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ZC35019S61\Users\simanek2750843\Desktop\Zideľaný priečinok Šimánek\_ TOPOĽČIANKY  REKONŠTRUKCIA KASÁRNE\05. V. OBSTARAVANIE\"/>
    </mc:Choice>
  </mc:AlternateContent>
  <bookViews>
    <workbookView xWindow="-120" yWindow="-120" windowWidth="29040" windowHeight="15840" firstSheet="2" activeTab="2"/>
  </bookViews>
  <sheets>
    <sheet name="Rekapitulácia stavby" sheetId="1" r:id="rId1"/>
    <sheet name="SO01.1 - SO01.1 Búracie p..." sheetId="3" r:id="rId2"/>
    <sheet name="SO01.2 - SO01.2 Architekt..." sheetId="4" r:id="rId3"/>
    <sheet name="SO01.3 - SO01.3  Konštruk..." sheetId="5" r:id="rId4"/>
    <sheet name="SO01.4 - SO01.4 Výkaz pla..." sheetId="6" r:id="rId5"/>
    <sheet name="SO01.5 - SO01.5 Zatepleni..." sheetId="7" r:id="rId6"/>
    <sheet name="SO01.6 - SO01.6  Vysprave..." sheetId="8" r:id="rId7"/>
    <sheet name="SO01.7 - SO01.7 Hasiace p..." sheetId="9" r:id="rId8"/>
    <sheet name="E1.2 - E1.2  Zdravotechnika " sheetId="10" r:id="rId9"/>
    <sheet name="E1.3 - E1.3  Ústredné vyk..." sheetId="11" r:id="rId10"/>
    <sheet name="E1.4 - E1.4 Vzduchotechnika " sheetId="12" r:id="rId11"/>
    <sheet name="E1.5 - E1.5 Elektroinštal..." sheetId="13" r:id="rId12"/>
    <sheet name="E1.6a - E1.6a Štruktúrova..." sheetId="14" r:id="rId13"/>
    <sheet name="E1.6b, E1.6c - E1.6b Elek..." sheetId="15" r:id="rId14"/>
    <sheet name="E1.7 - E1.7 Plynoinštalácia" sheetId="16" r:id="rId15"/>
    <sheet name="E1.9 - E1.9 Meranie a reg..." sheetId="18" r:id="rId16"/>
    <sheet name="Zoznam figúr" sheetId="19" r:id="rId17"/>
  </sheets>
  <definedNames>
    <definedName name="_xlnm._FilterDatabase" localSheetId="8" hidden="1">'E1.2 - E1.2  Zdravotechnika '!$C$135:$K$458</definedName>
    <definedName name="_xlnm._FilterDatabase" localSheetId="9" hidden="1">'E1.3 - E1.3  Ústredné vyk...'!$C$136:$K$421</definedName>
    <definedName name="_xlnm._FilterDatabase" localSheetId="10" hidden="1">'E1.4 - E1.4 Vzduchotechnika '!$C$141:$K$284</definedName>
    <definedName name="_xlnm._FilterDatabase" localSheetId="11" hidden="1">'E1.5 - E1.5 Elektroinštal...'!$C$125:$K$361</definedName>
    <definedName name="_xlnm._FilterDatabase" localSheetId="12" hidden="1">'E1.6a - E1.6a Štruktúrova...'!$C$123:$K$188</definedName>
    <definedName name="_xlnm._FilterDatabase" localSheetId="13" hidden="1">'E1.6b, E1.6c - E1.6b Elek...'!$C$124:$K$212</definedName>
    <definedName name="_xlnm._FilterDatabase" localSheetId="14" hidden="1">'E1.7 - E1.7 Plynoinštalácia'!$C$124:$K$155</definedName>
    <definedName name="_xlnm._FilterDatabase" localSheetId="15" hidden="1">'E1.9 - E1.9 Meranie a reg...'!$C$140:$K$393</definedName>
    <definedName name="_xlnm._FilterDatabase" localSheetId="1" hidden="1">'SO01.1 - SO01.1 Búracie p...'!$C$146:$K$1793</definedName>
    <definedName name="_xlnm._FilterDatabase" localSheetId="2" hidden="1">'SO01.2 - SO01.2 Architekt...'!$C$139:$K$2435</definedName>
    <definedName name="_xlnm._FilterDatabase" localSheetId="3" hidden="1">'SO01.3 - SO01.3  Konštruk...'!$C$134:$K$842</definedName>
    <definedName name="_xlnm._FilterDatabase" localSheetId="4" hidden="1">'SO01.4 - SO01.4 Výkaz pla...'!$C$133:$K$621</definedName>
    <definedName name="_xlnm._FilterDatabase" localSheetId="5" hidden="1">'SO01.5 - SO01.5 Zatepleni...'!$C$131:$K$617</definedName>
    <definedName name="_xlnm._FilterDatabase" localSheetId="6" hidden="1">'SO01.6 - SO01.6  Vysprave...'!$C$128:$K$264</definedName>
    <definedName name="_xlnm._FilterDatabase" localSheetId="7" hidden="1">'SO01.7 - SO01.7 Hasiace p...'!$C$124:$K$169</definedName>
    <definedName name="_xlnm.Print_Titles" localSheetId="8">'E1.2 - E1.2  Zdravotechnika '!$135:$135</definedName>
    <definedName name="_xlnm.Print_Titles" localSheetId="9">'E1.3 - E1.3  Ústredné vyk...'!$136:$136</definedName>
    <definedName name="_xlnm.Print_Titles" localSheetId="10">'E1.4 - E1.4 Vzduchotechnika '!$141:$141</definedName>
    <definedName name="_xlnm.Print_Titles" localSheetId="11">'E1.5 - E1.5 Elektroinštal...'!$125:$125</definedName>
    <definedName name="_xlnm.Print_Titles" localSheetId="12">'E1.6a - E1.6a Štruktúrova...'!$123:$123</definedName>
    <definedName name="_xlnm.Print_Titles" localSheetId="13">'E1.6b, E1.6c - E1.6b Elek...'!$124:$124</definedName>
    <definedName name="_xlnm.Print_Titles" localSheetId="14">'E1.7 - E1.7 Plynoinštalácia'!$124:$124</definedName>
    <definedName name="_xlnm.Print_Titles" localSheetId="15">'E1.9 - E1.9 Meranie a reg...'!$140:$140</definedName>
    <definedName name="_xlnm.Print_Titles" localSheetId="0">'Rekapitulácia stavby'!$92:$92</definedName>
    <definedName name="_xlnm.Print_Titles" localSheetId="1">'SO01.1 - SO01.1 Búracie p...'!$146:$146</definedName>
    <definedName name="_xlnm.Print_Titles" localSheetId="2">'SO01.2 - SO01.2 Architekt...'!$139:$139</definedName>
    <definedName name="_xlnm.Print_Titles" localSheetId="3">'SO01.3 - SO01.3  Konštruk...'!$134:$134</definedName>
    <definedName name="_xlnm.Print_Titles" localSheetId="4">'SO01.4 - SO01.4 Výkaz pla...'!$133:$133</definedName>
    <definedName name="_xlnm.Print_Titles" localSheetId="5">'SO01.5 - SO01.5 Zatepleni...'!$131:$131</definedName>
    <definedName name="_xlnm.Print_Titles" localSheetId="6">'SO01.6 - SO01.6  Vysprave...'!$128:$128</definedName>
    <definedName name="_xlnm.Print_Titles" localSheetId="7">'SO01.7 - SO01.7 Hasiace p...'!$124:$124</definedName>
    <definedName name="_xlnm.Print_Titles" localSheetId="16">'Zoznam figúr'!$9:$9</definedName>
    <definedName name="_xlnm.Print_Area" localSheetId="8">'E1.2 - E1.2  Zdravotechnika '!$C$4:$J$76,'E1.2 - E1.2  Zdravotechnika '!$C$82:$J$115,'E1.2 - E1.2  Zdravotechnika '!$C$121:$J$458</definedName>
    <definedName name="_xlnm.Print_Area" localSheetId="9">'E1.3 - E1.3  Ústredné vyk...'!$C$4:$J$76,'E1.3 - E1.3  Ústredné vyk...'!$C$82:$J$116,'E1.3 - E1.3  Ústredné vyk...'!$C$122:$J$421</definedName>
    <definedName name="_xlnm.Print_Area" localSheetId="10">'E1.4 - E1.4 Vzduchotechnika '!$C$4:$J$76,'E1.4 - E1.4 Vzduchotechnika '!$C$82:$J$121,'E1.4 - E1.4 Vzduchotechnika '!$C$127:$J$284</definedName>
    <definedName name="_xlnm.Print_Area" localSheetId="11">'E1.5 - E1.5 Elektroinštal...'!$C$4:$J$76,'E1.5 - E1.5 Elektroinštal...'!$C$82:$J$105,'E1.5 - E1.5 Elektroinštal...'!$C$111:$J$361</definedName>
    <definedName name="_xlnm.Print_Area" localSheetId="12">'E1.6a - E1.6a Štruktúrova...'!$C$4:$J$76,'E1.6a - E1.6a Štruktúrova...'!$C$82:$J$103,'E1.6a - E1.6a Štruktúrova...'!$C$109:$J$188</definedName>
    <definedName name="_xlnm.Print_Area" localSheetId="13">'E1.6b, E1.6c - E1.6b Elek...'!$C$4:$J$76,'E1.6b, E1.6c - E1.6b Elek...'!$C$82:$J$104,'E1.6b, E1.6c - E1.6b Elek...'!$C$110:$J$212</definedName>
    <definedName name="_xlnm.Print_Area" localSheetId="14">'E1.7 - E1.7 Plynoinštalácia'!$C$4:$J$76,'E1.7 - E1.7 Plynoinštalácia'!$C$82:$J$104,'E1.7 - E1.7 Plynoinštalácia'!$C$110:$J$155</definedName>
    <definedName name="_xlnm.Print_Area" localSheetId="15">'E1.9 - E1.9 Meranie a reg...'!$C$4:$J$76,'E1.9 - E1.9 Meranie a reg...'!$C$82:$J$120,'E1.9 - E1.9 Meranie a reg...'!$C$126:$J$393</definedName>
    <definedName name="_xlnm.Print_Area" localSheetId="0">'Rekapitulácia stavby'!$D$4:$AO$76,'Rekapitulácia stavby'!$C$82:$AQ$112</definedName>
    <definedName name="_xlnm.Print_Area" localSheetId="1">'SO01.1 - SO01.1 Búracie p...'!$C$4:$J$76,'SO01.1 - SO01.1 Búracie p...'!$C$82:$J$126,'SO01.1 - SO01.1 Búracie p...'!$C$132:$J$1793</definedName>
    <definedName name="_xlnm.Print_Area" localSheetId="2">'SO01.2 - SO01.2 Architekt...'!$C$4:$J$76,'SO01.2 - SO01.2 Architekt...'!$C$82:$J$119,'SO01.2 - SO01.2 Architekt...'!$C$125:$J$2435</definedName>
    <definedName name="_xlnm.Print_Area" localSheetId="3">'SO01.3 - SO01.3  Konštruk...'!$C$4:$J$76,'SO01.3 - SO01.3  Konštruk...'!$C$82:$J$114,'SO01.3 - SO01.3  Konštruk...'!$C$120:$J$842</definedName>
    <definedName name="_xlnm.Print_Area" localSheetId="4">'SO01.4 - SO01.4 Výkaz pla...'!$C$4:$J$76,'SO01.4 - SO01.4 Výkaz pla...'!$C$82:$J$113,'SO01.4 - SO01.4 Výkaz pla...'!$C$119:$J$621</definedName>
    <definedName name="_xlnm.Print_Area" localSheetId="5">'SO01.5 - SO01.5 Zatepleni...'!$C$4:$J$76,'SO01.5 - SO01.5 Zatepleni...'!$C$82:$J$111,'SO01.5 - SO01.5 Zatepleni...'!$C$117:$J$617</definedName>
    <definedName name="_xlnm.Print_Area" localSheetId="6">'SO01.6 - SO01.6  Vysprave...'!$C$4:$J$76,'SO01.6 - SO01.6  Vysprave...'!$C$82:$J$108,'SO01.6 - SO01.6  Vysprave...'!$C$114:$J$264</definedName>
    <definedName name="_xlnm.Print_Area" localSheetId="7">'SO01.7 - SO01.7 Hasiace p...'!$C$4:$J$76,'SO01.7 - SO01.7 Hasiace p...'!$C$82:$J$104,'SO01.7 - SO01.7 Hasiace p...'!$C$110:$J$169</definedName>
    <definedName name="_xlnm.Print_Area" localSheetId="16">'Zoznam figúr'!$C$4:$G$2882</definedName>
  </definedNames>
  <calcPr calcId="162913" iterateCount="1"/>
</workbook>
</file>

<file path=xl/calcChain.xml><?xml version="1.0" encoding="utf-8"?>
<calcChain xmlns="http://schemas.openxmlformats.org/spreadsheetml/2006/main">
  <c r="D7" i="19" l="1"/>
  <c r="J39" i="18"/>
  <c r="J38" i="18"/>
  <c r="AY111" i="1" s="1"/>
  <c r="J37" i="18"/>
  <c r="AX111" i="1" s="1"/>
  <c r="BI393" i="18"/>
  <c r="BH393" i="18"/>
  <c r="BG393" i="18"/>
  <c r="BE393" i="18"/>
  <c r="T393" i="18"/>
  <c r="R393" i="18"/>
  <c r="P393" i="18"/>
  <c r="BI392" i="18"/>
  <c r="BH392" i="18"/>
  <c r="BG392" i="18"/>
  <c r="BE392" i="18"/>
  <c r="T392" i="18"/>
  <c r="R392" i="18"/>
  <c r="P392" i="18"/>
  <c r="BI391" i="18"/>
  <c r="BH391" i="18"/>
  <c r="BG391" i="18"/>
  <c r="BE391" i="18"/>
  <c r="T391" i="18"/>
  <c r="R391" i="18"/>
  <c r="P391" i="18"/>
  <c r="BI390" i="18"/>
  <c r="BH390" i="18"/>
  <c r="BG390" i="18"/>
  <c r="BE390" i="18"/>
  <c r="T390" i="18"/>
  <c r="R390" i="18"/>
  <c r="P390" i="18"/>
  <c r="BI389" i="18"/>
  <c r="BH389" i="18"/>
  <c r="BG389" i="18"/>
  <c r="BE389" i="18"/>
  <c r="T389" i="18"/>
  <c r="R389" i="18"/>
  <c r="P389" i="18"/>
  <c r="BI388" i="18"/>
  <c r="BH388" i="18"/>
  <c r="BG388" i="18"/>
  <c r="BE388" i="18"/>
  <c r="T388" i="18"/>
  <c r="R388" i="18"/>
  <c r="P388" i="18"/>
  <c r="BI387" i="18"/>
  <c r="BH387" i="18"/>
  <c r="BG387" i="18"/>
  <c r="BE387" i="18"/>
  <c r="T387" i="18"/>
  <c r="R387" i="18"/>
  <c r="P387" i="18"/>
  <c r="BI386" i="18"/>
  <c r="BH386" i="18"/>
  <c r="BG386" i="18"/>
  <c r="BE386" i="18"/>
  <c r="T386" i="18"/>
  <c r="R386" i="18"/>
  <c r="P386" i="18"/>
  <c r="BI385" i="18"/>
  <c r="BH385" i="18"/>
  <c r="BG385" i="18"/>
  <c r="BE385" i="18"/>
  <c r="T385" i="18"/>
  <c r="R385" i="18"/>
  <c r="P385" i="18"/>
  <c r="BI384" i="18"/>
  <c r="BH384" i="18"/>
  <c r="BG384" i="18"/>
  <c r="BE384" i="18"/>
  <c r="T384" i="18"/>
  <c r="R384" i="18"/>
  <c r="P384" i="18"/>
  <c r="BI383" i="18"/>
  <c r="BH383" i="18"/>
  <c r="BG383" i="18"/>
  <c r="BE383" i="18"/>
  <c r="T383" i="18"/>
  <c r="R383" i="18"/>
  <c r="P383" i="18"/>
  <c r="BI382" i="18"/>
  <c r="BH382" i="18"/>
  <c r="BG382" i="18"/>
  <c r="BE382" i="18"/>
  <c r="T382" i="18"/>
  <c r="R382" i="18"/>
  <c r="P382" i="18"/>
  <c r="BI381" i="18"/>
  <c r="BH381" i="18"/>
  <c r="BG381" i="18"/>
  <c r="BE381" i="18"/>
  <c r="T381" i="18"/>
  <c r="R381" i="18"/>
  <c r="P381" i="18"/>
  <c r="BI380" i="18"/>
  <c r="BH380" i="18"/>
  <c r="BG380" i="18"/>
  <c r="BE380" i="18"/>
  <c r="T380" i="18"/>
  <c r="R380" i="18"/>
  <c r="P380" i="18"/>
  <c r="BI379" i="18"/>
  <c r="BH379" i="18"/>
  <c r="BG379" i="18"/>
  <c r="BE379" i="18"/>
  <c r="T379" i="18"/>
  <c r="R379" i="18"/>
  <c r="P379" i="18"/>
  <c r="BI378" i="18"/>
  <c r="BH378" i="18"/>
  <c r="BG378" i="18"/>
  <c r="BE378" i="18"/>
  <c r="T378" i="18"/>
  <c r="R378" i="18"/>
  <c r="P378" i="18"/>
  <c r="BI377" i="18"/>
  <c r="BH377" i="18"/>
  <c r="BG377" i="18"/>
  <c r="BE377" i="18"/>
  <c r="T377" i="18"/>
  <c r="R377" i="18"/>
  <c r="P377" i="18"/>
  <c r="BI376" i="18"/>
  <c r="BH376" i="18"/>
  <c r="BG376" i="18"/>
  <c r="BE376" i="18"/>
  <c r="T376" i="18"/>
  <c r="R376" i="18"/>
  <c r="P376" i="18"/>
  <c r="BI375" i="18"/>
  <c r="BH375" i="18"/>
  <c r="BG375" i="18"/>
  <c r="BE375" i="18"/>
  <c r="T375" i="18"/>
  <c r="R375" i="18"/>
  <c r="P375" i="18"/>
  <c r="BI374" i="18"/>
  <c r="BH374" i="18"/>
  <c r="BG374" i="18"/>
  <c r="BE374" i="18"/>
  <c r="T374" i="18"/>
  <c r="R374" i="18"/>
  <c r="P374" i="18"/>
  <c r="BI373" i="18"/>
  <c r="BH373" i="18"/>
  <c r="BG373" i="18"/>
  <c r="BE373" i="18"/>
  <c r="T373" i="18"/>
  <c r="R373" i="18"/>
  <c r="P373" i="18"/>
  <c r="BI372" i="18"/>
  <c r="BH372" i="18"/>
  <c r="BG372" i="18"/>
  <c r="BE372" i="18"/>
  <c r="T372" i="18"/>
  <c r="R372" i="18"/>
  <c r="P372" i="18"/>
  <c r="BI371" i="18"/>
  <c r="BH371" i="18"/>
  <c r="BG371" i="18"/>
  <c r="BE371" i="18"/>
  <c r="T371" i="18"/>
  <c r="R371" i="18"/>
  <c r="P371" i="18"/>
  <c r="BI370" i="18"/>
  <c r="BH370" i="18"/>
  <c r="BG370" i="18"/>
  <c r="BE370" i="18"/>
  <c r="T370" i="18"/>
  <c r="R370" i="18"/>
  <c r="P370" i="18"/>
  <c r="BI369" i="18"/>
  <c r="BH369" i="18"/>
  <c r="BG369" i="18"/>
  <c r="BE369" i="18"/>
  <c r="T369" i="18"/>
  <c r="R369" i="18"/>
  <c r="P369" i="18"/>
  <c r="BI368" i="18"/>
  <c r="BH368" i="18"/>
  <c r="BG368" i="18"/>
  <c r="BE368" i="18"/>
  <c r="T368" i="18"/>
  <c r="R368" i="18"/>
  <c r="P368" i="18"/>
  <c r="BI367" i="18"/>
  <c r="BH367" i="18"/>
  <c r="BG367" i="18"/>
  <c r="BE367" i="18"/>
  <c r="T367" i="18"/>
  <c r="R367" i="18"/>
  <c r="P367" i="18"/>
  <c r="BI366" i="18"/>
  <c r="BH366" i="18"/>
  <c r="BG366" i="18"/>
  <c r="BE366" i="18"/>
  <c r="T366" i="18"/>
  <c r="R366" i="18"/>
  <c r="P366" i="18"/>
  <c r="BI365" i="18"/>
  <c r="BH365" i="18"/>
  <c r="BG365" i="18"/>
  <c r="BE365" i="18"/>
  <c r="T365" i="18"/>
  <c r="R365" i="18"/>
  <c r="P365" i="18"/>
  <c r="BI364" i="18"/>
  <c r="BH364" i="18"/>
  <c r="BG364" i="18"/>
  <c r="BE364" i="18"/>
  <c r="T364" i="18"/>
  <c r="R364" i="18"/>
  <c r="P364" i="18"/>
  <c r="BI363" i="18"/>
  <c r="BH363" i="18"/>
  <c r="BG363" i="18"/>
  <c r="BE363" i="18"/>
  <c r="T363" i="18"/>
  <c r="R363" i="18"/>
  <c r="P363" i="18"/>
  <c r="BI362" i="18"/>
  <c r="BH362" i="18"/>
  <c r="BG362" i="18"/>
  <c r="BE362" i="18"/>
  <c r="T362" i="18"/>
  <c r="R362" i="18"/>
  <c r="P362" i="18"/>
  <c r="BI361" i="18"/>
  <c r="BH361" i="18"/>
  <c r="BG361" i="18"/>
  <c r="BE361" i="18"/>
  <c r="T361" i="18"/>
  <c r="R361" i="18"/>
  <c r="P361" i="18"/>
  <c r="BI360" i="18"/>
  <c r="BH360" i="18"/>
  <c r="BG360" i="18"/>
  <c r="BE360" i="18"/>
  <c r="T360" i="18"/>
  <c r="R360" i="18"/>
  <c r="P360" i="18"/>
  <c r="BI359" i="18"/>
  <c r="BH359" i="18"/>
  <c r="BG359" i="18"/>
  <c r="BE359" i="18"/>
  <c r="T359" i="18"/>
  <c r="R359" i="18"/>
  <c r="P359" i="18"/>
  <c r="BI358" i="18"/>
  <c r="BH358" i="18"/>
  <c r="BG358" i="18"/>
  <c r="BE358" i="18"/>
  <c r="T358" i="18"/>
  <c r="R358" i="18"/>
  <c r="P358" i="18"/>
  <c r="BI357" i="18"/>
  <c r="BH357" i="18"/>
  <c r="BG357" i="18"/>
  <c r="BE357" i="18"/>
  <c r="T357" i="18"/>
  <c r="R357" i="18"/>
  <c r="P357" i="18"/>
  <c r="BI356" i="18"/>
  <c r="BH356" i="18"/>
  <c r="BG356" i="18"/>
  <c r="BE356" i="18"/>
  <c r="T356" i="18"/>
  <c r="R356" i="18"/>
  <c r="P356" i="18"/>
  <c r="BI355" i="18"/>
  <c r="BH355" i="18"/>
  <c r="BG355" i="18"/>
  <c r="BE355" i="18"/>
  <c r="T355" i="18"/>
  <c r="R355" i="18"/>
  <c r="P355" i="18"/>
  <c r="BI354" i="18"/>
  <c r="BH354" i="18"/>
  <c r="BG354" i="18"/>
  <c r="BE354" i="18"/>
  <c r="T354" i="18"/>
  <c r="R354" i="18"/>
  <c r="P354" i="18"/>
  <c r="BI353" i="18"/>
  <c r="BH353" i="18"/>
  <c r="BG353" i="18"/>
  <c r="BE353" i="18"/>
  <c r="T353" i="18"/>
  <c r="R353" i="18"/>
  <c r="P353" i="18"/>
  <c r="BI352" i="18"/>
  <c r="BH352" i="18"/>
  <c r="BG352" i="18"/>
  <c r="BE352" i="18"/>
  <c r="T352" i="18"/>
  <c r="R352" i="18"/>
  <c r="P352" i="18"/>
  <c r="BI351" i="18"/>
  <c r="BH351" i="18"/>
  <c r="BG351" i="18"/>
  <c r="BE351" i="18"/>
  <c r="T351" i="18"/>
  <c r="R351" i="18"/>
  <c r="P351" i="18"/>
  <c r="BI350" i="18"/>
  <c r="BH350" i="18"/>
  <c r="BG350" i="18"/>
  <c r="BE350" i="18"/>
  <c r="T350" i="18"/>
  <c r="R350" i="18"/>
  <c r="P350" i="18"/>
  <c r="BI349" i="18"/>
  <c r="BH349" i="18"/>
  <c r="BG349" i="18"/>
  <c r="BE349" i="18"/>
  <c r="T349" i="18"/>
  <c r="R349" i="18"/>
  <c r="P349" i="18"/>
  <c r="BI348" i="18"/>
  <c r="BH348" i="18"/>
  <c r="BG348" i="18"/>
  <c r="BE348" i="18"/>
  <c r="T348" i="18"/>
  <c r="R348" i="18"/>
  <c r="P348" i="18"/>
  <c r="BI347" i="18"/>
  <c r="BH347" i="18"/>
  <c r="BG347" i="18"/>
  <c r="BE347" i="18"/>
  <c r="T347" i="18"/>
  <c r="R347" i="18"/>
  <c r="P347" i="18"/>
  <c r="BI346" i="18"/>
  <c r="BH346" i="18"/>
  <c r="BG346" i="18"/>
  <c r="BE346" i="18"/>
  <c r="T346" i="18"/>
  <c r="R346" i="18"/>
  <c r="P346" i="18"/>
  <c r="BI345" i="18"/>
  <c r="BH345" i="18"/>
  <c r="BG345" i="18"/>
  <c r="BE345" i="18"/>
  <c r="T345" i="18"/>
  <c r="R345" i="18"/>
  <c r="P345" i="18"/>
  <c r="BI344" i="18"/>
  <c r="BH344" i="18"/>
  <c r="BG344" i="18"/>
  <c r="BE344" i="18"/>
  <c r="T344" i="18"/>
  <c r="R344" i="18"/>
  <c r="P344" i="18"/>
  <c r="BI343" i="18"/>
  <c r="BH343" i="18"/>
  <c r="BG343" i="18"/>
  <c r="BE343" i="18"/>
  <c r="T343" i="18"/>
  <c r="R343" i="18"/>
  <c r="P343" i="18"/>
  <c r="BI342" i="18"/>
  <c r="BH342" i="18"/>
  <c r="BG342" i="18"/>
  <c r="BE342" i="18"/>
  <c r="T342" i="18"/>
  <c r="R342" i="18"/>
  <c r="P342" i="18"/>
  <c r="BI341" i="18"/>
  <c r="BH341" i="18"/>
  <c r="BG341" i="18"/>
  <c r="BE341" i="18"/>
  <c r="T341" i="18"/>
  <c r="R341" i="18"/>
  <c r="P341" i="18"/>
  <c r="BI340" i="18"/>
  <c r="BH340" i="18"/>
  <c r="BG340" i="18"/>
  <c r="BE340" i="18"/>
  <c r="T340" i="18"/>
  <c r="R340" i="18"/>
  <c r="P340" i="18"/>
  <c r="BI339" i="18"/>
  <c r="BH339" i="18"/>
  <c r="BG339" i="18"/>
  <c r="BE339" i="18"/>
  <c r="T339" i="18"/>
  <c r="R339" i="18"/>
  <c r="P339" i="18"/>
  <c r="BI338" i="18"/>
  <c r="BH338" i="18"/>
  <c r="BG338" i="18"/>
  <c r="BE338" i="18"/>
  <c r="T338" i="18"/>
  <c r="R338" i="18"/>
  <c r="P338" i="18"/>
  <c r="BI337" i="18"/>
  <c r="BH337" i="18"/>
  <c r="BG337" i="18"/>
  <c r="BE337" i="18"/>
  <c r="T337" i="18"/>
  <c r="R337" i="18"/>
  <c r="P337" i="18"/>
  <c r="BI336" i="18"/>
  <c r="BH336" i="18"/>
  <c r="BG336" i="18"/>
  <c r="BE336" i="18"/>
  <c r="T336" i="18"/>
  <c r="R336" i="18"/>
  <c r="P336" i="18"/>
  <c r="BI335" i="18"/>
  <c r="BH335" i="18"/>
  <c r="BG335" i="18"/>
  <c r="BE335" i="18"/>
  <c r="T335" i="18"/>
  <c r="R335" i="18"/>
  <c r="P335" i="18"/>
  <c r="BI334" i="18"/>
  <c r="BH334" i="18"/>
  <c r="BG334" i="18"/>
  <c r="BE334" i="18"/>
  <c r="T334" i="18"/>
  <c r="R334" i="18"/>
  <c r="P334" i="18"/>
  <c r="BI333" i="18"/>
  <c r="BH333" i="18"/>
  <c r="BG333" i="18"/>
  <c r="BE333" i="18"/>
  <c r="T333" i="18"/>
  <c r="R333" i="18"/>
  <c r="P333" i="18"/>
  <c r="BI332" i="18"/>
  <c r="BH332" i="18"/>
  <c r="BG332" i="18"/>
  <c r="BE332" i="18"/>
  <c r="T332" i="18"/>
  <c r="R332" i="18"/>
  <c r="P332" i="18"/>
  <c r="BI331" i="18"/>
  <c r="BH331" i="18"/>
  <c r="BG331" i="18"/>
  <c r="BE331" i="18"/>
  <c r="T331" i="18"/>
  <c r="R331" i="18"/>
  <c r="P331" i="18"/>
  <c r="BI330" i="18"/>
  <c r="BH330" i="18"/>
  <c r="BG330" i="18"/>
  <c r="BE330" i="18"/>
  <c r="T330" i="18"/>
  <c r="R330" i="18"/>
  <c r="P330" i="18"/>
  <c r="BI329" i="18"/>
  <c r="BH329" i="18"/>
  <c r="BG329" i="18"/>
  <c r="BE329" i="18"/>
  <c r="T329" i="18"/>
  <c r="R329" i="18"/>
  <c r="P329" i="18"/>
  <c r="BI328" i="18"/>
  <c r="BH328" i="18"/>
  <c r="BG328" i="18"/>
  <c r="BE328" i="18"/>
  <c r="T328" i="18"/>
  <c r="R328" i="18"/>
  <c r="P328" i="18"/>
  <c r="BI327" i="18"/>
  <c r="BH327" i="18"/>
  <c r="BG327" i="18"/>
  <c r="BE327" i="18"/>
  <c r="T327" i="18"/>
  <c r="R327" i="18"/>
  <c r="P327" i="18"/>
  <c r="BI326" i="18"/>
  <c r="BH326" i="18"/>
  <c r="BG326" i="18"/>
  <c r="BE326" i="18"/>
  <c r="T326" i="18"/>
  <c r="R326" i="18"/>
  <c r="P326" i="18"/>
  <c r="BI324" i="18"/>
  <c r="BH324" i="18"/>
  <c r="BG324" i="18"/>
  <c r="BE324" i="18"/>
  <c r="T324" i="18"/>
  <c r="T323" i="18"/>
  <c r="R324" i="18"/>
  <c r="R323" i="18"/>
  <c r="P324" i="18"/>
  <c r="P323" i="18"/>
  <c r="BI322" i="18"/>
  <c r="BH322" i="18"/>
  <c r="BG322" i="18"/>
  <c r="BE322" i="18"/>
  <c r="T322" i="18"/>
  <c r="R322" i="18"/>
  <c r="P322" i="18"/>
  <c r="BI321" i="18"/>
  <c r="BH321" i="18"/>
  <c r="BG321" i="18"/>
  <c r="BE321" i="18"/>
  <c r="T321" i="18"/>
  <c r="R321" i="18"/>
  <c r="P321" i="18"/>
  <c r="BI320" i="18"/>
  <c r="BH320" i="18"/>
  <c r="BG320" i="18"/>
  <c r="BE320" i="18"/>
  <c r="T320" i="18"/>
  <c r="R320" i="18"/>
  <c r="P320" i="18"/>
  <c r="BI319" i="18"/>
  <c r="BH319" i="18"/>
  <c r="BG319" i="18"/>
  <c r="BE319" i="18"/>
  <c r="T319" i="18"/>
  <c r="R319" i="18"/>
  <c r="P319" i="18"/>
  <c r="BI318" i="18"/>
  <c r="BH318" i="18"/>
  <c r="BG318" i="18"/>
  <c r="BE318" i="18"/>
  <c r="T318" i="18"/>
  <c r="R318" i="18"/>
  <c r="P318" i="18"/>
  <c r="BI317" i="18"/>
  <c r="BH317" i="18"/>
  <c r="BG317" i="18"/>
  <c r="BE317" i="18"/>
  <c r="T317" i="18"/>
  <c r="R317" i="18"/>
  <c r="P317" i="18"/>
  <c r="BI316" i="18"/>
  <c r="BH316" i="18"/>
  <c r="BG316" i="18"/>
  <c r="BE316" i="18"/>
  <c r="T316" i="18"/>
  <c r="R316" i="18"/>
  <c r="P316" i="18"/>
  <c r="BI315" i="18"/>
  <c r="BH315" i="18"/>
  <c r="BG315" i="18"/>
  <c r="BE315" i="18"/>
  <c r="T315" i="18"/>
  <c r="R315" i="18"/>
  <c r="P315" i="18"/>
  <c r="BI314" i="18"/>
  <c r="BH314" i="18"/>
  <c r="BG314" i="18"/>
  <c r="BE314" i="18"/>
  <c r="T314" i="18"/>
  <c r="R314" i="18"/>
  <c r="P314" i="18"/>
  <c r="BI312" i="18"/>
  <c r="BH312" i="18"/>
  <c r="BG312" i="18"/>
  <c r="BE312" i="18"/>
  <c r="T312" i="18"/>
  <c r="R312" i="18"/>
  <c r="P312" i="18"/>
  <c r="BI311" i="18"/>
  <c r="BH311" i="18"/>
  <c r="BG311" i="18"/>
  <c r="BE311" i="18"/>
  <c r="T311" i="18"/>
  <c r="R311" i="18"/>
  <c r="P311" i="18"/>
  <c r="BI310" i="18"/>
  <c r="BH310" i="18"/>
  <c r="BG310" i="18"/>
  <c r="BE310" i="18"/>
  <c r="T310" i="18"/>
  <c r="R310" i="18"/>
  <c r="P310" i="18"/>
  <c r="BI309" i="18"/>
  <c r="BH309" i="18"/>
  <c r="BG309" i="18"/>
  <c r="BE309" i="18"/>
  <c r="T309" i="18"/>
  <c r="R309" i="18"/>
  <c r="P309" i="18"/>
  <c r="BI308" i="18"/>
  <c r="BH308" i="18"/>
  <c r="BG308" i="18"/>
  <c r="BE308" i="18"/>
  <c r="T308" i="18"/>
  <c r="R308" i="18"/>
  <c r="P308" i="18"/>
  <c r="BI307" i="18"/>
  <c r="BH307" i="18"/>
  <c r="BG307" i="18"/>
  <c r="BE307" i="18"/>
  <c r="T307" i="18"/>
  <c r="R307" i="18"/>
  <c r="P307" i="18"/>
  <c r="BI306" i="18"/>
  <c r="BH306" i="18"/>
  <c r="BG306" i="18"/>
  <c r="BE306" i="18"/>
  <c r="T306" i="18"/>
  <c r="R306" i="18"/>
  <c r="P306" i="18"/>
  <c r="BI305" i="18"/>
  <c r="BH305" i="18"/>
  <c r="BG305" i="18"/>
  <c r="BE305" i="18"/>
  <c r="T305" i="18"/>
  <c r="R305" i="18"/>
  <c r="P305" i="18"/>
  <c r="BI304" i="18"/>
  <c r="BH304" i="18"/>
  <c r="BG304" i="18"/>
  <c r="BE304" i="18"/>
  <c r="T304" i="18"/>
  <c r="R304" i="18"/>
  <c r="P304" i="18"/>
  <c r="BI303" i="18"/>
  <c r="BH303" i="18"/>
  <c r="BG303" i="18"/>
  <c r="BE303" i="18"/>
  <c r="T303" i="18"/>
  <c r="R303" i="18"/>
  <c r="P303" i="18"/>
  <c r="BI302" i="18"/>
  <c r="BH302" i="18"/>
  <c r="BG302" i="18"/>
  <c r="BE302" i="18"/>
  <c r="T302" i="18"/>
  <c r="R302" i="18"/>
  <c r="P302" i="18"/>
  <c r="BI301" i="18"/>
  <c r="BH301" i="18"/>
  <c r="BG301" i="18"/>
  <c r="BE301" i="18"/>
  <c r="T301" i="18"/>
  <c r="R301" i="18"/>
  <c r="P301" i="18"/>
  <c r="BI300" i="18"/>
  <c r="BH300" i="18"/>
  <c r="BG300" i="18"/>
  <c r="BE300" i="18"/>
  <c r="T300" i="18"/>
  <c r="R300" i="18"/>
  <c r="P300" i="18"/>
  <c r="BI298" i="18"/>
  <c r="BH298" i="18"/>
  <c r="BG298" i="18"/>
  <c r="BE298" i="18"/>
  <c r="T298" i="18"/>
  <c r="R298" i="18"/>
  <c r="P298" i="18"/>
  <c r="BI297" i="18"/>
  <c r="BH297" i="18"/>
  <c r="BG297" i="18"/>
  <c r="BE297" i="18"/>
  <c r="T297" i="18"/>
  <c r="R297" i="18"/>
  <c r="P297" i="18"/>
  <c r="BI296" i="18"/>
  <c r="BH296" i="18"/>
  <c r="BG296" i="18"/>
  <c r="BE296" i="18"/>
  <c r="T296" i="18"/>
  <c r="R296" i="18"/>
  <c r="P296" i="18"/>
  <c r="BI295" i="18"/>
  <c r="BH295" i="18"/>
  <c r="BG295" i="18"/>
  <c r="BE295" i="18"/>
  <c r="T295" i="18"/>
  <c r="R295" i="18"/>
  <c r="P295" i="18"/>
  <c r="BI294" i="18"/>
  <c r="BH294" i="18"/>
  <c r="BG294" i="18"/>
  <c r="BE294" i="18"/>
  <c r="T294" i="18"/>
  <c r="R294" i="18"/>
  <c r="P294" i="18"/>
  <c r="BI293" i="18"/>
  <c r="BH293" i="18"/>
  <c r="BG293" i="18"/>
  <c r="BE293" i="18"/>
  <c r="T293" i="18"/>
  <c r="R293" i="18"/>
  <c r="P293" i="18"/>
  <c r="BI292" i="18"/>
  <c r="BH292" i="18"/>
  <c r="BG292" i="18"/>
  <c r="BE292" i="18"/>
  <c r="T292" i="18"/>
  <c r="R292" i="18"/>
  <c r="P292" i="18"/>
  <c r="BI291" i="18"/>
  <c r="BH291" i="18"/>
  <c r="BG291" i="18"/>
  <c r="BE291" i="18"/>
  <c r="T291" i="18"/>
  <c r="R291" i="18"/>
  <c r="P291" i="18"/>
  <c r="BI290" i="18"/>
  <c r="BH290" i="18"/>
  <c r="BG290" i="18"/>
  <c r="BE290" i="18"/>
  <c r="T290" i="18"/>
  <c r="R290" i="18"/>
  <c r="P290" i="18"/>
  <c r="BI289" i="18"/>
  <c r="BH289" i="18"/>
  <c r="BG289" i="18"/>
  <c r="BE289" i="18"/>
  <c r="T289" i="18"/>
  <c r="R289" i="18"/>
  <c r="P289" i="18"/>
  <c r="BI288" i="18"/>
  <c r="BH288" i="18"/>
  <c r="BG288" i="18"/>
  <c r="BE288" i="18"/>
  <c r="T288" i="18"/>
  <c r="R288" i="18"/>
  <c r="P288" i="18"/>
  <c r="BI287" i="18"/>
  <c r="BH287" i="18"/>
  <c r="BG287" i="18"/>
  <c r="BE287" i="18"/>
  <c r="T287" i="18"/>
  <c r="R287" i="18"/>
  <c r="P287" i="18"/>
  <c r="BI286" i="18"/>
  <c r="BH286" i="18"/>
  <c r="BG286" i="18"/>
  <c r="BE286" i="18"/>
  <c r="T286" i="18"/>
  <c r="R286" i="18"/>
  <c r="P286" i="18"/>
  <c r="BI285" i="18"/>
  <c r="BH285" i="18"/>
  <c r="BG285" i="18"/>
  <c r="BE285" i="18"/>
  <c r="T285" i="18"/>
  <c r="R285" i="18"/>
  <c r="P285" i="18"/>
  <c r="BI283" i="18"/>
  <c r="BH283" i="18"/>
  <c r="BG283" i="18"/>
  <c r="BE283" i="18"/>
  <c r="T283" i="18"/>
  <c r="T282" i="18"/>
  <c r="R283" i="18"/>
  <c r="R282" i="18"/>
  <c r="P283" i="18"/>
  <c r="P282" i="18"/>
  <c r="BI281" i="18"/>
  <c r="BH281" i="18"/>
  <c r="BG281" i="18"/>
  <c r="BE281" i="18"/>
  <c r="T281" i="18"/>
  <c r="T280" i="18"/>
  <c r="R281" i="18"/>
  <c r="R280" i="18"/>
  <c r="P281" i="18"/>
  <c r="P280" i="18"/>
  <c r="BI279" i="18"/>
  <c r="BH279" i="18"/>
  <c r="BG279" i="18"/>
  <c r="BE279" i="18"/>
  <c r="T279" i="18"/>
  <c r="R279" i="18"/>
  <c r="P279" i="18"/>
  <c r="BI278" i="18"/>
  <c r="BH278" i="18"/>
  <c r="BG278" i="18"/>
  <c r="BE278" i="18"/>
  <c r="T278" i="18"/>
  <c r="R278" i="18"/>
  <c r="P278" i="18"/>
  <c r="BI277" i="18"/>
  <c r="BH277" i="18"/>
  <c r="BG277" i="18"/>
  <c r="BE277" i="18"/>
  <c r="T277" i="18"/>
  <c r="R277" i="18"/>
  <c r="P277" i="18"/>
  <c r="BI276" i="18"/>
  <c r="BH276" i="18"/>
  <c r="BG276" i="18"/>
  <c r="BE276" i="18"/>
  <c r="T276" i="18"/>
  <c r="R276" i="18"/>
  <c r="P276" i="18"/>
  <c r="BI275" i="18"/>
  <c r="BH275" i="18"/>
  <c r="BG275" i="18"/>
  <c r="BE275" i="18"/>
  <c r="T275" i="18"/>
  <c r="R275" i="18"/>
  <c r="P275" i="18"/>
  <c r="BI274" i="18"/>
  <c r="BH274" i="18"/>
  <c r="BG274" i="18"/>
  <c r="BE274" i="18"/>
  <c r="T274" i="18"/>
  <c r="R274" i="18"/>
  <c r="P274" i="18"/>
  <c r="BI271" i="18"/>
  <c r="BH271" i="18"/>
  <c r="BG271" i="18"/>
  <c r="BE271" i="18"/>
  <c r="T271" i="18"/>
  <c r="R271" i="18"/>
  <c r="P271" i="18"/>
  <c r="BI270" i="18"/>
  <c r="BH270" i="18"/>
  <c r="BG270" i="18"/>
  <c r="BE270" i="18"/>
  <c r="T270" i="18"/>
  <c r="R270" i="18"/>
  <c r="P270" i="18"/>
  <c r="BI269" i="18"/>
  <c r="BH269" i="18"/>
  <c r="BG269" i="18"/>
  <c r="BE269" i="18"/>
  <c r="T269" i="18"/>
  <c r="R269" i="18"/>
  <c r="P269" i="18"/>
  <c r="BI268" i="18"/>
  <c r="BH268" i="18"/>
  <c r="BG268" i="18"/>
  <c r="BE268" i="18"/>
  <c r="T268" i="18"/>
  <c r="R268" i="18"/>
  <c r="P268" i="18"/>
  <c r="BI267" i="18"/>
  <c r="BH267" i="18"/>
  <c r="BG267" i="18"/>
  <c r="BE267" i="18"/>
  <c r="T267" i="18"/>
  <c r="R267" i="18"/>
  <c r="P267" i="18"/>
  <c r="BI265" i="18"/>
  <c r="BH265" i="18"/>
  <c r="BG265" i="18"/>
  <c r="BE265" i="18"/>
  <c r="T265" i="18"/>
  <c r="R265" i="18"/>
  <c r="P265" i="18"/>
  <c r="BI264" i="18"/>
  <c r="BH264" i="18"/>
  <c r="BG264" i="18"/>
  <c r="BE264" i="18"/>
  <c r="T264" i="18"/>
  <c r="R264" i="18"/>
  <c r="P264" i="18"/>
  <c r="BI263" i="18"/>
  <c r="BH263" i="18"/>
  <c r="BG263" i="18"/>
  <c r="BE263" i="18"/>
  <c r="T263" i="18"/>
  <c r="R263" i="18"/>
  <c r="P263" i="18"/>
  <c r="BI261" i="18"/>
  <c r="BH261" i="18"/>
  <c r="BG261" i="18"/>
  <c r="BE261" i="18"/>
  <c r="T261" i="18"/>
  <c r="R261" i="18"/>
  <c r="P261" i="18"/>
  <c r="BI260" i="18"/>
  <c r="BH260" i="18"/>
  <c r="BG260" i="18"/>
  <c r="BE260" i="18"/>
  <c r="T260" i="18"/>
  <c r="R260" i="18"/>
  <c r="P260" i="18"/>
  <c r="BI259" i="18"/>
  <c r="BH259" i="18"/>
  <c r="BG259" i="18"/>
  <c r="BE259" i="18"/>
  <c r="T259" i="18"/>
  <c r="R259" i="18"/>
  <c r="P259" i="18"/>
  <c r="BI258" i="18"/>
  <c r="BH258" i="18"/>
  <c r="BG258" i="18"/>
  <c r="BE258" i="18"/>
  <c r="T258" i="18"/>
  <c r="R258" i="18"/>
  <c r="P258" i="18"/>
  <c r="BI257" i="18"/>
  <c r="BH257" i="18"/>
  <c r="BG257" i="18"/>
  <c r="BE257" i="18"/>
  <c r="T257" i="18"/>
  <c r="R257" i="18"/>
  <c r="P257" i="18"/>
  <c r="BI256" i="18"/>
  <c r="BH256" i="18"/>
  <c r="BG256" i="18"/>
  <c r="BE256" i="18"/>
  <c r="T256" i="18"/>
  <c r="R256" i="18"/>
  <c r="P256" i="18"/>
  <c r="BI255" i="18"/>
  <c r="BH255" i="18"/>
  <c r="BG255" i="18"/>
  <c r="BE255" i="18"/>
  <c r="T255" i="18"/>
  <c r="R255" i="18"/>
  <c r="P255" i="18"/>
  <c r="BI254" i="18"/>
  <c r="BH254" i="18"/>
  <c r="BG254" i="18"/>
  <c r="BE254" i="18"/>
  <c r="T254" i="18"/>
  <c r="R254" i="18"/>
  <c r="P254" i="18"/>
  <c r="BI253" i="18"/>
  <c r="BH253" i="18"/>
  <c r="BG253" i="18"/>
  <c r="BE253" i="18"/>
  <c r="T253" i="18"/>
  <c r="R253" i="18"/>
  <c r="P253" i="18"/>
  <c r="BI252" i="18"/>
  <c r="BH252" i="18"/>
  <c r="BG252" i="18"/>
  <c r="BE252" i="18"/>
  <c r="T252" i="18"/>
  <c r="R252" i="18"/>
  <c r="P252" i="18"/>
  <c r="BI251" i="18"/>
  <c r="BH251" i="18"/>
  <c r="BG251" i="18"/>
  <c r="BE251" i="18"/>
  <c r="T251" i="18"/>
  <c r="R251" i="18"/>
  <c r="P251" i="18"/>
  <c r="BI250" i="18"/>
  <c r="BH250" i="18"/>
  <c r="BG250" i="18"/>
  <c r="BE250" i="18"/>
  <c r="T250" i="18"/>
  <c r="R250" i="18"/>
  <c r="P250" i="18"/>
  <c r="BI249" i="18"/>
  <c r="BH249" i="18"/>
  <c r="BG249" i="18"/>
  <c r="BE249" i="18"/>
  <c r="T249" i="18"/>
  <c r="R249" i="18"/>
  <c r="P249" i="18"/>
  <c r="BI248" i="18"/>
  <c r="BH248" i="18"/>
  <c r="BG248" i="18"/>
  <c r="BE248" i="18"/>
  <c r="T248" i="18"/>
  <c r="R248" i="18"/>
  <c r="P248" i="18"/>
  <c r="BI247" i="18"/>
  <c r="BH247" i="18"/>
  <c r="BG247" i="18"/>
  <c r="BE247" i="18"/>
  <c r="T247" i="18"/>
  <c r="R247" i="18"/>
  <c r="P247" i="18"/>
  <c r="BI246" i="18"/>
  <c r="BH246" i="18"/>
  <c r="BG246" i="18"/>
  <c r="BE246" i="18"/>
  <c r="T246" i="18"/>
  <c r="R246" i="18"/>
  <c r="P246" i="18"/>
  <c r="BI245" i="18"/>
  <c r="BH245" i="18"/>
  <c r="BG245" i="18"/>
  <c r="BE245" i="18"/>
  <c r="T245" i="18"/>
  <c r="R245" i="18"/>
  <c r="P245" i="18"/>
  <c r="BI244" i="18"/>
  <c r="BH244" i="18"/>
  <c r="BG244" i="18"/>
  <c r="BE244" i="18"/>
  <c r="T244" i="18"/>
  <c r="R244" i="18"/>
  <c r="P244" i="18"/>
  <c r="BI243" i="18"/>
  <c r="BH243" i="18"/>
  <c r="BG243" i="18"/>
  <c r="BE243" i="18"/>
  <c r="T243" i="18"/>
  <c r="R243" i="18"/>
  <c r="P243" i="18"/>
  <c r="BI242" i="18"/>
  <c r="BH242" i="18"/>
  <c r="BG242" i="18"/>
  <c r="BE242" i="18"/>
  <c r="T242" i="18"/>
  <c r="R242" i="18"/>
  <c r="P242" i="18"/>
  <c r="BI241" i="18"/>
  <c r="BH241" i="18"/>
  <c r="BG241" i="18"/>
  <c r="BE241" i="18"/>
  <c r="T241" i="18"/>
  <c r="R241" i="18"/>
  <c r="P241" i="18"/>
  <c r="BI240" i="18"/>
  <c r="BH240" i="18"/>
  <c r="BG240" i="18"/>
  <c r="BE240" i="18"/>
  <c r="T240" i="18"/>
  <c r="R240" i="18"/>
  <c r="P240" i="18"/>
  <c r="BI239" i="18"/>
  <c r="BH239" i="18"/>
  <c r="BG239" i="18"/>
  <c r="BE239" i="18"/>
  <c r="T239" i="18"/>
  <c r="R239" i="18"/>
  <c r="P239" i="18"/>
  <c r="BI238" i="18"/>
  <c r="BH238" i="18"/>
  <c r="BG238" i="18"/>
  <c r="BE238" i="18"/>
  <c r="T238" i="18"/>
  <c r="R238" i="18"/>
  <c r="P238" i="18"/>
  <c r="BI237" i="18"/>
  <c r="BH237" i="18"/>
  <c r="BG237" i="18"/>
  <c r="BE237" i="18"/>
  <c r="T237" i="18"/>
  <c r="R237" i="18"/>
  <c r="P237" i="18"/>
  <c r="BI236" i="18"/>
  <c r="BH236" i="18"/>
  <c r="BG236" i="18"/>
  <c r="BE236" i="18"/>
  <c r="T236" i="18"/>
  <c r="R236" i="18"/>
  <c r="P236" i="18"/>
  <c r="BI235" i="18"/>
  <c r="BH235" i="18"/>
  <c r="BG235" i="18"/>
  <c r="BE235" i="18"/>
  <c r="T235" i="18"/>
  <c r="R235" i="18"/>
  <c r="P235" i="18"/>
  <c r="BI234" i="18"/>
  <c r="BH234" i="18"/>
  <c r="BG234" i="18"/>
  <c r="BE234" i="18"/>
  <c r="T234" i="18"/>
  <c r="R234" i="18"/>
  <c r="P234" i="18"/>
  <c r="BI233" i="18"/>
  <c r="BH233" i="18"/>
  <c r="BG233" i="18"/>
  <c r="BE233" i="18"/>
  <c r="T233" i="18"/>
  <c r="R233" i="18"/>
  <c r="P233" i="18"/>
  <c r="BI232" i="18"/>
  <c r="BH232" i="18"/>
  <c r="BG232" i="18"/>
  <c r="BE232" i="18"/>
  <c r="T232" i="18"/>
  <c r="R232" i="18"/>
  <c r="P232" i="18"/>
  <c r="BI231" i="18"/>
  <c r="BH231" i="18"/>
  <c r="BG231" i="18"/>
  <c r="BE231" i="18"/>
  <c r="T231" i="18"/>
  <c r="R231" i="18"/>
  <c r="P231" i="18"/>
  <c r="BI230" i="18"/>
  <c r="BH230" i="18"/>
  <c r="BG230" i="18"/>
  <c r="BE230" i="18"/>
  <c r="T230" i="18"/>
  <c r="R230" i="18"/>
  <c r="P230" i="18"/>
  <c r="BI229" i="18"/>
  <c r="BH229" i="18"/>
  <c r="BG229" i="18"/>
  <c r="BE229" i="18"/>
  <c r="T229" i="18"/>
  <c r="R229" i="18"/>
  <c r="P229" i="18"/>
  <c r="BI228" i="18"/>
  <c r="BH228" i="18"/>
  <c r="BG228" i="18"/>
  <c r="BE228" i="18"/>
  <c r="T228" i="18"/>
  <c r="R228" i="18"/>
  <c r="P228" i="18"/>
  <c r="BI227" i="18"/>
  <c r="BH227" i="18"/>
  <c r="BG227" i="18"/>
  <c r="BE227" i="18"/>
  <c r="T227" i="18"/>
  <c r="R227" i="18"/>
  <c r="P227" i="18"/>
  <c r="BI226" i="18"/>
  <c r="BH226" i="18"/>
  <c r="BG226" i="18"/>
  <c r="BE226" i="18"/>
  <c r="T226" i="18"/>
  <c r="R226" i="18"/>
  <c r="P226" i="18"/>
  <c r="BI225" i="18"/>
  <c r="BH225" i="18"/>
  <c r="BG225" i="18"/>
  <c r="BE225" i="18"/>
  <c r="T225" i="18"/>
  <c r="R225" i="18"/>
  <c r="P225" i="18"/>
  <c r="BI224" i="18"/>
  <c r="BH224" i="18"/>
  <c r="BG224" i="18"/>
  <c r="BE224" i="18"/>
  <c r="T224" i="18"/>
  <c r="R224" i="18"/>
  <c r="P224" i="18"/>
  <c r="BI223" i="18"/>
  <c r="BH223" i="18"/>
  <c r="BG223" i="18"/>
  <c r="BE223" i="18"/>
  <c r="T223" i="18"/>
  <c r="R223" i="18"/>
  <c r="P223" i="18"/>
  <c r="BI222" i="18"/>
  <c r="BH222" i="18"/>
  <c r="BG222" i="18"/>
  <c r="BE222" i="18"/>
  <c r="T222" i="18"/>
  <c r="R222" i="18"/>
  <c r="P222" i="18"/>
  <c r="BI221" i="18"/>
  <c r="BH221" i="18"/>
  <c r="BG221" i="18"/>
  <c r="BE221" i="18"/>
  <c r="T221" i="18"/>
  <c r="R221" i="18"/>
  <c r="P221" i="18"/>
  <c r="BI220" i="18"/>
  <c r="BH220" i="18"/>
  <c r="BG220" i="18"/>
  <c r="BE220" i="18"/>
  <c r="T220" i="18"/>
  <c r="R220" i="18"/>
  <c r="P220" i="18"/>
  <c r="BI219" i="18"/>
  <c r="BH219" i="18"/>
  <c r="BG219" i="18"/>
  <c r="BE219" i="18"/>
  <c r="T219" i="18"/>
  <c r="R219" i="18"/>
  <c r="P219" i="18"/>
  <c r="BI218" i="18"/>
  <c r="BH218" i="18"/>
  <c r="BG218" i="18"/>
  <c r="BE218" i="18"/>
  <c r="T218" i="18"/>
  <c r="R218" i="18"/>
  <c r="P218" i="18"/>
  <c r="BI217" i="18"/>
  <c r="BH217" i="18"/>
  <c r="BG217" i="18"/>
  <c r="BE217" i="18"/>
  <c r="T217" i="18"/>
  <c r="R217" i="18"/>
  <c r="P217" i="18"/>
  <c r="BI216" i="18"/>
  <c r="BH216" i="18"/>
  <c r="BG216" i="18"/>
  <c r="BE216" i="18"/>
  <c r="T216" i="18"/>
  <c r="R216" i="18"/>
  <c r="P216" i="18"/>
  <c r="BI215" i="18"/>
  <c r="BH215" i="18"/>
  <c r="BG215" i="18"/>
  <c r="BE215" i="18"/>
  <c r="T215" i="18"/>
  <c r="R215" i="18"/>
  <c r="P215" i="18"/>
  <c r="BI214" i="18"/>
  <c r="BH214" i="18"/>
  <c r="BG214" i="18"/>
  <c r="BE214" i="18"/>
  <c r="T214" i="18"/>
  <c r="R214" i="18"/>
  <c r="P214" i="18"/>
  <c r="BI213" i="18"/>
  <c r="BH213" i="18"/>
  <c r="BG213" i="18"/>
  <c r="BE213" i="18"/>
  <c r="T213" i="18"/>
  <c r="R213" i="18"/>
  <c r="P213" i="18"/>
  <c r="BI212" i="18"/>
  <c r="BH212" i="18"/>
  <c r="BG212" i="18"/>
  <c r="BE212" i="18"/>
  <c r="T212" i="18"/>
  <c r="R212" i="18"/>
  <c r="P212" i="18"/>
  <c r="BI211" i="18"/>
  <c r="BH211" i="18"/>
  <c r="BG211" i="18"/>
  <c r="BE211" i="18"/>
  <c r="T211" i="18"/>
  <c r="R211" i="18"/>
  <c r="P211" i="18"/>
  <c r="BI210" i="18"/>
  <c r="BH210" i="18"/>
  <c r="BG210" i="18"/>
  <c r="BE210" i="18"/>
  <c r="T210" i="18"/>
  <c r="R210" i="18"/>
  <c r="P210" i="18"/>
  <c r="BI209" i="18"/>
  <c r="BH209" i="18"/>
  <c r="BG209" i="18"/>
  <c r="BE209" i="18"/>
  <c r="T209" i="18"/>
  <c r="R209" i="18"/>
  <c r="P209" i="18"/>
  <c r="BI208" i="18"/>
  <c r="BH208" i="18"/>
  <c r="BG208" i="18"/>
  <c r="BE208" i="18"/>
  <c r="T208" i="18"/>
  <c r="R208" i="18"/>
  <c r="P208" i="18"/>
  <c r="BI207" i="18"/>
  <c r="BH207" i="18"/>
  <c r="BG207" i="18"/>
  <c r="BE207" i="18"/>
  <c r="T207" i="18"/>
  <c r="R207" i="18"/>
  <c r="P207" i="18"/>
  <c r="BI206" i="18"/>
  <c r="BH206" i="18"/>
  <c r="BG206" i="18"/>
  <c r="BE206" i="18"/>
  <c r="T206" i="18"/>
  <c r="R206" i="18"/>
  <c r="P206" i="18"/>
  <c r="BI205" i="18"/>
  <c r="BH205" i="18"/>
  <c r="BG205" i="18"/>
  <c r="BE205" i="18"/>
  <c r="T205" i="18"/>
  <c r="R205" i="18"/>
  <c r="P205" i="18"/>
  <c r="BI203" i="18"/>
  <c r="BH203" i="18"/>
  <c r="BG203" i="18"/>
  <c r="BE203" i="18"/>
  <c r="T203" i="18"/>
  <c r="T202" i="18" s="1"/>
  <c r="R203" i="18"/>
  <c r="R202" i="18" s="1"/>
  <c r="P203" i="18"/>
  <c r="P202" i="18" s="1"/>
  <c r="BI201" i="18"/>
  <c r="BH201" i="18"/>
  <c r="BG201" i="18"/>
  <c r="BE201" i="18"/>
  <c r="T201" i="18"/>
  <c r="R201" i="18"/>
  <c r="P201" i="18"/>
  <c r="BI200" i="18"/>
  <c r="BH200" i="18"/>
  <c r="BG200" i="18"/>
  <c r="BE200" i="18"/>
  <c r="T200" i="18"/>
  <c r="R200" i="18"/>
  <c r="P200" i="18"/>
  <c r="BI199" i="18"/>
  <c r="BH199" i="18"/>
  <c r="BG199" i="18"/>
  <c r="BE199" i="18"/>
  <c r="T199" i="18"/>
  <c r="R199" i="18"/>
  <c r="P199" i="18"/>
  <c r="BI198" i="18"/>
  <c r="BH198" i="18"/>
  <c r="BG198" i="18"/>
  <c r="BE198" i="18"/>
  <c r="T198" i="18"/>
  <c r="R198" i="18"/>
  <c r="P198" i="18"/>
  <c r="BI197" i="18"/>
  <c r="BH197" i="18"/>
  <c r="BG197" i="18"/>
  <c r="BE197" i="18"/>
  <c r="T197" i="18"/>
  <c r="R197" i="18"/>
  <c r="P197" i="18"/>
  <c r="BI196" i="18"/>
  <c r="BH196" i="18"/>
  <c r="BG196" i="18"/>
  <c r="BE196" i="18"/>
  <c r="T196" i="18"/>
  <c r="R196" i="18"/>
  <c r="P196" i="18"/>
  <c r="BI195" i="18"/>
  <c r="BH195" i="18"/>
  <c r="BG195" i="18"/>
  <c r="BE195" i="18"/>
  <c r="T195" i="18"/>
  <c r="R195" i="18"/>
  <c r="P195" i="18"/>
  <c r="BI194" i="18"/>
  <c r="BH194" i="18"/>
  <c r="BG194" i="18"/>
  <c r="BE194" i="18"/>
  <c r="T194" i="18"/>
  <c r="R194" i="18"/>
  <c r="P194" i="18"/>
  <c r="BI193" i="18"/>
  <c r="BH193" i="18"/>
  <c r="BG193" i="18"/>
  <c r="BE193" i="18"/>
  <c r="T193" i="18"/>
  <c r="R193" i="18"/>
  <c r="P193" i="18"/>
  <c r="BI191" i="18"/>
  <c r="BH191" i="18"/>
  <c r="BG191" i="18"/>
  <c r="BE191" i="18"/>
  <c r="T191" i="18"/>
  <c r="R191" i="18"/>
  <c r="P191" i="18"/>
  <c r="BI190" i="18"/>
  <c r="BH190" i="18"/>
  <c r="BG190" i="18"/>
  <c r="BE190" i="18"/>
  <c r="T190" i="18"/>
  <c r="R190" i="18"/>
  <c r="P190" i="18"/>
  <c r="BI189" i="18"/>
  <c r="BH189" i="18"/>
  <c r="BG189" i="18"/>
  <c r="BE189" i="18"/>
  <c r="T189" i="18"/>
  <c r="R189" i="18"/>
  <c r="P189" i="18"/>
  <c r="BI188" i="18"/>
  <c r="BH188" i="18"/>
  <c r="BG188" i="18"/>
  <c r="BE188" i="18"/>
  <c r="T188" i="18"/>
  <c r="R188" i="18"/>
  <c r="P188" i="18"/>
  <c r="BI187" i="18"/>
  <c r="BH187" i="18"/>
  <c r="BG187" i="18"/>
  <c r="BE187" i="18"/>
  <c r="T187" i="18"/>
  <c r="R187" i="18"/>
  <c r="P187" i="18"/>
  <c r="BI186" i="18"/>
  <c r="BH186" i="18"/>
  <c r="BG186" i="18"/>
  <c r="BE186" i="18"/>
  <c r="T186" i="18"/>
  <c r="R186" i="18"/>
  <c r="P186" i="18"/>
  <c r="BI185" i="18"/>
  <c r="BH185" i="18"/>
  <c r="BG185" i="18"/>
  <c r="BE185" i="18"/>
  <c r="T185" i="18"/>
  <c r="R185" i="18"/>
  <c r="P185" i="18"/>
  <c r="BI184" i="18"/>
  <c r="BH184" i="18"/>
  <c r="BG184" i="18"/>
  <c r="BE184" i="18"/>
  <c r="T184" i="18"/>
  <c r="R184" i="18"/>
  <c r="P184" i="18"/>
  <c r="BI183" i="18"/>
  <c r="BH183" i="18"/>
  <c r="BG183" i="18"/>
  <c r="BE183" i="18"/>
  <c r="T183" i="18"/>
  <c r="R183" i="18"/>
  <c r="P183" i="18"/>
  <c r="BI182" i="18"/>
  <c r="BH182" i="18"/>
  <c r="BG182" i="18"/>
  <c r="BE182" i="18"/>
  <c r="T182" i="18"/>
  <c r="R182" i="18"/>
  <c r="P182" i="18"/>
  <c r="BI181" i="18"/>
  <c r="BH181" i="18"/>
  <c r="BG181" i="18"/>
  <c r="BE181" i="18"/>
  <c r="T181" i="18"/>
  <c r="R181" i="18"/>
  <c r="P181" i="18"/>
  <c r="BI180" i="18"/>
  <c r="BH180" i="18"/>
  <c r="BG180" i="18"/>
  <c r="BE180" i="18"/>
  <c r="T180" i="18"/>
  <c r="R180" i="18"/>
  <c r="P180" i="18"/>
  <c r="BI179" i="18"/>
  <c r="BH179" i="18"/>
  <c r="BG179" i="18"/>
  <c r="BE179" i="18"/>
  <c r="T179" i="18"/>
  <c r="R179" i="18"/>
  <c r="P179" i="18"/>
  <c r="BI178" i="18"/>
  <c r="BH178" i="18"/>
  <c r="BG178" i="18"/>
  <c r="BE178" i="18"/>
  <c r="T178" i="18"/>
  <c r="R178" i="18"/>
  <c r="P178" i="18"/>
  <c r="BI177" i="18"/>
  <c r="BH177" i="18"/>
  <c r="BG177" i="18"/>
  <c r="BE177" i="18"/>
  <c r="T177" i="18"/>
  <c r="R177" i="18"/>
  <c r="P177" i="18"/>
  <c r="BI175" i="18"/>
  <c r="BH175" i="18"/>
  <c r="BG175" i="18"/>
  <c r="BE175" i="18"/>
  <c r="T175" i="18"/>
  <c r="R175" i="18"/>
  <c r="P175" i="18"/>
  <c r="BI174" i="18"/>
  <c r="BH174" i="18"/>
  <c r="BG174" i="18"/>
  <c r="BE174" i="18"/>
  <c r="T174" i="18"/>
  <c r="R174" i="18"/>
  <c r="P174" i="18"/>
  <c r="BI173" i="18"/>
  <c r="BH173" i="18"/>
  <c r="BG173" i="18"/>
  <c r="BE173" i="18"/>
  <c r="T173" i="18"/>
  <c r="R173" i="18"/>
  <c r="P173" i="18"/>
  <c r="BI172" i="18"/>
  <c r="BH172" i="18"/>
  <c r="BG172" i="18"/>
  <c r="BE172" i="18"/>
  <c r="T172" i="18"/>
  <c r="R172" i="18"/>
  <c r="P172" i="18"/>
  <c r="BI171" i="18"/>
  <c r="BH171" i="18"/>
  <c r="BG171" i="18"/>
  <c r="BE171" i="18"/>
  <c r="T171" i="18"/>
  <c r="R171" i="18"/>
  <c r="P171" i="18"/>
  <c r="BI170" i="18"/>
  <c r="BH170" i="18"/>
  <c r="BG170" i="18"/>
  <c r="BE170" i="18"/>
  <c r="T170" i="18"/>
  <c r="R170" i="18"/>
  <c r="P170" i="18"/>
  <c r="BI169" i="18"/>
  <c r="BH169" i="18"/>
  <c r="BG169" i="18"/>
  <c r="BE169" i="18"/>
  <c r="T169" i="18"/>
  <c r="R169" i="18"/>
  <c r="P169" i="18"/>
  <c r="BI168" i="18"/>
  <c r="BH168" i="18"/>
  <c r="BG168" i="18"/>
  <c r="BE168" i="18"/>
  <c r="T168" i="18"/>
  <c r="R168" i="18"/>
  <c r="P168" i="18"/>
  <c r="BI167" i="18"/>
  <c r="BH167" i="18"/>
  <c r="BG167" i="18"/>
  <c r="BE167" i="18"/>
  <c r="T167" i="18"/>
  <c r="R167" i="18"/>
  <c r="P167" i="18"/>
  <c r="BI166" i="18"/>
  <c r="BH166" i="18"/>
  <c r="BG166" i="18"/>
  <c r="BE166" i="18"/>
  <c r="T166" i="18"/>
  <c r="R166" i="18"/>
  <c r="P166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3" i="18"/>
  <c r="BH163" i="18"/>
  <c r="BG163" i="18"/>
  <c r="BE163" i="18"/>
  <c r="T163" i="18"/>
  <c r="R163" i="18"/>
  <c r="P163" i="18"/>
  <c r="BI162" i="18"/>
  <c r="BH162" i="18"/>
  <c r="BG162" i="18"/>
  <c r="BE162" i="18"/>
  <c r="T162" i="18"/>
  <c r="R162" i="18"/>
  <c r="P162" i="18"/>
  <c r="BI160" i="18"/>
  <c r="BH160" i="18"/>
  <c r="BG160" i="18"/>
  <c r="BE160" i="18"/>
  <c r="T160" i="18"/>
  <c r="T159" i="18" s="1"/>
  <c r="R160" i="18"/>
  <c r="R159" i="18" s="1"/>
  <c r="P160" i="18"/>
  <c r="P159" i="18" s="1"/>
  <c r="BI158" i="18"/>
  <c r="BH158" i="18"/>
  <c r="BG158" i="18"/>
  <c r="BE158" i="18"/>
  <c r="T158" i="18"/>
  <c r="T157" i="18" s="1"/>
  <c r="R158" i="18"/>
  <c r="R157" i="18" s="1"/>
  <c r="P158" i="18"/>
  <c r="P157" i="18" s="1"/>
  <c r="BI156" i="18"/>
  <c r="BH156" i="18"/>
  <c r="BG156" i="18"/>
  <c r="BE156" i="18"/>
  <c r="T156" i="18"/>
  <c r="T155" i="18" s="1"/>
  <c r="R156" i="18"/>
  <c r="R155" i="18" s="1"/>
  <c r="P156" i="18"/>
  <c r="P155" i="18" s="1"/>
  <c r="BI154" i="18"/>
  <c r="BH154" i="18"/>
  <c r="BG154" i="18"/>
  <c r="BE154" i="18"/>
  <c r="T154" i="18"/>
  <c r="R154" i="18"/>
  <c r="P154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6" i="18"/>
  <c r="BH146" i="18"/>
  <c r="BG146" i="18"/>
  <c r="BE146" i="18"/>
  <c r="T146" i="18"/>
  <c r="R146" i="18"/>
  <c r="P146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J138" i="18"/>
  <c r="J137" i="18"/>
  <c r="F137" i="18"/>
  <c r="F135" i="18"/>
  <c r="E133" i="18"/>
  <c r="J94" i="18"/>
  <c r="J93" i="18"/>
  <c r="F93" i="18"/>
  <c r="F91" i="18"/>
  <c r="E89" i="18"/>
  <c r="J20" i="18"/>
  <c r="E20" i="18"/>
  <c r="F138" i="18" s="1"/>
  <c r="J19" i="18"/>
  <c r="J14" i="18"/>
  <c r="J135" i="18"/>
  <c r="E7" i="18"/>
  <c r="E129" i="18" s="1"/>
  <c r="J39" i="16"/>
  <c r="J38" i="16"/>
  <c r="AY110" i="1" s="1"/>
  <c r="J37" i="16"/>
  <c r="AX110" i="1" s="1"/>
  <c r="BI155" i="16"/>
  <c r="BH155" i="16"/>
  <c r="BG155" i="16"/>
  <c r="BE155" i="16"/>
  <c r="T155" i="16"/>
  <c r="T154" i="16" s="1"/>
  <c r="R155" i="16"/>
  <c r="R154" i="16" s="1"/>
  <c r="P155" i="16"/>
  <c r="P154" i="16" s="1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BI133" i="16"/>
  <c r="BH133" i="16"/>
  <c r="BG133" i="16"/>
  <c r="BE133" i="16"/>
  <c r="T133" i="16"/>
  <c r="R133" i="16"/>
  <c r="P133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BI130" i="16"/>
  <c r="BH130" i="16"/>
  <c r="BG130" i="16"/>
  <c r="BE130" i="16"/>
  <c r="T130" i="16"/>
  <c r="R130" i="16"/>
  <c r="P130" i="16"/>
  <c r="BI129" i="16"/>
  <c r="BH129" i="16"/>
  <c r="BG129" i="16"/>
  <c r="BE129" i="16"/>
  <c r="T129" i="16"/>
  <c r="R129" i="16"/>
  <c r="P129" i="16"/>
  <c r="BI128" i="16"/>
  <c r="BH128" i="16"/>
  <c r="BG128" i="16"/>
  <c r="BE128" i="16"/>
  <c r="T128" i="16"/>
  <c r="R128" i="16"/>
  <c r="P128" i="16"/>
  <c r="J122" i="16"/>
  <c r="J121" i="16"/>
  <c r="F121" i="16"/>
  <c r="F119" i="16"/>
  <c r="E117" i="16"/>
  <c r="J94" i="16"/>
  <c r="J93" i="16"/>
  <c r="F93" i="16"/>
  <c r="F91" i="16"/>
  <c r="E89" i="16"/>
  <c r="J20" i="16"/>
  <c r="E20" i="16"/>
  <c r="F122" i="16" s="1"/>
  <c r="J19" i="16"/>
  <c r="J14" i="16"/>
  <c r="J119" i="16" s="1"/>
  <c r="E7" i="16"/>
  <c r="E85" i="16" s="1"/>
  <c r="J39" i="15"/>
  <c r="J38" i="15"/>
  <c r="AY109" i="1"/>
  <c r="J37" i="15"/>
  <c r="AX109" i="1"/>
  <c r="BI212" i="15"/>
  <c r="BH212" i="15"/>
  <c r="BG212" i="15"/>
  <c r="BE212" i="15"/>
  <c r="T212" i="15"/>
  <c r="R212" i="15"/>
  <c r="P212" i="15"/>
  <c r="BI211" i="15"/>
  <c r="BH211" i="15"/>
  <c r="BG211" i="15"/>
  <c r="BE211" i="15"/>
  <c r="T211" i="15"/>
  <c r="R211" i="15"/>
  <c r="P211" i="15"/>
  <c r="BI210" i="15"/>
  <c r="BH210" i="15"/>
  <c r="BG210" i="15"/>
  <c r="BE210" i="15"/>
  <c r="T210" i="15"/>
  <c r="R210" i="15"/>
  <c r="P210" i="15"/>
  <c r="BI209" i="15"/>
  <c r="BH209" i="15"/>
  <c r="BG209" i="15"/>
  <c r="BE209" i="15"/>
  <c r="T209" i="15"/>
  <c r="R209" i="15"/>
  <c r="P209" i="15"/>
  <c r="BI207" i="15"/>
  <c r="BH207" i="15"/>
  <c r="BG207" i="15"/>
  <c r="BE207" i="15"/>
  <c r="T207" i="15"/>
  <c r="R207" i="15"/>
  <c r="P207" i="15"/>
  <c r="BI206" i="15"/>
  <c r="BH206" i="15"/>
  <c r="BG206" i="15"/>
  <c r="BE206" i="15"/>
  <c r="T206" i="15"/>
  <c r="R206" i="15"/>
  <c r="P206" i="15"/>
  <c r="BI205" i="15"/>
  <c r="BH205" i="15"/>
  <c r="BG205" i="15"/>
  <c r="BE205" i="15"/>
  <c r="T205" i="15"/>
  <c r="R205" i="15"/>
  <c r="P205" i="15"/>
  <c r="BI204" i="15"/>
  <c r="BH204" i="15"/>
  <c r="BG204" i="15"/>
  <c r="BE204" i="15"/>
  <c r="T204" i="15"/>
  <c r="R204" i="15"/>
  <c r="P204" i="15"/>
  <c r="BI203" i="15"/>
  <c r="BH203" i="15"/>
  <c r="BG203" i="15"/>
  <c r="BE203" i="15"/>
  <c r="T203" i="15"/>
  <c r="R203" i="15"/>
  <c r="P203" i="15"/>
  <c r="BI202" i="15"/>
  <c r="BH202" i="15"/>
  <c r="BG202" i="15"/>
  <c r="BE202" i="15"/>
  <c r="T202" i="15"/>
  <c r="R202" i="15"/>
  <c r="P202" i="15"/>
  <c r="BI201" i="15"/>
  <c r="BH201" i="15"/>
  <c r="BG201" i="15"/>
  <c r="BE201" i="15"/>
  <c r="T201" i="15"/>
  <c r="R201" i="15"/>
  <c r="P201" i="15"/>
  <c r="BI200" i="15"/>
  <c r="BH200" i="15"/>
  <c r="BG200" i="15"/>
  <c r="BE200" i="15"/>
  <c r="T200" i="15"/>
  <c r="R200" i="15"/>
  <c r="P200" i="15"/>
  <c r="BI199" i="15"/>
  <c r="BH199" i="15"/>
  <c r="BG199" i="15"/>
  <c r="BE199" i="15"/>
  <c r="T199" i="15"/>
  <c r="R199" i="15"/>
  <c r="P199" i="15"/>
  <c r="BI198" i="15"/>
  <c r="BH198" i="15"/>
  <c r="BG198" i="15"/>
  <c r="BE198" i="15"/>
  <c r="T198" i="15"/>
  <c r="R198" i="15"/>
  <c r="P198" i="15"/>
  <c r="BI197" i="15"/>
  <c r="BH197" i="15"/>
  <c r="BG197" i="15"/>
  <c r="BE197" i="15"/>
  <c r="T197" i="15"/>
  <c r="R197" i="15"/>
  <c r="P197" i="15"/>
  <c r="BI196" i="15"/>
  <c r="BH196" i="15"/>
  <c r="BG196" i="15"/>
  <c r="BE196" i="15"/>
  <c r="T196" i="15"/>
  <c r="R196" i="15"/>
  <c r="P196" i="15"/>
  <c r="BI195" i="15"/>
  <c r="BH195" i="15"/>
  <c r="BG195" i="15"/>
  <c r="BE195" i="15"/>
  <c r="T195" i="15"/>
  <c r="R195" i="15"/>
  <c r="P195" i="15"/>
  <c r="BI194" i="15"/>
  <c r="BH194" i="15"/>
  <c r="BG194" i="15"/>
  <c r="BE194" i="15"/>
  <c r="T194" i="15"/>
  <c r="R194" i="15"/>
  <c r="P194" i="15"/>
  <c r="BI193" i="15"/>
  <c r="BH193" i="15"/>
  <c r="BG193" i="15"/>
  <c r="BE193" i="15"/>
  <c r="T193" i="15"/>
  <c r="R193" i="15"/>
  <c r="P193" i="15"/>
  <c r="BI192" i="15"/>
  <c r="BH192" i="15"/>
  <c r="BG192" i="15"/>
  <c r="BE192" i="15"/>
  <c r="T192" i="15"/>
  <c r="R192" i="15"/>
  <c r="P192" i="15"/>
  <c r="BI191" i="15"/>
  <c r="BH191" i="15"/>
  <c r="BG191" i="15"/>
  <c r="BE191" i="15"/>
  <c r="T191" i="15"/>
  <c r="R191" i="15"/>
  <c r="P191" i="15"/>
  <c r="BI190" i="15"/>
  <c r="BH190" i="15"/>
  <c r="BG190" i="15"/>
  <c r="BE190" i="15"/>
  <c r="T190" i="15"/>
  <c r="R190" i="15"/>
  <c r="P190" i="15"/>
  <c r="BI189" i="15"/>
  <c r="BH189" i="15"/>
  <c r="BG189" i="15"/>
  <c r="BE189" i="15"/>
  <c r="T189" i="15"/>
  <c r="R189" i="15"/>
  <c r="P189" i="15"/>
  <c r="BI188" i="15"/>
  <c r="BH188" i="15"/>
  <c r="BG188" i="15"/>
  <c r="BE188" i="15"/>
  <c r="T188" i="15"/>
  <c r="R188" i="15"/>
  <c r="P188" i="15"/>
  <c r="BI187" i="15"/>
  <c r="BH187" i="15"/>
  <c r="BG187" i="15"/>
  <c r="BE187" i="15"/>
  <c r="T187" i="15"/>
  <c r="R187" i="15"/>
  <c r="P187" i="15"/>
  <c r="BI186" i="15"/>
  <c r="BH186" i="15"/>
  <c r="BG186" i="15"/>
  <c r="BE186" i="15"/>
  <c r="T186" i="15"/>
  <c r="R186" i="15"/>
  <c r="P186" i="15"/>
  <c r="BI185" i="15"/>
  <c r="BH185" i="15"/>
  <c r="BG185" i="15"/>
  <c r="BE185" i="15"/>
  <c r="T185" i="15"/>
  <c r="R185" i="15"/>
  <c r="P185" i="15"/>
  <c r="BI183" i="15"/>
  <c r="BH183" i="15"/>
  <c r="BG183" i="15"/>
  <c r="BE183" i="15"/>
  <c r="T183" i="15"/>
  <c r="R183" i="15"/>
  <c r="P183" i="15"/>
  <c r="BI182" i="15"/>
  <c r="BH182" i="15"/>
  <c r="BG182" i="15"/>
  <c r="BE182" i="15"/>
  <c r="T182" i="15"/>
  <c r="R182" i="15"/>
  <c r="P182" i="15"/>
  <c r="BI181" i="15"/>
  <c r="BH181" i="15"/>
  <c r="BG181" i="15"/>
  <c r="BE181" i="15"/>
  <c r="T181" i="15"/>
  <c r="R181" i="15"/>
  <c r="P181" i="15"/>
  <c r="BI180" i="15"/>
  <c r="BH180" i="15"/>
  <c r="BG180" i="15"/>
  <c r="BE180" i="15"/>
  <c r="T180" i="15"/>
  <c r="R180" i="15"/>
  <c r="P180" i="15"/>
  <c r="BI179" i="15"/>
  <c r="BH179" i="15"/>
  <c r="BG179" i="15"/>
  <c r="BE179" i="15"/>
  <c r="T179" i="15"/>
  <c r="R179" i="15"/>
  <c r="P179" i="15"/>
  <c r="BI178" i="15"/>
  <c r="BH178" i="15"/>
  <c r="BG178" i="15"/>
  <c r="BE178" i="15"/>
  <c r="T178" i="15"/>
  <c r="R178" i="15"/>
  <c r="P178" i="15"/>
  <c r="BI177" i="15"/>
  <c r="BH177" i="15"/>
  <c r="BG177" i="15"/>
  <c r="BE177" i="15"/>
  <c r="T177" i="15"/>
  <c r="R177" i="15"/>
  <c r="P177" i="15"/>
  <c r="BI176" i="15"/>
  <c r="BH176" i="15"/>
  <c r="BG176" i="15"/>
  <c r="BE176" i="15"/>
  <c r="T176" i="15"/>
  <c r="R176" i="15"/>
  <c r="P176" i="15"/>
  <c r="BI175" i="15"/>
  <c r="BH175" i="15"/>
  <c r="BG175" i="15"/>
  <c r="BE175" i="15"/>
  <c r="T175" i="15"/>
  <c r="R175" i="15"/>
  <c r="P175" i="15"/>
  <c r="BI174" i="15"/>
  <c r="BH174" i="15"/>
  <c r="BG174" i="15"/>
  <c r="BE174" i="15"/>
  <c r="T174" i="15"/>
  <c r="R174" i="15"/>
  <c r="P174" i="15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7" i="15"/>
  <c r="BH167" i="15"/>
  <c r="BG167" i="15"/>
  <c r="BE167" i="15"/>
  <c r="T167" i="15"/>
  <c r="R167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BI129" i="15"/>
  <c r="BH129" i="15"/>
  <c r="BG129" i="15"/>
  <c r="BE129" i="15"/>
  <c r="T129" i="15"/>
  <c r="R129" i="15"/>
  <c r="P129" i="15"/>
  <c r="BI128" i="15"/>
  <c r="BH128" i="15"/>
  <c r="BG128" i="15"/>
  <c r="BE128" i="15"/>
  <c r="T128" i="15"/>
  <c r="R128" i="15"/>
  <c r="P128" i="15"/>
  <c r="J122" i="15"/>
  <c r="J121" i="15"/>
  <c r="F121" i="15"/>
  <c r="F119" i="15"/>
  <c r="E117" i="15"/>
  <c r="J94" i="15"/>
  <c r="J93" i="15"/>
  <c r="F93" i="15"/>
  <c r="F91" i="15"/>
  <c r="E89" i="15"/>
  <c r="J20" i="15"/>
  <c r="E20" i="15"/>
  <c r="F122" i="15" s="1"/>
  <c r="J19" i="15"/>
  <c r="J14" i="15"/>
  <c r="J91" i="15"/>
  <c r="E7" i="15"/>
  <c r="E85" i="15" s="1"/>
  <c r="J39" i="14"/>
  <c r="J38" i="14"/>
  <c r="AY108" i="1" s="1"/>
  <c r="J37" i="14"/>
  <c r="AX108" i="1" s="1"/>
  <c r="BI188" i="14"/>
  <c r="BH188" i="14"/>
  <c r="BG188" i="14"/>
  <c r="BE188" i="14"/>
  <c r="T188" i="14"/>
  <c r="R188" i="14"/>
  <c r="P188" i="14"/>
  <c r="BI187" i="14"/>
  <c r="BH187" i="14"/>
  <c r="BG187" i="14"/>
  <c r="BE187" i="14"/>
  <c r="T187" i="14"/>
  <c r="R187" i="14"/>
  <c r="P187" i="14"/>
  <c r="BI186" i="14"/>
  <c r="BH186" i="14"/>
  <c r="BG186" i="14"/>
  <c r="BE186" i="14"/>
  <c r="T186" i="14"/>
  <c r="R186" i="14"/>
  <c r="P186" i="14"/>
  <c r="BI185" i="14"/>
  <c r="BH185" i="14"/>
  <c r="BG185" i="14"/>
  <c r="BE185" i="14"/>
  <c r="T185" i="14"/>
  <c r="R185" i="14"/>
  <c r="P185" i="14"/>
  <c r="BI183" i="14"/>
  <c r="BH183" i="14"/>
  <c r="BG183" i="14"/>
  <c r="BE183" i="14"/>
  <c r="T183" i="14"/>
  <c r="R183" i="14"/>
  <c r="P183" i="14"/>
  <c r="BI182" i="14"/>
  <c r="BH182" i="14"/>
  <c r="BG182" i="14"/>
  <c r="BE182" i="14"/>
  <c r="T182" i="14"/>
  <c r="R182" i="14"/>
  <c r="P182" i="14"/>
  <c r="BI181" i="14"/>
  <c r="BH181" i="14"/>
  <c r="BG181" i="14"/>
  <c r="BE181" i="14"/>
  <c r="T181" i="14"/>
  <c r="R181" i="14"/>
  <c r="P181" i="14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R179" i="14"/>
  <c r="P179" i="14"/>
  <c r="BI178" i="14"/>
  <c r="BH178" i="14"/>
  <c r="BG178" i="14"/>
  <c r="BE178" i="14"/>
  <c r="T178" i="14"/>
  <c r="R178" i="14"/>
  <c r="P178" i="14"/>
  <c r="BI177" i="14"/>
  <c r="BH177" i="14"/>
  <c r="BG177" i="14"/>
  <c r="BE177" i="14"/>
  <c r="T177" i="14"/>
  <c r="R177" i="14"/>
  <c r="P177" i="14"/>
  <c r="BI176" i="14"/>
  <c r="BH176" i="14"/>
  <c r="BG176" i="14"/>
  <c r="BE176" i="14"/>
  <c r="T176" i="14"/>
  <c r="R176" i="14"/>
  <c r="P176" i="14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3" i="14"/>
  <c r="BH173" i="14"/>
  <c r="BG173" i="14"/>
  <c r="BE173" i="14"/>
  <c r="T173" i="14"/>
  <c r="R173" i="14"/>
  <c r="P173" i="14"/>
  <c r="BI172" i="14"/>
  <c r="BH172" i="14"/>
  <c r="BG172" i="14"/>
  <c r="BE172" i="14"/>
  <c r="T172" i="14"/>
  <c r="R172" i="14"/>
  <c r="P172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8" i="14"/>
  <c r="BH158" i="14"/>
  <c r="BG158" i="14"/>
  <c r="BE158" i="14"/>
  <c r="T158" i="14"/>
  <c r="R158" i="14"/>
  <c r="P158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1" i="14"/>
  <c r="BH131" i="14"/>
  <c r="BG131" i="14"/>
  <c r="BE131" i="14"/>
  <c r="T131" i="14"/>
  <c r="R131" i="14"/>
  <c r="P131" i="14"/>
  <c r="BI130" i="14"/>
  <c r="BH130" i="14"/>
  <c r="BG130" i="14"/>
  <c r="BE130" i="14"/>
  <c r="T130" i="14"/>
  <c r="R130" i="14"/>
  <c r="P130" i="14"/>
  <c r="BI129" i="14"/>
  <c r="BH129" i="14"/>
  <c r="BG129" i="14"/>
  <c r="BE129" i="14"/>
  <c r="T129" i="14"/>
  <c r="R129" i="14"/>
  <c r="P129" i="14"/>
  <c r="BI128" i="14"/>
  <c r="BH128" i="14"/>
  <c r="BG128" i="14"/>
  <c r="BE128" i="14"/>
  <c r="T128" i="14"/>
  <c r="R128" i="14"/>
  <c r="P128" i="14"/>
  <c r="BI127" i="14"/>
  <c r="BH127" i="14"/>
  <c r="BG127" i="14"/>
  <c r="BE127" i="14"/>
  <c r="T127" i="14"/>
  <c r="R127" i="14"/>
  <c r="P127" i="14"/>
  <c r="J121" i="14"/>
  <c r="J120" i="14"/>
  <c r="F120" i="14"/>
  <c r="F118" i="14"/>
  <c r="E116" i="14"/>
  <c r="J94" i="14"/>
  <c r="J93" i="14"/>
  <c r="F93" i="14"/>
  <c r="F91" i="14"/>
  <c r="E89" i="14"/>
  <c r="J20" i="14"/>
  <c r="E20" i="14"/>
  <c r="F94" i="14" s="1"/>
  <c r="J19" i="14"/>
  <c r="J14" i="14"/>
  <c r="J91" i="14" s="1"/>
  <c r="E7" i="14"/>
  <c r="E112" i="14" s="1"/>
  <c r="J39" i="13"/>
  <c r="J38" i="13"/>
  <c r="AY107" i="1"/>
  <c r="J37" i="13"/>
  <c r="AX107" i="1"/>
  <c r="BI361" i="13"/>
  <c r="BH361" i="13"/>
  <c r="BG361" i="13"/>
  <c r="BE361" i="13"/>
  <c r="T361" i="13"/>
  <c r="R361" i="13"/>
  <c r="P361" i="13"/>
  <c r="BI360" i="13"/>
  <c r="BH360" i="13"/>
  <c r="BG360" i="13"/>
  <c r="BE360" i="13"/>
  <c r="T360" i="13"/>
  <c r="R360" i="13"/>
  <c r="P360" i="13"/>
  <c r="BI359" i="13"/>
  <c r="BH359" i="13"/>
  <c r="BG359" i="13"/>
  <c r="BE359" i="13"/>
  <c r="T359" i="13"/>
  <c r="R359" i="13"/>
  <c r="P359" i="13"/>
  <c r="BI357" i="13"/>
  <c r="BH357" i="13"/>
  <c r="BG357" i="13"/>
  <c r="BE357" i="13"/>
  <c r="T357" i="13"/>
  <c r="R357" i="13"/>
  <c r="P357" i="13"/>
  <c r="BI356" i="13"/>
  <c r="BH356" i="13"/>
  <c r="BG356" i="13"/>
  <c r="BE356" i="13"/>
  <c r="T356" i="13"/>
  <c r="R356" i="13"/>
  <c r="P356" i="13"/>
  <c r="BI355" i="13"/>
  <c r="BH355" i="13"/>
  <c r="BG355" i="13"/>
  <c r="BE355" i="13"/>
  <c r="T355" i="13"/>
  <c r="R355" i="13"/>
  <c r="P355" i="13"/>
  <c r="BI354" i="13"/>
  <c r="BH354" i="13"/>
  <c r="BG354" i="13"/>
  <c r="BE354" i="13"/>
  <c r="T354" i="13"/>
  <c r="R354" i="13"/>
  <c r="P354" i="13"/>
  <c r="BI353" i="13"/>
  <c r="BH353" i="13"/>
  <c r="BG353" i="13"/>
  <c r="BE353" i="13"/>
  <c r="T353" i="13"/>
  <c r="R353" i="13"/>
  <c r="P353" i="13"/>
  <c r="BI352" i="13"/>
  <c r="BH352" i="13"/>
  <c r="BG352" i="13"/>
  <c r="BE352" i="13"/>
  <c r="T352" i="13"/>
  <c r="R352" i="13"/>
  <c r="P352" i="13"/>
  <c r="BI351" i="13"/>
  <c r="BH351" i="13"/>
  <c r="BG351" i="13"/>
  <c r="BE351" i="13"/>
  <c r="T351" i="13"/>
  <c r="R351" i="13"/>
  <c r="P351" i="13"/>
  <c r="BI350" i="13"/>
  <c r="BH350" i="13"/>
  <c r="BG350" i="13"/>
  <c r="BE350" i="13"/>
  <c r="T350" i="13"/>
  <c r="R350" i="13"/>
  <c r="P350" i="13"/>
  <c r="BI349" i="13"/>
  <c r="BH349" i="13"/>
  <c r="BG349" i="13"/>
  <c r="BE349" i="13"/>
  <c r="T349" i="13"/>
  <c r="R349" i="13"/>
  <c r="P349" i="13"/>
  <c r="BI348" i="13"/>
  <c r="BH348" i="13"/>
  <c r="BG348" i="13"/>
  <c r="BE348" i="13"/>
  <c r="T348" i="13"/>
  <c r="R348" i="13"/>
  <c r="P348" i="13"/>
  <c r="BI347" i="13"/>
  <c r="BH347" i="13"/>
  <c r="BG347" i="13"/>
  <c r="BE347" i="13"/>
  <c r="T347" i="13"/>
  <c r="R347" i="13"/>
  <c r="P347" i="13"/>
  <c r="BI346" i="13"/>
  <c r="BH346" i="13"/>
  <c r="BG346" i="13"/>
  <c r="BE346" i="13"/>
  <c r="T346" i="13"/>
  <c r="R346" i="13"/>
  <c r="P346" i="13"/>
  <c r="BI345" i="13"/>
  <c r="BH345" i="13"/>
  <c r="BG345" i="13"/>
  <c r="BE345" i="13"/>
  <c r="T345" i="13"/>
  <c r="R345" i="13"/>
  <c r="P345" i="13"/>
  <c r="BI344" i="13"/>
  <c r="BH344" i="13"/>
  <c r="BG344" i="13"/>
  <c r="BE344" i="13"/>
  <c r="T344" i="13"/>
  <c r="R344" i="13"/>
  <c r="P344" i="13"/>
  <c r="BI343" i="13"/>
  <c r="BH343" i="13"/>
  <c r="BG343" i="13"/>
  <c r="BE343" i="13"/>
  <c r="T343" i="13"/>
  <c r="R343" i="13"/>
  <c r="P343" i="13"/>
  <c r="BI342" i="13"/>
  <c r="BH342" i="13"/>
  <c r="BG342" i="13"/>
  <c r="BE342" i="13"/>
  <c r="T342" i="13"/>
  <c r="R342" i="13"/>
  <c r="P342" i="13"/>
  <c r="BI341" i="13"/>
  <c r="BH341" i="13"/>
  <c r="BG341" i="13"/>
  <c r="BE341" i="13"/>
  <c r="T341" i="13"/>
  <c r="R341" i="13"/>
  <c r="P341" i="13"/>
  <c r="BI340" i="13"/>
  <c r="BH340" i="13"/>
  <c r="BG340" i="13"/>
  <c r="BE340" i="13"/>
  <c r="T340" i="13"/>
  <c r="R340" i="13"/>
  <c r="P340" i="13"/>
  <c r="BI339" i="13"/>
  <c r="BH339" i="13"/>
  <c r="BG339" i="13"/>
  <c r="BE339" i="13"/>
  <c r="T339" i="13"/>
  <c r="R339" i="13"/>
  <c r="P339" i="13"/>
  <c r="BI338" i="13"/>
  <c r="BH338" i="13"/>
  <c r="BG338" i="13"/>
  <c r="BE338" i="13"/>
  <c r="T338" i="13"/>
  <c r="R338" i="13"/>
  <c r="P338" i="13"/>
  <c r="BI337" i="13"/>
  <c r="BH337" i="13"/>
  <c r="BG337" i="13"/>
  <c r="BE337" i="13"/>
  <c r="T337" i="13"/>
  <c r="R337" i="13"/>
  <c r="P337" i="13"/>
  <c r="BI336" i="13"/>
  <c r="BH336" i="13"/>
  <c r="BG336" i="13"/>
  <c r="BE336" i="13"/>
  <c r="T336" i="13"/>
  <c r="R336" i="13"/>
  <c r="P336" i="13"/>
  <c r="BI335" i="13"/>
  <c r="BH335" i="13"/>
  <c r="BG335" i="13"/>
  <c r="BE335" i="13"/>
  <c r="T335" i="13"/>
  <c r="R335" i="13"/>
  <c r="P335" i="13"/>
  <c r="BI334" i="13"/>
  <c r="BH334" i="13"/>
  <c r="BG334" i="13"/>
  <c r="BE334" i="13"/>
  <c r="T334" i="13"/>
  <c r="R334" i="13"/>
  <c r="P334" i="13"/>
  <c r="BI333" i="13"/>
  <c r="BH333" i="13"/>
  <c r="BG333" i="13"/>
  <c r="BE333" i="13"/>
  <c r="T333" i="13"/>
  <c r="R333" i="13"/>
  <c r="P333" i="13"/>
  <c r="BI331" i="13"/>
  <c r="BH331" i="13"/>
  <c r="BG331" i="13"/>
  <c r="BE331" i="13"/>
  <c r="T331" i="13"/>
  <c r="R331" i="13"/>
  <c r="P331" i="13"/>
  <c r="BI330" i="13"/>
  <c r="BH330" i="13"/>
  <c r="BG330" i="13"/>
  <c r="BE330" i="13"/>
  <c r="T330" i="13"/>
  <c r="R330" i="13"/>
  <c r="P330" i="13"/>
  <c r="BI329" i="13"/>
  <c r="BH329" i="13"/>
  <c r="BG329" i="13"/>
  <c r="BE329" i="13"/>
  <c r="T329" i="13"/>
  <c r="R329" i="13"/>
  <c r="P329" i="13"/>
  <c r="BI328" i="13"/>
  <c r="BH328" i="13"/>
  <c r="BG328" i="13"/>
  <c r="BE328" i="13"/>
  <c r="T328" i="13"/>
  <c r="R328" i="13"/>
  <c r="P328" i="13"/>
  <c r="BI327" i="13"/>
  <c r="BH327" i="13"/>
  <c r="BG327" i="13"/>
  <c r="BE327" i="13"/>
  <c r="T327" i="13"/>
  <c r="R327" i="13"/>
  <c r="P327" i="13"/>
  <c r="BI326" i="13"/>
  <c r="BH326" i="13"/>
  <c r="BG326" i="13"/>
  <c r="BE326" i="13"/>
  <c r="T326" i="13"/>
  <c r="R326" i="13"/>
  <c r="P326" i="13"/>
  <c r="BI325" i="13"/>
  <c r="BH325" i="13"/>
  <c r="BG325" i="13"/>
  <c r="BE325" i="13"/>
  <c r="T325" i="13"/>
  <c r="R325" i="13"/>
  <c r="P325" i="13"/>
  <c r="BI324" i="13"/>
  <c r="BH324" i="13"/>
  <c r="BG324" i="13"/>
  <c r="BE324" i="13"/>
  <c r="T324" i="13"/>
  <c r="R324" i="13"/>
  <c r="P324" i="13"/>
  <c r="BI323" i="13"/>
  <c r="BH323" i="13"/>
  <c r="BG323" i="13"/>
  <c r="BE323" i="13"/>
  <c r="T323" i="13"/>
  <c r="R323" i="13"/>
  <c r="P323" i="13"/>
  <c r="BI322" i="13"/>
  <c r="BH322" i="13"/>
  <c r="BG322" i="13"/>
  <c r="BE322" i="13"/>
  <c r="T322" i="13"/>
  <c r="R322" i="13"/>
  <c r="P322" i="13"/>
  <c r="BI321" i="13"/>
  <c r="BH321" i="13"/>
  <c r="BG321" i="13"/>
  <c r="BE321" i="13"/>
  <c r="T321" i="13"/>
  <c r="R321" i="13"/>
  <c r="P321" i="13"/>
  <c r="BI320" i="13"/>
  <c r="BH320" i="13"/>
  <c r="BG320" i="13"/>
  <c r="BE320" i="13"/>
  <c r="T320" i="13"/>
  <c r="R320" i="13"/>
  <c r="P320" i="13"/>
  <c r="BI319" i="13"/>
  <c r="BH319" i="13"/>
  <c r="BG319" i="13"/>
  <c r="BE319" i="13"/>
  <c r="T319" i="13"/>
  <c r="R319" i="13"/>
  <c r="P319" i="13"/>
  <c r="BI318" i="13"/>
  <c r="BH318" i="13"/>
  <c r="BG318" i="13"/>
  <c r="BE318" i="13"/>
  <c r="T318" i="13"/>
  <c r="R318" i="13"/>
  <c r="P318" i="13"/>
  <c r="BI317" i="13"/>
  <c r="BH317" i="13"/>
  <c r="BG317" i="13"/>
  <c r="BE317" i="13"/>
  <c r="T317" i="13"/>
  <c r="R317" i="13"/>
  <c r="P317" i="13"/>
  <c r="BI316" i="13"/>
  <c r="BH316" i="13"/>
  <c r="BG316" i="13"/>
  <c r="BE316" i="13"/>
  <c r="T316" i="13"/>
  <c r="R316" i="13"/>
  <c r="P316" i="13"/>
  <c r="BI315" i="13"/>
  <c r="BH315" i="13"/>
  <c r="BG315" i="13"/>
  <c r="BE315" i="13"/>
  <c r="T315" i="13"/>
  <c r="R315" i="13"/>
  <c r="P315" i="13"/>
  <c r="BI314" i="13"/>
  <c r="BH314" i="13"/>
  <c r="BG314" i="13"/>
  <c r="BE314" i="13"/>
  <c r="T314" i="13"/>
  <c r="R314" i="13"/>
  <c r="P314" i="13"/>
  <c r="BI313" i="13"/>
  <c r="BH313" i="13"/>
  <c r="BG313" i="13"/>
  <c r="BE313" i="13"/>
  <c r="T313" i="13"/>
  <c r="R313" i="13"/>
  <c r="P313" i="13"/>
  <c r="BI312" i="13"/>
  <c r="BH312" i="13"/>
  <c r="BG312" i="13"/>
  <c r="BE312" i="13"/>
  <c r="T312" i="13"/>
  <c r="R312" i="13"/>
  <c r="P312" i="13"/>
  <c r="BI311" i="13"/>
  <c r="BH311" i="13"/>
  <c r="BG311" i="13"/>
  <c r="BE311" i="13"/>
  <c r="T311" i="13"/>
  <c r="R311" i="13"/>
  <c r="P311" i="13"/>
  <c r="BI310" i="13"/>
  <c r="BH310" i="13"/>
  <c r="BG310" i="13"/>
  <c r="BE310" i="13"/>
  <c r="T310" i="13"/>
  <c r="R310" i="13"/>
  <c r="P310" i="13"/>
  <c r="BI309" i="13"/>
  <c r="BH309" i="13"/>
  <c r="BG309" i="13"/>
  <c r="BE309" i="13"/>
  <c r="T309" i="13"/>
  <c r="R309" i="13"/>
  <c r="P309" i="13"/>
  <c r="BI308" i="13"/>
  <c r="BH308" i="13"/>
  <c r="BG308" i="13"/>
  <c r="BE308" i="13"/>
  <c r="T308" i="13"/>
  <c r="R308" i="13"/>
  <c r="P308" i="13"/>
  <c r="BI307" i="13"/>
  <c r="BH307" i="13"/>
  <c r="BG307" i="13"/>
  <c r="BE307" i="13"/>
  <c r="T307" i="13"/>
  <c r="R307" i="13"/>
  <c r="P307" i="13"/>
  <c r="BI306" i="13"/>
  <c r="BH306" i="13"/>
  <c r="BG306" i="13"/>
  <c r="BE306" i="13"/>
  <c r="T306" i="13"/>
  <c r="R306" i="13"/>
  <c r="P306" i="13"/>
  <c r="BI304" i="13"/>
  <c r="BH304" i="13"/>
  <c r="BG304" i="13"/>
  <c r="BE304" i="13"/>
  <c r="T304" i="13"/>
  <c r="R304" i="13"/>
  <c r="P304" i="13"/>
  <c r="BI303" i="13"/>
  <c r="BH303" i="13"/>
  <c r="BG303" i="13"/>
  <c r="BE303" i="13"/>
  <c r="T303" i="13"/>
  <c r="R303" i="13"/>
  <c r="P303" i="13"/>
  <c r="BI302" i="13"/>
  <c r="BH302" i="13"/>
  <c r="BG302" i="13"/>
  <c r="BE302" i="13"/>
  <c r="T302" i="13"/>
  <c r="R302" i="13"/>
  <c r="P302" i="13"/>
  <c r="BI301" i="13"/>
  <c r="BH301" i="13"/>
  <c r="BG301" i="13"/>
  <c r="BE301" i="13"/>
  <c r="T301" i="13"/>
  <c r="R301" i="13"/>
  <c r="P301" i="13"/>
  <c r="BI300" i="13"/>
  <c r="BH300" i="13"/>
  <c r="BG300" i="13"/>
  <c r="BE300" i="13"/>
  <c r="T300" i="13"/>
  <c r="R300" i="13"/>
  <c r="P300" i="13"/>
  <c r="BI299" i="13"/>
  <c r="BH299" i="13"/>
  <c r="BG299" i="13"/>
  <c r="BE299" i="13"/>
  <c r="T299" i="13"/>
  <c r="R299" i="13"/>
  <c r="P299" i="13"/>
  <c r="BI298" i="13"/>
  <c r="BH298" i="13"/>
  <c r="BG298" i="13"/>
  <c r="BE298" i="13"/>
  <c r="T298" i="13"/>
  <c r="R298" i="13"/>
  <c r="P298" i="13"/>
  <c r="BI297" i="13"/>
  <c r="BH297" i="13"/>
  <c r="BG297" i="13"/>
  <c r="BE297" i="13"/>
  <c r="T297" i="13"/>
  <c r="R297" i="13"/>
  <c r="P297" i="13"/>
  <c r="BI296" i="13"/>
  <c r="BH296" i="13"/>
  <c r="BG296" i="13"/>
  <c r="BE296" i="13"/>
  <c r="T296" i="13"/>
  <c r="R296" i="13"/>
  <c r="P296" i="13"/>
  <c r="BI295" i="13"/>
  <c r="BH295" i="13"/>
  <c r="BG295" i="13"/>
  <c r="BE295" i="13"/>
  <c r="T295" i="13"/>
  <c r="R295" i="13"/>
  <c r="P295" i="13"/>
  <c r="BI294" i="13"/>
  <c r="BH294" i="13"/>
  <c r="BG294" i="13"/>
  <c r="BE294" i="13"/>
  <c r="T294" i="13"/>
  <c r="R294" i="13"/>
  <c r="P294" i="13"/>
  <c r="BI293" i="13"/>
  <c r="BH293" i="13"/>
  <c r="BG293" i="13"/>
  <c r="BE293" i="13"/>
  <c r="T293" i="13"/>
  <c r="R293" i="13"/>
  <c r="P293" i="13"/>
  <c r="BI292" i="13"/>
  <c r="BH292" i="13"/>
  <c r="BG292" i="13"/>
  <c r="BE292" i="13"/>
  <c r="T292" i="13"/>
  <c r="R292" i="13"/>
  <c r="P292" i="13"/>
  <c r="BI291" i="13"/>
  <c r="BH291" i="13"/>
  <c r="BG291" i="13"/>
  <c r="BE291" i="13"/>
  <c r="T291" i="13"/>
  <c r="R291" i="13"/>
  <c r="P291" i="13"/>
  <c r="BI290" i="13"/>
  <c r="BH290" i="13"/>
  <c r="BG290" i="13"/>
  <c r="BE290" i="13"/>
  <c r="T290" i="13"/>
  <c r="R290" i="13"/>
  <c r="P290" i="13"/>
  <c r="BI289" i="13"/>
  <c r="BH289" i="13"/>
  <c r="BG289" i="13"/>
  <c r="BE289" i="13"/>
  <c r="T289" i="13"/>
  <c r="R289" i="13"/>
  <c r="P289" i="13"/>
  <c r="BI288" i="13"/>
  <c r="BH288" i="13"/>
  <c r="BG288" i="13"/>
  <c r="BE288" i="13"/>
  <c r="T288" i="13"/>
  <c r="R288" i="13"/>
  <c r="P288" i="13"/>
  <c r="BI287" i="13"/>
  <c r="BH287" i="13"/>
  <c r="BG287" i="13"/>
  <c r="BE287" i="13"/>
  <c r="T287" i="13"/>
  <c r="R287" i="13"/>
  <c r="P287" i="13"/>
  <c r="BI286" i="13"/>
  <c r="BH286" i="13"/>
  <c r="BG286" i="13"/>
  <c r="BE286" i="13"/>
  <c r="T286" i="13"/>
  <c r="R286" i="13"/>
  <c r="P286" i="13"/>
  <c r="BI285" i="13"/>
  <c r="BH285" i="13"/>
  <c r="BG285" i="13"/>
  <c r="BE285" i="13"/>
  <c r="T285" i="13"/>
  <c r="R285" i="13"/>
  <c r="P285" i="13"/>
  <c r="BI284" i="13"/>
  <c r="BH284" i="13"/>
  <c r="BG284" i="13"/>
  <c r="BE284" i="13"/>
  <c r="T284" i="13"/>
  <c r="R284" i="13"/>
  <c r="P284" i="13"/>
  <c r="BI283" i="13"/>
  <c r="BH283" i="13"/>
  <c r="BG283" i="13"/>
  <c r="BE283" i="13"/>
  <c r="T283" i="13"/>
  <c r="R283" i="13"/>
  <c r="P283" i="13"/>
  <c r="BI282" i="13"/>
  <c r="BH282" i="13"/>
  <c r="BG282" i="13"/>
  <c r="BE282" i="13"/>
  <c r="T282" i="13"/>
  <c r="R282" i="13"/>
  <c r="P282" i="13"/>
  <c r="BI281" i="13"/>
  <c r="BH281" i="13"/>
  <c r="BG281" i="13"/>
  <c r="BE281" i="13"/>
  <c r="T281" i="13"/>
  <c r="R281" i="13"/>
  <c r="P281" i="13"/>
  <c r="BI280" i="13"/>
  <c r="BH280" i="13"/>
  <c r="BG280" i="13"/>
  <c r="BE280" i="13"/>
  <c r="T280" i="13"/>
  <c r="R280" i="13"/>
  <c r="P280" i="13"/>
  <c r="BI279" i="13"/>
  <c r="BH279" i="13"/>
  <c r="BG279" i="13"/>
  <c r="BE279" i="13"/>
  <c r="T279" i="13"/>
  <c r="R279" i="13"/>
  <c r="P279" i="13"/>
  <c r="BI278" i="13"/>
  <c r="BH278" i="13"/>
  <c r="BG278" i="13"/>
  <c r="BE278" i="13"/>
  <c r="T278" i="13"/>
  <c r="R278" i="13"/>
  <c r="P278" i="13"/>
  <c r="BI277" i="13"/>
  <c r="BH277" i="13"/>
  <c r="BG277" i="13"/>
  <c r="BE277" i="13"/>
  <c r="T277" i="13"/>
  <c r="R277" i="13"/>
  <c r="P277" i="13"/>
  <c r="BI276" i="13"/>
  <c r="BH276" i="13"/>
  <c r="BG276" i="13"/>
  <c r="BE276" i="13"/>
  <c r="T276" i="13"/>
  <c r="R276" i="13"/>
  <c r="P276" i="13"/>
  <c r="BI275" i="13"/>
  <c r="BH275" i="13"/>
  <c r="BG275" i="13"/>
  <c r="BE275" i="13"/>
  <c r="T275" i="13"/>
  <c r="R275" i="13"/>
  <c r="P275" i="13"/>
  <c r="BI274" i="13"/>
  <c r="BH274" i="13"/>
  <c r="BG274" i="13"/>
  <c r="BE274" i="13"/>
  <c r="T274" i="13"/>
  <c r="R274" i="13"/>
  <c r="P274" i="13"/>
  <c r="BI273" i="13"/>
  <c r="BH273" i="13"/>
  <c r="BG273" i="13"/>
  <c r="BE273" i="13"/>
  <c r="T273" i="13"/>
  <c r="R273" i="13"/>
  <c r="P273" i="13"/>
  <c r="BI272" i="13"/>
  <c r="BH272" i="13"/>
  <c r="BG272" i="13"/>
  <c r="BE272" i="13"/>
  <c r="T272" i="13"/>
  <c r="R272" i="13"/>
  <c r="P272" i="13"/>
  <c r="BI271" i="13"/>
  <c r="BH271" i="13"/>
  <c r="BG271" i="13"/>
  <c r="BE271" i="13"/>
  <c r="T271" i="13"/>
  <c r="R271" i="13"/>
  <c r="P271" i="13"/>
  <c r="BI270" i="13"/>
  <c r="BH270" i="13"/>
  <c r="BG270" i="13"/>
  <c r="BE270" i="13"/>
  <c r="T270" i="13"/>
  <c r="R270" i="13"/>
  <c r="P270" i="13"/>
  <c r="BI269" i="13"/>
  <c r="BH269" i="13"/>
  <c r="BG269" i="13"/>
  <c r="BE269" i="13"/>
  <c r="T269" i="13"/>
  <c r="R269" i="13"/>
  <c r="P269" i="13"/>
  <c r="BI268" i="13"/>
  <c r="BH268" i="13"/>
  <c r="BG268" i="13"/>
  <c r="BE268" i="13"/>
  <c r="T268" i="13"/>
  <c r="R268" i="13"/>
  <c r="P268" i="13"/>
  <c r="BI267" i="13"/>
  <c r="BH267" i="13"/>
  <c r="BG267" i="13"/>
  <c r="BE267" i="13"/>
  <c r="T267" i="13"/>
  <c r="R267" i="13"/>
  <c r="P267" i="13"/>
  <c r="BI266" i="13"/>
  <c r="BH266" i="13"/>
  <c r="BG266" i="13"/>
  <c r="BE266" i="13"/>
  <c r="T266" i="13"/>
  <c r="R266" i="13"/>
  <c r="P266" i="13"/>
  <c r="BI265" i="13"/>
  <c r="BH265" i="13"/>
  <c r="BG265" i="13"/>
  <c r="BE265" i="13"/>
  <c r="T265" i="13"/>
  <c r="R265" i="13"/>
  <c r="P265" i="13"/>
  <c r="BI264" i="13"/>
  <c r="BH264" i="13"/>
  <c r="BG264" i="13"/>
  <c r="BE264" i="13"/>
  <c r="T264" i="13"/>
  <c r="R264" i="13"/>
  <c r="P264" i="13"/>
  <c r="BI263" i="13"/>
  <c r="BH263" i="13"/>
  <c r="BG263" i="13"/>
  <c r="BE263" i="13"/>
  <c r="T263" i="13"/>
  <c r="R263" i="13"/>
  <c r="P263" i="13"/>
  <c r="BI262" i="13"/>
  <c r="BH262" i="13"/>
  <c r="BG262" i="13"/>
  <c r="BE262" i="13"/>
  <c r="T262" i="13"/>
  <c r="R262" i="13"/>
  <c r="P262" i="13"/>
  <c r="BI261" i="13"/>
  <c r="BH261" i="13"/>
  <c r="BG261" i="13"/>
  <c r="BE261" i="13"/>
  <c r="T261" i="13"/>
  <c r="R261" i="13"/>
  <c r="P261" i="13"/>
  <c r="BI260" i="13"/>
  <c r="BH260" i="13"/>
  <c r="BG260" i="13"/>
  <c r="BE260" i="13"/>
  <c r="T260" i="13"/>
  <c r="R260" i="13"/>
  <c r="P260" i="13"/>
  <c r="BI259" i="13"/>
  <c r="BH259" i="13"/>
  <c r="BG259" i="13"/>
  <c r="BE259" i="13"/>
  <c r="T259" i="13"/>
  <c r="R259" i="13"/>
  <c r="P259" i="13"/>
  <c r="BI258" i="13"/>
  <c r="BH258" i="13"/>
  <c r="BG258" i="13"/>
  <c r="BE258" i="13"/>
  <c r="T258" i="13"/>
  <c r="R258" i="13"/>
  <c r="P258" i="13"/>
  <c r="BI257" i="13"/>
  <c r="BH257" i="13"/>
  <c r="BG257" i="13"/>
  <c r="BE257" i="13"/>
  <c r="T257" i="13"/>
  <c r="R257" i="13"/>
  <c r="P257" i="13"/>
  <c r="BI256" i="13"/>
  <c r="BH256" i="13"/>
  <c r="BG256" i="13"/>
  <c r="BE256" i="13"/>
  <c r="T256" i="13"/>
  <c r="R256" i="13"/>
  <c r="P256" i="13"/>
  <c r="BI255" i="13"/>
  <c r="BH255" i="13"/>
  <c r="BG255" i="13"/>
  <c r="BE255" i="13"/>
  <c r="T255" i="13"/>
  <c r="R255" i="13"/>
  <c r="P255" i="13"/>
  <c r="BI254" i="13"/>
  <c r="BH254" i="13"/>
  <c r="BG254" i="13"/>
  <c r="BE254" i="13"/>
  <c r="T254" i="13"/>
  <c r="R254" i="13"/>
  <c r="P254" i="13"/>
  <c r="BI253" i="13"/>
  <c r="BH253" i="13"/>
  <c r="BG253" i="13"/>
  <c r="BE253" i="13"/>
  <c r="T253" i="13"/>
  <c r="R253" i="13"/>
  <c r="P253" i="13"/>
  <c r="BI252" i="13"/>
  <c r="BH252" i="13"/>
  <c r="BG252" i="13"/>
  <c r="BE252" i="13"/>
  <c r="T252" i="13"/>
  <c r="R252" i="13"/>
  <c r="P252" i="13"/>
  <c r="BI251" i="13"/>
  <c r="BH251" i="13"/>
  <c r="BG251" i="13"/>
  <c r="BE251" i="13"/>
  <c r="T251" i="13"/>
  <c r="R251" i="13"/>
  <c r="P251" i="13"/>
  <c r="BI250" i="13"/>
  <c r="BH250" i="13"/>
  <c r="BG250" i="13"/>
  <c r="BE250" i="13"/>
  <c r="T250" i="13"/>
  <c r="R250" i="13"/>
  <c r="P250" i="13"/>
  <c r="BI249" i="13"/>
  <c r="BH249" i="13"/>
  <c r="BG249" i="13"/>
  <c r="BE249" i="13"/>
  <c r="T249" i="13"/>
  <c r="R249" i="13"/>
  <c r="P249" i="13"/>
  <c r="BI248" i="13"/>
  <c r="BH248" i="13"/>
  <c r="BG248" i="13"/>
  <c r="BE248" i="13"/>
  <c r="T248" i="13"/>
  <c r="R248" i="13"/>
  <c r="P248" i="13"/>
  <c r="BI247" i="13"/>
  <c r="BH247" i="13"/>
  <c r="BG247" i="13"/>
  <c r="BE247" i="13"/>
  <c r="T247" i="13"/>
  <c r="R247" i="13"/>
  <c r="P247" i="13"/>
  <c r="BI246" i="13"/>
  <c r="BH246" i="13"/>
  <c r="BG246" i="13"/>
  <c r="BE246" i="13"/>
  <c r="T246" i="13"/>
  <c r="R246" i="13"/>
  <c r="P246" i="13"/>
  <c r="BI245" i="13"/>
  <c r="BH245" i="13"/>
  <c r="BG245" i="13"/>
  <c r="BE245" i="13"/>
  <c r="T245" i="13"/>
  <c r="R245" i="13"/>
  <c r="P245" i="13"/>
  <c r="BI244" i="13"/>
  <c r="BH244" i="13"/>
  <c r="BG244" i="13"/>
  <c r="BE244" i="13"/>
  <c r="T244" i="13"/>
  <c r="R244" i="13"/>
  <c r="P244" i="13"/>
  <c r="BI243" i="13"/>
  <c r="BH243" i="13"/>
  <c r="BG243" i="13"/>
  <c r="BE243" i="13"/>
  <c r="T243" i="13"/>
  <c r="R243" i="13"/>
  <c r="P243" i="13"/>
  <c r="BI242" i="13"/>
  <c r="BH242" i="13"/>
  <c r="BG242" i="13"/>
  <c r="BE242" i="13"/>
  <c r="T242" i="13"/>
  <c r="R242" i="13"/>
  <c r="P242" i="13"/>
  <c r="BI241" i="13"/>
  <c r="BH241" i="13"/>
  <c r="BG241" i="13"/>
  <c r="BE241" i="13"/>
  <c r="T241" i="13"/>
  <c r="R241" i="13"/>
  <c r="P241" i="13"/>
  <c r="BI240" i="13"/>
  <c r="BH240" i="13"/>
  <c r="BG240" i="13"/>
  <c r="BE240" i="13"/>
  <c r="T240" i="13"/>
  <c r="R240" i="13"/>
  <c r="P240" i="13"/>
  <c r="BI239" i="13"/>
  <c r="BH239" i="13"/>
  <c r="BG239" i="13"/>
  <c r="BE239" i="13"/>
  <c r="T239" i="13"/>
  <c r="R239" i="13"/>
  <c r="P239" i="13"/>
  <c r="BI238" i="13"/>
  <c r="BH238" i="13"/>
  <c r="BG238" i="13"/>
  <c r="BE238" i="13"/>
  <c r="T238" i="13"/>
  <c r="R238" i="13"/>
  <c r="P238" i="13"/>
  <c r="BI237" i="13"/>
  <c r="BH237" i="13"/>
  <c r="BG237" i="13"/>
  <c r="BE237" i="13"/>
  <c r="T237" i="13"/>
  <c r="R237" i="13"/>
  <c r="P237" i="13"/>
  <c r="BI236" i="13"/>
  <c r="BH236" i="13"/>
  <c r="BG236" i="13"/>
  <c r="BE236" i="13"/>
  <c r="T236" i="13"/>
  <c r="R236" i="13"/>
  <c r="P236" i="13"/>
  <c r="BI235" i="13"/>
  <c r="BH235" i="13"/>
  <c r="BG235" i="13"/>
  <c r="BE235" i="13"/>
  <c r="T235" i="13"/>
  <c r="R235" i="13"/>
  <c r="P235" i="13"/>
  <c r="BI234" i="13"/>
  <c r="BH234" i="13"/>
  <c r="BG234" i="13"/>
  <c r="BE234" i="13"/>
  <c r="T234" i="13"/>
  <c r="R234" i="13"/>
  <c r="P234" i="13"/>
  <c r="BI233" i="13"/>
  <c r="BH233" i="13"/>
  <c r="BG233" i="13"/>
  <c r="BE233" i="13"/>
  <c r="T233" i="13"/>
  <c r="R233" i="13"/>
  <c r="P233" i="13"/>
  <c r="BI232" i="13"/>
  <c r="BH232" i="13"/>
  <c r="BG232" i="13"/>
  <c r="BE232" i="13"/>
  <c r="T232" i="13"/>
  <c r="R232" i="13"/>
  <c r="P232" i="13"/>
  <c r="BI231" i="13"/>
  <c r="BH231" i="13"/>
  <c r="BG231" i="13"/>
  <c r="BE231" i="13"/>
  <c r="T231" i="13"/>
  <c r="R231" i="13"/>
  <c r="P231" i="13"/>
  <c r="BI230" i="13"/>
  <c r="BH230" i="13"/>
  <c r="BG230" i="13"/>
  <c r="BE230" i="13"/>
  <c r="T230" i="13"/>
  <c r="R230" i="13"/>
  <c r="P230" i="13"/>
  <c r="BI229" i="13"/>
  <c r="BH229" i="13"/>
  <c r="BG229" i="13"/>
  <c r="BE229" i="13"/>
  <c r="T229" i="13"/>
  <c r="R229" i="13"/>
  <c r="P229" i="13"/>
  <c r="BI228" i="13"/>
  <c r="BH228" i="13"/>
  <c r="BG228" i="13"/>
  <c r="BE228" i="13"/>
  <c r="T228" i="13"/>
  <c r="R228" i="13"/>
  <c r="P228" i="13"/>
  <c r="BI227" i="13"/>
  <c r="BH227" i="13"/>
  <c r="BG227" i="13"/>
  <c r="BE227" i="13"/>
  <c r="T227" i="13"/>
  <c r="R227" i="13"/>
  <c r="P227" i="13"/>
  <c r="BI226" i="13"/>
  <c r="BH226" i="13"/>
  <c r="BG226" i="13"/>
  <c r="BE226" i="13"/>
  <c r="T226" i="13"/>
  <c r="R226" i="13"/>
  <c r="P226" i="13"/>
  <c r="BI225" i="13"/>
  <c r="BH225" i="13"/>
  <c r="BG225" i="13"/>
  <c r="BE225" i="13"/>
  <c r="T225" i="13"/>
  <c r="R225" i="13"/>
  <c r="P225" i="13"/>
  <c r="BI224" i="13"/>
  <c r="BH224" i="13"/>
  <c r="BG224" i="13"/>
  <c r="BE224" i="13"/>
  <c r="T224" i="13"/>
  <c r="R224" i="13"/>
  <c r="P224" i="13"/>
  <c r="BI223" i="13"/>
  <c r="BH223" i="13"/>
  <c r="BG223" i="13"/>
  <c r="BE223" i="13"/>
  <c r="T223" i="13"/>
  <c r="R223" i="13"/>
  <c r="P223" i="13"/>
  <c r="BI222" i="13"/>
  <c r="BH222" i="13"/>
  <c r="BG222" i="13"/>
  <c r="BE222" i="13"/>
  <c r="T222" i="13"/>
  <c r="R222" i="13"/>
  <c r="P222" i="13"/>
  <c r="BI221" i="13"/>
  <c r="BH221" i="13"/>
  <c r="BG221" i="13"/>
  <c r="BE221" i="13"/>
  <c r="T221" i="13"/>
  <c r="R221" i="13"/>
  <c r="P221" i="13"/>
  <c r="BI220" i="13"/>
  <c r="BH220" i="13"/>
  <c r="BG220" i="13"/>
  <c r="BE220" i="13"/>
  <c r="T220" i="13"/>
  <c r="R220" i="13"/>
  <c r="P220" i="13"/>
  <c r="BI219" i="13"/>
  <c r="BH219" i="13"/>
  <c r="BG219" i="13"/>
  <c r="BE219" i="13"/>
  <c r="T219" i="13"/>
  <c r="R219" i="13"/>
  <c r="P219" i="13"/>
  <c r="BI218" i="13"/>
  <c r="BH218" i="13"/>
  <c r="BG218" i="13"/>
  <c r="BE218" i="13"/>
  <c r="T218" i="13"/>
  <c r="R218" i="13"/>
  <c r="P218" i="13"/>
  <c r="BI217" i="13"/>
  <c r="BH217" i="13"/>
  <c r="BG217" i="13"/>
  <c r="BE217" i="13"/>
  <c r="T217" i="13"/>
  <c r="R217" i="13"/>
  <c r="P217" i="13"/>
  <c r="BI216" i="13"/>
  <c r="BH216" i="13"/>
  <c r="BG216" i="13"/>
  <c r="BE216" i="13"/>
  <c r="T216" i="13"/>
  <c r="R216" i="13"/>
  <c r="P216" i="13"/>
  <c r="BI215" i="13"/>
  <c r="BH215" i="13"/>
  <c r="BG215" i="13"/>
  <c r="BE215" i="13"/>
  <c r="T215" i="13"/>
  <c r="R215" i="13"/>
  <c r="P215" i="13"/>
  <c r="BI214" i="13"/>
  <c r="BH214" i="13"/>
  <c r="BG214" i="13"/>
  <c r="BE214" i="13"/>
  <c r="T214" i="13"/>
  <c r="R214" i="13"/>
  <c r="P214" i="13"/>
  <c r="BI212" i="13"/>
  <c r="BH212" i="13"/>
  <c r="BG212" i="13"/>
  <c r="BE212" i="13"/>
  <c r="T212" i="13"/>
  <c r="R212" i="13"/>
  <c r="P212" i="13"/>
  <c r="BI211" i="13"/>
  <c r="BH211" i="13"/>
  <c r="BG211" i="13"/>
  <c r="BE211" i="13"/>
  <c r="T211" i="13"/>
  <c r="R211" i="13"/>
  <c r="P211" i="13"/>
  <c r="BI210" i="13"/>
  <c r="BH210" i="13"/>
  <c r="BG210" i="13"/>
  <c r="BE210" i="13"/>
  <c r="T210" i="13"/>
  <c r="R210" i="13"/>
  <c r="P210" i="13"/>
  <c r="BI209" i="13"/>
  <c r="BH209" i="13"/>
  <c r="BG209" i="13"/>
  <c r="BE209" i="13"/>
  <c r="T209" i="13"/>
  <c r="R209" i="13"/>
  <c r="P209" i="13"/>
  <c r="BI208" i="13"/>
  <c r="BH208" i="13"/>
  <c r="BG208" i="13"/>
  <c r="BE208" i="13"/>
  <c r="T208" i="13"/>
  <c r="R208" i="13"/>
  <c r="P208" i="13"/>
  <c r="BI207" i="13"/>
  <c r="BH207" i="13"/>
  <c r="BG207" i="13"/>
  <c r="BE207" i="13"/>
  <c r="T207" i="13"/>
  <c r="R207" i="13"/>
  <c r="P207" i="13"/>
  <c r="BI206" i="13"/>
  <c r="BH206" i="13"/>
  <c r="BG206" i="13"/>
  <c r="BE206" i="13"/>
  <c r="T206" i="13"/>
  <c r="R206" i="13"/>
  <c r="P206" i="13"/>
  <c r="BI205" i="13"/>
  <c r="BH205" i="13"/>
  <c r="BG205" i="13"/>
  <c r="BE205" i="13"/>
  <c r="T205" i="13"/>
  <c r="R205" i="13"/>
  <c r="P205" i="13"/>
  <c r="BI204" i="13"/>
  <c r="BH204" i="13"/>
  <c r="BG204" i="13"/>
  <c r="BE204" i="13"/>
  <c r="T204" i="13"/>
  <c r="R204" i="13"/>
  <c r="P204" i="13"/>
  <c r="BI203" i="13"/>
  <c r="BH203" i="13"/>
  <c r="BG203" i="13"/>
  <c r="BE203" i="13"/>
  <c r="T203" i="13"/>
  <c r="R203" i="13"/>
  <c r="P203" i="13"/>
  <c r="BI202" i="13"/>
  <c r="BH202" i="13"/>
  <c r="BG202" i="13"/>
  <c r="BE202" i="13"/>
  <c r="T202" i="13"/>
  <c r="R202" i="13"/>
  <c r="P202" i="13"/>
  <c r="BI201" i="13"/>
  <c r="BH201" i="13"/>
  <c r="BG201" i="13"/>
  <c r="BE201" i="13"/>
  <c r="T201" i="13"/>
  <c r="R201" i="13"/>
  <c r="P201" i="13"/>
  <c r="BI200" i="13"/>
  <c r="BH200" i="13"/>
  <c r="BG200" i="13"/>
  <c r="BE200" i="13"/>
  <c r="T200" i="13"/>
  <c r="R200" i="13"/>
  <c r="P200" i="13"/>
  <c r="BI199" i="13"/>
  <c r="BH199" i="13"/>
  <c r="BG199" i="13"/>
  <c r="BE199" i="13"/>
  <c r="T199" i="13"/>
  <c r="R199" i="13"/>
  <c r="P199" i="13"/>
  <c r="BI198" i="13"/>
  <c r="BH198" i="13"/>
  <c r="BG198" i="13"/>
  <c r="BE198" i="13"/>
  <c r="T198" i="13"/>
  <c r="R198" i="13"/>
  <c r="P198" i="13"/>
  <c r="BI197" i="13"/>
  <c r="BH197" i="13"/>
  <c r="BG197" i="13"/>
  <c r="BE197" i="13"/>
  <c r="T197" i="13"/>
  <c r="R197" i="13"/>
  <c r="P197" i="13"/>
  <c r="BI196" i="13"/>
  <c r="BH196" i="13"/>
  <c r="BG196" i="13"/>
  <c r="BE196" i="13"/>
  <c r="T196" i="13"/>
  <c r="R196" i="13"/>
  <c r="P196" i="13"/>
  <c r="BI195" i="13"/>
  <c r="BH195" i="13"/>
  <c r="BG195" i="13"/>
  <c r="BE195" i="13"/>
  <c r="T195" i="13"/>
  <c r="R195" i="13"/>
  <c r="P195" i="13"/>
  <c r="BI194" i="13"/>
  <c r="BH194" i="13"/>
  <c r="BG194" i="13"/>
  <c r="BE194" i="13"/>
  <c r="T194" i="13"/>
  <c r="R194" i="13"/>
  <c r="P194" i="13"/>
  <c r="BI193" i="13"/>
  <c r="BH193" i="13"/>
  <c r="BG193" i="13"/>
  <c r="BE193" i="13"/>
  <c r="T193" i="13"/>
  <c r="R193" i="13"/>
  <c r="P193" i="13"/>
  <c r="BI192" i="13"/>
  <c r="BH192" i="13"/>
  <c r="BG192" i="13"/>
  <c r="BE192" i="13"/>
  <c r="T192" i="13"/>
  <c r="R192" i="13"/>
  <c r="P192" i="13"/>
  <c r="BI191" i="13"/>
  <c r="BH191" i="13"/>
  <c r="BG191" i="13"/>
  <c r="BE191" i="13"/>
  <c r="T191" i="13"/>
  <c r="R191" i="13"/>
  <c r="P191" i="13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8" i="13"/>
  <c r="BH188" i="13"/>
  <c r="BG188" i="13"/>
  <c r="BE188" i="13"/>
  <c r="T188" i="13"/>
  <c r="R188" i="13"/>
  <c r="P188" i="13"/>
  <c r="BI187" i="13"/>
  <c r="BH187" i="13"/>
  <c r="BG187" i="13"/>
  <c r="BE187" i="13"/>
  <c r="T187" i="13"/>
  <c r="R187" i="13"/>
  <c r="P187" i="13"/>
  <c r="BI186" i="13"/>
  <c r="BH186" i="13"/>
  <c r="BG186" i="13"/>
  <c r="BE186" i="13"/>
  <c r="T186" i="13"/>
  <c r="R186" i="13"/>
  <c r="P186" i="13"/>
  <c r="BI185" i="13"/>
  <c r="BH185" i="13"/>
  <c r="BG185" i="13"/>
  <c r="BE185" i="13"/>
  <c r="T185" i="13"/>
  <c r="R185" i="13"/>
  <c r="P185" i="13"/>
  <c r="BI184" i="13"/>
  <c r="BH184" i="13"/>
  <c r="BG184" i="13"/>
  <c r="BE184" i="13"/>
  <c r="T184" i="13"/>
  <c r="R184" i="13"/>
  <c r="P184" i="13"/>
  <c r="BI183" i="13"/>
  <c r="BH183" i="13"/>
  <c r="BG183" i="13"/>
  <c r="BE183" i="13"/>
  <c r="T183" i="13"/>
  <c r="R183" i="13"/>
  <c r="P183" i="13"/>
  <c r="BI182" i="13"/>
  <c r="BH182" i="13"/>
  <c r="BG182" i="13"/>
  <c r="BE182" i="13"/>
  <c r="T182" i="13"/>
  <c r="R182" i="13"/>
  <c r="P182" i="13"/>
  <c r="BI181" i="13"/>
  <c r="BH181" i="13"/>
  <c r="BG181" i="13"/>
  <c r="BE181" i="13"/>
  <c r="T181" i="13"/>
  <c r="R181" i="13"/>
  <c r="P181" i="13"/>
  <c r="BI180" i="13"/>
  <c r="BH180" i="13"/>
  <c r="BG180" i="13"/>
  <c r="BE180" i="13"/>
  <c r="T180" i="13"/>
  <c r="R180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BI131" i="13"/>
  <c r="BH131" i="13"/>
  <c r="BG131" i="13"/>
  <c r="BE131" i="13"/>
  <c r="T131" i="13"/>
  <c r="R131" i="13"/>
  <c r="P131" i="13"/>
  <c r="BI130" i="13"/>
  <c r="BH130" i="13"/>
  <c r="BG130" i="13"/>
  <c r="BE130" i="13"/>
  <c r="T130" i="13"/>
  <c r="R130" i="13"/>
  <c r="P130" i="13"/>
  <c r="BI129" i="13"/>
  <c r="BH129" i="13"/>
  <c r="BG129" i="13"/>
  <c r="BE129" i="13"/>
  <c r="T129" i="13"/>
  <c r="R129" i="13"/>
  <c r="P129" i="13"/>
  <c r="J123" i="13"/>
  <c r="J122" i="13"/>
  <c r="F122" i="13"/>
  <c r="F120" i="13"/>
  <c r="E118" i="13"/>
  <c r="J94" i="13"/>
  <c r="J93" i="13"/>
  <c r="F93" i="13"/>
  <c r="F91" i="13"/>
  <c r="E89" i="13"/>
  <c r="J20" i="13"/>
  <c r="E20" i="13"/>
  <c r="F123" i="13" s="1"/>
  <c r="J19" i="13"/>
  <c r="J14" i="13"/>
  <c r="J91" i="13" s="1"/>
  <c r="E7" i="13"/>
  <c r="E85" i="13" s="1"/>
  <c r="J39" i="12"/>
  <c r="J38" i="12"/>
  <c r="AY106" i="1"/>
  <c r="J37" i="12"/>
  <c r="AX106" i="1"/>
  <c r="BI284" i="12"/>
  <c r="BH284" i="12"/>
  <c r="BG284" i="12"/>
  <c r="BE284" i="12"/>
  <c r="T284" i="12"/>
  <c r="R284" i="12"/>
  <c r="P284" i="12"/>
  <c r="BI283" i="12"/>
  <c r="BH283" i="12"/>
  <c r="BG283" i="12"/>
  <c r="BE283" i="12"/>
  <c r="T283" i="12"/>
  <c r="R283" i="12"/>
  <c r="P283" i="12"/>
  <c r="BI282" i="12"/>
  <c r="BH282" i="12"/>
  <c r="BG282" i="12"/>
  <c r="BE282" i="12"/>
  <c r="T282" i="12"/>
  <c r="R282" i="12"/>
  <c r="P282" i="12"/>
  <c r="BI281" i="12"/>
  <c r="BH281" i="12"/>
  <c r="BG281" i="12"/>
  <c r="BE281" i="12"/>
  <c r="T281" i="12"/>
  <c r="R281" i="12"/>
  <c r="P281" i="12"/>
  <c r="BI280" i="12"/>
  <c r="BH280" i="12"/>
  <c r="BG280" i="12"/>
  <c r="BE280" i="12"/>
  <c r="T280" i="12"/>
  <c r="R280" i="12"/>
  <c r="P280" i="12"/>
  <c r="BI279" i="12"/>
  <c r="BH279" i="12"/>
  <c r="BG279" i="12"/>
  <c r="BE279" i="12"/>
  <c r="T279" i="12"/>
  <c r="R279" i="12"/>
  <c r="P279" i="12"/>
  <c r="BI277" i="12"/>
  <c r="BH277" i="12"/>
  <c r="BG277" i="12"/>
  <c r="BE277" i="12"/>
  <c r="T277" i="12"/>
  <c r="R277" i="12"/>
  <c r="P277" i="12"/>
  <c r="BI276" i="12"/>
  <c r="BH276" i="12"/>
  <c r="BG276" i="12"/>
  <c r="BE276" i="12"/>
  <c r="T276" i="12"/>
  <c r="R276" i="12"/>
  <c r="P276" i="12"/>
  <c r="BI274" i="12"/>
  <c r="BH274" i="12"/>
  <c r="BG274" i="12"/>
  <c r="BE274" i="12"/>
  <c r="T274" i="12"/>
  <c r="R274" i="12"/>
  <c r="P274" i="12"/>
  <c r="BI273" i="12"/>
  <c r="BH273" i="12"/>
  <c r="BG273" i="12"/>
  <c r="BE273" i="12"/>
  <c r="T273" i="12"/>
  <c r="R273" i="12"/>
  <c r="P273" i="12"/>
  <c r="BI272" i="12"/>
  <c r="BH272" i="12"/>
  <c r="BG272" i="12"/>
  <c r="BE272" i="12"/>
  <c r="T272" i="12"/>
  <c r="R272" i="12"/>
  <c r="P272" i="12"/>
  <c r="BI271" i="12"/>
  <c r="BH271" i="12"/>
  <c r="BG271" i="12"/>
  <c r="BE271" i="12"/>
  <c r="T271" i="12"/>
  <c r="R271" i="12"/>
  <c r="P271" i="12"/>
  <c r="BI269" i="12"/>
  <c r="BH269" i="12"/>
  <c r="BG269" i="12"/>
  <c r="BE269" i="12"/>
  <c r="T269" i="12"/>
  <c r="R269" i="12"/>
  <c r="P269" i="12"/>
  <c r="BI268" i="12"/>
  <c r="BH268" i="12"/>
  <c r="BG268" i="12"/>
  <c r="BE268" i="12"/>
  <c r="T268" i="12"/>
  <c r="R268" i="12"/>
  <c r="P268" i="12"/>
  <c r="BI266" i="12"/>
  <c r="BH266" i="12"/>
  <c r="BG266" i="12"/>
  <c r="BE266" i="12"/>
  <c r="T266" i="12"/>
  <c r="R266" i="12"/>
  <c r="P266" i="12"/>
  <c r="BI265" i="12"/>
  <c r="BH265" i="12"/>
  <c r="BG265" i="12"/>
  <c r="BE265" i="12"/>
  <c r="T265" i="12"/>
  <c r="R265" i="12"/>
  <c r="P265" i="12"/>
  <c r="BI264" i="12"/>
  <c r="BH264" i="12"/>
  <c r="BG264" i="12"/>
  <c r="BE264" i="12"/>
  <c r="T264" i="12"/>
  <c r="R264" i="12"/>
  <c r="P264" i="12"/>
  <c r="BI263" i="12"/>
  <c r="BH263" i="12"/>
  <c r="BG263" i="12"/>
  <c r="BE263" i="12"/>
  <c r="T263" i="12"/>
  <c r="R263" i="12"/>
  <c r="P263" i="12"/>
  <c r="BI261" i="12"/>
  <c r="BH261" i="12"/>
  <c r="BG261" i="12"/>
  <c r="BE261" i="12"/>
  <c r="T261" i="12"/>
  <c r="R261" i="12"/>
  <c r="P261" i="12"/>
  <c r="BI260" i="12"/>
  <c r="BH260" i="12"/>
  <c r="BG260" i="12"/>
  <c r="BE260" i="12"/>
  <c r="T260" i="12"/>
  <c r="R260" i="12"/>
  <c r="P260" i="12"/>
  <c r="BI258" i="12"/>
  <c r="BH258" i="12"/>
  <c r="BG258" i="12"/>
  <c r="BE258" i="12"/>
  <c r="T258" i="12"/>
  <c r="R258" i="12"/>
  <c r="P258" i="12"/>
  <c r="BI257" i="12"/>
  <c r="BH257" i="12"/>
  <c r="BG257" i="12"/>
  <c r="BE257" i="12"/>
  <c r="T257" i="12"/>
  <c r="R257" i="12"/>
  <c r="P257" i="12"/>
  <c r="BI256" i="12"/>
  <c r="BH256" i="12"/>
  <c r="BG256" i="12"/>
  <c r="BE256" i="12"/>
  <c r="T256" i="12"/>
  <c r="R256" i="12"/>
  <c r="P256" i="12"/>
  <c r="BI255" i="12"/>
  <c r="BH255" i="12"/>
  <c r="BG255" i="12"/>
  <c r="BE255" i="12"/>
  <c r="T255" i="12"/>
  <c r="R255" i="12"/>
  <c r="P255" i="12"/>
  <c r="BI253" i="12"/>
  <c r="BH253" i="12"/>
  <c r="BG253" i="12"/>
  <c r="BE253" i="12"/>
  <c r="T253" i="12"/>
  <c r="R253" i="12"/>
  <c r="P253" i="12"/>
  <c r="BI252" i="12"/>
  <c r="BH252" i="12"/>
  <c r="BG252" i="12"/>
  <c r="BE252" i="12"/>
  <c r="T252" i="12"/>
  <c r="R252" i="12"/>
  <c r="P252" i="12"/>
  <c r="BI250" i="12"/>
  <c r="BH250" i="12"/>
  <c r="BG250" i="12"/>
  <c r="BE250" i="12"/>
  <c r="T250" i="12"/>
  <c r="R250" i="12"/>
  <c r="P250" i="12"/>
  <c r="BI249" i="12"/>
  <c r="BH249" i="12"/>
  <c r="BG249" i="12"/>
  <c r="BE249" i="12"/>
  <c r="T249" i="12"/>
  <c r="R249" i="12"/>
  <c r="P249" i="12"/>
  <c r="BI248" i="12"/>
  <c r="BH248" i="12"/>
  <c r="BG248" i="12"/>
  <c r="BE248" i="12"/>
  <c r="T248" i="12"/>
  <c r="R248" i="12"/>
  <c r="P248" i="12"/>
  <c r="BI247" i="12"/>
  <c r="BH247" i="12"/>
  <c r="BG247" i="12"/>
  <c r="BE247" i="12"/>
  <c r="T247" i="12"/>
  <c r="R247" i="12"/>
  <c r="P247" i="12"/>
  <c r="BI245" i="12"/>
  <c r="BH245" i="12"/>
  <c r="BG245" i="12"/>
  <c r="BE245" i="12"/>
  <c r="T245" i="12"/>
  <c r="R245" i="12"/>
  <c r="P245" i="12"/>
  <c r="BI244" i="12"/>
  <c r="BH244" i="12"/>
  <c r="BG244" i="12"/>
  <c r="BE244" i="12"/>
  <c r="T244" i="12"/>
  <c r="R244" i="12"/>
  <c r="P244" i="12"/>
  <c r="BI242" i="12"/>
  <c r="BH242" i="12"/>
  <c r="BG242" i="12"/>
  <c r="BE242" i="12"/>
  <c r="T242" i="12"/>
  <c r="R242" i="12"/>
  <c r="P242" i="12"/>
  <c r="BI241" i="12"/>
  <c r="BH241" i="12"/>
  <c r="BG241" i="12"/>
  <c r="BE241" i="12"/>
  <c r="T241" i="12"/>
  <c r="R241" i="12"/>
  <c r="P241" i="12"/>
  <c r="BI240" i="12"/>
  <c r="BH240" i="12"/>
  <c r="BG240" i="12"/>
  <c r="BE240" i="12"/>
  <c r="T240" i="12"/>
  <c r="R240" i="12"/>
  <c r="P240" i="12"/>
  <c r="BI239" i="12"/>
  <c r="BH239" i="12"/>
  <c r="BG239" i="12"/>
  <c r="BE239" i="12"/>
  <c r="T239" i="12"/>
  <c r="R239" i="12"/>
  <c r="P239" i="12"/>
  <c r="BI237" i="12"/>
  <c r="BH237" i="12"/>
  <c r="BG237" i="12"/>
  <c r="BE237" i="12"/>
  <c r="T237" i="12"/>
  <c r="R237" i="12"/>
  <c r="P237" i="12"/>
  <c r="BI236" i="12"/>
  <c r="BH236" i="12"/>
  <c r="BG236" i="12"/>
  <c r="BE236" i="12"/>
  <c r="T236" i="12"/>
  <c r="R236" i="12"/>
  <c r="P236" i="12"/>
  <c r="BI235" i="12"/>
  <c r="BH235" i="12"/>
  <c r="BG235" i="12"/>
  <c r="BE235" i="12"/>
  <c r="T235" i="12"/>
  <c r="R235" i="12"/>
  <c r="P235" i="12"/>
  <c r="BI233" i="12"/>
  <c r="BH233" i="12"/>
  <c r="BG233" i="12"/>
  <c r="BE233" i="12"/>
  <c r="T233" i="12"/>
  <c r="R233" i="12"/>
  <c r="P233" i="12"/>
  <c r="BI232" i="12"/>
  <c r="BH232" i="12"/>
  <c r="BG232" i="12"/>
  <c r="BE232" i="12"/>
  <c r="T232" i="12"/>
  <c r="R232" i="12"/>
  <c r="P232" i="12"/>
  <c r="BI231" i="12"/>
  <c r="BH231" i="12"/>
  <c r="BG231" i="12"/>
  <c r="BE231" i="12"/>
  <c r="T231" i="12"/>
  <c r="R231" i="12"/>
  <c r="P231" i="12"/>
  <c r="BI230" i="12"/>
  <c r="BH230" i="12"/>
  <c r="BG230" i="12"/>
  <c r="BE230" i="12"/>
  <c r="T230" i="12"/>
  <c r="R230" i="12"/>
  <c r="P230" i="12"/>
  <c r="BI228" i="12"/>
  <c r="BH228" i="12"/>
  <c r="BG228" i="12"/>
  <c r="BE228" i="12"/>
  <c r="T228" i="12"/>
  <c r="R228" i="12"/>
  <c r="P228" i="12"/>
  <c r="BI227" i="12"/>
  <c r="BH227" i="12"/>
  <c r="BG227" i="12"/>
  <c r="BE227" i="12"/>
  <c r="T227" i="12"/>
  <c r="R227" i="12"/>
  <c r="P227" i="12"/>
  <c r="BI226" i="12"/>
  <c r="BH226" i="12"/>
  <c r="BG226" i="12"/>
  <c r="BE226" i="12"/>
  <c r="T226" i="12"/>
  <c r="R226" i="12"/>
  <c r="P226" i="12"/>
  <c r="BI225" i="12"/>
  <c r="BH225" i="12"/>
  <c r="BG225" i="12"/>
  <c r="BE225" i="12"/>
  <c r="T225" i="12"/>
  <c r="R225" i="12"/>
  <c r="P225" i="12"/>
  <c r="BI224" i="12"/>
  <c r="BH224" i="12"/>
  <c r="BG224" i="12"/>
  <c r="BE224" i="12"/>
  <c r="T224" i="12"/>
  <c r="R224" i="12"/>
  <c r="P224" i="12"/>
  <c r="BI222" i="12"/>
  <c r="BH222" i="12"/>
  <c r="BG222" i="12"/>
  <c r="BE222" i="12"/>
  <c r="T222" i="12"/>
  <c r="R222" i="12"/>
  <c r="P222" i="12"/>
  <c r="BI221" i="12"/>
  <c r="BH221" i="12"/>
  <c r="BG221" i="12"/>
  <c r="BE221" i="12"/>
  <c r="T221" i="12"/>
  <c r="R221" i="12"/>
  <c r="P221" i="12"/>
  <c r="BI220" i="12"/>
  <c r="BH220" i="12"/>
  <c r="BG220" i="12"/>
  <c r="BE220" i="12"/>
  <c r="T220" i="12"/>
  <c r="R220" i="12"/>
  <c r="P220" i="12"/>
  <c r="BI219" i="12"/>
  <c r="BH219" i="12"/>
  <c r="BG219" i="12"/>
  <c r="BE219" i="12"/>
  <c r="T219" i="12"/>
  <c r="R219" i="12"/>
  <c r="P219" i="12"/>
  <c r="BI218" i="12"/>
  <c r="BH218" i="12"/>
  <c r="BG218" i="12"/>
  <c r="BE218" i="12"/>
  <c r="T218" i="12"/>
  <c r="R218" i="12"/>
  <c r="P218" i="12"/>
  <c r="BI217" i="12"/>
  <c r="BH217" i="12"/>
  <c r="BG217" i="12"/>
  <c r="BE217" i="12"/>
  <c r="T217" i="12"/>
  <c r="R217" i="12"/>
  <c r="P217" i="12"/>
  <c r="BI216" i="12"/>
  <c r="BH216" i="12"/>
  <c r="BG216" i="12"/>
  <c r="BE216" i="12"/>
  <c r="T216" i="12"/>
  <c r="R216" i="12"/>
  <c r="P216" i="12"/>
  <c r="BI215" i="12"/>
  <c r="BH215" i="12"/>
  <c r="BG215" i="12"/>
  <c r="BE215" i="12"/>
  <c r="T215" i="12"/>
  <c r="R215" i="12"/>
  <c r="P215" i="12"/>
  <c r="BI214" i="12"/>
  <c r="BH214" i="12"/>
  <c r="BG214" i="12"/>
  <c r="BE214" i="12"/>
  <c r="T214" i="12"/>
  <c r="R214" i="12"/>
  <c r="P214" i="12"/>
  <c r="BI212" i="12"/>
  <c r="BH212" i="12"/>
  <c r="BG212" i="12"/>
  <c r="BE212" i="12"/>
  <c r="T212" i="12"/>
  <c r="R212" i="12"/>
  <c r="P212" i="12"/>
  <c r="BI211" i="12"/>
  <c r="BH211" i="12"/>
  <c r="BG211" i="12"/>
  <c r="BE211" i="12"/>
  <c r="T211" i="12"/>
  <c r="R211" i="12"/>
  <c r="P211" i="12"/>
  <c r="BI210" i="12"/>
  <c r="BH210" i="12"/>
  <c r="BG210" i="12"/>
  <c r="BE210" i="12"/>
  <c r="T210" i="12"/>
  <c r="R210" i="12"/>
  <c r="P210" i="12"/>
  <c r="BI208" i="12"/>
  <c r="BH208" i="12"/>
  <c r="BG208" i="12"/>
  <c r="BE208" i="12"/>
  <c r="T208" i="12"/>
  <c r="R208" i="12"/>
  <c r="P208" i="12"/>
  <c r="BI207" i="12"/>
  <c r="BH207" i="12"/>
  <c r="BG207" i="12"/>
  <c r="BE207" i="12"/>
  <c r="T207" i="12"/>
  <c r="R207" i="12"/>
  <c r="P207" i="12"/>
  <c r="BI206" i="12"/>
  <c r="BH206" i="12"/>
  <c r="BG206" i="12"/>
  <c r="BE206" i="12"/>
  <c r="T206" i="12"/>
  <c r="R206" i="12"/>
  <c r="P206" i="12"/>
  <c r="BI205" i="12"/>
  <c r="BH205" i="12"/>
  <c r="BG205" i="12"/>
  <c r="BE205" i="12"/>
  <c r="T205" i="12"/>
  <c r="R205" i="12"/>
  <c r="P205" i="12"/>
  <c r="BI204" i="12"/>
  <c r="BH204" i="12"/>
  <c r="BG204" i="12"/>
  <c r="BE204" i="12"/>
  <c r="T204" i="12"/>
  <c r="R204" i="12"/>
  <c r="P204" i="12"/>
  <c r="BI203" i="12"/>
  <c r="BH203" i="12"/>
  <c r="BG203" i="12"/>
  <c r="BE203" i="12"/>
  <c r="T203" i="12"/>
  <c r="R203" i="12"/>
  <c r="P203" i="12"/>
  <c r="BI202" i="12"/>
  <c r="BH202" i="12"/>
  <c r="BG202" i="12"/>
  <c r="BE202" i="12"/>
  <c r="T202" i="12"/>
  <c r="R202" i="12"/>
  <c r="P202" i="12"/>
  <c r="BI201" i="12"/>
  <c r="BH201" i="12"/>
  <c r="BG201" i="12"/>
  <c r="BE201" i="12"/>
  <c r="T201" i="12"/>
  <c r="R201" i="12"/>
  <c r="P201" i="12"/>
  <c r="BI200" i="12"/>
  <c r="BH200" i="12"/>
  <c r="BG200" i="12"/>
  <c r="BE200" i="12"/>
  <c r="T200" i="12"/>
  <c r="R200" i="12"/>
  <c r="P200" i="12"/>
  <c r="BI199" i="12"/>
  <c r="BH199" i="12"/>
  <c r="BG199" i="12"/>
  <c r="BE199" i="12"/>
  <c r="T199" i="12"/>
  <c r="R199" i="12"/>
  <c r="P199" i="12"/>
  <c r="BI198" i="12"/>
  <c r="BH198" i="12"/>
  <c r="BG198" i="12"/>
  <c r="BE198" i="12"/>
  <c r="T198" i="12"/>
  <c r="R198" i="12"/>
  <c r="P198" i="12"/>
  <c r="BI196" i="12"/>
  <c r="BH196" i="12"/>
  <c r="BG196" i="12"/>
  <c r="BE196" i="12"/>
  <c r="T196" i="12"/>
  <c r="R196" i="12"/>
  <c r="P196" i="12"/>
  <c r="BI195" i="12"/>
  <c r="BH195" i="12"/>
  <c r="BG195" i="12"/>
  <c r="BE195" i="12"/>
  <c r="T195" i="12"/>
  <c r="R195" i="12"/>
  <c r="P195" i="12"/>
  <c r="BI194" i="12"/>
  <c r="BH194" i="12"/>
  <c r="BG194" i="12"/>
  <c r="BE194" i="12"/>
  <c r="T194" i="12"/>
  <c r="R194" i="12"/>
  <c r="P194" i="12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90" i="12"/>
  <c r="BH190" i="12"/>
  <c r="BG190" i="12"/>
  <c r="BE190" i="12"/>
  <c r="T190" i="12"/>
  <c r="R190" i="12"/>
  <c r="P190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5" i="12"/>
  <c r="BH165" i="12"/>
  <c r="BG165" i="12"/>
  <c r="BE165" i="12"/>
  <c r="T165" i="12"/>
  <c r="R165" i="12"/>
  <c r="P165" i="12"/>
  <c r="BI156" i="12"/>
  <c r="BH156" i="12"/>
  <c r="BG156" i="12"/>
  <c r="BE156" i="12"/>
  <c r="T156" i="12"/>
  <c r="R156" i="12"/>
  <c r="P156" i="12"/>
  <c r="BI154" i="12"/>
  <c r="BH154" i="12"/>
  <c r="BG154" i="12"/>
  <c r="BE154" i="12"/>
  <c r="T154" i="12"/>
  <c r="R154" i="12"/>
  <c r="P154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J139" i="12"/>
  <c r="J138" i="12"/>
  <c r="F138" i="12"/>
  <c r="F136" i="12"/>
  <c r="E134" i="12"/>
  <c r="J94" i="12"/>
  <c r="J93" i="12"/>
  <c r="F93" i="12"/>
  <c r="F91" i="12"/>
  <c r="E89" i="12"/>
  <c r="J20" i="12"/>
  <c r="E20" i="12"/>
  <c r="F94" i="12" s="1"/>
  <c r="J19" i="12"/>
  <c r="J14" i="12"/>
  <c r="J136" i="12" s="1"/>
  <c r="E7" i="12"/>
  <c r="E130" i="12" s="1"/>
  <c r="J39" i="11"/>
  <c r="J38" i="11"/>
  <c r="AY105" i="1" s="1"/>
  <c r="J37" i="11"/>
  <c r="AX105" i="1" s="1"/>
  <c r="BI421" i="11"/>
  <c r="BH421" i="11"/>
  <c r="BG421" i="11"/>
  <c r="BE421" i="11"/>
  <c r="T421" i="11"/>
  <c r="T420" i="11" s="1"/>
  <c r="R421" i="11"/>
  <c r="R420" i="11" s="1"/>
  <c r="P421" i="11"/>
  <c r="P420" i="11" s="1"/>
  <c r="BI419" i="11"/>
  <c r="BH419" i="11"/>
  <c r="BG419" i="11"/>
  <c r="BE419" i="11"/>
  <c r="T419" i="11"/>
  <c r="R419" i="11"/>
  <c r="P419" i="11"/>
  <c r="BI418" i="11"/>
  <c r="BH418" i="11"/>
  <c r="BG418" i="11"/>
  <c r="BE418" i="11"/>
  <c r="T418" i="11"/>
  <c r="R418" i="11"/>
  <c r="P418" i="11"/>
  <c r="BI417" i="11"/>
  <c r="BH417" i="11"/>
  <c r="BG417" i="11"/>
  <c r="BE417" i="11"/>
  <c r="T417" i="11"/>
  <c r="R417" i="11"/>
  <c r="P417" i="11"/>
  <c r="BI415" i="11"/>
  <c r="BH415" i="11"/>
  <c r="BG415" i="11"/>
  <c r="BE415" i="11"/>
  <c r="T415" i="11"/>
  <c r="R415" i="11"/>
  <c r="P415" i="11"/>
  <c r="BI414" i="11"/>
  <c r="BH414" i="11"/>
  <c r="BG414" i="11"/>
  <c r="BE414" i="11"/>
  <c r="T414" i="11"/>
  <c r="R414" i="11"/>
  <c r="P414" i="11"/>
  <c r="BI413" i="11"/>
  <c r="BH413" i="11"/>
  <c r="BG413" i="11"/>
  <c r="BE413" i="11"/>
  <c r="T413" i="11"/>
  <c r="R413" i="11"/>
  <c r="P413" i="11"/>
  <c r="BI412" i="11"/>
  <c r="BH412" i="11"/>
  <c r="BG412" i="11"/>
  <c r="BE412" i="11"/>
  <c r="T412" i="11"/>
  <c r="R412" i="11"/>
  <c r="P412" i="11"/>
  <c r="BI410" i="11"/>
  <c r="BH410" i="11"/>
  <c r="BG410" i="11"/>
  <c r="BE410" i="11"/>
  <c r="T410" i="11"/>
  <c r="R410" i="11"/>
  <c r="P410" i="11"/>
  <c r="BI409" i="11"/>
  <c r="BH409" i="11"/>
  <c r="BG409" i="11"/>
  <c r="BE409" i="11"/>
  <c r="T409" i="11"/>
  <c r="R409" i="11"/>
  <c r="P409" i="11"/>
  <c r="BI408" i="11"/>
  <c r="BH408" i="11"/>
  <c r="BG408" i="11"/>
  <c r="BE408" i="11"/>
  <c r="T408" i="11"/>
  <c r="R408" i="11"/>
  <c r="P408" i="11"/>
  <c r="BI407" i="11"/>
  <c r="BH407" i="11"/>
  <c r="BG407" i="11"/>
  <c r="BE407" i="11"/>
  <c r="T407" i="11"/>
  <c r="R407" i="11"/>
  <c r="P407" i="11"/>
  <c r="BI406" i="11"/>
  <c r="BH406" i="11"/>
  <c r="BG406" i="11"/>
  <c r="BE406" i="11"/>
  <c r="T406" i="11"/>
  <c r="R406" i="11"/>
  <c r="P406" i="11"/>
  <c r="BI405" i="11"/>
  <c r="BH405" i="11"/>
  <c r="BG405" i="11"/>
  <c r="BE405" i="11"/>
  <c r="T405" i="11"/>
  <c r="R405" i="11"/>
  <c r="P405" i="11"/>
  <c r="BI404" i="11"/>
  <c r="BH404" i="11"/>
  <c r="BG404" i="11"/>
  <c r="BE404" i="11"/>
  <c r="T404" i="11"/>
  <c r="R404" i="11"/>
  <c r="P404" i="11"/>
  <c r="BI403" i="11"/>
  <c r="BH403" i="11"/>
  <c r="BG403" i="11"/>
  <c r="BE403" i="11"/>
  <c r="T403" i="11"/>
  <c r="R403" i="11"/>
  <c r="P403" i="11"/>
  <c r="BI402" i="11"/>
  <c r="BH402" i="11"/>
  <c r="BG402" i="11"/>
  <c r="BE402" i="11"/>
  <c r="T402" i="11"/>
  <c r="R402" i="11"/>
  <c r="P402" i="11"/>
  <c r="BI401" i="11"/>
  <c r="BH401" i="11"/>
  <c r="BG401" i="11"/>
  <c r="BE401" i="11"/>
  <c r="T401" i="11"/>
  <c r="R401" i="11"/>
  <c r="P401" i="11"/>
  <c r="BI400" i="11"/>
  <c r="BH400" i="11"/>
  <c r="BG400" i="11"/>
  <c r="BE400" i="11"/>
  <c r="T400" i="11"/>
  <c r="R400" i="11"/>
  <c r="P400" i="11"/>
  <c r="BI399" i="11"/>
  <c r="BH399" i="11"/>
  <c r="BG399" i="11"/>
  <c r="BE399" i="11"/>
  <c r="T399" i="11"/>
  <c r="R399" i="11"/>
  <c r="P399" i="11"/>
  <c r="BI398" i="11"/>
  <c r="BH398" i="11"/>
  <c r="BG398" i="11"/>
  <c r="BE398" i="11"/>
  <c r="T398" i="11"/>
  <c r="R398" i="11"/>
  <c r="P398" i="11"/>
  <c r="BI397" i="11"/>
  <c r="BH397" i="11"/>
  <c r="BG397" i="11"/>
  <c r="BE397" i="11"/>
  <c r="T397" i="11"/>
  <c r="R397" i="11"/>
  <c r="P397" i="11"/>
  <c r="BI396" i="11"/>
  <c r="BH396" i="11"/>
  <c r="BG396" i="11"/>
  <c r="BE396" i="11"/>
  <c r="T396" i="11"/>
  <c r="R396" i="11"/>
  <c r="P396" i="11"/>
  <c r="BI395" i="11"/>
  <c r="BH395" i="11"/>
  <c r="BG395" i="11"/>
  <c r="BE395" i="11"/>
  <c r="T395" i="11"/>
  <c r="R395" i="11"/>
  <c r="P395" i="11"/>
  <c r="BI394" i="11"/>
  <c r="BH394" i="11"/>
  <c r="BG394" i="11"/>
  <c r="BE394" i="11"/>
  <c r="T394" i="11"/>
  <c r="R394" i="11"/>
  <c r="P394" i="11"/>
  <c r="BI393" i="11"/>
  <c r="BH393" i="11"/>
  <c r="BG393" i="11"/>
  <c r="BE393" i="11"/>
  <c r="T393" i="11"/>
  <c r="R393" i="11"/>
  <c r="P393" i="11"/>
  <c r="BI392" i="11"/>
  <c r="BH392" i="11"/>
  <c r="BG392" i="11"/>
  <c r="BE392" i="11"/>
  <c r="T392" i="11"/>
  <c r="R392" i="11"/>
  <c r="P392" i="11"/>
  <c r="BI391" i="11"/>
  <c r="BH391" i="11"/>
  <c r="BG391" i="11"/>
  <c r="BE391" i="11"/>
  <c r="T391" i="11"/>
  <c r="R391" i="11"/>
  <c r="P391" i="11"/>
  <c r="BI390" i="11"/>
  <c r="BH390" i="11"/>
  <c r="BG390" i="11"/>
  <c r="BE390" i="11"/>
  <c r="T390" i="11"/>
  <c r="R390" i="11"/>
  <c r="P390" i="11"/>
  <c r="BI389" i="11"/>
  <c r="BH389" i="11"/>
  <c r="BG389" i="11"/>
  <c r="BE389" i="11"/>
  <c r="T389" i="11"/>
  <c r="R389" i="11"/>
  <c r="P389" i="11"/>
  <c r="BI388" i="11"/>
  <c r="BH388" i="11"/>
  <c r="BG388" i="11"/>
  <c r="BE388" i="11"/>
  <c r="T388" i="11"/>
  <c r="R388" i="11"/>
  <c r="P388" i="11"/>
  <c r="BI387" i="11"/>
  <c r="BH387" i="11"/>
  <c r="BG387" i="11"/>
  <c r="BE387" i="11"/>
  <c r="T387" i="11"/>
  <c r="R387" i="11"/>
  <c r="P387" i="11"/>
  <c r="BI386" i="11"/>
  <c r="BH386" i="11"/>
  <c r="BG386" i="11"/>
  <c r="BE386" i="11"/>
  <c r="T386" i="11"/>
  <c r="R386" i="11"/>
  <c r="P386" i="11"/>
  <c r="BI385" i="11"/>
  <c r="BH385" i="11"/>
  <c r="BG385" i="11"/>
  <c r="BE385" i="11"/>
  <c r="T385" i="11"/>
  <c r="R385" i="11"/>
  <c r="P385" i="11"/>
  <c r="BI384" i="11"/>
  <c r="BH384" i="11"/>
  <c r="BG384" i="11"/>
  <c r="BE384" i="11"/>
  <c r="T384" i="11"/>
  <c r="R384" i="11"/>
  <c r="P384" i="11"/>
  <c r="BI383" i="11"/>
  <c r="BH383" i="11"/>
  <c r="BG383" i="11"/>
  <c r="BE383" i="11"/>
  <c r="T383" i="11"/>
  <c r="R383" i="11"/>
  <c r="P383" i="11"/>
  <c r="BI382" i="11"/>
  <c r="BH382" i="11"/>
  <c r="BG382" i="11"/>
  <c r="BE382" i="11"/>
  <c r="T382" i="11"/>
  <c r="R382" i="11"/>
  <c r="P382" i="11"/>
  <c r="BI381" i="11"/>
  <c r="BH381" i="11"/>
  <c r="BG381" i="11"/>
  <c r="BE381" i="11"/>
  <c r="T381" i="11"/>
  <c r="R381" i="11"/>
  <c r="P381" i="11"/>
  <c r="BI380" i="11"/>
  <c r="BH380" i="11"/>
  <c r="BG380" i="11"/>
  <c r="BE380" i="11"/>
  <c r="T380" i="11"/>
  <c r="R380" i="11"/>
  <c r="P380" i="11"/>
  <c r="BI379" i="11"/>
  <c r="BH379" i="11"/>
  <c r="BG379" i="11"/>
  <c r="BE379" i="11"/>
  <c r="T379" i="11"/>
  <c r="R379" i="11"/>
  <c r="P379" i="11"/>
  <c r="BI378" i="11"/>
  <c r="BH378" i="11"/>
  <c r="BG378" i="11"/>
  <c r="BE378" i="11"/>
  <c r="T378" i="11"/>
  <c r="R378" i="11"/>
  <c r="P378" i="11"/>
  <c r="BI377" i="11"/>
  <c r="BH377" i="11"/>
  <c r="BG377" i="11"/>
  <c r="BE377" i="11"/>
  <c r="T377" i="11"/>
  <c r="R377" i="11"/>
  <c r="P377" i="11"/>
  <c r="BI376" i="11"/>
  <c r="BH376" i="11"/>
  <c r="BG376" i="11"/>
  <c r="BE376" i="11"/>
  <c r="T376" i="11"/>
  <c r="R376" i="11"/>
  <c r="P376" i="11"/>
  <c r="BI375" i="11"/>
  <c r="BH375" i="11"/>
  <c r="BG375" i="11"/>
  <c r="BE375" i="11"/>
  <c r="T375" i="11"/>
  <c r="R375" i="11"/>
  <c r="P375" i="11"/>
  <c r="BI374" i="11"/>
  <c r="BH374" i="11"/>
  <c r="BG374" i="11"/>
  <c r="BE374" i="11"/>
  <c r="T374" i="11"/>
  <c r="R374" i="11"/>
  <c r="P374" i="11"/>
  <c r="BI373" i="11"/>
  <c r="BH373" i="11"/>
  <c r="BG373" i="11"/>
  <c r="BE373" i="11"/>
  <c r="T373" i="11"/>
  <c r="R373" i="11"/>
  <c r="P373" i="11"/>
  <c r="BI372" i="11"/>
  <c r="BH372" i="11"/>
  <c r="BG372" i="11"/>
  <c r="BE372" i="11"/>
  <c r="T372" i="11"/>
  <c r="R372" i="11"/>
  <c r="P372" i="11"/>
  <c r="BI371" i="11"/>
  <c r="BH371" i="11"/>
  <c r="BG371" i="11"/>
  <c r="BE371" i="11"/>
  <c r="T371" i="11"/>
  <c r="R371" i="11"/>
  <c r="P371" i="11"/>
  <c r="BI370" i="11"/>
  <c r="BH370" i="11"/>
  <c r="BG370" i="11"/>
  <c r="BE370" i="11"/>
  <c r="T370" i="11"/>
  <c r="R370" i="11"/>
  <c r="P370" i="11"/>
  <c r="BI369" i="11"/>
  <c r="BH369" i="11"/>
  <c r="BG369" i="11"/>
  <c r="BE369" i="11"/>
  <c r="T369" i="11"/>
  <c r="R369" i="11"/>
  <c r="P369" i="11"/>
  <c r="BI368" i="11"/>
  <c r="BH368" i="11"/>
  <c r="BG368" i="11"/>
  <c r="BE368" i="11"/>
  <c r="T368" i="11"/>
  <c r="R368" i="11"/>
  <c r="P368" i="11"/>
  <c r="BI366" i="11"/>
  <c r="BH366" i="11"/>
  <c r="BG366" i="11"/>
  <c r="BE366" i="11"/>
  <c r="T366" i="11"/>
  <c r="R366" i="11"/>
  <c r="P366" i="11"/>
  <c r="BI365" i="11"/>
  <c r="BH365" i="11"/>
  <c r="BG365" i="11"/>
  <c r="BE365" i="11"/>
  <c r="T365" i="11"/>
  <c r="R365" i="11"/>
  <c r="P365" i="11"/>
  <c r="BI364" i="11"/>
  <c r="BH364" i="11"/>
  <c r="BG364" i="11"/>
  <c r="BE364" i="11"/>
  <c r="T364" i="11"/>
  <c r="R364" i="11"/>
  <c r="P364" i="11"/>
  <c r="BI363" i="11"/>
  <c r="BH363" i="11"/>
  <c r="BG363" i="11"/>
  <c r="BE363" i="11"/>
  <c r="T363" i="11"/>
  <c r="R363" i="11"/>
  <c r="P363" i="11"/>
  <c r="BI362" i="11"/>
  <c r="BH362" i="11"/>
  <c r="BG362" i="11"/>
  <c r="BE362" i="11"/>
  <c r="T362" i="11"/>
  <c r="R362" i="11"/>
  <c r="P362" i="11"/>
  <c r="BI361" i="11"/>
  <c r="BH361" i="11"/>
  <c r="BG361" i="11"/>
  <c r="BE361" i="11"/>
  <c r="T361" i="11"/>
  <c r="R361" i="11"/>
  <c r="P361" i="11"/>
  <c r="BI360" i="11"/>
  <c r="BH360" i="11"/>
  <c r="BG360" i="11"/>
  <c r="BE360" i="11"/>
  <c r="T360" i="11"/>
  <c r="R360" i="11"/>
  <c r="P360" i="11"/>
  <c r="BI359" i="11"/>
  <c r="BH359" i="11"/>
  <c r="BG359" i="11"/>
  <c r="BE359" i="11"/>
  <c r="T359" i="11"/>
  <c r="R359" i="11"/>
  <c r="P359" i="11"/>
  <c r="BI358" i="11"/>
  <c r="BH358" i="11"/>
  <c r="BG358" i="11"/>
  <c r="BE358" i="11"/>
  <c r="T358" i="11"/>
  <c r="R358" i="11"/>
  <c r="P358" i="11"/>
  <c r="BI357" i="11"/>
  <c r="BH357" i="11"/>
  <c r="BG357" i="11"/>
  <c r="BE357" i="11"/>
  <c r="T357" i="11"/>
  <c r="R357" i="11"/>
  <c r="P357" i="11"/>
  <c r="BI356" i="11"/>
  <c r="BH356" i="11"/>
  <c r="BG356" i="11"/>
  <c r="BE356" i="11"/>
  <c r="T356" i="11"/>
  <c r="R356" i="11"/>
  <c r="P356" i="11"/>
  <c r="BI355" i="11"/>
  <c r="BH355" i="11"/>
  <c r="BG355" i="11"/>
  <c r="BE355" i="11"/>
  <c r="T355" i="11"/>
  <c r="R355" i="11"/>
  <c r="P355" i="11"/>
  <c r="BI354" i="11"/>
  <c r="BH354" i="11"/>
  <c r="BG354" i="11"/>
  <c r="BE354" i="11"/>
  <c r="T354" i="11"/>
  <c r="R354" i="11"/>
  <c r="P354" i="11"/>
  <c r="BI353" i="11"/>
  <c r="BH353" i="11"/>
  <c r="BG353" i="11"/>
  <c r="BE353" i="11"/>
  <c r="T353" i="11"/>
  <c r="R353" i="11"/>
  <c r="P353" i="11"/>
  <c r="BI352" i="11"/>
  <c r="BH352" i="11"/>
  <c r="BG352" i="11"/>
  <c r="BE352" i="11"/>
  <c r="T352" i="11"/>
  <c r="R352" i="11"/>
  <c r="P352" i="11"/>
  <c r="BI351" i="11"/>
  <c r="BH351" i="11"/>
  <c r="BG351" i="11"/>
  <c r="BE351" i="11"/>
  <c r="T351" i="11"/>
  <c r="R351" i="11"/>
  <c r="P351" i="11"/>
  <c r="BI350" i="11"/>
  <c r="BH350" i="11"/>
  <c r="BG350" i="11"/>
  <c r="BE350" i="11"/>
  <c r="T350" i="11"/>
  <c r="R350" i="11"/>
  <c r="P350" i="11"/>
  <c r="BI349" i="11"/>
  <c r="BH349" i="11"/>
  <c r="BG349" i="11"/>
  <c r="BE349" i="11"/>
  <c r="T349" i="11"/>
  <c r="R349" i="11"/>
  <c r="P349" i="11"/>
  <c r="BI348" i="11"/>
  <c r="BH348" i="11"/>
  <c r="BG348" i="11"/>
  <c r="BE348" i="11"/>
  <c r="T348" i="11"/>
  <c r="R348" i="11"/>
  <c r="P348" i="11"/>
  <c r="BI347" i="11"/>
  <c r="BH347" i="11"/>
  <c r="BG347" i="11"/>
  <c r="BE347" i="11"/>
  <c r="T347" i="11"/>
  <c r="R347" i="11"/>
  <c r="P347" i="11"/>
  <c r="BI346" i="11"/>
  <c r="BH346" i="11"/>
  <c r="BG346" i="11"/>
  <c r="BE346" i="11"/>
  <c r="T346" i="11"/>
  <c r="R346" i="11"/>
  <c r="P346" i="11"/>
  <c r="BI345" i="11"/>
  <c r="BH345" i="11"/>
  <c r="BG345" i="11"/>
  <c r="BE345" i="11"/>
  <c r="T345" i="11"/>
  <c r="R345" i="11"/>
  <c r="P345" i="11"/>
  <c r="BI344" i="11"/>
  <c r="BH344" i="11"/>
  <c r="BG344" i="11"/>
  <c r="BE344" i="11"/>
  <c r="T344" i="11"/>
  <c r="R344" i="11"/>
  <c r="P344" i="11"/>
  <c r="BI343" i="11"/>
  <c r="BH343" i="11"/>
  <c r="BG343" i="11"/>
  <c r="BE343" i="11"/>
  <c r="T343" i="11"/>
  <c r="R343" i="11"/>
  <c r="P343" i="11"/>
  <c r="BI342" i="11"/>
  <c r="BH342" i="11"/>
  <c r="BG342" i="11"/>
  <c r="BE342" i="11"/>
  <c r="T342" i="11"/>
  <c r="R342" i="11"/>
  <c r="P342" i="11"/>
  <c r="BI341" i="11"/>
  <c r="BH341" i="11"/>
  <c r="BG341" i="11"/>
  <c r="BE341" i="11"/>
  <c r="T341" i="11"/>
  <c r="R341" i="11"/>
  <c r="P341" i="11"/>
  <c r="BI340" i="11"/>
  <c r="BH340" i="11"/>
  <c r="BG340" i="11"/>
  <c r="BE340" i="11"/>
  <c r="T340" i="11"/>
  <c r="R340" i="11"/>
  <c r="P340" i="11"/>
  <c r="BI339" i="11"/>
  <c r="BH339" i="11"/>
  <c r="BG339" i="11"/>
  <c r="BE339" i="11"/>
  <c r="T339" i="11"/>
  <c r="R339" i="11"/>
  <c r="P339" i="11"/>
  <c r="BI338" i="11"/>
  <c r="BH338" i="11"/>
  <c r="BG338" i="11"/>
  <c r="BE338" i="11"/>
  <c r="T338" i="11"/>
  <c r="R338" i="11"/>
  <c r="P338" i="11"/>
  <c r="BI337" i="11"/>
  <c r="BH337" i="11"/>
  <c r="BG337" i="11"/>
  <c r="BE337" i="11"/>
  <c r="T337" i="11"/>
  <c r="R337" i="11"/>
  <c r="P337" i="11"/>
  <c r="BI336" i="11"/>
  <c r="BH336" i="11"/>
  <c r="BG336" i="11"/>
  <c r="BE336" i="11"/>
  <c r="T336" i="11"/>
  <c r="R336" i="11"/>
  <c r="P336" i="11"/>
  <c r="BI335" i="11"/>
  <c r="BH335" i="11"/>
  <c r="BG335" i="11"/>
  <c r="BE335" i="11"/>
  <c r="T335" i="11"/>
  <c r="R335" i="11"/>
  <c r="P335" i="11"/>
  <c r="BI334" i="11"/>
  <c r="BH334" i="11"/>
  <c r="BG334" i="11"/>
  <c r="BE334" i="11"/>
  <c r="T334" i="11"/>
  <c r="R334" i="11"/>
  <c r="P334" i="11"/>
  <c r="BI333" i="11"/>
  <c r="BH333" i="11"/>
  <c r="BG333" i="11"/>
  <c r="BE333" i="11"/>
  <c r="T333" i="11"/>
  <c r="R333" i="11"/>
  <c r="P333" i="11"/>
  <c r="BI332" i="11"/>
  <c r="BH332" i="11"/>
  <c r="BG332" i="11"/>
  <c r="BE332" i="11"/>
  <c r="T332" i="11"/>
  <c r="R332" i="11"/>
  <c r="P332" i="11"/>
  <c r="BI331" i="11"/>
  <c r="BH331" i="11"/>
  <c r="BG331" i="11"/>
  <c r="BE331" i="11"/>
  <c r="T331" i="11"/>
  <c r="R331" i="11"/>
  <c r="P331" i="11"/>
  <c r="BI330" i="11"/>
  <c r="BH330" i="11"/>
  <c r="BG330" i="11"/>
  <c r="BE330" i="11"/>
  <c r="T330" i="11"/>
  <c r="R330" i="11"/>
  <c r="P330" i="11"/>
  <c r="BI329" i="11"/>
  <c r="BH329" i="11"/>
  <c r="BG329" i="11"/>
  <c r="BE329" i="11"/>
  <c r="T329" i="11"/>
  <c r="R329" i="11"/>
  <c r="P329" i="11"/>
  <c r="BI328" i="11"/>
  <c r="BH328" i="11"/>
  <c r="BG328" i="11"/>
  <c r="BE328" i="11"/>
  <c r="T328" i="11"/>
  <c r="R328" i="11"/>
  <c r="P328" i="11"/>
  <c r="BI327" i="11"/>
  <c r="BH327" i="11"/>
  <c r="BG327" i="11"/>
  <c r="BE327" i="11"/>
  <c r="T327" i="11"/>
  <c r="R327" i="11"/>
  <c r="P327" i="11"/>
  <c r="BI326" i="11"/>
  <c r="BH326" i="11"/>
  <c r="BG326" i="11"/>
  <c r="BE326" i="11"/>
  <c r="T326" i="11"/>
  <c r="R326" i="11"/>
  <c r="P326" i="11"/>
  <c r="BI325" i="11"/>
  <c r="BH325" i="11"/>
  <c r="BG325" i="11"/>
  <c r="BE325" i="11"/>
  <c r="T325" i="11"/>
  <c r="R325" i="11"/>
  <c r="P325" i="11"/>
  <c r="BI324" i="11"/>
  <c r="BH324" i="11"/>
  <c r="BG324" i="11"/>
  <c r="BE324" i="11"/>
  <c r="T324" i="11"/>
  <c r="R324" i="11"/>
  <c r="P324" i="11"/>
  <c r="BI323" i="11"/>
  <c r="BH323" i="11"/>
  <c r="BG323" i="11"/>
  <c r="BE323" i="11"/>
  <c r="T323" i="11"/>
  <c r="R323" i="11"/>
  <c r="P323" i="11"/>
  <c r="BI322" i="11"/>
  <c r="BH322" i="11"/>
  <c r="BG322" i="11"/>
  <c r="BE322" i="11"/>
  <c r="T322" i="11"/>
  <c r="R322" i="11"/>
  <c r="P322" i="11"/>
  <c r="BI321" i="11"/>
  <c r="BH321" i="11"/>
  <c r="BG321" i="11"/>
  <c r="BE321" i="11"/>
  <c r="T321" i="11"/>
  <c r="R321" i="11"/>
  <c r="P321" i="11"/>
  <c r="BI320" i="11"/>
  <c r="BH320" i="11"/>
  <c r="BG320" i="11"/>
  <c r="BE320" i="11"/>
  <c r="T320" i="11"/>
  <c r="R320" i="11"/>
  <c r="P320" i="11"/>
  <c r="BI319" i="11"/>
  <c r="BH319" i="11"/>
  <c r="BG319" i="11"/>
  <c r="BE319" i="11"/>
  <c r="T319" i="11"/>
  <c r="R319" i="11"/>
  <c r="P319" i="11"/>
  <c r="BI318" i="11"/>
  <c r="BH318" i="11"/>
  <c r="BG318" i="11"/>
  <c r="BE318" i="11"/>
  <c r="T318" i="11"/>
  <c r="R318" i="11"/>
  <c r="P318" i="11"/>
  <c r="BI317" i="11"/>
  <c r="BH317" i="11"/>
  <c r="BG317" i="11"/>
  <c r="BE317" i="11"/>
  <c r="T317" i="11"/>
  <c r="R317" i="11"/>
  <c r="P317" i="11"/>
  <c r="BI316" i="11"/>
  <c r="BH316" i="11"/>
  <c r="BG316" i="11"/>
  <c r="BE316" i="11"/>
  <c r="T316" i="11"/>
  <c r="R316" i="11"/>
  <c r="P316" i="11"/>
  <c r="BI315" i="11"/>
  <c r="BH315" i="11"/>
  <c r="BG315" i="11"/>
  <c r="BE315" i="11"/>
  <c r="T315" i="11"/>
  <c r="R315" i="11"/>
  <c r="P315" i="11"/>
  <c r="BI314" i="11"/>
  <c r="BH314" i="11"/>
  <c r="BG314" i="11"/>
  <c r="BE314" i="11"/>
  <c r="T314" i="11"/>
  <c r="R314" i="11"/>
  <c r="P314" i="11"/>
  <c r="BI313" i="11"/>
  <c r="BH313" i="11"/>
  <c r="BG313" i="11"/>
  <c r="BE313" i="11"/>
  <c r="T313" i="11"/>
  <c r="R313" i="11"/>
  <c r="P313" i="11"/>
  <c r="BI312" i="11"/>
  <c r="BH312" i="11"/>
  <c r="BG312" i="11"/>
  <c r="BE312" i="11"/>
  <c r="T312" i="11"/>
  <c r="R312" i="11"/>
  <c r="P312" i="11"/>
  <c r="BI311" i="11"/>
  <c r="BH311" i="11"/>
  <c r="BG311" i="11"/>
  <c r="BE311" i="11"/>
  <c r="T311" i="11"/>
  <c r="R311" i="11"/>
  <c r="P311" i="11"/>
  <c r="BI310" i="11"/>
  <c r="BH310" i="11"/>
  <c r="BG310" i="11"/>
  <c r="BE310" i="11"/>
  <c r="T310" i="11"/>
  <c r="R310" i="11"/>
  <c r="P310" i="11"/>
  <c r="BI309" i="11"/>
  <c r="BH309" i="11"/>
  <c r="BG309" i="11"/>
  <c r="BE309" i="11"/>
  <c r="T309" i="11"/>
  <c r="R309" i="11"/>
  <c r="P309" i="11"/>
  <c r="BI307" i="11"/>
  <c r="BH307" i="11"/>
  <c r="BG307" i="11"/>
  <c r="BE307" i="11"/>
  <c r="T307" i="11"/>
  <c r="R307" i="11"/>
  <c r="P307" i="11"/>
  <c r="BI306" i="11"/>
  <c r="BH306" i="11"/>
  <c r="BG306" i="11"/>
  <c r="BE306" i="11"/>
  <c r="T306" i="11"/>
  <c r="R306" i="11"/>
  <c r="P306" i="11"/>
  <c r="BI305" i="11"/>
  <c r="BH305" i="11"/>
  <c r="BG305" i="11"/>
  <c r="BE305" i="11"/>
  <c r="T305" i="11"/>
  <c r="R305" i="11"/>
  <c r="P305" i="11"/>
  <c r="BI304" i="11"/>
  <c r="BH304" i="11"/>
  <c r="BG304" i="11"/>
  <c r="BE304" i="11"/>
  <c r="T304" i="11"/>
  <c r="R304" i="11"/>
  <c r="P304" i="11"/>
  <c r="BI303" i="11"/>
  <c r="BH303" i="11"/>
  <c r="BG303" i="11"/>
  <c r="BE303" i="11"/>
  <c r="T303" i="11"/>
  <c r="R303" i="11"/>
  <c r="P303" i="11"/>
  <c r="BI302" i="11"/>
  <c r="BH302" i="11"/>
  <c r="BG302" i="11"/>
  <c r="BE302" i="11"/>
  <c r="T302" i="11"/>
  <c r="R302" i="11"/>
  <c r="P302" i="11"/>
  <c r="BI301" i="11"/>
  <c r="BH301" i="11"/>
  <c r="BG301" i="11"/>
  <c r="BE301" i="11"/>
  <c r="T301" i="11"/>
  <c r="R301" i="11"/>
  <c r="P301" i="11"/>
  <c r="BI300" i="11"/>
  <c r="BH300" i="11"/>
  <c r="BG300" i="11"/>
  <c r="BE300" i="11"/>
  <c r="T300" i="11"/>
  <c r="R300" i="11"/>
  <c r="P300" i="11"/>
  <c r="BI299" i="11"/>
  <c r="BH299" i="11"/>
  <c r="BG299" i="11"/>
  <c r="BE299" i="11"/>
  <c r="T299" i="11"/>
  <c r="R299" i="11"/>
  <c r="P299" i="11"/>
  <c r="BI298" i="11"/>
  <c r="BH298" i="11"/>
  <c r="BG298" i="11"/>
  <c r="BE298" i="11"/>
  <c r="T298" i="11"/>
  <c r="R298" i="11"/>
  <c r="P298" i="11"/>
  <c r="BI297" i="11"/>
  <c r="BH297" i="11"/>
  <c r="BG297" i="11"/>
  <c r="BE297" i="11"/>
  <c r="T297" i="11"/>
  <c r="R297" i="11"/>
  <c r="P297" i="11"/>
  <c r="BI296" i="11"/>
  <c r="BH296" i="11"/>
  <c r="BG296" i="11"/>
  <c r="BE296" i="11"/>
  <c r="T296" i="11"/>
  <c r="R296" i="11"/>
  <c r="P296" i="11"/>
  <c r="BI295" i="11"/>
  <c r="BH295" i="11"/>
  <c r="BG295" i="11"/>
  <c r="BE295" i="11"/>
  <c r="T295" i="11"/>
  <c r="R295" i="11"/>
  <c r="P295" i="11"/>
  <c r="BI294" i="11"/>
  <c r="BH294" i="11"/>
  <c r="BG294" i="11"/>
  <c r="BE294" i="11"/>
  <c r="T294" i="11"/>
  <c r="R294" i="11"/>
  <c r="P294" i="11"/>
  <c r="BI293" i="11"/>
  <c r="BH293" i="11"/>
  <c r="BG293" i="11"/>
  <c r="BE293" i="11"/>
  <c r="T293" i="11"/>
  <c r="R293" i="11"/>
  <c r="P293" i="11"/>
  <c r="BI292" i="11"/>
  <c r="BH292" i="11"/>
  <c r="BG292" i="11"/>
  <c r="BE292" i="11"/>
  <c r="T292" i="11"/>
  <c r="R292" i="11"/>
  <c r="P292" i="11"/>
  <c r="BI291" i="11"/>
  <c r="BH291" i="11"/>
  <c r="BG291" i="11"/>
  <c r="BE291" i="11"/>
  <c r="T291" i="11"/>
  <c r="R291" i="11"/>
  <c r="P291" i="11"/>
  <c r="BI290" i="11"/>
  <c r="BH290" i="11"/>
  <c r="BG290" i="11"/>
  <c r="BE290" i="11"/>
  <c r="T290" i="11"/>
  <c r="R290" i="11"/>
  <c r="P290" i="11"/>
  <c r="BI289" i="11"/>
  <c r="BH289" i="11"/>
  <c r="BG289" i="11"/>
  <c r="BE289" i="11"/>
  <c r="T289" i="11"/>
  <c r="R289" i="11"/>
  <c r="P289" i="11"/>
  <c r="BI288" i="11"/>
  <c r="BH288" i="11"/>
  <c r="BG288" i="11"/>
  <c r="BE288" i="11"/>
  <c r="T288" i="11"/>
  <c r="R288" i="11"/>
  <c r="P288" i="11"/>
  <c r="BI287" i="11"/>
  <c r="BH287" i="11"/>
  <c r="BG287" i="11"/>
  <c r="BE287" i="11"/>
  <c r="T287" i="11"/>
  <c r="R287" i="11"/>
  <c r="P287" i="11"/>
  <c r="BI286" i="11"/>
  <c r="BH286" i="11"/>
  <c r="BG286" i="11"/>
  <c r="BE286" i="11"/>
  <c r="T286" i="11"/>
  <c r="R286" i="11"/>
  <c r="P286" i="11"/>
  <c r="BI285" i="11"/>
  <c r="BH285" i="11"/>
  <c r="BG285" i="11"/>
  <c r="BE285" i="11"/>
  <c r="T285" i="11"/>
  <c r="R285" i="11"/>
  <c r="P285" i="11"/>
  <c r="BI283" i="11"/>
  <c r="BH283" i="11"/>
  <c r="BG283" i="11"/>
  <c r="BE283" i="11"/>
  <c r="T283" i="11"/>
  <c r="R283" i="11"/>
  <c r="P283" i="11"/>
  <c r="BI282" i="11"/>
  <c r="BH282" i="11"/>
  <c r="BG282" i="11"/>
  <c r="BE282" i="11"/>
  <c r="T282" i="11"/>
  <c r="R282" i="11"/>
  <c r="P282" i="11"/>
  <c r="BI281" i="11"/>
  <c r="BH281" i="11"/>
  <c r="BG281" i="11"/>
  <c r="BE281" i="11"/>
  <c r="T281" i="11"/>
  <c r="R281" i="11"/>
  <c r="P281" i="11"/>
  <c r="BI280" i="11"/>
  <c r="BH280" i="11"/>
  <c r="BG280" i="11"/>
  <c r="BE280" i="11"/>
  <c r="T280" i="11"/>
  <c r="R280" i="11"/>
  <c r="P280" i="11"/>
  <c r="BI279" i="11"/>
  <c r="BH279" i="11"/>
  <c r="BG279" i="11"/>
  <c r="BE279" i="11"/>
  <c r="T279" i="11"/>
  <c r="R279" i="11"/>
  <c r="P279" i="11"/>
  <c r="BI278" i="11"/>
  <c r="BH278" i="11"/>
  <c r="BG278" i="11"/>
  <c r="BE278" i="11"/>
  <c r="T278" i="11"/>
  <c r="R278" i="11"/>
  <c r="P278" i="11"/>
  <c r="BI277" i="11"/>
  <c r="BH277" i="11"/>
  <c r="BG277" i="11"/>
  <c r="BE277" i="11"/>
  <c r="T277" i="11"/>
  <c r="R277" i="11"/>
  <c r="P277" i="11"/>
  <c r="BI276" i="11"/>
  <c r="BH276" i="11"/>
  <c r="BG276" i="11"/>
  <c r="BE276" i="11"/>
  <c r="T276" i="11"/>
  <c r="R276" i="11"/>
  <c r="P276" i="11"/>
  <c r="BI275" i="11"/>
  <c r="BH275" i="11"/>
  <c r="BG275" i="11"/>
  <c r="BE275" i="11"/>
  <c r="T275" i="11"/>
  <c r="R275" i="11"/>
  <c r="P275" i="11"/>
  <c r="BI274" i="11"/>
  <c r="BH274" i="11"/>
  <c r="BG274" i="11"/>
  <c r="BE274" i="11"/>
  <c r="T274" i="11"/>
  <c r="R274" i="11"/>
  <c r="P274" i="11"/>
  <c r="BI273" i="11"/>
  <c r="BH273" i="11"/>
  <c r="BG273" i="11"/>
  <c r="BE273" i="11"/>
  <c r="T273" i="11"/>
  <c r="R273" i="11"/>
  <c r="P273" i="11"/>
  <c r="BI272" i="11"/>
  <c r="BH272" i="11"/>
  <c r="BG272" i="11"/>
  <c r="BE272" i="11"/>
  <c r="T272" i="11"/>
  <c r="R272" i="11"/>
  <c r="P272" i="11"/>
  <c r="BI271" i="11"/>
  <c r="BH271" i="11"/>
  <c r="BG271" i="11"/>
  <c r="BE271" i="11"/>
  <c r="T271" i="11"/>
  <c r="R271" i="11"/>
  <c r="P271" i="11"/>
  <c r="BI270" i="11"/>
  <c r="BH270" i="11"/>
  <c r="BG270" i="11"/>
  <c r="BE270" i="11"/>
  <c r="T270" i="11"/>
  <c r="R270" i="11"/>
  <c r="P270" i="11"/>
  <c r="BI269" i="11"/>
  <c r="BH269" i="11"/>
  <c r="BG269" i="11"/>
  <c r="BE269" i="11"/>
  <c r="T269" i="11"/>
  <c r="R269" i="11"/>
  <c r="P269" i="11"/>
  <c r="BI268" i="11"/>
  <c r="BH268" i="11"/>
  <c r="BG268" i="11"/>
  <c r="BE268" i="11"/>
  <c r="T268" i="11"/>
  <c r="R268" i="11"/>
  <c r="P268" i="11"/>
  <c r="BI267" i="11"/>
  <c r="BH267" i="11"/>
  <c r="BG267" i="11"/>
  <c r="BE267" i="11"/>
  <c r="T267" i="11"/>
  <c r="R267" i="11"/>
  <c r="P267" i="11"/>
  <c r="BI266" i="11"/>
  <c r="BH266" i="11"/>
  <c r="BG266" i="11"/>
  <c r="BE266" i="11"/>
  <c r="T266" i="11"/>
  <c r="R266" i="11"/>
  <c r="P266" i="11"/>
  <c r="BI265" i="11"/>
  <c r="BH265" i="11"/>
  <c r="BG265" i="11"/>
  <c r="BE265" i="11"/>
  <c r="T265" i="11"/>
  <c r="R265" i="11"/>
  <c r="P265" i="11"/>
  <c r="BI264" i="11"/>
  <c r="BH264" i="11"/>
  <c r="BG264" i="11"/>
  <c r="BE264" i="11"/>
  <c r="T264" i="11"/>
  <c r="R264" i="11"/>
  <c r="P264" i="11"/>
  <c r="BI263" i="11"/>
  <c r="BH263" i="11"/>
  <c r="BG263" i="11"/>
  <c r="BE263" i="11"/>
  <c r="T263" i="11"/>
  <c r="R263" i="11"/>
  <c r="P263" i="11"/>
  <c r="BI262" i="11"/>
  <c r="BH262" i="11"/>
  <c r="BG262" i="11"/>
  <c r="BE262" i="11"/>
  <c r="T262" i="11"/>
  <c r="R262" i="11"/>
  <c r="P262" i="11"/>
  <c r="BI261" i="11"/>
  <c r="BH261" i="11"/>
  <c r="BG261" i="11"/>
  <c r="BE261" i="11"/>
  <c r="T261" i="11"/>
  <c r="R261" i="11"/>
  <c r="P261" i="11"/>
  <c r="BI260" i="11"/>
  <c r="BH260" i="11"/>
  <c r="BG260" i="11"/>
  <c r="BE260" i="11"/>
  <c r="T260" i="11"/>
  <c r="R260" i="11"/>
  <c r="P260" i="11"/>
  <c r="BI259" i="11"/>
  <c r="BH259" i="11"/>
  <c r="BG259" i="11"/>
  <c r="BE259" i="11"/>
  <c r="T259" i="11"/>
  <c r="R259" i="11"/>
  <c r="P259" i="11"/>
  <c r="BI258" i="11"/>
  <c r="BH258" i="11"/>
  <c r="BG258" i="11"/>
  <c r="BE258" i="11"/>
  <c r="T258" i="11"/>
  <c r="R258" i="11"/>
  <c r="P258" i="11"/>
  <c r="BI257" i="11"/>
  <c r="BH257" i="11"/>
  <c r="BG257" i="11"/>
  <c r="BE257" i="11"/>
  <c r="T257" i="11"/>
  <c r="R257" i="11"/>
  <c r="P257" i="11"/>
  <c r="BI256" i="11"/>
  <c r="BH256" i="11"/>
  <c r="BG256" i="11"/>
  <c r="BE256" i="11"/>
  <c r="T256" i="11"/>
  <c r="R256" i="11"/>
  <c r="P256" i="11"/>
  <c r="BI255" i="11"/>
  <c r="BH255" i="11"/>
  <c r="BG255" i="11"/>
  <c r="BE255" i="11"/>
  <c r="T255" i="11"/>
  <c r="R255" i="11"/>
  <c r="P255" i="11"/>
  <c r="BI254" i="11"/>
  <c r="BH254" i="11"/>
  <c r="BG254" i="11"/>
  <c r="BE254" i="11"/>
  <c r="T254" i="11"/>
  <c r="R254" i="11"/>
  <c r="P254" i="11"/>
  <c r="BI253" i="11"/>
  <c r="BH253" i="11"/>
  <c r="BG253" i="11"/>
  <c r="BE253" i="11"/>
  <c r="T253" i="11"/>
  <c r="R253" i="11"/>
  <c r="P253" i="11"/>
  <c r="BI252" i="11"/>
  <c r="BH252" i="11"/>
  <c r="BG252" i="11"/>
  <c r="BE252" i="11"/>
  <c r="T252" i="11"/>
  <c r="R252" i="11"/>
  <c r="P252" i="11"/>
  <c r="BI251" i="11"/>
  <c r="BH251" i="11"/>
  <c r="BG251" i="11"/>
  <c r="BE251" i="11"/>
  <c r="T251" i="11"/>
  <c r="R251" i="11"/>
  <c r="P251" i="11"/>
  <c r="BI250" i="11"/>
  <c r="BH250" i="11"/>
  <c r="BG250" i="11"/>
  <c r="BE250" i="11"/>
  <c r="T250" i="11"/>
  <c r="R250" i="11"/>
  <c r="P250" i="11"/>
  <c r="BI249" i="11"/>
  <c r="BH249" i="11"/>
  <c r="BG249" i="11"/>
  <c r="BE249" i="11"/>
  <c r="T249" i="11"/>
  <c r="R249" i="11"/>
  <c r="P249" i="11"/>
  <c r="BI248" i="11"/>
  <c r="BH248" i="11"/>
  <c r="BG248" i="11"/>
  <c r="BE248" i="11"/>
  <c r="T248" i="11"/>
  <c r="R248" i="11"/>
  <c r="P248" i="11"/>
  <c r="BI247" i="11"/>
  <c r="BH247" i="11"/>
  <c r="BG247" i="11"/>
  <c r="BE247" i="11"/>
  <c r="T247" i="11"/>
  <c r="R247" i="11"/>
  <c r="P247" i="11"/>
  <c r="BI246" i="11"/>
  <c r="BH246" i="11"/>
  <c r="BG246" i="11"/>
  <c r="BE246" i="11"/>
  <c r="T246" i="11"/>
  <c r="R246" i="11"/>
  <c r="P246" i="11"/>
  <c r="BI244" i="11"/>
  <c r="BH244" i="11"/>
  <c r="BG244" i="11"/>
  <c r="BE244" i="11"/>
  <c r="T244" i="11"/>
  <c r="R244" i="11"/>
  <c r="P244" i="11"/>
  <c r="BI243" i="11"/>
  <c r="BH243" i="11"/>
  <c r="BG243" i="11"/>
  <c r="BE243" i="11"/>
  <c r="T243" i="11"/>
  <c r="R243" i="11"/>
  <c r="P243" i="11"/>
  <c r="BI242" i="11"/>
  <c r="BH242" i="11"/>
  <c r="BG242" i="11"/>
  <c r="BE242" i="11"/>
  <c r="T242" i="11"/>
  <c r="R242" i="11"/>
  <c r="P242" i="11"/>
  <c r="BI241" i="11"/>
  <c r="BH241" i="11"/>
  <c r="BG241" i="11"/>
  <c r="BE241" i="11"/>
  <c r="T241" i="11"/>
  <c r="R241" i="11"/>
  <c r="P241" i="11"/>
  <c r="BI240" i="11"/>
  <c r="BH240" i="11"/>
  <c r="BG240" i="11"/>
  <c r="BE240" i="11"/>
  <c r="T240" i="11"/>
  <c r="R240" i="11"/>
  <c r="P240" i="11"/>
  <c r="BI239" i="11"/>
  <c r="BH239" i="11"/>
  <c r="BG239" i="11"/>
  <c r="BE239" i="11"/>
  <c r="T239" i="11"/>
  <c r="R239" i="11"/>
  <c r="P239" i="11"/>
  <c r="BI238" i="11"/>
  <c r="BH238" i="11"/>
  <c r="BG238" i="11"/>
  <c r="BE238" i="11"/>
  <c r="T238" i="11"/>
  <c r="R238" i="11"/>
  <c r="P238" i="11"/>
  <c r="BI237" i="11"/>
  <c r="BH237" i="11"/>
  <c r="BG237" i="11"/>
  <c r="BE237" i="11"/>
  <c r="T237" i="11"/>
  <c r="R237" i="11"/>
  <c r="P237" i="11"/>
  <c r="BI236" i="11"/>
  <c r="BH236" i="11"/>
  <c r="BG236" i="11"/>
  <c r="BE236" i="11"/>
  <c r="T236" i="11"/>
  <c r="R236" i="11"/>
  <c r="P236" i="11"/>
  <c r="BI235" i="11"/>
  <c r="BH235" i="11"/>
  <c r="BG235" i="11"/>
  <c r="BE235" i="11"/>
  <c r="T235" i="11"/>
  <c r="R235" i="11"/>
  <c r="P235" i="11"/>
  <c r="BI234" i="11"/>
  <c r="BH234" i="11"/>
  <c r="BG234" i="11"/>
  <c r="BE234" i="11"/>
  <c r="T234" i="11"/>
  <c r="R234" i="11"/>
  <c r="P234" i="11"/>
  <c r="BI233" i="11"/>
  <c r="BH233" i="11"/>
  <c r="BG233" i="11"/>
  <c r="BE233" i="11"/>
  <c r="T233" i="11"/>
  <c r="R233" i="11"/>
  <c r="P233" i="11"/>
  <c r="BI232" i="11"/>
  <c r="BH232" i="11"/>
  <c r="BG232" i="11"/>
  <c r="BE232" i="11"/>
  <c r="T232" i="11"/>
  <c r="R232" i="11"/>
  <c r="P232" i="11"/>
  <c r="BI231" i="11"/>
  <c r="BH231" i="11"/>
  <c r="BG231" i="11"/>
  <c r="BE231" i="11"/>
  <c r="T231" i="11"/>
  <c r="R231" i="11"/>
  <c r="P231" i="11"/>
  <c r="BI230" i="11"/>
  <c r="BH230" i="11"/>
  <c r="BG230" i="11"/>
  <c r="BE230" i="11"/>
  <c r="T230" i="11"/>
  <c r="R230" i="11"/>
  <c r="P230" i="11"/>
  <c r="BI229" i="11"/>
  <c r="BH229" i="11"/>
  <c r="BG229" i="11"/>
  <c r="BE229" i="11"/>
  <c r="T229" i="11"/>
  <c r="R229" i="11"/>
  <c r="P229" i="11"/>
  <c r="BI228" i="11"/>
  <c r="BH228" i="11"/>
  <c r="BG228" i="11"/>
  <c r="BE228" i="11"/>
  <c r="T228" i="11"/>
  <c r="R228" i="11"/>
  <c r="P228" i="11"/>
  <c r="BI227" i="11"/>
  <c r="BH227" i="11"/>
  <c r="BG227" i="11"/>
  <c r="BE227" i="11"/>
  <c r="T227" i="11"/>
  <c r="R227" i="11"/>
  <c r="P227" i="11"/>
  <c r="BI226" i="11"/>
  <c r="BH226" i="11"/>
  <c r="BG226" i="11"/>
  <c r="BE226" i="11"/>
  <c r="T226" i="11"/>
  <c r="R226" i="11"/>
  <c r="P226" i="11"/>
  <c r="BI225" i="11"/>
  <c r="BH225" i="11"/>
  <c r="BG225" i="11"/>
  <c r="BE225" i="11"/>
  <c r="T225" i="11"/>
  <c r="R225" i="11"/>
  <c r="P225" i="11"/>
  <c r="BI224" i="11"/>
  <c r="BH224" i="11"/>
  <c r="BG224" i="11"/>
  <c r="BE224" i="11"/>
  <c r="T224" i="11"/>
  <c r="R224" i="11"/>
  <c r="P224" i="11"/>
  <c r="BI223" i="11"/>
  <c r="BH223" i="11"/>
  <c r="BG223" i="11"/>
  <c r="BE223" i="11"/>
  <c r="T223" i="11"/>
  <c r="R223" i="11"/>
  <c r="P223" i="11"/>
  <c r="BI222" i="11"/>
  <c r="BH222" i="11"/>
  <c r="BG222" i="11"/>
  <c r="BE222" i="11"/>
  <c r="T222" i="11"/>
  <c r="R222" i="11"/>
  <c r="P222" i="11"/>
  <c r="BI221" i="11"/>
  <c r="BH221" i="11"/>
  <c r="BG221" i="11"/>
  <c r="BE221" i="11"/>
  <c r="T221" i="11"/>
  <c r="R221" i="11"/>
  <c r="P221" i="11"/>
  <c r="BI220" i="11"/>
  <c r="BH220" i="11"/>
  <c r="BG220" i="11"/>
  <c r="BE220" i="11"/>
  <c r="T220" i="11"/>
  <c r="R220" i="11"/>
  <c r="P220" i="11"/>
  <c r="BI218" i="11"/>
  <c r="BH218" i="11"/>
  <c r="BG218" i="11"/>
  <c r="BE218" i="11"/>
  <c r="T218" i="11"/>
  <c r="R218" i="11"/>
  <c r="P218" i="11"/>
  <c r="BI217" i="11"/>
  <c r="BH217" i="11"/>
  <c r="BG217" i="11"/>
  <c r="BE217" i="11"/>
  <c r="T217" i="11"/>
  <c r="R217" i="11"/>
  <c r="P217" i="11"/>
  <c r="BI216" i="11"/>
  <c r="BH216" i="11"/>
  <c r="BG216" i="11"/>
  <c r="BE216" i="11"/>
  <c r="T216" i="11"/>
  <c r="R216" i="11"/>
  <c r="P216" i="11"/>
  <c r="BI215" i="11"/>
  <c r="BH215" i="11"/>
  <c r="BG215" i="11"/>
  <c r="BE215" i="11"/>
  <c r="T215" i="11"/>
  <c r="R215" i="11"/>
  <c r="P215" i="11"/>
  <c r="BI214" i="11"/>
  <c r="BH214" i="11"/>
  <c r="BG214" i="11"/>
  <c r="BE214" i="11"/>
  <c r="T214" i="11"/>
  <c r="R214" i="11"/>
  <c r="P214" i="11"/>
  <c r="BI213" i="11"/>
  <c r="BH213" i="11"/>
  <c r="BG213" i="11"/>
  <c r="BE213" i="11"/>
  <c r="T213" i="11"/>
  <c r="R213" i="11"/>
  <c r="P213" i="11"/>
  <c r="BI212" i="11"/>
  <c r="BH212" i="11"/>
  <c r="BG212" i="11"/>
  <c r="BE212" i="11"/>
  <c r="T212" i="11"/>
  <c r="R212" i="11"/>
  <c r="P212" i="11"/>
  <c r="BI211" i="11"/>
  <c r="BH211" i="11"/>
  <c r="BG211" i="11"/>
  <c r="BE211" i="11"/>
  <c r="T211" i="11"/>
  <c r="R211" i="11"/>
  <c r="P211" i="11"/>
  <c r="BI210" i="11"/>
  <c r="BH210" i="11"/>
  <c r="BG210" i="11"/>
  <c r="BE210" i="11"/>
  <c r="T210" i="11"/>
  <c r="R210" i="11"/>
  <c r="P210" i="11"/>
  <c r="BI209" i="11"/>
  <c r="BH209" i="11"/>
  <c r="BG209" i="11"/>
  <c r="BE209" i="11"/>
  <c r="T209" i="11"/>
  <c r="R209" i="11"/>
  <c r="P209" i="11"/>
  <c r="BI208" i="11"/>
  <c r="BH208" i="11"/>
  <c r="BG208" i="11"/>
  <c r="BE208" i="11"/>
  <c r="T208" i="11"/>
  <c r="R208" i="11"/>
  <c r="P208" i="11"/>
  <c r="BI207" i="11"/>
  <c r="BH207" i="11"/>
  <c r="BG207" i="11"/>
  <c r="BE207" i="11"/>
  <c r="T207" i="11"/>
  <c r="R207" i="11"/>
  <c r="P207" i="11"/>
  <c r="BI206" i="11"/>
  <c r="BH206" i="11"/>
  <c r="BG206" i="11"/>
  <c r="BE206" i="11"/>
  <c r="T206" i="11"/>
  <c r="R206" i="11"/>
  <c r="P206" i="11"/>
  <c r="BI205" i="11"/>
  <c r="BH205" i="11"/>
  <c r="BG205" i="11"/>
  <c r="BE205" i="11"/>
  <c r="T205" i="11"/>
  <c r="R205" i="11"/>
  <c r="P205" i="11"/>
  <c r="BI204" i="11"/>
  <c r="BH204" i="11"/>
  <c r="BG204" i="11"/>
  <c r="BE204" i="11"/>
  <c r="T204" i="11"/>
  <c r="R204" i="11"/>
  <c r="P204" i="11"/>
  <c r="BI203" i="11"/>
  <c r="BH203" i="11"/>
  <c r="BG203" i="11"/>
  <c r="BE203" i="11"/>
  <c r="T203" i="11"/>
  <c r="R203" i="11"/>
  <c r="P203" i="11"/>
  <c r="BI202" i="11"/>
  <c r="BH202" i="11"/>
  <c r="BG202" i="11"/>
  <c r="BE202" i="11"/>
  <c r="T202" i="11"/>
  <c r="R202" i="11"/>
  <c r="P202" i="11"/>
  <c r="BI201" i="11"/>
  <c r="BH201" i="11"/>
  <c r="BG201" i="11"/>
  <c r="BE201" i="11"/>
  <c r="T201" i="11"/>
  <c r="R201" i="11"/>
  <c r="P201" i="11"/>
  <c r="BI200" i="11"/>
  <c r="BH200" i="11"/>
  <c r="BG200" i="11"/>
  <c r="BE200" i="11"/>
  <c r="T200" i="11"/>
  <c r="R200" i="11"/>
  <c r="P200" i="1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95" i="11"/>
  <c r="BH195" i="11"/>
  <c r="BG195" i="11"/>
  <c r="BE195" i="11"/>
  <c r="T195" i="11"/>
  <c r="R195" i="11"/>
  <c r="P195" i="11"/>
  <c r="BI192" i="11"/>
  <c r="BH192" i="11"/>
  <c r="BG192" i="11"/>
  <c r="BE192" i="11"/>
  <c r="T192" i="11"/>
  <c r="R192" i="11"/>
  <c r="P192" i="11"/>
  <c r="BI191" i="11"/>
  <c r="BH191" i="11"/>
  <c r="BG191" i="11"/>
  <c r="BE191" i="11"/>
  <c r="T191" i="11"/>
  <c r="R191" i="11"/>
  <c r="P191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J134" i="11"/>
  <c r="J133" i="11"/>
  <c r="F133" i="11"/>
  <c r="F131" i="11"/>
  <c r="E129" i="11"/>
  <c r="J94" i="11"/>
  <c r="J93" i="11"/>
  <c r="F93" i="11"/>
  <c r="F91" i="11"/>
  <c r="E89" i="11"/>
  <c r="J20" i="11"/>
  <c r="E20" i="11"/>
  <c r="F94" i="11" s="1"/>
  <c r="J19" i="11"/>
  <c r="J14" i="11"/>
  <c r="J131" i="11" s="1"/>
  <c r="E7" i="11"/>
  <c r="E85" i="11" s="1"/>
  <c r="J39" i="10"/>
  <c r="J38" i="10"/>
  <c r="AY104" i="1"/>
  <c r="J37" i="10"/>
  <c r="AX104" i="1"/>
  <c r="BI458" i="10"/>
  <c r="BH458" i="10"/>
  <c r="BG458" i="10"/>
  <c r="BE458" i="10"/>
  <c r="T458" i="10"/>
  <c r="R458" i="10"/>
  <c r="P458" i="10"/>
  <c r="BI457" i="10"/>
  <c r="BH457" i="10"/>
  <c r="BG457" i="10"/>
  <c r="BE457" i="10"/>
  <c r="T457" i="10"/>
  <c r="R457" i="10"/>
  <c r="P457" i="10"/>
  <c r="BI456" i="10"/>
  <c r="BH456" i="10"/>
  <c r="BG456" i="10"/>
  <c r="BE456" i="10"/>
  <c r="T456" i="10"/>
  <c r="R456" i="10"/>
  <c r="P456" i="10"/>
  <c r="BI455" i="10"/>
  <c r="BH455" i="10"/>
  <c r="BG455" i="10"/>
  <c r="BE455" i="10"/>
  <c r="T455" i="10"/>
  <c r="R455" i="10"/>
  <c r="P455" i="10"/>
  <c r="BI453" i="10"/>
  <c r="BH453" i="10"/>
  <c r="BG453" i="10"/>
  <c r="BE453" i="10"/>
  <c r="T453" i="10"/>
  <c r="R453" i="10"/>
  <c r="P453" i="10"/>
  <c r="BI452" i="10"/>
  <c r="BH452" i="10"/>
  <c r="BG452" i="10"/>
  <c r="BE452" i="10"/>
  <c r="T452" i="10"/>
  <c r="R452" i="10"/>
  <c r="P452" i="10"/>
  <c r="BI451" i="10"/>
  <c r="BH451" i="10"/>
  <c r="BG451" i="10"/>
  <c r="BE451" i="10"/>
  <c r="T451" i="10"/>
  <c r="R451" i="10"/>
  <c r="P451" i="10"/>
  <c r="BI450" i="10"/>
  <c r="BH450" i="10"/>
  <c r="BG450" i="10"/>
  <c r="BE450" i="10"/>
  <c r="T450" i="10"/>
  <c r="R450" i="10"/>
  <c r="P450" i="10"/>
  <c r="BI449" i="10"/>
  <c r="BH449" i="10"/>
  <c r="BG449" i="10"/>
  <c r="BE449" i="10"/>
  <c r="T449" i="10"/>
  <c r="R449" i="10"/>
  <c r="P449" i="10"/>
  <c r="BI448" i="10"/>
  <c r="BH448" i="10"/>
  <c r="BG448" i="10"/>
  <c r="BE448" i="10"/>
  <c r="T448" i="10"/>
  <c r="R448" i="10"/>
  <c r="P448" i="10"/>
  <c r="BI447" i="10"/>
  <c r="BH447" i="10"/>
  <c r="BG447" i="10"/>
  <c r="BE447" i="10"/>
  <c r="T447" i="10"/>
  <c r="R447" i="10"/>
  <c r="P447" i="10"/>
  <c r="BI446" i="10"/>
  <c r="BH446" i="10"/>
  <c r="BG446" i="10"/>
  <c r="BE446" i="10"/>
  <c r="T446" i="10"/>
  <c r="R446" i="10"/>
  <c r="P446" i="10"/>
  <c r="BI445" i="10"/>
  <c r="BH445" i="10"/>
  <c r="BG445" i="10"/>
  <c r="BE445" i="10"/>
  <c r="T445" i="10"/>
  <c r="R445" i="10"/>
  <c r="P445" i="10"/>
  <c r="BI444" i="10"/>
  <c r="BH444" i="10"/>
  <c r="BG444" i="10"/>
  <c r="BE444" i="10"/>
  <c r="T444" i="10"/>
  <c r="R444" i="10"/>
  <c r="P444" i="10"/>
  <c r="BI442" i="10"/>
  <c r="BH442" i="10"/>
  <c r="BG442" i="10"/>
  <c r="BE442" i="10"/>
  <c r="T442" i="10"/>
  <c r="R442" i="10"/>
  <c r="P442" i="10"/>
  <c r="BI441" i="10"/>
  <c r="BH441" i="10"/>
  <c r="BG441" i="10"/>
  <c r="BE441" i="10"/>
  <c r="T441" i="10"/>
  <c r="R441" i="10"/>
  <c r="P441" i="10"/>
  <c r="BI440" i="10"/>
  <c r="BH440" i="10"/>
  <c r="BG440" i="10"/>
  <c r="BE440" i="10"/>
  <c r="T440" i="10"/>
  <c r="R440" i="10"/>
  <c r="P440" i="10"/>
  <c r="BI439" i="10"/>
  <c r="BH439" i="10"/>
  <c r="BG439" i="10"/>
  <c r="BE439" i="10"/>
  <c r="T439" i="10"/>
  <c r="R439" i="10"/>
  <c r="P439" i="10"/>
  <c r="BI438" i="10"/>
  <c r="BH438" i="10"/>
  <c r="BG438" i="10"/>
  <c r="BE438" i="10"/>
  <c r="T438" i="10"/>
  <c r="R438" i="10"/>
  <c r="P438" i="10"/>
  <c r="BI437" i="10"/>
  <c r="BH437" i="10"/>
  <c r="BG437" i="10"/>
  <c r="BE437" i="10"/>
  <c r="T437" i="10"/>
  <c r="R437" i="10"/>
  <c r="P437" i="10"/>
  <c r="BI436" i="10"/>
  <c r="BH436" i="10"/>
  <c r="BG436" i="10"/>
  <c r="BE436" i="10"/>
  <c r="T436" i="10"/>
  <c r="R436" i="10"/>
  <c r="P436" i="10"/>
  <c r="BI435" i="10"/>
  <c r="BH435" i="10"/>
  <c r="BG435" i="10"/>
  <c r="BE435" i="10"/>
  <c r="T435" i="10"/>
  <c r="R435" i="10"/>
  <c r="P435" i="10"/>
  <c r="BI434" i="10"/>
  <c r="BH434" i="10"/>
  <c r="BG434" i="10"/>
  <c r="BE434" i="10"/>
  <c r="T434" i="10"/>
  <c r="R434" i="10"/>
  <c r="P434" i="10"/>
  <c r="BI433" i="10"/>
  <c r="BH433" i="10"/>
  <c r="BG433" i="10"/>
  <c r="BE433" i="10"/>
  <c r="T433" i="10"/>
  <c r="R433" i="10"/>
  <c r="P433" i="10"/>
  <c r="BI432" i="10"/>
  <c r="BH432" i="10"/>
  <c r="BG432" i="10"/>
  <c r="BE432" i="10"/>
  <c r="T432" i="10"/>
  <c r="R432" i="10"/>
  <c r="P432" i="10"/>
  <c r="BI431" i="10"/>
  <c r="BH431" i="10"/>
  <c r="BG431" i="10"/>
  <c r="BE431" i="10"/>
  <c r="T431" i="10"/>
  <c r="R431" i="10"/>
  <c r="P431" i="10"/>
  <c r="BI430" i="10"/>
  <c r="BH430" i="10"/>
  <c r="BG430" i="10"/>
  <c r="BE430" i="10"/>
  <c r="T430" i="10"/>
  <c r="R430" i="10"/>
  <c r="P430" i="10"/>
  <c r="BI429" i="10"/>
  <c r="BH429" i="10"/>
  <c r="BG429" i="10"/>
  <c r="BE429" i="10"/>
  <c r="T429" i="10"/>
  <c r="R429" i="10"/>
  <c r="P429" i="10"/>
  <c r="BI428" i="10"/>
  <c r="BH428" i="10"/>
  <c r="BG428" i="10"/>
  <c r="BE428" i="10"/>
  <c r="T428" i="10"/>
  <c r="R428" i="10"/>
  <c r="P428" i="10"/>
  <c r="BI427" i="10"/>
  <c r="BH427" i="10"/>
  <c r="BG427" i="10"/>
  <c r="BE427" i="10"/>
  <c r="T427" i="10"/>
  <c r="R427" i="10"/>
  <c r="P427" i="10"/>
  <c r="BI426" i="10"/>
  <c r="BH426" i="10"/>
  <c r="BG426" i="10"/>
  <c r="BE426" i="10"/>
  <c r="T426" i="10"/>
  <c r="R426" i="10"/>
  <c r="P426" i="10"/>
  <c r="BI425" i="10"/>
  <c r="BH425" i="10"/>
  <c r="BG425" i="10"/>
  <c r="BE425" i="10"/>
  <c r="T425" i="10"/>
  <c r="R425" i="10"/>
  <c r="P425" i="10"/>
  <c r="BI424" i="10"/>
  <c r="BH424" i="10"/>
  <c r="BG424" i="10"/>
  <c r="BE424" i="10"/>
  <c r="T424" i="10"/>
  <c r="R424" i="10"/>
  <c r="P424" i="10"/>
  <c r="BI423" i="10"/>
  <c r="BH423" i="10"/>
  <c r="BG423" i="10"/>
  <c r="BE423" i="10"/>
  <c r="T423" i="10"/>
  <c r="R423" i="10"/>
  <c r="P423" i="10"/>
  <c r="BI422" i="10"/>
  <c r="BH422" i="10"/>
  <c r="BG422" i="10"/>
  <c r="BE422" i="10"/>
  <c r="T422" i="10"/>
  <c r="R422" i="10"/>
  <c r="P422" i="10"/>
  <c r="BI421" i="10"/>
  <c r="BH421" i="10"/>
  <c r="BG421" i="10"/>
  <c r="BE421" i="10"/>
  <c r="T421" i="10"/>
  <c r="R421" i="10"/>
  <c r="P421" i="10"/>
  <c r="BI420" i="10"/>
  <c r="BH420" i="10"/>
  <c r="BG420" i="10"/>
  <c r="BE420" i="10"/>
  <c r="T420" i="10"/>
  <c r="R420" i="10"/>
  <c r="P420" i="10"/>
  <c r="BI419" i="10"/>
  <c r="BH419" i="10"/>
  <c r="BG419" i="10"/>
  <c r="BE419" i="10"/>
  <c r="T419" i="10"/>
  <c r="R419" i="10"/>
  <c r="P419" i="10"/>
  <c r="BI418" i="10"/>
  <c r="BH418" i="10"/>
  <c r="BG418" i="10"/>
  <c r="BE418" i="10"/>
  <c r="T418" i="10"/>
  <c r="R418" i="10"/>
  <c r="P418" i="10"/>
  <c r="BI417" i="10"/>
  <c r="BH417" i="10"/>
  <c r="BG417" i="10"/>
  <c r="BE417" i="10"/>
  <c r="T417" i="10"/>
  <c r="R417" i="10"/>
  <c r="P417" i="10"/>
  <c r="BI416" i="10"/>
  <c r="BH416" i="10"/>
  <c r="BG416" i="10"/>
  <c r="BE416" i="10"/>
  <c r="T416" i="10"/>
  <c r="R416" i="10"/>
  <c r="P416" i="10"/>
  <c r="BI415" i="10"/>
  <c r="BH415" i="10"/>
  <c r="BG415" i="10"/>
  <c r="BE415" i="10"/>
  <c r="T415" i="10"/>
  <c r="R415" i="10"/>
  <c r="P415" i="10"/>
  <c r="BI414" i="10"/>
  <c r="BH414" i="10"/>
  <c r="BG414" i="10"/>
  <c r="BE414" i="10"/>
  <c r="T414" i="10"/>
  <c r="R414" i="10"/>
  <c r="P414" i="10"/>
  <c r="BI413" i="10"/>
  <c r="BH413" i="10"/>
  <c r="BG413" i="10"/>
  <c r="BE413" i="10"/>
  <c r="T413" i="10"/>
  <c r="R413" i="10"/>
  <c r="P413" i="10"/>
  <c r="BI412" i="10"/>
  <c r="BH412" i="10"/>
  <c r="BG412" i="10"/>
  <c r="BE412" i="10"/>
  <c r="T412" i="10"/>
  <c r="R412" i="10"/>
  <c r="P412" i="10"/>
  <c r="BI411" i="10"/>
  <c r="BH411" i="10"/>
  <c r="BG411" i="10"/>
  <c r="BE411" i="10"/>
  <c r="T411" i="10"/>
  <c r="R411" i="10"/>
  <c r="P411" i="10"/>
  <c r="BI410" i="10"/>
  <c r="BH410" i="10"/>
  <c r="BG410" i="10"/>
  <c r="BE410" i="10"/>
  <c r="T410" i="10"/>
  <c r="R410" i="10"/>
  <c r="P410" i="10"/>
  <c r="BI409" i="10"/>
  <c r="BH409" i="10"/>
  <c r="BG409" i="10"/>
  <c r="BE409" i="10"/>
  <c r="T409" i="10"/>
  <c r="R409" i="10"/>
  <c r="P409" i="10"/>
  <c r="BI408" i="10"/>
  <c r="BH408" i="10"/>
  <c r="BG408" i="10"/>
  <c r="BE408" i="10"/>
  <c r="T408" i="10"/>
  <c r="R408" i="10"/>
  <c r="P408" i="10"/>
  <c r="BI407" i="10"/>
  <c r="BH407" i="10"/>
  <c r="BG407" i="10"/>
  <c r="BE407" i="10"/>
  <c r="T407" i="10"/>
  <c r="R407" i="10"/>
  <c r="P407" i="10"/>
  <c r="BI406" i="10"/>
  <c r="BH406" i="10"/>
  <c r="BG406" i="10"/>
  <c r="BE406" i="10"/>
  <c r="T406" i="10"/>
  <c r="R406" i="10"/>
  <c r="P406" i="10"/>
  <c r="BI405" i="10"/>
  <c r="BH405" i="10"/>
  <c r="BG405" i="10"/>
  <c r="BE405" i="10"/>
  <c r="T405" i="10"/>
  <c r="R405" i="10"/>
  <c r="P405" i="10"/>
  <c r="BI404" i="10"/>
  <c r="BH404" i="10"/>
  <c r="BG404" i="10"/>
  <c r="BE404" i="10"/>
  <c r="T404" i="10"/>
  <c r="R404" i="10"/>
  <c r="P404" i="10"/>
  <c r="BI403" i="10"/>
  <c r="BH403" i="10"/>
  <c r="BG403" i="10"/>
  <c r="BE403" i="10"/>
  <c r="T403" i="10"/>
  <c r="R403" i="10"/>
  <c r="P403" i="10"/>
  <c r="BI402" i="10"/>
  <c r="BH402" i="10"/>
  <c r="BG402" i="10"/>
  <c r="BE402" i="10"/>
  <c r="T402" i="10"/>
  <c r="R402" i="10"/>
  <c r="P402" i="10"/>
  <c r="BI400" i="10"/>
  <c r="BH400" i="10"/>
  <c r="BG400" i="10"/>
  <c r="BE400" i="10"/>
  <c r="T400" i="10"/>
  <c r="R400" i="10"/>
  <c r="P400" i="10"/>
  <c r="BI399" i="10"/>
  <c r="BH399" i="10"/>
  <c r="BG399" i="10"/>
  <c r="BE399" i="10"/>
  <c r="T399" i="10"/>
  <c r="R399" i="10"/>
  <c r="P399" i="10"/>
  <c r="BI398" i="10"/>
  <c r="BH398" i="10"/>
  <c r="BG398" i="10"/>
  <c r="BE398" i="10"/>
  <c r="T398" i="10"/>
  <c r="R398" i="10"/>
  <c r="P398" i="10"/>
  <c r="BI397" i="10"/>
  <c r="BH397" i="10"/>
  <c r="BG397" i="10"/>
  <c r="BE397" i="10"/>
  <c r="T397" i="10"/>
  <c r="R397" i="10"/>
  <c r="P397" i="10"/>
  <c r="BI396" i="10"/>
  <c r="BH396" i="10"/>
  <c r="BG396" i="10"/>
  <c r="BE396" i="10"/>
  <c r="T396" i="10"/>
  <c r="R396" i="10"/>
  <c r="P396" i="10"/>
  <c r="BI395" i="10"/>
  <c r="BH395" i="10"/>
  <c r="BG395" i="10"/>
  <c r="BE395" i="10"/>
  <c r="T395" i="10"/>
  <c r="R395" i="10"/>
  <c r="P395" i="10"/>
  <c r="BI394" i="10"/>
  <c r="BH394" i="10"/>
  <c r="BG394" i="10"/>
  <c r="BE394" i="10"/>
  <c r="T394" i="10"/>
  <c r="R394" i="10"/>
  <c r="P394" i="10"/>
  <c r="BI393" i="10"/>
  <c r="BH393" i="10"/>
  <c r="BG393" i="10"/>
  <c r="BE393" i="10"/>
  <c r="T393" i="10"/>
  <c r="R393" i="10"/>
  <c r="P393" i="10"/>
  <c r="BI392" i="10"/>
  <c r="BH392" i="10"/>
  <c r="BG392" i="10"/>
  <c r="BE392" i="10"/>
  <c r="T392" i="10"/>
  <c r="R392" i="10"/>
  <c r="P392" i="10"/>
  <c r="BI391" i="10"/>
  <c r="BH391" i="10"/>
  <c r="BG391" i="10"/>
  <c r="BE391" i="10"/>
  <c r="T391" i="10"/>
  <c r="R391" i="10"/>
  <c r="P391" i="10"/>
  <c r="BI390" i="10"/>
  <c r="BH390" i="10"/>
  <c r="BG390" i="10"/>
  <c r="BE390" i="10"/>
  <c r="T390" i="10"/>
  <c r="R390" i="10"/>
  <c r="P390" i="10"/>
  <c r="BI389" i="10"/>
  <c r="BH389" i="10"/>
  <c r="BG389" i="10"/>
  <c r="BE389" i="10"/>
  <c r="T389" i="10"/>
  <c r="R389" i="10"/>
  <c r="P389" i="10"/>
  <c r="BI388" i="10"/>
  <c r="BH388" i="10"/>
  <c r="BG388" i="10"/>
  <c r="BE388" i="10"/>
  <c r="T388" i="10"/>
  <c r="R388" i="10"/>
  <c r="P388" i="10"/>
  <c r="BI387" i="10"/>
  <c r="BH387" i="10"/>
  <c r="BG387" i="10"/>
  <c r="BE387" i="10"/>
  <c r="T387" i="10"/>
  <c r="R387" i="10"/>
  <c r="P387" i="10"/>
  <c r="BI386" i="10"/>
  <c r="BH386" i="10"/>
  <c r="BG386" i="10"/>
  <c r="BE386" i="10"/>
  <c r="T386" i="10"/>
  <c r="R386" i="10"/>
  <c r="P386" i="10"/>
  <c r="BI384" i="10"/>
  <c r="BH384" i="10"/>
  <c r="BG384" i="10"/>
  <c r="BE384" i="10"/>
  <c r="T384" i="10"/>
  <c r="R384" i="10"/>
  <c r="P384" i="10"/>
  <c r="BI383" i="10"/>
  <c r="BH383" i="10"/>
  <c r="BG383" i="10"/>
  <c r="BE383" i="10"/>
  <c r="T383" i="10"/>
  <c r="R383" i="10"/>
  <c r="P383" i="10"/>
  <c r="BI382" i="10"/>
  <c r="BH382" i="10"/>
  <c r="BG382" i="10"/>
  <c r="BE382" i="10"/>
  <c r="T382" i="10"/>
  <c r="R382" i="10"/>
  <c r="P382" i="10"/>
  <c r="BI381" i="10"/>
  <c r="BH381" i="10"/>
  <c r="BG381" i="10"/>
  <c r="BE381" i="10"/>
  <c r="T381" i="10"/>
  <c r="R381" i="10"/>
  <c r="P381" i="10"/>
  <c r="BI380" i="10"/>
  <c r="BH380" i="10"/>
  <c r="BG380" i="10"/>
  <c r="BE380" i="10"/>
  <c r="T380" i="10"/>
  <c r="R380" i="10"/>
  <c r="P380" i="10"/>
  <c r="BI379" i="10"/>
  <c r="BH379" i="10"/>
  <c r="BG379" i="10"/>
  <c r="BE379" i="10"/>
  <c r="T379" i="10"/>
  <c r="R379" i="10"/>
  <c r="P379" i="10"/>
  <c r="BI378" i="10"/>
  <c r="BH378" i="10"/>
  <c r="BG378" i="10"/>
  <c r="BE378" i="10"/>
  <c r="T378" i="10"/>
  <c r="R378" i="10"/>
  <c r="P378" i="10"/>
  <c r="BI377" i="10"/>
  <c r="BH377" i="10"/>
  <c r="BG377" i="10"/>
  <c r="BE377" i="10"/>
  <c r="T377" i="10"/>
  <c r="R377" i="10"/>
  <c r="P377" i="10"/>
  <c r="BI376" i="10"/>
  <c r="BH376" i="10"/>
  <c r="BG376" i="10"/>
  <c r="BE376" i="10"/>
  <c r="T376" i="10"/>
  <c r="R376" i="10"/>
  <c r="P376" i="10"/>
  <c r="BI375" i="10"/>
  <c r="BH375" i="10"/>
  <c r="BG375" i="10"/>
  <c r="BE375" i="10"/>
  <c r="T375" i="10"/>
  <c r="R375" i="10"/>
  <c r="P375" i="10"/>
  <c r="BI374" i="10"/>
  <c r="BH374" i="10"/>
  <c r="BG374" i="10"/>
  <c r="BE374" i="10"/>
  <c r="T374" i="10"/>
  <c r="R374" i="10"/>
  <c r="P374" i="10"/>
  <c r="BI373" i="10"/>
  <c r="BH373" i="10"/>
  <c r="BG373" i="10"/>
  <c r="BE373" i="10"/>
  <c r="T373" i="10"/>
  <c r="R373" i="10"/>
  <c r="P373" i="10"/>
  <c r="BI372" i="10"/>
  <c r="BH372" i="10"/>
  <c r="BG372" i="10"/>
  <c r="BE372" i="10"/>
  <c r="T372" i="10"/>
  <c r="R372" i="10"/>
  <c r="P372" i="10"/>
  <c r="BI371" i="10"/>
  <c r="BH371" i="10"/>
  <c r="BG371" i="10"/>
  <c r="BE371" i="10"/>
  <c r="T371" i="10"/>
  <c r="R371" i="10"/>
  <c r="P371" i="10"/>
  <c r="BI370" i="10"/>
  <c r="BH370" i="10"/>
  <c r="BG370" i="10"/>
  <c r="BE370" i="10"/>
  <c r="T370" i="10"/>
  <c r="R370" i="10"/>
  <c r="P370" i="10"/>
  <c r="BI369" i="10"/>
  <c r="BH369" i="10"/>
  <c r="BG369" i="10"/>
  <c r="BE369" i="10"/>
  <c r="T369" i="10"/>
  <c r="R369" i="10"/>
  <c r="P369" i="10"/>
  <c r="BI368" i="10"/>
  <c r="BH368" i="10"/>
  <c r="BG368" i="10"/>
  <c r="BE368" i="10"/>
  <c r="T368" i="10"/>
  <c r="R368" i="10"/>
  <c r="P368" i="10"/>
  <c r="BI367" i="10"/>
  <c r="BH367" i="10"/>
  <c r="BG367" i="10"/>
  <c r="BE367" i="10"/>
  <c r="T367" i="10"/>
  <c r="R367" i="10"/>
  <c r="P367" i="10"/>
  <c r="BI366" i="10"/>
  <c r="BH366" i="10"/>
  <c r="BG366" i="10"/>
  <c r="BE366" i="10"/>
  <c r="T366" i="10"/>
  <c r="R366" i="10"/>
  <c r="P366" i="10"/>
  <c r="BI365" i="10"/>
  <c r="BH365" i="10"/>
  <c r="BG365" i="10"/>
  <c r="BE365" i="10"/>
  <c r="T365" i="10"/>
  <c r="R365" i="10"/>
  <c r="P365" i="10"/>
  <c r="BI364" i="10"/>
  <c r="BH364" i="10"/>
  <c r="BG364" i="10"/>
  <c r="BE364" i="10"/>
  <c r="T364" i="10"/>
  <c r="R364" i="10"/>
  <c r="P364" i="10"/>
  <c r="BI363" i="10"/>
  <c r="BH363" i="10"/>
  <c r="BG363" i="10"/>
  <c r="BE363" i="10"/>
  <c r="T363" i="10"/>
  <c r="R363" i="10"/>
  <c r="P363" i="10"/>
  <c r="BI362" i="10"/>
  <c r="BH362" i="10"/>
  <c r="BG362" i="10"/>
  <c r="BE362" i="10"/>
  <c r="T362" i="10"/>
  <c r="R362" i="10"/>
  <c r="P362" i="10"/>
  <c r="BI361" i="10"/>
  <c r="BH361" i="10"/>
  <c r="BG361" i="10"/>
  <c r="BE361" i="10"/>
  <c r="T361" i="10"/>
  <c r="R361" i="10"/>
  <c r="P361" i="10"/>
  <c r="BI360" i="10"/>
  <c r="BH360" i="10"/>
  <c r="BG360" i="10"/>
  <c r="BE360" i="10"/>
  <c r="T360" i="10"/>
  <c r="R360" i="10"/>
  <c r="P360" i="10"/>
  <c r="BI359" i="10"/>
  <c r="BH359" i="10"/>
  <c r="BG359" i="10"/>
  <c r="BE359" i="10"/>
  <c r="T359" i="10"/>
  <c r="R359" i="10"/>
  <c r="P359" i="10"/>
  <c r="BI358" i="10"/>
  <c r="BH358" i="10"/>
  <c r="BG358" i="10"/>
  <c r="BE358" i="10"/>
  <c r="T358" i="10"/>
  <c r="R358" i="10"/>
  <c r="P358" i="10"/>
  <c r="BI357" i="10"/>
  <c r="BH357" i="10"/>
  <c r="BG357" i="10"/>
  <c r="BE357" i="10"/>
  <c r="T357" i="10"/>
  <c r="R357" i="10"/>
  <c r="P357" i="10"/>
  <c r="BI356" i="10"/>
  <c r="BH356" i="10"/>
  <c r="BG356" i="10"/>
  <c r="BE356" i="10"/>
  <c r="T356" i="10"/>
  <c r="R356" i="10"/>
  <c r="P356" i="10"/>
  <c r="BI355" i="10"/>
  <c r="BH355" i="10"/>
  <c r="BG355" i="10"/>
  <c r="BE355" i="10"/>
  <c r="T355" i="10"/>
  <c r="R355" i="10"/>
  <c r="P355" i="10"/>
  <c r="BI354" i="10"/>
  <c r="BH354" i="10"/>
  <c r="BG354" i="10"/>
  <c r="BE354" i="10"/>
  <c r="T354" i="10"/>
  <c r="R354" i="10"/>
  <c r="P354" i="10"/>
  <c r="BI353" i="10"/>
  <c r="BH353" i="10"/>
  <c r="BG353" i="10"/>
  <c r="BE353" i="10"/>
  <c r="T353" i="10"/>
  <c r="R353" i="10"/>
  <c r="P353" i="10"/>
  <c r="BI352" i="10"/>
  <c r="BH352" i="10"/>
  <c r="BG352" i="10"/>
  <c r="BE352" i="10"/>
  <c r="T352" i="10"/>
  <c r="R352" i="10"/>
  <c r="P352" i="10"/>
  <c r="BI351" i="10"/>
  <c r="BH351" i="10"/>
  <c r="BG351" i="10"/>
  <c r="BE351" i="10"/>
  <c r="T351" i="10"/>
  <c r="R351" i="10"/>
  <c r="P351" i="10"/>
  <c r="BI350" i="10"/>
  <c r="BH350" i="10"/>
  <c r="BG350" i="10"/>
  <c r="BE350" i="10"/>
  <c r="T350" i="10"/>
  <c r="R350" i="10"/>
  <c r="P350" i="10"/>
  <c r="BI349" i="10"/>
  <c r="BH349" i="10"/>
  <c r="BG349" i="10"/>
  <c r="BE349" i="10"/>
  <c r="T349" i="10"/>
  <c r="R349" i="10"/>
  <c r="P349" i="10"/>
  <c r="BI348" i="10"/>
  <c r="BH348" i="10"/>
  <c r="BG348" i="10"/>
  <c r="BE348" i="10"/>
  <c r="T348" i="10"/>
  <c r="R348" i="10"/>
  <c r="P348" i="10"/>
  <c r="BI347" i="10"/>
  <c r="BH347" i="10"/>
  <c r="BG347" i="10"/>
  <c r="BE347" i="10"/>
  <c r="T347" i="10"/>
  <c r="R347" i="10"/>
  <c r="P347" i="10"/>
  <c r="BI346" i="10"/>
  <c r="BH346" i="10"/>
  <c r="BG346" i="10"/>
  <c r="BE346" i="10"/>
  <c r="T346" i="10"/>
  <c r="R346" i="10"/>
  <c r="P346" i="10"/>
  <c r="BI345" i="10"/>
  <c r="BH345" i="10"/>
  <c r="BG345" i="10"/>
  <c r="BE345" i="10"/>
  <c r="T345" i="10"/>
  <c r="R345" i="10"/>
  <c r="P345" i="10"/>
  <c r="BI344" i="10"/>
  <c r="BH344" i="10"/>
  <c r="BG344" i="10"/>
  <c r="BE344" i="10"/>
  <c r="T344" i="10"/>
  <c r="R344" i="10"/>
  <c r="P344" i="10"/>
  <c r="BI343" i="10"/>
  <c r="BH343" i="10"/>
  <c r="BG343" i="10"/>
  <c r="BE343" i="10"/>
  <c r="T343" i="10"/>
  <c r="R343" i="10"/>
  <c r="P343" i="10"/>
  <c r="BI342" i="10"/>
  <c r="BH342" i="10"/>
  <c r="BG342" i="10"/>
  <c r="BE342" i="10"/>
  <c r="T342" i="10"/>
  <c r="R342" i="10"/>
  <c r="P342" i="10"/>
  <c r="BI341" i="10"/>
  <c r="BH341" i="10"/>
  <c r="BG341" i="10"/>
  <c r="BE341" i="10"/>
  <c r="T341" i="10"/>
  <c r="R341" i="10"/>
  <c r="P341" i="10"/>
  <c r="BI340" i="10"/>
  <c r="BH340" i="10"/>
  <c r="BG340" i="10"/>
  <c r="BE340" i="10"/>
  <c r="T340" i="10"/>
  <c r="R340" i="10"/>
  <c r="P340" i="10"/>
  <c r="BI339" i="10"/>
  <c r="BH339" i="10"/>
  <c r="BG339" i="10"/>
  <c r="BE339" i="10"/>
  <c r="T339" i="10"/>
  <c r="R339" i="10"/>
  <c r="P339" i="10"/>
  <c r="BI338" i="10"/>
  <c r="BH338" i="10"/>
  <c r="BG338" i="10"/>
  <c r="BE338" i="10"/>
  <c r="T338" i="10"/>
  <c r="R338" i="10"/>
  <c r="P338" i="10"/>
  <c r="BI337" i="10"/>
  <c r="BH337" i="10"/>
  <c r="BG337" i="10"/>
  <c r="BE337" i="10"/>
  <c r="T337" i="10"/>
  <c r="R337" i="10"/>
  <c r="P337" i="10"/>
  <c r="BI336" i="10"/>
  <c r="BH336" i="10"/>
  <c r="BG336" i="10"/>
  <c r="BE336" i="10"/>
  <c r="T336" i="10"/>
  <c r="R336" i="10"/>
  <c r="P336" i="10"/>
  <c r="BI335" i="10"/>
  <c r="BH335" i="10"/>
  <c r="BG335" i="10"/>
  <c r="BE335" i="10"/>
  <c r="T335" i="10"/>
  <c r="R335" i="10"/>
  <c r="P335" i="10"/>
  <c r="BI334" i="10"/>
  <c r="BH334" i="10"/>
  <c r="BG334" i="10"/>
  <c r="BE334" i="10"/>
  <c r="T334" i="10"/>
  <c r="R334" i="10"/>
  <c r="P334" i="10"/>
  <c r="BI333" i="10"/>
  <c r="BH333" i="10"/>
  <c r="BG333" i="10"/>
  <c r="BE333" i="10"/>
  <c r="T333" i="10"/>
  <c r="R333" i="10"/>
  <c r="P333" i="10"/>
  <c r="BI332" i="10"/>
  <c r="BH332" i="10"/>
  <c r="BG332" i="10"/>
  <c r="BE332" i="10"/>
  <c r="T332" i="10"/>
  <c r="R332" i="10"/>
  <c r="P332" i="10"/>
  <c r="BI331" i="10"/>
  <c r="BH331" i="10"/>
  <c r="BG331" i="10"/>
  <c r="BE331" i="10"/>
  <c r="T331" i="10"/>
  <c r="R331" i="10"/>
  <c r="P331" i="10"/>
  <c r="BI330" i="10"/>
  <c r="BH330" i="10"/>
  <c r="BG330" i="10"/>
  <c r="BE330" i="10"/>
  <c r="T330" i="10"/>
  <c r="R330" i="10"/>
  <c r="P330" i="10"/>
  <c r="BI329" i="10"/>
  <c r="BH329" i="10"/>
  <c r="BG329" i="10"/>
  <c r="BE329" i="10"/>
  <c r="T329" i="10"/>
  <c r="R329" i="10"/>
  <c r="P329" i="10"/>
  <c r="BI328" i="10"/>
  <c r="BH328" i="10"/>
  <c r="BG328" i="10"/>
  <c r="BE328" i="10"/>
  <c r="T328" i="10"/>
  <c r="R328" i="10"/>
  <c r="P328" i="10"/>
  <c r="BI327" i="10"/>
  <c r="BH327" i="10"/>
  <c r="BG327" i="10"/>
  <c r="BE327" i="10"/>
  <c r="T327" i="10"/>
  <c r="R327" i="10"/>
  <c r="P327" i="10"/>
  <c r="BI325" i="10"/>
  <c r="BH325" i="10"/>
  <c r="BG325" i="10"/>
  <c r="BE325" i="10"/>
  <c r="T325" i="10"/>
  <c r="R325" i="10"/>
  <c r="P325" i="10"/>
  <c r="BI324" i="10"/>
  <c r="BH324" i="10"/>
  <c r="BG324" i="10"/>
  <c r="BE324" i="10"/>
  <c r="T324" i="10"/>
  <c r="R324" i="10"/>
  <c r="P324" i="10"/>
  <c r="BI323" i="10"/>
  <c r="BH323" i="10"/>
  <c r="BG323" i="10"/>
  <c r="BE323" i="10"/>
  <c r="T323" i="10"/>
  <c r="R323" i="10"/>
  <c r="P323" i="10"/>
  <c r="BI322" i="10"/>
  <c r="BH322" i="10"/>
  <c r="BG322" i="10"/>
  <c r="BE322" i="10"/>
  <c r="T322" i="10"/>
  <c r="R322" i="10"/>
  <c r="P322" i="10"/>
  <c r="BI321" i="10"/>
  <c r="BH321" i="10"/>
  <c r="BG321" i="10"/>
  <c r="BE321" i="10"/>
  <c r="T321" i="10"/>
  <c r="R321" i="10"/>
  <c r="P321" i="10"/>
  <c r="BI320" i="10"/>
  <c r="BH320" i="10"/>
  <c r="BG320" i="10"/>
  <c r="BE320" i="10"/>
  <c r="T320" i="10"/>
  <c r="R320" i="10"/>
  <c r="P320" i="10"/>
  <c r="BI319" i="10"/>
  <c r="BH319" i="10"/>
  <c r="BG319" i="10"/>
  <c r="BE319" i="10"/>
  <c r="T319" i="10"/>
  <c r="R319" i="10"/>
  <c r="P319" i="10"/>
  <c r="BI318" i="10"/>
  <c r="BH318" i="10"/>
  <c r="BG318" i="10"/>
  <c r="BE318" i="10"/>
  <c r="T318" i="10"/>
  <c r="R318" i="10"/>
  <c r="P318" i="10"/>
  <c r="BI317" i="10"/>
  <c r="BH317" i="10"/>
  <c r="BG317" i="10"/>
  <c r="BE317" i="10"/>
  <c r="T317" i="10"/>
  <c r="R317" i="10"/>
  <c r="P317" i="10"/>
  <c r="BI316" i="10"/>
  <c r="BH316" i="10"/>
  <c r="BG316" i="10"/>
  <c r="BE316" i="10"/>
  <c r="T316" i="10"/>
  <c r="R316" i="10"/>
  <c r="P316" i="10"/>
  <c r="BI315" i="10"/>
  <c r="BH315" i="10"/>
  <c r="BG315" i="10"/>
  <c r="BE315" i="10"/>
  <c r="T315" i="10"/>
  <c r="R315" i="10"/>
  <c r="P315" i="10"/>
  <c r="BI314" i="10"/>
  <c r="BH314" i="10"/>
  <c r="BG314" i="10"/>
  <c r="BE314" i="10"/>
  <c r="T314" i="10"/>
  <c r="R314" i="10"/>
  <c r="P314" i="10"/>
  <c r="BI313" i="10"/>
  <c r="BH313" i="10"/>
  <c r="BG313" i="10"/>
  <c r="BE313" i="10"/>
  <c r="T313" i="10"/>
  <c r="R313" i="10"/>
  <c r="P313" i="10"/>
  <c r="BI312" i="10"/>
  <c r="BH312" i="10"/>
  <c r="BG312" i="10"/>
  <c r="BE312" i="10"/>
  <c r="T312" i="10"/>
  <c r="R312" i="10"/>
  <c r="P312" i="10"/>
  <c r="BI311" i="10"/>
  <c r="BH311" i="10"/>
  <c r="BG311" i="10"/>
  <c r="BE311" i="10"/>
  <c r="T311" i="10"/>
  <c r="R311" i="10"/>
  <c r="P311" i="10"/>
  <c r="BI310" i="10"/>
  <c r="BH310" i="10"/>
  <c r="BG310" i="10"/>
  <c r="BE310" i="10"/>
  <c r="T310" i="10"/>
  <c r="R310" i="10"/>
  <c r="P310" i="10"/>
  <c r="BI309" i="10"/>
  <c r="BH309" i="10"/>
  <c r="BG309" i="10"/>
  <c r="BE309" i="10"/>
  <c r="T309" i="10"/>
  <c r="R309" i="10"/>
  <c r="P309" i="10"/>
  <c r="BI308" i="10"/>
  <c r="BH308" i="10"/>
  <c r="BG308" i="10"/>
  <c r="BE308" i="10"/>
  <c r="T308" i="10"/>
  <c r="R308" i="10"/>
  <c r="P308" i="10"/>
  <c r="BI307" i="10"/>
  <c r="BH307" i="10"/>
  <c r="BG307" i="10"/>
  <c r="BE307" i="10"/>
  <c r="T307" i="10"/>
  <c r="R307" i="10"/>
  <c r="P307" i="10"/>
  <c r="BI306" i="10"/>
  <c r="BH306" i="10"/>
  <c r="BG306" i="10"/>
  <c r="BE306" i="10"/>
  <c r="T306" i="10"/>
  <c r="R306" i="10"/>
  <c r="P306" i="10"/>
  <c r="BI305" i="10"/>
  <c r="BH305" i="10"/>
  <c r="BG305" i="10"/>
  <c r="BE305" i="10"/>
  <c r="T305" i="10"/>
  <c r="R305" i="10"/>
  <c r="P305" i="10"/>
  <c r="BI304" i="10"/>
  <c r="BH304" i="10"/>
  <c r="BG304" i="10"/>
  <c r="BE304" i="10"/>
  <c r="T304" i="10"/>
  <c r="R304" i="10"/>
  <c r="P304" i="10"/>
  <c r="BI303" i="10"/>
  <c r="BH303" i="10"/>
  <c r="BG303" i="10"/>
  <c r="BE303" i="10"/>
  <c r="T303" i="10"/>
  <c r="R303" i="10"/>
  <c r="P303" i="10"/>
  <c r="BI302" i="10"/>
  <c r="BH302" i="10"/>
  <c r="BG302" i="10"/>
  <c r="BE302" i="10"/>
  <c r="T302" i="10"/>
  <c r="R302" i="10"/>
  <c r="P302" i="10"/>
  <c r="BI301" i="10"/>
  <c r="BH301" i="10"/>
  <c r="BG301" i="10"/>
  <c r="BE301" i="10"/>
  <c r="T301" i="10"/>
  <c r="R301" i="10"/>
  <c r="P301" i="10"/>
  <c r="BI300" i="10"/>
  <c r="BH300" i="10"/>
  <c r="BG300" i="10"/>
  <c r="BE300" i="10"/>
  <c r="T300" i="10"/>
  <c r="R300" i="10"/>
  <c r="P300" i="10"/>
  <c r="BI299" i="10"/>
  <c r="BH299" i="10"/>
  <c r="BG299" i="10"/>
  <c r="BE299" i="10"/>
  <c r="T299" i="10"/>
  <c r="R299" i="10"/>
  <c r="P299" i="10"/>
  <c r="BI298" i="10"/>
  <c r="BH298" i="10"/>
  <c r="BG298" i="10"/>
  <c r="BE298" i="10"/>
  <c r="T298" i="10"/>
  <c r="R298" i="10"/>
  <c r="P298" i="10"/>
  <c r="BI297" i="10"/>
  <c r="BH297" i="10"/>
  <c r="BG297" i="10"/>
  <c r="BE297" i="10"/>
  <c r="T297" i="10"/>
  <c r="R297" i="10"/>
  <c r="P297" i="10"/>
  <c r="BI296" i="10"/>
  <c r="BH296" i="10"/>
  <c r="BG296" i="10"/>
  <c r="BE296" i="10"/>
  <c r="T296" i="10"/>
  <c r="R296" i="10"/>
  <c r="P296" i="10"/>
  <c r="BI295" i="10"/>
  <c r="BH295" i="10"/>
  <c r="BG295" i="10"/>
  <c r="BE295" i="10"/>
  <c r="T295" i="10"/>
  <c r="R295" i="10"/>
  <c r="P295" i="10"/>
  <c r="BI294" i="10"/>
  <c r="BH294" i="10"/>
  <c r="BG294" i="10"/>
  <c r="BE294" i="10"/>
  <c r="T294" i="10"/>
  <c r="R294" i="10"/>
  <c r="P294" i="10"/>
  <c r="BI293" i="10"/>
  <c r="BH293" i="10"/>
  <c r="BG293" i="10"/>
  <c r="BE293" i="10"/>
  <c r="T293" i="10"/>
  <c r="R293" i="10"/>
  <c r="P293" i="10"/>
  <c r="BI292" i="10"/>
  <c r="BH292" i="10"/>
  <c r="BG292" i="10"/>
  <c r="BE292" i="10"/>
  <c r="T292" i="10"/>
  <c r="R292" i="10"/>
  <c r="P292" i="10"/>
  <c r="BI291" i="10"/>
  <c r="BH291" i="10"/>
  <c r="BG291" i="10"/>
  <c r="BE291" i="10"/>
  <c r="T291" i="10"/>
  <c r="R291" i="10"/>
  <c r="P291" i="10"/>
  <c r="BI290" i="10"/>
  <c r="BH290" i="10"/>
  <c r="BG290" i="10"/>
  <c r="BE290" i="10"/>
  <c r="T290" i="10"/>
  <c r="R290" i="10"/>
  <c r="P290" i="10"/>
  <c r="BI289" i="10"/>
  <c r="BH289" i="10"/>
  <c r="BG289" i="10"/>
  <c r="BE289" i="10"/>
  <c r="T289" i="10"/>
  <c r="R289" i="10"/>
  <c r="P289" i="10"/>
  <c r="BI288" i="10"/>
  <c r="BH288" i="10"/>
  <c r="BG288" i="10"/>
  <c r="BE288" i="10"/>
  <c r="T288" i="10"/>
  <c r="R288" i="10"/>
  <c r="P288" i="10"/>
  <c r="BI287" i="10"/>
  <c r="BH287" i="10"/>
  <c r="BG287" i="10"/>
  <c r="BE287" i="10"/>
  <c r="T287" i="10"/>
  <c r="R287" i="10"/>
  <c r="P287" i="10"/>
  <c r="BI286" i="10"/>
  <c r="BH286" i="10"/>
  <c r="BG286" i="10"/>
  <c r="BE286" i="10"/>
  <c r="T286" i="10"/>
  <c r="R286" i="10"/>
  <c r="P286" i="10"/>
  <c r="BI285" i="10"/>
  <c r="BH285" i="10"/>
  <c r="BG285" i="10"/>
  <c r="BE285" i="10"/>
  <c r="T285" i="10"/>
  <c r="R285" i="10"/>
  <c r="P285" i="10"/>
  <c r="BI284" i="10"/>
  <c r="BH284" i="10"/>
  <c r="BG284" i="10"/>
  <c r="BE284" i="10"/>
  <c r="T284" i="10"/>
  <c r="R284" i="10"/>
  <c r="P284" i="10"/>
  <c r="BI283" i="10"/>
  <c r="BH283" i="10"/>
  <c r="BG283" i="10"/>
  <c r="BE283" i="10"/>
  <c r="T283" i="10"/>
  <c r="R283" i="10"/>
  <c r="P283" i="10"/>
  <c r="BI282" i="10"/>
  <c r="BH282" i="10"/>
  <c r="BG282" i="10"/>
  <c r="BE282" i="10"/>
  <c r="T282" i="10"/>
  <c r="R282" i="10"/>
  <c r="P282" i="10"/>
  <c r="BI281" i="10"/>
  <c r="BH281" i="10"/>
  <c r="BG281" i="10"/>
  <c r="BE281" i="10"/>
  <c r="T281" i="10"/>
  <c r="R281" i="10"/>
  <c r="P281" i="10"/>
  <c r="BI280" i="10"/>
  <c r="BH280" i="10"/>
  <c r="BG280" i="10"/>
  <c r="BE280" i="10"/>
  <c r="T280" i="10"/>
  <c r="R280" i="10"/>
  <c r="P280" i="10"/>
  <c r="BI279" i="10"/>
  <c r="BH279" i="10"/>
  <c r="BG279" i="10"/>
  <c r="BE279" i="10"/>
  <c r="T279" i="10"/>
  <c r="R279" i="10"/>
  <c r="P279" i="10"/>
  <c r="BI278" i="10"/>
  <c r="BH278" i="10"/>
  <c r="BG278" i="10"/>
  <c r="BE278" i="10"/>
  <c r="T278" i="10"/>
  <c r="R278" i="10"/>
  <c r="P278" i="10"/>
  <c r="BI277" i="10"/>
  <c r="BH277" i="10"/>
  <c r="BG277" i="10"/>
  <c r="BE277" i="10"/>
  <c r="T277" i="10"/>
  <c r="R277" i="10"/>
  <c r="P277" i="10"/>
  <c r="BI276" i="10"/>
  <c r="BH276" i="10"/>
  <c r="BG276" i="10"/>
  <c r="BE276" i="10"/>
  <c r="T276" i="10"/>
  <c r="R276" i="10"/>
  <c r="P276" i="10"/>
  <c r="BI275" i="10"/>
  <c r="BH275" i="10"/>
  <c r="BG275" i="10"/>
  <c r="BE275" i="10"/>
  <c r="T275" i="10"/>
  <c r="R275" i="10"/>
  <c r="P275" i="10"/>
  <c r="BI274" i="10"/>
  <c r="BH274" i="10"/>
  <c r="BG274" i="10"/>
  <c r="BE274" i="10"/>
  <c r="T274" i="10"/>
  <c r="R274" i="10"/>
  <c r="P274" i="10"/>
  <c r="BI273" i="10"/>
  <c r="BH273" i="10"/>
  <c r="BG273" i="10"/>
  <c r="BE273" i="10"/>
  <c r="T273" i="10"/>
  <c r="R273" i="10"/>
  <c r="P273" i="10"/>
  <c r="BI272" i="10"/>
  <c r="BH272" i="10"/>
  <c r="BG272" i="10"/>
  <c r="BE272" i="10"/>
  <c r="T272" i="10"/>
  <c r="R272" i="10"/>
  <c r="P272" i="10"/>
  <c r="BI270" i="10"/>
  <c r="BH270" i="10"/>
  <c r="BG270" i="10"/>
  <c r="BE270" i="10"/>
  <c r="T270" i="10"/>
  <c r="R270" i="10"/>
  <c r="P270" i="10"/>
  <c r="BI269" i="10"/>
  <c r="BH269" i="10"/>
  <c r="BG269" i="10"/>
  <c r="BE269" i="10"/>
  <c r="T269" i="10"/>
  <c r="R269" i="10"/>
  <c r="P269" i="10"/>
  <c r="BI268" i="10"/>
  <c r="BH268" i="10"/>
  <c r="BG268" i="10"/>
  <c r="BE268" i="10"/>
  <c r="T268" i="10"/>
  <c r="R268" i="10"/>
  <c r="P268" i="10"/>
  <c r="BI267" i="10"/>
  <c r="BH267" i="10"/>
  <c r="BG267" i="10"/>
  <c r="BE267" i="10"/>
  <c r="T267" i="10"/>
  <c r="R267" i="10"/>
  <c r="P267" i="10"/>
  <c r="BI266" i="10"/>
  <c r="BH266" i="10"/>
  <c r="BG266" i="10"/>
  <c r="BE266" i="10"/>
  <c r="T266" i="10"/>
  <c r="R266" i="10"/>
  <c r="P266" i="10"/>
  <c r="BI264" i="10"/>
  <c r="BH264" i="10"/>
  <c r="BG264" i="10"/>
  <c r="BE264" i="10"/>
  <c r="T264" i="10"/>
  <c r="R264" i="10"/>
  <c r="P264" i="10"/>
  <c r="BI263" i="10"/>
  <c r="BH263" i="10"/>
  <c r="BG263" i="10"/>
  <c r="BE263" i="10"/>
  <c r="T263" i="10"/>
  <c r="R263" i="10"/>
  <c r="P263" i="10"/>
  <c r="BI262" i="10"/>
  <c r="BH262" i="10"/>
  <c r="BG262" i="10"/>
  <c r="BE262" i="10"/>
  <c r="T262" i="10"/>
  <c r="R262" i="10"/>
  <c r="P262" i="10"/>
  <c r="BI261" i="10"/>
  <c r="BH261" i="10"/>
  <c r="BG261" i="10"/>
  <c r="BE261" i="10"/>
  <c r="T261" i="10"/>
  <c r="R261" i="10"/>
  <c r="P261" i="10"/>
  <c r="BI260" i="10"/>
  <c r="BH260" i="10"/>
  <c r="BG260" i="10"/>
  <c r="BE260" i="10"/>
  <c r="T260" i="10"/>
  <c r="R260" i="10"/>
  <c r="P260" i="10"/>
  <c r="BI259" i="10"/>
  <c r="BH259" i="10"/>
  <c r="BG259" i="10"/>
  <c r="BE259" i="10"/>
  <c r="T259" i="10"/>
  <c r="R259" i="10"/>
  <c r="P259" i="10"/>
  <c r="BI258" i="10"/>
  <c r="BH258" i="10"/>
  <c r="BG258" i="10"/>
  <c r="BE258" i="10"/>
  <c r="T258" i="10"/>
  <c r="R258" i="10"/>
  <c r="P258" i="10"/>
  <c r="BI255" i="10"/>
  <c r="BH255" i="10"/>
  <c r="BG255" i="10"/>
  <c r="BE255" i="10"/>
  <c r="T255" i="10"/>
  <c r="R255" i="10"/>
  <c r="P255" i="10"/>
  <c r="BI254" i="10"/>
  <c r="BH254" i="10"/>
  <c r="BG254" i="10"/>
  <c r="BE254" i="10"/>
  <c r="T254" i="10"/>
  <c r="R254" i="10"/>
  <c r="P254" i="10"/>
  <c r="BI251" i="10"/>
  <c r="BH251" i="10"/>
  <c r="BG251" i="10"/>
  <c r="BE251" i="10"/>
  <c r="T251" i="10"/>
  <c r="R251" i="10"/>
  <c r="P251" i="10"/>
  <c r="BI248" i="10"/>
  <c r="BH248" i="10"/>
  <c r="BG248" i="10"/>
  <c r="BE248" i="10"/>
  <c r="T248" i="10"/>
  <c r="R248" i="10"/>
  <c r="P248" i="10"/>
  <c r="BI245" i="10"/>
  <c r="BH245" i="10"/>
  <c r="BG245" i="10"/>
  <c r="BE245" i="10"/>
  <c r="T245" i="10"/>
  <c r="R245" i="10"/>
  <c r="P245" i="10"/>
  <c r="BI244" i="10"/>
  <c r="BH244" i="10"/>
  <c r="BG244" i="10"/>
  <c r="BE244" i="10"/>
  <c r="T244" i="10"/>
  <c r="R244" i="10"/>
  <c r="P244" i="10"/>
  <c r="BI241" i="10"/>
  <c r="BH241" i="10"/>
  <c r="BG241" i="10"/>
  <c r="BE241" i="10"/>
  <c r="T241" i="10"/>
  <c r="R241" i="10"/>
  <c r="P241" i="10"/>
  <c r="BI238" i="10"/>
  <c r="BH238" i="10"/>
  <c r="BG238" i="10"/>
  <c r="BE238" i="10"/>
  <c r="T238" i="10"/>
  <c r="R238" i="10"/>
  <c r="P238" i="10"/>
  <c r="BI237" i="10"/>
  <c r="BH237" i="10"/>
  <c r="BG237" i="10"/>
  <c r="BE237" i="10"/>
  <c r="T237" i="10"/>
  <c r="R237" i="10"/>
  <c r="P237" i="10"/>
  <c r="BI236" i="10"/>
  <c r="BH236" i="10"/>
  <c r="BG236" i="10"/>
  <c r="BE236" i="10"/>
  <c r="T236" i="10"/>
  <c r="R236" i="10"/>
  <c r="P236" i="10"/>
  <c r="BI235" i="10"/>
  <c r="BH235" i="10"/>
  <c r="BG235" i="10"/>
  <c r="BE235" i="10"/>
  <c r="T235" i="10"/>
  <c r="R235" i="10"/>
  <c r="P235" i="10"/>
  <c r="BI234" i="10"/>
  <c r="BH234" i="10"/>
  <c r="BG234" i="10"/>
  <c r="BE234" i="10"/>
  <c r="T234" i="10"/>
  <c r="R234" i="10"/>
  <c r="P234" i="10"/>
  <c r="BI233" i="10"/>
  <c r="BH233" i="10"/>
  <c r="BG233" i="10"/>
  <c r="BE233" i="10"/>
  <c r="T233" i="10"/>
  <c r="R233" i="10"/>
  <c r="P233" i="10"/>
  <c r="BI232" i="10"/>
  <c r="BH232" i="10"/>
  <c r="BG232" i="10"/>
  <c r="BE232" i="10"/>
  <c r="T232" i="10"/>
  <c r="R232" i="10"/>
  <c r="P232" i="10"/>
  <c r="BI229" i="10"/>
  <c r="BH229" i="10"/>
  <c r="BG229" i="10"/>
  <c r="BE229" i="10"/>
  <c r="T229" i="10"/>
  <c r="R229" i="10"/>
  <c r="P229" i="10"/>
  <c r="BI228" i="10"/>
  <c r="BH228" i="10"/>
  <c r="BG228" i="10"/>
  <c r="BE228" i="10"/>
  <c r="T228" i="10"/>
  <c r="R228" i="10"/>
  <c r="P228" i="10"/>
  <c r="BI225" i="10"/>
  <c r="BH225" i="10"/>
  <c r="BG225" i="10"/>
  <c r="BE225" i="10"/>
  <c r="T225" i="10"/>
  <c r="R225" i="10"/>
  <c r="P225" i="10"/>
  <c r="BI222" i="10"/>
  <c r="BH222" i="10"/>
  <c r="BG222" i="10"/>
  <c r="BE222" i="10"/>
  <c r="T222" i="10"/>
  <c r="R222" i="10"/>
  <c r="P222" i="10"/>
  <c r="BI219" i="10"/>
  <c r="BH219" i="10"/>
  <c r="BG219" i="10"/>
  <c r="BE219" i="10"/>
  <c r="T219" i="10"/>
  <c r="R219" i="10"/>
  <c r="P219" i="10"/>
  <c r="BI216" i="10"/>
  <c r="BH216" i="10"/>
  <c r="BG216" i="10"/>
  <c r="BE216" i="10"/>
  <c r="T216" i="10"/>
  <c r="R216" i="10"/>
  <c r="P216" i="10"/>
  <c r="BI213" i="10"/>
  <c r="BH213" i="10"/>
  <c r="BG213" i="10"/>
  <c r="BE213" i="10"/>
  <c r="T213" i="10"/>
  <c r="R213" i="10"/>
  <c r="P213" i="10"/>
  <c r="BI210" i="10"/>
  <c r="BH210" i="10"/>
  <c r="BG210" i="10"/>
  <c r="BE210" i="10"/>
  <c r="T210" i="10"/>
  <c r="R210" i="10"/>
  <c r="P210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3" i="10"/>
  <c r="BH203" i="10"/>
  <c r="BG203" i="10"/>
  <c r="BE203" i="10"/>
  <c r="T203" i="10"/>
  <c r="R203" i="10"/>
  <c r="P203" i="10"/>
  <c r="BI200" i="10"/>
  <c r="BH200" i="10"/>
  <c r="BG200" i="10"/>
  <c r="BE200" i="10"/>
  <c r="T200" i="10"/>
  <c r="R200" i="10"/>
  <c r="P200" i="10"/>
  <c r="BI198" i="10"/>
  <c r="BH198" i="10"/>
  <c r="BG198" i="10"/>
  <c r="BE198" i="10"/>
  <c r="T198" i="10"/>
  <c r="R198" i="10"/>
  <c r="P198" i="10"/>
  <c r="BI197" i="10"/>
  <c r="BH197" i="10"/>
  <c r="BG197" i="10"/>
  <c r="BE197" i="10"/>
  <c r="T197" i="10"/>
  <c r="R197" i="10"/>
  <c r="P197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78" i="10"/>
  <c r="BH178" i="10"/>
  <c r="BG178" i="10"/>
  <c r="BE178" i="10"/>
  <c r="T178" i="10"/>
  <c r="T177" i="10" s="1"/>
  <c r="R178" i="10"/>
  <c r="R177" i="10" s="1"/>
  <c r="P178" i="10"/>
  <c r="P177" i="10"/>
  <c r="BI174" i="10"/>
  <c r="BH174" i="10"/>
  <c r="BG174" i="10"/>
  <c r="BE174" i="10"/>
  <c r="T174" i="10"/>
  <c r="R174" i="10"/>
  <c r="P174" i="10"/>
  <c r="BI171" i="10"/>
  <c r="BH171" i="10"/>
  <c r="BG171" i="10"/>
  <c r="BE171" i="10"/>
  <c r="T171" i="10"/>
  <c r="R171" i="10"/>
  <c r="P171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4" i="10"/>
  <c r="BH164" i="10"/>
  <c r="BG164" i="10"/>
  <c r="BE164" i="10"/>
  <c r="T164" i="10"/>
  <c r="R164" i="10"/>
  <c r="P164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3" i="10"/>
  <c r="BH153" i="10"/>
  <c r="BG153" i="10"/>
  <c r="BE153" i="10"/>
  <c r="T153" i="10"/>
  <c r="R153" i="10"/>
  <c r="P153" i="10"/>
  <c r="BI138" i="10"/>
  <c r="BH138" i="10"/>
  <c r="BG138" i="10"/>
  <c r="BE138" i="10"/>
  <c r="T138" i="10"/>
  <c r="R138" i="10"/>
  <c r="P138" i="10"/>
  <c r="J133" i="10"/>
  <c r="J132" i="10"/>
  <c r="F132" i="10"/>
  <c r="F130" i="10"/>
  <c r="E128" i="10"/>
  <c r="J94" i="10"/>
  <c r="J93" i="10"/>
  <c r="F93" i="10"/>
  <c r="F91" i="10"/>
  <c r="E89" i="10"/>
  <c r="J20" i="10"/>
  <c r="E20" i="10"/>
  <c r="F94" i="10" s="1"/>
  <c r="J19" i="10"/>
  <c r="J14" i="10"/>
  <c r="J91" i="10" s="1"/>
  <c r="E7" i="10"/>
  <c r="E124" i="10" s="1"/>
  <c r="J39" i="9"/>
  <c r="J38" i="9"/>
  <c r="AY102" i="1"/>
  <c r="J37" i="9"/>
  <c r="AX102" i="1"/>
  <c r="BI167" i="9"/>
  <c r="BH167" i="9"/>
  <c r="BG167" i="9"/>
  <c r="BE167" i="9"/>
  <c r="T167" i="9"/>
  <c r="R167" i="9"/>
  <c r="P167" i="9"/>
  <c r="BI162" i="9"/>
  <c r="BH162" i="9"/>
  <c r="BG162" i="9"/>
  <c r="BE162" i="9"/>
  <c r="T162" i="9"/>
  <c r="R162" i="9"/>
  <c r="P162" i="9"/>
  <c r="BI157" i="9"/>
  <c r="BH157" i="9"/>
  <c r="BG157" i="9"/>
  <c r="BE157" i="9"/>
  <c r="T157" i="9"/>
  <c r="R157" i="9"/>
  <c r="P157" i="9"/>
  <c r="BI149" i="9"/>
  <c r="BH149" i="9"/>
  <c r="BG149" i="9"/>
  <c r="BE149" i="9"/>
  <c r="T149" i="9"/>
  <c r="R149" i="9"/>
  <c r="P149" i="9"/>
  <c r="BI147" i="9"/>
  <c r="BH147" i="9"/>
  <c r="BG147" i="9"/>
  <c r="BE147" i="9"/>
  <c r="T147" i="9"/>
  <c r="R147" i="9"/>
  <c r="P147" i="9"/>
  <c r="BI141" i="9"/>
  <c r="BH141" i="9"/>
  <c r="BG141" i="9"/>
  <c r="BE141" i="9"/>
  <c r="T141" i="9"/>
  <c r="R141" i="9"/>
  <c r="P141" i="9"/>
  <c r="BI138" i="9"/>
  <c r="BH138" i="9"/>
  <c r="BG138" i="9"/>
  <c r="BE138" i="9"/>
  <c r="T138" i="9"/>
  <c r="T137" i="9"/>
  <c r="R138" i="9"/>
  <c r="R137" i="9"/>
  <c r="P138" i="9"/>
  <c r="P137" i="9"/>
  <c r="BI135" i="9"/>
  <c r="BH135" i="9"/>
  <c r="BG135" i="9"/>
  <c r="BE135" i="9"/>
  <c r="T135" i="9"/>
  <c r="R135" i="9"/>
  <c r="R127" i="9" s="1"/>
  <c r="R126" i="9" s="1"/>
  <c r="P135" i="9"/>
  <c r="BI128" i="9"/>
  <c r="BH128" i="9"/>
  <c r="BG128" i="9"/>
  <c r="BE128" i="9"/>
  <c r="T128" i="9"/>
  <c r="T127" i="9" s="1"/>
  <c r="T126" i="9" s="1"/>
  <c r="R128" i="9"/>
  <c r="P128" i="9"/>
  <c r="P127" i="9" s="1"/>
  <c r="P126" i="9" s="1"/>
  <c r="J122" i="9"/>
  <c r="J121" i="9"/>
  <c r="F121" i="9"/>
  <c r="F119" i="9"/>
  <c r="E117" i="9"/>
  <c r="J94" i="9"/>
  <c r="J93" i="9"/>
  <c r="F93" i="9"/>
  <c r="F91" i="9"/>
  <c r="E89" i="9"/>
  <c r="J20" i="9"/>
  <c r="E20" i="9"/>
  <c r="F94" i="9"/>
  <c r="J19" i="9"/>
  <c r="J14" i="9"/>
  <c r="J119" i="9" s="1"/>
  <c r="E7" i="9"/>
  <c r="E113" i="9" s="1"/>
  <c r="J39" i="8"/>
  <c r="J38" i="8"/>
  <c r="AY101" i="1"/>
  <c r="J37" i="8"/>
  <c r="AX101" i="1" s="1"/>
  <c r="BI264" i="8"/>
  <c r="BH264" i="8"/>
  <c r="BG264" i="8"/>
  <c r="BE264" i="8"/>
  <c r="T264" i="8"/>
  <c r="R264" i="8"/>
  <c r="P264" i="8"/>
  <c r="BI263" i="8"/>
  <c r="BH263" i="8"/>
  <c r="BG263" i="8"/>
  <c r="BE263" i="8"/>
  <c r="T263" i="8"/>
  <c r="R263" i="8"/>
  <c r="P263" i="8"/>
  <c r="BI258" i="8"/>
  <c r="BH258" i="8"/>
  <c r="BG258" i="8"/>
  <c r="BE258" i="8"/>
  <c r="T258" i="8"/>
  <c r="R258" i="8"/>
  <c r="P258" i="8"/>
  <c r="BI250" i="8"/>
  <c r="BH250" i="8"/>
  <c r="BG250" i="8"/>
  <c r="BE250" i="8"/>
  <c r="T250" i="8"/>
  <c r="R250" i="8"/>
  <c r="P250" i="8"/>
  <c r="BI244" i="8"/>
  <c r="BH244" i="8"/>
  <c r="BG244" i="8"/>
  <c r="BE244" i="8"/>
  <c r="T244" i="8"/>
  <c r="R244" i="8"/>
  <c r="P244" i="8"/>
  <c r="BI235" i="8"/>
  <c r="BH235" i="8"/>
  <c r="BG235" i="8"/>
  <c r="BE235" i="8"/>
  <c r="T235" i="8"/>
  <c r="R235" i="8"/>
  <c r="P235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0" i="8"/>
  <c r="BH230" i="8"/>
  <c r="BG230" i="8"/>
  <c r="BE230" i="8"/>
  <c r="T230" i="8"/>
  <c r="R230" i="8"/>
  <c r="P230" i="8"/>
  <c r="BI223" i="8"/>
  <c r="BH223" i="8"/>
  <c r="BG223" i="8"/>
  <c r="BE223" i="8"/>
  <c r="T223" i="8"/>
  <c r="R223" i="8"/>
  <c r="P223" i="8"/>
  <c r="BI219" i="8"/>
  <c r="BH219" i="8"/>
  <c r="BG219" i="8"/>
  <c r="BE219" i="8"/>
  <c r="T219" i="8"/>
  <c r="R219" i="8"/>
  <c r="P219" i="8"/>
  <c r="BI215" i="8"/>
  <c r="BH215" i="8"/>
  <c r="BG215" i="8"/>
  <c r="BE215" i="8"/>
  <c r="T215" i="8"/>
  <c r="R215" i="8"/>
  <c r="P215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0" i="8"/>
  <c r="BH210" i="8"/>
  <c r="BG210" i="8"/>
  <c r="BE210" i="8"/>
  <c r="T210" i="8"/>
  <c r="R210" i="8"/>
  <c r="P210" i="8"/>
  <c r="BI208" i="8"/>
  <c r="BH208" i="8"/>
  <c r="BG208" i="8"/>
  <c r="BE208" i="8"/>
  <c r="T208" i="8"/>
  <c r="R208" i="8"/>
  <c r="P208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3" i="8"/>
  <c r="BH193" i="8"/>
  <c r="BG193" i="8"/>
  <c r="BE193" i="8"/>
  <c r="T193" i="8"/>
  <c r="R193" i="8"/>
  <c r="P193" i="8"/>
  <c r="BI191" i="8"/>
  <c r="BH191" i="8"/>
  <c r="BG191" i="8"/>
  <c r="BE191" i="8"/>
  <c r="T191" i="8"/>
  <c r="R191" i="8"/>
  <c r="P191" i="8"/>
  <c r="BI188" i="8"/>
  <c r="BH188" i="8"/>
  <c r="BG188" i="8"/>
  <c r="BE188" i="8"/>
  <c r="T188" i="8"/>
  <c r="R188" i="8"/>
  <c r="P188" i="8"/>
  <c r="BI186" i="8"/>
  <c r="BH186" i="8"/>
  <c r="BG186" i="8"/>
  <c r="BE186" i="8"/>
  <c r="T186" i="8"/>
  <c r="R186" i="8"/>
  <c r="P186" i="8"/>
  <c r="BI170" i="8"/>
  <c r="BH170" i="8"/>
  <c r="BG170" i="8"/>
  <c r="BE170" i="8"/>
  <c r="T170" i="8"/>
  <c r="R170" i="8"/>
  <c r="P170" i="8"/>
  <c r="BI168" i="8"/>
  <c r="BH168" i="8"/>
  <c r="BG168" i="8"/>
  <c r="BE168" i="8"/>
  <c r="T168" i="8"/>
  <c r="R168" i="8"/>
  <c r="P168" i="8"/>
  <c r="BI165" i="8"/>
  <c r="BH165" i="8"/>
  <c r="BG165" i="8"/>
  <c r="BE165" i="8"/>
  <c r="T165" i="8"/>
  <c r="T164" i="8" s="1"/>
  <c r="R165" i="8"/>
  <c r="R164" i="8"/>
  <c r="P165" i="8"/>
  <c r="P164" i="8" s="1"/>
  <c r="BI162" i="8"/>
  <c r="BH162" i="8"/>
  <c r="BG162" i="8"/>
  <c r="BE162" i="8"/>
  <c r="T162" i="8"/>
  <c r="T161" i="8"/>
  <c r="R162" i="8"/>
  <c r="R161" i="8" s="1"/>
  <c r="P162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6" i="8"/>
  <c r="BH156" i="8"/>
  <c r="BG156" i="8"/>
  <c r="BE156" i="8"/>
  <c r="T156" i="8"/>
  <c r="R156" i="8"/>
  <c r="P156" i="8"/>
  <c r="BI150" i="8"/>
  <c r="BH150" i="8"/>
  <c r="BG150" i="8"/>
  <c r="BE150" i="8"/>
  <c r="T150" i="8"/>
  <c r="R150" i="8"/>
  <c r="P150" i="8"/>
  <c r="BI145" i="8"/>
  <c r="BH145" i="8"/>
  <c r="BG145" i="8"/>
  <c r="BE145" i="8"/>
  <c r="T145" i="8"/>
  <c r="R145" i="8"/>
  <c r="P145" i="8"/>
  <c r="BI139" i="8"/>
  <c r="BH139" i="8"/>
  <c r="BG139" i="8"/>
  <c r="BE139" i="8"/>
  <c r="T139" i="8"/>
  <c r="R139" i="8"/>
  <c r="P139" i="8"/>
  <c r="BI135" i="8"/>
  <c r="BH135" i="8"/>
  <c r="BG135" i="8"/>
  <c r="BE135" i="8"/>
  <c r="T135" i="8"/>
  <c r="R135" i="8"/>
  <c r="P135" i="8"/>
  <c r="BI131" i="8"/>
  <c r="BH131" i="8"/>
  <c r="BG131" i="8"/>
  <c r="BE131" i="8"/>
  <c r="T131" i="8"/>
  <c r="R131" i="8"/>
  <c r="P131" i="8"/>
  <c r="J126" i="8"/>
  <c r="J125" i="8"/>
  <c r="F125" i="8"/>
  <c r="F123" i="8"/>
  <c r="E121" i="8"/>
  <c r="J94" i="8"/>
  <c r="J93" i="8"/>
  <c r="F93" i="8"/>
  <c r="F91" i="8"/>
  <c r="E89" i="8"/>
  <c r="J20" i="8"/>
  <c r="E20" i="8"/>
  <c r="F94" i="8" s="1"/>
  <c r="J19" i="8"/>
  <c r="J14" i="8"/>
  <c r="J91" i="8"/>
  <c r="E7" i="8"/>
  <c r="E117" i="8" s="1"/>
  <c r="J39" i="7"/>
  <c r="J38" i="7"/>
  <c r="AY100" i="1" s="1"/>
  <c r="J37" i="7"/>
  <c r="AX100" i="1"/>
  <c r="BI594" i="7"/>
  <c r="BH594" i="7"/>
  <c r="BG594" i="7"/>
  <c r="BE594" i="7"/>
  <c r="T594" i="7"/>
  <c r="T569" i="7" s="1"/>
  <c r="R594" i="7"/>
  <c r="P594" i="7"/>
  <c r="BI570" i="7"/>
  <c r="BH570" i="7"/>
  <c r="BG570" i="7"/>
  <c r="BE570" i="7"/>
  <c r="T570" i="7"/>
  <c r="R570" i="7"/>
  <c r="R569" i="7" s="1"/>
  <c r="P570" i="7"/>
  <c r="P569" i="7" s="1"/>
  <c r="BI568" i="7"/>
  <c r="BH568" i="7"/>
  <c r="BG568" i="7"/>
  <c r="BE568" i="7"/>
  <c r="T568" i="7"/>
  <c r="R568" i="7"/>
  <c r="P568" i="7"/>
  <c r="BI567" i="7"/>
  <c r="BH567" i="7"/>
  <c r="BG567" i="7"/>
  <c r="BE567" i="7"/>
  <c r="T567" i="7"/>
  <c r="R567" i="7"/>
  <c r="P567" i="7"/>
  <c r="BI565" i="7"/>
  <c r="BH565" i="7"/>
  <c r="BG565" i="7"/>
  <c r="BE565" i="7"/>
  <c r="T565" i="7"/>
  <c r="R565" i="7"/>
  <c r="P565" i="7"/>
  <c r="BI556" i="7"/>
  <c r="BH556" i="7"/>
  <c r="BG556" i="7"/>
  <c r="BE556" i="7"/>
  <c r="T556" i="7"/>
  <c r="R556" i="7"/>
  <c r="P556" i="7"/>
  <c r="BI554" i="7"/>
  <c r="BH554" i="7"/>
  <c r="BG554" i="7"/>
  <c r="BE554" i="7"/>
  <c r="T554" i="7"/>
  <c r="R554" i="7"/>
  <c r="P554" i="7"/>
  <c r="BI549" i="7"/>
  <c r="BH549" i="7"/>
  <c r="BG549" i="7"/>
  <c r="BE549" i="7"/>
  <c r="T549" i="7"/>
  <c r="R549" i="7"/>
  <c r="P549" i="7"/>
  <c r="BI547" i="7"/>
  <c r="BH547" i="7"/>
  <c r="BG547" i="7"/>
  <c r="BE547" i="7"/>
  <c r="T547" i="7"/>
  <c r="R547" i="7"/>
  <c r="P547" i="7"/>
  <c r="BI536" i="7"/>
  <c r="BH536" i="7"/>
  <c r="BG536" i="7"/>
  <c r="BE536" i="7"/>
  <c r="T536" i="7"/>
  <c r="R536" i="7"/>
  <c r="P536" i="7"/>
  <c r="BI534" i="7"/>
  <c r="BH534" i="7"/>
  <c r="BG534" i="7"/>
  <c r="BE534" i="7"/>
  <c r="T534" i="7"/>
  <c r="R534" i="7"/>
  <c r="P534" i="7"/>
  <c r="BI522" i="7"/>
  <c r="BH522" i="7"/>
  <c r="BG522" i="7"/>
  <c r="BE522" i="7"/>
  <c r="T522" i="7"/>
  <c r="R522" i="7"/>
  <c r="P522" i="7"/>
  <c r="BI519" i="7"/>
  <c r="BH519" i="7"/>
  <c r="BG519" i="7"/>
  <c r="BE519" i="7"/>
  <c r="T519" i="7"/>
  <c r="T518" i="7"/>
  <c r="R519" i="7"/>
  <c r="R518" i="7" s="1"/>
  <c r="P519" i="7"/>
  <c r="P518" i="7"/>
  <c r="BI515" i="7"/>
  <c r="BH515" i="7"/>
  <c r="BG515" i="7"/>
  <c r="BE515" i="7"/>
  <c r="T515" i="7"/>
  <c r="R515" i="7"/>
  <c r="P515" i="7"/>
  <c r="BI512" i="7"/>
  <c r="BH512" i="7"/>
  <c r="BG512" i="7"/>
  <c r="BE512" i="7"/>
  <c r="T512" i="7"/>
  <c r="R512" i="7"/>
  <c r="P512" i="7"/>
  <c r="BI509" i="7"/>
  <c r="BH509" i="7"/>
  <c r="BG509" i="7"/>
  <c r="BE509" i="7"/>
  <c r="T509" i="7"/>
  <c r="R509" i="7"/>
  <c r="P509" i="7"/>
  <c r="BI506" i="7"/>
  <c r="BH506" i="7"/>
  <c r="BG506" i="7"/>
  <c r="BE506" i="7"/>
  <c r="T506" i="7"/>
  <c r="R506" i="7"/>
  <c r="P506" i="7"/>
  <c r="BI495" i="7"/>
  <c r="BH495" i="7"/>
  <c r="BG495" i="7"/>
  <c r="BE495" i="7"/>
  <c r="T495" i="7"/>
  <c r="R495" i="7"/>
  <c r="P495" i="7"/>
  <c r="BI488" i="7"/>
  <c r="BH488" i="7"/>
  <c r="BG488" i="7"/>
  <c r="BE488" i="7"/>
  <c r="T488" i="7"/>
  <c r="R488" i="7"/>
  <c r="P488" i="7"/>
  <c r="BI481" i="7"/>
  <c r="BH481" i="7"/>
  <c r="BG481" i="7"/>
  <c r="BE481" i="7"/>
  <c r="T481" i="7"/>
  <c r="R481" i="7"/>
  <c r="P481" i="7"/>
  <c r="BI469" i="7"/>
  <c r="BH469" i="7"/>
  <c r="BG469" i="7"/>
  <c r="BE469" i="7"/>
  <c r="T469" i="7"/>
  <c r="R469" i="7"/>
  <c r="P469" i="7"/>
  <c r="BI457" i="7"/>
  <c r="BH457" i="7"/>
  <c r="BG457" i="7"/>
  <c r="BE457" i="7"/>
  <c r="T457" i="7"/>
  <c r="R457" i="7"/>
  <c r="P457" i="7"/>
  <c r="BI451" i="7"/>
  <c r="BH451" i="7"/>
  <c r="BG451" i="7"/>
  <c r="BE451" i="7"/>
  <c r="T451" i="7"/>
  <c r="R451" i="7"/>
  <c r="P451" i="7"/>
  <c r="BI431" i="7"/>
  <c r="BH431" i="7"/>
  <c r="BG431" i="7"/>
  <c r="BE431" i="7"/>
  <c r="T431" i="7"/>
  <c r="R431" i="7"/>
  <c r="P431" i="7"/>
  <c r="BI399" i="7"/>
  <c r="BH399" i="7"/>
  <c r="BG399" i="7"/>
  <c r="BE399" i="7"/>
  <c r="T399" i="7"/>
  <c r="R399" i="7"/>
  <c r="P399" i="7"/>
  <c r="BI375" i="7"/>
  <c r="BH375" i="7"/>
  <c r="BG375" i="7"/>
  <c r="BE375" i="7"/>
  <c r="T375" i="7"/>
  <c r="R375" i="7"/>
  <c r="P375" i="7"/>
  <c r="BI369" i="7"/>
  <c r="BH369" i="7"/>
  <c r="BG369" i="7"/>
  <c r="BE369" i="7"/>
  <c r="T369" i="7"/>
  <c r="R369" i="7"/>
  <c r="P369" i="7"/>
  <c r="BI362" i="7"/>
  <c r="BH362" i="7"/>
  <c r="BG362" i="7"/>
  <c r="BE362" i="7"/>
  <c r="T362" i="7"/>
  <c r="R362" i="7"/>
  <c r="P362" i="7"/>
  <c r="BI360" i="7"/>
  <c r="BH360" i="7"/>
  <c r="BG360" i="7"/>
  <c r="BE360" i="7"/>
  <c r="T360" i="7"/>
  <c r="R360" i="7"/>
  <c r="P360" i="7"/>
  <c r="BI356" i="7"/>
  <c r="BH356" i="7"/>
  <c r="BG356" i="7"/>
  <c r="BE356" i="7"/>
  <c r="T356" i="7"/>
  <c r="R356" i="7"/>
  <c r="P356" i="7"/>
  <c r="BI345" i="7"/>
  <c r="BH345" i="7"/>
  <c r="BG345" i="7"/>
  <c r="BE345" i="7"/>
  <c r="T345" i="7"/>
  <c r="R345" i="7"/>
  <c r="P345" i="7"/>
  <c r="BI329" i="7"/>
  <c r="BH329" i="7"/>
  <c r="BG329" i="7"/>
  <c r="BE329" i="7"/>
  <c r="T329" i="7"/>
  <c r="R329" i="7"/>
  <c r="P329" i="7"/>
  <c r="BI313" i="7"/>
  <c r="BH313" i="7"/>
  <c r="BG313" i="7"/>
  <c r="BE313" i="7"/>
  <c r="T313" i="7"/>
  <c r="R313" i="7"/>
  <c r="P313" i="7"/>
  <c r="BI311" i="7"/>
  <c r="BH311" i="7"/>
  <c r="BG311" i="7"/>
  <c r="BE311" i="7"/>
  <c r="T311" i="7"/>
  <c r="R311" i="7"/>
  <c r="P311" i="7"/>
  <c r="BI270" i="7"/>
  <c r="BH270" i="7"/>
  <c r="BG270" i="7"/>
  <c r="BE270" i="7"/>
  <c r="T270" i="7"/>
  <c r="R270" i="7"/>
  <c r="P270" i="7"/>
  <c r="BI266" i="7"/>
  <c r="BH266" i="7"/>
  <c r="BG266" i="7"/>
  <c r="BE266" i="7"/>
  <c r="T266" i="7"/>
  <c r="R266" i="7"/>
  <c r="P266" i="7"/>
  <c r="BI188" i="7"/>
  <c r="BH188" i="7"/>
  <c r="BG188" i="7"/>
  <c r="BE188" i="7"/>
  <c r="T188" i="7"/>
  <c r="R188" i="7"/>
  <c r="P188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76" i="7"/>
  <c r="BH176" i="7"/>
  <c r="BG176" i="7"/>
  <c r="BE176" i="7"/>
  <c r="T176" i="7"/>
  <c r="R176" i="7"/>
  <c r="P176" i="7"/>
  <c r="BI170" i="7"/>
  <c r="BH170" i="7"/>
  <c r="BG170" i="7"/>
  <c r="BE170" i="7"/>
  <c r="T170" i="7"/>
  <c r="R170" i="7"/>
  <c r="P170" i="7"/>
  <c r="BI164" i="7"/>
  <c r="BH164" i="7"/>
  <c r="BG164" i="7"/>
  <c r="BE164" i="7"/>
  <c r="T164" i="7"/>
  <c r="R164" i="7"/>
  <c r="P164" i="7"/>
  <c r="BI159" i="7"/>
  <c r="BH159" i="7"/>
  <c r="BG159" i="7"/>
  <c r="BE159" i="7"/>
  <c r="T159" i="7"/>
  <c r="T158" i="7" s="1"/>
  <c r="R159" i="7"/>
  <c r="R158" i="7" s="1"/>
  <c r="P159" i="7"/>
  <c r="P158" i="7" s="1"/>
  <c r="BI156" i="7"/>
  <c r="BH156" i="7"/>
  <c r="BG156" i="7"/>
  <c r="BE156" i="7"/>
  <c r="T156" i="7"/>
  <c r="R156" i="7"/>
  <c r="P156" i="7"/>
  <c r="BI145" i="7"/>
  <c r="BH145" i="7"/>
  <c r="BG145" i="7"/>
  <c r="BE145" i="7"/>
  <c r="T145" i="7"/>
  <c r="R145" i="7"/>
  <c r="P145" i="7"/>
  <c r="BI140" i="7"/>
  <c r="BH140" i="7"/>
  <c r="BG140" i="7"/>
  <c r="BE140" i="7"/>
  <c r="T140" i="7"/>
  <c r="R140" i="7"/>
  <c r="P140" i="7"/>
  <c r="BI136" i="7"/>
  <c r="BH136" i="7"/>
  <c r="BG136" i="7"/>
  <c r="BE136" i="7"/>
  <c r="T136" i="7"/>
  <c r="T135" i="7"/>
  <c r="R136" i="7"/>
  <c r="R135" i="7"/>
  <c r="P136" i="7"/>
  <c r="P135" i="7"/>
  <c r="BI134" i="7"/>
  <c r="BH134" i="7"/>
  <c r="BG134" i="7"/>
  <c r="BE134" i="7"/>
  <c r="T134" i="7"/>
  <c r="R134" i="7"/>
  <c r="P134" i="7"/>
  <c r="J129" i="7"/>
  <c r="J128" i="7"/>
  <c r="F128" i="7"/>
  <c r="F126" i="7"/>
  <c r="E124" i="7"/>
  <c r="J94" i="7"/>
  <c r="J93" i="7"/>
  <c r="F93" i="7"/>
  <c r="F91" i="7"/>
  <c r="E89" i="7"/>
  <c r="J20" i="7"/>
  <c r="E20" i="7"/>
  <c r="F129" i="7" s="1"/>
  <c r="J19" i="7"/>
  <c r="J14" i="7"/>
  <c r="J126" i="7" s="1"/>
  <c r="E7" i="7"/>
  <c r="E120" i="7" s="1"/>
  <c r="J39" i="6"/>
  <c r="J38" i="6"/>
  <c r="AY99" i="1"/>
  <c r="J37" i="6"/>
  <c r="AX99" i="1"/>
  <c r="BI621" i="6"/>
  <c r="BH621" i="6"/>
  <c r="BG621" i="6"/>
  <c r="BE621" i="6"/>
  <c r="T621" i="6"/>
  <c r="R621" i="6"/>
  <c r="P621" i="6"/>
  <c r="BI618" i="6"/>
  <c r="BH618" i="6"/>
  <c r="BG618" i="6"/>
  <c r="BE618" i="6"/>
  <c r="T618" i="6"/>
  <c r="R618" i="6"/>
  <c r="P618" i="6"/>
  <c r="BI615" i="6"/>
  <c r="BH615" i="6"/>
  <c r="BG615" i="6"/>
  <c r="BE615" i="6"/>
  <c r="T615" i="6"/>
  <c r="R615" i="6"/>
  <c r="P615" i="6"/>
  <c r="BI609" i="6"/>
  <c r="BH609" i="6"/>
  <c r="BG609" i="6"/>
  <c r="BE609" i="6"/>
  <c r="T609" i="6"/>
  <c r="R609" i="6"/>
  <c r="P609" i="6"/>
  <c r="BI606" i="6"/>
  <c r="BH606" i="6"/>
  <c r="BG606" i="6"/>
  <c r="BE606" i="6"/>
  <c r="T606" i="6"/>
  <c r="R606" i="6"/>
  <c r="P606" i="6"/>
  <c r="BI604" i="6"/>
  <c r="BH604" i="6"/>
  <c r="BG604" i="6"/>
  <c r="BE604" i="6"/>
  <c r="T604" i="6"/>
  <c r="R604" i="6"/>
  <c r="P604" i="6"/>
  <c r="BI591" i="6"/>
  <c r="BH591" i="6"/>
  <c r="BG591" i="6"/>
  <c r="BE591" i="6"/>
  <c r="T591" i="6"/>
  <c r="R591" i="6"/>
  <c r="P591" i="6"/>
  <c r="BI586" i="6"/>
  <c r="BH586" i="6"/>
  <c r="BG586" i="6"/>
  <c r="BE586" i="6"/>
  <c r="T586" i="6"/>
  <c r="R586" i="6"/>
  <c r="P586" i="6"/>
  <c r="BI573" i="6"/>
  <c r="BH573" i="6"/>
  <c r="BG573" i="6"/>
  <c r="BE573" i="6"/>
  <c r="T573" i="6"/>
  <c r="R573" i="6"/>
  <c r="P573" i="6"/>
  <c r="BI568" i="6"/>
  <c r="BH568" i="6"/>
  <c r="BG568" i="6"/>
  <c r="BE568" i="6"/>
  <c r="T568" i="6"/>
  <c r="R568" i="6"/>
  <c r="P568" i="6"/>
  <c r="BI555" i="6"/>
  <c r="BH555" i="6"/>
  <c r="BG555" i="6"/>
  <c r="BE555" i="6"/>
  <c r="T555" i="6"/>
  <c r="R555" i="6"/>
  <c r="P555" i="6"/>
  <c r="BI550" i="6"/>
  <c r="BH550" i="6"/>
  <c r="BG550" i="6"/>
  <c r="BE550" i="6"/>
  <c r="T550" i="6"/>
  <c r="R550" i="6"/>
  <c r="P550" i="6"/>
  <c r="BI548" i="6"/>
  <c r="BH548" i="6"/>
  <c r="BG548" i="6"/>
  <c r="BE548" i="6"/>
  <c r="T548" i="6"/>
  <c r="R548" i="6"/>
  <c r="P548" i="6"/>
  <c r="BI547" i="6"/>
  <c r="BH547" i="6"/>
  <c r="BG547" i="6"/>
  <c r="BE547" i="6"/>
  <c r="T547" i="6"/>
  <c r="R547" i="6"/>
  <c r="P547" i="6"/>
  <c r="BI544" i="6"/>
  <c r="BH544" i="6"/>
  <c r="BG544" i="6"/>
  <c r="BE544" i="6"/>
  <c r="T544" i="6"/>
  <c r="R544" i="6"/>
  <c r="P544" i="6"/>
  <c r="BI542" i="6"/>
  <c r="BH542" i="6"/>
  <c r="BG542" i="6"/>
  <c r="BE542" i="6"/>
  <c r="T542" i="6"/>
  <c r="R542" i="6"/>
  <c r="P542" i="6"/>
  <c r="BI541" i="6"/>
  <c r="BH541" i="6"/>
  <c r="BG541" i="6"/>
  <c r="BE541" i="6"/>
  <c r="T541" i="6"/>
  <c r="R541" i="6"/>
  <c r="P541" i="6"/>
  <c r="BI538" i="6"/>
  <c r="BH538" i="6"/>
  <c r="BG538" i="6"/>
  <c r="BE538" i="6"/>
  <c r="T538" i="6"/>
  <c r="R538" i="6"/>
  <c r="P538" i="6"/>
  <c r="BI535" i="6"/>
  <c r="BH535" i="6"/>
  <c r="BG535" i="6"/>
  <c r="BE535" i="6"/>
  <c r="T535" i="6"/>
  <c r="R535" i="6"/>
  <c r="P535" i="6"/>
  <c r="BI532" i="6"/>
  <c r="BH532" i="6"/>
  <c r="BG532" i="6"/>
  <c r="BE532" i="6"/>
  <c r="T532" i="6"/>
  <c r="R532" i="6"/>
  <c r="P532" i="6"/>
  <c r="BI529" i="6"/>
  <c r="BH529" i="6"/>
  <c r="BG529" i="6"/>
  <c r="BE529" i="6"/>
  <c r="T529" i="6"/>
  <c r="R529" i="6"/>
  <c r="P529" i="6"/>
  <c r="BI526" i="6"/>
  <c r="BH526" i="6"/>
  <c r="BG526" i="6"/>
  <c r="BE526" i="6"/>
  <c r="T526" i="6"/>
  <c r="R526" i="6"/>
  <c r="P526" i="6"/>
  <c r="BI523" i="6"/>
  <c r="BH523" i="6"/>
  <c r="BG523" i="6"/>
  <c r="BE523" i="6"/>
  <c r="T523" i="6"/>
  <c r="R523" i="6"/>
  <c r="P523" i="6"/>
  <c r="BI520" i="6"/>
  <c r="BH520" i="6"/>
  <c r="BG520" i="6"/>
  <c r="BE520" i="6"/>
  <c r="T520" i="6"/>
  <c r="R520" i="6"/>
  <c r="P520" i="6"/>
  <c r="BI519" i="6"/>
  <c r="BH519" i="6"/>
  <c r="BG519" i="6"/>
  <c r="BE519" i="6"/>
  <c r="T519" i="6"/>
  <c r="R519" i="6"/>
  <c r="P519" i="6"/>
  <c r="BI518" i="6"/>
  <c r="BH518" i="6"/>
  <c r="BG518" i="6"/>
  <c r="BE518" i="6"/>
  <c r="T518" i="6"/>
  <c r="R518" i="6"/>
  <c r="P518" i="6"/>
  <c r="BI507" i="6"/>
  <c r="BH507" i="6"/>
  <c r="BG507" i="6"/>
  <c r="BE507" i="6"/>
  <c r="T507" i="6"/>
  <c r="R507" i="6"/>
  <c r="P507" i="6"/>
  <c r="BI506" i="6"/>
  <c r="BH506" i="6"/>
  <c r="BG506" i="6"/>
  <c r="BE506" i="6"/>
  <c r="T506" i="6"/>
  <c r="R506" i="6"/>
  <c r="P506" i="6"/>
  <c r="BI497" i="6"/>
  <c r="BH497" i="6"/>
  <c r="BG497" i="6"/>
  <c r="BE497" i="6"/>
  <c r="T497" i="6"/>
  <c r="R497" i="6"/>
  <c r="P497" i="6"/>
  <c r="BI473" i="6"/>
  <c r="BH473" i="6"/>
  <c r="BG473" i="6"/>
  <c r="BE473" i="6"/>
  <c r="T473" i="6"/>
  <c r="R473" i="6"/>
  <c r="P473" i="6"/>
  <c r="BI450" i="6"/>
  <c r="BH450" i="6"/>
  <c r="BG450" i="6"/>
  <c r="BE450" i="6"/>
  <c r="T450" i="6"/>
  <c r="R450" i="6"/>
  <c r="P450" i="6"/>
  <c r="BI440" i="6"/>
  <c r="BH440" i="6"/>
  <c r="BG440" i="6"/>
  <c r="BE440" i="6"/>
  <c r="T440" i="6"/>
  <c r="R440" i="6"/>
  <c r="P440" i="6"/>
  <c r="BI430" i="6"/>
  <c r="BH430" i="6"/>
  <c r="BG430" i="6"/>
  <c r="BE430" i="6"/>
  <c r="T430" i="6"/>
  <c r="R430" i="6"/>
  <c r="P430" i="6"/>
  <c r="BI421" i="6"/>
  <c r="BH421" i="6"/>
  <c r="BG421" i="6"/>
  <c r="BE421" i="6"/>
  <c r="T421" i="6"/>
  <c r="R421" i="6"/>
  <c r="P421" i="6"/>
  <c r="BI412" i="6"/>
  <c r="BH412" i="6"/>
  <c r="BG412" i="6"/>
  <c r="BE412" i="6"/>
  <c r="T412" i="6"/>
  <c r="R412" i="6"/>
  <c r="P412" i="6"/>
  <c r="BI403" i="6"/>
  <c r="BH403" i="6"/>
  <c r="BG403" i="6"/>
  <c r="BE403" i="6"/>
  <c r="T403" i="6"/>
  <c r="R403" i="6"/>
  <c r="P403" i="6"/>
  <c r="BI394" i="6"/>
  <c r="BH394" i="6"/>
  <c r="BG394" i="6"/>
  <c r="BE394" i="6"/>
  <c r="T394" i="6"/>
  <c r="R394" i="6"/>
  <c r="P394" i="6"/>
  <c r="BI385" i="6"/>
  <c r="BH385" i="6"/>
  <c r="BG385" i="6"/>
  <c r="BE385" i="6"/>
  <c r="T385" i="6"/>
  <c r="R385" i="6"/>
  <c r="P385" i="6"/>
  <c r="BI376" i="6"/>
  <c r="BH376" i="6"/>
  <c r="BG376" i="6"/>
  <c r="BE376" i="6"/>
  <c r="T376" i="6"/>
  <c r="R376" i="6"/>
  <c r="P376" i="6"/>
  <c r="BI367" i="6"/>
  <c r="BH367" i="6"/>
  <c r="BG367" i="6"/>
  <c r="BE367" i="6"/>
  <c r="T367" i="6"/>
  <c r="R367" i="6"/>
  <c r="P367" i="6"/>
  <c r="BI358" i="6"/>
  <c r="BH358" i="6"/>
  <c r="BG358" i="6"/>
  <c r="BE358" i="6"/>
  <c r="T358" i="6"/>
  <c r="R358" i="6"/>
  <c r="P358" i="6"/>
  <c r="BI349" i="6"/>
  <c r="BH349" i="6"/>
  <c r="BG349" i="6"/>
  <c r="BE349" i="6"/>
  <c r="T349" i="6"/>
  <c r="R349" i="6"/>
  <c r="P349" i="6"/>
  <c r="BI340" i="6"/>
  <c r="BH340" i="6"/>
  <c r="BG340" i="6"/>
  <c r="BE340" i="6"/>
  <c r="T340" i="6"/>
  <c r="R340" i="6"/>
  <c r="P340" i="6"/>
  <c r="BI331" i="6"/>
  <c r="BH331" i="6"/>
  <c r="BG331" i="6"/>
  <c r="BE331" i="6"/>
  <c r="T331" i="6"/>
  <c r="R331" i="6"/>
  <c r="P331" i="6"/>
  <c r="BI321" i="6"/>
  <c r="BH321" i="6"/>
  <c r="BG321" i="6"/>
  <c r="BE321" i="6"/>
  <c r="T321" i="6"/>
  <c r="R321" i="6"/>
  <c r="P321" i="6"/>
  <c r="BI312" i="6"/>
  <c r="BH312" i="6"/>
  <c r="BG312" i="6"/>
  <c r="BE312" i="6"/>
  <c r="T312" i="6"/>
  <c r="R312" i="6"/>
  <c r="P312" i="6"/>
  <c r="BI303" i="6"/>
  <c r="BH303" i="6"/>
  <c r="BG303" i="6"/>
  <c r="BE303" i="6"/>
  <c r="T303" i="6"/>
  <c r="R303" i="6"/>
  <c r="P303" i="6"/>
  <c r="BI294" i="6"/>
  <c r="BH294" i="6"/>
  <c r="BG294" i="6"/>
  <c r="BE294" i="6"/>
  <c r="T294" i="6"/>
  <c r="R294" i="6"/>
  <c r="P294" i="6"/>
  <c r="BI284" i="6"/>
  <c r="BH284" i="6"/>
  <c r="BG284" i="6"/>
  <c r="BE284" i="6"/>
  <c r="T284" i="6"/>
  <c r="R284" i="6"/>
  <c r="P284" i="6"/>
  <c r="BI274" i="6"/>
  <c r="BH274" i="6"/>
  <c r="BG274" i="6"/>
  <c r="BE274" i="6"/>
  <c r="T274" i="6"/>
  <c r="R274" i="6"/>
  <c r="P274" i="6"/>
  <c r="BI271" i="6"/>
  <c r="BH271" i="6"/>
  <c r="BG271" i="6"/>
  <c r="BE271" i="6"/>
  <c r="T271" i="6"/>
  <c r="R271" i="6"/>
  <c r="P271" i="6"/>
  <c r="BI268" i="6"/>
  <c r="BH268" i="6"/>
  <c r="BG268" i="6"/>
  <c r="BE268" i="6"/>
  <c r="T268" i="6"/>
  <c r="R268" i="6"/>
  <c r="P268" i="6"/>
  <c r="BI238" i="6"/>
  <c r="BH238" i="6"/>
  <c r="BG238" i="6"/>
  <c r="BE238" i="6"/>
  <c r="T238" i="6"/>
  <c r="R238" i="6"/>
  <c r="P238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11" i="6"/>
  <c r="BH211" i="6"/>
  <c r="BG211" i="6"/>
  <c r="BE211" i="6"/>
  <c r="T211" i="6"/>
  <c r="R211" i="6"/>
  <c r="P211" i="6"/>
  <c r="BI208" i="6"/>
  <c r="BH208" i="6"/>
  <c r="BG208" i="6"/>
  <c r="BE208" i="6"/>
  <c r="T208" i="6"/>
  <c r="R208" i="6"/>
  <c r="P208" i="6"/>
  <c r="BI203" i="6"/>
  <c r="BH203" i="6"/>
  <c r="BG203" i="6"/>
  <c r="BE203" i="6"/>
  <c r="T203" i="6"/>
  <c r="R203" i="6"/>
  <c r="P203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80" i="6"/>
  <c r="BH180" i="6"/>
  <c r="BG180" i="6"/>
  <c r="BE180" i="6"/>
  <c r="T180" i="6"/>
  <c r="R180" i="6"/>
  <c r="P180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5" i="6"/>
  <c r="BH175" i="6"/>
  <c r="BG175" i="6"/>
  <c r="BE175" i="6"/>
  <c r="T175" i="6"/>
  <c r="R175" i="6"/>
  <c r="P175" i="6"/>
  <c r="BI171" i="6"/>
  <c r="BH171" i="6"/>
  <c r="BG171" i="6"/>
  <c r="BE171" i="6"/>
  <c r="T171" i="6"/>
  <c r="R171" i="6"/>
  <c r="P171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5" i="6"/>
  <c r="BH165" i="6"/>
  <c r="BG165" i="6"/>
  <c r="BE165" i="6"/>
  <c r="T165" i="6"/>
  <c r="R165" i="6"/>
  <c r="P165" i="6"/>
  <c r="BI162" i="6"/>
  <c r="BH162" i="6"/>
  <c r="BG162" i="6"/>
  <c r="BE162" i="6"/>
  <c r="T162" i="6"/>
  <c r="T161" i="6"/>
  <c r="R162" i="6"/>
  <c r="R161" i="6" s="1"/>
  <c r="P162" i="6"/>
  <c r="P161" i="6"/>
  <c r="BI157" i="6"/>
  <c r="BH157" i="6"/>
  <c r="BG157" i="6"/>
  <c r="BE157" i="6"/>
  <c r="T157" i="6"/>
  <c r="R157" i="6"/>
  <c r="P157" i="6"/>
  <c r="BI151" i="6"/>
  <c r="BH151" i="6"/>
  <c r="BG151" i="6"/>
  <c r="BE151" i="6"/>
  <c r="T151" i="6"/>
  <c r="T150" i="6" s="1"/>
  <c r="R151" i="6"/>
  <c r="R150" i="6" s="1"/>
  <c r="P151" i="6"/>
  <c r="P150" i="6" s="1"/>
  <c r="BI145" i="6"/>
  <c r="BH145" i="6"/>
  <c r="BG145" i="6"/>
  <c r="BE145" i="6"/>
  <c r="T145" i="6"/>
  <c r="T144" i="6" s="1"/>
  <c r="R145" i="6"/>
  <c r="R144" i="6" s="1"/>
  <c r="P145" i="6"/>
  <c r="P144" i="6" s="1"/>
  <c r="BI140" i="6"/>
  <c r="BH140" i="6"/>
  <c r="BG140" i="6"/>
  <c r="BE140" i="6"/>
  <c r="T140" i="6"/>
  <c r="T139" i="6"/>
  <c r="R140" i="6"/>
  <c r="R139" i="6" s="1"/>
  <c r="P140" i="6"/>
  <c r="P139" i="6"/>
  <c r="BI136" i="6"/>
  <c r="BH136" i="6"/>
  <c r="BG136" i="6"/>
  <c r="BE136" i="6"/>
  <c r="T136" i="6"/>
  <c r="T135" i="6" s="1"/>
  <c r="R136" i="6"/>
  <c r="P136" i="6"/>
  <c r="P135" i="6" s="1"/>
  <c r="J131" i="6"/>
  <c r="J130" i="6"/>
  <c r="F130" i="6"/>
  <c r="F128" i="6"/>
  <c r="E126" i="6"/>
  <c r="J94" i="6"/>
  <c r="J93" i="6"/>
  <c r="F93" i="6"/>
  <c r="F91" i="6"/>
  <c r="E89" i="6"/>
  <c r="J20" i="6"/>
  <c r="E20" i="6"/>
  <c r="F131" i="6" s="1"/>
  <c r="J19" i="6"/>
  <c r="J14" i="6"/>
  <c r="J91" i="6" s="1"/>
  <c r="E7" i="6"/>
  <c r="E122" i="6" s="1"/>
  <c r="J39" i="5"/>
  <c r="J38" i="5"/>
  <c r="AY98" i="1" s="1"/>
  <c r="J37" i="5"/>
  <c r="AX98" i="1" s="1"/>
  <c r="BI835" i="5"/>
  <c r="BH835" i="5"/>
  <c r="BG835" i="5"/>
  <c r="BE835" i="5"/>
  <c r="T835" i="5"/>
  <c r="R835" i="5"/>
  <c r="P835" i="5"/>
  <c r="BI827" i="5"/>
  <c r="BH827" i="5"/>
  <c r="BG827" i="5"/>
  <c r="BE827" i="5"/>
  <c r="T827" i="5"/>
  <c r="R827" i="5"/>
  <c r="P827" i="5"/>
  <c r="BI819" i="5"/>
  <c r="BH819" i="5"/>
  <c r="BG819" i="5"/>
  <c r="BE819" i="5"/>
  <c r="T819" i="5"/>
  <c r="R819" i="5"/>
  <c r="P819" i="5"/>
  <c r="BI811" i="5"/>
  <c r="BH811" i="5"/>
  <c r="BG811" i="5"/>
  <c r="BE811" i="5"/>
  <c r="T811" i="5"/>
  <c r="R811" i="5"/>
  <c r="P811" i="5"/>
  <c r="BI770" i="5"/>
  <c r="BH770" i="5"/>
  <c r="BG770" i="5"/>
  <c r="BE770" i="5"/>
  <c r="T770" i="5"/>
  <c r="R770" i="5"/>
  <c r="P770" i="5"/>
  <c r="BI743" i="5"/>
  <c r="BH743" i="5"/>
  <c r="BG743" i="5"/>
  <c r="BE743" i="5"/>
  <c r="T743" i="5"/>
  <c r="R743" i="5"/>
  <c r="P743" i="5"/>
  <c r="BI741" i="5"/>
  <c r="BH741" i="5"/>
  <c r="BG741" i="5"/>
  <c r="BE741" i="5"/>
  <c r="T741" i="5"/>
  <c r="R741" i="5"/>
  <c r="P741" i="5"/>
  <c r="BI738" i="5"/>
  <c r="BH738" i="5"/>
  <c r="BG738" i="5"/>
  <c r="BE738" i="5"/>
  <c r="T738" i="5"/>
  <c r="R738" i="5"/>
  <c r="P738" i="5"/>
  <c r="BI735" i="5"/>
  <c r="BH735" i="5"/>
  <c r="BG735" i="5"/>
  <c r="BE735" i="5"/>
  <c r="T735" i="5"/>
  <c r="R735" i="5"/>
  <c r="P735" i="5"/>
  <c r="BI732" i="5"/>
  <c r="BH732" i="5"/>
  <c r="BG732" i="5"/>
  <c r="BE732" i="5"/>
  <c r="T732" i="5"/>
  <c r="R732" i="5"/>
  <c r="P732" i="5"/>
  <c r="BI729" i="5"/>
  <c r="BH729" i="5"/>
  <c r="BG729" i="5"/>
  <c r="BE729" i="5"/>
  <c r="T729" i="5"/>
  <c r="R729" i="5"/>
  <c r="P729" i="5"/>
  <c r="BI727" i="5"/>
  <c r="BH727" i="5"/>
  <c r="BG727" i="5"/>
  <c r="BE727" i="5"/>
  <c r="T727" i="5"/>
  <c r="R727" i="5"/>
  <c r="P727" i="5"/>
  <c r="BI726" i="5"/>
  <c r="BH726" i="5"/>
  <c r="BG726" i="5"/>
  <c r="BE726" i="5"/>
  <c r="T726" i="5"/>
  <c r="R726" i="5"/>
  <c r="P726" i="5"/>
  <c r="BI706" i="5"/>
  <c r="BH706" i="5"/>
  <c r="BG706" i="5"/>
  <c r="BE706" i="5"/>
  <c r="T706" i="5"/>
  <c r="R706" i="5"/>
  <c r="P706" i="5"/>
  <c r="BI690" i="5"/>
  <c r="BH690" i="5"/>
  <c r="BG690" i="5"/>
  <c r="BE690" i="5"/>
  <c r="T690" i="5"/>
  <c r="R690" i="5"/>
  <c r="P690" i="5"/>
  <c r="BI688" i="5"/>
  <c r="BH688" i="5"/>
  <c r="BG688" i="5"/>
  <c r="BE688" i="5"/>
  <c r="T688" i="5"/>
  <c r="R688" i="5"/>
  <c r="P688" i="5"/>
  <c r="BI687" i="5"/>
  <c r="BH687" i="5"/>
  <c r="BG687" i="5"/>
  <c r="BE687" i="5"/>
  <c r="T687" i="5"/>
  <c r="R687" i="5"/>
  <c r="P687" i="5"/>
  <c r="BI684" i="5"/>
  <c r="BH684" i="5"/>
  <c r="BG684" i="5"/>
  <c r="BE684" i="5"/>
  <c r="T684" i="5"/>
  <c r="R684" i="5"/>
  <c r="P684" i="5"/>
  <c r="BI683" i="5"/>
  <c r="BH683" i="5"/>
  <c r="BG683" i="5"/>
  <c r="BE683" i="5"/>
  <c r="T683" i="5"/>
  <c r="R683" i="5"/>
  <c r="P683" i="5"/>
  <c r="BI678" i="5"/>
  <c r="BH678" i="5"/>
  <c r="BG678" i="5"/>
  <c r="BE678" i="5"/>
  <c r="T678" i="5"/>
  <c r="R678" i="5"/>
  <c r="P678" i="5"/>
  <c r="BI677" i="5"/>
  <c r="BH677" i="5"/>
  <c r="BG677" i="5"/>
  <c r="BE677" i="5"/>
  <c r="T677" i="5"/>
  <c r="R677" i="5"/>
  <c r="P677" i="5"/>
  <c r="BI672" i="5"/>
  <c r="BH672" i="5"/>
  <c r="BG672" i="5"/>
  <c r="BE672" i="5"/>
  <c r="T672" i="5"/>
  <c r="R672" i="5"/>
  <c r="P672" i="5"/>
  <c r="BI657" i="5"/>
  <c r="BH657" i="5"/>
  <c r="BG657" i="5"/>
  <c r="BE657" i="5"/>
  <c r="T657" i="5"/>
  <c r="R657" i="5"/>
  <c r="P657" i="5"/>
  <c r="BI653" i="5"/>
  <c r="BH653" i="5"/>
  <c r="BG653" i="5"/>
  <c r="BE653" i="5"/>
  <c r="T653" i="5"/>
  <c r="R653" i="5"/>
  <c r="P653" i="5"/>
  <c r="BI635" i="5"/>
  <c r="BH635" i="5"/>
  <c r="BG635" i="5"/>
  <c r="BE635" i="5"/>
  <c r="T635" i="5"/>
  <c r="R635" i="5"/>
  <c r="P635" i="5"/>
  <c r="BI629" i="5"/>
  <c r="BH629" i="5"/>
  <c r="BG629" i="5"/>
  <c r="BE629" i="5"/>
  <c r="T629" i="5"/>
  <c r="R629" i="5"/>
  <c r="P629" i="5"/>
  <c r="BI611" i="5"/>
  <c r="BH611" i="5"/>
  <c r="BG611" i="5"/>
  <c r="BE611" i="5"/>
  <c r="T611" i="5"/>
  <c r="R611" i="5"/>
  <c r="P611" i="5"/>
  <c r="BI605" i="5"/>
  <c r="BH605" i="5"/>
  <c r="BG605" i="5"/>
  <c r="BE605" i="5"/>
  <c r="T605" i="5"/>
  <c r="R605" i="5"/>
  <c r="P605" i="5"/>
  <c r="BI589" i="5"/>
  <c r="BH589" i="5"/>
  <c r="BG589" i="5"/>
  <c r="BE589" i="5"/>
  <c r="T589" i="5"/>
  <c r="R589" i="5"/>
  <c r="P589" i="5"/>
  <c r="BI585" i="5"/>
  <c r="BH585" i="5"/>
  <c r="BG585" i="5"/>
  <c r="BE585" i="5"/>
  <c r="T585" i="5"/>
  <c r="R585" i="5"/>
  <c r="P585" i="5"/>
  <c r="BI583" i="5"/>
  <c r="BH583" i="5"/>
  <c r="BG583" i="5"/>
  <c r="BE583" i="5"/>
  <c r="T583" i="5"/>
  <c r="R583" i="5"/>
  <c r="P583" i="5"/>
  <c r="BI581" i="5"/>
  <c r="BH581" i="5"/>
  <c r="BG581" i="5"/>
  <c r="BE581" i="5"/>
  <c r="T581" i="5"/>
  <c r="R581" i="5"/>
  <c r="P581" i="5"/>
  <c r="BI580" i="5"/>
  <c r="BH580" i="5"/>
  <c r="BG580" i="5"/>
  <c r="BE580" i="5"/>
  <c r="T580" i="5"/>
  <c r="R580" i="5"/>
  <c r="P580" i="5"/>
  <c r="BI579" i="5"/>
  <c r="BH579" i="5"/>
  <c r="BG579" i="5"/>
  <c r="BE579" i="5"/>
  <c r="T579" i="5"/>
  <c r="R579" i="5"/>
  <c r="P579" i="5"/>
  <c r="BI576" i="5"/>
  <c r="BH576" i="5"/>
  <c r="BG576" i="5"/>
  <c r="BE576" i="5"/>
  <c r="T576" i="5"/>
  <c r="R576" i="5"/>
  <c r="P576" i="5"/>
  <c r="BI575" i="5"/>
  <c r="BH575" i="5"/>
  <c r="BG575" i="5"/>
  <c r="BE575" i="5"/>
  <c r="T575" i="5"/>
  <c r="R575" i="5"/>
  <c r="P575" i="5"/>
  <c r="BI574" i="5"/>
  <c r="BH574" i="5"/>
  <c r="BG574" i="5"/>
  <c r="BE574" i="5"/>
  <c r="T574" i="5"/>
  <c r="R574" i="5"/>
  <c r="P574" i="5"/>
  <c r="BI573" i="5"/>
  <c r="BH573" i="5"/>
  <c r="BG573" i="5"/>
  <c r="BE573" i="5"/>
  <c r="T573" i="5"/>
  <c r="R573" i="5"/>
  <c r="P573" i="5"/>
  <c r="BI570" i="5"/>
  <c r="BH570" i="5"/>
  <c r="BG570" i="5"/>
  <c r="BE570" i="5"/>
  <c r="T570" i="5"/>
  <c r="R570" i="5"/>
  <c r="P570" i="5"/>
  <c r="BI568" i="5"/>
  <c r="BH568" i="5"/>
  <c r="BG568" i="5"/>
  <c r="BE568" i="5"/>
  <c r="T568" i="5"/>
  <c r="R568" i="5"/>
  <c r="P568" i="5"/>
  <c r="BI567" i="5"/>
  <c r="BH567" i="5"/>
  <c r="BG567" i="5"/>
  <c r="BE567" i="5"/>
  <c r="T567" i="5"/>
  <c r="R567" i="5"/>
  <c r="P567" i="5"/>
  <c r="BI560" i="5"/>
  <c r="BH560" i="5"/>
  <c r="BG560" i="5"/>
  <c r="BE560" i="5"/>
  <c r="T560" i="5"/>
  <c r="R560" i="5"/>
  <c r="P560" i="5"/>
  <c r="BI555" i="5"/>
  <c r="BH555" i="5"/>
  <c r="BG555" i="5"/>
  <c r="BE555" i="5"/>
  <c r="T555" i="5"/>
  <c r="R555" i="5"/>
  <c r="P555" i="5"/>
  <c r="BI545" i="5"/>
  <c r="BH545" i="5"/>
  <c r="BG545" i="5"/>
  <c r="BE545" i="5"/>
  <c r="T545" i="5"/>
  <c r="R545" i="5"/>
  <c r="P545" i="5"/>
  <c r="BI539" i="5"/>
  <c r="BH539" i="5"/>
  <c r="BG539" i="5"/>
  <c r="BE539" i="5"/>
  <c r="T539" i="5"/>
  <c r="R539" i="5"/>
  <c r="P539" i="5"/>
  <c r="BI533" i="5"/>
  <c r="BH533" i="5"/>
  <c r="BG533" i="5"/>
  <c r="BE533" i="5"/>
  <c r="T533" i="5"/>
  <c r="R533" i="5"/>
  <c r="P533" i="5"/>
  <c r="BI527" i="5"/>
  <c r="BH527" i="5"/>
  <c r="BG527" i="5"/>
  <c r="BE527" i="5"/>
  <c r="T527" i="5"/>
  <c r="R527" i="5"/>
  <c r="P527" i="5"/>
  <c r="BI521" i="5"/>
  <c r="BH521" i="5"/>
  <c r="BG521" i="5"/>
  <c r="BE521" i="5"/>
  <c r="T521" i="5"/>
  <c r="R521" i="5"/>
  <c r="P521" i="5"/>
  <c r="BI515" i="5"/>
  <c r="BH515" i="5"/>
  <c r="BG515" i="5"/>
  <c r="BE515" i="5"/>
  <c r="T515" i="5"/>
  <c r="R515" i="5"/>
  <c r="P515" i="5"/>
  <c r="BI508" i="5"/>
  <c r="BH508" i="5"/>
  <c r="BG508" i="5"/>
  <c r="BE508" i="5"/>
  <c r="T508" i="5"/>
  <c r="R508" i="5"/>
  <c r="P508" i="5"/>
  <c r="BI478" i="5"/>
  <c r="BH478" i="5"/>
  <c r="BG478" i="5"/>
  <c r="BE478" i="5"/>
  <c r="T478" i="5"/>
  <c r="R478" i="5"/>
  <c r="P478" i="5"/>
  <c r="BI472" i="5"/>
  <c r="BH472" i="5"/>
  <c r="BG472" i="5"/>
  <c r="BE472" i="5"/>
  <c r="T472" i="5"/>
  <c r="R472" i="5"/>
  <c r="P472" i="5"/>
  <c r="BI465" i="5"/>
  <c r="BH465" i="5"/>
  <c r="BG465" i="5"/>
  <c r="BE465" i="5"/>
  <c r="T465" i="5"/>
  <c r="R465" i="5"/>
  <c r="P465" i="5"/>
  <c r="BI458" i="5"/>
  <c r="BH458" i="5"/>
  <c r="BG458" i="5"/>
  <c r="BE458" i="5"/>
  <c r="T458" i="5"/>
  <c r="R458" i="5"/>
  <c r="P458" i="5"/>
  <c r="BI441" i="5"/>
  <c r="BH441" i="5"/>
  <c r="BG441" i="5"/>
  <c r="BE441" i="5"/>
  <c r="T441" i="5"/>
  <c r="R441" i="5"/>
  <c r="P441" i="5"/>
  <c r="BI439" i="5"/>
  <c r="BH439" i="5"/>
  <c r="BG439" i="5"/>
  <c r="BE439" i="5"/>
  <c r="T439" i="5"/>
  <c r="R439" i="5"/>
  <c r="P439" i="5"/>
  <c r="BI438" i="5"/>
  <c r="BH438" i="5"/>
  <c r="BG438" i="5"/>
  <c r="BE438" i="5"/>
  <c r="T438" i="5"/>
  <c r="R438" i="5"/>
  <c r="P438" i="5"/>
  <c r="BI433" i="5"/>
  <c r="BH433" i="5"/>
  <c r="BG433" i="5"/>
  <c r="BE433" i="5"/>
  <c r="T433" i="5"/>
  <c r="R433" i="5"/>
  <c r="P433" i="5"/>
  <c r="BI430" i="5"/>
  <c r="BH430" i="5"/>
  <c r="BG430" i="5"/>
  <c r="BE430" i="5"/>
  <c r="T430" i="5"/>
  <c r="R430" i="5"/>
  <c r="P430" i="5"/>
  <c r="BI425" i="5"/>
  <c r="BH425" i="5"/>
  <c r="BG425" i="5"/>
  <c r="BE425" i="5"/>
  <c r="T425" i="5"/>
  <c r="R425" i="5"/>
  <c r="P425" i="5"/>
  <c r="BI419" i="5"/>
  <c r="BH419" i="5"/>
  <c r="BG419" i="5"/>
  <c r="BE419" i="5"/>
  <c r="T419" i="5"/>
  <c r="R419" i="5"/>
  <c r="P419" i="5"/>
  <c r="BI413" i="5"/>
  <c r="BH413" i="5"/>
  <c r="BG413" i="5"/>
  <c r="BE413" i="5"/>
  <c r="T413" i="5"/>
  <c r="R413" i="5"/>
  <c r="P413" i="5"/>
  <c r="BI402" i="5"/>
  <c r="BH402" i="5"/>
  <c r="BG402" i="5"/>
  <c r="BE402" i="5"/>
  <c r="T402" i="5"/>
  <c r="R402" i="5"/>
  <c r="P402" i="5"/>
  <c r="BI397" i="5"/>
  <c r="BH397" i="5"/>
  <c r="BG397" i="5"/>
  <c r="BE397" i="5"/>
  <c r="T397" i="5"/>
  <c r="R397" i="5"/>
  <c r="P397" i="5"/>
  <c r="BI392" i="5"/>
  <c r="BH392" i="5"/>
  <c r="BG392" i="5"/>
  <c r="BE392" i="5"/>
  <c r="T392" i="5"/>
  <c r="R392" i="5"/>
  <c r="P392" i="5"/>
  <c r="BI387" i="5"/>
  <c r="BH387" i="5"/>
  <c r="BG387" i="5"/>
  <c r="BE387" i="5"/>
  <c r="T387" i="5"/>
  <c r="R387" i="5"/>
  <c r="P387" i="5"/>
  <c r="BI382" i="5"/>
  <c r="BH382" i="5"/>
  <c r="BG382" i="5"/>
  <c r="BE382" i="5"/>
  <c r="T382" i="5"/>
  <c r="R382" i="5"/>
  <c r="P382" i="5"/>
  <c r="BI377" i="5"/>
  <c r="BH377" i="5"/>
  <c r="BG377" i="5"/>
  <c r="BE377" i="5"/>
  <c r="T377" i="5"/>
  <c r="R377" i="5"/>
  <c r="P377" i="5"/>
  <c r="BI372" i="5"/>
  <c r="BH372" i="5"/>
  <c r="BG372" i="5"/>
  <c r="BE372" i="5"/>
  <c r="T372" i="5"/>
  <c r="R372" i="5"/>
  <c r="P372" i="5"/>
  <c r="BI367" i="5"/>
  <c r="BH367" i="5"/>
  <c r="BG367" i="5"/>
  <c r="BE367" i="5"/>
  <c r="T367" i="5"/>
  <c r="R367" i="5"/>
  <c r="P367" i="5"/>
  <c r="BI362" i="5"/>
  <c r="BH362" i="5"/>
  <c r="BG362" i="5"/>
  <c r="BE362" i="5"/>
  <c r="T362" i="5"/>
  <c r="R362" i="5"/>
  <c r="P362" i="5"/>
  <c r="BI357" i="5"/>
  <c r="BH357" i="5"/>
  <c r="BG357" i="5"/>
  <c r="BE357" i="5"/>
  <c r="T357" i="5"/>
  <c r="R357" i="5"/>
  <c r="P357" i="5"/>
  <c r="BI352" i="5"/>
  <c r="BH352" i="5"/>
  <c r="BG352" i="5"/>
  <c r="BE352" i="5"/>
  <c r="T352" i="5"/>
  <c r="R352" i="5"/>
  <c r="P352" i="5"/>
  <c r="BI347" i="5"/>
  <c r="BH347" i="5"/>
  <c r="BG347" i="5"/>
  <c r="BE347" i="5"/>
  <c r="T347" i="5"/>
  <c r="R347" i="5"/>
  <c r="P347" i="5"/>
  <c r="BI342" i="5"/>
  <c r="BH342" i="5"/>
  <c r="BG342" i="5"/>
  <c r="BE342" i="5"/>
  <c r="T342" i="5"/>
  <c r="R342" i="5"/>
  <c r="P342" i="5"/>
  <c r="BI337" i="5"/>
  <c r="BH337" i="5"/>
  <c r="BG337" i="5"/>
  <c r="BE337" i="5"/>
  <c r="T337" i="5"/>
  <c r="R337" i="5"/>
  <c r="P337" i="5"/>
  <c r="BI332" i="5"/>
  <c r="BH332" i="5"/>
  <c r="BG332" i="5"/>
  <c r="BE332" i="5"/>
  <c r="T332" i="5"/>
  <c r="R332" i="5"/>
  <c r="P332" i="5"/>
  <c r="BI286" i="5"/>
  <c r="BH286" i="5"/>
  <c r="BG286" i="5"/>
  <c r="BE286" i="5"/>
  <c r="T286" i="5"/>
  <c r="R286" i="5"/>
  <c r="P286" i="5"/>
  <c r="BI236" i="5"/>
  <c r="BH236" i="5"/>
  <c r="BG236" i="5"/>
  <c r="BE236" i="5"/>
  <c r="T236" i="5"/>
  <c r="R236" i="5"/>
  <c r="P236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27" i="5"/>
  <c r="BH227" i="5"/>
  <c r="BG227" i="5"/>
  <c r="BE227" i="5"/>
  <c r="T227" i="5"/>
  <c r="R227" i="5"/>
  <c r="P227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19" i="5"/>
  <c r="BH219" i="5"/>
  <c r="BG219" i="5"/>
  <c r="BE219" i="5"/>
  <c r="T219" i="5"/>
  <c r="R219" i="5"/>
  <c r="P219" i="5"/>
  <c r="BI214" i="5"/>
  <c r="BH214" i="5"/>
  <c r="BG214" i="5"/>
  <c r="BE214" i="5"/>
  <c r="T214" i="5"/>
  <c r="R214" i="5"/>
  <c r="P214" i="5"/>
  <c r="BI209" i="5"/>
  <c r="BH209" i="5"/>
  <c r="BG209" i="5"/>
  <c r="BE209" i="5"/>
  <c r="T209" i="5"/>
  <c r="R209" i="5"/>
  <c r="P209" i="5"/>
  <c r="BI204" i="5"/>
  <c r="BH204" i="5"/>
  <c r="BG204" i="5"/>
  <c r="BE204" i="5"/>
  <c r="T204" i="5"/>
  <c r="R204" i="5"/>
  <c r="P204" i="5"/>
  <c r="BI198" i="5"/>
  <c r="BH198" i="5"/>
  <c r="BG198" i="5"/>
  <c r="BE198" i="5"/>
  <c r="T198" i="5"/>
  <c r="R198" i="5"/>
  <c r="P198" i="5"/>
  <c r="BI192" i="5"/>
  <c r="BH192" i="5"/>
  <c r="BG192" i="5"/>
  <c r="BE192" i="5"/>
  <c r="T192" i="5"/>
  <c r="R192" i="5"/>
  <c r="P192" i="5"/>
  <c r="BI189" i="5"/>
  <c r="BH189" i="5"/>
  <c r="BG189" i="5"/>
  <c r="BE189" i="5"/>
  <c r="T189" i="5"/>
  <c r="T188" i="5"/>
  <c r="R189" i="5"/>
  <c r="R188" i="5"/>
  <c r="P189" i="5"/>
  <c r="P188" i="5"/>
  <c r="BI187" i="5"/>
  <c r="BH187" i="5"/>
  <c r="BG187" i="5"/>
  <c r="BE187" i="5"/>
  <c r="T187" i="5"/>
  <c r="R187" i="5"/>
  <c r="P187" i="5"/>
  <c r="BI183" i="5"/>
  <c r="BH183" i="5"/>
  <c r="BG183" i="5"/>
  <c r="BE183" i="5"/>
  <c r="T183" i="5"/>
  <c r="R183" i="5"/>
  <c r="P183" i="5"/>
  <c r="BI169" i="5"/>
  <c r="BH169" i="5"/>
  <c r="BG169" i="5"/>
  <c r="BE169" i="5"/>
  <c r="T169" i="5"/>
  <c r="R169" i="5"/>
  <c r="P169" i="5"/>
  <c r="BI164" i="5"/>
  <c r="BH164" i="5"/>
  <c r="BG164" i="5"/>
  <c r="BE164" i="5"/>
  <c r="T164" i="5"/>
  <c r="R164" i="5"/>
  <c r="P164" i="5"/>
  <c r="BI158" i="5"/>
  <c r="BH158" i="5"/>
  <c r="BG158" i="5"/>
  <c r="BE158" i="5"/>
  <c r="T158" i="5"/>
  <c r="R158" i="5"/>
  <c r="P158" i="5"/>
  <c r="BI153" i="5"/>
  <c r="BH153" i="5"/>
  <c r="BG153" i="5"/>
  <c r="BE153" i="5"/>
  <c r="T153" i="5"/>
  <c r="R153" i="5"/>
  <c r="P153" i="5"/>
  <c r="BI141" i="5"/>
  <c r="BH141" i="5"/>
  <c r="BG141" i="5"/>
  <c r="BE141" i="5"/>
  <c r="T141" i="5"/>
  <c r="R141" i="5"/>
  <c r="P141" i="5"/>
  <c r="BI137" i="5"/>
  <c r="BH137" i="5"/>
  <c r="BG137" i="5"/>
  <c r="BE137" i="5"/>
  <c r="T137" i="5"/>
  <c r="R137" i="5"/>
  <c r="P137" i="5"/>
  <c r="J132" i="5"/>
  <c r="J131" i="5"/>
  <c r="F131" i="5"/>
  <c r="F129" i="5"/>
  <c r="E127" i="5"/>
  <c r="J94" i="5"/>
  <c r="J93" i="5"/>
  <c r="F93" i="5"/>
  <c r="F91" i="5"/>
  <c r="E89" i="5"/>
  <c r="J20" i="5"/>
  <c r="E20" i="5"/>
  <c r="F132" i="5" s="1"/>
  <c r="J19" i="5"/>
  <c r="J14" i="5"/>
  <c r="J91" i="5" s="1"/>
  <c r="E7" i="5"/>
  <c r="E123" i="5" s="1"/>
  <c r="J39" i="4"/>
  <c r="J38" i="4"/>
  <c r="AY97" i="1"/>
  <c r="J37" i="4"/>
  <c r="AX97" i="1"/>
  <c r="BI2363" i="4"/>
  <c r="BH2363" i="4"/>
  <c r="BG2363" i="4"/>
  <c r="BE2363" i="4"/>
  <c r="T2363" i="4"/>
  <c r="R2363" i="4"/>
  <c r="P2363" i="4"/>
  <c r="BI2360" i="4"/>
  <c r="BH2360" i="4"/>
  <c r="BG2360" i="4"/>
  <c r="BE2360" i="4"/>
  <c r="T2360" i="4"/>
  <c r="R2360" i="4"/>
  <c r="P2360" i="4"/>
  <c r="BI2357" i="4"/>
  <c r="BH2357" i="4"/>
  <c r="BG2357" i="4"/>
  <c r="BE2357" i="4"/>
  <c r="T2357" i="4"/>
  <c r="R2357" i="4"/>
  <c r="P2357" i="4"/>
  <c r="BI2354" i="4"/>
  <c r="BH2354" i="4"/>
  <c r="BG2354" i="4"/>
  <c r="BE2354" i="4"/>
  <c r="T2354" i="4"/>
  <c r="R2354" i="4"/>
  <c r="P2354" i="4"/>
  <c r="BI2349" i="4"/>
  <c r="BH2349" i="4"/>
  <c r="BG2349" i="4"/>
  <c r="BE2349" i="4"/>
  <c r="T2349" i="4"/>
  <c r="R2349" i="4"/>
  <c r="P2349" i="4"/>
  <c r="BI2326" i="4"/>
  <c r="BH2326" i="4"/>
  <c r="BG2326" i="4"/>
  <c r="BE2326" i="4"/>
  <c r="T2326" i="4"/>
  <c r="R2326" i="4"/>
  <c r="P2326" i="4"/>
  <c r="BI2239" i="4"/>
  <c r="BH2239" i="4"/>
  <c r="BG2239" i="4"/>
  <c r="BE2239" i="4"/>
  <c r="T2239" i="4"/>
  <c r="R2239" i="4"/>
  <c r="P2239" i="4"/>
  <c r="BI2209" i="4"/>
  <c r="BH2209" i="4"/>
  <c r="BG2209" i="4"/>
  <c r="BE2209" i="4"/>
  <c r="T2209" i="4"/>
  <c r="R2209" i="4"/>
  <c r="P2209" i="4"/>
  <c r="BI2151" i="4"/>
  <c r="BH2151" i="4"/>
  <c r="BG2151" i="4"/>
  <c r="BE2151" i="4"/>
  <c r="T2151" i="4"/>
  <c r="R2151" i="4"/>
  <c r="P2151" i="4"/>
  <c r="BI2138" i="4"/>
  <c r="BH2138" i="4"/>
  <c r="BG2138" i="4"/>
  <c r="BE2138" i="4"/>
  <c r="T2138" i="4"/>
  <c r="R2138" i="4"/>
  <c r="P2138" i="4"/>
  <c r="BI2136" i="4"/>
  <c r="BH2136" i="4"/>
  <c r="BG2136" i="4"/>
  <c r="BE2136" i="4"/>
  <c r="T2136" i="4"/>
  <c r="R2136" i="4"/>
  <c r="P2136" i="4"/>
  <c r="BI2135" i="4"/>
  <c r="BH2135" i="4"/>
  <c r="BG2135" i="4"/>
  <c r="BE2135" i="4"/>
  <c r="T2135" i="4"/>
  <c r="R2135" i="4"/>
  <c r="P2135" i="4"/>
  <c r="BI2134" i="4"/>
  <c r="BH2134" i="4"/>
  <c r="BG2134" i="4"/>
  <c r="BE2134" i="4"/>
  <c r="T2134" i="4"/>
  <c r="R2134" i="4"/>
  <c r="P2134" i="4"/>
  <c r="BI2097" i="4"/>
  <c r="BH2097" i="4"/>
  <c r="BG2097" i="4"/>
  <c r="BE2097" i="4"/>
  <c r="T2097" i="4"/>
  <c r="R2097" i="4"/>
  <c r="P2097" i="4"/>
  <c r="BI2094" i="4"/>
  <c r="BH2094" i="4"/>
  <c r="BG2094" i="4"/>
  <c r="BE2094" i="4"/>
  <c r="T2094" i="4"/>
  <c r="R2094" i="4"/>
  <c r="P2094" i="4"/>
  <c r="BI2071" i="4"/>
  <c r="BH2071" i="4"/>
  <c r="BG2071" i="4"/>
  <c r="BE2071" i="4"/>
  <c r="T2071" i="4"/>
  <c r="R2071" i="4"/>
  <c r="P2071" i="4"/>
  <c r="BI2069" i="4"/>
  <c r="BH2069" i="4"/>
  <c r="BG2069" i="4"/>
  <c r="BE2069" i="4"/>
  <c r="T2069" i="4"/>
  <c r="R2069" i="4"/>
  <c r="P2069" i="4"/>
  <c r="BI2056" i="4"/>
  <c r="BH2056" i="4"/>
  <c r="BG2056" i="4"/>
  <c r="BE2056" i="4"/>
  <c r="T2056" i="4"/>
  <c r="R2056" i="4"/>
  <c r="P2056" i="4"/>
  <c r="BI2054" i="4"/>
  <c r="BH2054" i="4"/>
  <c r="BG2054" i="4"/>
  <c r="BE2054" i="4"/>
  <c r="T2054" i="4"/>
  <c r="R2054" i="4"/>
  <c r="P2054" i="4"/>
  <c r="BI2018" i="4"/>
  <c r="BH2018" i="4"/>
  <c r="BG2018" i="4"/>
  <c r="BE2018" i="4"/>
  <c r="T2018" i="4"/>
  <c r="R2018" i="4"/>
  <c r="P2018" i="4"/>
  <c r="BI2016" i="4"/>
  <c r="BH2016" i="4"/>
  <c r="BG2016" i="4"/>
  <c r="BE2016" i="4"/>
  <c r="T2016" i="4"/>
  <c r="R2016" i="4"/>
  <c r="P2016" i="4"/>
  <c r="BI1989" i="4"/>
  <c r="BH1989" i="4"/>
  <c r="BG1989" i="4"/>
  <c r="BE1989" i="4"/>
  <c r="T1989" i="4"/>
  <c r="R1989" i="4"/>
  <c r="P1989" i="4"/>
  <c r="BI1987" i="4"/>
  <c r="BH1987" i="4"/>
  <c r="BG1987" i="4"/>
  <c r="BE1987" i="4"/>
  <c r="T1987" i="4"/>
  <c r="R1987" i="4"/>
  <c r="P1987" i="4"/>
  <c r="BI1954" i="4"/>
  <c r="BH1954" i="4"/>
  <c r="BG1954" i="4"/>
  <c r="BE1954" i="4"/>
  <c r="T1954" i="4"/>
  <c r="R1954" i="4"/>
  <c r="P1954" i="4"/>
  <c r="BI1953" i="4"/>
  <c r="BH1953" i="4"/>
  <c r="BG1953" i="4"/>
  <c r="BE1953" i="4"/>
  <c r="T1953" i="4"/>
  <c r="R1953" i="4"/>
  <c r="P1953" i="4"/>
  <c r="BI1919" i="4"/>
  <c r="BH1919" i="4"/>
  <c r="BG1919" i="4"/>
  <c r="BE1919" i="4"/>
  <c r="T1919" i="4"/>
  <c r="R1919" i="4"/>
  <c r="P1919" i="4"/>
  <c r="BI1910" i="4"/>
  <c r="BH1910" i="4"/>
  <c r="BG1910" i="4"/>
  <c r="BE1910" i="4"/>
  <c r="T1910" i="4"/>
  <c r="R1910" i="4"/>
  <c r="P1910" i="4"/>
  <c r="BI1908" i="4"/>
  <c r="BH1908" i="4"/>
  <c r="BG1908" i="4"/>
  <c r="BE1908" i="4"/>
  <c r="T1908" i="4"/>
  <c r="R1908" i="4"/>
  <c r="P1908" i="4"/>
  <c r="BI1907" i="4"/>
  <c r="BH1907" i="4"/>
  <c r="BG1907" i="4"/>
  <c r="BE1907" i="4"/>
  <c r="T1907" i="4"/>
  <c r="R1907" i="4"/>
  <c r="P1907" i="4"/>
  <c r="BI1904" i="4"/>
  <c r="BH1904" i="4"/>
  <c r="BG1904" i="4"/>
  <c r="BE1904" i="4"/>
  <c r="T1904" i="4"/>
  <c r="R1904" i="4"/>
  <c r="P1904" i="4"/>
  <c r="BI1902" i="4"/>
  <c r="BH1902" i="4"/>
  <c r="BG1902" i="4"/>
  <c r="BE1902" i="4"/>
  <c r="T1902" i="4"/>
  <c r="R1902" i="4"/>
  <c r="P1902" i="4"/>
  <c r="BI1901" i="4"/>
  <c r="BH1901" i="4"/>
  <c r="BG1901" i="4"/>
  <c r="BE1901" i="4"/>
  <c r="T1901" i="4"/>
  <c r="R1901" i="4"/>
  <c r="P1901" i="4"/>
  <c r="BI1899" i="4"/>
  <c r="BH1899" i="4"/>
  <c r="BG1899" i="4"/>
  <c r="BE1899" i="4"/>
  <c r="T1899" i="4"/>
  <c r="R1899" i="4"/>
  <c r="P1899" i="4"/>
  <c r="BI1891" i="4"/>
  <c r="BH1891" i="4"/>
  <c r="BG1891" i="4"/>
  <c r="BE1891" i="4"/>
  <c r="T1891" i="4"/>
  <c r="R1891" i="4"/>
  <c r="P1891" i="4"/>
  <c r="BI1887" i="4"/>
  <c r="BH1887" i="4"/>
  <c r="BG1887" i="4"/>
  <c r="BE1887" i="4"/>
  <c r="T1887" i="4"/>
  <c r="R1887" i="4"/>
  <c r="P1887" i="4"/>
  <c r="BI1818" i="4"/>
  <c r="BH1818" i="4"/>
  <c r="BG1818" i="4"/>
  <c r="BE1818" i="4"/>
  <c r="T1818" i="4"/>
  <c r="R1818" i="4"/>
  <c r="P1818" i="4"/>
  <c r="BI1810" i="4"/>
  <c r="BH1810" i="4"/>
  <c r="BG1810" i="4"/>
  <c r="BE1810" i="4"/>
  <c r="T1810" i="4"/>
  <c r="R1810" i="4"/>
  <c r="P1810" i="4"/>
  <c r="BI1802" i="4"/>
  <c r="BH1802" i="4"/>
  <c r="BG1802" i="4"/>
  <c r="BE1802" i="4"/>
  <c r="T1802" i="4"/>
  <c r="R1802" i="4"/>
  <c r="P1802" i="4"/>
  <c r="BI1794" i="4"/>
  <c r="BH1794" i="4"/>
  <c r="BG1794" i="4"/>
  <c r="BE1794" i="4"/>
  <c r="T1794" i="4"/>
  <c r="R1794" i="4"/>
  <c r="P1794" i="4"/>
  <c r="BI1780" i="4"/>
  <c r="BH1780" i="4"/>
  <c r="BG1780" i="4"/>
  <c r="BE1780" i="4"/>
  <c r="T1780" i="4"/>
  <c r="R1780" i="4"/>
  <c r="P1780" i="4"/>
  <c r="BI1762" i="4"/>
  <c r="BH1762" i="4"/>
  <c r="BG1762" i="4"/>
  <c r="BE1762" i="4"/>
  <c r="T1762" i="4"/>
  <c r="R1762" i="4"/>
  <c r="P1762" i="4"/>
  <c r="BI1748" i="4"/>
  <c r="BH1748" i="4"/>
  <c r="BG1748" i="4"/>
  <c r="BE1748" i="4"/>
  <c r="T1748" i="4"/>
  <c r="R1748" i="4"/>
  <c r="P1748" i="4"/>
  <c r="BI1716" i="4"/>
  <c r="BH1716" i="4"/>
  <c r="BG1716" i="4"/>
  <c r="BE1716" i="4"/>
  <c r="T1716" i="4"/>
  <c r="R1716" i="4"/>
  <c r="P1716" i="4"/>
  <c r="BI1703" i="4"/>
  <c r="BH1703" i="4"/>
  <c r="BG1703" i="4"/>
  <c r="BE1703" i="4"/>
  <c r="T1703" i="4"/>
  <c r="R1703" i="4"/>
  <c r="P1703" i="4"/>
  <c r="BI1661" i="4"/>
  <c r="BH1661" i="4"/>
  <c r="BG1661" i="4"/>
  <c r="BE1661" i="4"/>
  <c r="T1661" i="4"/>
  <c r="R1661" i="4"/>
  <c r="P1661" i="4"/>
  <c r="BI1659" i="4"/>
  <c r="BH1659" i="4"/>
  <c r="BG1659" i="4"/>
  <c r="BE1659" i="4"/>
  <c r="T1659" i="4"/>
  <c r="R1659" i="4"/>
  <c r="P1659" i="4"/>
  <c r="BI1658" i="4"/>
  <c r="BH1658" i="4"/>
  <c r="BG1658" i="4"/>
  <c r="BE1658" i="4"/>
  <c r="T1658" i="4"/>
  <c r="R1658" i="4"/>
  <c r="P1658" i="4"/>
  <c r="BI1656" i="4"/>
  <c r="BH1656" i="4"/>
  <c r="BG1656" i="4"/>
  <c r="BE1656" i="4"/>
  <c r="T1656" i="4"/>
  <c r="R1656" i="4"/>
  <c r="P1656" i="4"/>
  <c r="BI1637" i="4"/>
  <c r="BH1637" i="4"/>
  <c r="BG1637" i="4"/>
  <c r="BE1637" i="4"/>
  <c r="T1637" i="4"/>
  <c r="R1637" i="4"/>
  <c r="P1637" i="4"/>
  <c r="BI1635" i="4"/>
  <c r="BH1635" i="4"/>
  <c r="BG1635" i="4"/>
  <c r="BE1635" i="4"/>
  <c r="T1635" i="4"/>
  <c r="R1635" i="4"/>
  <c r="P1635" i="4"/>
  <c r="BI1577" i="4"/>
  <c r="BH1577" i="4"/>
  <c r="BG1577" i="4"/>
  <c r="BE1577" i="4"/>
  <c r="T1577" i="4"/>
  <c r="R1577" i="4"/>
  <c r="P1577" i="4"/>
  <c r="BI1575" i="4"/>
  <c r="BH1575" i="4"/>
  <c r="BG1575" i="4"/>
  <c r="BE1575" i="4"/>
  <c r="T1575" i="4"/>
  <c r="R1575" i="4"/>
  <c r="P1575" i="4"/>
  <c r="BI1553" i="4"/>
  <c r="BH1553" i="4"/>
  <c r="BG1553" i="4"/>
  <c r="BE1553" i="4"/>
  <c r="T1553" i="4"/>
  <c r="R1553" i="4"/>
  <c r="P1553" i="4"/>
  <c r="BI1551" i="4"/>
  <c r="BH1551" i="4"/>
  <c r="BG1551" i="4"/>
  <c r="BE1551" i="4"/>
  <c r="T1551" i="4"/>
  <c r="R1551" i="4"/>
  <c r="P1551" i="4"/>
  <c r="BI1524" i="4"/>
  <c r="BH1524" i="4"/>
  <c r="BG1524" i="4"/>
  <c r="BE1524" i="4"/>
  <c r="T1524" i="4"/>
  <c r="R1524" i="4"/>
  <c r="P1524" i="4"/>
  <c r="BI1523" i="4"/>
  <c r="BH1523" i="4"/>
  <c r="BG1523" i="4"/>
  <c r="BE1523" i="4"/>
  <c r="T1523" i="4"/>
  <c r="R1523" i="4"/>
  <c r="P1523" i="4"/>
  <c r="BI1517" i="4"/>
  <c r="BH1517" i="4"/>
  <c r="BG1517" i="4"/>
  <c r="BE1517" i="4"/>
  <c r="T1517" i="4"/>
  <c r="R1517" i="4"/>
  <c r="P1517" i="4"/>
  <c r="BI1515" i="4"/>
  <c r="BH1515" i="4"/>
  <c r="BG1515" i="4"/>
  <c r="BE1515" i="4"/>
  <c r="T1515" i="4"/>
  <c r="R1515" i="4"/>
  <c r="P1515" i="4"/>
  <c r="BI1497" i="4"/>
  <c r="BH1497" i="4"/>
  <c r="BG1497" i="4"/>
  <c r="BE1497" i="4"/>
  <c r="T1497" i="4"/>
  <c r="R1497" i="4"/>
  <c r="P1497" i="4"/>
  <c r="BI1483" i="4"/>
  <c r="BH1483" i="4"/>
  <c r="BG1483" i="4"/>
  <c r="BE1483" i="4"/>
  <c r="T1483" i="4"/>
  <c r="R1483" i="4"/>
  <c r="P1483" i="4"/>
  <c r="BI1481" i="4"/>
  <c r="BH1481" i="4"/>
  <c r="BG1481" i="4"/>
  <c r="BE1481" i="4"/>
  <c r="T1481" i="4"/>
  <c r="R1481" i="4"/>
  <c r="P1481" i="4"/>
  <c r="BI1475" i="4"/>
  <c r="BH1475" i="4"/>
  <c r="BG1475" i="4"/>
  <c r="BE1475" i="4"/>
  <c r="T1475" i="4"/>
  <c r="R1475" i="4"/>
  <c r="P1475" i="4"/>
  <c r="BI1473" i="4"/>
  <c r="BH1473" i="4"/>
  <c r="BG1473" i="4"/>
  <c r="BE1473" i="4"/>
  <c r="T1473" i="4"/>
  <c r="R1473" i="4"/>
  <c r="P1473" i="4"/>
  <c r="BI1463" i="4"/>
  <c r="BH1463" i="4"/>
  <c r="BG1463" i="4"/>
  <c r="BE1463" i="4"/>
  <c r="T1463" i="4"/>
  <c r="R1463" i="4"/>
  <c r="P1463" i="4"/>
  <c r="BI1461" i="4"/>
  <c r="BH1461" i="4"/>
  <c r="BG1461" i="4"/>
  <c r="BE1461" i="4"/>
  <c r="T1461" i="4"/>
  <c r="R1461" i="4"/>
  <c r="P1461" i="4"/>
  <c r="BI1460" i="4"/>
  <c r="BH1460" i="4"/>
  <c r="BG1460" i="4"/>
  <c r="BE1460" i="4"/>
  <c r="T1460" i="4"/>
  <c r="R1460" i="4"/>
  <c r="P1460" i="4"/>
  <c r="BI1453" i="4"/>
  <c r="BH1453" i="4"/>
  <c r="BG1453" i="4"/>
  <c r="BE1453" i="4"/>
  <c r="T1453" i="4"/>
  <c r="R1453" i="4"/>
  <c r="P1453" i="4"/>
  <c r="BI1449" i="4"/>
  <c r="BH1449" i="4"/>
  <c r="BG1449" i="4"/>
  <c r="BE1449" i="4"/>
  <c r="T1449" i="4"/>
  <c r="R1449" i="4"/>
  <c r="P1449" i="4"/>
  <c r="BI1447" i="4"/>
  <c r="BH1447" i="4"/>
  <c r="BG1447" i="4"/>
  <c r="BE1447" i="4"/>
  <c r="T1447" i="4"/>
  <c r="R1447" i="4"/>
  <c r="P1447" i="4"/>
  <c r="BI1446" i="4"/>
  <c r="BH1446" i="4"/>
  <c r="BG1446" i="4"/>
  <c r="BE1446" i="4"/>
  <c r="T1446" i="4"/>
  <c r="R1446" i="4"/>
  <c r="P1446" i="4"/>
  <c r="BI1443" i="4"/>
  <c r="BH1443" i="4"/>
  <c r="BG1443" i="4"/>
  <c r="BE1443" i="4"/>
  <c r="T1443" i="4"/>
  <c r="R1443" i="4"/>
  <c r="P1443" i="4"/>
  <c r="BI1433" i="4"/>
  <c r="BH1433" i="4"/>
  <c r="BG1433" i="4"/>
  <c r="BE1433" i="4"/>
  <c r="T1433" i="4"/>
  <c r="R1433" i="4"/>
  <c r="P1433" i="4"/>
  <c r="BI1417" i="4"/>
  <c r="BH1417" i="4"/>
  <c r="BG1417" i="4"/>
  <c r="BE1417" i="4"/>
  <c r="T1417" i="4"/>
  <c r="R1417" i="4"/>
  <c r="P1417" i="4"/>
  <c r="BI1397" i="4"/>
  <c r="BH1397" i="4"/>
  <c r="BG1397" i="4"/>
  <c r="BE1397" i="4"/>
  <c r="T1397" i="4"/>
  <c r="R1397" i="4"/>
  <c r="P1397" i="4"/>
  <c r="BI1375" i="4"/>
  <c r="BH1375" i="4"/>
  <c r="BG1375" i="4"/>
  <c r="BE1375" i="4"/>
  <c r="T1375" i="4"/>
  <c r="R1375" i="4"/>
  <c r="P1375" i="4"/>
  <c r="BI1366" i="4"/>
  <c r="BH1366" i="4"/>
  <c r="BG1366" i="4"/>
  <c r="BE1366" i="4"/>
  <c r="T1366" i="4"/>
  <c r="R1366" i="4"/>
  <c r="P1366" i="4"/>
  <c r="BI1349" i="4"/>
  <c r="BH1349" i="4"/>
  <c r="BG1349" i="4"/>
  <c r="BE1349" i="4"/>
  <c r="T1349" i="4"/>
  <c r="R1349" i="4"/>
  <c r="P1349" i="4"/>
  <c r="BI1315" i="4"/>
  <c r="BH1315" i="4"/>
  <c r="BG1315" i="4"/>
  <c r="BE1315" i="4"/>
  <c r="T1315" i="4"/>
  <c r="R1315" i="4"/>
  <c r="P1315" i="4"/>
  <c r="BI1301" i="4"/>
  <c r="BH1301" i="4"/>
  <c r="BG1301" i="4"/>
  <c r="BE1301" i="4"/>
  <c r="T1301" i="4"/>
  <c r="R1301" i="4"/>
  <c r="P1301" i="4"/>
  <c r="BI1292" i="4"/>
  <c r="BH1292" i="4"/>
  <c r="BG1292" i="4"/>
  <c r="BE1292" i="4"/>
  <c r="T1292" i="4"/>
  <c r="R1292" i="4"/>
  <c r="P1292" i="4"/>
  <c r="BI1278" i="4"/>
  <c r="BH1278" i="4"/>
  <c r="BG1278" i="4"/>
  <c r="BE1278" i="4"/>
  <c r="T1278" i="4"/>
  <c r="R1278" i="4"/>
  <c r="P1278" i="4"/>
  <c r="BI1253" i="4"/>
  <c r="BH1253" i="4"/>
  <c r="BG1253" i="4"/>
  <c r="BE1253" i="4"/>
  <c r="T1253" i="4"/>
  <c r="R1253" i="4"/>
  <c r="P1253" i="4"/>
  <c r="BI1228" i="4"/>
  <c r="BH1228" i="4"/>
  <c r="BG1228" i="4"/>
  <c r="BE1228" i="4"/>
  <c r="T1228" i="4"/>
  <c r="R1228" i="4"/>
  <c r="P1228" i="4"/>
  <c r="BI1226" i="4"/>
  <c r="BH1226" i="4"/>
  <c r="BG1226" i="4"/>
  <c r="BE1226" i="4"/>
  <c r="T1226" i="4"/>
  <c r="R1226" i="4"/>
  <c r="P1226" i="4"/>
  <c r="BI1225" i="4"/>
  <c r="BH1225" i="4"/>
  <c r="BG1225" i="4"/>
  <c r="BE1225" i="4"/>
  <c r="T1225" i="4"/>
  <c r="R1225" i="4"/>
  <c r="P1225" i="4"/>
  <c r="BI1220" i="4"/>
  <c r="BH1220" i="4"/>
  <c r="BG1220" i="4"/>
  <c r="BE1220" i="4"/>
  <c r="T1220" i="4"/>
  <c r="R1220" i="4"/>
  <c r="P1220" i="4"/>
  <c r="BI1218" i="4"/>
  <c r="BH1218" i="4"/>
  <c r="BG1218" i="4"/>
  <c r="BE1218" i="4"/>
  <c r="T1218" i="4"/>
  <c r="R1218" i="4"/>
  <c r="P1218" i="4"/>
  <c r="BI1216" i="4"/>
  <c r="BH1216" i="4"/>
  <c r="BG1216" i="4"/>
  <c r="BE1216" i="4"/>
  <c r="T1216" i="4"/>
  <c r="R1216" i="4"/>
  <c r="P1216" i="4"/>
  <c r="BI1214" i="4"/>
  <c r="BH1214" i="4"/>
  <c r="BG1214" i="4"/>
  <c r="BE1214" i="4"/>
  <c r="T1214" i="4"/>
  <c r="R1214" i="4"/>
  <c r="P1214" i="4"/>
  <c r="BI1209" i="4"/>
  <c r="BH1209" i="4"/>
  <c r="BG1209" i="4"/>
  <c r="BE1209" i="4"/>
  <c r="T1209" i="4"/>
  <c r="R1209" i="4"/>
  <c r="P1209" i="4"/>
  <c r="BI1207" i="4"/>
  <c r="BH1207" i="4"/>
  <c r="BG1207" i="4"/>
  <c r="BE1207" i="4"/>
  <c r="T1207" i="4"/>
  <c r="R1207" i="4"/>
  <c r="P1207" i="4"/>
  <c r="BI1206" i="4"/>
  <c r="BH1206" i="4"/>
  <c r="BG1206" i="4"/>
  <c r="BE1206" i="4"/>
  <c r="T1206" i="4"/>
  <c r="R1206" i="4"/>
  <c r="P1206" i="4"/>
  <c r="BI1204" i="4"/>
  <c r="BH1204" i="4"/>
  <c r="BG1204" i="4"/>
  <c r="BE1204" i="4"/>
  <c r="T1204" i="4"/>
  <c r="R1204" i="4"/>
  <c r="P1204" i="4"/>
  <c r="BI1192" i="4"/>
  <c r="BH1192" i="4"/>
  <c r="BG1192" i="4"/>
  <c r="BE1192" i="4"/>
  <c r="T1192" i="4"/>
  <c r="R1192" i="4"/>
  <c r="P1192" i="4"/>
  <c r="BI1189" i="4"/>
  <c r="BH1189" i="4"/>
  <c r="BG1189" i="4"/>
  <c r="BE1189" i="4"/>
  <c r="T1189" i="4"/>
  <c r="R1189" i="4"/>
  <c r="P1189" i="4"/>
  <c r="BI1186" i="4"/>
  <c r="BH1186" i="4"/>
  <c r="BG1186" i="4"/>
  <c r="BE1186" i="4"/>
  <c r="T1186" i="4"/>
  <c r="R1186" i="4"/>
  <c r="P1186" i="4"/>
  <c r="BI1184" i="4"/>
  <c r="BH1184" i="4"/>
  <c r="BG1184" i="4"/>
  <c r="BE1184" i="4"/>
  <c r="T1184" i="4"/>
  <c r="R1184" i="4"/>
  <c r="P1184" i="4"/>
  <c r="BI1183" i="4"/>
  <c r="BH1183" i="4"/>
  <c r="BG1183" i="4"/>
  <c r="BE1183" i="4"/>
  <c r="T1183" i="4"/>
  <c r="R1183" i="4"/>
  <c r="P1183" i="4"/>
  <c r="BI1161" i="4"/>
  <c r="BH1161" i="4"/>
  <c r="BG1161" i="4"/>
  <c r="BE1161" i="4"/>
  <c r="T1161" i="4"/>
  <c r="R1161" i="4"/>
  <c r="P1161" i="4"/>
  <c r="BI1158" i="4"/>
  <c r="BH1158" i="4"/>
  <c r="BG1158" i="4"/>
  <c r="BE1158" i="4"/>
  <c r="T1158" i="4"/>
  <c r="R1158" i="4"/>
  <c r="P1158" i="4"/>
  <c r="BI1136" i="4"/>
  <c r="BH1136" i="4"/>
  <c r="BG1136" i="4"/>
  <c r="BE1136" i="4"/>
  <c r="T1136" i="4"/>
  <c r="R1136" i="4"/>
  <c r="P1136" i="4"/>
  <c r="BI1134" i="4"/>
  <c r="BH1134" i="4"/>
  <c r="BG1134" i="4"/>
  <c r="BE1134" i="4"/>
  <c r="T1134" i="4"/>
  <c r="R1134" i="4"/>
  <c r="P1134" i="4"/>
  <c r="BI1124" i="4"/>
  <c r="BH1124" i="4"/>
  <c r="BG1124" i="4"/>
  <c r="BE1124" i="4"/>
  <c r="T1124" i="4"/>
  <c r="R1124" i="4"/>
  <c r="P1124" i="4"/>
  <c r="BI1122" i="4"/>
  <c r="BH1122" i="4"/>
  <c r="BG1122" i="4"/>
  <c r="BE1122" i="4"/>
  <c r="T1122" i="4"/>
  <c r="R1122" i="4"/>
  <c r="P1122" i="4"/>
  <c r="BI1112" i="4"/>
  <c r="BH1112" i="4"/>
  <c r="BG1112" i="4"/>
  <c r="BE1112" i="4"/>
  <c r="T1112" i="4"/>
  <c r="R1112" i="4"/>
  <c r="P1112" i="4"/>
  <c r="BI1104" i="4"/>
  <c r="BH1104" i="4"/>
  <c r="BG1104" i="4"/>
  <c r="BE1104" i="4"/>
  <c r="T1104" i="4"/>
  <c r="R1104" i="4"/>
  <c r="P1104" i="4"/>
  <c r="BI1103" i="4"/>
  <c r="BH1103" i="4"/>
  <c r="BG1103" i="4"/>
  <c r="BE1103" i="4"/>
  <c r="T1103" i="4"/>
  <c r="R1103" i="4"/>
  <c r="P1103" i="4"/>
  <c r="BI1089" i="4"/>
  <c r="BH1089" i="4"/>
  <c r="BG1089" i="4"/>
  <c r="BE1089" i="4"/>
  <c r="T1089" i="4"/>
  <c r="R1089" i="4"/>
  <c r="P1089" i="4"/>
  <c r="BI1087" i="4"/>
  <c r="BH1087" i="4"/>
  <c r="BG1087" i="4"/>
  <c r="BE1087" i="4"/>
  <c r="T1087" i="4"/>
  <c r="R1087" i="4"/>
  <c r="P1087" i="4"/>
  <c r="BI1073" i="4"/>
  <c r="BH1073" i="4"/>
  <c r="BG1073" i="4"/>
  <c r="BE1073" i="4"/>
  <c r="T1073" i="4"/>
  <c r="R1073" i="4"/>
  <c r="P1073" i="4"/>
  <c r="BI1071" i="4"/>
  <c r="BH1071" i="4"/>
  <c r="BG1071" i="4"/>
  <c r="BE1071" i="4"/>
  <c r="T1071" i="4"/>
  <c r="R1071" i="4"/>
  <c r="P1071" i="4"/>
  <c r="BI1063" i="4"/>
  <c r="BH1063" i="4"/>
  <c r="BG1063" i="4"/>
  <c r="BE1063" i="4"/>
  <c r="T1063" i="4"/>
  <c r="R1063" i="4"/>
  <c r="P1063" i="4"/>
  <c r="BI1051" i="4"/>
  <c r="BH1051" i="4"/>
  <c r="BG1051" i="4"/>
  <c r="BE1051" i="4"/>
  <c r="T1051" i="4"/>
  <c r="R1051" i="4"/>
  <c r="P1051" i="4"/>
  <c r="BI1049" i="4"/>
  <c r="BH1049" i="4"/>
  <c r="BG1049" i="4"/>
  <c r="BE1049" i="4"/>
  <c r="T1049" i="4"/>
  <c r="R1049" i="4"/>
  <c r="P1049" i="4"/>
  <c r="BI1035" i="4"/>
  <c r="BH1035" i="4"/>
  <c r="BG1035" i="4"/>
  <c r="BE1035" i="4"/>
  <c r="T1035" i="4"/>
  <c r="R1035" i="4"/>
  <c r="P1035" i="4"/>
  <c r="BI1032" i="4"/>
  <c r="BH1032" i="4"/>
  <c r="BG1032" i="4"/>
  <c r="BE1032" i="4"/>
  <c r="T1032" i="4"/>
  <c r="T1031" i="4" s="1"/>
  <c r="R1032" i="4"/>
  <c r="R1031" i="4" s="1"/>
  <c r="P1032" i="4"/>
  <c r="P1031" i="4" s="1"/>
  <c r="BI1028" i="4"/>
  <c r="BH1028" i="4"/>
  <c r="BG1028" i="4"/>
  <c r="BE1028" i="4"/>
  <c r="T1028" i="4"/>
  <c r="R1028" i="4"/>
  <c r="P1028" i="4"/>
  <c r="BI1025" i="4"/>
  <c r="BH1025" i="4"/>
  <c r="BG1025" i="4"/>
  <c r="BE1025" i="4"/>
  <c r="T1025" i="4"/>
  <c r="R1025" i="4"/>
  <c r="P1025" i="4"/>
  <c r="BI1022" i="4"/>
  <c r="BH1022" i="4"/>
  <c r="BG1022" i="4"/>
  <c r="BE1022" i="4"/>
  <c r="T1022" i="4"/>
  <c r="R1022" i="4"/>
  <c r="P1022" i="4"/>
  <c r="BI1019" i="4"/>
  <c r="BH1019" i="4"/>
  <c r="BG1019" i="4"/>
  <c r="BE1019" i="4"/>
  <c r="T1019" i="4"/>
  <c r="R1019" i="4"/>
  <c r="P1019" i="4"/>
  <c r="BI1008" i="4"/>
  <c r="BH1008" i="4"/>
  <c r="BG1008" i="4"/>
  <c r="BE1008" i="4"/>
  <c r="T1008" i="4"/>
  <c r="R1008" i="4"/>
  <c r="P1008" i="4"/>
  <c r="BI998" i="4"/>
  <c r="BH998" i="4"/>
  <c r="BG998" i="4"/>
  <c r="BE998" i="4"/>
  <c r="T998" i="4"/>
  <c r="T997" i="4" s="1"/>
  <c r="R998" i="4"/>
  <c r="R997" i="4"/>
  <c r="P998" i="4"/>
  <c r="P997" i="4" s="1"/>
  <c r="BI994" i="4"/>
  <c r="BH994" i="4"/>
  <c r="BG994" i="4"/>
  <c r="BE994" i="4"/>
  <c r="T994" i="4"/>
  <c r="R994" i="4"/>
  <c r="P994" i="4"/>
  <c r="BI990" i="4"/>
  <c r="BH990" i="4"/>
  <c r="BG990" i="4"/>
  <c r="BE990" i="4"/>
  <c r="T990" i="4"/>
  <c r="R990" i="4"/>
  <c r="P990" i="4"/>
  <c r="BI986" i="4"/>
  <c r="BH986" i="4"/>
  <c r="BG986" i="4"/>
  <c r="BE986" i="4"/>
  <c r="T986" i="4"/>
  <c r="R986" i="4"/>
  <c r="P986" i="4"/>
  <c r="BI977" i="4"/>
  <c r="BH977" i="4"/>
  <c r="BG977" i="4"/>
  <c r="BE977" i="4"/>
  <c r="T977" i="4"/>
  <c r="R977" i="4"/>
  <c r="P977" i="4"/>
  <c r="BI971" i="4"/>
  <c r="BH971" i="4"/>
  <c r="BG971" i="4"/>
  <c r="BE971" i="4"/>
  <c r="T971" i="4"/>
  <c r="R971" i="4"/>
  <c r="P971" i="4"/>
  <c r="BI949" i="4"/>
  <c r="BH949" i="4"/>
  <c r="BG949" i="4"/>
  <c r="BE949" i="4"/>
  <c r="T949" i="4"/>
  <c r="R949" i="4"/>
  <c r="P949" i="4"/>
  <c r="BI945" i="4"/>
  <c r="BH945" i="4"/>
  <c r="BG945" i="4"/>
  <c r="BE945" i="4"/>
  <c r="T945" i="4"/>
  <c r="R945" i="4"/>
  <c r="P945" i="4"/>
  <c r="BI938" i="4"/>
  <c r="BH938" i="4"/>
  <c r="BG938" i="4"/>
  <c r="BE938" i="4"/>
  <c r="T938" i="4"/>
  <c r="R938" i="4"/>
  <c r="P938" i="4"/>
  <c r="BI929" i="4"/>
  <c r="BH929" i="4"/>
  <c r="BG929" i="4"/>
  <c r="BE929" i="4"/>
  <c r="T929" i="4"/>
  <c r="R929" i="4"/>
  <c r="P929" i="4"/>
  <c r="BI923" i="4"/>
  <c r="BH923" i="4"/>
  <c r="BG923" i="4"/>
  <c r="BE923" i="4"/>
  <c r="T923" i="4"/>
  <c r="R923" i="4"/>
  <c r="P923" i="4"/>
  <c r="BI766" i="4"/>
  <c r="BH766" i="4"/>
  <c r="BG766" i="4"/>
  <c r="BE766" i="4"/>
  <c r="T766" i="4"/>
  <c r="R766" i="4"/>
  <c r="P766" i="4"/>
  <c r="BI761" i="4"/>
  <c r="BH761" i="4"/>
  <c r="BG761" i="4"/>
  <c r="BE761" i="4"/>
  <c r="T761" i="4"/>
  <c r="R761" i="4"/>
  <c r="P761" i="4"/>
  <c r="BI756" i="4"/>
  <c r="BH756" i="4"/>
  <c r="BG756" i="4"/>
  <c r="BE756" i="4"/>
  <c r="T756" i="4"/>
  <c r="R756" i="4"/>
  <c r="P756" i="4"/>
  <c r="BI753" i="4"/>
  <c r="BH753" i="4"/>
  <c r="BG753" i="4"/>
  <c r="BE753" i="4"/>
  <c r="T753" i="4"/>
  <c r="R753" i="4"/>
  <c r="P753" i="4"/>
  <c r="BI613" i="4"/>
  <c r="BH613" i="4"/>
  <c r="BG613" i="4"/>
  <c r="BE613" i="4"/>
  <c r="T613" i="4"/>
  <c r="R613" i="4"/>
  <c r="P613" i="4"/>
  <c r="BI609" i="4"/>
  <c r="BH609" i="4"/>
  <c r="BG609" i="4"/>
  <c r="BE609" i="4"/>
  <c r="T609" i="4"/>
  <c r="R609" i="4"/>
  <c r="P609" i="4"/>
  <c r="BI597" i="4"/>
  <c r="BH597" i="4"/>
  <c r="BG597" i="4"/>
  <c r="BE597" i="4"/>
  <c r="T597" i="4"/>
  <c r="R597" i="4"/>
  <c r="P597" i="4"/>
  <c r="BI592" i="4"/>
  <c r="BH592" i="4"/>
  <c r="BG592" i="4"/>
  <c r="BE592" i="4"/>
  <c r="T592" i="4"/>
  <c r="R592" i="4"/>
  <c r="P592" i="4"/>
  <c r="BI584" i="4"/>
  <c r="BH584" i="4"/>
  <c r="BG584" i="4"/>
  <c r="BE584" i="4"/>
  <c r="T584" i="4"/>
  <c r="R584" i="4"/>
  <c r="P584" i="4"/>
  <c r="BI578" i="4"/>
  <c r="BH578" i="4"/>
  <c r="BG578" i="4"/>
  <c r="BE578" i="4"/>
  <c r="T578" i="4"/>
  <c r="R578" i="4"/>
  <c r="P578" i="4"/>
  <c r="BI574" i="4"/>
  <c r="BH574" i="4"/>
  <c r="BG574" i="4"/>
  <c r="BE574" i="4"/>
  <c r="T574" i="4"/>
  <c r="R574" i="4"/>
  <c r="P574" i="4"/>
  <c r="BI571" i="4"/>
  <c r="BH571" i="4"/>
  <c r="BG571" i="4"/>
  <c r="BE571" i="4"/>
  <c r="T571" i="4"/>
  <c r="R571" i="4"/>
  <c r="P571" i="4"/>
  <c r="BI554" i="4"/>
  <c r="BH554" i="4"/>
  <c r="BG554" i="4"/>
  <c r="BE554" i="4"/>
  <c r="T554" i="4"/>
  <c r="R554" i="4"/>
  <c r="P554" i="4"/>
  <c r="BI534" i="4"/>
  <c r="BH534" i="4"/>
  <c r="BG534" i="4"/>
  <c r="BE534" i="4"/>
  <c r="T534" i="4"/>
  <c r="R534" i="4"/>
  <c r="P534" i="4"/>
  <c r="BI528" i="4"/>
  <c r="BH528" i="4"/>
  <c r="BG528" i="4"/>
  <c r="BE528" i="4"/>
  <c r="T528" i="4"/>
  <c r="R528" i="4"/>
  <c r="P528" i="4"/>
  <c r="BI517" i="4"/>
  <c r="BH517" i="4"/>
  <c r="BG517" i="4"/>
  <c r="BE517" i="4"/>
  <c r="T517" i="4"/>
  <c r="R517" i="4"/>
  <c r="P517" i="4"/>
  <c r="BI514" i="4"/>
  <c r="BH514" i="4"/>
  <c r="BG514" i="4"/>
  <c r="BE514" i="4"/>
  <c r="T514" i="4"/>
  <c r="R514" i="4"/>
  <c r="P514" i="4"/>
  <c r="BI502" i="4"/>
  <c r="BH502" i="4"/>
  <c r="BG502" i="4"/>
  <c r="BE502" i="4"/>
  <c r="T502" i="4"/>
  <c r="R502" i="4"/>
  <c r="P502" i="4"/>
  <c r="BI500" i="4"/>
  <c r="BH500" i="4"/>
  <c r="BG500" i="4"/>
  <c r="BE500" i="4"/>
  <c r="T500" i="4"/>
  <c r="R500" i="4"/>
  <c r="P500" i="4"/>
  <c r="BI485" i="4"/>
  <c r="BH485" i="4"/>
  <c r="BG485" i="4"/>
  <c r="BE485" i="4"/>
  <c r="T485" i="4"/>
  <c r="R485" i="4"/>
  <c r="P485" i="4"/>
  <c r="BI451" i="4"/>
  <c r="BH451" i="4"/>
  <c r="BG451" i="4"/>
  <c r="BE451" i="4"/>
  <c r="T451" i="4"/>
  <c r="R451" i="4"/>
  <c r="P451" i="4"/>
  <c r="BI443" i="4"/>
  <c r="BH443" i="4"/>
  <c r="BG443" i="4"/>
  <c r="BE443" i="4"/>
  <c r="T443" i="4"/>
  <c r="R443" i="4"/>
  <c r="P443" i="4"/>
  <c r="BI435" i="4"/>
  <c r="BH435" i="4"/>
  <c r="BG435" i="4"/>
  <c r="BE435" i="4"/>
  <c r="T435" i="4"/>
  <c r="R435" i="4"/>
  <c r="P435" i="4"/>
  <c r="BI429" i="4"/>
  <c r="BH429" i="4"/>
  <c r="BG429" i="4"/>
  <c r="BE429" i="4"/>
  <c r="T429" i="4"/>
  <c r="R429" i="4"/>
  <c r="P429" i="4"/>
  <c r="BI424" i="4"/>
  <c r="BH424" i="4"/>
  <c r="BG424" i="4"/>
  <c r="BE424" i="4"/>
  <c r="T424" i="4"/>
  <c r="R424" i="4"/>
  <c r="P424" i="4"/>
  <c r="BI418" i="4"/>
  <c r="BH418" i="4"/>
  <c r="BG418" i="4"/>
  <c r="BE418" i="4"/>
  <c r="T418" i="4"/>
  <c r="R418" i="4"/>
  <c r="P418" i="4"/>
  <c r="BI413" i="4"/>
  <c r="BH413" i="4"/>
  <c r="BG413" i="4"/>
  <c r="BE413" i="4"/>
  <c r="T413" i="4"/>
  <c r="R413" i="4"/>
  <c r="P413" i="4"/>
  <c r="BI408" i="4"/>
  <c r="BH408" i="4"/>
  <c r="BG408" i="4"/>
  <c r="BE408" i="4"/>
  <c r="T408" i="4"/>
  <c r="R408" i="4"/>
  <c r="P408" i="4"/>
  <c r="BI398" i="4"/>
  <c r="BH398" i="4"/>
  <c r="BG398" i="4"/>
  <c r="BE398" i="4"/>
  <c r="T398" i="4"/>
  <c r="R398" i="4"/>
  <c r="P398" i="4"/>
  <c r="BI394" i="4"/>
  <c r="BH394" i="4"/>
  <c r="BG394" i="4"/>
  <c r="BE394" i="4"/>
  <c r="T394" i="4"/>
  <c r="R394" i="4"/>
  <c r="P394" i="4"/>
  <c r="BI385" i="4"/>
  <c r="BH385" i="4"/>
  <c r="BG385" i="4"/>
  <c r="BE385" i="4"/>
  <c r="T385" i="4"/>
  <c r="R385" i="4"/>
  <c r="P385" i="4"/>
  <c r="BI341" i="4"/>
  <c r="BH341" i="4"/>
  <c r="BG341" i="4"/>
  <c r="BE341" i="4"/>
  <c r="T341" i="4"/>
  <c r="R341" i="4"/>
  <c r="P341" i="4"/>
  <c r="BI297" i="4"/>
  <c r="BH297" i="4"/>
  <c r="BG297" i="4"/>
  <c r="BE297" i="4"/>
  <c r="T297" i="4"/>
  <c r="R297" i="4"/>
  <c r="P297" i="4"/>
  <c r="BI266" i="4"/>
  <c r="BH266" i="4"/>
  <c r="BG266" i="4"/>
  <c r="BE266" i="4"/>
  <c r="T266" i="4"/>
  <c r="R266" i="4"/>
  <c r="P266" i="4"/>
  <c r="BI248" i="4"/>
  <c r="BH248" i="4"/>
  <c r="BG248" i="4"/>
  <c r="BE248" i="4"/>
  <c r="T248" i="4"/>
  <c r="R248" i="4"/>
  <c r="P248" i="4"/>
  <c r="BI226" i="4"/>
  <c r="BH226" i="4"/>
  <c r="BG226" i="4"/>
  <c r="BE226" i="4"/>
  <c r="T226" i="4"/>
  <c r="R226" i="4"/>
  <c r="P226" i="4"/>
  <c r="BI217" i="4"/>
  <c r="BH217" i="4"/>
  <c r="BG217" i="4"/>
  <c r="BE217" i="4"/>
  <c r="T217" i="4"/>
  <c r="R217" i="4"/>
  <c r="P217" i="4"/>
  <c r="BI208" i="4"/>
  <c r="BH208" i="4"/>
  <c r="BG208" i="4"/>
  <c r="BE208" i="4"/>
  <c r="T208" i="4"/>
  <c r="R208" i="4"/>
  <c r="P208" i="4"/>
  <c r="BI196" i="4"/>
  <c r="BH196" i="4"/>
  <c r="BG196" i="4"/>
  <c r="BE196" i="4"/>
  <c r="T196" i="4"/>
  <c r="R196" i="4"/>
  <c r="P196" i="4"/>
  <c r="BI186" i="4"/>
  <c r="BH186" i="4"/>
  <c r="BG186" i="4"/>
  <c r="BE186" i="4"/>
  <c r="T186" i="4"/>
  <c r="R186" i="4"/>
  <c r="P186" i="4"/>
  <c r="BI176" i="4"/>
  <c r="BH176" i="4"/>
  <c r="BG176" i="4"/>
  <c r="BE176" i="4"/>
  <c r="T176" i="4"/>
  <c r="R176" i="4"/>
  <c r="P176" i="4"/>
  <c r="BI154" i="4"/>
  <c r="BH154" i="4"/>
  <c r="BG154" i="4"/>
  <c r="BE154" i="4"/>
  <c r="T154" i="4"/>
  <c r="R154" i="4"/>
  <c r="P154" i="4"/>
  <c r="BI150" i="4"/>
  <c r="BH150" i="4"/>
  <c r="BG150" i="4"/>
  <c r="BE150" i="4"/>
  <c r="T150" i="4"/>
  <c r="R150" i="4"/>
  <c r="P150" i="4"/>
  <c r="BI146" i="4"/>
  <c r="BH146" i="4"/>
  <c r="BG146" i="4"/>
  <c r="BE146" i="4"/>
  <c r="T146" i="4"/>
  <c r="R146" i="4"/>
  <c r="P146" i="4"/>
  <c r="BI142" i="4"/>
  <c r="BH142" i="4"/>
  <c r="BG142" i="4"/>
  <c r="BE142" i="4"/>
  <c r="T142" i="4"/>
  <c r="R142" i="4"/>
  <c r="P142" i="4"/>
  <c r="J137" i="4"/>
  <c r="J136" i="4"/>
  <c r="F136" i="4"/>
  <c r="F134" i="4"/>
  <c r="E132" i="4"/>
  <c r="J94" i="4"/>
  <c r="J93" i="4"/>
  <c r="F93" i="4"/>
  <c r="F91" i="4"/>
  <c r="E89" i="4"/>
  <c r="J20" i="4"/>
  <c r="E20" i="4"/>
  <c r="F137" i="4" s="1"/>
  <c r="J19" i="4"/>
  <c r="J14" i="4"/>
  <c r="J91" i="4" s="1"/>
  <c r="E7" i="4"/>
  <c r="E128" i="4" s="1"/>
  <c r="J39" i="3"/>
  <c r="J38" i="3"/>
  <c r="AY96" i="1"/>
  <c r="J37" i="3"/>
  <c r="AX96" i="1"/>
  <c r="BI1791" i="3"/>
  <c r="BH1791" i="3"/>
  <c r="BG1791" i="3"/>
  <c r="BE1791" i="3"/>
  <c r="T1791" i="3"/>
  <c r="T1783" i="3"/>
  <c r="R1791" i="3"/>
  <c r="P1791" i="3"/>
  <c r="P1783" i="3"/>
  <c r="BI1784" i="3"/>
  <c r="BH1784" i="3"/>
  <c r="BG1784" i="3"/>
  <c r="BE1784" i="3"/>
  <c r="T1784" i="3"/>
  <c r="R1784" i="3"/>
  <c r="R1783" i="3" s="1"/>
  <c r="P1784" i="3"/>
  <c r="BI1738" i="3"/>
  <c r="BH1738" i="3"/>
  <c r="BG1738" i="3"/>
  <c r="BE1738" i="3"/>
  <c r="T1738" i="3"/>
  <c r="R1738" i="3"/>
  <c r="P1738" i="3"/>
  <c r="BI1629" i="3"/>
  <c r="BH1629" i="3"/>
  <c r="BG1629" i="3"/>
  <c r="BE1629" i="3"/>
  <c r="T1629" i="3"/>
  <c r="R1629" i="3"/>
  <c r="P1629" i="3"/>
  <c r="BI1625" i="3"/>
  <c r="BH1625" i="3"/>
  <c r="BG1625" i="3"/>
  <c r="BE1625" i="3"/>
  <c r="T1625" i="3"/>
  <c r="R1625" i="3"/>
  <c r="P1625" i="3"/>
  <c r="BI1621" i="3"/>
  <c r="BH1621" i="3"/>
  <c r="BG1621" i="3"/>
  <c r="BE1621" i="3"/>
  <c r="T1621" i="3"/>
  <c r="R1621" i="3"/>
  <c r="P1621" i="3"/>
  <c r="BI1611" i="3"/>
  <c r="BH1611" i="3"/>
  <c r="BG1611" i="3"/>
  <c r="BE1611" i="3"/>
  <c r="T1611" i="3"/>
  <c r="R1611" i="3"/>
  <c r="P1611" i="3"/>
  <c r="BI1607" i="3"/>
  <c r="BH1607" i="3"/>
  <c r="BG1607" i="3"/>
  <c r="BE1607" i="3"/>
  <c r="T1607" i="3"/>
  <c r="R1607" i="3"/>
  <c r="P1607" i="3"/>
  <c r="BI1599" i="3"/>
  <c r="BH1599" i="3"/>
  <c r="BG1599" i="3"/>
  <c r="BE1599" i="3"/>
  <c r="T1599" i="3"/>
  <c r="R1599" i="3"/>
  <c r="P1599" i="3"/>
  <c r="BI1567" i="3"/>
  <c r="BH1567" i="3"/>
  <c r="BG1567" i="3"/>
  <c r="BE1567" i="3"/>
  <c r="T1567" i="3"/>
  <c r="R1567" i="3"/>
  <c r="P1567" i="3"/>
  <c r="BI1566" i="3"/>
  <c r="BH1566" i="3"/>
  <c r="BG1566" i="3"/>
  <c r="BE1566" i="3"/>
  <c r="T1566" i="3"/>
  <c r="R1566" i="3"/>
  <c r="P1566" i="3"/>
  <c r="BI1562" i="3"/>
  <c r="BH1562" i="3"/>
  <c r="BG1562" i="3"/>
  <c r="BE1562" i="3"/>
  <c r="T1562" i="3"/>
  <c r="R1562" i="3"/>
  <c r="P1562" i="3"/>
  <c r="BI1558" i="3"/>
  <c r="BH1558" i="3"/>
  <c r="BG1558" i="3"/>
  <c r="BE1558" i="3"/>
  <c r="T1558" i="3"/>
  <c r="R1558" i="3"/>
  <c r="P1558" i="3"/>
  <c r="BI1544" i="3"/>
  <c r="BH1544" i="3"/>
  <c r="BG1544" i="3"/>
  <c r="BE1544" i="3"/>
  <c r="T1544" i="3"/>
  <c r="R1544" i="3"/>
  <c r="P1544" i="3"/>
  <c r="BI1536" i="3"/>
  <c r="BH1536" i="3"/>
  <c r="BG1536" i="3"/>
  <c r="BE1536" i="3"/>
  <c r="T1536" i="3"/>
  <c r="R1536" i="3"/>
  <c r="P1536" i="3"/>
  <c r="BI1530" i="3"/>
  <c r="BH1530" i="3"/>
  <c r="BG1530" i="3"/>
  <c r="BE1530" i="3"/>
  <c r="T1530" i="3"/>
  <c r="R1530" i="3"/>
  <c r="P1530" i="3"/>
  <c r="BI1525" i="3"/>
  <c r="BH1525" i="3"/>
  <c r="BG1525" i="3"/>
  <c r="BE1525" i="3"/>
  <c r="T1525" i="3"/>
  <c r="R1525" i="3"/>
  <c r="P1525" i="3"/>
  <c r="BI1516" i="3"/>
  <c r="BH1516" i="3"/>
  <c r="BG1516" i="3"/>
  <c r="BE1516" i="3"/>
  <c r="T1516" i="3"/>
  <c r="R1516" i="3"/>
  <c r="P1516" i="3"/>
  <c r="BI1512" i="3"/>
  <c r="BH1512" i="3"/>
  <c r="BG1512" i="3"/>
  <c r="BE1512" i="3"/>
  <c r="T1512" i="3"/>
  <c r="R1512" i="3"/>
  <c r="P1512" i="3"/>
  <c r="BI1501" i="3"/>
  <c r="BH1501" i="3"/>
  <c r="BG1501" i="3"/>
  <c r="BE1501" i="3"/>
  <c r="T1501" i="3"/>
  <c r="R1501" i="3"/>
  <c r="P1501" i="3"/>
  <c r="BI1484" i="3"/>
  <c r="BH1484" i="3"/>
  <c r="BG1484" i="3"/>
  <c r="BE1484" i="3"/>
  <c r="T1484" i="3"/>
  <c r="R1484" i="3"/>
  <c r="P1484" i="3"/>
  <c r="BI1478" i="3"/>
  <c r="BH1478" i="3"/>
  <c r="BG1478" i="3"/>
  <c r="BE1478" i="3"/>
  <c r="T1478" i="3"/>
  <c r="R1478" i="3"/>
  <c r="P1478" i="3"/>
  <c r="BI1473" i="3"/>
  <c r="BH1473" i="3"/>
  <c r="BG1473" i="3"/>
  <c r="BE1473" i="3"/>
  <c r="T1473" i="3"/>
  <c r="R1473" i="3"/>
  <c r="P1473" i="3"/>
  <c r="BI1455" i="3"/>
  <c r="BH1455" i="3"/>
  <c r="BG1455" i="3"/>
  <c r="BE1455" i="3"/>
  <c r="T1455" i="3"/>
  <c r="R1455" i="3"/>
  <c r="P1455" i="3"/>
  <c r="BI1451" i="3"/>
  <c r="BH1451" i="3"/>
  <c r="BG1451" i="3"/>
  <c r="BE1451" i="3"/>
  <c r="T1451" i="3"/>
  <c r="R1451" i="3"/>
  <c r="P1451" i="3"/>
  <c r="BI1434" i="3"/>
  <c r="BH1434" i="3"/>
  <c r="BG1434" i="3"/>
  <c r="BE1434" i="3"/>
  <c r="T1434" i="3"/>
  <c r="R1434" i="3"/>
  <c r="P1434" i="3"/>
  <c r="BI1426" i="3"/>
  <c r="BH1426" i="3"/>
  <c r="BG1426" i="3"/>
  <c r="BE1426" i="3"/>
  <c r="T1426" i="3"/>
  <c r="T1425" i="3"/>
  <c r="R1426" i="3"/>
  <c r="R1425" i="3" s="1"/>
  <c r="P1426" i="3"/>
  <c r="P1425" i="3"/>
  <c r="BI1423" i="3"/>
  <c r="BH1423" i="3"/>
  <c r="BG1423" i="3"/>
  <c r="BE1423" i="3"/>
  <c r="T1423" i="3"/>
  <c r="T1422" i="3" s="1"/>
  <c r="R1423" i="3"/>
  <c r="R1422" i="3"/>
  <c r="P1423" i="3"/>
  <c r="P1422" i="3" s="1"/>
  <c r="BI1419" i="3"/>
  <c r="BH1419" i="3"/>
  <c r="BG1419" i="3"/>
  <c r="BE1419" i="3"/>
  <c r="T1419" i="3"/>
  <c r="R1419" i="3"/>
  <c r="P1419" i="3"/>
  <c r="BI1412" i="3"/>
  <c r="BH1412" i="3"/>
  <c r="BG1412" i="3"/>
  <c r="BE1412" i="3"/>
  <c r="T1412" i="3"/>
  <c r="R1412" i="3"/>
  <c r="P1412" i="3"/>
  <c r="BI1404" i="3"/>
  <c r="BH1404" i="3"/>
  <c r="BG1404" i="3"/>
  <c r="BE1404" i="3"/>
  <c r="T1404" i="3"/>
  <c r="R1404" i="3"/>
  <c r="P1404" i="3"/>
  <c r="BI1393" i="3"/>
  <c r="BH1393" i="3"/>
  <c r="BG1393" i="3"/>
  <c r="BE1393" i="3"/>
  <c r="T1393" i="3"/>
  <c r="R1393" i="3"/>
  <c r="P1393" i="3"/>
  <c r="BI1390" i="3"/>
  <c r="BH1390" i="3"/>
  <c r="BG1390" i="3"/>
  <c r="BE1390" i="3"/>
  <c r="T1390" i="3"/>
  <c r="R1390" i="3"/>
  <c r="P1390" i="3"/>
  <c r="BI1389" i="3"/>
  <c r="BH1389" i="3"/>
  <c r="BG1389" i="3"/>
  <c r="BE1389" i="3"/>
  <c r="T1389" i="3"/>
  <c r="R1389" i="3"/>
  <c r="P1389" i="3"/>
  <c r="BI1386" i="3"/>
  <c r="BH1386" i="3"/>
  <c r="BG1386" i="3"/>
  <c r="BE1386" i="3"/>
  <c r="T1386" i="3"/>
  <c r="R1386" i="3"/>
  <c r="P1386" i="3"/>
  <c r="BI1385" i="3"/>
  <c r="BH1385" i="3"/>
  <c r="BG1385" i="3"/>
  <c r="BE1385" i="3"/>
  <c r="T1385" i="3"/>
  <c r="R1385" i="3"/>
  <c r="P1385" i="3"/>
  <c r="BI1384" i="3"/>
  <c r="BH1384" i="3"/>
  <c r="BG1384" i="3"/>
  <c r="BE1384" i="3"/>
  <c r="T1384" i="3"/>
  <c r="R1384" i="3"/>
  <c r="P1384" i="3"/>
  <c r="BI1382" i="3"/>
  <c r="BH1382" i="3"/>
  <c r="BG1382" i="3"/>
  <c r="BE1382" i="3"/>
  <c r="T1382" i="3"/>
  <c r="R1382" i="3"/>
  <c r="P1382" i="3"/>
  <c r="BI1379" i="3"/>
  <c r="BH1379" i="3"/>
  <c r="BG1379" i="3"/>
  <c r="BE1379" i="3"/>
  <c r="T1379" i="3"/>
  <c r="R1379" i="3"/>
  <c r="P1379" i="3"/>
  <c r="BI1377" i="3"/>
  <c r="BH1377" i="3"/>
  <c r="BG1377" i="3"/>
  <c r="BE1377" i="3"/>
  <c r="T1377" i="3"/>
  <c r="R1377" i="3"/>
  <c r="P1377" i="3"/>
  <c r="BI1373" i="3"/>
  <c r="BH1373" i="3"/>
  <c r="BG1373" i="3"/>
  <c r="BE1373" i="3"/>
  <c r="T1373" i="3"/>
  <c r="R1373" i="3"/>
  <c r="P1373" i="3"/>
  <c r="BI1369" i="3"/>
  <c r="BH1369" i="3"/>
  <c r="BG1369" i="3"/>
  <c r="BE1369" i="3"/>
  <c r="T1369" i="3"/>
  <c r="R1369" i="3"/>
  <c r="P1369" i="3"/>
  <c r="BI1366" i="3"/>
  <c r="BH1366" i="3"/>
  <c r="BG1366" i="3"/>
  <c r="BE1366" i="3"/>
  <c r="T1366" i="3"/>
  <c r="R1366" i="3"/>
  <c r="P1366" i="3"/>
  <c r="BI1363" i="3"/>
  <c r="BH1363" i="3"/>
  <c r="BG1363" i="3"/>
  <c r="BE1363" i="3"/>
  <c r="T1363" i="3"/>
  <c r="R1363" i="3"/>
  <c r="P1363" i="3"/>
  <c r="BI1360" i="3"/>
  <c r="BH1360" i="3"/>
  <c r="BG1360" i="3"/>
  <c r="BE1360" i="3"/>
  <c r="T1360" i="3"/>
  <c r="R1360" i="3"/>
  <c r="P1360" i="3"/>
  <c r="BI1349" i="3"/>
  <c r="BH1349" i="3"/>
  <c r="BG1349" i="3"/>
  <c r="BE1349" i="3"/>
  <c r="T1349" i="3"/>
  <c r="R1349" i="3"/>
  <c r="P1349" i="3"/>
  <c r="BI1339" i="3"/>
  <c r="BH1339" i="3"/>
  <c r="BG1339" i="3"/>
  <c r="BE1339" i="3"/>
  <c r="T1339" i="3"/>
  <c r="T1338" i="3" s="1"/>
  <c r="R1339" i="3"/>
  <c r="R1338" i="3" s="1"/>
  <c r="P1339" i="3"/>
  <c r="P1338" i="3" s="1"/>
  <c r="BI1330" i="3"/>
  <c r="BH1330" i="3"/>
  <c r="BG1330" i="3"/>
  <c r="BE1330" i="3"/>
  <c r="T1330" i="3"/>
  <c r="R1330" i="3"/>
  <c r="P1330" i="3"/>
  <c r="BI1322" i="3"/>
  <c r="BH1322" i="3"/>
  <c r="BG1322" i="3"/>
  <c r="BE1322" i="3"/>
  <c r="T1322" i="3"/>
  <c r="R1322" i="3"/>
  <c r="P1322" i="3"/>
  <c r="BI1314" i="3"/>
  <c r="BH1314" i="3"/>
  <c r="BG1314" i="3"/>
  <c r="BE1314" i="3"/>
  <c r="T1314" i="3"/>
  <c r="R1314" i="3"/>
  <c r="P1314" i="3"/>
  <c r="BI1306" i="3"/>
  <c r="BH1306" i="3"/>
  <c r="BG1306" i="3"/>
  <c r="BE1306" i="3"/>
  <c r="T1306" i="3"/>
  <c r="R1306" i="3"/>
  <c r="P1306" i="3"/>
  <c r="BI1295" i="3"/>
  <c r="BH1295" i="3"/>
  <c r="BG1295" i="3"/>
  <c r="BE1295" i="3"/>
  <c r="T1295" i="3"/>
  <c r="R1295" i="3"/>
  <c r="P1295" i="3"/>
  <c r="BI1288" i="3"/>
  <c r="BH1288" i="3"/>
  <c r="BG1288" i="3"/>
  <c r="BE1288" i="3"/>
  <c r="T1288" i="3"/>
  <c r="R1288" i="3"/>
  <c r="P1288" i="3"/>
  <c r="BI1281" i="3"/>
  <c r="BH1281" i="3"/>
  <c r="BG1281" i="3"/>
  <c r="BE1281" i="3"/>
  <c r="T1281" i="3"/>
  <c r="R1281" i="3"/>
  <c r="P1281" i="3"/>
  <c r="BI1274" i="3"/>
  <c r="BH1274" i="3"/>
  <c r="BG1274" i="3"/>
  <c r="BE1274" i="3"/>
  <c r="T1274" i="3"/>
  <c r="R1274" i="3"/>
  <c r="P1274" i="3"/>
  <c r="BI1266" i="3"/>
  <c r="BH1266" i="3"/>
  <c r="BG1266" i="3"/>
  <c r="BE1266" i="3"/>
  <c r="T1266" i="3"/>
  <c r="R1266" i="3"/>
  <c r="P1266" i="3"/>
  <c r="BI1258" i="3"/>
  <c r="BH1258" i="3"/>
  <c r="BG1258" i="3"/>
  <c r="BE1258" i="3"/>
  <c r="T1258" i="3"/>
  <c r="R1258" i="3"/>
  <c r="P1258" i="3"/>
  <c r="BI1250" i="3"/>
  <c r="BH1250" i="3"/>
  <c r="BG1250" i="3"/>
  <c r="BE1250" i="3"/>
  <c r="T1250" i="3"/>
  <c r="R1250" i="3"/>
  <c r="P1250" i="3"/>
  <c r="BI1240" i="3"/>
  <c r="BH1240" i="3"/>
  <c r="BG1240" i="3"/>
  <c r="BE1240" i="3"/>
  <c r="T1240" i="3"/>
  <c r="R1240" i="3"/>
  <c r="P1240" i="3"/>
  <c r="BI1230" i="3"/>
  <c r="BH1230" i="3"/>
  <c r="BG1230" i="3"/>
  <c r="BE1230" i="3"/>
  <c r="T1230" i="3"/>
  <c r="R1230" i="3"/>
  <c r="P1230" i="3"/>
  <c r="BI1220" i="3"/>
  <c r="BH1220" i="3"/>
  <c r="BG1220" i="3"/>
  <c r="BE1220" i="3"/>
  <c r="T1220" i="3"/>
  <c r="R1220" i="3"/>
  <c r="P1220" i="3"/>
  <c r="BI1210" i="3"/>
  <c r="BH1210" i="3"/>
  <c r="BG1210" i="3"/>
  <c r="BE1210" i="3"/>
  <c r="T1210" i="3"/>
  <c r="R1210" i="3"/>
  <c r="P1210" i="3"/>
  <c r="BI1195" i="3"/>
  <c r="BH1195" i="3"/>
  <c r="BG1195" i="3"/>
  <c r="BE1195" i="3"/>
  <c r="T1195" i="3"/>
  <c r="R1195" i="3"/>
  <c r="P1195" i="3"/>
  <c r="BI1187" i="3"/>
  <c r="BH1187" i="3"/>
  <c r="BG1187" i="3"/>
  <c r="BE1187" i="3"/>
  <c r="T1187" i="3"/>
  <c r="R1187" i="3"/>
  <c r="P1187" i="3"/>
  <c r="BI1179" i="3"/>
  <c r="BH1179" i="3"/>
  <c r="BG1179" i="3"/>
  <c r="BE1179" i="3"/>
  <c r="T1179" i="3"/>
  <c r="R1179" i="3"/>
  <c r="P1179" i="3"/>
  <c r="BI1173" i="3"/>
  <c r="BH1173" i="3"/>
  <c r="BG1173" i="3"/>
  <c r="BE1173" i="3"/>
  <c r="T1173" i="3"/>
  <c r="R1173" i="3"/>
  <c r="P1173" i="3"/>
  <c r="BI1167" i="3"/>
  <c r="BH1167" i="3"/>
  <c r="BG1167" i="3"/>
  <c r="BE1167" i="3"/>
  <c r="T1167" i="3"/>
  <c r="R1167" i="3"/>
  <c r="P1167" i="3"/>
  <c r="BI1159" i="3"/>
  <c r="BH1159" i="3"/>
  <c r="BG1159" i="3"/>
  <c r="BE1159" i="3"/>
  <c r="T1159" i="3"/>
  <c r="R1159" i="3"/>
  <c r="P1159" i="3"/>
  <c r="BI1151" i="3"/>
  <c r="BH1151" i="3"/>
  <c r="BG1151" i="3"/>
  <c r="BE1151" i="3"/>
  <c r="T1151" i="3"/>
  <c r="R1151" i="3"/>
  <c r="P1151" i="3"/>
  <c r="BI1144" i="3"/>
  <c r="BH1144" i="3"/>
  <c r="BG1144" i="3"/>
  <c r="BE1144" i="3"/>
  <c r="T1144" i="3"/>
  <c r="R1144" i="3"/>
  <c r="P1144" i="3"/>
  <c r="BI1136" i="3"/>
  <c r="BH1136" i="3"/>
  <c r="BG1136" i="3"/>
  <c r="BE1136" i="3"/>
  <c r="T1136" i="3"/>
  <c r="R1136" i="3"/>
  <c r="P1136" i="3"/>
  <c r="BI1128" i="3"/>
  <c r="BH1128" i="3"/>
  <c r="BG1128" i="3"/>
  <c r="BE1128" i="3"/>
  <c r="T1128" i="3"/>
  <c r="R1128" i="3"/>
  <c r="P1128" i="3"/>
  <c r="BI1120" i="3"/>
  <c r="BH1120" i="3"/>
  <c r="BG1120" i="3"/>
  <c r="BE1120" i="3"/>
  <c r="T1120" i="3"/>
  <c r="R1120" i="3"/>
  <c r="P1120" i="3"/>
  <c r="BI1112" i="3"/>
  <c r="BH1112" i="3"/>
  <c r="BG1112" i="3"/>
  <c r="BE1112" i="3"/>
  <c r="T1112" i="3"/>
  <c r="R1112" i="3"/>
  <c r="P1112" i="3"/>
  <c r="BI1105" i="3"/>
  <c r="BH1105" i="3"/>
  <c r="BG1105" i="3"/>
  <c r="BE1105" i="3"/>
  <c r="T1105" i="3"/>
  <c r="R1105" i="3"/>
  <c r="P1105" i="3"/>
  <c r="BI1099" i="3"/>
  <c r="BH1099" i="3"/>
  <c r="BG1099" i="3"/>
  <c r="BE1099" i="3"/>
  <c r="T1099" i="3"/>
  <c r="R1099" i="3"/>
  <c r="P1099" i="3"/>
  <c r="BI1093" i="3"/>
  <c r="BH1093" i="3"/>
  <c r="BG1093" i="3"/>
  <c r="BE1093" i="3"/>
  <c r="T1093" i="3"/>
  <c r="R1093" i="3"/>
  <c r="P1093" i="3"/>
  <c r="BI1089" i="3"/>
  <c r="BH1089" i="3"/>
  <c r="BG1089" i="3"/>
  <c r="BE1089" i="3"/>
  <c r="T1089" i="3"/>
  <c r="R1089" i="3"/>
  <c r="P1089" i="3"/>
  <c r="BI1083" i="3"/>
  <c r="BH1083" i="3"/>
  <c r="BG1083" i="3"/>
  <c r="BE1083" i="3"/>
  <c r="T1083" i="3"/>
  <c r="R1083" i="3"/>
  <c r="P1083" i="3"/>
  <c r="BI1069" i="3"/>
  <c r="BH1069" i="3"/>
  <c r="BG1069" i="3"/>
  <c r="BE1069" i="3"/>
  <c r="T1069" i="3"/>
  <c r="R1069" i="3"/>
  <c r="P1069" i="3"/>
  <c r="BI1066" i="3"/>
  <c r="BH1066" i="3"/>
  <c r="BG1066" i="3"/>
  <c r="BE1066" i="3"/>
  <c r="T1066" i="3"/>
  <c r="R1066" i="3"/>
  <c r="P1066" i="3"/>
  <c r="BI1056" i="3"/>
  <c r="BH1056" i="3"/>
  <c r="BG1056" i="3"/>
  <c r="BE1056" i="3"/>
  <c r="T1056" i="3"/>
  <c r="R1056" i="3"/>
  <c r="P1056" i="3"/>
  <c r="BI1035" i="3"/>
  <c r="BH1035" i="3"/>
  <c r="BG1035" i="3"/>
  <c r="BE1035" i="3"/>
  <c r="T1035" i="3"/>
  <c r="R1035" i="3"/>
  <c r="P1035" i="3"/>
  <c r="BI1001" i="3"/>
  <c r="BH1001" i="3"/>
  <c r="BG1001" i="3"/>
  <c r="BE1001" i="3"/>
  <c r="T1001" i="3"/>
  <c r="R1001" i="3"/>
  <c r="P1001" i="3"/>
  <c r="BI948" i="3"/>
  <c r="BH948" i="3"/>
  <c r="BG948" i="3"/>
  <c r="BE948" i="3"/>
  <c r="T948" i="3"/>
  <c r="R948" i="3"/>
  <c r="P948" i="3"/>
  <c r="BI939" i="3"/>
  <c r="BH939" i="3"/>
  <c r="BG939" i="3"/>
  <c r="BE939" i="3"/>
  <c r="T939" i="3"/>
  <c r="R939" i="3"/>
  <c r="P939" i="3"/>
  <c r="BI937" i="3"/>
  <c r="BH937" i="3"/>
  <c r="BG937" i="3"/>
  <c r="BE937" i="3"/>
  <c r="T937" i="3"/>
  <c r="R937" i="3"/>
  <c r="P937" i="3"/>
  <c r="BI933" i="3"/>
  <c r="BH933" i="3"/>
  <c r="BG933" i="3"/>
  <c r="BE933" i="3"/>
  <c r="T933" i="3"/>
  <c r="R933" i="3"/>
  <c r="P933" i="3"/>
  <c r="BI930" i="3"/>
  <c r="BH930" i="3"/>
  <c r="BG930" i="3"/>
  <c r="BE930" i="3"/>
  <c r="T930" i="3"/>
  <c r="R930" i="3"/>
  <c r="P930" i="3"/>
  <c r="BI924" i="3"/>
  <c r="BH924" i="3"/>
  <c r="BG924" i="3"/>
  <c r="BE924" i="3"/>
  <c r="T924" i="3"/>
  <c r="R924" i="3"/>
  <c r="P924" i="3"/>
  <c r="BI900" i="3"/>
  <c r="BH900" i="3"/>
  <c r="BG900" i="3"/>
  <c r="BE900" i="3"/>
  <c r="T900" i="3"/>
  <c r="R900" i="3"/>
  <c r="P900" i="3"/>
  <c r="BI894" i="3"/>
  <c r="BH894" i="3"/>
  <c r="BG894" i="3"/>
  <c r="BE894" i="3"/>
  <c r="T894" i="3"/>
  <c r="R894" i="3"/>
  <c r="P894" i="3"/>
  <c r="BI877" i="3"/>
  <c r="BH877" i="3"/>
  <c r="BG877" i="3"/>
  <c r="BE877" i="3"/>
  <c r="T877" i="3"/>
  <c r="R877" i="3"/>
  <c r="P877" i="3"/>
  <c r="BI801" i="3"/>
  <c r="BH801" i="3"/>
  <c r="BG801" i="3"/>
  <c r="BE801" i="3"/>
  <c r="T801" i="3"/>
  <c r="R801" i="3"/>
  <c r="P801" i="3"/>
  <c r="BI659" i="3"/>
  <c r="BH659" i="3"/>
  <c r="BG659" i="3"/>
  <c r="BE659" i="3"/>
  <c r="T659" i="3"/>
  <c r="R659" i="3"/>
  <c r="P659" i="3"/>
  <c r="BI645" i="3"/>
  <c r="BH645" i="3"/>
  <c r="BG645" i="3"/>
  <c r="BE645" i="3"/>
  <c r="T645" i="3"/>
  <c r="R645" i="3"/>
  <c r="P645" i="3"/>
  <c r="BI639" i="3"/>
  <c r="BH639" i="3"/>
  <c r="BG639" i="3"/>
  <c r="BE639" i="3"/>
  <c r="T639" i="3"/>
  <c r="R639" i="3"/>
  <c r="P639" i="3"/>
  <c r="BI632" i="3"/>
  <c r="BH632" i="3"/>
  <c r="BG632" i="3"/>
  <c r="BE632" i="3"/>
  <c r="T632" i="3"/>
  <c r="R632" i="3"/>
  <c r="P632" i="3"/>
  <c r="BI616" i="3"/>
  <c r="BH616" i="3"/>
  <c r="BG616" i="3"/>
  <c r="BE616" i="3"/>
  <c r="T616" i="3"/>
  <c r="R616" i="3"/>
  <c r="P616" i="3"/>
  <c r="BI601" i="3"/>
  <c r="BH601" i="3"/>
  <c r="BG601" i="3"/>
  <c r="BE601" i="3"/>
  <c r="T601" i="3"/>
  <c r="R601" i="3"/>
  <c r="P601" i="3"/>
  <c r="BI588" i="3"/>
  <c r="BH588" i="3"/>
  <c r="BG588" i="3"/>
  <c r="BE588" i="3"/>
  <c r="T588" i="3"/>
  <c r="R588" i="3"/>
  <c r="P588" i="3"/>
  <c r="BI573" i="3"/>
  <c r="BH573" i="3"/>
  <c r="BG573" i="3"/>
  <c r="BE573" i="3"/>
  <c r="T573" i="3"/>
  <c r="R573" i="3"/>
  <c r="P573" i="3"/>
  <c r="BI566" i="3"/>
  <c r="BH566" i="3"/>
  <c r="BG566" i="3"/>
  <c r="BE566" i="3"/>
  <c r="T566" i="3"/>
  <c r="R566" i="3"/>
  <c r="P566" i="3"/>
  <c r="BI549" i="3"/>
  <c r="BH549" i="3"/>
  <c r="BG549" i="3"/>
  <c r="BE549" i="3"/>
  <c r="T549" i="3"/>
  <c r="R549" i="3"/>
  <c r="P549" i="3"/>
  <c r="BI525" i="3"/>
  <c r="BH525" i="3"/>
  <c r="BG525" i="3"/>
  <c r="BE525" i="3"/>
  <c r="T525" i="3"/>
  <c r="R525" i="3"/>
  <c r="P525" i="3"/>
  <c r="BI500" i="3"/>
  <c r="BH500" i="3"/>
  <c r="BG500" i="3"/>
  <c r="BE500" i="3"/>
  <c r="T500" i="3"/>
  <c r="R500" i="3"/>
  <c r="P500" i="3"/>
  <c r="BI494" i="3"/>
  <c r="BH494" i="3"/>
  <c r="BG494" i="3"/>
  <c r="BE494" i="3"/>
  <c r="T494" i="3"/>
  <c r="R494" i="3"/>
  <c r="P494" i="3"/>
  <c r="BI475" i="3"/>
  <c r="BH475" i="3"/>
  <c r="BG475" i="3"/>
  <c r="BE475" i="3"/>
  <c r="T475" i="3"/>
  <c r="R475" i="3"/>
  <c r="P475" i="3"/>
  <c r="BI470" i="3"/>
  <c r="BH470" i="3"/>
  <c r="BG470" i="3"/>
  <c r="BE470" i="3"/>
  <c r="T470" i="3"/>
  <c r="R470" i="3"/>
  <c r="P470" i="3"/>
  <c r="BI458" i="3"/>
  <c r="BH458" i="3"/>
  <c r="BG458" i="3"/>
  <c r="BE458" i="3"/>
  <c r="T458" i="3"/>
  <c r="R458" i="3"/>
  <c r="P458" i="3"/>
  <c r="BI443" i="3"/>
  <c r="BH443" i="3"/>
  <c r="BG443" i="3"/>
  <c r="BE443" i="3"/>
  <c r="T443" i="3"/>
  <c r="R443" i="3"/>
  <c r="P443" i="3"/>
  <c r="BI418" i="3"/>
  <c r="BH418" i="3"/>
  <c r="BG418" i="3"/>
  <c r="BE418" i="3"/>
  <c r="T418" i="3"/>
  <c r="R418" i="3"/>
  <c r="P418" i="3"/>
  <c r="BI372" i="3"/>
  <c r="BH372" i="3"/>
  <c r="BG372" i="3"/>
  <c r="BE372" i="3"/>
  <c r="T372" i="3"/>
  <c r="R372" i="3"/>
  <c r="P372" i="3"/>
  <c r="BI362" i="3"/>
  <c r="BH362" i="3"/>
  <c r="BG362" i="3"/>
  <c r="BE362" i="3"/>
  <c r="T362" i="3"/>
  <c r="R362" i="3"/>
  <c r="P362" i="3"/>
  <c r="BI315" i="3"/>
  <c r="BH315" i="3"/>
  <c r="BG315" i="3"/>
  <c r="BE315" i="3"/>
  <c r="T315" i="3"/>
  <c r="R315" i="3"/>
  <c r="P315" i="3"/>
  <c r="BI308" i="3"/>
  <c r="BH308" i="3"/>
  <c r="BG308" i="3"/>
  <c r="BE308" i="3"/>
  <c r="T308" i="3"/>
  <c r="R308" i="3"/>
  <c r="P308" i="3"/>
  <c r="BI301" i="3"/>
  <c r="BH301" i="3"/>
  <c r="BG301" i="3"/>
  <c r="BE301" i="3"/>
  <c r="T301" i="3"/>
  <c r="R301" i="3"/>
  <c r="P301" i="3"/>
  <c r="BI283" i="3"/>
  <c r="BH283" i="3"/>
  <c r="BG283" i="3"/>
  <c r="BE283" i="3"/>
  <c r="T283" i="3"/>
  <c r="R283" i="3"/>
  <c r="P283" i="3"/>
  <c r="BI279" i="3"/>
  <c r="BH279" i="3"/>
  <c r="BG279" i="3"/>
  <c r="BE279" i="3"/>
  <c r="T279" i="3"/>
  <c r="R279" i="3"/>
  <c r="P279" i="3"/>
  <c r="BI275" i="3"/>
  <c r="BH275" i="3"/>
  <c r="BG275" i="3"/>
  <c r="BE275" i="3"/>
  <c r="T275" i="3"/>
  <c r="R275" i="3"/>
  <c r="P275" i="3"/>
  <c r="BI268" i="3"/>
  <c r="BH268" i="3"/>
  <c r="BG268" i="3"/>
  <c r="BE268" i="3"/>
  <c r="T268" i="3"/>
  <c r="R268" i="3"/>
  <c r="P268" i="3"/>
  <c r="BI256" i="3"/>
  <c r="BH256" i="3"/>
  <c r="BG256" i="3"/>
  <c r="BE256" i="3"/>
  <c r="T256" i="3"/>
  <c r="R256" i="3"/>
  <c r="P256" i="3"/>
  <c r="BI249" i="3"/>
  <c r="BH249" i="3"/>
  <c r="BG249" i="3"/>
  <c r="BE249" i="3"/>
  <c r="T249" i="3"/>
  <c r="R249" i="3"/>
  <c r="P249" i="3"/>
  <c r="BI230" i="3"/>
  <c r="BH230" i="3"/>
  <c r="BG230" i="3"/>
  <c r="BE230" i="3"/>
  <c r="T230" i="3"/>
  <c r="R230" i="3"/>
  <c r="P230" i="3"/>
  <c r="BI211" i="3"/>
  <c r="BH211" i="3"/>
  <c r="BG211" i="3"/>
  <c r="BE211" i="3"/>
  <c r="T211" i="3"/>
  <c r="R211" i="3"/>
  <c r="P211" i="3"/>
  <c r="BI190" i="3"/>
  <c r="BH190" i="3"/>
  <c r="BG190" i="3"/>
  <c r="BE190" i="3"/>
  <c r="T190" i="3"/>
  <c r="R190" i="3"/>
  <c r="P190" i="3"/>
  <c r="BI187" i="3"/>
  <c r="BH187" i="3"/>
  <c r="BG187" i="3"/>
  <c r="BE187" i="3"/>
  <c r="T187" i="3"/>
  <c r="R187" i="3"/>
  <c r="P187" i="3"/>
  <c r="BI183" i="3"/>
  <c r="BH183" i="3"/>
  <c r="BG183" i="3"/>
  <c r="BE183" i="3"/>
  <c r="T183" i="3"/>
  <c r="T182" i="3" s="1"/>
  <c r="R183" i="3"/>
  <c r="R182" i="3" s="1"/>
  <c r="P183" i="3"/>
  <c r="P182" i="3" s="1"/>
  <c r="BI178" i="3"/>
  <c r="BH178" i="3"/>
  <c r="BG178" i="3"/>
  <c r="BE178" i="3"/>
  <c r="T178" i="3"/>
  <c r="R178" i="3"/>
  <c r="P178" i="3"/>
  <c r="BI173" i="3"/>
  <c r="BH173" i="3"/>
  <c r="BG173" i="3"/>
  <c r="BE173" i="3"/>
  <c r="T173" i="3"/>
  <c r="R173" i="3"/>
  <c r="P173" i="3"/>
  <c r="BI169" i="3"/>
  <c r="BH169" i="3"/>
  <c r="BG169" i="3"/>
  <c r="BE169" i="3"/>
  <c r="T169" i="3"/>
  <c r="R169" i="3"/>
  <c r="P169" i="3"/>
  <c r="BI165" i="3"/>
  <c r="BH165" i="3"/>
  <c r="BG165" i="3"/>
  <c r="BE165" i="3"/>
  <c r="T165" i="3"/>
  <c r="R165" i="3"/>
  <c r="P165" i="3"/>
  <c r="BI156" i="3"/>
  <c r="BH156" i="3"/>
  <c r="BG156" i="3"/>
  <c r="BE156" i="3"/>
  <c r="T156" i="3"/>
  <c r="R156" i="3"/>
  <c r="P156" i="3"/>
  <c r="BI151" i="3"/>
  <c r="BH151" i="3"/>
  <c r="BG151" i="3"/>
  <c r="BE151" i="3"/>
  <c r="T151" i="3"/>
  <c r="R151" i="3"/>
  <c r="P151" i="3"/>
  <c r="BI149" i="3"/>
  <c r="BH149" i="3"/>
  <c r="BG149" i="3"/>
  <c r="BE149" i="3"/>
  <c r="T149" i="3"/>
  <c r="R149" i="3"/>
  <c r="P149" i="3"/>
  <c r="J144" i="3"/>
  <c r="J143" i="3"/>
  <c r="F143" i="3"/>
  <c r="F141" i="3"/>
  <c r="E139" i="3"/>
  <c r="J94" i="3"/>
  <c r="J93" i="3"/>
  <c r="F93" i="3"/>
  <c r="F91" i="3"/>
  <c r="E89" i="3"/>
  <c r="J20" i="3"/>
  <c r="E20" i="3"/>
  <c r="F94" i="3" s="1"/>
  <c r="J19" i="3"/>
  <c r="J14" i="3"/>
  <c r="J141" i="3"/>
  <c r="E7" i="3"/>
  <c r="E135" i="3" s="1"/>
  <c r="L90" i="1"/>
  <c r="AM90" i="1"/>
  <c r="AM89" i="1"/>
  <c r="L89" i="1"/>
  <c r="AM87" i="1"/>
  <c r="L87" i="1"/>
  <c r="L85" i="1"/>
  <c r="L84" i="1"/>
  <c r="BK1530" i="3"/>
  <c r="BK1478" i="3"/>
  <c r="BK1384" i="3"/>
  <c r="BK1306" i="3"/>
  <c r="BK1250" i="3"/>
  <c r="BK1136" i="3"/>
  <c r="BK632" i="3"/>
  <c r="BK470" i="3"/>
  <c r="BK315" i="3"/>
  <c r="BK230" i="3"/>
  <c r="BK1567" i="3"/>
  <c r="BK1536" i="3"/>
  <c r="BK1473" i="3"/>
  <c r="BK1393" i="3"/>
  <c r="BK1373" i="3"/>
  <c r="BK1230" i="3"/>
  <c r="BK1195" i="3"/>
  <c r="BK930" i="3"/>
  <c r="BK458" i="3"/>
  <c r="BK1363" i="3"/>
  <c r="BK1330" i="3"/>
  <c r="BK1105" i="3"/>
  <c r="BK1056" i="3"/>
  <c r="BK877" i="3"/>
  <c r="BK616" i="3"/>
  <c r="BK275" i="3"/>
  <c r="BK169" i="3"/>
  <c r="BK1784" i="3"/>
  <c r="BK1629" i="3"/>
  <c r="BK1621" i="3"/>
  <c r="BK1455" i="3"/>
  <c r="BK1382" i="3"/>
  <c r="BK1220" i="3"/>
  <c r="BK1069" i="3"/>
  <c r="BK249" i="3"/>
  <c r="BK190" i="3"/>
  <c r="BK1887" i="4"/>
  <c r="BK1637" i="4"/>
  <c r="BK1218" i="4"/>
  <c r="BK1192" i="4"/>
  <c r="BK1028" i="4"/>
  <c r="BK923" i="4"/>
  <c r="BK753" i="4"/>
  <c r="BK485" i="4"/>
  <c r="BK424" i="4"/>
  <c r="BK142" i="4"/>
  <c r="BK1907" i="4"/>
  <c r="BK1794" i="4"/>
  <c r="BK1460" i="4"/>
  <c r="BK1417" i="4"/>
  <c r="BK1207" i="4"/>
  <c r="BK1184" i="4"/>
  <c r="BK1124" i="4"/>
  <c r="BK1022" i="4"/>
  <c r="BK986" i="4"/>
  <c r="BK554" i="4"/>
  <c r="BK500" i="4"/>
  <c r="BK385" i="4"/>
  <c r="BK1954" i="4"/>
  <c r="BK1658" i="4"/>
  <c r="BK1515" i="4"/>
  <c r="BK1453" i="4"/>
  <c r="BK1315" i="4"/>
  <c r="BK1051" i="4"/>
  <c r="BK451" i="4"/>
  <c r="BK2357" i="4"/>
  <c r="BK2349" i="4"/>
  <c r="BK2239" i="4"/>
  <c r="BK2138" i="4"/>
  <c r="BK2097" i="4"/>
  <c r="BK1910" i="4"/>
  <c r="BK1899" i="4"/>
  <c r="BK1810" i="4"/>
  <c r="BK1659" i="4"/>
  <c r="BK1397" i="4"/>
  <c r="BK1253" i="4"/>
  <c r="BK1204" i="4"/>
  <c r="BK1136" i="4"/>
  <c r="BK1025" i="4"/>
  <c r="BK584" i="4"/>
  <c r="BK196" i="4"/>
  <c r="BK589" i="5"/>
  <c r="BK576" i="5"/>
  <c r="BK570" i="5"/>
  <c r="BK508" i="5"/>
  <c r="BK198" i="5"/>
  <c r="BK743" i="5"/>
  <c r="BK727" i="5"/>
  <c r="BK527" i="5"/>
  <c r="BK478" i="5"/>
  <c r="BK413" i="5"/>
  <c r="BK382" i="5"/>
  <c r="BK286" i="5"/>
  <c r="BK219" i="5"/>
  <c r="BK187" i="5"/>
  <c r="BK835" i="5"/>
  <c r="BK819" i="5"/>
  <c r="BK729" i="5"/>
  <c r="BK439" i="5"/>
  <c r="BK362" i="5"/>
  <c r="BK233" i="5"/>
  <c r="BK192" i="5"/>
  <c r="BK538" i="6"/>
  <c r="BK294" i="6"/>
  <c r="BK529" i="6"/>
  <c r="BK203" i="6"/>
  <c r="BK165" i="6"/>
  <c r="BK591" i="6"/>
  <c r="BK523" i="6"/>
  <c r="BK506" i="6"/>
  <c r="BK440" i="6"/>
  <c r="BK312" i="6"/>
  <c r="BK211" i="6"/>
  <c r="BK544" i="6"/>
  <c r="BK526" i="6"/>
  <c r="BK497" i="6"/>
  <c r="BK235" i="6"/>
  <c r="BK177" i="6"/>
  <c r="BK554" i="7"/>
  <c r="BK431" i="7"/>
  <c r="BK183" i="7"/>
  <c r="BK556" i="7"/>
  <c r="BK136" i="7"/>
  <c r="BK488" i="7"/>
  <c r="BK184" i="7"/>
  <c r="BK134" i="7"/>
  <c r="BK469" i="7"/>
  <c r="BK356" i="7"/>
  <c r="BK266" i="7"/>
  <c r="BK156" i="7"/>
  <c r="BK233" i="8"/>
  <c r="BK208" i="8"/>
  <c r="BK232" i="8"/>
  <c r="BK212" i="8"/>
  <c r="BK160" i="8"/>
  <c r="BK139" i="8"/>
  <c r="BK223" i="8"/>
  <c r="BK150" i="8"/>
  <c r="BK131" i="8"/>
  <c r="BK135" i="8"/>
  <c r="J128" i="9"/>
  <c r="J162" i="9"/>
  <c r="J141" i="9"/>
  <c r="BK138" i="9"/>
  <c r="BK445" i="10"/>
  <c r="J435" i="10"/>
  <c r="J425" i="10"/>
  <c r="J419" i="10"/>
  <c r="J410" i="10"/>
  <c r="BK402" i="10"/>
  <c r="J392" i="10"/>
  <c r="J381" i="10"/>
  <c r="J376" i="10"/>
  <c r="BK365" i="10"/>
  <c r="J362" i="10"/>
  <c r="J354" i="10"/>
  <c r="J344" i="10"/>
  <c r="J340" i="10"/>
  <c r="J334" i="10"/>
  <c r="BK319" i="10"/>
  <c r="BK310" i="10"/>
  <c r="BK304" i="10"/>
  <c r="BK290" i="10"/>
  <c r="BK276" i="10"/>
  <c r="BK263" i="10"/>
  <c r="J248" i="10"/>
  <c r="J213" i="10"/>
  <c r="BK178" i="10"/>
  <c r="BK159" i="10"/>
  <c r="J452" i="10"/>
  <c r="BK437" i="10"/>
  <c r="BK423" i="10"/>
  <c r="BK418" i="10"/>
  <c r="J412" i="10"/>
  <c r="BK403" i="10"/>
  <c r="J388" i="10"/>
  <c r="J379" i="10"/>
  <c r="J374" i="10"/>
  <c r="BK363" i="10"/>
  <c r="BK356" i="10"/>
  <c r="BK349" i="10"/>
  <c r="J342" i="10"/>
  <c r="BK335" i="10"/>
  <c r="J327" i="10"/>
  <c r="J320" i="10"/>
  <c r="BK317" i="10"/>
  <c r="BK309" i="10"/>
  <c r="J300" i="10"/>
  <c r="BK289" i="10"/>
  <c r="J284" i="10"/>
  <c r="J278" i="10"/>
  <c r="BK273" i="10"/>
  <c r="BK268" i="10"/>
  <c r="BK254" i="10"/>
  <c r="BK241" i="10"/>
  <c r="BK232" i="10"/>
  <c r="BK219" i="10"/>
  <c r="J207" i="10"/>
  <c r="BK192" i="10"/>
  <c r="BK185" i="10"/>
  <c r="J161" i="10"/>
  <c r="BK447" i="10"/>
  <c r="J444" i="10"/>
  <c r="BK438" i="10"/>
  <c r="BK433" i="10"/>
  <c r="BK426" i="10"/>
  <c r="BK413" i="10"/>
  <c r="J402" i="10"/>
  <c r="BK397" i="10"/>
  <c r="BK390" i="10"/>
  <c r="J380" i="10"/>
  <c r="J375" i="10"/>
  <c r="BK358" i="10"/>
  <c r="BK353" i="10"/>
  <c r="BK343" i="10"/>
  <c r="BK333" i="10"/>
  <c r="J329" i="10"/>
  <c r="J323" i="10"/>
  <c r="J311" i="10"/>
  <c r="J302" i="10"/>
  <c r="BK293" i="10"/>
  <c r="J288" i="10"/>
  <c r="J279" i="10"/>
  <c r="BK267" i="10"/>
  <c r="J258" i="10"/>
  <c r="BK229" i="10"/>
  <c r="J210" i="10"/>
  <c r="BK195" i="10"/>
  <c r="BK188" i="10"/>
  <c r="BK168" i="10"/>
  <c r="BK138" i="10"/>
  <c r="BK457" i="10"/>
  <c r="J456" i="10"/>
  <c r="BK453" i="10"/>
  <c r="BK448" i="10"/>
  <c r="BK442" i="10"/>
  <c r="BK435" i="10"/>
  <c r="J431" i="10"/>
  <c r="J427" i="10"/>
  <c r="J414" i="10"/>
  <c r="J403" i="10"/>
  <c r="BK392" i="10"/>
  <c r="BK387" i="10"/>
  <c r="BK375" i="10"/>
  <c r="J372" i="10"/>
  <c r="BK364" i="10"/>
  <c r="J357" i="10"/>
  <c r="J350" i="10"/>
  <c r="BK339" i="10"/>
  <c r="BK327" i="10"/>
  <c r="BK315" i="10"/>
  <c r="J303" i="10"/>
  <c r="J294" i="10"/>
  <c r="BK286" i="10"/>
  <c r="BK281" i="10"/>
  <c r="J273" i="10"/>
  <c r="J266" i="10"/>
  <c r="J262" i="10"/>
  <c r="BK248" i="10"/>
  <c r="BK236" i="10"/>
  <c r="BK228" i="10"/>
  <c r="BK200" i="10"/>
  <c r="J187" i="10"/>
  <c r="J167" i="10"/>
  <c r="J138" i="10"/>
  <c r="J419" i="11"/>
  <c r="J417" i="11"/>
  <c r="J410" i="11"/>
  <c r="J395" i="11"/>
  <c r="J383" i="11"/>
  <c r="J381" i="11"/>
  <c r="J372" i="11"/>
  <c r="BK362" i="11"/>
  <c r="BK352" i="11"/>
  <c r="J348" i="11"/>
  <c r="J336" i="11"/>
  <c r="J330" i="11"/>
  <c r="BK325" i="11"/>
  <c r="J317" i="11"/>
  <c r="J302" i="11"/>
  <c r="BK295" i="11"/>
  <c r="BK290" i="11"/>
  <c r="J282" i="11"/>
  <c r="BK271" i="11"/>
  <c r="J266" i="11"/>
  <c r="BK255" i="11"/>
  <c r="J249" i="11"/>
  <c r="J224" i="11"/>
  <c r="J213" i="11"/>
  <c r="J209" i="11"/>
  <c r="BK205" i="11"/>
  <c r="J197" i="11"/>
  <c r="BK187" i="11"/>
  <c r="J180" i="11"/>
  <c r="BK174" i="11"/>
  <c r="BK405" i="11"/>
  <c r="J404" i="11"/>
  <c r="BK402" i="11"/>
  <c r="BK400" i="11"/>
  <c r="BK399" i="11"/>
  <c r="BK396" i="11"/>
  <c r="BK392" i="11"/>
  <c r="J390" i="11"/>
  <c r="BK389" i="11"/>
  <c r="J385" i="11"/>
  <c r="BK384" i="11"/>
  <c r="J382" i="11"/>
  <c r="J379" i="11"/>
  <c r="BK378" i="11"/>
  <c r="J377" i="11"/>
  <c r="J376" i="11"/>
  <c r="BK370" i="11"/>
  <c r="BK368" i="11"/>
  <c r="J362" i="11"/>
  <c r="J360" i="11"/>
  <c r="J359" i="11"/>
  <c r="J358" i="11"/>
  <c r="J357" i="11"/>
  <c r="J356" i="11"/>
  <c r="BK355" i="11"/>
  <c r="BK353" i="11"/>
  <c r="J352" i="11"/>
  <c r="BK351" i="11"/>
  <c r="J347" i="11"/>
  <c r="J345" i="11"/>
  <c r="BK344" i="11"/>
  <c r="J343" i="11"/>
  <c r="J341" i="11"/>
  <c r="J340" i="11"/>
  <c r="J339" i="11"/>
  <c r="J338" i="11"/>
  <c r="J337" i="11"/>
  <c r="BK336" i="11"/>
  <c r="BK334" i="11"/>
  <c r="BK332" i="11"/>
  <c r="J331" i="11"/>
  <c r="BK330" i="11"/>
  <c r="BK329" i="11"/>
  <c r="J328" i="11"/>
  <c r="J324" i="11"/>
  <c r="BK322" i="11"/>
  <c r="BK321" i="11"/>
  <c r="J320" i="11"/>
  <c r="BK319" i="11"/>
  <c r="J318" i="11"/>
  <c r="BK317" i="11"/>
  <c r="J316" i="11"/>
  <c r="BK313" i="11"/>
  <c r="BK312" i="11"/>
  <c r="J311" i="11"/>
  <c r="J310" i="11"/>
  <c r="J309" i="11"/>
  <c r="BK303" i="11"/>
  <c r="BK302" i="11"/>
  <c r="BK300" i="11"/>
  <c r="BK297" i="11"/>
  <c r="J295" i="11"/>
  <c r="BK289" i="11"/>
  <c r="BK286" i="11"/>
  <c r="BK280" i="11"/>
  <c r="BK275" i="11"/>
  <c r="BK269" i="11"/>
  <c r="BK260" i="11"/>
  <c r="BK256" i="11"/>
  <c r="BK244" i="11"/>
  <c r="BK237" i="11"/>
  <c r="J221" i="11"/>
  <c r="BK216" i="11"/>
  <c r="J199" i="11"/>
  <c r="BK185" i="11"/>
  <c r="BK169" i="11"/>
  <c r="J162" i="11"/>
  <c r="BK151" i="11"/>
  <c r="BK145" i="11"/>
  <c r="J140" i="11"/>
  <c r="J409" i="11"/>
  <c r="J403" i="11"/>
  <c r="J398" i="11"/>
  <c r="BK393" i="11"/>
  <c r="BK383" i="11"/>
  <c r="BK372" i="11"/>
  <c r="BK358" i="11"/>
  <c r="J350" i="11"/>
  <c r="BK339" i="11"/>
  <c r="J327" i="11"/>
  <c r="J313" i="11"/>
  <c r="BK305" i="11"/>
  <c r="J297" i="11"/>
  <c r="BK288" i="11"/>
  <c r="J281" i="11"/>
  <c r="J271" i="11"/>
  <c r="BK268" i="11"/>
  <c r="BK261" i="11"/>
  <c r="J251" i="11"/>
  <c r="J246" i="11"/>
  <c r="J240" i="11"/>
  <c r="BK234" i="11"/>
  <c r="J230" i="11"/>
  <c r="BK224" i="11"/>
  <c r="BK213" i="11"/>
  <c r="J203" i="11"/>
  <c r="BK198" i="11"/>
  <c r="J188" i="11"/>
  <c r="J183" i="11"/>
  <c r="J177" i="11"/>
  <c r="J174" i="11"/>
  <c r="BK168" i="11"/>
  <c r="BK160" i="11"/>
  <c r="BK150" i="11"/>
  <c r="BK146" i="11"/>
  <c r="J141" i="11"/>
  <c r="J400" i="11"/>
  <c r="J394" i="11"/>
  <c r="BK387" i="11"/>
  <c r="BK379" i="11"/>
  <c r="J370" i="11"/>
  <c r="J364" i="11"/>
  <c r="BK349" i="11"/>
  <c r="BK343" i="11"/>
  <c r="BK335" i="11"/>
  <c r="BK323" i="11"/>
  <c r="BK316" i="11"/>
  <c r="BK307" i="11"/>
  <c r="J303" i="11"/>
  <c r="J277" i="11"/>
  <c r="J262" i="11"/>
  <c r="J253" i="11"/>
  <c r="BK243" i="11"/>
  <c r="BK230" i="11"/>
  <c r="J222" i="11"/>
  <c r="J217" i="11"/>
  <c r="BK210" i="11"/>
  <c r="J201" i="11"/>
  <c r="BK189" i="11"/>
  <c r="BK177" i="11"/>
  <c r="J168" i="11"/>
  <c r="J160" i="11"/>
  <c r="J152" i="11"/>
  <c r="J147" i="11"/>
  <c r="J284" i="12"/>
  <c r="BK281" i="12"/>
  <c r="BK266" i="12"/>
  <c r="BK255" i="12"/>
  <c r="BK248" i="12"/>
  <c r="J232" i="12"/>
  <c r="J226" i="12"/>
  <c r="BK218" i="12"/>
  <c r="BK207" i="12"/>
  <c r="BK201" i="12"/>
  <c r="J188" i="12"/>
  <c r="BK180" i="12"/>
  <c r="J173" i="12"/>
  <c r="J165" i="12"/>
  <c r="BK282" i="12"/>
  <c r="J266" i="12"/>
  <c r="J263" i="12"/>
  <c r="J257" i="12"/>
  <c r="BK240" i="12"/>
  <c r="BK227" i="12"/>
  <c r="J217" i="12"/>
  <c r="J212" i="12"/>
  <c r="BK204" i="12"/>
  <c r="BK190" i="12"/>
  <c r="J183" i="12"/>
  <c r="J169" i="12"/>
  <c r="J154" i="12"/>
  <c r="J279" i="12"/>
  <c r="BK261" i="12"/>
  <c r="J252" i="12"/>
  <c r="BK228" i="12"/>
  <c r="BK219" i="12"/>
  <c r="J210" i="12"/>
  <c r="J203" i="12"/>
  <c r="J199" i="12"/>
  <c r="BK188" i="12"/>
  <c r="BK176" i="12"/>
  <c r="BK168" i="12"/>
  <c r="J283" i="12"/>
  <c r="BK277" i="12"/>
  <c r="BK269" i="12"/>
  <c r="BK252" i="12"/>
  <c r="J244" i="12"/>
  <c r="BK237" i="12"/>
  <c r="BK226" i="12"/>
  <c r="BK210" i="12"/>
  <c r="BK200" i="12"/>
  <c r="J195" i="12"/>
  <c r="J190" i="12"/>
  <c r="BK175" i="12"/>
  <c r="BK169" i="12"/>
  <c r="BK145" i="12"/>
  <c r="J349" i="13"/>
  <c r="BK344" i="13"/>
  <c r="BK339" i="13"/>
  <c r="J329" i="13"/>
  <c r="J322" i="13"/>
  <c r="J311" i="13"/>
  <c r="BK307" i="13"/>
  <c r="J298" i="13"/>
  <c r="J290" i="13"/>
  <c r="J283" i="13"/>
  <c r="BK277" i="13"/>
  <c r="BK269" i="13"/>
  <c r="J263" i="13"/>
  <c r="J258" i="13"/>
  <c r="BK250" i="13"/>
  <c r="BK244" i="13"/>
  <c r="J236" i="13"/>
  <c r="J230" i="13"/>
  <c r="BK219" i="13"/>
  <c r="BK211" i="13"/>
  <c r="BK207" i="13"/>
  <c r="J199" i="13"/>
  <c r="J195" i="13"/>
  <c r="J187" i="13"/>
  <c r="BK178" i="13"/>
  <c r="BK168" i="13"/>
  <c r="BK160" i="13"/>
  <c r="J155" i="13"/>
  <c r="J150" i="13"/>
  <c r="BK142" i="13"/>
  <c r="J135" i="13"/>
  <c r="J359" i="13"/>
  <c r="BK351" i="13"/>
  <c r="J342" i="13"/>
  <c r="J337" i="13"/>
  <c r="J331" i="13"/>
  <c r="J327" i="13"/>
  <c r="J319" i="13"/>
  <c r="BK311" i="13"/>
  <c r="BK298" i="13"/>
  <c r="J293" i="13"/>
  <c r="J284" i="13"/>
  <c r="J265" i="13"/>
  <c r="J259" i="13"/>
  <c r="J249" i="13"/>
  <c r="BK239" i="13"/>
  <c r="J231" i="13"/>
  <c r="J225" i="13"/>
  <c r="BK221" i="13"/>
  <c r="J206" i="13"/>
  <c r="BK185" i="13"/>
  <c r="BK172" i="13"/>
  <c r="BK165" i="13"/>
  <c r="BK158" i="13"/>
  <c r="BK148" i="13"/>
  <c r="J139" i="13"/>
  <c r="BK132" i="13"/>
  <c r="BK360" i="13"/>
  <c r="J354" i="13"/>
  <c r="BK345" i="13"/>
  <c r="BK333" i="13"/>
  <c r="BK323" i="13"/>
  <c r="BK317" i="13"/>
  <c r="BK313" i="13"/>
  <c r="J295" i="13"/>
  <c r="BK287" i="13"/>
  <c r="J276" i="13"/>
  <c r="J270" i="13"/>
  <c r="BK265" i="13"/>
  <c r="J256" i="13"/>
  <c r="J241" i="13"/>
  <c r="BK234" i="13"/>
  <c r="BK223" i="13"/>
  <c r="J214" i="13"/>
  <c r="J207" i="13"/>
  <c r="BK199" i="13"/>
  <c r="J190" i="13"/>
  <c r="J185" i="13"/>
  <c r="J176" i="13"/>
  <c r="BK169" i="13"/>
  <c r="J163" i="13"/>
  <c r="BK159" i="13"/>
  <c r="BK153" i="13"/>
  <c r="BK146" i="13"/>
  <c r="J142" i="13"/>
  <c r="BK136" i="13"/>
  <c r="J129" i="13"/>
  <c r="J352" i="13"/>
  <c r="J347" i="13"/>
  <c r="BK338" i="13"/>
  <c r="BK327" i="13"/>
  <c r="J312" i="13"/>
  <c r="J307" i="13"/>
  <c r="J299" i="13"/>
  <c r="BK289" i="13"/>
  <c r="BK283" i="13"/>
  <c r="J278" i="13"/>
  <c r="J267" i="13"/>
  <c r="J255" i="13"/>
  <c r="BK249" i="13"/>
  <c r="BK243" i="13"/>
  <c r="J234" i="13"/>
  <c r="J229" i="13"/>
  <c r="J220" i="13"/>
  <c r="BK215" i="13"/>
  <c r="J205" i="13"/>
  <c r="BK195" i="13"/>
  <c r="J191" i="13"/>
  <c r="BK183" i="13"/>
  <c r="BK174" i="13"/>
  <c r="J168" i="13"/>
  <c r="J141" i="13"/>
  <c r="BK134" i="13"/>
  <c r="BK185" i="14"/>
  <c r="J173" i="14"/>
  <c r="J169" i="14"/>
  <c r="J162" i="14"/>
  <c r="BK156" i="14"/>
  <c r="BK148" i="14"/>
  <c r="J138" i="14"/>
  <c r="J188" i="14"/>
  <c r="J181" i="14"/>
  <c r="J177" i="14"/>
  <c r="BK173" i="14"/>
  <c r="J168" i="14"/>
  <c r="BK160" i="14"/>
  <c r="BK154" i="14"/>
  <c r="J143" i="14"/>
  <c r="J136" i="14"/>
  <c r="J128" i="14"/>
  <c r="BK177" i="14"/>
  <c r="BK169" i="14"/>
  <c r="BK164" i="14"/>
  <c r="BK153" i="14"/>
  <c r="J146" i="14"/>
  <c r="BK139" i="14"/>
  <c r="BK131" i="14"/>
  <c r="J187" i="14"/>
  <c r="J165" i="14"/>
  <c r="BK145" i="14"/>
  <c r="BK144" i="14"/>
  <c r="BK142" i="14"/>
  <c r="J140" i="14"/>
  <c r="BK136" i="14"/>
  <c r="BK134" i="14"/>
  <c r="J133" i="14"/>
  <c r="J129" i="14"/>
  <c r="BK212" i="15"/>
  <c r="J212" i="15"/>
  <c r="BK206" i="15"/>
  <c r="J202" i="15"/>
  <c r="BK194" i="15"/>
  <c r="BK175" i="15"/>
  <c r="BK166" i="15"/>
  <c r="BK164" i="15"/>
  <c r="J159" i="15"/>
  <c r="BK158" i="15"/>
  <c r="J146" i="15"/>
  <c r="J134" i="15"/>
  <c r="BK207" i="15"/>
  <c r="BK199" i="15"/>
  <c r="J187" i="15"/>
  <c r="J176" i="15"/>
  <c r="J170" i="15"/>
  <c r="BK165" i="15"/>
  <c r="J155" i="15"/>
  <c r="BK149" i="15"/>
  <c r="BK137" i="15"/>
  <c r="BK128" i="15"/>
  <c r="J198" i="15"/>
  <c r="BK191" i="15"/>
  <c r="J185" i="15"/>
  <c r="BK179" i="15"/>
  <c r="BK172" i="15"/>
  <c r="J164" i="15"/>
  <c r="J152" i="15"/>
  <c r="BK141" i="15"/>
  <c r="J129" i="15"/>
  <c r="BK198" i="15"/>
  <c r="J189" i="15"/>
  <c r="J180" i="15"/>
  <c r="BK173" i="15"/>
  <c r="J161" i="15"/>
  <c r="BK148" i="15"/>
  <c r="J141" i="15"/>
  <c r="J135" i="15"/>
  <c r="J130" i="15"/>
  <c r="BK152" i="16"/>
  <c r="J147" i="16"/>
  <c r="BK134" i="16"/>
  <c r="J155" i="16"/>
  <c r="BK149" i="16"/>
  <c r="J141" i="16"/>
  <c r="J132" i="16"/>
  <c r="J128" i="16"/>
  <c r="BK140" i="16"/>
  <c r="BK137" i="16"/>
  <c r="BK132" i="16"/>
  <c r="J150" i="16"/>
  <c r="J143" i="16"/>
  <c r="J133" i="16"/>
  <c r="BK387" i="18"/>
  <c r="BK383" i="18"/>
  <c r="J361" i="18"/>
  <c r="BK351" i="18"/>
  <c r="BK340" i="18"/>
  <c r="BK336" i="18"/>
  <c r="BK324" i="18"/>
  <c r="J316" i="18"/>
  <c r="J305" i="18"/>
  <c r="BK294" i="18"/>
  <c r="J285" i="18"/>
  <c r="J265" i="18"/>
  <c r="BK253" i="18"/>
  <c r="J247" i="18"/>
  <c r="J234" i="18"/>
  <c r="J227" i="18"/>
  <c r="J222" i="18"/>
  <c r="J212" i="18"/>
  <c r="J205" i="18"/>
  <c r="J195" i="18"/>
  <c r="J187" i="18"/>
  <c r="J177" i="18"/>
  <c r="BK164" i="18"/>
  <c r="BK147" i="18"/>
  <c r="BK389" i="18"/>
  <c r="BK376" i="18"/>
  <c r="BK370" i="18"/>
  <c r="J365" i="18"/>
  <c r="J355" i="18"/>
  <c r="BK345" i="18"/>
  <c r="J341" i="18"/>
  <c r="J333" i="18"/>
  <c r="BK327" i="18"/>
  <c r="BK317" i="18"/>
  <c r="BK314" i="18"/>
  <c r="BK301" i="18"/>
  <c r="J294" i="18"/>
  <c r="BK290" i="18"/>
  <c r="BK281" i="18"/>
  <c r="BK270" i="18"/>
  <c r="BK265" i="18"/>
  <c r="BK248" i="18"/>
  <c r="J245" i="18"/>
  <c r="BK241" i="18"/>
  <c r="BK232" i="18"/>
  <c r="BK225" i="18"/>
  <c r="J218" i="18"/>
  <c r="J213" i="18"/>
  <c r="BK195" i="18"/>
  <c r="J191" i="18"/>
  <c r="BK184" i="18"/>
  <c r="BK174" i="18"/>
  <c r="J167" i="18"/>
  <c r="J147" i="18"/>
  <c r="J393" i="18"/>
  <c r="J391" i="18"/>
  <c r="J385" i="18"/>
  <c r="BK379" i="18"/>
  <c r="J376" i="18"/>
  <c r="BK369" i="18"/>
  <c r="BK362" i="18"/>
  <c r="J354" i="18"/>
  <c r="J347" i="18"/>
  <c r="BK344" i="18"/>
  <c r="J337" i="18"/>
  <c r="BK333" i="18"/>
  <c r="J326" i="18"/>
  <c r="J319" i="18"/>
  <c r="BK310" i="18"/>
  <c r="J304" i="18"/>
  <c r="J295" i="18"/>
  <c r="J286" i="18"/>
  <c r="J275" i="18"/>
  <c r="J260" i="18"/>
  <c r="J253" i="18"/>
  <c r="BK244" i="18"/>
  <c r="J237" i="18"/>
  <c r="J225" i="18"/>
  <c r="J216" i="18"/>
  <c r="BK206" i="18"/>
  <c r="J199" i="18"/>
  <c r="J193" i="18"/>
  <c r="BK178" i="18"/>
  <c r="BK175" i="18"/>
  <c r="J166" i="18"/>
  <c r="BK162" i="18"/>
  <c r="BK152" i="18"/>
  <c r="J148" i="18"/>
  <c r="BK380" i="18"/>
  <c r="J378" i="18"/>
  <c r="BK374" i="18"/>
  <c r="J370" i="18"/>
  <c r="BK363" i="18"/>
  <c r="J353" i="18"/>
  <c r="J340" i="18"/>
  <c r="BK329" i="18"/>
  <c r="J314" i="18"/>
  <c r="BK305" i="18"/>
  <c r="BK298" i="18"/>
  <c r="BK295" i="18"/>
  <c r="BK283" i="18"/>
  <c r="BK274" i="18"/>
  <c r="J268" i="18"/>
  <c r="BK258" i="18"/>
  <c r="BK249" i="18"/>
  <c r="J232" i="18"/>
  <c r="BK227" i="18"/>
  <c r="BK217" i="18"/>
  <c r="BK208" i="18"/>
  <c r="J200" i="18"/>
  <c r="BK188" i="18"/>
  <c r="J182" i="18"/>
  <c r="J175" i="18"/>
  <c r="J168" i="18"/>
  <c r="J163" i="18"/>
  <c r="J150" i="18"/>
  <c r="J145" i="18"/>
  <c r="AS103" i="1"/>
  <c r="BK1386" i="3"/>
  <c r="BK1379" i="3"/>
  <c r="BK1281" i="3"/>
  <c r="BK1167" i="3"/>
  <c r="BK801" i="3"/>
  <c r="BK256" i="3"/>
  <c r="BK1314" i="3"/>
  <c r="BK924" i="3"/>
  <c r="BK549" i="3"/>
  <c r="BK308" i="3"/>
  <c r="BK268" i="3"/>
  <c r="BK156" i="3"/>
  <c r="BK1525" i="3"/>
  <c r="BK1426" i="3"/>
  <c r="BK1360" i="3"/>
  <c r="BK1274" i="3"/>
  <c r="BK1093" i="3"/>
  <c r="BK601" i="3"/>
  <c r="BK500" i="3"/>
  <c r="BK1599" i="3"/>
  <c r="BK1558" i="3"/>
  <c r="BK1516" i="3"/>
  <c r="BK1451" i="3"/>
  <c r="BK1295" i="3"/>
  <c r="BK1258" i="3"/>
  <c r="BK1210" i="3"/>
  <c r="BK1159" i="3"/>
  <c r="BK301" i="3"/>
  <c r="BK173" i="3"/>
  <c r="BK2069" i="4"/>
  <c r="BK1919" i="4"/>
  <c r="BK1904" i="4"/>
  <c r="BK1524" i="4"/>
  <c r="BK1292" i="4"/>
  <c r="BK1220" i="4"/>
  <c r="BK1087" i="4"/>
  <c r="BK1019" i="4"/>
  <c r="BK990" i="4"/>
  <c r="BK949" i="4"/>
  <c r="BK592" i="4"/>
  <c r="BK408" i="4"/>
  <c r="BK176" i="4"/>
  <c r="BK2056" i="4"/>
  <c r="BK1987" i="4"/>
  <c r="BK1818" i="4"/>
  <c r="BK1577" i="4"/>
  <c r="BK1523" i="4"/>
  <c r="BK1463" i="4"/>
  <c r="BK1443" i="4"/>
  <c r="BK1225" i="4"/>
  <c r="BK1183" i="4"/>
  <c r="BK1071" i="4"/>
  <c r="BK929" i="4"/>
  <c r="BK578" i="4"/>
  <c r="BK2018" i="4"/>
  <c r="BK1953" i="4"/>
  <c r="BK1802" i="4"/>
  <c r="BK1483" i="4"/>
  <c r="BK1447" i="4"/>
  <c r="BK1301" i="4"/>
  <c r="BK1103" i="4"/>
  <c r="BK394" i="4"/>
  <c r="BK248" i="4"/>
  <c r="BK150" i="4"/>
  <c r="BK2360" i="4"/>
  <c r="BK2071" i="4"/>
  <c r="BK1553" i="4"/>
  <c r="BK1375" i="4"/>
  <c r="BK1278" i="4"/>
  <c r="BK1206" i="4"/>
  <c r="BK1049" i="4"/>
  <c r="BK208" i="4"/>
  <c r="BK738" i="5"/>
  <c r="BK672" i="5"/>
  <c r="BK575" i="5"/>
  <c r="BK465" i="5"/>
  <c r="BK397" i="5"/>
  <c r="BK342" i="5"/>
  <c r="BK732" i="5"/>
  <c r="BK687" i="5"/>
  <c r="BK657" i="5"/>
  <c r="BK521" i="5"/>
  <c r="BK430" i="5"/>
  <c r="BK377" i="5"/>
  <c r="BK204" i="5"/>
  <c r="BK183" i="5"/>
  <c r="BK827" i="5"/>
  <c r="BK811" i="5"/>
  <c r="BK741" i="5"/>
  <c r="BK677" i="5"/>
  <c r="BK629" i="5"/>
  <c r="BK580" i="5"/>
  <c r="BK387" i="5"/>
  <c r="BK352" i="5"/>
  <c r="BK158" i="5"/>
  <c r="BK690" i="5"/>
  <c r="BK683" i="5"/>
  <c r="BK678" i="5"/>
  <c r="BK560" i="5"/>
  <c r="BK555" i="5"/>
  <c r="BK402" i="5"/>
  <c r="BK367" i="5"/>
  <c r="BK227" i="5"/>
  <c r="BK164" i="5"/>
  <c r="BK621" i="6"/>
  <c r="BK615" i="6"/>
  <c r="BK609" i="6"/>
  <c r="BK568" i="6"/>
  <c r="BK541" i="6"/>
  <c r="BK340" i="6"/>
  <c r="BK271" i="6"/>
  <c r="BK200" i="6"/>
  <c r="BK171" i="6"/>
  <c r="BK162" i="6"/>
  <c r="BK606" i="6"/>
  <c r="BK550" i="6"/>
  <c r="BK519" i="6"/>
  <c r="BK376" i="6"/>
  <c r="BK180" i="6"/>
  <c r="BK548" i="6"/>
  <c r="BK450" i="6"/>
  <c r="BK394" i="6"/>
  <c r="BK201" i="6"/>
  <c r="BK542" i="6"/>
  <c r="BK140" i="6"/>
  <c r="BK369" i="7"/>
  <c r="BK188" i="7"/>
  <c r="BK145" i="7"/>
  <c r="BK547" i="7"/>
  <c r="BK451" i="7"/>
  <c r="BK375" i="7"/>
  <c r="BK512" i="7"/>
  <c r="BK495" i="7"/>
  <c r="BK565" i="7"/>
  <c r="BK164" i="7"/>
  <c r="BK140" i="7"/>
  <c r="BK258" i="8"/>
  <c r="BK200" i="8"/>
  <c r="BK235" i="8"/>
  <c r="BK193" i="8"/>
  <c r="BK168" i="8"/>
  <c r="J138" i="9"/>
  <c r="BK135" i="9"/>
  <c r="J157" i="9"/>
  <c r="BK128" i="9"/>
  <c r="BK141" i="9"/>
  <c r="BK446" i="10"/>
  <c r="J436" i="10"/>
  <c r="J428" i="10"/>
  <c r="J424" i="10"/>
  <c r="BK415" i="10"/>
  <c r="BK406" i="10"/>
  <c r="J398" i="10"/>
  <c r="J394" i="10"/>
  <c r="BK382" i="10"/>
  <c r="J373" i="10"/>
  <c r="J364" i="10"/>
  <c r="BK359" i="10"/>
  <c r="BK348" i="10"/>
  <c r="J343" i="10"/>
  <c r="BK337" i="10"/>
  <c r="BK322" i="10"/>
  <c r="BK316" i="10"/>
  <c r="BK307" i="10"/>
  <c r="J301" i="10"/>
  <c r="J287" i="10"/>
  <c r="J275" i="10"/>
  <c r="BK251" i="10"/>
  <c r="BK233" i="10"/>
  <c r="J206" i="10"/>
  <c r="J194" i="10"/>
  <c r="BK160" i="10"/>
  <c r="J453" i="10"/>
  <c r="J438" i="10"/>
  <c r="BK424" i="10"/>
  <c r="BK419" i="10"/>
  <c r="J413" i="10"/>
  <c r="J408" i="10"/>
  <c r="J399" i="10"/>
  <c r="J386" i="10"/>
  <c r="BK377" i="10"/>
  <c r="BK368" i="10"/>
  <c r="J361" i="10"/>
  <c r="BK357" i="10"/>
  <c r="BK354" i="10"/>
  <c r="J348" i="10"/>
  <c r="BK338" i="10"/>
  <c r="BK331" i="10"/>
  <c r="J324" i="10"/>
  <c r="J316" i="10"/>
  <c r="BK311" i="10"/>
  <c r="J307" i="10"/>
  <c r="J296" i="10"/>
  <c r="BK287" i="10"/>
  <c r="J283" i="10"/>
  <c r="BK277" i="10"/>
  <c r="BK272" i="10"/>
  <c r="BK266" i="10"/>
  <c r="BK245" i="10"/>
  <c r="J238" i="10"/>
  <c r="J225" i="10"/>
  <c r="BK210" i="10"/>
  <c r="BK194" i="10"/>
  <c r="J186" i="10"/>
  <c r="BK171" i="10"/>
  <c r="J451" i="10"/>
  <c r="J445" i="10"/>
  <c r="J440" i="10"/>
  <c r="BK432" i="10"/>
  <c r="BK422" i="10"/>
  <c r="J416" i="10"/>
  <c r="BK407" i="10"/>
  <c r="BK398" i="10"/>
  <c r="BK393" i="10"/>
  <c r="BK383" i="10"/>
  <c r="J377" i="10"/>
  <c r="BK369" i="10"/>
  <c r="J365" i="10"/>
  <c r="BK350" i="10"/>
  <c r="BK340" i="10"/>
  <c r="J331" i="10"/>
  <c r="BK325" i="10"/>
  <c r="J314" i="10"/>
  <c r="BK306" i="10"/>
  <c r="BK297" i="10"/>
  <c r="BK292" i="10"/>
  <c r="BK283" i="10"/>
  <c r="BK270" i="10"/>
  <c r="J263" i="10"/>
  <c r="J245" i="10"/>
  <c r="J234" i="10"/>
  <c r="J219" i="10"/>
  <c r="J197" i="10"/>
  <c r="J189" i="10"/>
  <c r="BK187" i="10"/>
  <c r="BK164" i="10"/>
  <c r="BK458" i="10"/>
  <c r="J457" i="10"/>
  <c r="BK455" i="10"/>
  <c r="BK452" i="10"/>
  <c r="BK450" i="10"/>
  <c r="BK444" i="10"/>
  <c r="BK440" i="10"/>
  <c r="J434" i="10"/>
  <c r="BK430" i="10"/>
  <c r="J423" i="10"/>
  <c r="BK404" i="10"/>
  <c r="BK395" i="10"/>
  <c r="J390" i="10"/>
  <c r="J378" i="10"/>
  <c r="J370" i="10"/>
  <c r="BK362" i="10"/>
  <c r="J351" i="10"/>
  <c r="BK347" i="10"/>
  <c r="J333" i="10"/>
  <c r="J322" i="10"/>
  <c r="J310" i="10"/>
  <c r="BK302" i="10"/>
  <c r="BK298" i="10"/>
  <c r="J292" i="10"/>
  <c r="BK285" i="10"/>
  <c r="BK279" i="10"/>
  <c r="J272" i="10"/>
  <c r="J264" i="10"/>
  <c r="BK259" i="10"/>
  <c r="J244" i="10"/>
  <c r="BK235" i="10"/>
  <c r="J222" i="10"/>
  <c r="BK206" i="10"/>
  <c r="J192" i="10"/>
  <c r="BK167" i="10"/>
  <c r="J153" i="10"/>
  <c r="BK419" i="11"/>
  <c r="BK417" i="11"/>
  <c r="BK413" i="11"/>
  <c r="J405" i="11"/>
  <c r="J393" i="11"/>
  <c r="BK390" i="11"/>
  <c r="BK374" i="11"/>
  <c r="BK366" i="11"/>
  <c r="J361" i="11"/>
  <c r="J351" i="11"/>
  <c r="J344" i="11"/>
  <c r="J335" i="11"/>
  <c r="J329" i="11"/>
  <c r="J321" i="11"/>
  <c r="J315" i="11"/>
  <c r="J300" i="11"/>
  <c r="BK296" i="11"/>
  <c r="J286" i="11"/>
  <c r="J279" i="11"/>
  <c r="J270" i="11"/>
  <c r="BK265" i="11"/>
  <c r="BK253" i="11"/>
  <c r="J247" i="11"/>
  <c r="BK235" i="11"/>
  <c r="BK229" i="11"/>
  <c r="J223" i="11"/>
  <c r="BK211" i="11"/>
  <c r="BK208" i="11"/>
  <c r="BK204" i="11"/>
  <c r="J195" i="11"/>
  <c r="J186" i="11"/>
  <c r="BK178" i="11"/>
  <c r="J171" i="11"/>
  <c r="BK159" i="11"/>
  <c r="BK141" i="11"/>
  <c r="J412" i="11"/>
  <c r="BK266" i="11"/>
  <c r="J258" i="11"/>
  <c r="BK249" i="11"/>
  <c r="J241" i="11"/>
  <c r="BK227" i="11"/>
  <c r="J218" i="11"/>
  <c r="J211" i="11"/>
  <c r="J198" i="11"/>
  <c r="BK170" i="11"/>
  <c r="BK163" i="11"/>
  <c r="J155" i="11"/>
  <c r="BK149" i="11"/>
  <c r="J414" i="11"/>
  <c r="J408" i="11"/>
  <c r="J402" i="11"/>
  <c r="J397" i="11"/>
  <c r="BK388" i="11"/>
  <c r="BK385" i="11"/>
  <c r="J374" i="11"/>
  <c r="BK364" i="11"/>
  <c r="BK357" i="11"/>
  <c r="J346" i="11"/>
  <c r="J333" i="11"/>
  <c r="J314" i="11"/>
  <c r="J307" i="11"/>
  <c r="BK299" i="11"/>
  <c r="J292" i="11"/>
  <c r="BK282" i="11"/>
  <c r="BK276" i="11"/>
  <c r="BK270" i="11"/>
  <c r="BK264" i="11"/>
  <c r="J255" i="11"/>
  <c r="BK248" i="11"/>
  <c r="J244" i="11"/>
  <c r="J239" i="11"/>
  <c r="J235" i="11"/>
  <c r="BK231" i="11"/>
  <c r="J226" i="11"/>
  <c r="BK214" i="11"/>
  <c r="J204" i="11"/>
  <c r="BK199" i="11"/>
  <c r="BK196" i="11"/>
  <c r="BK184" i="11"/>
  <c r="BK179" i="11"/>
  <c r="BK175" i="11"/>
  <c r="J170" i="11"/>
  <c r="J163" i="11"/>
  <c r="BK155" i="11"/>
  <c r="J145" i="11"/>
  <c r="BK412" i="11"/>
  <c r="BK398" i="11"/>
  <c r="J392" i="11"/>
  <c r="J384" i="11"/>
  <c r="BK376" i="11"/>
  <c r="BK369" i="11"/>
  <c r="J366" i="11"/>
  <c r="BK354" i="11"/>
  <c r="BK346" i="11"/>
  <c r="BK341" i="11"/>
  <c r="BK326" i="11"/>
  <c r="J322" i="11"/>
  <c r="BK315" i="11"/>
  <c r="J306" i="11"/>
  <c r="BK293" i="11"/>
  <c r="J275" i="11"/>
  <c r="J259" i="11"/>
  <c r="J254" i="11"/>
  <c r="J242" i="11"/>
  <c r="J234" i="11"/>
  <c r="J228" i="11"/>
  <c r="BK215" i="11"/>
  <c r="BK202" i="11"/>
  <c r="J191" i="11"/>
  <c r="BK180" i="11"/>
  <c r="J169" i="11"/>
  <c r="BK164" i="11"/>
  <c r="J151" i="11"/>
  <c r="J142" i="11"/>
  <c r="J282" i="12"/>
  <c r="BK276" i="12"/>
  <c r="J261" i="12"/>
  <c r="BK253" i="12"/>
  <c r="BK247" i="12"/>
  <c r="J237" i="12"/>
  <c r="J228" i="12"/>
  <c r="J225" i="12"/>
  <c r="BK216" i="12"/>
  <c r="BK205" i="12"/>
  <c r="BK195" i="12"/>
  <c r="J186" i="12"/>
  <c r="J178" i="12"/>
  <c r="J171" i="12"/>
  <c r="J145" i="12"/>
  <c r="J272" i="12"/>
  <c r="J260" i="12"/>
  <c r="J256" i="12"/>
  <c r="BK245" i="12"/>
  <c r="BK233" i="12"/>
  <c r="BK224" i="12"/>
  <c r="J215" i="12"/>
  <c r="J208" i="12"/>
  <c r="J192" i="12"/>
  <c r="J189" i="12"/>
  <c r="BK181" i="12"/>
  <c r="BK172" i="12"/>
  <c r="BK165" i="12"/>
  <c r="J276" i="12"/>
  <c r="BK265" i="12"/>
  <c r="J248" i="12"/>
  <c r="J236" i="12"/>
  <c r="J220" i="12"/>
  <c r="BK212" i="12"/>
  <c r="J205" i="12"/>
  <c r="J200" i="12"/>
  <c r="J193" i="12"/>
  <c r="BK183" i="12"/>
  <c r="J179" i="12"/>
  <c r="BK173" i="12"/>
  <c r="BK154" i="12"/>
  <c r="J147" i="12"/>
  <c r="J280" i="12"/>
  <c r="BK273" i="12"/>
  <c r="BK264" i="12"/>
  <c r="J247" i="12"/>
  <c r="J241" i="12"/>
  <c r="BK235" i="12"/>
  <c r="BK231" i="12"/>
  <c r="BK221" i="12"/>
  <c r="BK203" i="12"/>
  <c r="BK196" i="12"/>
  <c r="J191" i="12"/>
  <c r="BK178" i="12"/>
  <c r="BK170" i="12"/>
  <c r="J146" i="12"/>
  <c r="J348" i="13"/>
  <c r="BK343" i="13"/>
  <c r="J338" i="13"/>
  <c r="J325" i="13"/>
  <c r="BK321" i="13"/>
  <c r="J315" i="13"/>
  <c r="J306" i="13"/>
  <c r="J297" i="13"/>
  <c r="J286" i="13"/>
  <c r="BK278" i="13"/>
  <c r="J271" i="13"/>
  <c r="BK266" i="13"/>
  <c r="J262" i="13"/>
  <c r="J257" i="13"/>
  <c r="J247" i="13"/>
  <c r="J242" i="13"/>
  <c r="J233" i="13"/>
  <c r="BK222" i="13"/>
  <c r="BK216" i="13"/>
  <c r="BK208" i="13"/>
  <c r="J200" i="13"/>
  <c r="J197" i="13"/>
  <c r="BK192" i="13"/>
  <c r="BK189" i="13"/>
  <c r="BK179" i="13"/>
  <c r="BK171" i="13"/>
  <c r="BK161" i="13"/>
  <c r="BK156" i="13"/>
  <c r="BK151" i="13"/>
  <c r="J145" i="13"/>
  <c r="J136" i="13"/>
  <c r="J360" i="13"/>
  <c r="BK352" i="13"/>
  <c r="J345" i="13"/>
  <c r="J339" i="13"/>
  <c r="BK334" i="13"/>
  <c r="BK330" i="13"/>
  <c r="J326" i="13"/>
  <c r="BK314" i="13"/>
  <c r="J302" i="13"/>
  <c r="BK297" i="13"/>
  <c r="J292" i="13"/>
  <c r="J275" i="13"/>
  <c r="J268" i="13"/>
  <c r="J260" i="13"/>
  <c r="J252" i="13"/>
  <c r="J248" i="13"/>
  <c r="BK238" i="13"/>
  <c r="BK229" i="13"/>
  <c r="J224" i="13"/>
  <c r="J219" i="13"/>
  <c r="BK204" i="13"/>
  <c r="J193" i="13"/>
  <c r="BK181" i="13"/>
  <c r="BK170" i="13"/>
  <c r="BK162" i="13"/>
  <c r="J154" i="13"/>
  <c r="J146" i="13"/>
  <c r="J138" i="13"/>
  <c r="BK130" i="13"/>
  <c r="J357" i="13"/>
  <c r="J351" i="13"/>
  <c r="BK341" i="13"/>
  <c r="J324" i="13"/>
  <c r="J314" i="13"/>
  <c r="BK308" i="13"/>
  <c r="BK299" i="13"/>
  <c r="BK291" i="13"/>
  <c r="J281" i="13"/>
  <c r="BK275" i="13"/>
  <c r="BK267" i="13"/>
  <c r="BK257" i="13"/>
  <c r="J244" i="13"/>
  <c r="J238" i="13"/>
  <c r="J232" i="13"/>
  <c r="J216" i="13"/>
  <c r="BK210" i="13"/>
  <c r="BK200" i="13"/>
  <c r="J192" i="13"/>
  <c r="J186" i="13"/>
  <c r="BK177" i="13"/>
  <c r="J171" i="13"/>
  <c r="J165" i="13"/>
  <c r="J160" i="13"/>
  <c r="BK154" i="13"/>
  <c r="J147" i="13"/>
  <c r="J143" i="13"/>
  <c r="BK135" i="13"/>
  <c r="BK356" i="13"/>
  <c r="BK348" i="13"/>
  <c r="J343" i="13"/>
  <c r="J330" i="13"/>
  <c r="BK322" i="13"/>
  <c r="J313" i="13"/>
  <c r="J308" i="13"/>
  <c r="J303" i="13"/>
  <c r="J291" i="13"/>
  <c r="J287" i="13"/>
  <c r="BK282" i="13"/>
  <c r="J277" i="13"/>
  <c r="BK271" i="13"/>
  <c r="BK253" i="13"/>
  <c r="BK247" i="13"/>
  <c r="BK241" i="13"/>
  <c r="BK231" i="13"/>
  <c r="BK226" i="13"/>
  <c r="J217" i="13"/>
  <c r="BK206" i="13"/>
  <c r="J201" i="13"/>
  <c r="BK193" i="13"/>
  <c r="BK184" i="13"/>
  <c r="J178" i="13"/>
  <c r="J173" i="13"/>
  <c r="J166" i="13"/>
  <c r="BK143" i="13"/>
  <c r="J132" i="13"/>
  <c r="BK187" i="14"/>
  <c r="J176" i="14"/>
  <c r="BK170" i="14"/>
  <c r="J164" i="14"/>
  <c r="J158" i="14"/>
  <c r="J153" i="14"/>
  <c r="BK141" i="14"/>
  <c r="J131" i="14"/>
  <c r="J185" i="14"/>
  <c r="BK180" i="14"/>
  <c r="BK176" i="14"/>
  <c r="J171" i="14"/>
  <c r="BK161" i="14"/>
  <c r="BK157" i="14"/>
  <c r="J148" i="14"/>
  <c r="J141" i="14"/>
  <c r="BK138" i="14"/>
  <c r="BK129" i="14"/>
  <c r="BK181" i="14"/>
  <c r="BK175" i="14"/>
  <c r="BK167" i="14"/>
  <c r="J163" i="14"/>
  <c r="J152" i="14"/>
  <c r="J145" i="14"/>
  <c r="BK137" i="14"/>
  <c r="J130" i="14"/>
  <c r="BK186" i="14"/>
  <c r="BK162" i="14"/>
  <c r="BK149" i="14"/>
  <c r="BK130" i="14"/>
  <c r="BK209" i="15"/>
  <c r="BK203" i="15"/>
  <c r="J196" i="15"/>
  <c r="J190" i="15"/>
  <c r="J181" i="15"/>
  <c r="J163" i="15"/>
  <c r="BK157" i="15"/>
  <c r="BK153" i="15"/>
  <c r="J145" i="15"/>
  <c r="BK135" i="15"/>
  <c r="J211" i="15"/>
  <c r="BK210" i="15"/>
  <c r="BK200" i="15"/>
  <c r="BK192" i="15"/>
  <c r="BK183" i="15"/>
  <c r="J171" i="15"/>
  <c r="BK167" i="15"/>
  <c r="J156" i="15"/>
  <c r="J151" i="15"/>
  <c r="J140" i="15"/>
  <c r="BK136" i="15"/>
  <c r="J203" i="15"/>
  <c r="J199" i="15"/>
  <c r="BK196" i="15"/>
  <c r="BK187" i="15"/>
  <c r="J182" i="15"/>
  <c r="BK177" i="15"/>
  <c r="BK169" i="15"/>
  <c r="J158" i="15"/>
  <c r="J144" i="15"/>
  <c r="J139" i="15"/>
  <c r="J206" i="15"/>
  <c r="BK195" i="15"/>
  <c r="BK188" i="15"/>
  <c r="BK174" i="15"/>
  <c r="J162" i="15"/>
  <c r="BK152" i="15"/>
  <c r="BK144" i="15"/>
  <c r="BK134" i="15"/>
  <c r="J128" i="15"/>
  <c r="J148" i="16"/>
  <c r="J139" i="16"/>
  <c r="J129" i="16"/>
  <c r="BK148" i="16"/>
  <c r="J140" i="16"/>
  <c r="BK130" i="16"/>
  <c r="BK150" i="16"/>
  <c r="J138" i="16"/>
  <c r="BK133" i="16"/>
  <c r="BK147" i="16"/>
  <c r="BK141" i="16"/>
  <c r="BK386" i="18"/>
  <c r="BK382" i="18"/>
  <c r="J358" i="18"/>
  <c r="BK353" i="18"/>
  <c r="BK348" i="18"/>
  <c r="J338" i="18"/>
  <c r="BK330" i="18"/>
  <c r="BK319" i="18"/>
  <c r="BK311" i="18"/>
  <c r="J301" i="18"/>
  <c r="J296" i="18"/>
  <c r="J278" i="18"/>
  <c r="BK257" i="18"/>
  <c r="J249" i="18"/>
  <c r="BK239" i="18"/>
  <c r="BK228" i="18"/>
  <c r="J223" i="18"/>
  <c r="J219" i="18"/>
  <c r="BK209" i="18"/>
  <c r="J197" i="18"/>
  <c r="J189" i="18"/>
  <c r="J180" i="18"/>
  <c r="BK172" i="18"/>
  <c r="J158" i="18"/>
  <c r="BK145" i="18"/>
  <c r="J388" i="18"/>
  <c r="J373" i="18"/>
  <c r="BK366" i="18"/>
  <c r="J356" i="18"/>
  <c r="J351" i="18"/>
  <c r="J339" i="18"/>
  <c r="BK335" i="18"/>
  <c r="J330" i="18"/>
  <c r="J320" i="18"/>
  <c r="BK315" i="18"/>
  <c r="BK306" i="18"/>
  <c r="J293" i="18"/>
  <c r="BK289" i="18"/>
  <c r="BK279" i="18"/>
  <c r="BK269" i="18"/>
  <c r="J263" i="18"/>
  <c r="J259" i="18"/>
  <c r="J255" i="18"/>
  <c r="BK247" i="18"/>
  <c r="J243" i="18"/>
  <c r="BK238" i="18"/>
  <c r="BK231" i="18"/>
  <c r="BK221" i="18"/>
  <c r="BK215" i="18"/>
  <c r="J209" i="18"/>
  <c r="BK194" i="18"/>
  <c r="J186" i="18"/>
  <c r="J179" i="18"/>
  <c r="J169" i="18"/>
  <c r="J165" i="18"/>
  <c r="BK150" i="18"/>
  <c r="BK393" i="18"/>
  <c r="BK391" i="18"/>
  <c r="J387" i="18"/>
  <c r="J381" i="18"/>
  <c r="BK375" i="18"/>
  <c r="BK365" i="18"/>
  <c r="BK361" i="18"/>
  <c r="J352" i="18"/>
  <c r="J346" i="18"/>
  <c r="J342" i="18"/>
  <c r="J334" i="18"/>
  <c r="J328" i="18"/>
  <c r="BK320" i="18"/>
  <c r="BK308" i="18"/>
  <c r="BK302" i="18"/>
  <c r="BK292" i="18"/>
  <c r="J279" i="18"/>
  <c r="BK268" i="18"/>
  <c r="BK255" i="18"/>
  <c r="J248" i="18"/>
  <c r="J239" i="18"/>
  <c r="J229" i="18"/>
  <c r="J217" i="18"/>
  <c r="J210" i="18"/>
  <c r="J203" i="18"/>
  <c r="J194" i="18"/>
  <c r="J184" i="18"/>
  <c r="J160" i="18"/>
  <c r="BK151" i="18"/>
  <c r="BK388" i="18"/>
  <c r="J380" i="18"/>
  <c r="J377" i="18"/>
  <c r="BK373" i="18"/>
  <c r="J369" i="18"/>
  <c r="BK367" i="18"/>
  <c r="BK354" i="18"/>
  <c r="BK346" i="18"/>
  <c r="BK337" i="18"/>
  <c r="J321" i="18"/>
  <c r="J310" i="18"/>
  <c r="BK297" i="18"/>
  <c r="BK293" i="18"/>
  <c r="BK286" i="18"/>
  <c r="J277" i="18"/>
  <c r="J270" i="18"/>
  <c r="BK263" i="18"/>
  <c r="BK251" i="18"/>
  <c r="J241" i="18"/>
  <c r="BK235" i="18"/>
  <c r="J228" i="18"/>
  <c r="J221" i="18"/>
  <c r="BK211" i="18"/>
  <c r="J201" i="18"/>
  <c r="BK197" i="18"/>
  <c r="BK186" i="18"/>
  <c r="BK180" i="18"/>
  <c r="BK169" i="18"/>
  <c r="BK160" i="18"/>
  <c r="BK153" i="18"/>
  <c r="BK148" i="18"/>
  <c r="BK1434" i="3"/>
  <c r="BK1389" i="3"/>
  <c r="BK1151" i="3"/>
  <c r="BK1112" i="3"/>
  <c r="BK937" i="3"/>
  <c r="BK900" i="3"/>
  <c r="BK418" i="3"/>
  <c r="BK279" i="3"/>
  <c r="BK178" i="3"/>
  <c r="BK1339" i="3"/>
  <c r="BK894" i="3"/>
  <c r="BK151" i="3"/>
  <c r="BK1512" i="3"/>
  <c r="BK1412" i="3"/>
  <c r="BK1366" i="3"/>
  <c r="BK1266" i="3"/>
  <c r="BK1120" i="3"/>
  <c r="BK1035" i="3"/>
  <c r="BK639" i="3"/>
  <c r="BK588" i="3"/>
  <c r="BK1791" i="3"/>
  <c r="BK1738" i="3"/>
  <c r="BK1625" i="3"/>
  <c r="BK1611" i="3"/>
  <c r="BK1544" i="3"/>
  <c r="BK1322" i="3"/>
  <c r="BK1240" i="3"/>
  <c r="BK1173" i="3"/>
  <c r="BK1128" i="3"/>
  <c r="BK1066" i="3"/>
  <c r="BK939" i="3"/>
  <c r="BK933" i="3"/>
  <c r="BK645" i="3"/>
  <c r="BK566" i="3"/>
  <c r="BK525" i="3"/>
  <c r="BK475" i="3"/>
  <c r="BK211" i="3"/>
  <c r="BK1908" i="4"/>
  <c r="BK1901" i="4"/>
  <c r="BK1661" i="4"/>
  <c r="BK1635" i="4"/>
  <c r="BK1461" i="4"/>
  <c r="BK1446" i="4"/>
  <c r="BK1228" i="4"/>
  <c r="BK1209" i="4"/>
  <c r="BK1122" i="4"/>
  <c r="J1104" i="4"/>
  <c r="BK998" i="4"/>
  <c r="BK766" i="4"/>
  <c r="BK597" i="4"/>
  <c r="BK574" i="4"/>
  <c r="BK418" i="4"/>
  <c r="BK2054" i="4"/>
  <c r="BK1575" i="4"/>
  <c r="BK1433" i="4"/>
  <c r="BK1214" i="4"/>
  <c r="BK1104" i="4"/>
  <c r="BK1073" i="4"/>
  <c r="BK1008" i="4"/>
  <c r="BK571" i="4"/>
  <c r="BK514" i="4"/>
  <c r="BK266" i="4"/>
  <c r="BK154" i="4"/>
  <c r="BK1989" i="4"/>
  <c r="BK1703" i="4"/>
  <c r="BK1517" i="4"/>
  <c r="BK1226" i="4"/>
  <c r="BK1186" i="4"/>
  <c r="BK994" i="4"/>
  <c r="BK528" i="4"/>
  <c r="BK443" i="4"/>
  <c r="BK2354" i="4"/>
  <c r="BK2151" i="4"/>
  <c r="BK2135" i="4"/>
  <c r="BK1748" i="4"/>
  <c r="BK1473" i="4"/>
  <c r="BK1366" i="4"/>
  <c r="BK1112" i="4"/>
  <c r="BK1035" i="4"/>
  <c r="BK977" i="4"/>
  <c r="BK761" i="4"/>
  <c r="BK502" i="4"/>
  <c r="BK413" i="4"/>
  <c r="BK186" i="4"/>
  <c r="BK726" i="5"/>
  <c r="BK635" i="5"/>
  <c r="BK574" i="5"/>
  <c r="BK539" i="5"/>
  <c r="BK472" i="5"/>
  <c r="BK189" i="5"/>
  <c r="BK141" i="5"/>
  <c r="BK688" i="5"/>
  <c r="BK585" i="5"/>
  <c r="BK515" i="5"/>
  <c r="BK458" i="5"/>
  <c r="BK425" i="5"/>
  <c r="BK137" i="5"/>
  <c r="BK770" i="5"/>
  <c r="BK581" i="5"/>
  <c r="J570" i="5"/>
  <c r="BK545" i="5"/>
  <c r="BK438" i="5"/>
  <c r="BK392" i="5"/>
  <c r="BK337" i="5"/>
  <c r="BK214" i="5"/>
  <c r="BK169" i="5"/>
  <c r="BK611" i="5"/>
  <c r="BK236" i="5"/>
  <c r="BK225" i="5"/>
  <c r="BK555" i="6"/>
  <c r="BK507" i="6"/>
  <c r="BK430" i="6"/>
  <c r="BK321" i="6"/>
  <c r="BK238" i="6"/>
  <c r="BK178" i="6"/>
  <c r="BK421" i="6"/>
  <c r="BK234" i="6"/>
  <c r="BK169" i="6"/>
  <c r="BK145" i="6"/>
  <c r="BK604" i="6"/>
  <c r="BK412" i="6"/>
  <c r="BK331" i="6"/>
  <c r="BK236" i="6"/>
  <c r="BK573" i="6"/>
  <c r="BK520" i="6"/>
  <c r="BK473" i="6"/>
  <c r="BK367" i="6"/>
  <c r="BK284" i="6"/>
  <c r="BK345" i="7"/>
  <c r="BK568" i="7"/>
  <c r="BK549" i="7"/>
  <c r="BK399" i="7"/>
  <c r="BK515" i="7"/>
  <c r="BK509" i="7"/>
  <c r="J188" i="7"/>
  <c r="BK159" i="7"/>
  <c r="BK594" i="7"/>
  <c r="BK534" i="7"/>
  <c r="BK506" i="7"/>
  <c r="BK313" i="7"/>
  <c r="BK170" i="7"/>
  <c r="BK264" i="8"/>
  <c r="BK219" i="8"/>
  <c r="BK199" i="8"/>
  <c r="BK188" i="8"/>
  <c r="BK244" i="8"/>
  <c r="BK215" i="8"/>
  <c r="BK162" i="8"/>
  <c r="BK250" i="8"/>
  <c r="BK210" i="8"/>
  <c r="BK159" i="8"/>
  <c r="BK157" i="9"/>
  <c r="J147" i="9"/>
  <c r="BK149" i="9"/>
  <c r="J149" i="9"/>
  <c r="BK449" i="10"/>
  <c r="BK431" i="10"/>
  <c r="J426" i="10"/>
  <c r="J420" i="10"/>
  <c r="BK416" i="10"/>
  <c r="BK412" i="10"/>
  <c r="J405" i="10"/>
  <c r="BK396" i="10"/>
  <c r="BK386" i="10"/>
  <c r="BK379" i="10"/>
  <c r="BK370" i="10"/>
  <c r="J363" i="10"/>
  <c r="J358" i="10"/>
  <c r="J346" i="10"/>
  <c r="J339" i="10"/>
  <c r="BK323" i="10"/>
  <c r="J318" i="10"/>
  <c r="J309" i="10"/>
  <c r="BK303" i="10"/>
  <c r="BK294" i="10"/>
  <c r="BK278" i="10"/>
  <c r="J261" i="10"/>
  <c r="J232" i="10"/>
  <c r="BK198" i="10"/>
  <c r="BK174" i="10"/>
  <c r="BK158" i="10"/>
  <c r="J450" i="10"/>
  <c r="BK428" i="10"/>
  <c r="BK420" i="10"/>
  <c r="BK414" i="10"/>
  <c r="J409" i="10"/>
  <c r="BK405" i="10"/>
  <c r="J389" i="10"/>
  <c r="J383" i="10"/>
  <c r="BK376" i="10"/>
  <c r="J366" i="10"/>
  <c r="J359" i="10"/>
  <c r="J353" i="10"/>
  <c r="J347" i="10"/>
  <c r="J336" i="10"/>
  <c r="BK329" i="10"/>
  <c r="BK321" i="10"/>
  <c r="BK318" i="10"/>
  <c r="BK314" i="10"/>
  <c r="BK308" i="10"/>
  <c r="BK301" i="10"/>
  <c r="J293" i="10"/>
  <c r="J286" i="10"/>
  <c r="BK280" i="10"/>
  <c r="BK274" i="10"/>
  <c r="J269" i="10"/>
  <c r="J251" i="10"/>
  <c r="J235" i="10"/>
  <c r="BK222" i="10"/>
  <c r="BK213" i="10"/>
  <c r="BK197" i="10"/>
  <c r="J188" i="10"/>
  <c r="J178" i="10"/>
  <c r="J159" i="10"/>
  <c r="J446" i="10"/>
  <c r="J441" i="10"/>
  <c r="BK436" i="10"/>
  <c r="J429" i="10"/>
  <c r="BK421" i="10"/>
  <c r="BK409" i="10"/>
  <c r="J400" i="10"/>
  <c r="BK394" i="10"/>
  <c r="J384" i="10"/>
  <c r="BK378" i="10"/>
  <c r="BK372" i="10"/>
  <c r="BK367" i="10"/>
  <c r="J355" i="10"/>
  <c r="J345" i="10"/>
  <c r="J338" i="10"/>
  <c r="J332" i="10"/>
  <c r="J328" i="10"/>
  <c r="J321" i="10"/>
  <c r="BK312" i="10"/>
  <c r="J299" i="10"/>
  <c r="J291" i="10"/>
  <c r="J280" i="10"/>
  <c r="BK264" i="10"/>
  <c r="J259" i="10"/>
  <c r="J237" i="10"/>
  <c r="J228" i="10"/>
  <c r="J198" i="10"/>
  <c r="BK190" i="10"/>
  <c r="J174" i="10"/>
  <c r="J160" i="10"/>
  <c r="J432" i="10"/>
  <c r="BK425" i="10"/>
  <c r="BK411" i="10"/>
  <c r="BK400" i="10"/>
  <c r="BK391" i="10"/>
  <c r="BK388" i="10"/>
  <c r="BK373" i="10"/>
  <c r="J367" i="10"/>
  <c r="BK360" i="10"/>
  <c r="J349" i="10"/>
  <c r="J341" i="10"/>
  <c r="BK332" i="10"/>
  <c r="J317" i="10"/>
  <c r="J308" i="10"/>
  <c r="BK300" i="10"/>
  <c r="J297" i="10"/>
  <c r="J290" i="10"/>
  <c r="BK282" i="10"/>
  <c r="BK275" i="10"/>
  <c r="J267" i="10"/>
  <c r="J260" i="10"/>
  <c r="J254" i="10"/>
  <c r="BK237" i="10"/>
  <c r="J233" i="10"/>
  <c r="BK207" i="10"/>
  <c r="J193" i="10"/>
  <c r="J185" i="10"/>
  <c r="J164" i="10"/>
  <c r="BK421" i="11"/>
  <c r="J418" i="11"/>
  <c r="BK414" i="11"/>
  <c r="BK404" i="11"/>
  <c r="BK391" i="11"/>
  <c r="J386" i="11"/>
  <c r="BK377" i="11"/>
  <c r="J373" i="11"/>
  <c r="J365" i="11"/>
  <c r="BK360" i="11"/>
  <c r="BK350" i="11"/>
  <c r="BK342" i="11"/>
  <c r="BK333" i="11"/>
  <c r="J323" i="11"/>
  <c r="BK314" i="11"/>
  <c r="BK291" i="11"/>
  <c r="J283" i="11"/>
  <c r="BK272" i="11"/>
  <c r="BK267" i="11"/>
  <c r="BK257" i="11"/>
  <c r="J250" i="11"/>
  <c r="BK236" i="11"/>
  <c r="J231" i="11"/>
  <c r="BK221" i="11"/>
  <c r="J212" i="11"/>
  <c r="BK207" i="11"/>
  <c r="BK203" i="11"/>
  <c r="BK192" i="11"/>
  <c r="J184" i="11"/>
  <c r="J176" i="11"/>
  <c r="BK172" i="11"/>
  <c r="BK162" i="11"/>
  <c r="BK147" i="11"/>
  <c r="J413" i="11"/>
  <c r="BK406" i="11"/>
  <c r="BK301" i="11"/>
  <c r="J299" i="11"/>
  <c r="J296" i="11"/>
  <c r="J294" i="11"/>
  <c r="J293" i="11"/>
  <c r="J291" i="11"/>
  <c r="BK285" i="11"/>
  <c r="BK279" i="11"/>
  <c r="BK277" i="11"/>
  <c r="J274" i="11"/>
  <c r="BK263" i="11"/>
  <c r="J257" i="11"/>
  <c r="J248" i="11"/>
  <c r="BK239" i="11"/>
  <c r="BK222" i="11"/>
  <c r="BK217" i="11"/>
  <c r="J208" i="11"/>
  <c r="BK195" i="11"/>
  <c r="BK183" i="11"/>
  <c r="BK167" i="11"/>
  <c r="J159" i="11"/>
  <c r="BK152" i="11"/>
  <c r="J148" i="11"/>
  <c r="BK142" i="11"/>
  <c r="BK410" i="11"/>
  <c r="J406" i="11"/>
  <c r="BK401" i="11"/>
  <c r="J396" i="11"/>
  <c r="J387" i="11"/>
  <c r="BK380" i="11"/>
  <c r="BK371" i="11"/>
  <c r="BK359" i="11"/>
  <c r="J355" i="11"/>
  <c r="BK340" i="11"/>
  <c r="BK337" i="11"/>
  <c r="J326" i="11"/>
  <c r="J312" i="11"/>
  <c r="J304" i="11"/>
  <c r="BK298" i="11"/>
  <c r="BK283" i="11"/>
  <c r="J280" i="11"/>
  <c r="BK274" i="11"/>
  <c r="J265" i="11"/>
  <c r="J260" i="11"/>
  <c r="BK250" i="11"/>
  <c r="J243" i="11"/>
  <c r="J238" i="11"/>
  <c r="BK232" i="11"/>
  <c r="J227" i="11"/>
  <c r="J216" i="11"/>
  <c r="J205" i="11"/>
  <c r="BK200" i="11"/>
  <c r="J189" i="11"/>
  <c r="J181" i="11"/>
  <c r="BK176" i="11"/>
  <c r="BK171" i="11"/>
  <c r="J167" i="11"/>
  <c r="BK156" i="11"/>
  <c r="J149" i="11"/>
  <c r="BK144" i="11"/>
  <c r="BK409" i="11"/>
  <c r="BK397" i="11"/>
  <c r="J389" i="11"/>
  <c r="J380" i="11"/>
  <c r="BK373" i="11"/>
  <c r="J368" i="11"/>
  <c r="BK361" i="11"/>
  <c r="BK347" i="11"/>
  <c r="J342" i="11"/>
  <c r="BK327" i="11"/>
  <c r="BK324" i="11"/>
  <c r="J319" i="11"/>
  <c r="BK309" i="11"/>
  <c r="BK304" i="11"/>
  <c r="J278" i="11"/>
  <c r="BK273" i="11"/>
  <c r="BK258" i="11"/>
  <c r="BK251" i="11"/>
  <c r="BK238" i="11"/>
  <c r="J229" i="11"/>
  <c r="J225" i="11"/>
  <c r="BK218" i="11"/>
  <c r="BK209" i="11"/>
  <c r="J192" i="11"/>
  <c r="J185" i="11"/>
  <c r="BK173" i="11"/>
  <c r="BK166" i="11"/>
  <c r="BK153" i="11"/>
  <c r="J143" i="11"/>
  <c r="BK283" i="12"/>
  <c r="J277" i="12"/>
  <c r="BK263" i="12"/>
  <c r="BK257" i="12"/>
  <c r="BK249" i="12"/>
  <c r="J239" i="12"/>
  <c r="J230" i="12"/>
  <c r="BK222" i="12"/>
  <c r="BK217" i="12"/>
  <c r="J196" i="12"/>
  <c r="J187" i="12"/>
  <c r="BK179" i="12"/>
  <c r="J175" i="12"/>
  <c r="J156" i="12"/>
  <c r="J274" i="12"/>
  <c r="J268" i="12"/>
  <c r="J264" i="12"/>
  <c r="J255" i="12"/>
  <c r="BK244" i="12"/>
  <c r="BK230" i="12"/>
  <c r="J216" i="12"/>
  <c r="J211" i="12"/>
  <c r="BK206" i="12"/>
  <c r="BK187" i="12"/>
  <c r="J180" i="12"/>
  <c r="J170" i="12"/>
  <c r="BK151" i="12"/>
  <c r="BK272" i="12"/>
  <c r="BK256" i="12"/>
  <c r="BK242" i="12"/>
  <c r="BK225" i="12"/>
  <c r="BK215" i="12"/>
  <c r="BK208" i="12"/>
  <c r="J202" i="12"/>
  <c r="BK194" i="12"/>
  <c r="J182" i="12"/>
  <c r="J177" i="12"/>
  <c r="J172" i="12"/>
  <c r="J150" i="12"/>
  <c r="J281" i="12"/>
  <c r="BK274" i="12"/>
  <c r="BK268" i="12"/>
  <c r="J250" i="12"/>
  <c r="J240" i="12"/>
  <c r="BK236" i="12"/>
  <c r="BK232" i="12"/>
  <c r="J222" i="12"/>
  <c r="J204" i="12"/>
  <c r="BK199" i="12"/>
  <c r="BK193" i="12"/>
  <c r="BK186" i="12"/>
  <c r="J174" i="12"/>
  <c r="BK167" i="12"/>
  <c r="BK354" i="13"/>
  <c r="BK342" i="13"/>
  <c r="J336" i="13"/>
  <c r="J323" i="13"/>
  <c r="J316" i="13"/>
  <c r="J309" i="13"/>
  <c r="J301" i="13"/>
  <c r="BK293" i="13"/>
  <c r="BK281" i="13"/>
  <c r="J273" i="13"/>
  <c r="BK270" i="13"/>
  <c r="BK264" i="13"/>
  <c r="BK259" i="13"/>
  <c r="J253" i="13"/>
  <c r="J245" i="13"/>
  <c r="J237" i="13"/>
  <c r="BK228" i="13"/>
  <c r="J218" i="13"/>
  <c r="BK209" i="13"/>
  <c r="BK202" i="13"/>
  <c r="BK198" i="13"/>
  <c r="BK191" i="13"/>
  <c r="BK182" i="13"/>
  <c r="BK175" i="13"/>
  <c r="BK163" i="13"/>
  <c r="J159" i="13"/>
  <c r="J153" i="13"/>
  <c r="J149" i="13"/>
  <c r="BK139" i="13"/>
  <c r="BK133" i="13"/>
  <c r="J353" i="13"/>
  <c r="J346" i="13"/>
  <c r="J341" i="13"/>
  <c r="BK335" i="13"/>
  <c r="BK328" i="13"/>
  <c r="BK324" i="13"/>
  <c r="BK318" i="13"/>
  <c r="BK303" i="13"/>
  <c r="BK300" i="13"/>
  <c r="J294" i="13"/>
  <c r="BK286" i="13"/>
  <c r="J269" i="13"/>
  <c r="BK261" i="13"/>
  <c r="BK255" i="13"/>
  <c r="J250" i="13"/>
  <c r="BK242" i="13"/>
  <c r="BK232" i="13"/>
  <c r="J227" i="13"/>
  <c r="J222" i="13"/>
  <c r="J209" i="13"/>
  <c r="BK203" i="13"/>
  <c r="J189" i="13"/>
  <c r="BK180" i="13"/>
  <c r="J167" i="13"/>
  <c r="J161" i="13"/>
  <c r="BK147" i="13"/>
  <c r="BK140" i="13"/>
  <c r="J133" i="13"/>
  <c r="J361" i="13"/>
  <c r="J355" i="13"/>
  <c r="BK349" i="13"/>
  <c r="BK329" i="13"/>
  <c r="BK320" i="13"/>
  <c r="BK316" i="13"/>
  <c r="BK302" i="13"/>
  <c r="J296" i="13"/>
  <c r="J288" i="13"/>
  <c r="J279" i="13"/>
  <c r="BK272" i="13"/>
  <c r="BK263" i="13"/>
  <c r="BK252" i="13"/>
  <c r="J239" i="13"/>
  <c r="J226" i="13"/>
  <c r="BK220" i="13"/>
  <c r="J212" i="13"/>
  <c r="J202" i="13"/>
  <c r="J198" i="13"/>
  <c r="BK188" i="13"/>
  <c r="J179" i="13"/>
  <c r="J172" i="13"/>
  <c r="BK166" i="13"/>
  <c r="J158" i="13"/>
  <c r="BK150" i="13"/>
  <c r="BK144" i="13"/>
  <c r="J137" i="13"/>
  <c r="BK131" i="13"/>
  <c r="BK359" i="13"/>
  <c r="J344" i="13"/>
  <c r="BK337" i="13"/>
  <c r="J328" i="13"/>
  <c r="J321" i="13"/>
  <c r="BK310" i="13"/>
  <c r="BK304" i="13"/>
  <c r="BK288" i="13"/>
  <c r="BK284" i="13"/>
  <c r="J280" i="13"/>
  <c r="BK276" i="13"/>
  <c r="J264" i="13"/>
  <c r="J251" i="13"/>
  <c r="BK245" i="13"/>
  <c r="J235" i="13"/>
  <c r="BK230" i="13"/>
  <c r="BK225" i="13"/>
  <c r="BK214" i="13"/>
  <c r="J203" i="13"/>
  <c r="BK194" i="13"/>
  <c r="J188" i="13"/>
  <c r="J180" i="13"/>
  <c r="J175" i="13"/>
  <c r="J169" i="13"/>
  <c r="J156" i="13"/>
  <c r="J151" i="13"/>
  <c r="BK137" i="13"/>
  <c r="BK188" i="14"/>
  <c r="J180" i="14"/>
  <c r="BK171" i="14"/>
  <c r="BK168" i="14"/>
  <c r="J161" i="14"/>
  <c r="J155" i="14"/>
  <c r="J151" i="14"/>
  <c r="J134" i="14"/>
  <c r="J183" i="14"/>
  <c r="BK178" i="14"/>
  <c r="J175" i="14"/>
  <c r="J172" i="14"/>
  <c r="BK163" i="14"/>
  <c r="BK155" i="14"/>
  <c r="J144" i="14"/>
  <c r="J139" i="14"/>
  <c r="J135" i="14"/>
  <c r="BK179" i="14"/>
  <c r="J170" i="14"/>
  <c r="BK165" i="14"/>
  <c r="J157" i="14"/>
  <c r="J149" i="14"/>
  <c r="BK140" i="14"/>
  <c r="BK135" i="14"/>
  <c r="BK128" i="14"/>
  <c r="BK183" i="14"/>
  <c r="J159" i="14"/>
  <c r="BK147" i="14"/>
  <c r="J127" i="14"/>
  <c r="J207" i="15"/>
  <c r="J193" i="15"/>
  <c r="BK185" i="15"/>
  <c r="J179" i="15"/>
  <c r="J168" i="15"/>
  <c r="BK162" i="15"/>
  <c r="BK156" i="15"/>
  <c r="BK150" i="15"/>
  <c r="BK142" i="15"/>
  <c r="BK132" i="15"/>
  <c r="J209" i="15"/>
  <c r="BK201" i="15"/>
  <c r="BK189" i="15"/>
  <c r="J178" i="15"/>
  <c r="J172" i="15"/>
  <c r="BK168" i="15"/>
  <c r="J157" i="15"/>
  <c r="J153" i="15"/>
  <c r="J142" i="15"/>
  <c r="J138" i="15"/>
  <c r="J132" i="15"/>
  <c r="BK202" i="15"/>
  <c r="J197" i="15"/>
  <c r="J188" i="15"/>
  <c r="J183" i="15"/>
  <c r="BK178" i="15"/>
  <c r="BK170" i="15"/>
  <c r="BK160" i="15"/>
  <c r="BK151" i="15"/>
  <c r="J143" i="15"/>
  <c r="BK130" i="15"/>
  <c r="J204" i="15"/>
  <c r="BK193" i="15"/>
  <c r="J186" i="15"/>
  <c r="BK176" i="15"/>
  <c r="J166" i="15"/>
  <c r="BK155" i="15"/>
  <c r="BK146" i="15"/>
  <c r="BK138" i="15"/>
  <c r="J133" i="15"/>
  <c r="BK129" i="15"/>
  <c r="J149" i="16"/>
  <c r="BK142" i="16"/>
  <c r="J131" i="16"/>
  <c r="J152" i="16"/>
  <c r="J142" i="16"/>
  <c r="J135" i="16"/>
  <c r="BK129" i="16"/>
  <c r="BK144" i="16"/>
  <c r="BK135" i="16"/>
  <c r="J153" i="16"/>
  <c r="J144" i="16"/>
  <c r="BK138" i="16"/>
  <c r="J130" i="16"/>
  <c r="BK385" i="18"/>
  <c r="BK381" i="18"/>
  <c r="BK359" i="18"/>
  <c r="BK356" i="18"/>
  <c r="BK347" i="18"/>
  <c r="BK328" i="18"/>
  <c r="J317" i="18"/>
  <c r="J309" i="18"/>
  <c r="J298" i="18"/>
  <c r="J289" i="18"/>
  <c r="J274" i="18"/>
  <c r="J252" i="18"/>
  <c r="BK242" i="18"/>
  <c r="J236" i="18"/>
  <c r="BK229" i="18"/>
  <c r="J226" i="18"/>
  <c r="BK220" i="18"/>
  <c r="BK210" i="18"/>
  <c r="BK198" i="18"/>
  <c r="BK191" i="18"/>
  <c r="J183" i="18"/>
  <c r="BK173" i="18"/>
  <c r="J170" i="18"/>
  <c r="J144" i="18"/>
  <c r="J386" i="18"/>
  <c r="J371" i="18"/>
  <c r="J367" i="18"/>
  <c r="J360" i="18"/>
  <c r="BK349" i="18"/>
  <c r="BK342" i="18"/>
  <c r="J336" i="18"/>
  <c r="J332" i="18"/>
  <c r="BK326" i="18"/>
  <c r="BK316" i="18"/>
  <c r="BK307" i="18"/>
  <c r="J300" i="18"/>
  <c r="J292" i="18"/>
  <c r="BK288" i="18"/>
  <c r="BK277" i="18"/>
  <c r="BK264" i="18"/>
  <c r="BK260" i="18"/>
  <c r="BK256" i="18"/>
  <c r="BK252" i="18"/>
  <c r="J246" i="18"/>
  <c r="J242" i="18"/>
  <c r="BK237" i="18"/>
  <c r="BK230" i="18"/>
  <c r="J220" i="18"/>
  <c r="BK214" i="18"/>
  <c r="BK203" i="18"/>
  <c r="J188" i="18"/>
  <c r="J181" i="18"/>
  <c r="BK170" i="18"/>
  <c r="J162" i="18"/>
  <c r="J149" i="18"/>
  <c r="J392" i="18"/>
  <c r="J389" i="18"/>
  <c r="J382" i="18"/>
  <c r="BK377" i="18"/>
  <c r="J374" i="18"/>
  <c r="J364" i="18"/>
  <c r="BK360" i="18"/>
  <c r="J349" i="18"/>
  <c r="J343" i="18"/>
  <c r="J335" i="18"/>
  <c r="J327" i="18"/>
  <c r="BK322" i="18"/>
  <c r="J312" i="18"/>
  <c r="J306" i="18"/>
  <c r="BK300" i="18"/>
  <c r="J290" i="18"/>
  <c r="BK276" i="18"/>
  <c r="J261" i="18"/>
  <c r="J254" i="18"/>
  <c r="BK246" i="18"/>
  <c r="BK234" i="18"/>
  <c r="BK223" i="18"/>
  <c r="BK213" i="18"/>
  <c r="J208" i="18"/>
  <c r="BK200" i="18"/>
  <c r="BK190" i="18"/>
  <c r="BK177" i="18"/>
  <c r="J171" i="18"/>
  <c r="J164" i="18"/>
  <c r="BK156" i="18"/>
  <c r="J153" i="18"/>
  <c r="BK146" i="18"/>
  <c r="J379" i="18"/>
  <c r="BK364" i="18"/>
  <c r="BK355" i="18"/>
  <c r="BK343" i="18"/>
  <c r="BK332" i="18"/>
  <c r="BK318" i="18"/>
  <c r="BK309" i="18"/>
  <c r="BK304" i="18"/>
  <c r="J288" i="18"/>
  <c r="BK285" i="18"/>
  <c r="BK275" i="18"/>
  <c r="J269" i="18"/>
  <c r="BK259" i="18"/>
  <c r="BK250" i="18"/>
  <c r="J238" i="18"/>
  <c r="J231" i="18"/>
  <c r="BK226" i="18"/>
  <c r="J215" i="18"/>
  <c r="BK205" i="18"/>
  <c r="J198" i="18"/>
  <c r="BK187" i="18"/>
  <c r="BK181" i="18"/>
  <c r="J172" i="18"/>
  <c r="BK165" i="18"/>
  <c r="BK158" i="18"/>
  <c r="J152" i="18"/>
  <c r="J146" i="18"/>
  <c r="AS95" i="1"/>
  <c r="BK1501" i="3"/>
  <c r="BK1419" i="3"/>
  <c r="BK1187" i="3"/>
  <c r="BK1144" i="3"/>
  <c r="BK1099" i="3"/>
  <c r="BK1001" i="3"/>
  <c r="BK659" i="3"/>
  <c r="BK165" i="3"/>
  <c r="BK1562" i="3"/>
  <c r="BK1484" i="3"/>
  <c r="BK1423" i="3"/>
  <c r="BK1390" i="3"/>
  <c r="BK948" i="3"/>
  <c r="BK372" i="3"/>
  <c r="BK283" i="3"/>
  <c r="BK183" i="3"/>
  <c r="BK149" i="3"/>
  <c r="BK1404" i="3"/>
  <c r="BK1385" i="3"/>
  <c r="BK1369" i="3"/>
  <c r="BK1349" i="3"/>
  <c r="BK1288" i="3"/>
  <c r="BK1083" i="3"/>
  <c r="BK573" i="3"/>
  <c r="BK443" i="3"/>
  <c r="BK1607" i="3"/>
  <c r="BK1566" i="3"/>
  <c r="BK1377" i="3"/>
  <c r="BK1179" i="3"/>
  <c r="BK1089" i="3"/>
  <c r="BK494" i="3"/>
  <c r="BK362" i="3"/>
  <c r="BK187" i="3"/>
  <c r="BK1656" i="4"/>
  <c r="BK1475" i="4"/>
  <c r="BK1161" i="4"/>
  <c r="BK756" i="4"/>
  <c r="BK429" i="4"/>
  <c r="BK217" i="4"/>
  <c r="BK2016" i="4"/>
  <c r="BK1902" i="4"/>
  <c r="BK1891" i="4"/>
  <c r="BK1780" i="4"/>
  <c r="BK1551" i="4"/>
  <c r="BK1158" i="4"/>
  <c r="BK1063" i="4"/>
  <c r="BK1032" i="4"/>
  <c r="BK971" i="4"/>
  <c r="BK534" i="4"/>
  <c r="BK341" i="4"/>
  <c r="BK1762" i="4"/>
  <c r="BK1481" i="4"/>
  <c r="BK1216" i="4"/>
  <c r="BK1134" i="4"/>
  <c r="BK945" i="4"/>
  <c r="BK613" i="4"/>
  <c r="BK435" i="4"/>
  <c r="BK398" i="4"/>
  <c r="BK297" i="4"/>
  <c r="BK2363" i="4"/>
  <c r="BK2326" i="4"/>
  <c r="BK2209" i="4"/>
  <c r="BK2136" i="4"/>
  <c r="BK2134" i="4"/>
  <c r="BK2094" i="4"/>
  <c r="BK1716" i="4"/>
  <c r="BK1497" i="4"/>
  <c r="BK1449" i="4"/>
  <c r="BK1349" i="4"/>
  <c r="BK1189" i="4"/>
  <c r="BK1089" i="4"/>
  <c r="BK938" i="4"/>
  <c r="BK609" i="4"/>
  <c r="BK517" i="4"/>
  <c r="BK226" i="4"/>
  <c r="BK146" i="4"/>
  <c r="BK706" i="5"/>
  <c r="BK579" i="5"/>
  <c r="BK533" i="5"/>
  <c r="BK441" i="5"/>
  <c r="BK357" i="5"/>
  <c r="BK684" i="5"/>
  <c r="BK653" i="5"/>
  <c r="BK568" i="5"/>
  <c r="BK433" i="5"/>
  <c r="BK153" i="5"/>
  <c r="BK735" i="5"/>
  <c r="BK605" i="5"/>
  <c r="BK583" i="5"/>
  <c r="BK573" i="5"/>
  <c r="BK419" i="5"/>
  <c r="BK372" i="5"/>
  <c r="BK209" i="5"/>
  <c r="BK567" i="5"/>
  <c r="BK347" i="5"/>
  <c r="BK332" i="5"/>
  <c r="BK234" i="5"/>
  <c r="BK224" i="5"/>
  <c r="BK618" i="6"/>
  <c r="BK586" i="6"/>
  <c r="BK385" i="6"/>
  <c r="BK168" i="6"/>
  <c r="BK151" i="6"/>
  <c r="BK535" i="6"/>
  <c r="BK358" i="6"/>
  <c r="BK274" i="6"/>
  <c r="BK208" i="6"/>
  <c r="BK136" i="6"/>
  <c r="BK532" i="6"/>
  <c r="BK303" i="6"/>
  <c r="BK268" i="6"/>
  <c r="BK175" i="6"/>
  <c r="BK157" i="6"/>
  <c r="BK547" i="6"/>
  <c r="BK518" i="6"/>
  <c r="BK403" i="6"/>
  <c r="BK349" i="6"/>
  <c r="BK329" i="7"/>
  <c r="BK270" i="7"/>
  <c r="BK176" i="7"/>
  <c r="BK536" i="7"/>
  <c r="BK362" i="7"/>
  <c r="BK311" i="7"/>
  <c r="BK570" i="7"/>
  <c r="BK519" i="7"/>
  <c r="BK457" i="7"/>
  <c r="BK360" i="7"/>
  <c r="BK567" i="7"/>
  <c r="BK522" i="7"/>
  <c r="BK481" i="7"/>
  <c r="J184" i="7"/>
  <c r="BK263" i="8"/>
  <c r="BK230" i="8"/>
  <c r="BK198" i="8"/>
  <c r="BK165" i="8"/>
  <c r="BK191" i="8"/>
  <c r="BK170" i="8"/>
  <c r="BK156" i="8"/>
  <c r="BK213" i="8"/>
  <c r="BK197" i="8"/>
  <c r="BK145" i="8"/>
  <c r="BK186" i="8"/>
  <c r="BK167" i="9"/>
  <c r="J167" i="9"/>
  <c r="BK147" i="9"/>
  <c r="BK162" i="9"/>
  <c r="J135" i="9"/>
  <c r="BK439" i="10"/>
  <c r="BK427" i="10"/>
  <c r="J422" i="10"/>
  <c r="J418" i="10"/>
  <c r="J411" i="10"/>
  <c r="J404" i="10"/>
  <c r="J395" i="10"/>
  <c r="J391" i="10"/>
  <c r="BK380" i="10"/>
  <c r="J368" i="10"/>
  <c r="BK361" i="10"/>
  <c r="J356" i="10"/>
  <c r="BK345" i="10"/>
  <c r="BK342" i="10"/>
  <c r="J335" i="10"/>
  <c r="BK320" i="10"/>
  <c r="J312" i="10"/>
  <c r="J305" i="10"/>
  <c r="J298" i="10"/>
  <c r="J285" i="10"/>
  <c r="J274" i="10"/>
  <c r="BK262" i="10"/>
  <c r="J241" i="10"/>
  <c r="J200" i="10"/>
  <c r="BK186" i="10"/>
  <c r="J171" i="10"/>
  <c r="BK153" i="10"/>
  <c r="J449" i="10"/>
  <c r="BK434" i="10"/>
  <c r="J421" i="10"/>
  <c r="J415" i="10"/>
  <c r="BK410" i="10"/>
  <c r="J406" i="10"/>
  <c r="J393" i="10"/>
  <c r="BK384" i="10"/>
  <c r="BK371" i="10"/>
  <c r="J360" i="10"/>
  <c r="BK355" i="10"/>
  <c r="BK351" i="10"/>
  <c r="BK344" i="10"/>
  <c r="J337" i="10"/>
  <c r="J330" i="10"/>
  <c r="J325" i="10"/>
  <c r="J319" i="10"/>
  <c r="BK313" i="10"/>
  <c r="J306" i="10"/>
  <c r="J295" i="10"/>
  <c r="BK288" i="10"/>
  <c r="J281" i="10"/>
  <c r="J276" i="10"/>
  <c r="J270" i="10"/>
  <c r="BK255" i="10"/>
  <c r="BK244" i="10"/>
  <c r="J229" i="10"/>
  <c r="BK216" i="10"/>
  <c r="BK203" i="10"/>
  <c r="J190" i="10"/>
  <c r="J184" i="10"/>
  <c r="J168" i="10"/>
  <c r="J448" i="10"/>
  <c r="J442" i="10"/>
  <c r="J437" i="10"/>
  <c r="J430" i="10"/>
  <c r="BK417" i="10"/>
  <c r="BK408" i="10"/>
  <c r="BK399" i="10"/>
  <c r="J396" i="10"/>
  <c r="J387" i="10"/>
  <c r="J382" i="10"/>
  <c r="J371" i="10"/>
  <c r="BK366" i="10"/>
  <c r="J352" i="10"/>
  <c r="BK341" i="10"/>
  <c r="BK334" i="10"/>
  <c r="BK330" i="10"/>
  <c r="BK324" i="10"/>
  <c r="J315" i="10"/>
  <c r="BK305" i="10"/>
  <c r="BK296" i="10"/>
  <c r="J289" i="10"/>
  <c r="J282" i="10"/>
  <c r="BK269" i="10"/>
  <c r="BK260" i="10"/>
  <c r="J255" i="10"/>
  <c r="J236" i="10"/>
  <c r="BK225" i="10"/>
  <c r="J203" i="10"/>
  <c r="BK193" i="10"/>
  <c r="BK184" i="10"/>
  <c r="J158" i="10"/>
  <c r="J458" i="10"/>
  <c r="BK456" i="10"/>
  <c r="J455" i="10"/>
  <c r="BK451" i="10"/>
  <c r="J447" i="10"/>
  <c r="BK441" i="10"/>
  <c r="J439" i="10"/>
  <c r="J433" i="10"/>
  <c r="BK429" i="10"/>
  <c r="J417" i="10"/>
  <c r="J407" i="10"/>
  <c r="J397" i="10"/>
  <c r="BK389" i="10"/>
  <c r="BK381" i="10"/>
  <c r="BK374" i="10"/>
  <c r="J369" i="10"/>
  <c r="BK352" i="10"/>
  <c r="BK346" i="10"/>
  <c r="BK336" i="10"/>
  <c r="BK328" i="10"/>
  <c r="J313" i="10"/>
  <c r="J304" i="10"/>
  <c r="BK299" i="10"/>
  <c r="BK295" i="10"/>
  <c r="BK291" i="10"/>
  <c r="BK284" i="10"/>
  <c r="J277" i="10"/>
  <c r="J268" i="10"/>
  <c r="BK261" i="10"/>
  <c r="BK258" i="10"/>
  <c r="BK238" i="10"/>
  <c r="BK234" i="10"/>
  <c r="J216" i="10"/>
  <c r="J195" i="10"/>
  <c r="BK189" i="10"/>
  <c r="BK161" i="10"/>
  <c r="J421" i="11"/>
  <c r="BK418" i="11"/>
  <c r="BK415" i="11"/>
  <c r="BK408" i="11"/>
  <c r="BK403" i="11"/>
  <c r="J388" i="11"/>
  <c r="BK382" i="11"/>
  <c r="J375" i="11"/>
  <c r="J371" i="11"/>
  <c r="BK363" i="11"/>
  <c r="J354" i="11"/>
  <c r="J349" i="11"/>
  <c r="BK338" i="11"/>
  <c r="BK331" i="11"/>
  <c r="BK328" i="11"/>
  <c r="BK306" i="11"/>
  <c r="J298" i="11"/>
  <c r="BK294" i="11"/>
  <c r="J285" i="11"/>
  <c r="J268" i="11"/>
  <c r="J264" i="11"/>
  <c r="J252" i="11"/>
  <c r="BK240" i="11"/>
  <c r="BK233" i="11"/>
  <c r="BK225" i="11"/>
  <c r="J215" i="11"/>
  <c r="J210" i="11"/>
  <c r="J206" i="11"/>
  <c r="J200" i="11"/>
  <c r="BK191" i="11"/>
  <c r="BK181" i="11"/>
  <c r="J175" i="11"/>
  <c r="J166" i="11"/>
  <c r="J153" i="11"/>
  <c r="BK140" i="11"/>
  <c r="BK407" i="11"/>
  <c r="BK292" i="11"/>
  <c r="J290" i="11"/>
  <c r="J288" i="11"/>
  <c r="J287" i="11"/>
  <c r="BK281" i="11"/>
  <c r="J272" i="11"/>
  <c r="J267" i="11"/>
  <c r="BK262" i="11"/>
  <c r="BK259" i="11"/>
  <c r="BK254" i="11"/>
  <c r="BK242" i="11"/>
  <c r="J232" i="11"/>
  <c r="J220" i="11"/>
  <c r="J214" i="11"/>
  <c r="BK201" i="11"/>
  <c r="BK188" i="11"/>
  <c r="J179" i="11"/>
  <c r="J165" i="11"/>
  <c r="BK158" i="11"/>
  <c r="J150" i="11"/>
  <c r="J144" i="11"/>
  <c r="J415" i="11"/>
  <c r="J407" i="11"/>
  <c r="J399" i="11"/>
  <c r="BK394" i="11"/>
  <c r="BK386" i="11"/>
  <c r="J378" i="11"/>
  <c r="J369" i="11"/>
  <c r="J363" i="11"/>
  <c r="BK356" i="11"/>
  <c r="BK348" i="11"/>
  <c r="J334" i="11"/>
  <c r="BK318" i="11"/>
  <c r="BK310" i="11"/>
  <c r="J301" i="11"/>
  <c r="J289" i="11"/>
  <c r="BK287" i="11"/>
  <c r="BK278" i="11"/>
  <c r="J273" i="11"/>
  <c r="J269" i="11"/>
  <c r="J263" i="11"/>
  <c r="BK252" i="11"/>
  <c r="BK247" i="11"/>
  <c r="BK241" i="11"/>
  <c r="J236" i="11"/>
  <c r="J233" i="11"/>
  <c r="BK228" i="11"/>
  <c r="BK223" i="11"/>
  <c r="J207" i="11"/>
  <c r="J202" i="11"/>
  <c r="BK197" i="11"/>
  <c r="J187" i="11"/>
  <c r="J178" i="11"/>
  <c r="J173" i="11"/>
  <c r="J164" i="11"/>
  <c r="J158" i="11"/>
  <c r="BK148" i="11"/>
  <c r="BK143" i="11"/>
  <c r="J401" i="11"/>
  <c r="BK395" i="11"/>
  <c r="J391" i="11"/>
  <c r="BK381" i="11"/>
  <c r="BK375" i="11"/>
  <c r="BK365" i="11"/>
  <c r="J353" i="11"/>
  <c r="BK345" i="11"/>
  <c r="J332" i="11"/>
  <c r="J325" i="11"/>
  <c r="BK320" i="11"/>
  <c r="BK311" i="11"/>
  <c r="J305" i="11"/>
  <c r="J276" i="11"/>
  <c r="J261" i="11"/>
  <c r="J256" i="11"/>
  <c r="BK246" i="11"/>
  <c r="J237" i="11"/>
  <c r="BK226" i="11"/>
  <c r="BK220" i="11"/>
  <c r="BK212" i="11"/>
  <c r="BK206" i="11"/>
  <c r="J196" i="11"/>
  <c r="BK186" i="11"/>
  <c r="J172" i="11"/>
  <c r="BK165" i="11"/>
  <c r="J156" i="11"/>
  <c r="J146" i="11"/>
  <c r="BK284" i="12"/>
  <c r="BK280" i="12"/>
  <c r="J269" i="12"/>
  <c r="BK260" i="12"/>
  <c r="BK250" i="12"/>
  <c r="J242" i="12"/>
  <c r="J231" i="12"/>
  <c r="J227" i="12"/>
  <c r="BK220" i="12"/>
  <c r="BK211" i="12"/>
  <c r="BK202" i="12"/>
  <c r="BK189" i="12"/>
  <c r="BK182" i="12"/>
  <c r="J176" i="12"/>
  <c r="J167" i="12"/>
  <c r="BK147" i="12"/>
  <c r="J273" i="12"/>
  <c r="J265" i="12"/>
  <c r="BK258" i="12"/>
  <c r="J249" i="12"/>
  <c r="J235" i="12"/>
  <c r="J218" i="12"/>
  <c r="BK214" i="12"/>
  <c r="J207" i="12"/>
  <c r="J194" i="12"/>
  <c r="J185" i="12"/>
  <c r="BK177" i="12"/>
  <c r="J168" i="12"/>
  <c r="BK150" i="12"/>
  <c r="BK271" i="12"/>
  <c r="J253" i="12"/>
  <c r="BK241" i="12"/>
  <c r="J221" i="12"/>
  <c r="J214" i="12"/>
  <c r="J206" i="12"/>
  <c r="J201" i="12"/>
  <c r="J198" i="12"/>
  <c r="BK191" i="12"/>
  <c r="J181" i="12"/>
  <c r="BK174" i="12"/>
  <c r="J151" i="12"/>
  <c r="BK146" i="12"/>
  <c r="BK279" i="12"/>
  <c r="J271" i="12"/>
  <c r="J258" i="12"/>
  <c r="J245" i="12"/>
  <c r="BK239" i="12"/>
  <c r="J233" i="12"/>
  <c r="J224" i="12"/>
  <c r="J219" i="12"/>
  <c r="BK198" i="12"/>
  <c r="BK192" i="12"/>
  <c r="BK185" i="12"/>
  <c r="BK171" i="12"/>
  <c r="BK156" i="12"/>
  <c r="J350" i="13"/>
  <c r="BK347" i="13"/>
  <c r="J340" i="13"/>
  <c r="J334" i="13"/>
  <c r="J317" i="13"/>
  <c r="J310" i="13"/>
  <c r="J304" i="13"/>
  <c r="BK296" i="13"/>
  <c r="J289" i="13"/>
  <c r="BK280" i="13"/>
  <c r="J272" i="13"/>
  <c r="BK268" i="13"/>
  <c r="J261" i="13"/>
  <c r="BK254" i="13"/>
  <c r="BK248" i="13"/>
  <c r="J243" i="13"/>
  <c r="BK235" i="13"/>
  <c r="J221" i="13"/>
  <c r="BK217" i="13"/>
  <c r="J210" i="13"/>
  <c r="BK205" i="13"/>
  <c r="J196" i="13"/>
  <c r="BK190" i="13"/>
  <c r="J181" i="13"/>
  <c r="J174" i="13"/>
  <c r="J164" i="13"/>
  <c r="BK157" i="13"/>
  <c r="J152" i="13"/>
  <c r="J148" i="13"/>
  <c r="BK138" i="13"/>
  <c r="BK129" i="13"/>
  <c r="BK357" i="13"/>
  <c r="BK350" i="13"/>
  <c r="BK340" i="13"/>
  <c r="BK336" i="13"/>
  <c r="J333" i="13"/>
  <c r="J320" i="13"/>
  <c r="BK312" i="13"/>
  <c r="BK301" i="13"/>
  <c r="BK295" i="13"/>
  <c r="BK285" i="13"/>
  <c r="J274" i="13"/>
  <c r="BK262" i="13"/>
  <c r="BK258" i="13"/>
  <c r="BK251" i="13"/>
  <c r="BK246" i="13"/>
  <c r="BK236" i="13"/>
  <c r="J228" i="13"/>
  <c r="J223" i="13"/>
  <c r="J208" i="13"/>
  <c r="J194" i="13"/>
  <c r="J184" i="13"/>
  <c r="BK176" i="13"/>
  <c r="BK164" i="13"/>
  <c r="J157" i="13"/>
  <c r="BK145" i="13"/>
  <c r="J134" i="13"/>
  <c r="BK361" i="13"/>
  <c r="J356" i="13"/>
  <c r="BK353" i="13"/>
  <c r="J335" i="13"/>
  <c r="BK325" i="13"/>
  <c r="BK319" i="13"/>
  <c r="BK315" i="13"/>
  <c r="BK306" i="13"/>
  <c r="J300" i="13"/>
  <c r="BK294" i="13"/>
  <c r="J282" i="13"/>
  <c r="BK274" i="13"/>
  <c r="J266" i="13"/>
  <c r="BK260" i="13"/>
  <c r="J254" i="13"/>
  <c r="BK240" i="13"/>
  <c r="BK237" i="13"/>
  <c r="BK224" i="13"/>
  <c r="J215" i="13"/>
  <c r="J211" i="13"/>
  <c r="BK201" i="13"/>
  <c r="BK197" i="13"/>
  <c r="BK187" i="13"/>
  <c r="J183" i="13"/>
  <c r="BK173" i="13"/>
  <c r="BK167" i="13"/>
  <c r="J162" i="13"/>
  <c r="BK155" i="13"/>
  <c r="BK149" i="13"/>
  <c r="BK141" i="13"/>
  <c r="J130" i="13"/>
  <c r="BK355" i="13"/>
  <c r="BK346" i="13"/>
  <c r="BK331" i="13"/>
  <c r="BK326" i="13"/>
  <c r="J318" i="13"/>
  <c r="BK309" i="13"/>
  <c r="BK292" i="13"/>
  <c r="BK290" i="13"/>
  <c r="J285" i="13"/>
  <c r="BK279" i="13"/>
  <c r="BK273" i="13"/>
  <c r="BK256" i="13"/>
  <c r="J246" i="13"/>
  <c r="J240" i="13"/>
  <c r="BK233" i="13"/>
  <c r="BK227" i="13"/>
  <c r="BK218" i="13"/>
  <c r="BK212" i="13"/>
  <c r="J204" i="13"/>
  <c r="BK196" i="13"/>
  <c r="BK186" i="13"/>
  <c r="J182" i="13"/>
  <c r="J177" i="13"/>
  <c r="J170" i="13"/>
  <c r="BK152" i="13"/>
  <c r="J144" i="13"/>
  <c r="J140" i="13"/>
  <c r="J131" i="13"/>
  <c r="BK182" i="14"/>
  <c r="J174" i="14"/>
  <c r="J167" i="14"/>
  <c r="BK159" i="14"/>
  <c r="J154" i="14"/>
  <c r="J147" i="14"/>
  <c r="J132" i="14"/>
  <c r="J182" i="14"/>
  <c r="J179" i="14"/>
  <c r="BK174" i="14"/>
  <c r="BK166" i="14"/>
  <c r="BK158" i="14"/>
  <c r="BK152" i="14"/>
  <c r="J142" i="14"/>
  <c r="J137" i="14"/>
  <c r="J186" i="14"/>
  <c r="BK172" i="14"/>
  <c r="J166" i="14"/>
  <c r="J160" i="14"/>
  <c r="BK151" i="14"/>
  <c r="BK143" i="14"/>
  <c r="BK133" i="14"/>
  <c r="BK127" i="14"/>
  <c r="J178" i="14"/>
  <c r="J156" i="14"/>
  <c r="BK146" i="14"/>
  <c r="BK132" i="14"/>
  <c r="BK211" i="15"/>
  <c r="BK204" i="15"/>
  <c r="BK197" i="15"/>
  <c r="J192" i="15"/>
  <c r="BK182" i="15"/>
  <c r="J173" i="15"/>
  <c r="J165" i="15"/>
  <c r="BK161" i="15"/>
  <c r="BK154" i="15"/>
  <c r="J148" i="15"/>
  <c r="J136" i="15"/>
  <c r="BK131" i="15"/>
  <c r="J205" i="15"/>
  <c r="J194" i="15"/>
  <c r="J191" i="15"/>
  <c r="BK181" i="15"/>
  <c r="J175" i="15"/>
  <c r="J169" i="15"/>
  <c r="BK163" i="15"/>
  <c r="J154" i="15"/>
  <c r="BK143" i="15"/>
  <c r="BK139" i="15"/>
  <c r="BK133" i="15"/>
  <c r="BK205" i="15"/>
  <c r="J200" i="15"/>
  <c r="J195" i="15"/>
  <c r="BK186" i="15"/>
  <c r="BK180" i="15"/>
  <c r="J174" i="15"/>
  <c r="J167" i="15"/>
  <c r="BK159" i="15"/>
  <c r="J149" i="15"/>
  <c r="BK140" i="15"/>
  <c r="J210" i="15"/>
  <c r="J201" i="15"/>
  <c r="BK190" i="15"/>
  <c r="J177" i="15"/>
  <c r="BK171" i="15"/>
  <c r="J160" i="15"/>
  <c r="J150" i="15"/>
  <c r="BK145" i="15"/>
  <c r="J137" i="15"/>
  <c r="J131" i="15"/>
  <c r="BK145" i="16"/>
  <c r="J136" i="16"/>
  <c r="BK153" i="16"/>
  <c r="BK143" i="16"/>
  <c r="BK136" i="16"/>
  <c r="BK131" i="16"/>
  <c r="BK155" i="16"/>
  <c r="BK139" i="16"/>
  <c r="J134" i="16"/>
  <c r="BK128" i="16"/>
  <c r="J145" i="16"/>
  <c r="J137" i="16"/>
  <c r="BK384" i="18"/>
  <c r="J362" i="18"/>
  <c r="BK357" i="18"/>
  <c r="BK350" i="18"/>
  <c r="BK339" i="18"/>
  <c r="J331" i="18"/>
  <c r="BK321" i="18"/>
  <c r="BK312" i="18"/>
  <c r="J302" i="18"/>
  <c r="J287" i="18"/>
  <c r="BK267" i="18"/>
  <c r="J256" i="18"/>
  <c r="BK240" i="18"/>
  <c r="BK233" i="18"/>
  <c r="J224" i="18"/>
  <c r="BK218" i="18"/>
  <c r="J207" i="18"/>
  <c r="J196" i="18"/>
  <c r="BK185" i="18"/>
  <c r="J174" i="18"/>
  <c r="BK171" i="18"/>
  <c r="J154" i="18"/>
  <c r="J390" i="18"/>
  <c r="J383" i="18"/>
  <c r="BK372" i="18"/>
  <c r="BK368" i="18"/>
  <c r="BK358" i="18"/>
  <c r="BK352" i="18"/>
  <c r="J344" i="18"/>
  <c r="BK338" i="18"/>
  <c r="BK331" i="18"/>
  <c r="J322" i="18"/>
  <c r="J311" i="18"/>
  <c r="J297" i="18"/>
  <c r="BK291" i="18"/>
  <c r="J283" i="18"/>
  <c r="J276" i="18"/>
  <c r="J267" i="18"/>
  <c r="BK261" i="18"/>
  <c r="J258" i="18"/>
  <c r="J251" i="18"/>
  <c r="J244" i="18"/>
  <c r="J240" i="18"/>
  <c r="J235" i="18"/>
  <c r="BK224" i="18"/>
  <c r="BK216" i="18"/>
  <c r="J211" i="18"/>
  <c r="BK207" i="18"/>
  <c r="BK193" i="18"/>
  <c r="J185" i="18"/>
  <c r="J178" i="18"/>
  <c r="BK168" i="18"/>
  <c r="J151" i="18"/>
  <c r="BK144" i="18"/>
  <c r="BK392" i="18"/>
  <c r="BK390" i="18"/>
  <c r="J384" i="18"/>
  <c r="BK378" i="18"/>
  <c r="BK371" i="18"/>
  <c r="J363" i="18"/>
  <c r="J359" i="18"/>
  <c r="J348" i="18"/>
  <c r="J345" i="18"/>
  <c r="BK341" i="18"/>
  <c r="J329" i="18"/>
  <c r="J324" i="18"/>
  <c r="J318" i="18"/>
  <c r="J307" i="18"/>
  <c r="J303" i="18"/>
  <c r="J291" i="18"/>
  <c r="J281" i="18"/>
  <c r="J271" i="18"/>
  <c r="J257" i="18"/>
  <c r="J250" i="18"/>
  <c r="BK243" i="18"/>
  <c r="J233" i="18"/>
  <c r="BK219" i="18"/>
  <c r="BK212" i="18"/>
  <c r="BK201" i="18"/>
  <c r="BK196" i="18"/>
  <c r="BK189" i="18"/>
  <c r="BK182" i="18"/>
  <c r="J173" i="18"/>
  <c r="BK167" i="18"/>
  <c r="BK163" i="18"/>
  <c r="BK154" i="18"/>
  <c r="J375" i="18"/>
  <c r="J372" i="18"/>
  <c r="J368" i="18"/>
  <c r="J366" i="18"/>
  <c r="J357" i="18"/>
  <c r="J350" i="18"/>
  <c r="BK334" i="18"/>
  <c r="J315" i="18"/>
  <c r="J308" i="18"/>
  <c r="BK303" i="18"/>
  <c r="BK296" i="18"/>
  <c r="BK287" i="18"/>
  <c r="BK278" i="18"/>
  <c r="BK271" i="18"/>
  <c r="J264" i="18"/>
  <c r="BK254" i="18"/>
  <c r="BK245" i="18"/>
  <c r="BK236" i="18"/>
  <c r="J230" i="18"/>
  <c r="BK222" i="18"/>
  <c r="J214" i="18"/>
  <c r="J206" i="18"/>
  <c r="BK199" i="18"/>
  <c r="J190" i="18"/>
  <c r="BK183" i="18"/>
  <c r="BK179" i="18"/>
  <c r="BK166" i="18"/>
  <c r="J156" i="18"/>
  <c r="BK149" i="18"/>
  <c r="R135" i="6" l="1"/>
  <c r="R150" i="3"/>
  <c r="R186" i="3"/>
  <c r="P210" i="3"/>
  <c r="R267" i="3"/>
  <c r="P300" i="3"/>
  <c r="P442" i="3"/>
  <c r="BK644" i="3"/>
  <c r="J644" i="3" s="1"/>
  <c r="BK876" i="3"/>
  <c r="R947" i="3"/>
  <c r="BK1068" i="3"/>
  <c r="R1348" i="3"/>
  <c r="P1372" i="3"/>
  <c r="P1388" i="3"/>
  <c r="T1392" i="3"/>
  <c r="R1433" i="3"/>
  <c r="BK1454" i="3"/>
  <c r="J1454" i="3" s="1"/>
  <c r="BK1477" i="3"/>
  <c r="J1477" i="3"/>
  <c r="P1511" i="3"/>
  <c r="BK1565" i="3"/>
  <c r="P1610" i="3"/>
  <c r="P145" i="4"/>
  <c r="P384" i="4"/>
  <c r="P442" i="4"/>
  <c r="T583" i="4"/>
  <c r="BK1007" i="4"/>
  <c r="BK1034" i="4"/>
  <c r="BK1185" i="4"/>
  <c r="T1185" i="4"/>
  <c r="T1227" i="4"/>
  <c r="T1448" i="4"/>
  <c r="BK1462" i="4"/>
  <c r="T1660" i="4"/>
  <c r="T1903" i="4"/>
  <c r="T1909" i="4"/>
  <c r="R2137" i="4"/>
  <c r="BK2348" i="4"/>
  <c r="R140" i="5"/>
  <c r="R182" i="5"/>
  <c r="R136" i="5" s="1"/>
  <c r="T191" i="5"/>
  <c r="T235" i="5"/>
  <c r="T440" i="5"/>
  <c r="T569" i="5"/>
  <c r="T582" i="5"/>
  <c r="T671" i="5"/>
  <c r="T689" i="5"/>
  <c r="T728" i="5"/>
  <c r="BK742" i="5"/>
  <c r="J113" i="5"/>
  <c r="R164" i="6"/>
  <c r="BK179" i="6"/>
  <c r="BK202" i="6"/>
  <c r="T237" i="6"/>
  <c r="T543" i="6"/>
  <c r="T549" i="6"/>
  <c r="BK608" i="6"/>
  <c r="P139" i="7"/>
  <c r="R169" i="7"/>
  <c r="R182" i="7"/>
  <c r="BK355" i="7"/>
  <c r="T494" i="7"/>
  <c r="R521" i="7"/>
  <c r="R520" i="7"/>
  <c r="R134" i="8"/>
  <c r="P155" i="8"/>
  <c r="P167" i="8"/>
  <c r="BK214" i="8"/>
  <c r="R234" i="8"/>
  <c r="P140" i="9"/>
  <c r="P139" i="9"/>
  <c r="P125" i="9"/>
  <c r="AU102" i="1" s="1"/>
  <c r="P152" i="10"/>
  <c r="P183" i="10"/>
  <c r="P191" i="10"/>
  <c r="R196" i="10"/>
  <c r="T199" i="10"/>
  <c r="P205" i="10"/>
  <c r="P265" i="10"/>
  <c r="BK271" i="10"/>
  <c r="J271" i="10"/>
  <c r="J109" i="10"/>
  <c r="BK326" i="10"/>
  <c r="J326" i="10"/>
  <c r="J110" i="10"/>
  <c r="BK385" i="10"/>
  <c r="J385" i="10" s="1"/>
  <c r="J111" i="10" s="1"/>
  <c r="BK401" i="10"/>
  <c r="J401" i="10"/>
  <c r="J112" i="10" s="1"/>
  <c r="BK443" i="10"/>
  <c r="J443" i="10"/>
  <c r="J113" i="10"/>
  <c r="P454" i="10"/>
  <c r="P139" i="11"/>
  <c r="P154" i="11"/>
  <c r="BK157" i="11"/>
  <c r="J157" i="11" s="1"/>
  <c r="J102" i="11" s="1"/>
  <c r="BK161" i="11"/>
  <c r="J161" i="11"/>
  <c r="J103" i="11" s="1"/>
  <c r="BK182" i="11"/>
  <c r="J182" i="11"/>
  <c r="J104" i="11"/>
  <c r="BK190" i="11"/>
  <c r="J190" i="11"/>
  <c r="J105" i="11"/>
  <c r="T194" i="11"/>
  <c r="R219" i="11"/>
  <c r="T245" i="11"/>
  <c r="R284" i="11"/>
  <c r="P308" i="11"/>
  <c r="P367" i="11"/>
  <c r="BK411" i="11"/>
  <c r="J411" i="11"/>
  <c r="J113" i="11"/>
  <c r="P416" i="11"/>
  <c r="T144" i="12"/>
  <c r="T143" i="12"/>
  <c r="T155" i="12"/>
  <c r="T184" i="12"/>
  <c r="R197" i="12"/>
  <c r="P209" i="12"/>
  <c r="BK213" i="12"/>
  <c r="J213" i="12"/>
  <c r="J106" i="12"/>
  <c r="BK223" i="12"/>
  <c r="J223" i="12" s="1"/>
  <c r="J107" i="12" s="1"/>
  <c r="BK229" i="12"/>
  <c r="J229" i="12"/>
  <c r="J108" i="12" s="1"/>
  <c r="BK234" i="12"/>
  <c r="J234" i="12"/>
  <c r="J109" i="12"/>
  <c r="BK238" i="12"/>
  <c r="J238" i="12"/>
  <c r="J110" i="12"/>
  <c r="BK243" i="12"/>
  <c r="J243" i="12" s="1"/>
  <c r="J111" i="12" s="1"/>
  <c r="BK246" i="12"/>
  <c r="J246" i="12"/>
  <c r="J112" i="12" s="1"/>
  <c r="BK251" i="12"/>
  <c r="J251" i="12"/>
  <c r="J113" i="12"/>
  <c r="BK254" i="12"/>
  <c r="J254" i="12"/>
  <c r="J114" i="12"/>
  <c r="BK259" i="12"/>
  <c r="J259" i="12" s="1"/>
  <c r="J115" i="12" s="1"/>
  <c r="BK262" i="12"/>
  <c r="J262" i="12"/>
  <c r="J116" i="12" s="1"/>
  <c r="BK267" i="12"/>
  <c r="J267" i="12"/>
  <c r="J117" i="12"/>
  <c r="T267" i="12"/>
  <c r="T270" i="12"/>
  <c r="T275" i="12"/>
  <c r="R278" i="12"/>
  <c r="BK128" i="13"/>
  <c r="J128" i="13"/>
  <c r="J100" i="13"/>
  <c r="P213" i="13"/>
  <c r="P305" i="13"/>
  <c r="P332" i="13"/>
  <c r="P358" i="13"/>
  <c r="P126" i="14"/>
  <c r="P150" i="14"/>
  <c r="BK184" i="14"/>
  <c r="J184" i="14"/>
  <c r="J102" i="14"/>
  <c r="R127" i="15"/>
  <c r="P147" i="15"/>
  <c r="BK184" i="15"/>
  <c r="J184" i="15"/>
  <c r="J102" i="15" s="1"/>
  <c r="BK208" i="15"/>
  <c r="J208" i="15"/>
  <c r="J103" i="15"/>
  <c r="P127" i="16"/>
  <c r="T146" i="16"/>
  <c r="T151" i="16"/>
  <c r="T143" i="18"/>
  <c r="R161" i="18"/>
  <c r="BK204" i="18"/>
  <c r="J204" i="18"/>
  <c r="J108" i="18" s="1"/>
  <c r="T150" i="3"/>
  <c r="BK186" i="3"/>
  <c r="BK210" i="3"/>
  <c r="J210" i="3"/>
  <c r="BK267" i="3"/>
  <c r="R300" i="3"/>
  <c r="BK442" i="3"/>
  <c r="T644" i="3"/>
  <c r="T876" i="3"/>
  <c r="BK947" i="3"/>
  <c r="R1068" i="3"/>
  <c r="P1348" i="3"/>
  <c r="BK1372" i="3"/>
  <c r="BK1388" i="3"/>
  <c r="P1392" i="3"/>
  <c r="T1433" i="3"/>
  <c r="T1454" i="3"/>
  <c r="T1477" i="3"/>
  <c r="T1511" i="3"/>
  <c r="T1565" i="3"/>
  <c r="T1424" i="3" s="1"/>
  <c r="T1610" i="3"/>
  <c r="R145" i="4"/>
  <c r="T384" i="4"/>
  <c r="T442" i="4"/>
  <c r="R583" i="4"/>
  <c r="T1007" i="4"/>
  <c r="P1034" i="4"/>
  <c r="R1185" i="4"/>
  <c r="P1208" i="4"/>
  <c r="T1208" i="4"/>
  <c r="BK1227" i="4"/>
  <c r="BK1448" i="4"/>
  <c r="P1462" i="4"/>
  <c r="P1660" i="4"/>
  <c r="P1903" i="4"/>
  <c r="R1909" i="4"/>
  <c r="T2137" i="4"/>
  <c r="P2348" i="4"/>
  <c r="BK140" i="5"/>
  <c r="BK182" i="5"/>
  <c r="P191" i="5"/>
  <c r="P226" i="5"/>
  <c r="P235" i="5"/>
  <c r="R440" i="5"/>
  <c r="R569" i="5"/>
  <c r="BK582" i="5"/>
  <c r="BK671" i="5"/>
  <c r="BK689" i="5"/>
  <c r="BK728" i="5"/>
  <c r="T742" i="5"/>
  <c r="BK164" i="6"/>
  <c r="T164" i="6"/>
  <c r="R170" i="6"/>
  <c r="R179" i="6"/>
  <c r="R202" i="6"/>
  <c r="BK237" i="6"/>
  <c r="BK543" i="6"/>
  <c r="R549" i="6"/>
  <c r="T608" i="6"/>
  <c r="T139" i="7"/>
  <c r="T169" i="7"/>
  <c r="P182" i="7"/>
  <c r="P355" i="7"/>
  <c r="R494" i="7"/>
  <c r="P521" i="7"/>
  <c r="P520" i="7"/>
  <c r="P134" i="8"/>
  <c r="R155" i="8"/>
  <c r="R130" i="8" s="1"/>
  <c r="R167" i="8"/>
  <c r="R166" i="8"/>
  <c r="R214" i="8"/>
  <c r="BK234" i="8"/>
  <c r="T140" i="9"/>
  <c r="T139" i="9"/>
  <c r="T125" i="9"/>
  <c r="T152" i="10"/>
  <c r="R183" i="10"/>
  <c r="R191" i="10"/>
  <c r="P196" i="10"/>
  <c r="P199" i="10"/>
  <c r="T205" i="10"/>
  <c r="R265" i="10"/>
  <c r="R271" i="10"/>
  <c r="P326" i="10"/>
  <c r="R385" i="10"/>
  <c r="R401" i="10"/>
  <c r="T443" i="10"/>
  <c r="R454" i="10"/>
  <c r="R139" i="11"/>
  <c r="T154" i="11"/>
  <c r="T157" i="11"/>
  <c r="T138" i="11" s="1"/>
  <c r="T161" i="11"/>
  <c r="R182" i="11"/>
  <c r="R190" i="11"/>
  <c r="BK194" i="11"/>
  <c r="J194" i="11" s="1"/>
  <c r="J107" i="11" s="1"/>
  <c r="BK219" i="11"/>
  <c r="J219" i="11"/>
  <c r="J108" i="11" s="1"/>
  <c r="BK245" i="11"/>
  <c r="J245" i="11" s="1"/>
  <c r="J109" i="11"/>
  <c r="T284" i="11"/>
  <c r="R308" i="11"/>
  <c r="BK367" i="11"/>
  <c r="J367" i="11"/>
  <c r="J112" i="11" s="1"/>
  <c r="P411" i="11"/>
  <c r="T416" i="11"/>
  <c r="P144" i="12"/>
  <c r="P143" i="12" s="1"/>
  <c r="R155" i="12"/>
  <c r="R184" i="12"/>
  <c r="P197" i="12"/>
  <c r="T209" i="12"/>
  <c r="P213" i="12"/>
  <c r="R223" i="12"/>
  <c r="T229" i="12"/>
  <c r="T234" i="12"/>
  <c r="T238" i="12"/>
  <c r="T243" i="12"/>
  <c r="R246" i="12"/>
  <c r="R251" i="12"/>
  <c r="R254" i="12"/>
  <c r="R259" i="12"/>
  <c r="R262" i="12"/>
  <c r="R267" i="12"/>
  <c r="R270" i="12"/>
  <c r="P275" i="12"/>
  <c r="P278" i="12"/>
  <c r="R128" i="13"/>
  <c r="BK213" i="13"/>
  <c r="J213" i="13"/>
  <c r="J101" i="13" s="1"/>
  <c r="T305" i="13"/>
  <c r="T332" i="13"/>
  <c r="T358" i="13"/>
  <c r="R126" i="14"/>
  <c r="R150" i="14"/>
  <c r="R184" i="14"/>
  <c r="T127" i="15"/>
  <c r="R147" i="15"/>
  <c r="T184" i="15"/>
  <c r="T208" i="15"/>
  <c r="BK127" i="16"/>
  <c r="BK126" i="16" s="1"/>
  <c r="J126" i="16" s="1"/>
  <c r="J99" i="16" s="1"/>
  <c r="BK146" i="16"/>
  <c r="J146" i="16" s="1"/>
  <c r="J101" i="16" s="1"/>
  <c r="BK151" i="16"/>
  <c r="J151" i="16"/>
  <c r="J102" i="16" s="1"/>
  <c r="BK143" i="18"/>
  <c r="J143" i="18"/>
  <c r="J100" i="18" s="1"/>
  <c r="T161" i="18"/>
  <c r="R176" i="18"/>
  <c r="P192" i="18"/>
  <c r="T204" i="18"/>
  <c r="T262" i="18"/>
  <c r="R266" i="18"/>
  <c r="BK273" i="18"/>
  <c r="J273" i="18" s="1"/>
  <c r="J112" i="18" s="1"/>
  <c r="R273" i="18"/>
  <c r="P284" i="18"/>
  <c r="BK299" i="18"/>
  <c r="J299" i="18"/>
  <c r="J116" i="18" s="1"/>
  <c r="R299" i="18"/>
  <c r="BK313" i="18"/>
  <c r="J313" i="18"/>
  <c r="J117" i="18" s="1"/>
  <c r="R313" i="18"/>
  <c r="P325" i="18"/>
  <c r="P150" i="3"/>
  <c r="P186" i="3"/>
  <c r="R210" i="3"/>
  <c r="P267" i="3"/>
  <c r="T300" i="3"/>
  <c r="T442" i="3"/>
  <c r="R644" i="3"/>
  <c r="R876" i="3"/>
  <c r="T947" i="3"/>
  <c r="T1068" i="3"/>
  <c r="T1348" i="3"/>
  <c r="T1372" i="3"/>
  <c r="T1388" i="3"/>
  <c r="BK1392" i="3"/>
  <c r="P1433" i="3"/>
  <c r="P1454" i="3"/>
  <c r="R1477" i="3"/>
  <c r="BK1511" i="3"/>
  <c r="R1565" i="3"/>
  <c r="BK1610" i="3"/>
  <c r="BK145" i="4"/>
  <c r="BK384" i="4"/>
  <c r="BK442" i="4"/>
  <c r="P583" i="4"/>
  <c r="R1007" i="4"/>
  <c r="T1034" i="4"/>
  <c r="BK1208" i="4"/>
  <c r="J1208" i="4"/>
  <c r="P1227" i="4"/>
  <c r="P1448" i="4"/>
  <c r="T1462" i="4"/>
  <c r="R1660" i="4"/>
  <c r="R1903" i="4"/>
  <c r="BK1909" i="4"/>
  <c r="P2137" i="4"/>
  <c r="T2348" i="4"/>
  <c r="P140" i="5"/>
  <c r="T182" i="5"/>
  <c r="BK191" i="5"/>
  <c r="BK226" i="5"/>
  <c r="R235" i="5"/>
  <c r="BK440" i="5"/>
  <c r="BK569" i="5"/>
  <c r="P582" i="5"/>
  <c r="P671" i="5"/>
  <c r="P689" i="5"/>
  <c r="P728" i="5"/>
  <c r="R742" i="5"/>
  <c r="P164" i="6"/>
  <c r="P170" i="6"/>
  <c r="T170" i="6"/>
  <c r="T179" i="6"/>
  <c r="T202" i="6"/>
  <c r="R237" i="6"/>
  <c r="R543" i="6"/>
  <c r="P549" i="6"/>
  <c r="P608" i="6"/>
  <c r="R139" i="7"/>
  <c r="P169" i="7"/>
  <c r="T182" i="7"/>
  <c r="R355" i="7"/>
  <c r="P494" i="7"/>
  <c r="BK521" i="7"/>
  <c r="T134" i="8"/>
  <c r="T155" i="8"/>
  <c r="T130" i="8" s="1"/>
  <c r="T167" i="8"/>
  <c r="P214" i="8"/>
  <c r="T234" i="8"/>
  <c r="BK140" i="9"/>
  <c r="J140" i="9"/>
  <c r="J103" i="9"/>
  <c r="R152" i="10"/>
  <c r="T183" i="10"/>
  <c r="T137" i="10" s="1"/>
  <c r="T191" i="10"/>
  <c r="T196" i="10"/>
  <c r="R199" i="10"/>
  <c r="R137" i="10" s="1"/>
  <c r="R205" i="10"/>
  <c r="T265" i="10"/>
  <c r="T271" i="10"/>
  <c r="R326" i="10"/>
  <c r="T385" i="10"/>
  <c r="P401" i="10"/>
  <c r="P443" i="10"/>
  <c r="BK454" i="10"/>
  <c r="J454" i="10"/>
  <c r="J114" i="10"/>
  <c r="BK139" i="11"/>
  <c r="J139" i="11"/>
  <c r="J100" i="11"/>
  <c r="BK154" i="11"/>
  <c r="J154" i="11" s="1"/>
  <c r="J101" i="11" s="1"/>
  <c r="P157" i="11"/>
  <c r="R161" i="11"/>
  <c r="T182" i="11"/>
  <c r="T190" i="11"/>
  <c r="R194" i="11"/>
  <c r="P219" i="11"/>
  <c r="P245" i="11"/>
  <c r="BK284" i="11"/>
  <c r="J284" i="11"/>
  <c r="J110" i="11" s="1"/>
  <c r="T308" i="11"/>
  <c r="R367" i="11"/>
  <c r="R411" i="11"/>
  <c r="BK416" i="11"/>
  <c r="J416" i="11" s="1"/>
  <c r="J114" i="11" s="1"/>
  <c r="BK144" i="12"/>
  <c r="J144" i="12" s="1"/>
  <c r="J100" i="12" s="1"/>
  <c r="BK155" i="12"/>
  <c r="J155" i="12"/>
  <c r="J102" i="12"/>
  <c r="BK184" i="12"/>
  <c r="J184" i="12"/>
  <c r="J103" i="12"/>
  <c r="BK197" i="12"/>
  <c r="J197" i="12" s="1"/>
  <c r="J104" i="12" s="1"/>
  <c r="BK209" i="12"/>
  <c r="J209" i="12"/>
  <c r="J105" i="12" s="1"/>
  <c r="T213" i="12"/>
  <c r="T223" i="12"/>
  <c r="R229" i="12"/>
  <c r="R234" i="12"/>
  <c r="R238" i="12"/>
  <c r="R243" i="12"/>
  <c r="T246" i="12"/>
  <c r="T251" i="12"/>
  <c r="T254" i="12"/>
  <c r="T259" i="12"/>
  <c r="T262" i="12"/>
  <c r="P270" i="12"/>
  <c r="BK275" i="12"/>
  <c r="J275" i="12"/>
  <c r="J119" i="12" s="1"/>
  <c r="BK278" i="12"/>
  <c r="J278" i="12"/>
  <c r="J120" i="12"/>
  <c r="P128" i="13"/>
  <c r="P127" i="13" s="1"/>
  <c r="P126" i="13"/>
  <c r="AU107" i="1" s="1"/>
  <c r="R213" i="13"/>
  <c r="BK305" i="13"/>
  <c r="J305" i="13"/>
  <c r="J102" i="13" s="1"/>
  <c r="BK332" i="13"/>
  <c r="J332" i="13" s="1"/>
  <c r="J103" i="13" s="1"/>
  <c r="BK358" i="13"/>
  <c r="J358" i="13" s="1"/>
  <c r="J104" i="13" s="1"/>
  <c r="BK126" i="14"/>
  <c r="J126" i="14" s="1"/>
  <c r="J100" i="14" s="1"/>
  <c r="BK150" i="14"/>
  <c r="J150" i="14"/>
  <c r="J101" i="14" s="1"/>
  <c r="P184" i="14"/>
  <c r="BK127" i="15"/>
  <c r="J127" i="15"/>
  <c r="J100" i="15" s="1"/>
  <c r="T147" i="15"/>
  <c r="P184" i="15"/>
  <c r="P208" i="15"/>
  <c r="R127" i="16"/>
  <c r="P146" i="16"/>
  <c r="P151" i="16"/>
  <c r="R143" i="18"/>
  <c r="P161" i="18"/>
  <c r="P176" i="18"/>
  <c r="BK192" i="18"/>
  <c r="J192" i="18" s="1"/>
  <c r="J106" i="18" s="1"/>
  <c r="T192" i="18"/>
  <c r="R204" i="18"/>
  <c r="P262" i="18"/>
  <c r="BK266" i="18"/>
  <c r="J266" i="18"/>
  <c r="J110" i="18" s="1"/>
  <c r="T266" i="18"/>
  <c r="P273" i="18"/>
  <c r="BK284" i="18"/>
  <c r="J284" i="18" s="1"/>
  <c r="J115" i="18" s="1"/>
  <c r="T284" i="18"/>
  <c r="T299" i="18"/>
  <c r="P313" i="18"/>
  <c r="T313" i="18"/>
  <c r="R325" i="18"/>
  <c r="BK150" i="3"/>
  <c r="T186" i="3"/>
  <c r="T210" i="3"/>
  <c r="T267" i="3"/>
  <c r="BK300" i="3"/>
  <c r="R442" i="3"/>
  <c r="P644" i="3"/>
  <c r="P876" i="3"/>
  <c r="P148" i="3" s="1"/>
  <c r="P947" i="3"/>
  <c r="P1068" i="3"/>
  <c r="BK1348" i="3"/>
  <c r="R1372" i="3"/>
  <c r="R1388" i="3"/>
  <c r="R1392" i="3"/>
  <c r="BK1433" i="3"/>
  <c r="J1433" i="3" s="1"/>
  <c r="R1454" i="3"/>
  <c r="P1477" i="3"/>
  <c r="R1511" i="3"/>
  <c r="P1565" i="3"/>
  <c r="R1610" i="3"/>
  <c r="T145" i="4"/>
  <c r="T141" i="4"/>
  <c r="R384" i="4"/>
  <c r="R442" i="4"/>
  <c r="BK583" i="4"/>
  <c r="P1007" i="4"/>
  <c r="P141" i="4" s="1"/>
  <c r="R1034" i="4"/>
  <c r="P1185" i="4"/>
  <c r="R1208" i="4"/>
  <c r="R1227" i="4"/>
  <c r="R1448" i="4"/>
  <c r="R1462" i="4"/>
  <c r="BK1660" i="4"/>
  <c r="BK1903" i="4"/>
  <c r="P1909" i="4"/>
  <c r="BK2137" i="4"/>
  <c r="R2348" i="4"/>
  <c r="T140" i="5"/>
  <c r="P182" i="5"/>
  <c r="P136" i="5" s="1"/>
  <c r="R191" i="5"/>
  <c r="R226" i="5"/>
  <c r="T226" i="5"/>
  <c r="BK235" i="5"/>
  <c r="P440" i="5"/>
  <c r="P569" i="5"/>
  <c r="R582" i="5"/>
  <c r="R671" i="5"/>
  <c r="R689" i="5"/>
  <c r="R728" i="5"/>
  <c r="P742" i="5"/>
  <c r="BK170" i="6"/>
  <c r="P179" i="6"/>
  <c r="P202" i="6"/>
  <c r="P237" i="6"/>
  <c r="P543" i="6"/>
  <c r="BK549" i="6"/>
  <c r="R608" i="6"/>
  <c r="BK139" i="7"/>
  <c r="BK169" i="7"/>
  <c r="BK182" i="7"/>
  <c r="T355" i="7"/>
  <c r="BK494" i="7"/>
  <c r="T521" i="7"/>
  <c r="T520" i="7"/>
  <c r="BK134" i="8"/>
  <c r="BK155" i="8"/>
  <c r="BK167" i="8"/>
  <c r="BK166" i="8"/>
  <c r="T214" i="8"/>
  <c r="P234" i="8"/>
  <c r="R140" i="9"/>
  <c r="R139" i="9"/>
  <c r="R125" i="9" s="1"/>
  <c r="BK152" i="10"/>
  <c r="J152" i="10" s="1"/>
  <c r="J100" i="10" s="1"/>
  <c r="BK183" i="10"/>
  <c r="J183" i="10"/>
  <c r="J102" i="10" s="1"/>
  <c r="BK191" i="10"/>
  <c r="J191" i="10" s="1"/>
  <c r="J103" i="10" s="1"/>
  <c r="BK196" i="10"/>
  <c r="J196" i="10"/>
  <c r="J104" i="10" s="1"/>
  <c r="BK199" i="10"/>
  <c r="J199" i="10" s="1"/>
  <c r="J105" i="10" s="1"/>
  <c r="BK205" i="10"/>
  <c r="J205" i="10"/>
  <c r="J107" i="10" s="1"/>
  <c r="BK265" i="10"/>
  <c r="J265" i="10" s="1"/>
  <c r="J108" i="10" s="1"/>
  <c r="P271" i="10"/>
  <c r="T326" i="10"/>
  <c r="P385" i="10"/>
  <c r="T401" i="10"/>
  <c r="R443" i="10"/>
  <c r="T454" i="10"/>
  <c r="T139" i="11"/>
  <c r="R154" i="11"/>
  <c r="R157" i="11"/>
  <c r="P161" i="11"/>
  <c r="P182" i="11"/>
  <c r="P190" i="11"/>
  <c r="P194" i="11"/>
  <c r="T219" i="11"/>
  <c r="R245" i="11"/>
  <c r="P284" i="11"/>
  <c r="BK308" i="11"/>
  <c r="J308" i="11" s="1"/>
  <c r="J111" i="11" s="1"/>
  <c r="T367" i="11"/>
  <c r="T411" i="11"/>
  <c r="R416" i="11"/>
  <c r="R144" i="12"/>
  <c r="R143" i="12" s="1"/>
  <c r="P155" i="12"/>
  <c r="P153" i="12" s="1"/>
  <c r="P184" i="12"/>
  <c r="T197" i="12"/>
  <c r="R209" i="12"/>
  <c r="R213" i="12"/>
  <c r="P223" i="12"/>
  <c r="P229" i="12"/>
  <c r="P234" i="12"/>
  <c r="P238" i="12"/>
  <c r="P243" i="12"/>
  <c r="P246" i="12"/>
  <c r="P251" i="12"/>
  <c r="P254" i="12"/>
  <c r="P259" i="12"/>
  <c r="P262" i="12"/>
  <c r="P267" i="12"/>
  <c r="BK270" i="12"/>
  <c r="J270" i="12"/>
  <c r="J118" i="12" s="1"/>
  <c r="R275" i="12"/>
  <c r="T278" i="12"/>
  <c r="T128" i="13"/>
  <c r="T213" i="13"/>
  <c r="R305" i="13"/>
  <c r="R332" i="13"/>
  <c r="R358" i="13"/>
  <c r="T126" i="14"/>
  <c r="T150" i="14"/>
  <c r="T184" i="14"/>
  <c r="P127" i="15"/>
  <c r="P126" i="15" s="1"/>
  <c r="P125" i="15" s="1"/>
  <c r="AU109" i="1" s="1"/>
  <c r="BK147" i="15"/>
  <c r="J147" i="15" s="1"/>
  <c r="J101" i="15" s="1"/>
  <c r="R184" i="15"/>
  <c r="R208" i="15"/>
  <c r="T127" i="16"/>
  <c r="T126" i="16"/>
  <c r="T125" i="16" s="1"/>
  <c r="R146" i="16"/>
  <c r="R151" i="16"/>
  <c r="P143" i="18"/>
  <c r="BK161" i="18"/>
  <c r="J161" i="18" s="1"/>
  <c r="J104" i="18" s="1"/>
  <c r="BK176" i="18"/>
  <c r="J176" i="18"/>
  <c r="J105" i="18" s="1"/>
  <c r="T176" i="18"/>
  <c r="R192" i="18"/>
  <c r="P204" i="18"/>
  <c r="BK262" i="18"/>
  <c r="J262" i="18"/>
  <c r="J109" i="18" s="1"/>
  <c r="R262" i="18"/>
  <c r="P266" i="18"/>
  <c r="T273" i="18"/>
  <c r="R284" i="18"/>
  <c r="P299" i="18"/>
  <c r="BK325" i="18"/>
  <c r="J325" i="18"/>
  <c r="J119" i="18" s="1"/>
  <c r="T325" i="18"/>
  <c r="BK1338" i="3"/>
  <c r="BK569" i="7"/>
  <c r="BK157" i="18"/>
  <c r="J157" i="18"/>
  <c r="J102" i="18" s="1"/>
  <c r="BK159" i="18"/>
  <c r="J159" i="18" s="1"/>
  <c r="J103" i="18" s="1"/>
  <c r="BK164" i="8"/>
  <c r="BK127" i="9"/>
  <c r="J127" i="9" s="1"/>
  <c r="J100" i="9" s="1"/>
  <c r="BK137" i="9"/>
  <c r="J137" i="9"/>
  <c r="J101" i="9" s="1"/>
  <c r="BK154" i="16"/>
  <c r="J154" i="16"/>
  <c r="J103" i="16" s="1"/>
  <c r="BK282" i="18"/>
  <c r="J282" i="18" s="1"/>
  <c r="J114" i="18" s="1"/>
  <c r="BK1422" i="3"/>
  <c r="J1422" i="3"/>
  <c r="BK1783" i="3"/>
  <c r="BK420" i="11"/>
  <c r="J420" i="11"/>
  <c r="J115" i="11" s="1"/>
  <c r="BK280" i="18"/>
  <c r="J280" i="18" s="1"/>
  <c r="J113" i="18" s="1"/>
  <c r="BK323" i="18"/>
  <c r="J323" i="18"/>
  <c r="J118" i="18" s="1"/>
  <c r="BK182" i="3"/>
  <c r="BK1425" i="3"/>
  <c r="J1425" i="3"/>
  <c r="BK997" i="4"/>
  <c r="BK1031" i="4"/>
  <c r="BK188" i="5"/>
  <c r="BK139" i="6"/>
  <c r="BK144" i="6"/>
  <c r="BK150" i="6"/>
  <c r="BK161" i="6"/>
  <c r="BK135" i="7"/>
  <c r="BK158" i="7"/>
  <c r="BK518" i="7"/>
  <c r="BK161" i="8"/>
  <c r="BK177" i="10"/>
  <c r="J177" i="10"/>
  <c r="J101" i="10" s="1"/>
  <c r="BK155" i="18"/>
  <c r="J155" i="18" s="1"/>
  <c r="J101" i="18" s="1"/>
  <c r="BK202" i="18"/>
  <c r="J202" i="18"/>
  <c r="J107" i="18" s="1"/>
  <c r="J91" i="18"/>
  <c r="BF149" i="18"/>
  <c r="BF151" i="18"/>
  <c r="BF160" i="18"/>
  <c r="BF166" i="18"/>
  <c r="BF167" i="18"/>
  <c r="BF168" i="18"/>
  <c r="BF171" i="18"/>
  <c r="BF174" i="18"/>
  <c r="BF178" i="18"/>
  <c r="BF185" i="18"/>
  <c r="BF189" i="18"/>
  <c r="BF193" i="18"/>
  <c r="BF196" i="18"/>
  <c r="BF197" i="18"/>
  <c r="BF198" i="18"/>
  <c r="BF200" i="18"/>
  <c r="BF201" i="18"/>
  <c r="BF212" i="18"/>
  <c r="BF213" i="18"/>
  <c r="BF214" i="18"/>
  <c r="BF216" i="18"/>
  <c r="BF220" i="18"/>
  <c r="BF224" i="18"/>
  <c r="BF229" i="18"/>
  <c r="BF231" i="18"/>
  <c r="BF232" i="18"/>
  <c r="BF234" i="18"/>
  <c r="BF237" i="18"/>
  <c r="BF240" i="18"/>
  <c r="BF246" i="18"/>
  <c r="BF255" i="18"/>
  <c r="BF258" i="18"/>
  <c r="BF260" i="18"/>
  <c r="BF269" i="18"/>
  <c r="BF276" i="18"/>
  <c r="BF278" i="18"/>
  <c r="BF307" i="18"/>
  <c r="BF308" i="18"/>
  <c r="BF312" i="18"/>
  <c r="BF314" i="18"/>
  <c r="BF316" i="18"/>
  <c r="BF319" i="18"/>
  <c r="BF324" i="18"/>
  <c r="BF328" i="18"/>
  <c r="BF333" i="18"/>
  <c r="BF337" i="18"/>
  <c r="BF339" i="18"/>
  <c r="BF341" i="18"/>
  <c r="BF355" i="18"/>
  <c r="BF356" i="18"/>
  <c r="BF359" i="18"/>
  <c r="BF361" i="18"/>
  <c r="BF364" i="18"/>
  <c r="BF366" i="18"/>
  <c r="BF379" i="18"/>
  <c r="BF380" i="18"/>
  <c r="BF384" i="18"/>
  <c r="E85" i="18"/>
  <c r="F94" i="18"/>
  <c r="BF144" i="18"/>
  <c r="BF147" i="18"/>
  <c r="BF154" i="18"/>
  <c r="BF162" i="18"/>
  <c r="BF163" i="18"/>
  <c r="BF165" i="18"/>
  <c r="BF169" i="18"/>
  <c r="BF172" i="18"/>
  <c r="BF181" i="18"/>
  <c r="BF183" i="18"/>
  <c r="BF186" i="18"/>
  <c r="BF195" i="18"/>
  <c r="BF199" i="18"/>
  <c r="BF207" i="18"/>
  <c r="BF209" i="18"/>
  <c r="BF215" i="18"/>
  <c r="BF217" i="18"/>
  <c r="BF222" i="18"/>
  <c r="BF227" i="18"/>
  <c r="BF228" i="18"/>
  <c r="BF230" i="18"/>
  <c r="BF236" i="18"/>
  <c r="BF242" i="18"/>
  <c r="BF248" i="18"/>
  <c r="BF249" i="18"/>
  <c r="BF252" i="18"/>
  <c r="BF253" i="18"/>
  <c r="BF256" i="18"/>
  <c r="BF259" i="18"/>
  <c r="BF261" i="18"/>
  <c r="BF263" i="18"/>
  <c r="BF264" i="18"/>
  <c r="BF265" i="18"/>
  <c r="BF268" i="18"/>
  <c r="BF270" i="18"/>
  <c r="BF279" i="18"/>
  <c r="BF285" i="18"/>
  <c r="BF289" i="18"/>
  <c r="BF290" i="18"/>
  <c r="BF293" i="18"/>
  <c r="BF294" i="18"/>
  <c r="BF298" i="18"/>
  <c r="BF301" i="18"/>
  <c r="BF303" i="18"/>
  <c r="BF305" i="18"/>
  <c r="BF306" i="18"/>
  <c r="BF309" i="18"/>
  <c r="BF311" i="18"/>
  <c r="BF318" i="18"/>
  <c r="BF326" i="18"/>
  <c r="BF327" i="18"/>
  <c r="BF330" i="18"/>
  <c r="BF331" i="18"/>
  <c r="BF335" i="18"/>
  <c r="BF342" i="18"/>
  <c r="BF346" i="18"/>
  <c r="BF347" i="18"/>
  <c r="BF348" i="18"/>
  <c r="BF351" i="18"/>
  <c r="BF352" i="18"/>
  <c r="BF353" i="18"/>
  <c r="BF354" i="18"/>
  <c r="BF358" i="18"/>
  <c r="BF362" i="18"/>
  <c r="BF369" i="18"/>
  <c r="BF372" i="18"/>
  <c r="BF374" i="18"/>
  <c r="BF376" i="18"/>
  <c r="BF377" i="18"/>
  <c r="BF378" i="18"/>
  <c r="BF381" i="18"/>
  <c r="BF383" i="18"/>
  <c r="BF385" i="18"/>
  <c r="BF386" i="18"/>
  <c r="BF388" i="18"/>
  <c r="BF389" i="18"/>
  <c r="BF390" i="18"/>
  <c r="BF391" i="18"/>
  <c r="BF392" i="18"/>
  <c r="BF393" i="18"/>
  <c r="BF145" i="18"/>
  <c r="BF146" i="18"/>
  <c r="BF148" i="18"/>
  <c r="BF150" i="18"/>
  <c r="BF152" i="18"/>
  <c r="BF158" i="18"/>
  <c r="BF164" i="18"/>
  <c r="BF180" i="18"/>
  <c r="BF187" i="18"/>
  <c r="BF188" i="18"/>
  <c r="BF190" i="18"/>
  <c r="BF191" i="18"/>
  <c r="BF208" i="18"/>
  <c r="BF210" i="18"/>
  <c r="BF218" i="18"/>
  <c r="BF219" i="18"/>
  <c r="BF223" i="18"/>
  <c r="BF226" i="18"/>
  <c r="BF235" i="18"/>
  <c r="BF238" i="18"/>
  <c r="BF239" i="18"/>
  <c r="BF241" i="18"/>
  <c r="BF243" i="18"/>
  <c r="BF244" i="18"/>
  <c r="BF245" i="18"/>
  <c r="BF254" i="18"/>
  <c r="BF257" i="18"/>
  <c r="BF267" i="18"/>
  <c r="BF271" i="18"/>
  <c r="BF274" i="18"/>
  <c r="BF275" i="18"/>
  <c r="BF291" i="18"/>
  <c r="BF292" i="18"/>
  <c r="BF296" i="18"/>
  <c r="BF302" i="18"/>
  <c r="BF304" i="18"/>
  <c r="BF310" i="18"/>
  <c r="BF317" i="18"/>
  <c r="BF321" i="18"/>
  <c r="BF322" i="18"/>
  <c r="BF329" i="18"/>
  <c r="BF332" i="18"/>
  <c r="BF336" i="18"/>
  <c r="BF338" i="18"/>
  <c r="BF340" i="18"/>
  <c r="BF344" i="18"/>
  <c r="BF367" i="18"/>
  <c r="BF368" i="18"/>
  <c r="BF370" i="18"/>
  <c r="BF371" i="18"/>
  <c r="BF373" i="18"/>
  <c r="BF375" i="18"/>
  <c r="BF382" i="18"/>
  <c r="BF387" i="18"/>
  <c r="BF153" i="18"/>
  <c r="BF156" i="18"/>
  <c r="BF170" i="18"/>
  <c r="BF173" i="18"/>
  <c r="BF175" i="18"/>
  <c r="BF177" i="18"/>
  <c r="BF179" i="18"/>
  <c r="BF182" i="18"/>
  <c r="BF184" i="18"/>
  <c r="BF194" i="18"/>
  <c r="BF203" i="18"/>
  <c r="BF205" i="18"/>
  <c r="BF206" i="18"/>
  <c r="BF211" i="18"/>
  <c r="BF221" i="18"/>
  <c r="BF225" i="18"/>
  <c r="BF233" i="18"/>
  <c r="BF247" i="18"/>
  <c r="BF250" i="18"/>
  <c r="BF251" i="18"/>
  <c r="BF277" i="18"/>
  <c r="BF281" i="18"/>
  <c r="BF283" i="18"/>
  <c r="BF286" i="18"/>
  <c r="BF287" i="18"/>
  <c r="BF288" i="18"/>
  <c r="BF295" i="18"/>
  <c r="BF297" i="18"/>
  <c r="BF300" i="18"/>
  <c r="BF315" i="18"/>
  <c r="BF320" i="18"/>
  <c r="BF334" i="18"/>
  <c r="BF343" i="18"/>
  <c r="BF345" i="18"/>
  <c r="BF349" i="18"/>
  <c r="BF350" i="18"/>
  <c r="BF357" i="18"/>
  <c r="BF360" i="18"/>
  <c r="BF363" i="18"/>
  <c r="BF365" i="18"/>
  <c r="J127" i="16"/>
  <c r="J100" i="16" s="1"/>
  <c r="F94" i="16"/>
  <c r="E113" i="16"/>
  <c r="BF132" i="16"/>
  <c r="BF135" i="16"/>
  <c r="BF137" i="16"/>
  <c r="BF149" i="16"/>
  <c r="J91" i="16"/>
  <c r="BF129" i="16"/>
  <c r="BF134" i="16"/>
  <c r="BF140" i="16"/>
  <c r="BF144" i="16"/>
  <c r="BF145" i="16"/>
  <c r="BF152" i="16"/>
  <c r="BF153" i="16"/>
  <c r="BF155" i="16"/>
  <c r="BF130" i="16"/>
  <c r="BF131" i="16"/>
  <c r="BF133" i="16"/>
  <c r="BF139" i="16"/>
  <c r="BF141" i="16"/>
  <c r="BF142" i="16"/>
  <c r="BF143" i="16"/>
  <c r="BF150" i="16"/>
  <c r="BF128" i="16"/>
  <c r="BF136" i="16"/>
  <c r="BF138" i="16"/>
  <c r="BF147" i="16"/>
  <c r="BF148" i="16"/>
  <c r="E113" i="15"/>
  <c r="BF128" i="15"/>
  <c r="BF130" i="15"/>
  <c r="BF131" i="15"/>
  <c r="BF135" i="15"/>
  <c r="BF138" i="15"/>
  <c r="BF143" i="15"/>
  <c r="BF149" i="15"/>
  <c r="BF159" i="15"/>
  <c r="BF160" i="15"/>
  <c r="BF161" i="15"/>
  <c r="BF162" i="15"/>
  <c r="BF164" i="15"/>
  <c r="BF167" i="15"/>
  <c r="BF173" i="15"/>
  <c r="BF176" i="15"/>
  <c r="BF179" i="15"/>
  <c r="BF180" i="15"/>
  <c r="BF185" i="15"/>
  <c r="BF190" i="15"/>
  <c r="BF192" i="15"/>
  <c r="BF197" i="15"/>
  <c r="BF200" i="15"/>
  <c r="BF203" i="15"/>
  <c r="BF205" i="15"/>
  <c r="BF206" i="15"/>
  <c r="BF210" i="15"/>
  <c r="F94" i="15"/>
  <c r="J119" i="15"/>
  <c r="BF129" i="15"/>
  <c r="BF136" i="15"/>
  <c r="BF144" i="15"/>
  <c r="BF145" i="15"/>
  <c r="BF150" i="15"/>
  <c r="BF151" i="15"/>
  <c r="BF155" i="15"/>
  <c r="BF168" i="15"/>
  <c r="BF171" i="15"/>
  <c r="BF174" i="15"/>
  <c r="BF178" i="15"/>
  <c r="BF181" i="15"/>
  <c r="BF182" i="15"/>
  <c r="BF183" i="15"/>
  <c r="BF187" i="15"/>
  <c r="BF188" i="15"/>
  <c r="BF194" i="15"/>
  <c r="BF199" i="15"/>
  <c r="BF204" i="15"/>
  <c r="BF134" i="15"/>
  <c r="BF139" i="15"/>
  <c r="BF140" i="15"/>
  <c r="BF148" i="15"/>
  <c r="BF152" i="15"/>
  <c r="BF154" i="15"/>
  <c r="BF157" i="15"/>
  <c r="BF165" i="15"/>
  <c r="BF166" i="15"/>
  <c r="BF169" i="15"/>
  <c r="BF170" i="15"/>
  <c r="BF175" i="15"/>
  <c r="BF177" i="15"/>
  <c r="BF186" i="15"/>
  <c r="BF193" i="15"/>
  <c r="BF198" i="15"/>
  <c r="BF202" i="15"/>
  <c r="BF132" i="15"/>
  <c r="BF133" i="15"/>
  <c r="BF137" i="15"/>
  <c r="BF141" i="15"/>
  <c r="BF142" i="15"/>
  <c r="BF146" i="15"/>
  <c r="BF153" i="15"/>
  <c r="BF156" i="15"/>
  <c r="BF158" i="15"/>
  <c r="BF163" i="15"/>
  <c r="BF172" i="15"/>
  <c r="BF189" i="15"/>
  <c r="BF191" i="15"/>
  <c r="BF195" i="15"/>
  <c r="BF196" i="15"/>
  <c r="BF201" i="15"/>
  <c r="BF207" i="15"/>
  <c r="BF209" i="15"/>
  <c r="BF211" i="15"/>
  <c r="BF212" i="15"/>
  <c r="E85" i="14"/>
  <c r="BF127" i="14"/>
  <c r="BF132" i="14"/>
  <c r="BF142" i="14"/>
  <c r="BF148" i="14"/>
  <c r="BF155" i="14"/>
  <c r="BF156" i="14"/>
  <c r="BF157" i="14"/>
  <c r="BF158" i="14"/>
  <c r="BF161" i="14"/>
  <c r="BF162" i="14"/>
  <c r="BF164" i="14"/>
  <c r="BF169" i="14"/>
  <c r="BF177" i="14"/>
  <c r="BF182" i="14"/>
  <c r="BF188" i="14"/>
  <c r="J118" i="14"/>
  <c r="F121" i="14"/>
  <c r="BF146" i="14"/>
  <c r="BF149" i="14"/>
  <c r="BF151" i="14"/>
  <c r="BF159" i="14"/>
  <c r="BF165" i="14"/>
  <c r="BF170" i="14"/>
  <c r="BF178" i="14"/>
  <c r="BF179" i="14"/>
  <c r="BF181" i="14"/>
  <c r="BF185" i="14"/>
  <c r="BF186" i="14"/>
  <c r="BF128" i="14"/>
  <c r="BF134" i="14"/>
  <c r="BF135" i="14"/>
  <c r="BF136" i="14"/>
  <c r="BF138" i="14"/>
  <c r="BF139" i="14"/>
  <c r="BF140" i="14"/>
  <c r="BF141" i="14"/>
  <c r="BF145" i="14"/>
  <c r="BF153" i="14"/>
  <c r="BF166" i="14"/>
  <c r="BF171" i="14"/>
  <c r="BF174" i="14"/>
  <c r="BF175" i="14"/>
  <c r="BF176" i="14"/>
  <c r="BF183" i="14"/>
  <c r="BF187" i="14"/>
  <c r="BF129" i="14"/>
  <c r="BF130" i="14"/>
  <c r="BF131" i="14"/>
  <c r="BF133" i="14"/>
  <c r="BF137" i="14"/>
  <c r="BF143" i="14"/>
  <c r="BF144" i="14"/>
  <c r="BF147" i="14"/>
  <c r="BF152" i="14"/>
  <c r="BF154" i="14"/>
  <c r="BF160" i="14"/>
  <c r="BF163" i="14"/>
  <c r="BF167" i="14"/>
  <c r="BF168" i="14"/>
  <c r="BF172" i="14"/>
  <c r="BF173" i="14"/>
  <c r="BF180" i="14"/>
  <c r="F94" i="13"/>
  <c r="BF130" i="13"/>
  <c r="BF131" i="13"/>
  <c r="BF132" i="13"/>
  <c r="BF139" i="13"/>
  <c r="BF150" i="13"/>
  <c r="BF153" i="13"/>
  <c r="BF155" i="13"/>
  <c r="BF159" i="13"/>
  <c r="BF161" i="13"/>
  <c r="BF165" i="13"/>
  <c r="BF167" i="13"/>
  <c r="BF169" i="13"/>
  <c r="BF170" i="13"/>
  <c r="BF172" i="13"/>
  <c r="BF173" i="13"/>
  <c r="BF176" i="13"/>
  <c r="BF181" i="13"/>
  <c r="BF182" i="13"/>
  <c r="BF186" i="13"/>
  <c r="BF187" i="13"/>
  <c r="BF189" i="13"/>
  <c r="BF200" i="13"/>
  <c r="BF202" i="13"/>
  <c r="BF209" i="13"/>
  <c r="BF216" i="13"/>
  <c r="BF217" i="13"/>
  <c r="BF228" i="13"/>
  <c r="BF234" i="13"/>
  <c r="BF239" i="13"/>
  <c r="BF240" i="13"/>
  <c r="BF244" i="13"/>
  <c r="BF250" i="13"/>
  <c r="BF254" i="13"/>
  <c r="BF260" i="13"/>
  <c r="BF263" i="13"/>
  <c r="BF265" i="13"/>
  <c r="BF266" i="13"/>
  <c r="BF268" i="13"/>
  <c r="BF270" i="13"/>
  <c r="BF275" i="13"/>
  <c r="BF278" i="13"/>
  <c r="BF284" i="13"/>
  <c r="BF286" i="13"/>
  <c r="BF290" i="13"/>
  <c r="BF298" i="13"/>
  <c r="BF303" i="13"/>
  <c r="BF306" i="13"/>
  <c r="BF307" i="13"/>
  <c r="BF311" i="13"/>
  <c r="BF317" i="13"/>
  <c r="BF321" i="13"/>
  <c r="BF322" i="13"/>
  <c r="BF330" i="13"/>
  <c r="BF334" i="13"/>
  <c r="BF342" i="13"/>
  <c r="BF343" i="13"/>
  <c r="BF345" i="13"/>
  <c r="BF346" i="13"/>
  <c r="BF348" i="13"/>
  <c r="BF351" i="13"/>
  <c r="BF353" i="13"/>
  <c r="BF354" i="13"/>
  <c r="BF355" i="13"/>
  <c r="BF356" i="13"/>
  <c r="BF357" i="13"/>
  <c r="BK143" i="12"/>
  <c r="J143" i="12"/>
  <c r="J99" i="12" s="1"/>
  <c r="E114" i="13"/>
  <c r="BF129" i="13"/>
  <c r="BF136" i="13"/>
  <c r="BF138" i="13"/>
  <c r="BF140" i="13"/>
  <c r="BF141" i="13"/>
  <c r="BF142" i="13"/>
  <c r="BF143" i="13"/>
  <c r="BF145" i="13"/>
  <c r="BF151" i="13"/>
  <c r="BF154" i="13"/>
  <c r="BF157" i="13"/>
  <c r="BF163" i="13"/>
  <c r="BF164" i="13"/>
  <c r="BF175" i="13"/>
  <c r="BF178" i="13"/>
  <c r="BF184" i="13"/>
  <c r="BF185" i="13"/>
  <c r="BF191" i="13"/>
  <c r="BF206" i="13"/>
  <c r="BF210" i="13"/>
  <c r="BF211" i="13"/>
  <c r="BF214" i="13"/>
  <c r="BF221" i="13"/>
  <c r="BF225" i="13"/>
  <c r="BF231" i="13"/>
  <c r="BF236" i="13"/>
  <c r="BF237" i="13"/>
  <c r="BF238" i="13"/>
  <c r="BF243" i="13"/>
  <c r="BF248" i="13"/>
  <c r="BF251" i="13"/>
  <c r="BF253" i="13"/>
  <c r="BF255" i="13"/>
  <c r="BF269" i="13"/>
  <c r="BF273" i="13"/>
  <c r="BF274" i="13"/>
  <c r="BF276" i="13"/>
  <c r="BF281" i="13"/>
  <c r="BF283" i="13"/>
  <c r="BF285" i="13"/>
  <c r="BF289" i="13"/>
  <c r="BF299" i="13"/>
  <c r="BF304" i="13"/>
  <c r="BF312" i="13"/>
  <c r="BF329" i="13"/>
  <c r="BF338" i="13"/>
  <c r="BF350" i="13"/>
  <c r="BF359" i="13"/>
  <c r="BF360" i="13"/>
  <c r="J120" i="13"/>
  <c r="BF137" i="13"/>
  <c r="BF144" i="13"/>
  <c r="BF149" i="13"/>
  <c r="BF156" i="13"/>
  <c r="BF160" i="13"/>
  <c r="BF166" i="13"/>
  <c r="BF168" i="13"/>
  <c r="BF171" i="13"/>
  <c r="BF174" i="13"/>
  <c r="BF177" i="13"/>
  <c r="BF179" i="13"/>
  <c r="BF183" i="13"/>
  <c r="BF188" i="13"/>
  <c r="BF190" i="13"/>
  <c r="BF192" i="13"/>
  <c r="BF201" i="13"/>
  <c r="BF205" i="13"/>
  <c r="BF207" i="13"/>
  <c r="BF208" i="13"/>
  <c r="BF212" i="13"/>
  <c r="BF218" i="13"/>
  <c r="BF219" i="13"/>
  <c r="BF220" i="13"/>
  <c r="BF222" i="13"/>
  <c r="BF224" i="13"/>
  <c r="BF226" i="13"/>
  <c r="BF227" i="13"/>
  <c r="BF230" i="13"/>
  <c r="BF235" i="13"/>
  <c r="BF245" i="13"/>
  <c r="BF247" i="13"/>
  <c r="BF249" i="13"/>
  <c r="BF256" i="13"/>
  <c r="BF257" i="13"/>
  <c r="BF258" i="13"/>
  <c r="BF259" i="13"/>
  <c r="BF264" i="13"/>
  <c r="BF277" i="13"/>
  <c r="BF279" i="13"/>
  <c r="BF280" i="13"/>
  <c r="BF287" i="13"/>
  <c r="BF291" i="13"/>
  <c r="BF293" i="13"/>
  <c r="BF294" i="13"/>
  <c r="BF295" i="13"/>
  <c r="BF302" i="13"/>
  <c r="BF318" i="13"/>
  <c r="BF319" i="13"/>
  <c r="BF320" i="13"/>
  <c r="BF325" i="13"/>
  <c r="BF327" i="13"/>
  <c r="BF331" i="13"/>
  <c r="BF339" i="13"/>
  <c r="BF340" i="13"/>
  <c r="BF344" i="13"/>
  <c r="BF349" i="13"/>
  <c r="BF133" i="13"/>
  <c r="BF134" i="13"/>
  <c r="BF135" i="13"/>
  <c r="BF146" i="13"/>
  <c r="BF147" i="13"/>
  <c r="BF148" i="13"/>
  <c r="BF152" i="13"/>
  <c r="BF158" i="13"/>
  <c r="BF162" i="13"/>
  <c r="BF180" i="13"/>
  <c r="BF193" i="13"/>
  <c r="BF194" i="13"/>
  <c r="BF195" i="13"/>
  <c r="BF196" i="13"/>
  <c r="BF197" i="13"/>
  <c r="BF198" i="13"/>
  <c r="BF199" i="13"/>
  <c r="BF203" i="13"/>
  <c r="BF204" i="13"/>
  <c r="BF215" i="13"/>
  <c r="BF223" i="13"/>
  <c r="BF229" i="13"/>
  <c r="BF232" i="13"/>
  <c r="BF233" i="13"/>
  <c r="BF241" i="13"/>
  <c r="BF242" i="13"/>
  <c r="BF246" i="13"/>
  <c r="BF252" i="13"/>
  <c r="BF261" i="13"/>
  <c r="BF262" i="13"/>
  <c r="BF267" i="13"/>
  <c r="BF271" i="13"/>
  <c r="BF272" i="13"/>
  <c r="BF282" i="13"/>
  <c r="BF288" i="13"/>
  <c r="BF292" i="13"/>
  <c r="BF296" i="13"/>
  <c r="BF297" i="13"/>
  <c r="BF300" i="13"/>
  <c r="BF301" i="13"/>
  <c r="BF308" i="13"/>
  <c r="BF309" i="13"/>
  <c r="BF310" i="13"/>
  <c r="BF313" i="13"/>
  <c r="BF314" i="13"/>
  <c r="BF315" i="13"/>
  <c r="BF316" i="13"/>
  <c r="BF323" i="13"/>
  <c r="BF324" i="13"/>
  <c r="BF326" i="13"/>
  <c r="BF328" i="13"/>
  <c r="BF333" i="13"/>
  <c r="BF335" i="13"/>
  <c r="BF336" i="13"/>
  <c r="BF337" i="13"/>
  <c r="BF341" i="13"/>
  <c r="BF347" i="13"/>
  <c r="BF352" i="13"/>
  <c r="BF361" i="13"/>
  <c r="BF145" i="12"/>
  <c r="BF154" i="12"/>
  <c r="BF167" i="12"/>
  <c r="BF173" i="12"/>
  <c r="BF185" i="12"/>
  <c r="BF189" i="12"/>
  <c r="BF190" i="12"/>
  <c r="BF191" i="12"/>
  <c r="BF196" i="12"/>
  <c r="BF199" i="12"/>
  <c r="BF202" i="12"/>
  <c r="BF203" i="12"/>
  <c r="BF204" i="12"/>
  <c r="BF214" i="12"/>
  <c r="BF221" i="12"/>
  <c r="BF231" i="12"/>
  <c r="BF232" i="12"/>
  <c r="BF237" i="12"/>
  <c r="BF242" i="12"/>
  <c r="BF244" i="12"/>
  <c r="BF249" i="12"/>
  <c r="BF257" i="12"/>
  <c r="BF260" i="12"/>
  <c r="BF266" i="12"/>
  <c r="BF282" i="12"/>
  <c r="E85" i="12"/>
  <c r="J91" i="12"/>
  <c r="BF146" i="12"/>
  <c r="BF147" i="12"/>
  <c r="BF171" i="12"/>
  <c r="BF175" i="12"/>
  <c r="BF176" i="12"/>
  <c r="BF177" i="12"/>
  <c r="BF180" i="12"/>
  <c r="BF186" i="12"/>
  <c r="BF188" i="12"/>
  <c r="BF192" i="12"/>
  <c r="BF195" i="12"/>
  <c r="BF198" i="12"/>
  <c r="BF200" i="12"/>
  <c r="BF201" i="12"/>
  <c r="BF205" i="12"/>
  <c r="BF208" i="12"/>
  <c r="BF212" i="12"/>
  <c r="BF220" i="12"/>
  <c r="BF222" i="12"/>
  <c r="BF225" i="12"/>
  <c r="BF235" i="12"/>
  <c r="BF245" i="12"/>
  <c r="BF247" i="12"/>
  <c r="BF252" i="12"/>
  <c r="BF255" i="12"/>
  <c r="BF258" i="12"/>
  <c r="BF269" i="12"/>
  <c r="BF272" i="12"/>
  <c r="BF274" i="12"/>
  <c r="BF277" i="12"/>
  <c r="BF280" i="12"/>
  <c r="F139" i="12"/>
  <c r="BF150" i="12"/>
  <c r="BF151" i="12"/>
  <c r="BF165" i="12"/>
  <c r="BF168" i="12"/>
  <c r="BF169" i="12"/>
  <c r="BF178" i="12"/>
  <c r="BF179" i="12"/>
  <c r="BF182" i="12"/>
  <c r="BF183" i="12"/>
  <c r="BF193" i="12"/>
  <c r="BF194" i="12"/>
  <c r="BF206" i="12"/>
  <c r="BF207" i="12"/>
  <c r="BF210" i="12"/>
  <c r="BF215" i="12"/>
  <c r="BF216" i="12"/>
  <c r="BF217" i="12"/>
  <c r="BF219" i="12"/>
  <c r="BF224" i="12"/>
  <c r="BF228" i="12"/>
  <c r="BF233" i="12"/>
  <c r="BF248" i="12"/>
  <c r="BF250" i="12"/>
  <c r="BF253" i="12"/>
  <c r="BF263" i="12"/>
  <c r="BF265" i="12"/>
  <c r="BF268" i="12"/>
  <c r="BF271" i="12"/>
  <c r="BF273" i="12"/>
  <c r="BF279" i="12"/>
  <c r="BF156" i="12"/>
  <c r="BF170" i="12"/>
  <c r="BF172" i="12"/>
  <c r="BF174" i="12"/>
  <c r="BF181" i="12"/>
  <c r="BF187" i="12"/>
  <c r="BF211" i="12"/>
  <c r="BF218" i="12"/>
  <c r="BF226" i="12"/>
  <c r="BF227" i="12"/>
  <c r="BF230" i="12"/>
  <c r="BF236" i="12"/>
  <c r="BF239" i="12"/>
  <c r="BF240" i="12"/>
  <c r="BF241" i="12"/>
  <c r="BF256" i="12"/>
  <c r="BF261" i="12"/>
  <c r="BF264" i="12"/>
  <c r="BF276" i="12"/>
  <c r="BF281" i="12"/>
  <c r="BF283" i="12"/>
  <c r="BF284" i="12"/>
  <c r="J91" i="11"/>
  <c r="E125" i="11"/>
  <c r="F134" i="11"/>
  <c r="BF141" i="11"/>
  <c r="BF145" i="11"/>
  <c r="BF146" i="11"/>
  <c r="BF150" i="11"/>
  <c r="BF151" i="11"/>
  <c r="BF155" i="11"/>
  <c r="BF162" i="11"/>
  <c r="BF167" i="11"/>
  <c r="BF168" i="11"/>
  <c r="BF171" i="11"/>
  <c r="BF179" i="11"/>
  <c r="BF183" i="11"/>
  <c r="BF184" i="11"/>
  <c r="BF189" i="11"/>
  <c r="BF191" i="11"/>
  <c r="BF195" i="11"/>
  <c r="BF196" i="11"/>
  <c r="BF201" i="11"/>
  <c r="BF205" i="11"/>
  <c r="BF216" i="11"/>
  <c r="BF229" i="11"/>
  <c r="BF231" i="11"/>
  <c r="BF233" i="11"/>
  <c r="BF236" i="11"/>
  <c r="BF241" i="11"/>
  <c r="BF247" i="11"/>
  <c r="BF250" i="11"/>
  <c r="BF253" i="11"/>
  <c r="BF255" i="11"/>
  <c r="BF257" i="11"/>
  <c r="BF260" i="11"/>
  <c r="BF263" i="11"/>
  <c r="BF274" i="11"/>
  <c r="BF275" i="11"/>
  <c r="BF280" i="11"/>
  <c r="BF283" i="11"/>
  <c r="BF285" i="11"/>
  <c r="BF290" i="11"/>
  <c r="BF302" i="11"/>
  <c r="BF305" i="11"/>
  <c r="BF310" i="11"/>
  <c r="BF317" i="11"/>
  <c r="BF318" i="11"/>
  <c r="BF331" i="11"/>
  <c r="BF339" i="11"/>
  <c r="BF341" i="11"/>
  <c r="BF352" i="11"/>
  <c r="BF356" i="11"/>
  <c r="BF363" i="11"/>
  <c r="BF369" i="11"/>
  <c r="BF383" i="11"/>
  <c r="BF384" i="11"/>
  <c r="BF386" i="11"/>
  <c r="BF388" i="11"/>
  <c r="BF390" i="11"/>
  <c r="BF395" i="11"/>
  <c r="BF399" i="11"/>
  <c r="BF405" i="11"/>
  <c r="BF414" i="11"/>
  <c r="BF140" i="11"/>
  <c r="BF142" i="11"/>
  <c r="BF149" i="11"/>
  <c r="BF163" i="11"/>
  <c r="BF166" i="11"/>
  <c r="BF172" i="11"/>
  <c r="BF173" i="11"/>
  <c r="BF177" i="11"/>
  <c r="BF180" i="11"/>
  <c r="BF181" i="11"/>
  <c r="BF185" i="11"/>
  <c r="BF187" i="11"/>
  <c r="BF198" i="11"/>
  <c r="BF206" i="11"/>
  <c r="BF215" i="11"/>
  <c r="BF217" i="11"/>
  <c r="BF218" i="11"/>
  <c r="BF221" i="11"/>
  <c r="BF225" i="11"/>
  <c r="BF226" i="11"/>
  <c r="BF227" i="11"/>
  <c r="BF237" i="11"/>
  <c r="BF238" i="11"/>
  <c r="BF242" i="11"/>
  <c r="BF243" i="11"/>
  <c r="BF244" i="11"/>
  <c r="BF259" i="11"/>
  <c r="BF261" i="11"/>
  <c r="BF264" i="11"/>
  <c r="BF266" i="11"/>
  <c r="BF267" i="11"/>
  <c r="BF270" i="11"/>
  <c r="BF272" i="11"/>
  <c r="BF279" i="11"/>
  <c r="BF286" i="11"/>
  <c r="BF287" i="11"/>
  <c r="BF288" i="11"/>
  <c r="BF291" i="11"/>
  <c r="BF292" i="11"/>
  <c r="BF294" i="11"/>
  <c r="BF295" i="11"/>
  <c r="BF296" i="11"/>
  <c r="BF301" i="11"/>
  <c r="BF303" i="11"/>
  <c r="BF304" i="11"/>
  <c r="BF306" i="11"/>
  <c r="BF311" i="11"/>
  <c r="BF313" i="11"/>
  <c r="BF324" i="11"/>
  <c r="BF325" i="11"/>
  <c r="BF326" i="11"/>
  <c r="BF328" i="11"/>
  <c r="BF332" i="11"/>
  <c r="BF333" i="11"/>
  <c r="BF342" i="11"/>
  <c r="BF345" i="11"/>
  <c r="BF349" i="11"/>
  <c r="BF350" i="11"/>
  <c r="BF360" i="11"/>
  <c r="BF362" i="11"/>
  <c r="BF377" i="11"/>
  <c r="BF382" i="11"/>
  <c r="BF387" i="11"/>
  <c r="BF389" i="11"/>
  <c r="BF396" i="11"/>
  <c r="BF397" i="11"/>
  <c r="BF401" i="11"/>
  <c r="BF402" i="11"/>
  <c r="BF407" i="11"/>
  <c r="BF408" i="11"/>
  <c r="BF413" i="11"/>
  <c r="BF143" i="11"/>
  <c r="BF144" i="11"/>
  <c r="BF147" i="11"/>
  <c r="BF158" i="11"/>
  <c r="BF170" i="11"/>
  <c r="BF178" i="11"/>
  <c r="BF192" i="11"/>
  <c r="BF197" i="11"/>
  <c r="BF203" i="11"/>
  <c r="BF204" i="11"/>
  <c r="BF207" i="11"/>
  <c r="BF209" i="11"/>
  <c r="BF210" i="11"/>
  <c r="BF212" i="11"/>
  <c r="BF220" i="11"/>
  <c r="BF224" i="11"/>
  <c r="BF228" i="11"/>
  <c r="BF235" i="11"/>
  <c r="BF240" i="11"/>
  <c r="BF262" i="11"/>
  <c r="BF265" i="11"/>
  <c r="BF268" i="11"/>
  <c r="BF269" i="11"/>
  <c r="BF271" i="11"/>
  <c r="BF273" i="11"/>
  <c r="BF278" i="11"/>
  <c r="BF282" i="11"/>
  <c r="BF289" i="11"/>
  <c r="BF298" i="11"/>
  <c r="BF314" i="11"/>
  <c r="BF315" i="11"/>
  <c r="BF319" i="11"/>
  <c r="BF320" i="11"/>
  <c r="BF327" i="11"/>
  <c r="BF336" i="11"/>
  <c r="BF337" i="11"/>
  <c r="BF338" i="11"/>
  <c r="BF340" i="11"/>
  <c r="BF344" i="11"/>
  <c r="BF346" i="11"/>
  <c r="BF355" i="11"/>
  <c r="BF357" i="11"/>
  <c r="BF358" i="11"/>
  <c r="BF361" i="11"/>
  <c r="BF366" i="11"/>
  <c r="BF373" i="11"/>
  <c r="BF374" i="11"/>
  <c r="BF375" i="11"/>
  <c r="BF376" i="11"/>
  <c r="BF378" i="11"/>
  <c r="BF381" i="11"/>
  <c r="BF393" i="11"/>
  <c r="BF403" i="11"/>
  <c r="BF409" i="11"/>
  <c r="BF410" i="11"/>
  <c r="BF148" i="11"/>
  <c r="BF152" i="11"/>
  <c r="BF153" i="11"/>
  <c r="BF156" i="11"/>
  <c r="BF159" i="11"/>
  <c r="BF160" i="11"/>
  <c r="BF164" i="11"/>
  <c r="BF165" i="11"/>
  <c r="BF169" i="11"/>
  <c r="BF174" i="11"/>
  <c r="BF175" i="11"/>
  <c r="BF176" i="11"/>
  <c r="BF186" i="11"/>
  <c r="BF188" i="11"/>
  <c r="BF199" i="11"/>
  <c r="BF200" i="11"/>
  <c r="BF202" i="11"/>
  <c r="BF208" i="11"/>
  <c r="BF211" i="11"/>
  <c r="BF213" i="11"/>
  <c r="BF214" i="11"/>
  <c r="BF222" i="11"/>
  <c r="BF223" i="11"/>
  <c r="BF230" i="11"/>
  <c r="BF232" i="11"/>
  <c r="BF234" i="11"/>
  <c r="BF239" i="11"/>
  <c r="BF246" i="11"/>
  <c r="BF248" i="11"/>
  <c r="BF249" i="11"/>
  <c r="BF251" i="11"/>
  <c r="BF252" i="11"/>
  <c r="BF254" i="11"/>
  <c r="BF256" i="11"/>
  <c r="BF258" i="11"/>
  <c r="BF276" i="11"/>
  <c r="BF277" i="11"/>
  <c r="BF281" i="11"/>
  <c r="BF293" i="11"/>
  <c r="BF297" i="11"/>
  <c r="BF299" i="11"/>
  <c r="BF300" i="11"/>
  <c r="BF307" i="11"/>
  <c r="BF309" i="11"/>
  <c r="BF312" i="11"/>
  <c r="BF316" i="11"/>
  <c r="BF321" i="11"/>
  <c r="BF322" i="11"/>
  <c r="BF323" i="11"/>
  <c r="BF329" i="11"/>
  <c r="BF330" i="11"/>
  <c r="BF334" i="11"/>
  <c r="BF335" i="11"/>
  <c r="BF343" i="11"/>
  <c r="BF347" i="11"/>
  <c r="BF348" i="11"/>
  <c r="BF351" i="11"/>
  <c r="BF353" i="11"/>
  <c r="BF354" i="11"/>
  <c r="BF359" i="11"/>
  <c r="BF364" i="11"/>
  <c r="BF365" i="11"/>
  <c r="BF368" i="11"/>
  <c r="BF370" i="11"/>
  <c r="BF371" i="11"/>
  <c r="BF372" i="11"/>
  <c r="BF379" i="11"/>
  <c r="BF380" i="11"/>
  <c r="BF385" i="11"/>
  <c r="BF391" i="11"/>
  <c r="BF392" i="11"/>
  <c r="BF394" i="11"/>
  <c r="BF398" i="11"/>
  <c r="BF400" i="11"/>
  <c r="BF404" i="11"/>
  <c r="BF406" i="11"/>
  <c r="BF412" i="11"/>
  <c r="BF415" i="11"/>
  <c r="BF417" i="11"/>
  <c r="BF418" i="11"/>
  <c r="BF419" i="11"/>
  <c r="BF421" i="11"/>
  <c r="BF164" i="10"/>
  <c r="BF167" i="10"/>
  <c r="BF178" i="10"/>
  <c r="BF186" i="10"/>
  <c r="BF188" i="10"/>
  <c r="BF190" i="10"/>
  <c r="BF198" i="10"/>
  <c r="BF219" i="10"/>
  <c r="BF225" i="10"/>
  <c r="BF229" i="10"/>
  <c r="BF232" i="10"/>
  <c r="BF241" i="10"/>
  <c r="BF245" i="10"/>
  <c r="BF251" i="10"/>
  <c r="BF258" i="10"/>
  <c r="BF267" i="10"/>
  <c r="BF289" i="10"/>
  <c r="BF293" i="10"/>
  <c r="BF294" i="10"/>
  <c r="BF307" i="10"/>
  <c r="BF309" i="10"/>
  <c r="BF312" i="10"/>
  <c r="BF316" i="10"/>
  <c r="BF317" i="10"/>
  <c r="BF321" i="10"/>
  <c r="BF335" i="10"/>
  <c r="BF340" i="10"/>
  <c r="BF344" i="10"/>
  <c r="BF350" i="10"/>
  <c r="BF356" i="10"/>
  <c r="BF358" i="10"/>
  <c r="BF365" i="10"/>
  <c r="BF368" i="10"/>
  <c r="BF369" i="10"/>
  <c r="BF371" i="10"/>
  <c r="BF374" i="10"/>
  <c r="BF377" i="10"/>
  <c r="BF386" i="10"/>
  <c r="BF389" i="10"/>
  <c r="BF394" i="10"/>
  <c r="BF396" i="10"/>
  <c r="BF397" i="10"/>
  <c r="BF398" i="10"/>
  <c r="BF402" i="10"/>
  <c r="BF406" i="10"/>
  <c r="BF412" i="10"/>
  <c r="BF413" i="10"/>
  <c r="BF417" i="10"/>
  <c r="BF418" i="10"/>
  <c r="BF421" i="10"/>
  <c r="BF422" i="10"/>
  <c r="BF424" i="10"/>
  <c r="BF428" i="10"/>
  <c r="BF430" i="10"/>
  <c r="BF431" i="10"/>
  <c r="BF432" i="10"/>
  <c r="BF438" i="10"/>
  <c r="BF439" i="10"/>
  <c r="BF445" i="10"/>
  <c r="BF446" i="10"/>
  <c r="BF451" i="10"/>
  <c r="BF452" i="10"/>
  <c r="BF453" i="10"/>
  <c r="BF455" i="10"/>
  <c r="BF456" i="10"/>
  <c r="BF457" i="10"/>
  <c r="BF458" i="10"/>
  <c r="E85" i="10"/>
  <c r="J130" i="10"/>
  <c r="F133" i="10"/>
  <c r="BF153" i="10"/>
  <c r="BF159" i="10"/>
  <c r="BF161" i="10"/>
  <c r="BF171" i="10"/>
  <c r="BF194" i="10"/>
  <c r="BF197" i="10"/>
  <c r="BF203" i="10"/>
  <c r="BF207" i="10"/>
  <c r="BF213" i="10"/>
  <c r="BF216" i="10"/>
  <c r="BF233" i="10"/>
  <c r="BF235" i="10"/>
  <c r="BF254" i="10"/>
  <c r="BF255" i="10"/>
  <c r="BF262" i="10"/>
  <c r="BF268" i="10"/>
  <c r="BF272" i="10"/>
  <c r="BF277" i="10"/>
  <c r="BF278" i="10"/>
  <c r="BF281" i="10"/>
  <c r="BF282" i="10"/>
  <c r="BF287" i="10"/>
  <c r="BF290" i="10"/>
  <c r="BF291" i="10"/>
  <c r="BF298" i="10"/>
  <c r="BF301" i="10"/>
  <c r="BF304" i="10"/>
  <c r="BF305" i="10"/>
  <c r="BF306" i="10"/>
  <c r="BF308" i="10"/>
  <c r="BF310" i="10"/>
  <c r="BF313" i="10"/>
  <c r="BF320" i="10"/>
  <c r="BF322" i="10"/>
  <c r="BF323" i="10"/>
  <c r="BF327" i="10"/>
  <c r="BF328" i="10"/>
  <c r="BF329" i="10"/>
  <c r="BF330" i="10"/>
  <c r="BF331" i="10"/>
  <c r="BF333" i="10"/>
  <c r="BF334" i="10"/>
  <c r="BF342" i="10"/>
  <c r="BF343" i="10"/>
  <c r="BF346" i="10"/>
  <c r="BF348" i="10"/>
  <c r="BF351" i="10"/>
  <c r="BF352" i="10"/>
  <c r="BF354" i="10"/>
  <c r="BF361" i="10"/>
  <c r="BF363" i="10"/>
  <c r="BF364" i="10"/>
  <c r="BF376" i="10"/>
  <c r="BF379" i="10"/>
  <c r="BF381" i="10"/>
  <c r="BF391" i="10"/>
  <c r="BF400" i="10"/>
  <c r="BF415" i="10"/>
  <c r="BF420" i="10"/>
  <c r="BF423" i="10"/>
  <c r="BF425" i="10"/>
  <c r="BF429" i="10"/>
  <c r="BF435" i="10"/>
  <c r="BF440" i="10"/>
  <c r="BF441" i="10"/>
  <c r="BF442" i="10"/>
  <c r="BF444" i="10"/>
  <c r="BF447" i="10"/>
  <c r="BF448" i="10"/>
  <c r="BF138" i="10"/>
  <c r="BF158" i="10"/>
  <c r="BF160" i="10"/>
  <c r="BF168" i="10"/>
  <c r="BF174" i="10"/>
  <c r="BF184" i="10"/>
  <c r="BF185" i="10"/>
  <c r="BF187" i="10"/>
  <c r="BF189" i="10"/>
  <c r="BF200" i="10"/>
  <c r="BF206" i="10"/>
  <c r="BF222" i="10"/>
  <c r="BF228" i="10"/>
  <c r="BF234" i="10"/>
  <c r="BF236" i="10"/>
  <c r="BF237" i="10"/>
  <c r="BF248" i="10"/>
  <c r="BF259" i="10"/>
  <c r="BF263" i="10"/>
  <c r="BF264" i="10"/>
  <c r="BF266" i="10"/>
  <c r="BF275" i="10"/>
  <c r="BF276" i="10"/>
  <c r="BF280" i="10"/>
  <c r="BF283" i="10"/>
  <c r="BF284" i="10"/>
  <c r="BF285" i="10"/>
  <c r="BF292" i="10"/>
  <c r="BF295" i="10"/>
  <c r="BF299" i="10"/>
  <c r="BF303" i="10"/>
  <c r="BF314" i="10"/>
  <c r="BF318" i="10"/>
  <c r="BF319" i="10"/>
  <c r="BF324" i="10"/>
  <c r="BF325" i="10"/>
  <c r="BF332" i="10"/>
  <c r="BF336" i="10"/>
  <c r="BF337" i="10"/>
  <c r="BF338" i="10"/>
  <c r="BF341" i="10"/>
  <c r="BF359" i="10"/>
  <c r="BF362" i="10"/>
  <c r="BF370" i="10"/>
  <c r="BF373" i="10"/>
  <c r="BF378" i="10"/>
  <c r="BF382" i="10"/>
  <c r="BF384" i="10"/>
  <c r="BF387" i="10"/>
  <c r="BF392" i="10"/>
  <c r="BF395" i="10"/>
  <c r="BF399" i="10"/>
  <c r="BF405" i="10"/>
  <c r="BF407" i="10"/>
  <c r="BF408" i="10"/>
  <c r="BF410" i="10"/>
  <c r="BF411" i="10"/>
  <c r="BF414" i="10"/>
  <c r="BF416" i="10"/>
  <c r="BF427" i="10"/>
  <c r="BF433" i="10"/>
  <c r="BF436" i="10"/>
  <c r="BF437" i="10"/>
  <c r="BF449" i="10"/>
  <c r="BF450" i="10"/>
  <c r="BF192" i="10"/>
  <c r="BF193" i="10"/>
  <c r="BF195" i="10"/>
  <c r="BF210" i="10"/>
  <c r="BF238" i="10"/>
  <c r="BF244" i="10"/>
  <c r="BF260" i="10"/>
  <c r="BF261" i="10"/>
  <c r="BF269" i="10"/>
  <c r="BF270" i="10"/>
  <c r="BF273" i="10"/>
  <c r="BF274" i="10"/>
  <c r="BF279" i="10"/>
  <c r="BF286" i="10"/>
  <c r="BF288" i="10"/>
  <c r="BF296" i="10"/>
  <c r="BF297" i="10"/>
  <c r="BF300" i="10"/>
  <c r="BF302" i="10"/>
  <c r="BF311" i="10"/>
  <c r="BF315" i="10"/>
  <c r="BF339" i="10"/>
  <c r="BF345" i="10"/>
  <c r="BF347" i="10"/>
  <c r="BF349" i="10"/>
  <c r="BF353" i="10"/>
  <c r="BF355" i="10"/>
  <c r="BF357" i="10"/>
  <c r="BF360" i="10"/>
  <c r="BF366" i="10"/>
  <c r="BF367" i="10"/>
  <c r="BF372" i="10"/>
  <c r="BF375" i="10"/>
  <c r="BF380" i="10"/>
  <c r="BF383" i="10"/>
  <c r="BF388" i="10"/>
  <c r="BF390" i="10"/>
  <c r="BF393" i="10"/>
  <c r="BF403" i="10"/>
  <c r="BF404" i="10"/>
  <c r="BF409" i="10"/>
  <c r="BF419" i="10"/>
  <c r="BF426" i="10"/>
  <c r="BF434" i="10"/>
  <c r="E85" i="9"/>
  <c r="J91" i="9"/>
  <c r="BF128" i="9"/>
  <c r="BF167" i="9"/>
  <c r="F122" i="9"/>
  <c r="BF149" i="9"/>
  <c r="BF138" i="9"/>
  <c r="BF157" i="9"/>
  <c r="BF135" i="9"/>
  <c r="BF141" i="9"/>
  <c r="BF147" i="9"/>
  <c r="BF162" i="9"/>
  <c r="E85" i="8"/>
  <c r="J123" i="8"/>
  <c r="F126" i="8"/>
  <c r="BF159" i="8"/>
  <c r="BF186" i="8"/>
  <c r="BF199" i="8"/>
  <c r="BF233" i="8"/>
  <c r="BF131" i="8"/>
  <c r="BF150" i="8"/>
  <c r="BF170" i="8"/>
  <c r="BF193" i="8"/>
  <c r="BF197" i="8"/>
  <c r="BF200" i="8"/>
  <c r="BF212" i="8"/>
  <c r="BF215" i="8"/>
  <c r="BF223" i="8"/>
  <c r="BF232" i="8"/>
  <c r="BF235" i="8"/>
  <c r="BF263" i="8"/>
  <c r="BF135" i="8"/>
  <c r="BF139" i="8"/>
  <c r="BF145" i="8"/>
  <c r="BF160" i="8"/>
  <c r="BF165" i="8"/>
  <c r="BF188" i="8"/>
  <c r="BF210" i="8"/>
  <c r="BF219" i="8"/>
  <c r="BF250" i="8"/>
  <c r="BF258" i="8"/>
  <c r="BF156" i="8"/>
  <c r="BF162" i="8"/>
  <c r="BF168" i="8"/>
  <c r="BF191" i="8"/>
  <c r="BF198" i="8"/>
  <c r="BF208" i="8"/>
  <c r="BF213" i="8"/>
  <c r="BF230" i="8"/>
  <c r="BF244" i="8"/>
  <c r="BF264" i="8"/>
  <c r="F94" i="7"/>
  <c r="BF183" i="7"/>
  <c r="BF266" i="7"/>
  <c r="BF469" i="7"/>
  <c r="BF509" i="7"/>
  <c r="BF534" i="7"/>
  <c r="BF536" i="7"/>
  <c r="BF547" i="7"/>
  <c r="BF554" i="7"/>
  <c r="BF568" i="7"/>
  <c r="J91" i="7"/>
  <c r="BF136" i="7"/>
  <c r="BF140" i="7"/>
  <c r="BF159" i="7"/>
  <c r="BF184" i="7"/>
  <c r="BF188" i="7"/>
  <c r="BF345" i="7"/>
  <c r="BF356" i="7"/>
  <c r="BF360" i="7"/>
  <c r="BF431" i="7"/>
  <c r="BF495" i="7"/>
  <c r="BF519" i="7"/>
  <c r="BF549" i="7"/>
  <c r="BF565" i="7"/>
  <c r="BF567" i="7"/>
  <c r="BF145" i="7"/>
  <c r="BF156" i="7"/>
  <c r="BF164" i="7"/>
  <c r="BF270" i="7"/>
  <c r="BF313" i="7"/>
  <c r="BF329" i="7"/>
  <c r="BF369" i="7"/>
  <c r="BF451" i="7"/>
  <c r="BF457" i="7"/>
  <c r="BF512" i="7"/>
  <c r="BF515" i="7"/>
  <c r="BF522" i="7"/>
  <c r="E85" i="7"/>
  <c r="BF134" i="7"/>
  <c r="BF170" i="7"/>
  <c r="BF176" i="7"/>
  <c r="BF311" i="7"/>
  <c r="BF362" i="7"/>
  <c r="BF375" i="7"/>
  <c r="BF399" i="7"/>
  <c r="BF481" i="7"/>
  <c r="BF488" i="7"/>
  <c r="BF506" i="7"/>
  <c r="BF556" i="7"/>
  <c r="BF570" i="7"/>
  <c r="BF594" i="7"/>
  <c r="E85" i="6"/>
  <c r="F94" i="6"/>
  <c r="BF168" i="6"/>
  <c r="BF180" i="6"/>
  <c r="BF201" i="6"/>
  <c r="BF238" i="6"/>
  <c r="BF268" i="6"/>
  <c r="BF271" i="6"/>
  <c r="BF312" i="6"/>
  <c r="BF331" i="6"/>
  <c r="BF376" i="6"/>
  <c r="BF412" i="6"/>
  <c r="BF421" i="6"/>
  <c r="BF518" i="6"/>
  <c r="BF520" i="6"/>
  <c r="BF526" i="6"/>
  <c r="BF529" i="6"/>
  <c r="BF604" i="6"/>
  <c r="J128" i="6"/>
  <c r="BF140" i="6"/>
  <c r="BF145" i="6"/>
  <c r="BF162" i="6"/>
  <c r="BF165" i="6"/>
  <c r="BF169" i="6"/>
  <c r="BF171" i="6"/>
  <c r="BF274" i="6"/>
  <c r="BF284" i="6"/>
  <c r="BF340" i="6"/>
  <c r="BF349" i="6"/>
  <c r="BF385" i="6"/>
  <c r="BF394" i="6"/>
  <c r="BF440" i="6"/>
  <c r="BF507" i="6"/>
  <c r="BF519" i="6"/>
  <c r="BF538" i="6"/>
  <c r="BF541" i="6"/>
  <c r="BF544" i="6"/>
  <c r="BF555" i="6"/>
  <c r="BF136" i="6"/>
  <c r="BF151" i="6"/>
  <c r="BF175" i="6"/>
  <c r="BF177" i="6"/>
  <c r="BF235" i="6"/>
  <c r="BF303" i="6"/>
  <c r="BF450" i="6"/>
  <c r="BF506" i="6"/>
  <c r="BF523" i="6"/>
  <c r="BF532" i="6"/>
  <c r="BF535" i="6"/>
  <c r="BF550" i="6"/>
  <c r="BF568" i="6"/>
  <c r="BF586" i="6"/>
  <c r="BF606" i="6"/>
  <c r="BF157" i="6"/>
  <c r="BF178" i="6"/>
  <c r="BF200" i="6"/>
  <c r="BF203" i="6"/>
  <c r="BF208" i="6"/>
  <c r="BF211" i="6"/>
  <c r="BF234" i="6"/>
  <c r="BF236" i="6"/>
  <c r="BF294" i="6"/>
  <c r="BF321" i="6"/>
  <c r="BF358" i="6"/>
  <c r="BF367" i="6"/>
  <c r="BF403" i="6"/>
  <c r="BF430" i="6"/>
  <c r="BF473" i="6"/>
  <c r="BF497" i="6"/>
  <c r="BF542" i="6"/>
  <c r="BF547" i="6"/>
  <c r="BF548" i="6"/>
  <c r="BF573" i="6"/>
  <c r="BF591" i="6"/>
  <c r="BF609" i="6"/>
  <c r="BF615" i="6"/>
  <c r="BF618" i="6"/>
  <c r="BF621" i="6"/>
  <c r="J129" i="5"/>
  <c r="BF137" i="5"/>
  <c r="BF141" i="5"/>
  <c r="BF153" i="5"/>
  <c r="BF164" i="5"/>
  <c r="BF169" i="5"/>
  <c r="BF183" i="5"/>
  <c r="BF198" i="5"/>
  <c r="BF204" i="5"/>
  <c r="BF214" i="5"/>
  <c r="BF224" i="5"/>
  <c r="BF347" i="5"/>
  <c r="BF352" i="5"/>
  <c r="BF367" i="5"/>
  <c r="BF382" i="5"/>
  <c r="BF387" i="5"/>
  <c r="BF425" i="5"/>
  <c r="BF439" i="5"/>
  <c r="BF458" i="5"/>
  <c r="BF472" i="5"/>
  <c r="BF555" i="5"/>
  <c r="BF567" i="5"/>
  <c r="BF579" i="5"/>
  <c r="BF605" i="5"/>
  <c r="BF629" i="5"/>
  <c r="BF653" i="5"/>
  <c r="BF729" i="5"/>
  <c r="F94" i="5"/>
  <c r="BF158" i="5"/>
  <c r="BF225" i="5"/>
  <c r="BF234" i="5"/>
  <c r="BF286" i="5"/>
  <c r="BF337" i="5"/>
  <c r="BF372" i="5"/>
  <c r="BF397" i="5"/>
  <c r="BF402" i="5"/>
  <c r="BF413" i="5"/>
  <c r="BF419" i="5"/>
  <c r="BF430" i="5"/>
  <c r="BF438" i="5"/>
  <c r="BF441" i="5"/>
  <c r="BF478" i="5"/>
  <c r="BF508" i="5"/>
  <c r="BF515" i="5"/>
  <c r="BF527" i="5"/>
  <c r="BF533" i="5"/>
  <c r="BF545" i="5"/>
  <c r="BF560" i="5"/>
  <c r="BF568" i="5"/>
  <c r="BF570" i="5"/>
  <c r="BF580" i="5"/>
  <c r="BF583" i="5"/>
  <c r="BF585" i="5"/>
  <c r="BF635" i="5"/>
  <c r="BF678" i="5"/>
  <c r="BF726" i="5"/>
  <c r="BF741" i="5"/>
  <c r="BF770" i="5"/>
  <c r="BF811" i="5"/>
  <c r="BF819" i="5"/>
  <c r="BF827" i="5"/>
  <c r="BF835" i="5"/>
  <c r="BF187" i="5"/>
  <c r="BF189" i="5"/>
  <c r="BF192" i="5"/>
  <c r="BF219" i="5"/>
  <c r="BF227" i="5"/>
  <c r="BF233" i="5"/>
  <c r="BF357" i="5"/>
  <c r="BF377" i="5"/>
  <c r="BF392" i="5"/>
  <c r="BF465" i="5"/>
  <c r="BF521" i="5"/>
  <c r="BF573" i="5"/>
  <c r="BF575" i="5"/>
  <c r="BF576" i="5"/>
  <c r="BF611" i="5"/>
  <c r="BF657" i="5"/>
  <c r="BF684" i="5"/>
  <c r="BF687" i="5"/>
  <c r="BF688" i="5"/>
  <c r="BF690" i="5"/>
  <c r="BF706" i="5"/>
  <c r="BF727" i="5"/>
  <c r="BF732" i="5"/>
  <c r="BF735" i="5"/>
  <c r="BF738" i="5"/>
  <c r="BF743" i="5"/>
  <c r="E85" i="5"/>
  <c r="BF209" i="5"/>
  <c r="BF236" i="5"/>
  <c r="BF332" i="5"/>
  <c r="BF342" i="5"/>
  <c r="BF362" i="5"/>
  <c r="BF433" i="5"/>
  <c r="BF539" i="5"/>
  <c r="BF574" i="5"/>
  <c r="BF581" i="5"/>
  <c r="BF589" i="5"/>
  <c r="BF672" i="5"/>
  <c r="BF677" i="5"/>
  <c r="BF683" i="5"/>
  <c r="J134" i="4"/>
  <c r="BF154" i="4"/>
  <c r="BF297" i="4"/>
  <c r="BF424" i="4"/>
  <c r="BF500" i="4"/>
  <c r="BF502" i="4"/>
  <c r="BF528" i="4"/>
  <c r="BF571" i="4"/>
  <c r="BF574" i="4"/>
  <c r="BF945" i="4"/>
  <c r="BF949" i="4"/>
  <c r="BF986" i="4"/>
  <c r="BF1019" i="4"/>
  <c r="BF1049" i="4"/>
  <c r="BF1051" i="4"/>
  <c r="BF1087" i="4"/>
  <c r="BF1122" i="4"/>
  <c r="BF1124" i="4"/>
  <c r="BF1158" i="4"/>
  <c r="BF1183" i="4"/>
  <c r="BF1204" i="4"/>
  <c r="BF1216" i="4"/>
  <c r="BF1218" i="4"/>
  <c r="BF1225" i="4"/>
  <c r="BF1226" i="4"/>
  <c r="BF1481" i="4"/>
  <c r="BF1483" i="4"/>
  <c r="BF1497" i="4"/>
  <c r="BF1523" i="4"/>
  <c r="BF1635" i="4"/>
  <c r="BF1656" i="4"/>
  <c r="BF1658" i="4"/>
  <c r="BF1716" i="4"/>
  <c r="BF1780" i="4"/>
  <c r="BF1891" i="4"/>
  <c r="BF1899" i="4"/>
  <c r="BF1908" i="4"/>
  <c r="BF1987" i="4"/>
  <c r="BF2016" i="4"/>
  <c r="BF2018" i="4"/>
  <c r="BF2056" i="4"/>
  <c r="BF2069" i="4"/>
  <c r="BF2071" i="4"/>
  <c r="BF2094" i="4"/>
  <c r="BF2097" i="4"/>
  <c r="BF2134" i="4"/>
  <c r="BF2135" i="4"/>
  <c r="BF2136" i="4"/>
  <c r="BF2138" i="4"/>
  <c r="BF2151" i="4"/>
  <c r="BF2209" i="4"/>
  <c r="BF2239" i="4"/>
  <c r="BF2326" i="4"/>
  <c r="BF2349" i="4"/>
  <c r="BF2354" i="4"/>
  <c r="BF2357" i="4"/>
  <c r="BF2360" i="4"/>
  <c r="BF2363" i="4"/>
  <c r="E85" i="4"/>
  <c r="F94" i="4"/>
  <c r="BF150" i="4"/>
  <c r="BF176" i="4"/>
  <c r="BF196" i="4"/>
  <c r="BF398" i="4"/>
  <c r="BF413" i="4"/>
  <c r="BF485" i="4"/>
  <c r="BF514" i="4"/>
  <c r="BF517" i="4"/>
  <c r="BF554" i="4"/>
  <c r="BF584" i="4"/>
  <c r="BF597" i="4"/>
  <c r="BF753" i="4"/>
  <c r="BF761" i="4"/>
  <c r="BF766" i="4"/>
  <c r="BF923" i="4"/>
  <c r="BF1032" i="4"/>
  <c r="BF1073" i="4"/>
  <c r="BF1089" i="4"/>
  <c r="BF1161" i="4"/>
  <c r="BF1184" i="4"/>
  <c r="BF1206" i="4"/>
  <c r="BF1209" i="4"/>
  <c r="BF1220" i="4"/>
  <c r="BF1278" i="4"/>
  <c r="BF1301" i="4"/>
  <c r="BF1417" i="4"/>
  <c r="BF1461" i="4"/>
  <c r="BF1463" i="4"/>
  <c r="BF1473" i="4"/>
  <c r="BF1551" i="4"/>
  <c r="BF1637" i="4"/>
  <c r="BF1661" i="4"/>
  <c r="BF1703" i="4"/>
  <c r="BF1762" i="4"/>
  <c r="BF1818" i="4"/>
  <c r="BF1907" i="4"/>
  <c r="BF1910" i="4"/>
  <c r="BF146" i="4"/>
  <c r="BF186" i="4"/>
  <c r="BF208" i="4"/>
  <c r="BF217" i="4"/>
  <c r="BF248" i="4"/>
  <c r="BF394" i="4"/>
  <c r="BF418" i="4"/>
  <c r="BF429" i="4"/>
  <c r="BF443" i="4"/>
  <c r="BF451" i="4"/>
  <c r="BF578" i="4"/>
  <c r="BF592" i="4"/>
  <c r="BF613" i="4"/>
  <c r="BF938" i="4"/>
  <c r="BF994" i="4"/>
  <c r="BF1028" i="4"/>
  <c r="BF1035" i="4"/>
  <c r="BF1186" i="4"/>
  <c r="BF1189" i="4"/>
  <c r="BF1292" i="4"/>
  <c r="BF1315" i="4"/>
  <c r="BF1349" i="4"/>
  <c r="BF1397" i="4"/>
  <c r="BF1449" i="4"/>
  <c r="BF1460" i="4"/>
  <c r="BF1475" i="4"/>
  <c r="BF1517" i="4"/>
  <c r="BF1524" i="4"/>
  <c r="BF1577" i="4"/>
  <c r="BF1887" i="4"/>
  <c r="BF1902" i="4"/>
  <c r="BF1919" i="4"/>
  <c r="BF142" i="4"/>
  <c r="BF226" i="4"/>
  <c r="BF266" i="4"/>
  <c r="BF341" i="4"/>
  <c r="BF385" i="4"/>
  <c r="BF408" i="4"/>
  <c r="BF435" i="4"/>
  <c r="BF534" i="4"/>
  <c r="BF609" i="4"/>
  <c r="BF756" i="4"/>
  <c r="BF929" i="4"/>
  <c r="BF971" i="4"/>
  <c r="BF977" i="4"/>
  <c r="BF990" i="4"/>
  <c r="BF998" i="4"/>
  <c r="BF1008" i="4"/>
  <c r="BF1022" i="4"/>
  <c r="BF1025" i="4"/>
  <c r="BF1063" i="4"/>
  <c r="BF1071" i="4"/>
  <c r="BF1103" i="4"/>
  <c r="BF1104" i="4"/>
  <c r="BF1112" i="4"/>
  <c r="BF1134" i="4"/>
  <c r="BF1136" i="4"/>
  <c r="BF1192" i="4"/>
  <c r="BF1207" i="4"/>
  <c r="BF1214" i="4"/>
  <c r="BF1228" i="4"/>
  <c r="BF1253" i="4"/>
  <c r="BF1366" i="4"/>
  <c r="BF1375" i="4"/>
  <c r="BF1433" i="4"/>
  <c r="BF1443" i="4"/>
  <c r="BF1446" i="4"/>
  <c r="BF1447" i="4"/>
  <c r="BF1453" i="4"/>
  <c r="BF1515" i="4"/>
  <c r="BF1553" i="4"/>
  <c r="BF1575" i="4"/>
  <c r="BF1659" i="4"/>
  <c r="BF1748" i="4"/>
  <c r="BF1794" i="4"/>
  <c r="BF1802" i="4"/>
  <c r="BF1810" i="4"/>
  <c r="BF1901" i="4"/>
  <c r="BF1904" i="4"/>
  <c r="BF1953" i="4"/>
  <c r="BF1954" i="4"/>
  <c r="BF1989" i="4"/>
  <c r="BF2054" i="4"/>
  <c r="E85" i="3"/>
  <c r="J91" i="3"/>
  <c r="BF149" i="3"/>
  <c r="BF169" i="3"/>
  <c r="BF178" i="3"/>
  <c r="BF211" i="3"/>
  <c r="BF249" i="3"/>
  <c r="BF256" i="3"/>
  <c r="BF279" i="3"/>
  <c r="BF283" i="3"/>
  <c r="BF301" i="3"/>
  <c r="BF308" i="3"/>
  <c r="BF372" i="3"/>
  <c r="BF458" i="3"/>
  <c r="BF573" i="3"/>
  <c r="BF601" i="3"/>
  <c r="BF659" i="3"/>
  <c r="BF801" i="3"/>
  <c r="BF1069" i="3"/>
  <c r="BF1099" i="3"/>
  <c r="BF1120" i="3"/>
  <c r="BF1136" i="3"/>
  <c r="BF1167" i="3"/>
  <c r="BF1187" i="3"/>
  <c r="BF1250" i="3"/>
  <c r="BF1288" i="3"/>
  <c r="BF1295" i="3"/>
  <c r="BF1322" i="3"/>
  <c r="BF1360" i="3"/>
  <c r="BF1384" i="3"/>
  <c r="BF1512" i="3"/>
  <c r="BF1530" i="3"/>
  <c r="BF1562" i="3"/>
  <c r="BF1566" i="3"/>
  <c r="BF1567" i="3"/>
  <c r="BF1599" i="3"/>
  <c r="BF1607" i="3"/>
  <c r="BF1611" i="3"/>
  <c r="BF1621" i="3"/>
  <c r="BF1625" i="3"/>
  <c r="BF1629" i="3"/>
  <c r="BF1738" i="3"/>
  <c r="BF1784" i="3"/>
  <c r="BF1791" i="3"/>
  <c r="F144" i="3"/>
  <c r="BF165" i="3"/>
  <c r="BF173" i="3"/>
  <c r="BF183" i="3"/>
  <c r="BF362" i="3"/>
  <c r="BF418" i="3"/>
  <c r="BF549" i="3"/>
  <c r="BF616" i="3"/>
  <c r="BF639" i="3"/>
  <c r="BF645" i="3"/>
  <c r="BF894" i="3"/>
  <c r="BF939" i="3"/>
  <c r="BF1066" i="3"/>
  <c r="BF1083" i="3"/>
  <c r="BF1112" i="3"/>
  <c r="BF1144" i="3"/>
  <c r="BF1159" i="3"/>
  <c r="BF1179" i="3"/>
  <c r="BF1240" i="3"/>
  <c r="BF1258" i="3"/>
  <c r="BF1274" i="3"/>
  <c r="BF1281" i="3"/>
  <c r="BF1306" i="3"/>
  <c r="BF1330" i="3"/>
  <c r="BF1379" i="3"/>
  <c r="BF1382" i="3"/>
  <c r="BF1389" i="3"/>
  <c r="BF1390" i="3"/>
  <c r="BF1455" i="3"/>
  <c r="BF1501" i="3"/>
  <c r="BF1536" i="3"/>
  <c r="BF1558" i="3"/>
  <c r="BF187" i="3"/>
  <c r="BF190" i="3"/>
  <c r="BF230" i="3"/>
  <c r="BF275" i="3"/>
  <c r="BF315" i="3"/>
  <c r="BF443" i="3"/>
  <c r="BF494" i="3"/>
  <c r="BF500" i="3"/>
  <c r="BF566" i="3"/>
  <c r="BF924" i="3"/>
  <c r="BF930" i="3"/>
  <c r="BF933" i="3"/>
  <c r="BF1035" i="3"/>
  <c r="BF1056" i="3"/>
  <c r="BF1105" i="3"/>
  <c r="BF1128" i="3"/>
  <c r="BF1151" i="3"/>
  <c r="BF1195" i="3"/>
  <c r="BF1210" i="3"/>
  <c r="BF1266" i="3"/>
  <c r="BF1363" i="3"/>
  <c r="BF1366" i="3"/>
  <c r="BF1377" i="3"/>
  <c r="BF1386" i="3"/>
  <c r="BF1393" i="3"/>
  <c r="BF1404" i="3"/>
  <c r="BF1412" i="3"/>
  <c r="BF1419" i="3"/>
  <c r="BF1426" i="3"/>
  <c r="BF1434" i="3"/>
  <c r="BF1478" i="3"/>
  <c r="BF1484" i="3"/>
  <c r="BF1525" i="3"/>
  <c r="BF1544" i="3"/>
  <c r="BF151" i="3"/>
  <c r="BF156" i="3"/>
  <c r="BF268" i="3"/>
  <c r="BF470" i="3"/>
  <c r="BF475" i="3"/>
  <c r="BF525" i="3"/>
  <c r="BF588" i="3"/>
  <c r="BF632" i="3"/>
  <c r="BF877" i="3"/>
  <c r="BF900" i="3"/>
  <c r="BF937" i="3"/>
  <c r="BF948" i="3"/>
  <c r="BF1001" i="3"/>
  <c r="BF1089" i="3"/>
  <c r="BF1093" i="3"/>
  <c r="BF1173" i="3"/>
  <c r="BF1220" i="3"/>
  <c r="BF1230" i="3"/>
  <c r="BF1314" i="3"/>
  <c r="BF1339" i="3"/>
  <c r="BF1349" i="3"/>
  <c r="BF1369" i="3"/>
  <c r="BF1373" i="3"/>
  <c r="BF1385" i="3"/>
  <c r="BF1423" i="3"/>
  <c r="BF1451" i="3"/>
  <c r="BF1473" i="3"/>
  <c r="BF1516" i="3"/>
  <c r="F39" i="3"/>
  <c r="BD96" i="1" s="1"/>
  <c r="F35" i="3"/>
  <c r="AZ96" i="1" s="1"/>
  <c r="F35" i="4"/>
  <c r="AZ97" i="1" s="1"/>
  <c r="F39" i="4"/>
  <c r="BD97" i="1" s="1"/>
  <c r="F35" i="6"/>
  <c r="AZ99" i="1" s="1"/>
  <c r="F37" i="7"/>
  <c r="BB100" i="1" s="1"/>
  <c r="F39" i="8"/>
  <c r="BD101" i="1" s="1"/>
  <c r="J35" i="9"/>
  <c r="AV102" i="1" s="1"/>
  <c r="F39" i="9"/>
  <c r="BD102" i="1" s="1"/>
  <c r="F38" i="9"/>
  <c r="BC102" i="1" s="1"/>
  <c r="F39" i="10"/>
  <c r="BD104" i="1" s="1"/>
  <c r="F37" i="11"/>
  <c r="BB105" i="1" s="1"/>
  <c r="F35" i="12"/>
  <c r="AZ106" i="1" s="1"/>
  <c r="F38" i="12"/>
  <c r="BC106" i="1" s="1"/>
  <c r="F39" i="13"/>
  <c r="BD107" i="1" s="1"/>
  <c r="F38" i="13"/>
  <c r="BC107" i="1" s="1"/>
  <c r="F37" i="16"/>
  <c r="BB110" i="1" s="1"/>
  <c r="F35" i="16"/>
  <c r="AZ110" i="1" s="1"/>
  <c r="F38" i="16"/>
  <c r="BC110" i="1" s="1"/>
  <c r="F37" i="18"/>
  <c r="BB111" i="1" s="1"/>
  <c r="AS94" i="1"/>
  <c r="F37" i="3"/>
  <c r="BB96" i="1" s="1"/>
  <c r="F37" i="4"/>
  <c r="BB97" i="1" s="1"/>
  <c r="J35" i="5"/>
  <c r="AV98" i="1" s="1"/>
  <c r="J35" i="6"/>
  <c r="AV99" i="1" s="1"/>
  <c r="F35" i="7"/>
  <c r="AZ100" i="1" s="1"/>
  <c r="F38" i="7"/>
  <c r="BC100" i="1" s="1"/>
  <c r="F37" i="9"/>
  <c r="BB102" i="1"/>
  <c r="F38" i="10"/>
  <c r="BC104" i="1"/>
  <c r="F35" i="11"/>
  <c r="AZ105" i="1"/>
  <c r="J35" i="12"/>
  <c r="AV106" i="1"/>
  <c r="F39" i="12"/>
  <c r="BD106" i="1"/>
  <c r="J35" i="13"/>
  <c r="AV107" i="1"/>
  <c r="F39" i="14"/>
  <c r="BD108" i="1"/>
  <c r="F35" i="14"/>
  <c r="AZ108" i="1"/>
  <c r="F35" i="15"/>
  <c r="AZ109" i="1"/>
  <c r="F38" i="15"/>
  <c r="BC109" i="1"/>
  <c r="F39" i="18"/>
  <c r="BD111" i="1"/>
  <c r="J35" i="3"/>
  <c r="AV96" i="1" s="1"/>
  <c r="F38" i="4"/>
  <c r="BC97" i="1" s="1"/>
  <c r="F38" i="5"/>
  <c r="BC98" i="1" s="1"/>
  <c r="F35" i="5"/>
  <c r="AZ98" i="1" s="1"/>
  <c r="F37" i="6"/>
  <c r="BB99" i="1" s="1"/>
  <c r="F39" i="6"/>
  <c r="BD99" i="1" s="1"/>
  <c r="F39" i="7"/>
  <c r="BD100" i="1" s="1"/>
  <c r="J35" i="8"/>
  <c r="AV101" i="1" s="1"/>
  <c r="F38" i="8"/>
  <c r="BC101" i="1" s="1"/>
  <c r="J35" i="10"/>
  <c r="AV104" i="1" s="1"/>
  <c r="F39" i="11"/>
  <c r="BD105" i="1"/>
  <c r="F38" i="11"/>
  <c r="BC105" i="1" s="1"/>
  <c r="F37" i="13"/>
  <c r="BB107" i="1"/>
  <c r="J35" i="14"/>
  <c r="AV108" i="1" s="1"/>
  <c r="J35" i="15"/>
  <c r="AV109" i="1"/>
  <c r="F37" i="15"/>
  <c r="BB109" i="1" s="1"/>
  <c r="F35" i="18"/>
  <c r="AZ111" i="1" s="1"/>
  <c r="F38" i="3"/>
  <c r="BC96" i="1" s="1"/>
  <c r="J35" i="4"/>
  <c r="AV97" i="1" s="1"/>
  <c r="F37" i="5"/>
  <c r="BB98" i="1" s="1"/>
  <c r="F39" i="5"/>
  <c r="BD98" i="1" s="1"/>
  <c r="F38" i="6"/>
  <c r="BC99" i="1" s="1"/>
  <c r="J35" i="7"/>
  <c r="AV100" i="1" s="1"/>
  <c r="F35" i="8"/>
  <c r="AZ101" i="1" s="1"/>
  <c r="F37" i="8"/>
  <c r="BB101" i="1" s="1"/>
  <c r="F35" i="9"/>
  <c r="AZ102" i="1" s="1"/>
  <c r="F37" i="10"/>
  <c r="BB104" i="1"/>
  <c r="F35" i="10"/>
  <c r="AZ104" i="1" s="1"/>
  <c r="J35" i="11"/>
  <c r="AV105" i="1"/>
  <c r="F37" i="12"/>
  <c r="BB106" i="1" s="1"/>
  <c r="F35" i="13"/>
  <c r="AZ107" i="1"/>
  <c r="F37" i="14"/>
  <c r="BB108" i="1" s="1"/>
  <c r="F38" i="14"/>
  <c r="BC108" i="1"/>
  <c r="F39" i="15"/>
  <c r="BD109" i="1" s="1"/>
  <c r="J35" i="16"/>
  <c r="AV110" i="1"/>
  <c r="F39" i="16"/>
  <c r="BD110" i="1" s="1"/>
  <c r="F38" i="18"/>
  <c r="BC111" i="1"/>
  <c r="J35" i="18"/>
  <c r="AV111" i="1" s="1"/>
  <c r="P133" i="7" l="1"/>
  <c r="P132" i="7" s="1"/>
  <c r="AU100" i="1" s="1"/>
  <c r="T133" i="7"/>
  <c r="T132" i="7" s="1"/>
  <c r="R133" i="7"/>
  <c r="R132" i="7" s="1"/>
  <c r="R153" i="12"/>
  <c r="BK125" i="16"/>
  <c r="J125" i="16" s="1"/>
  <c r="J98" i="16" s="1"/>
  <c r="T148" i="3"/>
  <c r="T147" i="3" s="1"/>
  <c r="R129" i="8"/>
  <c r="T153" i="12"/>
  <c r="T142" i="12" s="1"/>
  <c r="P130" i="8"/>
  <c r="P129" i="8" s="1"/>
  <c r="AU101" i="1" s="1"/>
  <c r="BK153" i="12"/>
  <c r="J153" i="12" s="1"/>
  <c r="J101" i="12" s="1"/>
  <c r="R1424" i="3"/>
  <c r="R141" i="4"/>
  <c r="T136" i="5"/>
  <c r="P1424" i="3"/>
  <c r="P147" i="3" s="1"/>
  <c r="AU96" i="1" s="1"/>
  <c r="P137" i="10"/>
  <c r="R148" i="3"/>
  <c r="R147" i="3" s="1"/>
  <c r="T127" i="13"/>
  <c r="T126" i="13" s="1"/>
  <c r="R190" i="5"/>
  <c r="R135" i="5" s="1"/>
  <c r="R1033" i="4"/>
  <c r="T1033" i="4"/>
  <c r="T140" i="4" s="1"/>
  <c r="R127" i="13"/>
  <c r="R126" i="13" s="1"/>
  <c r="P142" i="12"/>
  <c r="AU106" i="1" s="1"/>
  <c r="T204" i="10"/>
  <c r="T136" i="10" s="1"/>
  <c r="T163" i="6"/>
  <c r="T134" i="6" s="1"/>
  <c r="P125" i="14"/>
  <c r="P124" i="14"/>
  <c r="AU108" i="1" s="1"/>
  <c r="T193" i="11"/>
  <c r="R163" i="6"/>
  <c r="R134" i="6"/>
  <c r="T272" i="18"/>
  <c r="T125" i="14"/>
  <c r="T124" i="14" s="1"/>
  <c r="R142" i="12"/>
  <c r="R142" i="18"/>
  <c r="R126" i="16"/>
  <c r="R125" i="16"/>
  <c r="R193" i="11"/>
  <c r="R204" i="10"/>
  <c r="R136" i="10" s="1"/>
  <c r="P163" i="6"/>
  <c r="P134" i="6" s="1"/>
  <c r="AU99" i="1" s="1"/>
  <c r="R272" i="18"/>
  <c r="R141" i="18" s="1"/>
  <c r="R125" i="14"/>
  <c r="R124" i="14" s="1"/>
  <c r="T142" i="18"/>
  <c r="T141" i="18" s="1"/>
  <c r="P142" i="18"/>
  <c r="P193" i="11"/>
  <c r="P1033" i="4"/>
  <c r="P140" i="4" s="1"/>
  <c r="AU97" i="1" s="1"/>
  <c r="P126" i="16"/>
  <c r="P125" i="16" s="1"/>
  <c r="AU110" i="1" s="1"/>
  <c r="R126" i="15"/>
  <c r="R125" i="15"/>
  <c r="P138" i="11"/>
  <c r="P137" i="11"/>
  <c r="AU105" i="1" s="1"/>
  <c r="T190" i="5"/>
  <c r="T137" i="11"/>
  <c r="P272" i="18"/>
  <c r="T166" i="8"/>
  <c r="T129" i="8"/>
  <c r="BK520" i="7"/>
  <c r="T126" i="15"/>
  <c r="T125" i="15" s="1"/>
  <c r="R138" i="11"/>
  <c r="R137" i="11" s="1"/>
  <c r="P190" i="5"/>
  <c r="P135" i="5" s="1"/>
  <c r="AU98" i="1" s="1"/>
  <c r="P204" i="10"/>
  <c r="P136" i="10" s="1"/>
  <c r="AU104" i="1" s="1"/>
  <c r="P166" i="8"/>
  <c r="BK137" i="10"/>
  <c r="J137" i="10" s="1"/>
  <c r="J99" i="10" s="1"/>
  <c r="BK130" i="8"/>
  <c r="BK148" i="3"/>
  <c r="BK133" i="7"/>
  <c r="BK141" i="4"/>
  <c r="BK136" i="5"/>
  <c r="BK135" i="6"/>
  <c r="BK139" i="9"/>
  <c r="J139" i="9"/>
  <c r="J102" i="9" s="1"/>
  <c r="BK142" i="18"/>
  <c r="J142" i="18" s="1"/>
  <c r="J99" i="18" s="1"/>
  <c r="BK1033" i="4"/>
  <c r="BK204" i="10"/>
  <c r="J204" i="10" s="1"/>
  <c r="J106" i="10" s="1"/>
  <c r="BK126" i="15"/>
  <c r="J126" i="15"/>
  <c r="J99" i="15" s="1"/>
  <c r="BK163" i="6"/>
  <c r="BK138" i="11"/>
  <c r="J138" i="11" s="1"/>
  <c r="J99" i="11" s="1"/>
  <c r="BK127" i="13"/>
  <c r="J127" i="13"/>
  <c r="J99" i="13" s="1"/>
  <c r="BK125" i="14"/>
  <c r="J125" i="14" s="1"/>
  <c r="J99" i="14" s="1"/>
  <c r="BK1424" i="3"/>
  <c r="J1424" i="3"/>
  <c r="BK190" i="5"/>
  <c r="BK126" i="9"/>
  <c r="J126" i="9"/>
  <c r="J99" i="9" s="1"/>
  <c r="BK193" i="11"/>
  <c r="J193" i="11" s="1"/>
  <c r="J106" i="11" s="1"/>
  <c r="BK272" i="18"/>
  <c r="J272" i="18"/>
  <c r="J111" i="18" s="1"/>
  <c r="BK142" i="12"/>
  <c r="J142" i="12" s="1"/>
  <c r="J32" i="12" s="1"/>
  <c r="F36" i="3"/>
  <c r="BA96" i="1" s="1"/>
  <c r="J36" i="5"/>
  <c r="AW98" i="1" s="1"/>
  <c r="AT98" i="1" s="1"/>
  <c r="F36" i="7"/>
  <c r="BA100" i="1" s="1"/>
  <c r="AZ95" i="1"/>
  <c r="AV95" i="1" s="1"/>
  <c r="BC95" i="1"/>
  <c r="AY95" i="1" s="1"/>
  <c r="J36" i="9"/>
  <c r="AW102" i="1"/>
  <c r="AT102" i="1" s="1"/>
  <c r="BB95" i="1"/>
  <c r="AX95" i="1" s="1"/>
  <c r="J36" i="10"/>
  <c r="AW104" i="1" s="1"/>
  <c r="AT104" i="1" s="1"/>
  <c r="J36" i="13"/>
  <c r="AW107" i="1"/>
  <c r="AT107" i="1" s="1"/>
  <c r="F36" i="16"/>
  <c r="BA110" i="1" s="1"/>
  <c r="F36" i="18"/>
  <c r="BA111" i="1" s="1"/>
  <c r="F36" i="4"/>
  <c r="BA97" i="1" s="1"/>
  <c r="J36" i="6"/>
  <c r="AW99" i="1" s="1"/>
  <c r="AT99" i="1" s="1"/>
  <c r="J36" i="8"/>
  <c r="AW101" i="1" s="1"/>
  <c r="AT101" i="1" s="1"/>
  <c r="J36" i="11"/>
  <c r="AW105" i="1" s="1"/>
  <c r="AT105" i="1" s="1"/>
  <c r="J36" i="12"/>
  <c r="AW106" i="1"/>
  <c r="AT106" i="1" s="1"/>
  <c r="F36" i="14"/>
  <c r="BA108" i="1"/>
  <c r="J36" i="15"/>
  <c r="AW109" i="1" s="1"/>
  <c r="AT109" i="1" s="1"/>
  <c r="BD103" i="1"/>
  <c r="BC103" i="1"/>
  <c r="AY103" i="1" s="1"/>
  <c r="J36" i="4"/>
  <c r="AW97" i="1" s="1"/>
  <c r="AT97" i="1" s="1"/>
  <c r="F36" i="6"/>
  <c r="BA99" i="1" s="1"/>
  <c r="F36" i="8"/>
  <c r="BA101" i="1" s="1"/>
  <c r="F36" i="11"/>
  <c r="BA105" i="1"/>
  <c r="F36" i="12"/>
  <c r="BA106" i="1"/>
  <c r="J36" i="14"/>
  <c r="AW108" i="1"/>
  <c r="AT108" i="1" s="1"/>
  <c r="F36" i="15"/>
  <c r="BA109" i="1"/>
  <c r="J32" i="16"/>
  <c r="AZ103" i="1"/>
  <c r="AV103" i="1" s="1"/>
  <c r="BB103" i="1"/>
  <c r="AX103" i="1" s="1"/>
  <c r="J36" i="3"/>
  <c r="AW96" i="1" s="1"/>
  <c r="AT96" i="1" s="1"/>
  <c r="F36" i="5"/>
  <c r="BA98" i="1" s="1"/>
  <c r="J36" i="7"/>
  <c r="AW100" i="1" s="1"/>
  <c r="AT100" i="1" s="1"/>
  <c r="F36" i="9"/>
  <c r="BA102" i="1" s="1"/>
  <c r="BD95" i="1"/>
  <c r="F36" i="10"/>
  <c r="BA104" i="1"/>
  <c r="F36" i="13"/>
  <c r="BA107" i="1"/>
  <c r="J36" i="16"/>
  <c r="AW110" i="1" s="1"/>
  <c r="AT110" i="1" s="1"/>
  <c r="J36" i="18"/>
  <c r="AW111" i="1" s="1"/>
  <c r="AT111" i="1" s="1"/>
  <c r="R140" i="4" l="1"/>
  <c r="T135" i="5"/>
  <c r="P141" i="18"/>
  <c r="AU111" i="1"/>
  <c r="BK137" i="11"/>
  <c r="J137" i="11"/>
  <c r="J98" i="11"/>
  <c r="BK126" i="13"/>
  <c r="J126" i="13" s="1"/>
  <c r="J98" i="13" s="1"/>
  <c r="BK136" i="10"/>
  <c r="J136" i="10"/>
  <c r="J98" i="10" s="1"/>
  <c r="BK147" i="3"/>
  <c r="BK125" i="9"/>
  <c r="J125" i="9"/>
  <c r="J98" i="9"/>
  <c r="BK129" i="8"/>
  <c r="BK141" i="18"/>
  <c r="J141" i="18"/>
  <c r="J98" i="18"/>
  <c r="BK135" i="5"/>
  <c r="BK124" i="14"/>
  <c r="J124" i="14"/>
  <c r="BK132" i="7"/>
  <c r="BK134" i="6"/>
  <c r="BK140" i="4"/>
  <c r="BK125" i="15"/>
  <c r="J125" i="15" s="1"/>
  <c r="J32" i="15" s="1"/>
  <c r="J41" i="16"/>
  <c r="J98" i="12"/>
  <c r="J41" i="12"/>
  <c r="J32" i="9"/>
  <c r="AU103" i="1"/>
  <c r="BC94" i="1"/>
  <c r="W32" i="1" s="1"/>
  <c r="BA103" i="1"/>
  <c r="AW103" i="1" s="1"/>
  <c r="AT103" i="1" s="1"/>
  <c r="AU95" i="1"/>
  <c r="BA95" i="1"/>
  <c r="AW95" i="1" s="1"/>
  <c r="AT95" i="1" s="1"/>
  <c r="BD94" i="1"/>
  <c r="W33" i="1" s="1"/>
  <c r="J32" i="14"/>
  <c r="BB94" i="1"/>
  <c r="W31" i="1" s="1"/>
  <c r="AZ94" i="1"/>
  <c r="W29" i="1" s="1"/>
  <c r="J41" i="15" l="1"/>
  <c r="J41" i="14"/>
  <c r="J41" i="9"/>
  <c r="J98" i="14"/>
  <c r="J98" i="15"/>
  <c r="BA94" i="1"/>
  <c r="W30" i="1" s="1"/>
  <c r="AU94" i="1"/>
  <c r="J32" i="18"/>
  <c r="J32" i="10"/>
  <c r="J32" i="13"/>
  <c r="J32" i="11"/>
  <c r="AV94" i="1"/>
  <c r="AK29" i="1" s="1"/>
  <c r="AY94" i="1"/>
  <c r="AX94" i="1"/>
  <c r="J41" i="11" l="1"/>
  <c r="J41" i="10"/>
  <c r="J41" i="18"/>
  <c r="J41" i="13"/>
  <c r="AW94" i="1"/>
  <c r="AK30" i="1" s="1"/>
  <c r="AT94" i="1" l="1"/>
</calcChain>
</file>

<file path=xl/sharedStrings.xml><?xml version="1.0" encoding="utf-8"?>
<sst xmlns="http://schemas.openxmlformats.org/spreadsheetml/2006/main" count="86162" uniqueCount="8479">
  <si>
    <t>Export Komplet</t>
  </si>
  <si>
    <t/>
  </si>
  <si>
    <t>2.0</t>
  </si>
  <si>
    <t>False</t>
  </si>
  <si>
    <t>{cebaf13d-6472-4e2a-91c8-4d6a9bc8ee0e}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</si>
  <si>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</si>
  <si>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</si>
  <si>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</si>
  <si>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</si>
  <si>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</si>
  <si>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</si>
  <si>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</si>
  <si>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</si>
  <si>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4620252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</si>
  <si>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</si>
  <si>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</si>
  <si>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SO01 - TOPOĽČIANKY, Centrálny logistický sklad (CLS), KASÁRNE, REKONŠTRUKCIA OBJEKTU UBYTOVNE 001</t>
  </si>
  <si>
    <t>JKSO:</t>
  </si>
  <si>
    <t>ČS:</t>
  </si>
  <si>
    <t>Miesto:</t>
  </si>
  <si>
    <t xml:space="preserve">Topoľčianky </t>
  </si>
  <si>
    <t>Dátum:</t>
  </si>
  <si>
    <t>20. 11. 2025</t>
  </si>
  <si>
    <t>Objednávateľ:</t>
  </si>
  <si>
    <t>IČO:</t>
  </si>
  <si>
    <t xml:space="preserve">MV SR Pribinova č.2, 812 72 Bratislava </t>
  </si>
  <si>
    <t>IČ DPH:</t>
  </si>
  <si>
    <t>Zhotoviteľ:</t>
  </si>
  <si>
    <t>Vyplň údaj</t>
  </si>
  <si>
    <t>Projektant:</t>
  </si>
  <si>
    <t>STAPRING a.s. Ing.A. Režná,Ing.I.Kóňa</t>
  </si>
  <si>
    <t>True</t>
  </si>
  <si>
    <t>Spracovateľ:</t>
  </si>
  <si>
    <t>K. Šinská</t>
  </si>
  <si>
    <t>Poznámka:</t>
  </si>
  <si>
    <t>Realizačný projekt 05/2025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</si>
  <si>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</si>
  <si>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</si>
  <si>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</si>
  <si>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</si>
  <si>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</si>
  <si>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</si>
  <si>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</si>
  <si>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</si>
  <si>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</si>
  <si>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</si>
  <si>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</si>
  <si>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</si>
  <si>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</si>
  <si>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</si>
  <si>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</si>
  <si>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</si>
  <si>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</si>
  <si>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</si>
  <si>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</si>
  <si>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</si>
  <si>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</si>
  <si>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</si>
  <si>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</si>
  <si>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</si>
  <si>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</si>
  <si>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</si>
  <si>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</si>
  <si>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</si>
  <si>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</si>
  <si>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</si>
  <si>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</si>
  <si>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</si>
  <si>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</si>
  <si>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</si>
  <si>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</si>
  <si>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</si>
  <si>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</si>
  <si>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</si>
  <si>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</si>
  <si>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</si>
  <si>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</si>
  <si>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</si>
  <si>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</si>
  <si>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</si>
  <si>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</si>
  <si>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STA</t>
  </si>
  <si>
    <t>1</t>
  </si>
  <si>
    <t>SO01.E1A</t>
  </si>
  <si>
    <t>E1.1  ARCHITEKTONICKÉ A STAVEBNÉ RIEŠENIE, POŽ.POSÚDENIE, E.9 STATIKA</t>
  </si>
  <si>
    <t>{1a8f05da-f892-45d3-9af9-f21b177af95a}</t>
  </si>
  <si>
    <t>SO01.1</t>
  </si>
  <si>
    <t>SO01.1 Búracie práce stavebná časť 1PP v.č.A01, 1NP v.č.A-02, 2NP v.č.A03 + statika str.3</t>
  </si>
  <si>
    <t>Časť</t>
  </si>
  <si>
    <t>2</t>
  </si>
  <si>
    <t>{d494b7f7-9e45-4766-8a2f-fcc57d108533}</t>
  </si>
  <si>
    <t>SO01.2</t>
  </si>
  <si>
    <t>SO01.2 Architektúra - nové konštrukcie 1PP v.č.A07,1NP  A-08,2NP A-09+statika str.5</t>
  </si>
  <si>
    <t>{0de0992d-98e3-4719-a551-74f6f4539451}</t>
  </si>
  <si>
    <t>SO01.3</t>
  </si>
  <si>
    <t>SO01.3  Konštrukcie drevenné v.č. A-15,  Výkaz oceľových výrobkov v.č.A-16</t>
  </si>
  <si>
    <t>{2bf67584-0661-4587-9d98-b20bffd9d140}</t>
  </si>
  <si>
    <t>SO01.4</t>
  </si>
  <si>
    <t>SO01.4 Výkaz plastových  výrobkov v.č.A-14, Výkaz hliníkových výrobkov v.č.A-17</t>
  </si>
  <si>
    <t>{53abb4ad-234c-43fa-b288-6a3089efcdf9}</t>
  </si>
  <si>
    <t>SO01.5</t>
  </si>
  <si>
    <t>SO01.5 Zateplenie fasady v.č.A12, v.č.A13 - F1 až F6</t>
  </si>
  <si>
    <t>{a67c7a02-f5c6-4e5b-a809-e660fb1511d7}</t>
  </si>
  <si>
    <t>SO01.6</t>
  </si>
  <si>
    <t>SO01.6  Vyspravenie strechy S1, Klampiarske výrobky v.č.A-18</t>
  </si>
  <si>
    <t>{b3de4b61-d954-408c-8e34-d0abef9270e9}</t>
  </si>
  <si>
    <t>SO01.7</t>
  </si>
  <si>
    <t>SO01.7 Hasiace prístroje, Vyčistenie stavby</t>
  </si>
  <si>
    <t>{5a241b1f-d688-4487-a5fe-5c2499bdb1f9}</t>
  </si>
  <si>
    <t>SO01.E1P</t>
  </si>
  <si>
    <t>SO01.E1  KASÁRNE, REKONŠTRUKCIA OBJEKTU UBYTOVNE 001- PROFESIE</t>
  </si>
  <si>
    <t>{7e274e5c-60eb-456d-b8ae-d98d8a52b027}</t>
  </si>
  <si>
    <t>E1.2</t>
  </si>
  <si>
    <t xml:space="preserve">E1.2  Zdravotechnika </t>
  </si>
  <si>
    <t>{e6bb5dbc-1376-4689-97a1-cdbd17c97718}</t>
  </si>
  <si>
    <t>E1.3</t>
  </si>
  <si>
    <t xml:space="preserve">E1.3  Ústredné vykurovanie </t>
  </si>
  <si>
    <t>{9cfdc746-4d7f-441a-a67e-6f3f212f4391}</t>
  </si>
  <si>
    <t>E1.4</t>
  </si>
  <si>
    <t xml:space="preserve">E1.4 Vzduchotechnika </t>
  </si>
  <si>
    <t>{ba2341e7-1bcc-4b05-ae58-c60edf0ca639}</t>
  </si>
  <si>
    <t>E1.5</t>
  </si>
  <si>
    <t xml:space="preserve">E1.5 Elektroinštalácia , Bleskozvod </t>
  </si>
  <si>
    <t>{9dbce8bd-ee8d-4350-8d06-526bac12eaeb}</t>
  </si>
  <si>
    <t>E1.6a</t>
  </si>
  <si>
    <t xml:space="preserve">E1.6a Štruktúrovaná kabeláž </t>
  </si>
  <si>
    <t>{35769343-14c3-43b0-a386-c914a88771ff}</t>
  </si>
  <si>
    <t>E1.6b, E1.6c</t>
  </si>
  <si>
    <t xml:space="preserve">E1.6b Elektrická požiarna signalizácia, E1.6c Hlasová signalizácia požiaru </t>
  </si>
  <si>
    <t>{6dfd7e0b-9672-41e6-bbdb-37d2d2795394}</t>
  </si>
  <si>
    <t>E1.7</t>
  </si>
  <si>
    <t>E1.7 Plynoinštalácia</t>
  </si>
  <si>
    <t>{a3cd49ea-df89-4916-821b-c4fb2ffefe47}</t>
  </si>
  <si>
    <t>E1.9</t>
  </si>
  <si>
    <t xml:space="preserve">E1.9 Meranie a regulácia </t>
  </si>
  <si>
    <t>{cad1bbcd-3cf1-43ec-9aaa-504c29beda5a}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</si>
  <si>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</si>
  <si>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</si>
  <si>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</si>
  <si>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</si>
  <si>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</si>
  <si>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</si>
  <si>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</si>
  <si>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</si>
  <si>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</si>
  <si>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</si>
  <si>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</si>
  <si>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</si>
  <si>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</si>
  <si>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</si>
  <si>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</si>
  <si>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</si>
  <si>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</si>
  <si>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</si>
  <si>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</si>
  <si>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4</t>
  </si>
  <si>
    <t>ROZPOCET</t>
  </si>
  <si>
    <t>K</t>
  </si>
  <si>
    <t>hzs</t>
  </si>
  <si>
    <t>262144</t>
  </si>
  <si>
    <t>VV</t>
  </si>
  <si>
    <t>Súčet</t>
  </si>
  <si>
    <t>HZS</t>
  </si>
  <si>
    <t>3</t>
  </si>
  <si>
    <t>HZS001</t>
  </si>
  <si>
    <t>hod</t>
  </si>
  <si>
    <t>50</t>
  </si>
  <si>
    <t>20</t>
  </si>
  <si>
    <t>5</t>
  </si>
  <si>
    <t>6</t>
  </si>
  <si>
    <t>bm</t>
  </si>
  <si>
    <t>7</t>
  </si>
  <si>
    <t>12</t>
  </si>
  <si>
    <t>8</t>
  </si>
  <si>
    <t>9</t>
  </si>
  <si>
    <t>10</t>
  </si>
  <si>
    <t>oknabur</t>
  </si>
  <si>
    <t xml:space="preserve">plocha okien vyburanie </t>
  </si>
  <si>
    <t>m2</t>
  </si>
  <si>
    <t>332,19</t>
  </si>
  <si>
    <t>drevZSext</t>
  </si>
  <si>
    <t>drevenná zask stena vr. sklla ext</t>
  </si>
  <si>
    <t>39,396</t>
  </si>
  <si>
    <t>B41podlPVC1np</t>
  </si>
  <si>
    <t xml:space="preserve">1np PVC podlahy + teralit  hr.5mm  v.č.A02 </t>
  </si>
  <si>
    <t>288,97</t>
  </si>
  <si>
    <t>B42kerdlažba1NP</t>
  </si>
  <si>
    <t xml:space="preserve">1np kerdlažba  + cem.malta hr.12mm </t>
  </si>
  <si>
    <t>199,1</t>
  </si>
  <si>
    <t>B43podlPVC1np</t>
  </si>
  <si>
    <t>1np PVC podlaha +teralit5mm + cem.poter 25mm /celkom 30mm</t>
  </si>
  <si>
    <t>22,804</t>
  </si>
  <si>
    <t>B41podlPVC1PP</t>
  </si>
  <si>
    <t>1PP  PVC podlaha +teralit hr.5mm v.č.A01</t>
  </si>
  <si>
    <t>138,84</t>
  </si>
  <si>
    <t>B42kerdlažba1PP</t>
  </si>
  <si>
    <t xml:space="preserve">1PP ker.dlažba+ cem.malta hr12mm  </t>
  </si>
  <si>
    <t>150,492</t>
  </si>
  <si>
    <t>SO01.E1A - E1.1  ARCHITEKTONICKÉ A STAVEBNÉ RIEŠENIE, POŽ.POSÚDENIE, E.9 STATIKA</t>
  </si>
  <si>
    <t>B44terazzpodl1NP</t>
  </si>
  <si>
    <t>1NP terazzová podlha  hr.25mm +cem. malta hr.20mm</t>
  </si>
  <si>
    <t>57,71</t>
  </si>
  <si>
    <t>Časť:</t>
  </si>
  <si>
    <t>B44terazzpodl1PP</t>
  </si>
  <si>
    <t xml:space="preserve">1PP terazzová podlaha  hr.25mm + cementová malta hr 20mm </t>
  </si>
  <si>
    <t>12,8</t>
  </si>
  <si>
    <t>SO01.1 - SO01.1 Búracie práce stavebná časť 1PP v.č.A01, 1NP v.č.A-02, 2NP v.č.A03 + statika str.3</t>
  </si>
  <si>
    <t>B47brusPOTER1pp</t>
  </si>
  <si>
    <t xml:space="preserve">1PP m.č.041,042  B 47 brúsenie poteru  12mm celkom </t>
  </si>
  <si>
    <t>24,05</t>
  </si>
  <si>
    <t>B48brusPOTER1PP</t>
  </si>
  <si>
    <t xml:space="preserve">1PP m.č.045   B48 brúsenie poteru hr5mm </t>
  </si>
  <si>
    <t>19,25</t>
  </si>
  <si>
    <t>B41podlPVC2NP</t>
  </si>
  <si>
    <t xml:space="preserve">2NP PVC podlahy+ teralit hr.5mm v.č.A03 </t>
  </si>
  <si>
    <t>367,83</t>
  </si>
  <si>
    <t>B42kerdlažba2NP</t>
  </si>
  <si>
    <t xml:space="preserve">2NP ker.dlažba+cem.malta hr.12mm </t>
  </si>
  <si>
    <t>64,74</t>
  </si>
  <si>
    <t>B43podlPVC2np</t>
  </si>
  <si>
    <t>2np PVC podlaha+teralit+cem.poter hr.25mm /celkom 30mm</t>
  </si>
  <si>
    <t>30,027</t>
  </si>
  <si>
    <t>lešenie</t>
  </si>
  <si>
    <t>1500</t>
  </si>
  <si>
    <t>odkopprim</t>
  </si>
  <si>
    <t xml:space="preserve">odkop prímurovky </t>
  </si>
  <si>
    <t>m3</t>
  </si>
  <si>
    <t>18,036</t>
  </si>
  <si>
    <t>odkopOCH</t>
  </si>
  <si>
    <t>odkop okap chodník</t>
  </si>
  <si>
    <t>11,204</t>
  </si>
  <si>
    <t>ocprvky</t>
  </si>
  <si>
    <t>oc. prvky  príprava  pre nový náter</t>
  </si>
  <si>
    <t>711,8</t>
  </si>
  <si>
    <t>HSV - Práce a dodávky HSV</t>
  </si>
  <si>
    <t xml:space="preserve">    1 - Zemné práce</t>
  </si>
  <si>
    <t xml:space="preserve">    6 - Úpravy povrchov, podlahy, osadenie</t>
  </si>
  <si>
    <t xml:space="preserve">    9 - Ostatné konštrukcie a práce-búranie</t>
  </si>
  <si>
    <t xml:space="preserve">    9.1 - Ostatné konštrukcie a práce-búranie  VÝPLNÍ</t>
  </si>
  <si>
    <t xml:space="preserve">    9.2 - Ocelové konštrukcie - vybúranie  </t>
  </si>
  <si>
    <t xml:space="preserve">    9.3 - Buranie  muriv </t>
  </si>
  <si>
    <t xml:space="preserve">    9.4 - Buranie podlah </t>
  </si>
  <si>
    <t xml:space="preserve">    9.5OM - POVRCH STIEN obitie- interier</t>
  </si>
  <si>
    <t xml:space="preserve">    9.6s - Vybúranie strešného plášta - nový otvor </t>
  </si>
  <si>
    <t xml:space="preserve">    9.7A - Fasada - búracie práce </t>
  </si>
  <si>
    <t xml:space="preserve">    9.8 - PRIERAZY  - búracie práce </t>
  </si>
  <si>
    <t xml:space="preserve">    94L - Lešenie</t>
  </si>
  <si>
    <t xml:space="preserve">    94 - LEŠENIE</t>
  </si>
  <si>
    <t xml:space="preserve">    97 - Presun sutí na stavenisku </t>
  </si>
  <si>
    <t xml:space="preserve">    97a - Presun sutí - na regulovanú skladku </t>
  </si>
  <si>
    <t xml:space="preserve">    979 - Poplatok za sute</t>
  </si>
  <si>
    <t xml:space="preserve">    99 - Presun hmôt HSV</t>
  </si>
  <si>
    <t>PSV - Práce a dodávky PSV</t>
  </si>
  <si>
    <t xml:space="preserve">    725 - Zdravotechnika - zariaďovacie predmety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</si>
  <si>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</si>
  <si>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</si>
  <si>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</si>
  <si>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</si>
  <si>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776 - Podlahy povlakové</t>
  </si>
  <si>
    <t xml:space="preserve">    783 - Nátery</t>
  </si>
  <si>
    <t xml:space="preserve">    787 - Zasklievanie</t>
  </si>
  <si>
    <t>HSV</t>
  </si>
  <si>
    <t>Práce a dodávky HSV</t>
  </si>
  <si>
    <t>M</t>
  </si>
  <si>
    <t>-1317273396</t>
  </si>
  <si>
    <t>Zemné práce</t>
  </si>
  <si>
    <t>113107131.S</t>
  </si>
  <si>
    <t>Odstránenie krytu  z betónu prostého, hr.vrstvy do 150 mm, -0,22500t- B37  OKAP.CHODNÍK</t>
  </si>
  <si>
    <t>1643447584</t>
  </si>
  <si>
    <t>" B37  okap.chodník hr.100mm</t>
  </si>
  <si>
    <t>0,55*67,9</t>
  </si>
  <si>
    <t>Medzisúčet v.č.A-02 1NP</t>
  </si>
  <si>
    <t>130101001.S</t>
  </si>
  <si>
    <t>Výkop jamy a ryhy v obmedzenom priestore horn. tr.1-2 ručne</t>
  </si>
  <si>
    <t>448539606</t>
  </si>
  <si>
    <t xml:space="preserve">" ozn.U prímurovka  hr150mm  - vybúranie prímurovky </t>
  </si>
  <si>
    <t>" izolácia hydroizolácia steny sa ponechá 1pp</t>
  </si>
  <si>
    <t>0,3*1,2*(2,5+16,5+4,5+26,6)</t>
  </si>
  <si>
    <t>Medzisúčet</t>
  </si>
  <si>
    <t>" B37  okap.chodník hr.300mm  kamenivo zemnina</t>
  </si>
  <si>
    <t>0,3*0,55*67,9</t>
  </si>
  <si>
    <t>162201211.S</t>
  </si>
  <si>
    <t>Vodorovné premiestnenie výkopku horniny tr. 1 až 4 stavebným fúrikom do 10 m v rovine alebo vo svahu do 1:5</t>
  </si>
  <si>
    <t>1146071490</t>
  </si>
  <si>
    <t>162201219.S</t>
  </si>
  <si>
    <t xml:space="preserve">Príplatok za k.ď. 10m v rovine alebo vo svahu do 1:5 k vodorov. premiestneniu výkopku stavebným fúrikom horn. tr.1 až 4 s vyklopením </t>
  </si>
  <si>
    <t>-1217384579</t>
  </si>
  <si>
    <t>174101102.S</t>
  </si>
  <si>
    <t>Zásyp sypaninou v uzavretých priestoroch s urovnaním povrchu zásypu - m.č.032(m.č.047)</t>
  </si>
  <si>
    <t>208043575</t>
  </si>
  <si>
    <t>" priehlbeň sa zasype  m.č.032</t>
  </si>
  <si>
    <t>" dk -4,3</t>
  </si>
  <si>
    <t>0,5*(2,5*2,5)</t>
  </si>
  <si>
    <t>Súčet  v.č.A01</t>
  </si>
  <si>
    <t>583310001900.S</t>
  </si>
  <si>
    <t>Kamenivo ťažené hrubé frakcia 22-63 mm</t>
  </si>
  <si>
    <t>t</t>
  </si>
  <si>
    <t>-1661894601</t>
  </si>
  <si>
    <t>3,21*1,89*1,1</t>
  </si>
  <si>
    <t>6,674*1,89 'Prepočítané koeficientom množstva</t>
  </si>
  <si>
    <t>Úpravy povrchov, podlahy, osadenie</t>
  </si>
  <si>
    <t>632451441.S</t>
  </si>
  <si>
    <t>Doplnenie cementového poteru s plochou jednotlivo (s dodaním hmôt) do 4 m2 a hr. do 40 mm</t>
  </si>
  <si>
    <t>-200133541</t>
  </si>
  <si>
    <t>100 " po vyburani priečok</t>
  </si>
  <si>
    <t>Ostatné konštrukcie a práce-búranie</t>
  </si>
  <si>
    <t>HZS000211.S</t>
  </si>
  <si>
    <t xml:space="preserve">HZS - buracie práce  predpoklad dodatočných prác potrebných  pre obnovu </t>
  </si>
  <si>
    <t>1817847321</t>
  </si>
  <si>
    <t>100</t>
  </si>
  <si>
    <t>952901111.Sx</t>
  </si>
  <si>
    <t xml:space="preserve">Vyčistenie budov pri výške podlaží do 4 m /po búracích prácach1PP v.č.A-01, 1NP v.č.A-02, 2NP v.č.A-03 </t>
  </si>
  <si>
    <t>-1605230694</t>
  </si>
  <si>
    <t>" 1PP v.č.A-01</t>
  </si>
  <si>
    <t>752,96</t>
  </si>
  <si>
    <t>Medzisúčet  v.č.A-01  1PP Pôvodný stav , BP</t>
  </si>
  <si>
    <t>" 1NP  v.č.A-02</t>
  </si>
  <si>
    <t>784,52</t>
  </si>
  <si>
    <t>Medzisúčet v.č.A-02 1NP  Pôvodný stav , BP</t>
  </si>
  <si>
    <t>" 2NP  v.č.A-03</t>
  </si>
  <si>
    <t>579,51</t>
  </si>
  <si>
    <t>Medzisúčet v.č.A-03 2NP  Pôvodný stav , BP</t>
  </si>
  <si>
    <t xml:space="preserve">" 1PP  bez zmeny podlahy </t>
  </si>
  <si>
    <t>-(19,03+16,7+4,13+34,16+31,39+30,97+19,23+5,83+1,08+16,31)</t>
  </si>
  <si>
    <t>" 1NP  bez zmeny podlahy  1NP</t>
  </si>
  <si>
    <t>-(35,30+58,80+15,53+3,15+4,09+36,04+1,08+0,68+1,08+1,45+6,94+11+9,23)</t>
  </si>
  <si>
    <t>" 2NP bez zmeny podlahy</t>
  </si>
  <si>
    <t>-(110,65+15,28)</t>
  </si>
  <si>
    <t>9.1</t>
  </si>
  <si>
    <t>Ostatné konštrukcie a práce-búranie  VÝPLNÍ</t>
  </si>
  <si>
    <t>11</t>
  </si>
  <si>
    <t>968061113.S</t>
  </si>
  <si>
    <t xml:space="preserve">Vyvesenie dreveného okenného krídla do suti , -0,01600t </t>
  </si>
  <si>
    <t>ks</t>
  </si>
  <si>
    <t>-986006161</t>
  </si>
  <si>
    <t>"  Legenda búracích prác 1PP, 1NP,2NP</t>
  </si>
  <si>
    <t xml:space="preserve">" vyvesenie kriedeil okien </t>
  </si>
  <si>
    <t>42*2</t>
  </si>
  <si>
    <t>6*2</t>
  </si>
  <si>
    <t>3*2</t>
  </si>
  <si>
    <t>5*1</t>
  </si>
  <si>
    <t>16*1</t>
  </si>
  <si>
    <t xml:space="preserve">2*1 </t>
  </si>
  <si>
    <t>2*1</t>
  </si>
  <si>
    <t>2*2</t>
  </si>
  <si>
    <t>10*2</t>
  </si>
  <si>
    <t>1*1</t>
  </si>
  <si>
    <t>1*3</t>
  </si>
  <si>
    <t xml:space="preserve">Súčet </t>
  </si>
  <si>
    <t>968062355.S</t>
  </si>
  <si>
    <t>Vybúranie drevených rámov okien dvojitých alebo zdvojených,  -0,06200t  - B1 až B18</t>
  </si>
  <si>
    <t>1625159232</t>
  </si>
  <si>
    <t xml:space="preserve">"  Legenda búracích prác: </t>
  </si>
  <si>
    <t xml:space="preserve">" Vyburanie okien  drevenných </t>
  </si>
  <si>
    <t>(2,4*2,1)*42  " B1</t>
  </si>
  <si>
    <t>(1,8*2,1)*6   " B2</t>
  </si>
  <si>
    <t>(1,2*1,2)*3 " B3</t>
  </si>
  <si>
    <t>(1,2*1,2)*3  " B4</t>
  </si>
  <si>
    <t>(0,9*0,9)*5 " B5</t>
  </si>
  <si>
    <t>(0,9*1,2)*16 " B6</t>
  </si>
  <si>
    <t>(1,2*2,1)*2 "B10</t>
  </si>
  <si>
    <t>(2,4*0,6)*6 " B11</t>
  </si>
  <si>
    <t>(0,9*0,6)*2 "B12</t>
  </si>
  <si>
    <t>(1,8*1,8)*2 " B13</t>
  </si>
  <si>
    <t>(2,4*1,8)*10 " B14</t>
  </si>
  <si>
    <t>(1,2*0,6)*1  " B16</t>
  </si>
  <si>
    <t>(0,9*0,6)*2  " B17</t>
  </si>
  <si>
    <t>(2,7*0,6)*1  " B18</t>
  </si>
  <si>
    <t>Medzisúčet    1PP, 1NP ,2NP</t>
  </si>
  <si>
    <t>13</t>
  </si>
  <si>
    <t>968062245.S</t>
  </si>
  <si>
    <t>Vybúranie drevených rámov okien jednoduchých plochy   -0,03100t - B38, B39</t>
  </si>
  <si>
    <t>-70692873</t>
  </si>
  <si>
    <t xml:space="preserve">" Legenda búracích prác </t>
  </si>
  <si>
    <t>" B38</t>
  </si>
  <si>
    <t>2,4*1,2 " vys. okno int.</t>
  </si>
  <si>
    <t>" B39</t>
  </si>
  <si>
    <t>1,2*1,2  " okno int</t>
  </si>
  <si>
    <t>14</t>
  </si>
  <si>
    <t>968061126.S</t>
  </si>
  <si>
    <t>Vyvesenie dreveného dverného krídla do suti plochy nad 2 m2, -0,02700t - B28 až B32</t>
  </si>
  <si>
    <t>-1473584712</t>
  </si>
  <si>
    <t>" zárubne interierové oc.</t>
  </si>
  <si>
    <t>"dvere do sute</t>
  </si>
  <si>
    <t>22+4+29+10    " B24, B25,B26, B27  zárubna sa ponechá !!!!</t>
  </si>
  <si>
    <t>12 " B28</t>
  </si>
  <si>
    <t>6 " B29</t>
  </si>
  <si>
    <t>16 " B30</t>
  </si>
  <si>
    <t>14 " B31</t>
  </si>
  <si>
    <t>1 " B32</t>
  </si>
  <si>
    <t xml:space="preserve"> v.č.A02 1NP</t>
  </si>
  <si>
    <t>9.2</t>
  </si>
  <si>
    <t xml:space="preserve">Ocelové konštrukcie - vybúranie  </t>
  </si>
  <si>
    <t>15</t>
  </si>
  <si>
    <t>976071111.S</t>
  </si>
  <si>
    <t xml:space="preserve">Vybúranie kovových madiel a zábradlí,  -0,03700t (na spätné použitie)- B9 v.č.A-05  rez A-A </t>
  </si>
  <si>
    <t>m</t>
  </si>
  <si>
    <t>1997078840</t>
  </si>
  <si>
    <t xml:space="preserve">" B9 demontaž zábradlia </t>
  </si>
  <si>
    <t>" po skratení kotv. prvkov  zábradlia sa zabradlie spätne osadí na sch rameno !!!!!</t>
  </si>
  <si>
    <t>3,5*2</t>
  </si>
  <si>
    <t>Medzisúčet v.č.A-02 1np</t>
  </si>
  <si>
    <t>Súčet   ozn.L  A06</t>
  </si>
  <si>
    <t>16</t>
  </si>
  <si>
    <t>968071113.S</t>
  </si>
  <si>
    <t>Vyvesenie kovového okenného krídla do suti -0,060t  -B15</t>
  </si>
  <si>
    <t>-1361939220</t>
  </si>
  <si>
    <t>1 " B15</t>
  </si>
  <si>
    <t xml:space="preserve">Medzisúčet v.č.A-02 1NP  </t>
  </si>
  <si>
    <t>17</t>
  </si>
  <si>
    <t>968072246.S</t>
  </si>
  <si>
    <t>Vybúranie kovových rámov okien jednoduchých  -0,03400t  -B15</t>
  </si>
  <si>
    <t>1413025369</t>
  </si>
  <si>
    <t>(1,2*1,2)*1  " B15</t>
  </si>
  <si>
    <t>18</t>
  </si>
  <si>
    <t>968071116.Sx</t>
  </si>
  <si>
    <t>Demontáž zárubní kovových dverí , 1 bm obvodu - 0,005t  / B19 -B23, B28 -B32</t>
  </si>
  <si>
    <t>-1976262471</t>
  </si>
  <si>
    <t xml:space="preserve">" ext.  oc. zárubne </t>
  </si>
  <si>
    <t>(1,6+1,6+1,97+1,97)*1 " B19</t>
  </si>
  <si>
    <t>(0,9+0,9+1,97+1,97)*2 " B20</t>
  </si>
  <si>
    <t>(0,9+0,9+1,97+1,97)*1 " B21</t>
  </si>
  <si>
    <t>(0,9*0,9+1,97+1,97)*2 " B22</t>
  </si>
  <si>
    <t>(0,8+0,85+1,97+1,97)*2 " B23</t>
  </si>
  <si>
    <t>0  " B24, B25,B26, B27  zárubna sa ponechá !!!!</t>
  </si>
  <si>
    <t>(0,6+0,6+1,97+1,97)*12 " B28</t>
  </si>
  <si>
    <t>(1,45+1,45+1,97+1,97)*6 " B29</t>
  </si>
  <si>
    <t>(0,9+0,9+1,97+1,97)*16 " B30</t>
  </si>
  <si>
    <t>(0,85+0,8+1,97+1,97)*14 " B31</t>
  </si>
  <si>
    <t>(0,7+0,7+1,97+1,97)*1 " B32</t>
  </si>
  <si>
    <t>9.3</t>
  </si>
  <si>
    <t xml:space="preserve">Buranie  muriv </t>
  </si>
  <si>
    <t>19</t>
  </si>
  <si>
    <t>962031132.P</t>
  </si>
  <si>
    <t>Búranie primúrovky z tehal z tehál pálených plných alebo dutých maloformátových na maltu vápennú alebo vápennocementovú hr. do 100 mm,  -0,131 t</t>
  </si>
  <si>
    <t>760770661</t>
  </si>
  <si>
    <t xml:space="preserve">" ozn.U prímurovka  hr150mm </t>
  </si>
  <si>
    <t>0,65*(2,5+16,5+4,5+26,6)*1,2</t>
  </si>
  <si>
    <t>0,922</t>
  </si>
  <si>
    <t>962031132.S</t>
  </si>
  <si>
    <t>Búranie priečok alebo vybúranie otvorov plochy nad 4 m2 z tehál pálených plných alebo dutých maloformátových na maltu vápennú alebo vápennocementovú hr. do 100 mm,  -0,131 t</t>
  </si>
  <si>
    <t>1943305632</t>
  </si>
  <si>
    <t>" v.3,25m</t>
  </si>
  <si>
    <t>3,25*3,79  "mč.102</t>
  </si>
  <si>
    <t>-1,45*2</t>
  </si>
  <si>
    <t>(1,2+1,2+1,2+1,2)  "m.č.102otv.</t>
  </si>
  <si>
    <t>Medzisúčet  v.č.A-02 1NP BP</t>
  </si>
  <si>
    <t>21</t>
  </si>
  <si>
    <t>962031133.S</t>
  </si>
  <si>
    <t>Búranie priečok alebo vybúranie otvorov plochy nad 4 m2 z tehál pálených plných alebo dutých maloformátových na maltu vápennú alebo vápennocementovú hr. od 100 do 150 mm,  -0,261t</t>
  </si>
  <si>
    <t>1648200932</t>
  </si>
  <si>
    <t>"  legenda materiálov</t>
  </si>
  <si>
    <t xml:space="preserve">" burané konštrukcie  všeobecne  nie sú presne vyznačené   </t>
  </si>
  <si>
    <t xml:space="preserve">" V sanitárných  priestoroch priečky murované z CD  hr125mm </t>
  </si>
  <si>
    <t>" 1PP</t>
  </si>
  <si>
    <t>2,1*(1,1*4+4,1)  "  m.č.003</t>
  </si>
  <si>
    <t>3,25*(2,05+1,5+1,5+1,8)  "m.č014</t>
  </si>
  <si>
    <t>-0,6*2*2</t>
  </si>
  <si>
    <t>3,25*(3,2+2,65+1,8)  "m.č.012</t>
  </si>
  <si>
    <t>-(0,8*2+0,6*2+0,6*2)</t>
  </si>
  <si>
    <t xml:space="preserve">2,1*(1,2+1,2)  "m.č.012 vr. KO +omietka </t>
  </si>
  <si>
    <t>3,25*(0,4+0,4) "m.č.013</t>
  </si>
  <si>
    <t>Medzisúčet  v.č.A-01 1PP  BP</t>
  </si>
  <si>
    <t xml:space="preserve"> " 1NP</t>
  </si>
  <si>
    <t>3,25*(0,4+0,63) " m.č.107</t>
  </si>
  <si>
    <t>3,25*(0,4+0,5) "m.č.118</t>
  </si>
  <si>
    <t>(0,9*2,05)*2 "m.č.116,115</t>
  </si>
  <si>
    <t>3,25*(3,2+3,2) "m.č.122</t>
  </si>
  <si>
    <t>-(2,4*1,2)</t>
  </si>
  <si>
    <t xml:space="preserve">3,25*(0,6+0,7+0,6) </t>
  </si>
  <si>
    <t>3,25*(1,2+1,2+1,8+1,8) "  m.č.138,139</t>
  </si>
  <si>
    <t>-(0,6*2)*2</t>
  </si>
  <si>
    <t>3,25*2 "m.č.139</t>
  </si>
  <si>
    <t>-0,8*2</t>
  </si>
  <si>
    <t>3,25*2,95" m.č.141/142</t>
  </si>
  <si>
    <t>0,9*2,05 " m.č.130/141</t>
  </si>
  <si>
    <t>(1,2*1,2)  "m.č.152</t>
  </si>
  <si>
    <t>Medzisúčet v.č.A-02 1NP BP</t>
  </si>
  <si>
    <t>" 2NP</t>
  </si>
  <si>
    <t>3,25*(0,63+0,4)  "mč. 203</t>
  </si>
  <si>
    <t>3,25*1,3</t>
  </si>
  <si>
    <t>-(0,6*2)</t>
  </si>
  <si>
    <t>3,25*(0,4+0,4)</t>
  </si>
  <si>
    <t>3,25*4,1  "mč.206/204</t>
  </si>
  <si>
    <t xml:space="preserve">0,9*2  " otv. </t>
  </si>
  <si>
    <t>2,1*(1,12+1,18+1,12)  " mč.207</t>
  </si>
  <si>
    <t xml:space="preserve">2,1*1 </t>
  </si>
  <si>
    <t>0,9*2,05 "m.č.209/208</t>
  </si>
  <si>
    <t>3,25*(0,4+0,4)  "m.č.209</t>
  </si>
  <si>
    <t>0,9*2,05  "   m.č.210/211</t>
  </si>
  <si>
    <t>1*2,05  "m.č.211</t>
  </si>
  <si>
    <t>3,25*(0,4+0,63) "m.č.212</t>
  </si>
  <si>
    <t>1*2,05  "m.č.211/201b</t>
  </si>
  <si>
    <t>3,25*2,4  "m.č.201b</t>
  </si>
  <si>
    <t>Medzisúčet  v.č.A-03 2NP BP</t>
  </si>
  <si>
    <t>22</t>
  </si>
  <si>
    <t>97105500R1</t>
  </si>
  <si>
    <t>Rezanie konštrukcií z tehal hr.150mm   otvorov  stenovou pílou -0,00960t</t>
  </si>
  <si>
    <t>993106182</t>
  </si>
  <si>
    <t xml:space="preserve">" rezanie otvorov pre nové dvere  v stenách </t>
  </si>
  <si>
    <t>(2,05+0,9+2,05)*2 "m.č.116,115</t>
  </si>
  <si>
    <t>(2,05+0,9*2,05) " m.č.130/141</t>
  </si>
  <si>
    <t>(1,2+1,2+1,2+1,2)  "m.č.152 nové okno</t>
  </si>
  <si>
    <t>(2,05+0,9+2,05)   " m.č.206/205</t>
  </si>
  <si>
    <t>Medzisúčet  v..A-03  2NP BP</t>
  </si>
  <si>
    <t>962031147.S</t>
  </si>
  <si>
    <t>Búranie priečok alebo vybúranie otvorov plochy nad 4 m2 z tvárnic siporex, na akúkoľvek maltu, hr. od 150 do 200 mm,  -0,149 t</t>
  </si>
  <si>
    <t>-2088073653</t>
  </si>
  <si>
    <t>"Legenda materiálov</t>
  </si>
  <si>
    <t>" Búrané priečky  všeobecne</t>
  </si>
  <si>
    <t xml:space="preserve">" priečky SIPOREX  hr125mm </t>
  </si>
  <si>
    <t>0,7*2,05 "m.č.006</t>
  </si>
  <si>
    <t>0,9*2,05 " m.č.005</t>
  </si>
  <si>
    <t>3,25*2,625 "M.č.009/010</t>
  </si>
  <si>
    <t>3,25*2,5  "m.č.016/0,17</t>
  </si>
  <si>
    <t>3,25*2,55</t>
  </si>
  <si>
    <t>0,9*2,05 "m.č.018b</t>
  </si>
  <si>
    <t>3,25*1,15 "m.č.034</t>
  </si>
  <si>
    <t>-(0,8*2)</t>
  </si>
  <si>
    <t>1*2,05  "m.č.043</t>
  </si>
  <si>
    <t>3,25*1,1  "m.č.043</t>
  </si>
  <si>
    <t>1,185*3 "m.č.045/0,32</t>
  </si>
  <si>
    <t>3,25*(7,6+3,5+3,5)  "m.č.048,049</t>
  </si>
  <si>
    <t>-(0,9*2)*3</t>
  </si>
  <si>
    <t>1*2,05 "m.č.046</t>
  </si>
  <si>
    <t>Medzisúčet  v.č.A-01 1PP</t>
  </si>
  <si>
    <t>" 1NP</t>
  </si>
  <si>
    <t>(0,9*2,1)*3  " m.č.109,111, m.č.112</t>
  </si>
  <si>
    <t>(0,7*2,05) "m.č.118</t>
  </si>
  <si>
    <t>3,25*(1,87+3,075+5,6+4,7+1,7) " m.č.123,131, VZT</t>
  </si>
  <si>
    <t>-(0,8*2)*2</t>
  </si>
  <si>
    <t>3,25*(1,65+2,95)   "m.č.124</t>
  </si>
  <si>
    <t>-0,9*2</t>
  </si>
  <si>
    <t>1,25*3,25+0,9*2,05  " m.č.126</t>
  </si>
  <si>
    <t>0,9*2,05 "  m.č.141/130</t>
  </si>
  <si>
    <t>0,9*2,05 "m.č.146/150</t>
  </si>
  <si>
    <t>3,25*1,2 "m.č.150/145</t>
  </si>
  <si>
    <t>3,25*(4,2) " m.č.204/206</t>
  </si>
  <si>
    <t>3,25*2,4 " m.č.201b/201a</t>
  </si>
  <si>
    <t>Medzisúčet v.č.A-03 2NP  BP</t>
  </si>
  <si>
    <t xml:space="preserve">"vyburanie stien pre hydranty </t>
  </si>
  <si>
    <t>3,25*(0,4+0,4+0,6+0,3+0,3) "  m.č.018b</t>
  </si>
  <si>
    <t xml:space="preserve">3,25*(0,8+0,4+0,4) "m.č.039 </t>
  </si>
  <si>
    <t>3,25*(0,4+0,4+0,6+0,3+0,3)  "  m.č.109</t>
  </si>
  <si>
    <t>3,25*(0,4+0,4+0,6+0,3+0,3)  "  m.č.137</t>
  </si>
  <si>
    <t>3,25*(0,4+0,4+0,6+0,3+0,3)  "  m.č.211</t>
  </si>
  <si>
    <t>3,25*(0,4+0,4+0,6+0,3+0,3)  "  m.č.201a</t>
  </si>
  <si>
    <t>Medzisúčet  pož. profesie</t>
  </si>
  <si>
    <t>24</t>
  </si>
  <si>
    <t>3400010R1</t>
  </si>
  <si>
    <t xml:space="preserve">Rezanie  otvorov v stenach siporex hr.150mm </t>
  </si>
  <si>
    <t>1569032378</t>
  </si>
  <si>
    <t xml:space="preserve">" rezanie otvorov  v stenách </t>
  </si>
  <si>
    <t>(2,1+0,7+2,1)  "m.č.006</t>
  </si>
  <si>
    <t>(2,1+0,9+2,1) "m.č.005</t>
  </si>
  <si>
    <t>(3,25+3,25)  "m.č.009/010</t>
  </si>
  <si>
    <t>(3,25+3,25) " mč.017*016</t>
  </si>
  <si>
    <t>2,05+0,9+2,05 "m.č.018b</t>
  </si>
  <si>
    <t>2,05+1+2,05  "m.č.043</t>
  </si>
  <si>
    <t>1,185+3+1,185  "m.č.045/032</t>
  </si>
  <si>
    <t>2,05+1+2,05  " m.č.046</t>
  </si>
  <si>
    <t>Medzisúčet  v.č.A01 1PP BP</t>
  </si>
  <si>
    <t>(2,1+0,9*2,1)*3  " m.č.109,11, m.č.112</t>
  </si>
  <si>
    <t>(3,25+1,25+3,25) " m.č.126</t>
  </si>
  <si>
    <t>(2,05+0,9+2,05)  " m.č.126</t>
  </si>
  <si>
    <t>(2,05+0,9+2,05)  "m.č.208/209</t>
  </si>
  <si>
    <t>(2,05+0,9+2,05) "m.č.211/212</t>
  </si>
  <si>
    <t>(2,05+0,9+2,05) "m.č.201b/211</t>
  </si>
  <si>
    <t>Medzisúčet  v.č.A-03  2NP BP</t>
  </si>
  <si>
    <t>9.4</t>
  </si>
  <si>
    <t xml:space="preserve">Buranie podlah </t>
  </si>
  <si>
    <t>25</t>
  </si>
  <si>
    <t>965042231.S</t>
  </si>
  <si>
    <t>Búranie mazanín,betón  m.č.003, m.č.102  -2,20000t</t>
  </si>
  <si>
    <t>1861030621</t>
  </si>
  <si>
    <t xml:space="preserve">" m.č. 003 nadb. prah </t>
  </si>
  <si>
    <t>0,2*0,3*5</t>
  </si>
  <si>
    <t>" m.č.102 vyburanie  žlabu pre  umývanie obuvi</t>
  </si>
  <si>
    <t>0,5*(0,45*3,79)</t>
  </si>
  <si>
    <t>" m.č.030 BZ</t>
  </si>
  <si>
    <t>0,1*(1,5*1,8)*2</t>
  </si>
  <si>
    <t>" m.č.046</t>
  </si>
  <si>
    <t>0,43*(2,5*1,23)</t>
  </si>
  <si>
    <t>0,1*(1*0,9)</t>
  </si>
  <si>
    <t>"m,.č,038</t>
  </si>
  <si>
    <t>0,15*(0,67*1,33)</t>
  </si>
  <si>
    <t xml:space="preserve">Medzisúčet </t>
  </si>
  <si>
    <t>26</t>
  </si>
  <si>
    <t>965043421.S</t>
  </si>
  <si>
    <t>Búranie podkladov pod dlažby, liatych dlažieb a mazanín,betón s poterom, hr.do 150 mm,  plochy do 1 m2 -2,20000t</t>
  </si>
  <si>
    <t>-1292996052</t>
  </si>
  <si>
    <t>3*0,2  " m.č.003 podlaha v spáde</t>
  </si>
  <si>
    <t>Medzisúčet1PP BP</t>
  </si>
  <si>
    <t xml:space="preserve">3*0,2" m.č.113podlaha v spade </t>
  </si>
  <si>
    <t>3*0,2 " m.č.122 podlaha v spáde</t>
  </si>
  <si>
    <t xml:space="preserve">3*0,2 " m.č.123  podlaha v spade </t>
  </si>
  <si>
    <t xml:space="preserve">7,65*0,2" m.č1,29 podlaha v spade </t>
  </si>
  <si>
    <t xml:space="preserve">1,34*0,2 " m.č.134 podlaha v spade </t>
  </si>
  <si>
    <t>Medzisúčet   1NP  BP</t>
  </si>
  <si>
    <t>0,3*1,12*1,1" m.č.207  podlaha v spade sprcha</t>
  </si>
  <si>
    <t>Medzisúčet  2NP BP</t>
  </si>
  <si>
    <t xml:space="preserve">Súčet rez.položka </t>
  </si>
  <si>
    <t>27</t>
  </si>
  <si>
    <t>963014dem</t>
  </si>
  <si>
    <t>Búranie uprava výšky stupnov schodísk  -0,07300t - B36</t>
  </si>
  <si>
    <t>-1585902750</t>
  </si>
  <si>
    <t>" B36</t>
  </si>
  <si>
    <t xml:space="preserve">Medzisúčet v.č.A-02 </t>
  </si>
  <si>
    <t>28</t>
  </si>
  <si>
    <t>965081812xR1</t>
  </si>
  <si>
    <t>Búranie dlažieb, KERAMICKÝCH, hr. nad 10 mm, vr.malty hr.12mm vr. keram.soklíkov   -0,10500t - B42</t>
  </si>
  <si>
    <t>-1417581055</t>
  </si>
  <si>
    <t>" B42</t>
  </si>
  <si>
    <t xml:space="preserve">" vybúranie  keramickej dlažby  8mm + malta hr.12mm  celkom20mm !!! </t>
  </si>
  <si>
    <t xml:space="preserve">" Ak sa budú burať keramické dlažby tak sa  odstránia keramické soklíky  v.100mm </t>
  </si>
  <si>
    <t xml:space="preserve"> " Rpoložka </t>
  </si>
  <si>
    <t>15,83+2,5+1,47+17,15+16,96+11,27+2,97+3,12+1,26+2,4+8,75+3,99+3,53+1,19+3,46+8,29+10,67+10,60</t>
  </si>
  <si>
    <t>125,41*0,2   "sokliky</t>
  </si>
  <si>
    <t>Medzisúčet  v.č.A-01  1PP BP</t>
  </si>
  <si>
    <t>9,78+18,82+18,48+5,08+9,17+17,85+3,86+3,86+13,27+33,92</t>
  </si>
  <si>
    <t>5,68+5,67+5,88+6,21+4,28+4,57+11,66+4,27+9,75+3,45+3,59</t>
  </si>
  <si>
    <t>" sokliky</t>
  </si>
  <si>
    <t>Medzisúčet    v.č.A-02  1NP BP</t>
  </si>
  <si>
    <t>3,89+20,49+5,13+6,3+18,14</t>
  </si>
  <si>
    <t xml:space="preserve">53,95*0,2 "soklíky </t>
  </si>
  <si>
    <t>Medzisúčet  v.č.A-03  1NP  BP</t>
  </si>
  <si>
    <t>29</t>
  </si>
  <si>
    <t>965081812R1</t>
  </si>
  <si>
    <t>Búranie poterov 25mm poter ,  -0,06500t  -B43</t>
  </si>
  <si>
    <t>-124118808</t>
  </si>
  <si>
    <t xml:space="preserve">"  B43 </t>
  </si>
  <si>
    <t xml:space="preserve">" cementový poter hr.25mm </t>
  </si>
  <si>
    <t xml:space="preserve">Medzisúčet v.č.A-02 1NP  BP </t>
  </si>
  <si>
    <t>30</t>
  </si>
  <si>
    <t>965044201R1</t>
  </si>
  <si>
    <t xml:space="preserve">Brúsenie existujúcich betónových podláh, zbrúsenie hrúbky do 3 mm -0,00600t - B41, B42, B43 </t>
  </si>
  <si>
    <t>-1342817715</t>
  </si>
  <si>
    <t>" skontroluje a odsúhlasí  stav. dozor !!!!</t>
  </si>
  <si>
    <t xml:space="preserve"> " B41</t>
  </si>
  <si>
    <t xml:space="preserve">" odtránenie teralitu hr.5mm - zbrúsenie podlah do roviny </t>
  </si>
  <si>
    <t xml:space="preserve">Medzisúčet    B41 celkom </t>
  </si>
  <si>
    <t>" zbrúsenie podlah  5mm  do roviny</t>
  </si>
  <si>
    <t>Medzisúčet     B42 celkom</t>
  </si>
  <si>
    <t xml:space="preserve">" odstránenie podlah PVC s podložkou ? </t>
  </si>
  <si>
    <t xml:space="preserve">" odtránenie teralitu hr.5mm </t>
  </si>
  <si>
    <t>0 " 1PP</t>
  </si>
  <si>
    <t xml:space="preserve">Medzisúčet  B 43 celkom </t>
  </si>
  <si>
    <t>31</t>
  </si>
  <si>
    <t>965044291R1</t>
  </si>
  <si>
    <t>Príplatok k brúseniu existujúcich betónových podláh, za každý ďalší 1 mm hrúbky -0,00200t -B41,B42,B43</t>
  </si>
  <si>
    <t>-146389345</t>
  </si>
  <si>
    <t xml:space="preserve">" odtránenie teralitu hr.5mm - brúsenie podlah </t>
  </si>
  <si>
    <t>B41podlPVC1PP*2</t>
  </si>
  <si>
    <t>B41podlPVC1np*2</t>
  </si>
  <si>
    <t>B41podlPVC2NP*2</t>
  </si>
  <si>
    <t>Medzisúčet  B 41 celkom</t>
  </si>
  <si>
    <t xml:space="preserve">" zbrúsenie podlah  hr.5mm   do roviny   </t>
  </si>
  <si>
    <t>B42kerdlažba1PP*2</t>
  </si>
  <si>
    <t>B42kerdlažba1NP*2</t>
  </si>
  <si>
    <t>B42kerdlažba2NP*2</t>
  </si>
  <si>
    <t xml:space="preserve">Medzisúčet    B 42 celkom </t>
  </si>
  <si>
    <t>B43podlPVC1np*2</t>
  </si>
  <si>
    <t>B43podlPVC2np*2</t>
  </si>
  <si>
    <t>Medzisúčet   B 43 celkom</t>
  </si>
  <si>
    <t>32</t>
  </si>
  <si>
    <t>965081812R2</t>
  </si>
  <si>
    <t>Búranie dlažieb TERAZZOVÝCH, hr. nad 10 mm, vr. malty hr.20mm a keramických soklíkov   -0,08500t - B44</t>
  </si>
  <si>
    <t>-99536749</t>
  </si>
  <si>
    <t>" B44</t>
  </si>
  <si>
    <t xml:space="preserve">" Vybúranie terazzovej  dlažby 25mm +20mm malta  </t>
  </si>
  <si>
    <t>"  1PP</t>
  </si>
  <si>
    <t>4,29  "m.č.018b</t>
  </si>
  <si>
    <t>8,51" m.č.050</t>
  </si>
  <si>
    <t>Medzisúčet v.č.A-01  1PP BP</t>
  </si>
  <si>
    <t>12,29 " m.č.101</t>
  </si>
  <si>
    <t xml:space="preserve">39,19 "m.č.119 </t>
  </si>
  <si>
    <t>6,23 "m.č.120</t>
  </si>
  <si>
    <t>Medzisúčet  v.č.A-02  1NP   BP</t>
  </si>
  <si>
    <t xml:space="preserve">" terazzo bez zmeny </t>
  </si>
  <si>
    <t>0 " 55,19+54,81+16,54+14,74</t>
  </si>
  <si>
    <t>Medzisúčet  v.č.A-03 2NP  BP   nebúra sa</t>
  </si>
  <si>
    <t>33</t>
  </si>
  <si>
    <t>9650442R1</t>
  </si>
  <si>
    <t>Dodatočné vyburanie časti cem.malty vr. zbrúsenie  vyrovnanie do roviny -0,00600t  - B44</t>
  </si>
  <si>
    <t>-26052496</t>
  </si>
  <si>
    <t>"  B44</t>
  </si>
  <si>
    <t>" cementová malta lôžko  hr.20mm</t>
  </si>
  <si>
    <t>0  "2NP</t>
  </si>
  <si>
    <t>34</t>
  </si>
  <si>
    <t>965081812R3</t>
  </si>
  <si>
    <t>Búranie cementový poter 25mm+ 55mm mzanina .lepenka A400, Fibrex 20mm   - 0,09500t  -B45</t>
  </si>
  <si>
    <t>900535171</t>
  </si>
  <si>
    <t>"   B45 ( vrchná vrstva ako B43)</t>
  </si>
  <si>
    <t xml:space="preserve">" cementový poter 25mm+ 55mm mzanina .lepenka A400, Fibrex 20mm </t>
  </si>
  <si>
    <t>0,1*0,87  "m.č. 016</t>
  </si>
  <si>
    <t>(1,5*0,6)"   m.č.049 Novam.č. 047</t>
  </si>
  <si>
    <t xml:space="preserve">Medzisúčet v.č.A-01  1PP  BP </t>
  </si>
  <si>
    <t>0,87*0,1  " m.č.109</t>
  </si>
  <si>
    <t>0,87*0,1  " m.č.111</t>
  </si>
  <si>
    <t>0,87*0,1  " m.č.209</t>
  </si>
  <si>
    <t>0,87*0,1  " m.č.210</t>
  </si>
  <si>
    <t>B45burmazan</t>
  </si>
  <si>
    <t>35</t>
  </si>
  <si>
    <t>965081812R4</t>
  </si>
  <si>
    <t>Búranie cementový poter30mm, 2x Bitagit,cem.poter20mm, lepenka A400, Fibrex 20mm - 0,09500t  -B46</t>
  </si>
  <si>
    <t>-931421070</t>
  </si>
  <si>
    <t>"   B46  ( vrchná vrstva ako B42)</t>
  </si>
  <si>
    <t xml:space="preserve">" cementový poter 3mm ,2xBitagit cem.poter 30mm,lepernka A400H, Fibrex 20mm </t>
  </si>
  <si>
    <t>0,1*0,88 "mč.012</t>
  </si>
  <si>
    <t>Medzisúčet v.č.A-01 1PP  BP</t>
  </si>
  <si>
    <t>"  1 NP</t>
  </si>
  <si>
    <t>0,93*1,1 " m.č.1.39</t>
  </si>
  <si>
    <t>(0,1*0,85)*2  "m.č.116</t>
  </si>
  <si>
    <t>0  " 2 NP</t>
  </si>
  <si>
    <t>B46cempoter</t>
  </si>
  <si>
    <t>36</t>
  </si>
  <si>
    <t>974083112.Sx</t>
  </si>
  <si>
    <t>Rezanie betónových mazanín existujúcich vystužených hĺbky nad 50 do 100 mm + odstránenie časti podlahy - B45, B46</t>
  </si>
  <si>
    <t>1616347694</t>
  </si>
  <si>
    <t>" B45</t>
  </si>
  <si>
    <t>(0,1+0,1+0,87+0,87 )"mč.016</t>
  </si>
  <si>
    <t>(0,87+0,1+0,87+0,1)  "m.č.109</t>
  </si>
  <si>
    <t>(0,87+0,1+0,87+0,1)  "m.č.111</t>
  </si>
  <si>
    <t>(0,87+0,87+0,1+0,1)  " m.č.209</t>
  </si>
  <si>
    <t>(0,87+0,87+0,1+0,1)  " m.č.210</t>
  </si>
  <si>
    <t>Medzisúčet   B45</t>
  </si>
  <si>
    <t xml:space="preserve">"Rezanie podlahy </t>
  </si>
  <si>
    <t>" B46</t>
  </si>
  <si>
    <t>(0,1+0,1+0,88+0,88) "m.č.012</t>
  </si>
  <si>
    <t>(0,93+0,93+1,1+1,1)"m.č.1.39</t>
  </si>
  <si>
    <t>Medzisúčet  B46</t>
  </si>
  <si>
    <t>37</t>
  </si>
  <si>
    <t>965044201.S</t>
  </si>
  <si>
    <t>Brúsenie existujúcich betónových podláh, zbrúsenie hrúbky do 3 mm -0,00600t - B47, B48, B49</t>
  </si>
  <si>
    <t>-790228044</t>
  </si>
  <si>
    <t>" B47</t>
  </si>
  <si>
    <t xml:space="preserve">"  Zbrúsenie cement.poteru  12mm </t>
  </si>
  <si>
    <t>8,65  "m.č.041  sklad zeleniny</t>
  </si>
  <si>
    <t>15,40 "m.č.042  sklad zemiakov</t>
  </si>
  <si>
    <t>Medzisúčet  v.č.A-01 1PP BP</t>
  </si>
  <si>
    <t xml:space="preserve">" B48 </t>
  </si>
  <si>
    <t>" zbrúsenie  cementového poteru  5mm</t>
  </si>
  <si>
    <t xml:space="preserve">19,25 "m.č.045  sklad </t>
  </si>
  <si>
    <t>" B49</t>
  </si>
  <si>
    <t>" zbrúsenie  náteru  na cem. poteri</t>
  </si>
  <si>
    <t>52,81  "m.č.030</t>
  </si>
  <si>
    <t xml:space="preserve">56,84  "m.č.032 </t>
  </si>
  <si>
    <t>B49brusNATERu1PP</t>
  </si>
  <si>
    <t>Medzisúčet  v.č A-01 1NP</t>
  </si>
  <si>
    <t>38</t>
  </si>
  <si>
    <t>965044291.S</t>
  </si>
  <si>
    <t>Príplatok k brúseniu existujúcich betónových podláh, za každý ďalší 1 mm hrúbky -0,00200t - B47, B48,B49</t>
  </si>
  <si>
    <t>1577529403</t>
  </si>
  <si>
    <t xml:space="preserve">" B47  brusenie  poteru celkom hr.12mm </t>
  </si>
  <si>
    <t>B47brusPOTER1pp*7</t>
  </si>
  <si>
    <t>B48brusPOTER1PP*2</t>
  </si>
  <si>
    <t>39</t>
  </si>
  <si>
    <t>974083114.S</t>
  </si>
  <si>
    <t>Rezanie betónových mazanín existujúcich vystužených hĺbky nad 150 do 200 mm</t>
  </si>
  <si>
    <t>1787727365</t>
  </si>
  <si>
    <t>" mč. 022,0210,23</t>
  </si>
  <si>
    <t>3,5+3,5+5,5+0,25+5,5+0,25</t>
  </si>
  <si>
    <t>9.5OM</t>
  </si>
  <si>
    <t>POVRCH STIEN obitie- interier</t>
  </si>
  <si>
    <t>40</t>
  </si>
  <si>
    <t>978011121.S</t>
  </si>
  <si>
    <t>Otlčenie omietok stropov vnútorných vápenných alebo vápennocementových v rozsahu do 10 %,  -0,00400t  - B52</t>
  </si>
  <si>
    <t>-593110135</t>
  </si>
  <si>
    <t>"Presné  výmery odsleduje stav.dozor</t>
  </si>
  <si>
    <t xml:space="preserve">" odstrániť opadávajúce, vyduté  časti omietok  z celkovej plochy cca 10%  </t>
  </si>
  <si>
    <t>"   potrebná obhliadka  súťažiaceho  skutkový stav !!!!!</t>
  </si>
  <si>
    <t>741,07</t>
  </si>
  <si>
    <t>766,25</t>
  </si>
  <si>
    <t>Medzisúčet v.č.A-02 1NP  BP</t>
  </si>
  <si>
    <t>581,81</t>
  </si>
  <si>
    <t>OMobitieSTROP</t>
  </si>
  <si>
    <t>41</t>
  </si>
  <si>
    <t>978013121.S</t>
  </si>
  <si>
    <t>Otlčenie omietok stien vnútorných vápenných alebo vápennocementových v rozsahu do 10 %,  -0,00400t (vyspravenie omietok   10% )  - B53</t>
  </si>
  <si>
    <t>-2054615665</t>
  </si>
  <si>
    <t xml:space="preserve">" vyspravwenie  všetkých omietok  10%  opadávajúce časti, oduté a pod </t>
  </si>
  <si>
    <t>"1PP</t>
  </si>
  <si>
    <t xml:space="preserve">(3,25-2,1)*(5+5+3,33+3,33) "m.č 003    vyb. steny  vr. obkladov a omietok </t>
  </si>
  <si>
    <t>(3,25-2,1)*(1,4+1,4+1,25+0,65) "m.č.005</t>
  </si>
  <si>
    <t>(3,25-2,1)*(1,1+1,1+1,25+0,65) "mč.006</t>
  </si>
  <si>
    <t>(3,25-2,1)*(6,4*2+2,37*2) "  m.č.004</t>
  </si>
  <si>
    <t>(3,25-2,1)*(6,4*2+2,7*2) "m.č.007</t>
  </si>
  <si>
    <t>(3,25-2,1)*(6,4*2+2,65*2) "m.č.008</t>
  </si>
  <si>
    <t xml:space="preserve">(3,25-2,1)*(6,4+6,4+3+3) "m.č.009, m.č.014 vyb. steny vr. KO +omietok </t>
  </si>
  <si>
    <t>(3,25-2,1)*(6,4*2+3,2*2)   "m.č.010-013  vyb.steny  vr. KO+om</t>
  </si>
  <si>
    <t>3,25*(6,4*2+3,1*2) "mč.016</t>
  </si>
  <si>
    <t>-2,4*2,1</t>
  </si>
  <si>
    <t>3,25*(6,4*2+3,1*2) " mč.017</t>
  </si>
  <si>
    <t>-(0,8*2+2,4*1,8)</t>
  </si>
  <si>
    <t>3,25*(4,5*2+2,55*2) "mč. 018a</t>
  </si>
  <si>
    <t>-2,4*1,8</t>
  </si>
  <si>
    <t>(3,25-2,1)*(1,4*6+0,8*2+0,8*2+1,25*2) " m.č.021</t>
  </si>
  <si>
    <t xml:space="preserve">0  "m.č.0.25  bez zmeny </t>
  </si>
  <si>
    <t xml:space="preserve">0 " m.č.026 ext zavetrie </t>
  </si>
  <si>
    <t xml:space="preserve">0 "m.č.0.27  bez zmeny </t>
  </si>
  <si>
    <t>(3,25-2,1)*(1,95+2,85+1,3+1,3) "m.č.028</t>
  </si>
  <si>
    <t>(3,25-1)*(8,9*2+6*2)  "mč.030</t>
  </si>
  <si>
    <t>(3,25-1)*(2,5*2+2,43*2)  "m.č.031</t>
  </si>
  <si>
    <t>(3,25-1)*(8,5+8,5+7,9+7,9)    " m.č.032</t>
  </si>
  <si>
    <t>(3,25+2,1)*(1,4*2+0,85+0,4)*2  "m.č.035</t>
  </si>
  <si>
    <t>(3,25-2,1)*(1,95+1,3+0,7+0,45)  "  m.č.036</t>
  </si>
  <si>
    <t>3,25*(5,7*2+3,45*2) "m.č.037</t>
  </si>
  <si>
    <t>-(0,9*2+0,9*2)</t>
  </si>
  <si>
    <t>3,25*(62*2+3*2)  "m.č.038</t>
  </si>
  <si>
    <t>(3,25-1,6)*(7,67*2+5,9*2)  "m.č.039</t>
  </si>
  <si>
    <t>-1*0,9*5</t>
  </si>
  <si>
    <t>(3,25-2,1)*(2,8*2+3,05+2,15)    " M.č.040</t>
  </si>
  <si>
    <t>3,25*(3,15*2+2,89*2)    " M.č.041</t>
  </si>
  <si>
    <t>-(0,9*2+2,4*2,4) "M.č.041</t>
  </si>
  <si>
    <t>3,25*(5,5*2+2,8*2)    "M.č.042</t>
  </si>
  <si>
    <t>(3,25-1,6)*(2,4+1,1+1,5)  "M.č.043</t>
  </si>
  <si>
    <t>3,25*(4,18*2+4,6*2)    "M.č.044</t>
  </si>
  <si>
    <t>3,25*(5,5*2+3,5*2) "M.č.045</t>
  </si>
  <si>
    <t>-1,5*(0,9+1,2)</t>
  </si>
  <si>
    <t>3,25*(5,95*2+2,5*2)  "M.č.046</t>
  </si>
  <si>
    <t>-(0,9*2+0,8*2)</t>
  </si>
  <si>
    <t>3,25*(1,6*2+2,5*2) "M.č.047</t>
  </si>
  <si>
    <t>0 " 051 VŠ</t>
  </si>
  <si>
    <t>(3,25-2,1)*3,1 "m.č.048</t>
  </si>
  <si>
    <t>(3,25-2,1)*3,1 "m.č.049</t>
  </si>
  <si>
    <t>Medzisúčet  v.č.A-01   1PP BP</t>
  </si>
  <si>
    <t>0"m.č.101</t>
  </si>
  <si>
    <t>(3,25-2,1)*(4,17+4,17+2,2+2,2) "m.č.102</t>
  </si>
  <si>
    <t>0 " m.č.103</t>
  </si>
  <si>
    <t>3,25*(6,65+6,65+3,03+3,03)  "m.č.104</t>
  </si>
  <si>
    <t>-(2,4*2,1+0,9*2)</t>
  </si>
  <si>
    <t>3,25*(6,65+6,65+3,02+3,02)  "m.č.105</t>
  </si>
  <si>
    <t>(3,25-1,67)*(6,65+6,65+2,68+2,68)  "m.č.106</t>
  </si>
  <si>
    <t>(3,25-1,67)*(6,65+6,65+2,67+2,67)  "m.č.107</t>
  </si>
  <si>
    <t>(3,25-1,67)*(6,65+6,65+3,02+3,02)  "m.č.108</t>
  </si>
  <si>
    <t>(3,25-1,67)*(6,65+6,65+9,18+9,18)  "m.č.109</t>
  </si>
  <si>
    <t>-(2,4*2,1)*3</t>
  </si>
  <si>
    <t xml:space="preserve"> "M.č.111 ON</t>
  </si>
  <si>
    <t xml:space="preserve">3,25*(6,65+6,65+2+2,89) "M.č.112  </t>
  </si>
  <si>
    <t>-(2,4*2,1-0,9*2)</t>
  </si>
  <si>
    <t>3,25*(6,65+6,65+1,9+2,81)  "M.č.113</t>
  </si>
  <si>
    <t>(3,25-2,15)*(2,4+2+1,4+1,4)"M.č.114</t>
  </si>
  <si>
    <t>(3,25-2,15)*(4,1+4,1+1,+2)  "M.č.115</t>
  </si>
  <si>
    <t>(3,25-2,15)*(5,25+4,25+3,48+3,48)  "M.č.116</t>
  </si>
  <si>
    <t>(3,25-2,15)*(1,1+1,7+1,25+0,65)   "M.č.117</t>
  </si>
  <si>
    <t>(3,25-2,15)*(1,55+1,55+1,25+0,65) " M.č.118</t>
  </si>
  <si>
    <t>3,25*(6,2+6,2+6,65+6,65)  "m.č.119</t>
  </si>
  <si>
    <t>-(2,1*2,4)*2</t>
  </si>
  <si>
    <t>(3,25-2,15)*(2,35+2,35+2,65+2,65) "m.č.  120</t>
  </si>
  <si>
    <t>(3,25-2,1)*(4+4+3+3) " m.č.1,22</t>
  </si>
  <si>
    <t>(3,25-2,1)*(6+6+5,6+5,6) "m.č.123</t>
  </si>
  <si>
    <t>(3,25-2,1)*(1,45+1,45+2,175+2,175) "m.č.134</t>
  </si>
  <si>
    <t>(3,25-2,1)*(1,45+1,45+2,175+2,175) "m.č.135</t>
  </si>
  <si>
    <t>3,25*(3,45+2,65+1,7+0,8)   " m.č.137</t>
  </si>
  <si>
    <t>-(0,9*1,2+0,8*2)</t>
  </si>
  <si>
    <t>(3,25+2,1)*(2,65+3,45+1,8+1,8+1,2+1,2)   "m.č.138</t>
  </si>
  <si>
    <t>(3,25-2,1)*(2,65+3,45+1,8+1,8+1,2+1,2)   "m.č.138</t>
  </si>
  <si>
    <t>(3,25-2,1)*(2,65+3,45+1,8+1,8+1,2+1,2)   "m.č.139</t>
  </si>
  <si>
    <t>(3,25-2,1)*(3,45+3,45+1,8+1) " m.č.140</t>
  </si>
  <si>
    <t>(3,25-2,1)*(2,95+2,95+1,45+0,65)   " m.č.141</t>
  </si>
  <si>
    <t>(3,25-2,1)*(2,95+2,95+1,55+0,75) "  m..č.142</t>
  </si>
  <si>
    <t>(3,25-2,1)*(2,65+2,65+4,4+3,6)   "m.č.143</t>
  </si>
  <si>
    <t>3,25*(5,9+5,9+2,75+2,75)  "M.č.146</t>
  </si>
  <si>
    <t>-1,2*1,1</t>
  </si>
  <si>
    <t>(3,25-2,1)*(1,2+1,2+1,71+1,71) "m.č.147</t>
  </si>
  <si>
    <t>(3,25-2,1)*(0,85+0,85+1,71+1,79) "M.č.147</t>
  </si>
  <si>
    <t>(3,25-2,1)*(1,2+1,2+1,71+1,71) "M.č.148</t>
  </si>
  <si>
    <t>(3,25-2,1)*(0,85+0,85+1,79+1,79) "M.č.148</t>
  </si>
  <si>
    <t>3,25*(3,65+3,65+1,9+1,9)  "M.č.149</t>
  </si>
  <si>
    <t>(3,25-1,65)*(2,95+2,95+4,55+4,55) "m.č.151</t>
  </si>
  <si>
    <t>3,25*(4,55+4,55+3,25+3,25)  "m.č.152</t>
  </si>
  <si>
    <t>-(2,4*2,1)</t>
  </si>
  <si>
    <t>-1,2*2,1</t>
  </si>
  <si>
    <t>Medzisúčet  1NP v.č.A-02 BP</t>
  </si>
  <si>
    <t>"   2NP</t>
  </si>
  <si>
    <t>(3,25-1,65)*(6,2*2+6,4*2)  "mč.202</t>
  </si>
  <si>
    <t>3,25*(6,65+6,65+2,85+52,85)   "m.č.208</t>
  </si>
  <si>
    <t>(3,25-1,65)*(6*2+6,65*2) "m.č.209</t>
  </si>
  <si>
    <t>-1,2*(2,4+2,4)</t>
  </si>
  <si>
    <t>(3,25-1,65)*(6,35*2+63,65*2)  "m.č.210</t>
  </si>
  <si>
    <t>(3,25-1,65)*(5,85*2+6,65*2) "m.č.211</t>
  </si>
  <si>
    <t>(3,25-1,65)*(5,85*2+6,65*2)   "M.č.212</t>
  </si>
  <si>
    <t>(3,25-1,65)*(5,85*2+6,65*2) "M.č.213</t>
  </si>
  <si>
    <t>(3,25-1,65)*(6,65*2+3,73*2) "M.č.214</t>
  </si>
  <si>
    <t>-1,2*2,4</t>
  </si>
  <si>
    <t>(3,25-1,65)*(6,65*2+3,93*2)   "m.č. 215</t>
  </si>
  <si>
    <t>3,25*(9,42*2+6,35*2) "M.č.216</t>
  </si>
  <si>
    <t>3,25*(3,03*2+6,35*2) "M.č.217</t>
  </si>
  <si>
    <t>(3,25-1,65)*(6,35+6,35+2,62+2,62) "M.č.218</t>
  </si>
  <si>
    <t>3,25*(3,48*2+6,35*2) "M.č.219</t>
  </si>
  <si>
    <t>-(2,4*2,1+0,8*2)</t>
  </si>
  <si>
    <t>OMobitieSTIEN</t>
  </si>
  <si>
    <t>42</t>
  </si>
  <si>
    <t>978059531.S</t>
  </si>
  <si>
    <t>Odsekanie a odobratie obkladov stien z obkladačiek vnútorných vrátane podkladovej omietky nad 2 m2,  -0,06800t - B51</t>
  </si>
  <si>
    <t>240556405</t>
  </si>
  <si>
    <t>" otlčenie KO   100%</t>
  </si>
  <si>
    <t xml:space="preserve">2,1*(5+5+3,33+3,33) "m.č 003    vyb. steny  vr. obkladov a omietok </t>
  </si>
  <si>
    <t>-(2,4*1,8+0,6*2)</t>
  </si>
  <si>
    <t>2,1*(1,4+1,4+1,25+0,65) "m.č.005</t>
  </si>
  <si>
    <t>2,1*(1,1+1,1+1,25+0,65) "mč.006</t>
  </si>
  <si>
    <t>2,1*(6,4*2+2,37*2) "  m.č.004</t>
  </si>
  <si>
    <t>-(0,9*2+1,2*1,8)</t>
  </si>
  <si>
    <t>2,1*(6,4*2+2,7*2) "m.č.007</t>
  </si>
  <si>
    <t>-(0,9*2+2,4*1,8)</t>
  </si>
  <si>
    <t>2,1*(6,4*2+2,65*2) "m.č.008</t>
  </si>
  <si>
    <t xml:space="preserve">2,1*(6,4+6,4+3+3) "m.č.009, m.č.014 vyb. steny vr. KO +omietok </t>
  </si>
  <si>
    <t>2,1*(6,4*2+3,2*2)   "m.č.010-013  vyb.steny  vr. KO+om</t>
  </si>
  <si>
    <t>2,1*(1,4*6+0,8*2+0,8*2+1,25*2) " m.č.021</t>
  </si>
  <si>
    <t>-(0,6*2)*6</t>
  </si>
  <si>
    <t>2,1*(1,95+2,85+1,3+1,3) "m.č.028</t>
  </si>
  <si>
    <t>2,1*(1,4*2+0,85+0,4)*2  "m.č.035</t>
  </si>
  <si>
    <t>2,1*(1,95+1,3+0,7+0,45)  "  m.č.036</t>
  </si>
  <si>
    <t>2,1*(2,8*2+3,05+2,15)    " M.č.040</t>
  </si>
  <si>
    <t>2,1*(3,1+3,5+3,5+2,2) "M.č.048</t>
  </si>
  <si>
    <t>2,1*(3,5*2+3,1+2,2)  "M.č.049</t>
  </si>
  <si>
    <t>1,5*1,5 "m.č.023 za U</t>
  </si>
  <si>
    <t>2*1,5 " m.č.039   za V</t>
  </si>
  <si>
    <t>1,5*1,5 " m.č.047 U</t>
  </si>
  <si>
    <t>" 1NP  Omietky nad   KO  ostavajú  vyspravia sa 10%</t>
  </si>
  <si>
    <t>2,1*(2,2+2,2+4,2+4,2)  "m.č.102</t>
  </si>
  <si>
    <t>-2,1*1,5</t>
  </si>
  <si>
    <t>2,15*(6,65+6,65+2+2,89) "M.č.112</t>
  </si>
  <si>
    <t>2,15*(6,65+6,65+1,9+2,81)  "M.č.113</t>
  </si>
  <si>
    <t>2,15*(2,4+2+1,4+1,4)"M.č.114</t>
  </si>
  <si>
    <t>2,15*(4,1+4,1+1,+2)  "M.č.115</t>
  </si>
  <si>
    <t>2,15*(5,25+4,25+3,48+3,48)  "M.č.116</t>
  </si>
  <si>
    <t>2,15*(1,1+1,7+1,25+0,65)   "M.č.117</t>
  </si>
  <si>
    <t>2,15*(1,55+1,55+1,25+0,65) " M.č.118,</t>
  </si>
  <si>
    <t>2,15*(2,35+2,35+1,2+1,2) "m.č.  120</t>
  </si>
  <si>
    <t>2,1*(3,2+4+3+3) " m.č.1,22</t>
  </si>
  <si>
    <t>2,1*(5,2+5,1+5,6+5,6) "m.č.123</t>
  </si>
  <si>
    <t>2,1*(1,45+1,45+1,275+1,275) "m.č.134</t>
  </si>
  <si>
    <t>2,1*(0,95+1,45+1,275+2,175) "m.č.135</t>
  </si>
  <si>
    <t>2,1*(3,45+2,65+1,7+0,8)   " m.č.137</t>
  </si>
  <si>
    <t>2,1*(2,65+3,45+1,8+1,8+1,2+1,2)   "m.č.138</t>
  </si>
  <si>
    <t>2,1*(2,65+3,45+1,8+1,8+1,2+1,2)   "m.č.139</t>
  </si>
  <si>
    <t>2,1*(3,45+3,45+1,8+1) " m.č.140</t>
  </si>
  <si>
    <t>2,1*(2,95+2,95+1,45+0,65)   " m.č.141</t>
  </si>
  <si>
    <t>2,1*(2,95+2,95+1,55+0,75) "  m..č.142</t>
  </si>
  <si>
    <t>2,1*(2,65+2,65+4,4+3,6)   "m.č.143</t>
  </si>
  <si>
    <t>2,1*(1,2+1,2+1,1+1,1) "m.č.147</t>
  </si>
  <si>
    <t>2,1*(0,85+0,85+1,71+0,1) "M.č.147</t>
  </si>
  <si>
    <t>2,1*(1,2+1,2+1,2+1,2) "M.č.148</t>
  </si>
  <si>
    <t>2,1*(0,85+0,85+1,79+1,2) "M.č.148</t>
  </si>
  <si>
    <t>Medzisúčet  v.č.A-02  1NP BP</t>
  </si>
  <si>
    <t>" 2  NP</t>
  </si>
  <si>
    <t>2,1*(1,3*4+1,62*2+1,55*2)  "m.č.203</t>
  </si>
  <si>
    <t>-(0,6*2)*3</t>
  </si>
  <si>
    <t xml:space="preserve">2,1*(4,1*2+5,2*2)   "mč.204 </t>
  </si>
  <si>
    <t>-0,8*2,1</t>
  </si>
  <si>
    <t>(2,1-1,8)*2,4</t>
  </si>
  <si>
    <t>2,1*(2,4*2+2,35*2)  "mč.205</t>
  </si>
  <si>
    <t>-(0,8*2-0,9*2)</t>
  </si>
  <si>
    <t>2,1*(4,1*2+1,6*2)  "mč.206</t>
  </si>
  <si>
    <t>(2,1-1,8)*1,2</t>
  </si>
  <si>
    <t>2,1*(2,85*2+6,65*2) "m.č.207</t>
  </si>
  <si>
    <t>-(2,1-1,8)*2,4</t>
  </si>
  <si>
    <t>1,5*1,5 "m.č.218 U</t>
  </si>
  <si>
    <t>Medzisúčet v.č.A-03 2NP BP</t>
  </si>
  <si>
    <t>KOobkladobitie</t>
  </si>
  <si>
    <t>9.6s</t>
  </si>
  <si>
    <t xml:space="preserve">Vybúranie strešného plášta - nový otvor </t>
  </si>
  <si>
    <t>43</t>
  </si>
  <si>
    <t>411354177R1</t>
  </si>
  <si>
    <t>Podporná konštrukcia stropov výšky do 4 m pre zaťaženie do 30 kPa zhotovenie/ otvor v streche v.č.A-05 BP  vid STATIKA  postup č.1</t>
  </si>
  <si>
    <t>-1017671361</t>
  </si>
  <si>
    <t>"  Statické zabezpečenie navrhovaných stavebných úprav B-D/6 2.NP</t>
  </si>
  <si>
    <t>" zataženie Strešný plášť  1,60KN/m2</t>
  </si>
  <si>
    <t>"  skladba S1:</t>
  </si>
  <si>
    <t>" Hydroizolácia -Fatrafol 810 hr.1,5mm</t>
  </si>
  <si>
    <t>"  Geotextília  300g/m2</t>
  </si>
  <si>
    <t>" Polystyrén  hr.40-202mm</t>
  </si>
  <si>
    <t>"  Separačná vrstva  PVC folia parozábrana</t>
  </si>
  <si>
    <t>" Strešný porobetónový  panel hr.150mm</t>
  </si>
  <si>
    <t>" vzduchová medzera od 30mm do 150mm</t>
  </si>
  <si>
    <t xml:space="preserve">" minerálna vlna  hr.100mm </t>
  </si>
  <si>
    <t xml:space="preserve">" Pred vyrezaním otvoru bude panel podstojkovaný, následne bude zrealizované podchytenie </t>
  </si>
  <si>
    <t>" (prenesenie zaťaženia na susedné panely) a následné vyrezanie otvoru.</t>
  </si>
  <si>
    <t>2+2+1,5+1,5  "m.č.201a</t>
  </si>
  <si>
    <t>" vid statika</t>
  </si>
  <si>
    <t>44</t>
  </si>
  <si>
    <t>411354178.S</t>
  </si>
  <si>
    <t>Podporná konštrukcia stropov výšky do 4 m pre zaťaženie do 30 kPa odstránenie</t>
  </si>
  <si>
    <t>-1240409105</t>
  </si>
  <si>
    <t>45</t>
  </si>
  <si>
    <t>HZS02</t>
  </si>
  <si>
    <t>HZS - odborné práce - odtránenie vrstiev strešného plášťa  vid statika, v.č.A05</t>
  </si>
  <si>
    <t>512</t>
  </si>
  <si>
    <t>-1485955061</t>
  </si>
  <si>
    <t xml:space="preserve">"POSTUP  PRAC - STATIKA </t>
  </si>
  <si>
    <t xml:space="preserve">"  Na poslednom podlaží (2.NP) bude pri osi B-D/6 vytvorený nový prestup stropným panelom PZD. </t>
  </si>
  <si>
    <t>" Podľa pôvodnej dokumentácie sa prestup bude nachádzať v panely A1 (PZD 40/475) hrubom 250mm.</t>
  </si>
  <si>
    <t>" 1  podstojkovanie</t>
  </si>
  <si>
    <t>" 2 Na jestvujúcich paneloch budú odstránené vrstvy strešného plášťa až po úroveň panelu.</t>
  </si>
  <si>
    <t xml:space="preserve">  " pre osadenie pásoviny 300x200/12  na stropný panel v streche  ZHORA !!!!!!!</t>
  </si>
  <si>
    <t xml:space="preserve">"3  podchytenie </t>
  </si>
  <si>
    <t>" Obitie jestv.omietky stropu !!!! na panel</t>
  </si>
  <si>
    <t xml:space="preserve">  " pre osadenie pásoviny 300x200/12  na stropný panel  ZDOLA   !!!!!!!</t>
  </si>
  <si>
    <t xml:space="preserve">" stiahnút závitovými tyčami M20, zaliať betonom </t>
  </si>
  <si>
    <t>" 4 následné vyrezanie otvoru</t>
  </si>
  <si>
    <t>" STROPNÝ PANEL hr.250mm  s otvormi do pr.200mm</t>
  </si>
  <si>
    <t>20  " odstránenei vrstiev strechy po panel  otvor  1250x800mm, 25mm x3500mm pre  vloženie pásoviny</t>
  </si>
  <si>
    <t>Súčet statika , v.č.A-05 strecha , m.č.201a 2NP</t>
  </si>
  <si>
    <t>46</t>
  </si>
  <si>
    <t>959941141.S</t>
  </si>
  <si>
    <t>Chemická kotva s kotevným svorníkom tesnená chemickou ampulkou do betónu, ŽB, s vyvŕtaním otvoru M20/60/260 mm</t>
  </si>
  <si>
    <t>650053958</t>
  </si>
  <si>
    <t>" STATIKA</t>
  </si>
  <si>
    <t xml:space="preserve">" PL1   2ks </t>
  </si>
  <si>
    <t>" stiahnúť  závitovými tyčami M20, v mieste vrtania zaliať betonom-zálievkou , dotiahnúť po zatvrdnutí</t>
  </si>
  <si>
    <t>47</t>
  </si>
  <si>
    <t>389381001.S</t>
  </si>
  <si>
    <t>Dobetónovanie prefabrikovaných konštrukcií</t>
  </si>
  <si>
    <t>1996982392</t>
  </si>
  <si>
    <t>(3,14*(0,1)^2)*0,25*11</t>
  </si>
  <si>
    <t>48</t>
  </si>
  <si>
    <t>413941121R1</t>
  </si>
  <si>
    <t>Osadenie oceľových valcovaných nosníkov PASOVINA - PL1 statika str.4</t>
  </si>
  <si>
    <t>595597211</t>
  </si>
  <si>
    <t xml:space="preserve">" dl.3m  2ks </t>
  </si>
  <si>
    <t>113,04/1000 "PL1</t>
  </si>
  <si>
    <t>Súčet Statika</t>
  </si>
  <si>
    <t>49</t>
  </si>
  <si>
    <t>135100</t>
  </si>
  <si>
    <t>Oceľ široká šxhr 200x12 mm, ozn. 11 373, podľa EN ISO S235JRG1 vr. náterov 1x Z,2xV</t>
  </si>
  <si>
    <t>1726557145</t>
  </si>
  <si>
    <t>0,113*1,08 'Prepočítané koeficientom množstva</t>
  </si>
  <si>
    <t>971055021.S</t>
  </si>
  <si>
    <t>Rezanie konštrukcií zo železobetónu hr. panelu 250 mm stenovou pílou -0,03000t</t>
  </si>
  <si>
    <t>1582205218</t>
  </si>
  <si>
    <t>" postup č. 4 následné vyrezanie otvoru</t>
  </si>
  <si>
    <t>1,4+1,4+0,9+0,9  " vid STATIKA</t>
  </si>
  <si>
    <t xml:space="preserve">Medzisúčet v.č.A-05  BP strecha </t>
  </si>
  <si>
    <t>9.7A</t>
  </si>
  <si>
    <t xml:space="preserve">Fasada - búracie práce </t>
  </si>
  <si>
    <t>51</t>
  </si>
  <si>
    <t>97803639R2</t>
  </si>
  <si>
    <t>Otlčenie omietok+ dikoplast  v rozsahu do 100 %,  -0,06800t - ozn.A  v.č.A-06</t>
  </si>
  <si>
    <t>2070660839</t>
  </si>
  <si>
    <t>" ozn.A</t>
  </si>
  <si>
    <t>"tenkovrstvová omietka dikoplast  na podkladnej omietke  biela  farba - odstrániť z celej fasady</t>
  </si>
  <si>
    <t>" dk +3,2 hk 4,2</t>
  </si>
  <si>
    <t>1*13,35</t>
  </si>
  <si>
    <t>" dk -0,6  hk +7,8</t>
  </si>
  <si>
    <t>(0,6+7,8)*12,2</t>
  </si>
  <si>
    <t>"dk +4,2 hk 7,8</t>
  </si>
  <si>
    <t>3,6*7,3</t>
  </si>
  <si>
    <t>-(0,9*0,9)*2</t>
  </si>
  <si>
    <t>-(0,9*2)</t>
  </si>
  <si>
    <t>-(2,4*2,1)*2</t>
  </si>
  <si>
    <t xml:space="preserve">-3,2*8,2 "komin plocha </t>
  </si>
  <si>
    <t>Medzisúčet pohľad  Z</t>
  </si>
  <si>
    <t>" dk -0,6 +7,8</t>
  </si>
  <si>
    <t>(0,6+7,8)*16,6</t>
  </si>
  <si>
    <t>-1,8*2,1</t>
  </si>
  <si>
    <t>"  dk -0,6 hk +4,2</t>
  </si>
  <si>
    <t>(0,6+4,2)*7,4</t>
  </si>
  <si>
    <t>Medzisúčet pohľad V</t>
  </si>
  <si>
    <t>"dk 3,88 hk -2,4</t>
  </si>
  <si>
    <t>2,6*3</t>
  </si>
  <si>
    <t>-1*2,10</t>
  </si>
  <si>
    <t>(0,6+7,8)*37</t>
  </si>
  <si>
    <t>-(2,4*1,8)*10</t>
  </si>
  <si>
    <t>-(2,6*0,9)</t>
  </si>
  <si>
    <t>-(1,8*1,4)</t>
  </si>
  <si>
    <t>(2,4*2,1)*12</t>
  </si>
  <si>
    <t>" dk -0,6 hk +4,2</t>
  </si>
  <si>
    <t>(0,6+4,2)*10,5</t>
  </si>
  <si>
    <t>"pohľad</t>
  </si>
  <si>
    <t>3,5*24</t>
  </si>
  <si>
    <t>Medzisúčet  pohľad J</t>
  </si>
  <si>
    <t>(0,6+4,2)*25</t>
  </si>
  <si>
    <t>-(2,4*2,1)*5</t>
  </si>
  <si>
    <t>-(0,9*1,2)*6</t>
  </si>
  <si>
    <t>" dk +4,2 hk  +7,8</t>
  </si>
  <si>
    <t>3,6*13,2</t>
  </si>
  <si>
    <t>" dk -0,6 hk +7,8</t>
  </si>
  <si>
    <t>(0,6+7,8)*24</t>
  </si>
  <si>
    <t>-(1,8*2,1)*4</t>
  </si>
  <si>
    <t>-(2,4*1)*2</t>
  </si>
  <si>
    <t>-(1,2*1,2)*2</t>
  </si>
  <si>
    <t>-(2,4*2,1)*8</t>
  </si>
  <si>
    <t>Medzisúčet  pohľad S</t>
  </si>
  <si>
    <t>984,73*0,05 "odskoky</t>
  </si>
  <si>
    <t>Súčet v.č.A06</t>
  </si>
  <si>
    <t>52</t>
  </si>
  <si>
    <t>97803639R1</t>
  </si>
  <si>
    <t xml:space="preserve">Otlčenie omietok+ dikoplast  v rozsahu do 100 %,  -0,06800t - ozn.B v.č.A-06 </t>
  </si>
  <si>
    <t>-1522377144</t>
  </si>
  <si>
    <t xml:space="preserve">" ozn.B </t>
  </si>
  <si>
    <t>"tenkovrstvová omietka dikoplast  na podkladnej omietke  tmavočervená farba - odstrániť z celej fasady</t>
  </si>
  <si>
    <t>" dk +0,55  hk 3,2</t>
  </si>
  <si>
    <t>2,65*13,35</t>
  </si>
  <si>
    <t>-(1,6*2+0,9*1,2+0,9*2+0,9*1,2+0,9*2)</t>
  </si>
  <si>
    <t>Medzisúčet pohľad Z</t>
  </si>
  <si>
    <t xml:space="preserve"> "dk -3,175  hk -0,6</t>
  </si>
  <si>
    <t>2,575*16,6</t>
  </si>
  <si>
    <t>-(1,8*2,1+1,8*0,9)</t>
  </si>
  <si>
    <t>2,575*9,2</t>
  </si>
  <si>
    <t>-0,9*0,9</t>
  </si>
  <si>
    <t>1,5*8,4</t>
  </si>
  <si>
    <t xml:space="preserve">" dk -3,175   hk 0,6 </t>
  </si>
  <si>
    <t>2,575*37</t>
  </si>
  <si>
    <t>-(2,4*1,8)*7</t>
  </si>
  <si>
    <t>-(1,8*2,1+1,2*0,9) " G</t>
  </si>
  <si>
    <t>-(0,9*2)*2</t>
  </si>
  <si>
    <t>-1,6*2</t>
  </si>
  <si>
    <t>Medzisúčet  pohľad  J</t>
  </si>
  <si>
    <t>" dk -1,675 hk -0,6</t>
  </si>
  <si>
    <t>1,075*18,8</t>
  </si>
  <si>
    <t>(2,575+1,075)/2*4</t>
  </si>
  <si>
    <t>2,575*(2,5+24)</t>
  </si>
  <si>
    <t>-(1,8*1,8)*2</t>
  </si>
  <si>
    <t>-(2,4*1)</t>
  </si>
  <si>
    <t>-1,2*1,2</t>
  </si>
  <si>
    <t>-(2,4*1,8)*4</t>
  </si>
  <si>
    <t>Medzisúčet pohľad S</t>
  </si>
  <si>
    <t>219,146*0,05  "odskoky</t>
  </si>
  <si>
    <t>53</t>
  </si>
  <si>
    <t>978059231R1</t>
  </si>
  <si>
    <t>Odsekanie a odobratie obkladov zo stien fasady ,  -0,16900t  -ozn.C kabrincový obklad odstrániť z celej fasády</t>
  </si>
  <si>
    <t>526723200</t>
  </si>
  <si>
    <t xml:space="preserve">" ozn.C  pripraviť  podklad pre zateplovanie </t>
  </si>
  <si>
    <t>" hk -3,175   dk -3,65 pohľad V</t>
  </si>
  <si>
    <t>0,475*(9,2+16,6)</t>
  </si>
  <si>
    <t>" hk -0,6 dk -1,2  pohľad Z</t>
  </si>
  <si>
    <t>0,6*(12,2+13,3)</t>
  </si>
  <si>
    <t>"   hk -3,175  dk 3,86  pohľad J</t>
  </si>
  <si>
    <t>0,685*(10+15+3,5+4,6)</t>
  </si>
  <si>
    <t>" dk -1,2 hkl -0,6</t>
  </si>
  <si>
    <t>0,6*12</t>
  </si>
  <si>
    <t>"  hk -0,6  v sklone pohľad  S</t>
  </si>
  <si>
    <t>0,555*2,5</t>
  </si>
  <si>
    <t>0,555*16,5</t>
  </si>
  <si>
    <t>0,555*4,5</t>
  </si>
  <si>
    <t>0,685*25,4  " hk -3,175  dk -3,86</t>
  </si>
  <si>
    <t xml:space="preserve">87,872*0,1  " odskoky </t>
  </si>
  <si>
    <t>Súčet v.č.A-06</t>
  </si>
  <si>
    <t>54</t>
  </si>
  <si>
    <t>622473302.S</t>
  </si>
  <si>
    <t>Čistenie fasády od mastnoty a nečistôt - stredný stupeň znečistenia - D</t>
  </si>
  <si>
    <t>-1115578840</t>
  </si>
  <si>
    <t>" ozn.D</t>
  </si>
  <si>
    <t>" režné murivo  z PP  KOMIN</t>
  </si>
  <si>
    <t>" vyčistenie vzduchom</t>
  </si>
  <si>
    <t>(0,6+11,75)*3,1</t>
  </si>
  <si>
    <t>3,95*3,1</t>
  </si>
  <si>
    <t>12,7*1,5</t>
  </si>
  <si>
    <t>7,5*1,2</t>
  </si>
  <si>
    <t>55</t>
  </si>
  <si>
    <t>HZS000HSV1</t>
  </si>
  <si>
    <t xml:space="preserve">Demontaže a spätná montaž  prvkov na fasade  - priprava na zateplenie </t>
  </si>
  <si>
    <t>-835113021</t>
  </si>
  <si>
    <t>9.8</t>
  </si>
  <si>
    <t xml:space="preserve">PRIERAZY  - búracie práce </t>
  </si>
  <si>
    <t>56</t>
  </si>
  <si>
    <t>9710360R1</t>
  </si>
  <si>
    <t>Jadrové vrty diamantovými korunkami  do stien - murivo tehlové -0,0032t -El1 150/150</t>
  </si>
  <si>
    <t>-1688570259</t>
  </si>
  <si>
    <t>" statika   str.7</t>
  </si>
  <si>
    <t>"  Pri realizácii je potrebné dodržať nasledovné zásady :</t>
  </si>
  <si>
    <t>" skôr ako sa pristúpi k vyrezaniu otvoru musí byť osadená zosilňujúca oceľová konštrukcia v zmysle schémy ak je pre konkrétny otvor predpísaná</t>
  </si>
  <si>
    <t xml:space="preserve">"otvory v stropných paneloch je nutné realizovať použitím rezacej a vŕtacej techniky. Je neprípustné, aby v rohoch otvoru rezy presahovali okraje. </t>
  </si>
  <si>
    <t>"  V rohoch je nutné použiť vŕtanie.</t>
  </si>
  <si>
    <t>"  úracie kladivo je možné použiť iba vo výnimočných prípadoch a aj to keď už je celý otvor   - obrezaný.</t>
  </si>
  <si>
    <t>" Prestupy potrubí cez steny požiarných úsekov protipožiarne utesniť s požiarnou odlnosťou  60min - dodávka stavby PROFESIE riešia v rozpočte !!!!!!</t>
  </si>
  <si>
    <t>" El1</t>
  </si>
  <si>
    <t>2 " 1PP</t>
  </si>
  <si>
    <t>2 " 1NP</t>
  </si>
  <si>
    <t>2 " 2NP</t>
  </si>
  <si>
    <t>Súčet v.č.A09</t>
  </si>
  <si>
    <t>57</t>
  </si>
  <si>
    <t>97103602R2</t>
  </si>
  <si>
    <t>Jadrové vrty diamantovými korunkami do do stien - murivo tehlové -0,0113t- El2 250/150</t>
  </si>
  <si>
    <t>1471164261</t>
  </si>
  <si>
    <t>"Prestupy potrubí cez steny požiarných úsekov protipožiarne utesniť s požiarnou odlnosťou  60min - dodávka stavby PROFESIE riešia v rozpočte !!!!!!</t>
  </si>
  <si>
    <t xml:space="preserve">" EL2 150+300mm 250/150mm pod stropom </t>
  </si>
  <si>
    <t>3 " 1PP</t>
  </si>
  <si>
    <t>58</t>
  </si>
  <si>
    <t>97203601R3</t>
  </si>
  <si>
    <t>Jadrové vrty diamantovými korunkami do D 160 mm do stropov - keramických -0,0032t-El3 pr.150mm</t>
  </si>
  <si>
    <t>1304562568</t>
  </si>
  <si>
    <t xml:space="preserve">" El3 pr.150mm v strope </t>
  </si>
  <si>
    <t>1 " 1PP</t>
  </si>
  <si>
    <t>Súčetv.č.A09</t>
  </si>
  <si>
    <t>59</t>
  </si>
  <si>
    <t>97103602R4</t>
  </si>
  <si>
    <t>Jadrové vrty diamantovými korunkami do do stien - murivo tehlové -0,0113t- El4 350/150</t>
  </si>
  <si>
    <t>-174552783</t>
  </si>
  <si>
    <t xml:space="preserve">" EL4 150mm 350/150mm pod stropom </t>
  </si>
  <si>
    <t>1" 1PP</t>
  </si>
  <si>
    <t>60</t>
  </si>
  <si>
    <t>97103602R5</t>
  </si>
  <si>
    <t>Jadrové vrty diamantovými korunkami do do stien - murivo tehlové -0,0113t- El5 250/150</t>
  </si>
  <si>
    <t>674440627</t>
  </si>
  <si>
    <t xml:space="preserve">" El5 150mm 250/150mm pod stropom </t>
  </si>
  <si>
    <t>61</t>
  </si>
  <si>
    <t>97203601Šk1</t>
  </si>
  <si>
    <t>Jadrové vrty diamantovými korunkami do D100 mm do stropov - keramických -0,0032t-ŠK1 pr.100mm pr.100 EPS</t>
  </si>
  <si>
    <t>-238973484</t>
  </si>
  <si>
    <t>"prestupy potrubí cez steny certifikované protipožiarne zateniť.</t>
  </si>
  <si>
    <t>" zatesneniáe  s požiarnou odolnosťou  min.60min -dodávka stavby  -  v rozpočete profesie !!!!!!!!</t>
  </si>
  <si>
    <t xml:space="preserve">"  ŠK1  pr.150mm v strope </t>
  </si>
  <si>
    <t>1 " 1NP</t>
  </si>
  <si>
    <t>62</t>
  </si>
  <si>
    <t>9710360VZT1</t>
  </si>
  <si>
    <t>Jadrové vrty diamantovými korunkami do D150 mm do stien - murivo tehlové -0,0028t - VZT1 pr.150mm hr.steny 300mm</t>
  </si>
  <si>
    <t>-261110284</t>
  </si>
  <si>
    <t>"Prestupy potrubí cez steny požiarných úsekov protipožiarne utesniť s požiarnou odolnosťou  60min - dodávka stavby PROFESIE   v rozpočte !!!!!!</t>
  </si>
  <si>
    <t xml:space="preserve">" VZT1 </t>
  </si>
  <si>
    <t>63</t>
  </si>
  <si>
    <t>9710360VZT2</t>
  </si>
  <si>
    <t>Jadrové vrty diamantovými korunkami do D 100 mm do stien - murivo tehlové -0,0028t - VZT2pr.100mm hr.steny 75,100,125mm</t>
  </si>
  <si>
    <t>-709398146</t>
  </si>
  <si>
    <t xml:space="preserve">" VZT2 </t>
  </si>
  <si>
    <t>8 " 1PP</t>
  </si>
  <si>
    <t>8 " 1NP</t>
  </si>
  <si>
    <t>8 " 2NP</t>
  </si>
  <si>
    <t>64</t>
  </si>
  <si>
    <t>9710360VZT3</t>
  </si>
  <si>
    <t>Jadrové vrty diamantovými korunkami do D150 mm do stien - murivo tehlové -0,0028t - VZT3 pr.150mm hr.steny 300mm</t>
  </si>
  <si>
    <t>1697837620</t>
  </si>
  <si>
    <t>" VZT3</t>
  </si>
  <si>
    <t>4 " 1NP</t>
  </si>
  <si>
    <t>0 " 2NP</t>
  </si>
  <si>
    <t>65</t>
  </si>
  <si>
    <t>9710360VZT4</t>
  </si>
  <si>
    <t>Jadrové vrty diamantovými korunkami do D 150 mm do stien - murivo tehlové -0,0028t - VZT4pr.150mm hr.steny 150,300mm</t>
  </si>
  <si>
    <t>2118659767</t>
  </si>
  <si>
    <t>" VZT4</t>
  </si>
  <si>
    <t>3 " 1NP</t>
  </si>
  <si>
    <t>66</t>
  </si>
  <si>
    <t>7631700VZT5</t>
  </si>
  <si>
    <t>Montáž otvor  pre SDK steny veľkosti D150mm  sdk steny hr.75mm - VZT5</t>
  </si>
  <si>
    <t>547619222</t>
  </si>
  <si>
    <t xml:space="preserve">" VZT5 Prieraz v sdk stene hr.75mm </t>
  </si>
  <si>
    <t>67</t>
  </si>
  <si>
    <t>9710360VZT6</t>
  </si>
  <si>
    <t>Jadrové vrty diamantovými korunkami doD200mm do stien - murivo tehlové -0,0064t- VZT6</t>
  </si>
  <si>
    <t>-335207639</t>
  </si>
  <si>
    <t xml:space="preserve">" VZT6c Prieraz v stene hr.200mm </t>
  </si>
  <si>
    <t>4 " 1PP</t>
  </si>
  <si>
    <t>1" 1NP</t>
  </si>
  <si>
    <t>3 "  2NP</t>
  </si>
  <si>
    <t>68</t>
  </si>
  <si>
    <t>9710360VZT7</t>
  </si>
  <si>
    <t>Jadrové vrty diamantovými korunkami doD150mm do stien - murivo tehlové -0,0064t- VZT7</t>
  </si>
  <si>
    <t>741382682</t>
  </si>
  <si>
    <t xml:space="preserve">" VZT7     Prieraz v stene hr.150mm </t>
  </si>
  <si>
    <t>0"  2NP</t>
  </si>
  <si>
    <t>69</t>
  </si>
  <si>
    <t>97103859VZT8</t>
  </si>
  <si>
    <t>Vybúranie otvorov v murive z tvárnic veľ. plochy do 1 m2 hr. nad 150 mm,  -1,50000t - VZT8</t>
  </si>
  <si>
    <t>1160263032</t>
  </si>
  <si>
    <t>" VZT8 prieraz v stene 750/750 hr.steny 300mm</t>
  </si>
  <si>
    <t>0,3*0,75*0,75" 1ks 1PP</t>
  </si>
  <si>
    <t>70</t>
  </si>
  <si>
    <t>97103833VZT9</t>
  </si>
  <si>
    <t>Vybúranie otvoru v murive z tvárnic veľ. plochy do 0,09 m2 hr. do 150 mm,  -0,01600t- VZT9</t>
  </si>
  <si>
    <t>-459519774</t>
  </si>
  <si>
    <t xml:space="preserve">" VZT9  prieraz v stene hr.150mm 200x200mm </t>
  </si>
  <si>
    <t>71</t>
  </si>
  <si>
    <t>9710360VZT10</t>
  </si>
  <si>
    <t>Jadrové vrty diamantovými korunkami doD200mm do stien - murivo tehlové -0,0064t- VZT10</t>
  </si>
  <si>
    <t>-2085664994</t>
  </si>
  <si>
    <t xml:space="preserve">" VZT10   Prieraz v stene hr.200mm </t>
  </si>
  <si>
    <t>0 "  2NP</t>
  </si>
  <si>
    <t>72</t>
  </si>
  <si>
    <t>97103833VZT11</t>
  </si>
  <si>
    <t>Vybúranie otvoru v murive z tvárnic veľ. plochy do 0,09 m2 hr. do 150 mm,  -0,01600t- VZT11</t>
  </si>
  <si>
    <t>-1784692687</t>
  </si>
  <si>
    <t xml:space="preserve">" VZT11 prieraz v stene hr.150mm 500x500mm </t>
  </si>
  <si>
    <t>73</t>
  </si>
  <si>
    <t>9720458ZT1</t>
  </si>
  <si>
    <t>Prieraz v strope  100x100mm do betónu -0.006t-  ZT1 vid statika str.6!!!!!</t>
  </si>
  <si>
    <t>178749148</t>
  </si>
  <si>
    <t xml:space="preserve">" ZT1 prieraz v strope 100x100mm </t>
  </si>
  <si>
    <t>6 " 1PP</t>
  </si>
  <si>
    <t>"  V strope nad 1.NP bude vyrezaný nový otvor:</t>
  </si>
  <si>
    <t xml:space="preserve">" ZT1 rozmeru 100/100. Otvor bude umiestnený do polohy dutiny panelu (dutina bude pred realizáciou prestupu identifikovaná a </t>
  </si>
  <si>
    <t>"  otvor bude realizovaný v polohe dutiny tak, aby nebola zasiahnutá plná časť vedľa dutiny)</t>
  </si>
  <si>
    <t>" statika str.6</t>
  </si>
  <si>
    <t>" V strope nad 1.PP budú vyrezané nové otvory obdobne ako v 1.NP.</t>
  </si>
  <si>
    <t>"  Pri realizácii treba dbať na to, aby prestupy boli vždy realizované v dutine panelu</t>
  </si>
  <si>
    <t>"  Alternatívne je možné použiť jestvujúce prestupy.</t>
  </si>
  <si>
    <t>74</t>
  </si>
  <si>
    <t>9720458ZT2</t>
  </si>
  <si>
    <t>Prieraz v strope  150x150mm do betónu -0.006t-  ZT2</t>
  </si>
  <si>
    <t>722190590</t>
  </si>
  <si>
    <t xml:space="preserve">" ZT2 prieraz v strope 150x150mm </t>
  </si>
  <si>
    <t>20 " 1PP</t>
  </si>
  <si>
    <t>6 " 1NP</t>
  </si>
  <si>
    <t>1 " 2NP</t>
  </si>
  <si>
    <t xml:space="preserve">"  ZT2 (3-4/D-F) rozmeru 150/150. Otvor bude umiestnený do polohy dutiny panelu (dutina bude pred realizáciou prestupu identifikovaná </t>
  </si>
  <si>
    <t>" a otvor bude realizovaný v polohe dutiny tak, aby nebola zasiahnutá plná časť vedľa dutiny)</t>
  </si>
  <si>
    <t>75</t>
  </si>
  <si>
    <t>9720458ZT3</t>
  </si>
  <si>
    <t>Prieraz v strope  80x250mm do betónu -0.006t-  ZT3</t>
  </si>
  <si>
    <t>716938051</t>
  </si>
  <si>
    <t xml:space="preserve">" ZT3 prieraz v strope 80x250mm </t>
  </si>
  <si>
    <t>7 " 1PP</t>
  </si>
  <si>
    <t>5 " 1NP</t>
  </si>
  <si>
    <t>"  ZT3 rozmeru 80/250. Otvor bude umiestnený do polohy dutiny panelu = pozdĺžne s dutinou (dutina bude pred realizáciou</t>
  </si>
  <si>
    <t>"  prestupu identifikovaná a otvor bude realizovaný v polohe dutiny tak, aby nebola zasiahnutá plná časť vedľa dutiny)</t>
  </si>
  <si>
    <t>76</t>
  </si>
  <si>
    <t>9720458ZT4</t>
  </si>
  <si>
    <t>Prieraz v strope  150x400mm do betónu -0.006t- ZT4</t>
  </si>
  <si>
    <t>1677293785</t>
  </si>
  <si>
    <t xml:space="preserve">" ZT4 prieraz v strope 150x400mm </t>
  </si>
  <si>
    <t>" ZT4 rozmeru 150/400. Otvor bude umiestnený do polohy dutiny panelu = pozdĺžne s dutinou (dutina bude pred realizáciou prestupu identifikovaná</t>
  </si>
  <si>
    <t>77</t>
  </si>
  <si>
    <t>9720458ZT5</t>
  </si>
  <si>
    <t>Prieraz v strope  80x150mm do betónu -0.006t-  ZT5</t>
  </si>
  <si>
    <t>-2035198884</t>
  </si>
  <si>
    <t xml:space="preserve">" ZT5 prieraz v strope 80x150mm </t>
  </si>
  <si>
    <t>"  ZT5 rozmeru 80/150. Otvor bude umiestnený do polohy dutiny panelu (dutina bude pred realizáciou prestupu identifikovaná</t>
  </si>
  <si>
    <t>78</t>
  </si>
  <si>
    <t>9720458ZT6</t>
  </si>
  <si>
    <t>Prieraz v strope  80x150mm do betónu -0.006t-  ZT6</t>
  </si>
  <si>
    <t>-2013220055</t>
  </si>
  <si>
    <t xml:space="preserve">" ZT6   prieraz v strope 150x250mm </t>
  </si>
  <si>
    <t>0 "  1NP</t>
  </si>
  <si>
    <t>79</t>
  </si>
  <si>
    <t>9720458ZT7</t>
  </si>
  <si>
    <t>Prieraz v strope  150x300mm do betónu -0.006t-  ZT7</t>
  </si>
  <si>
    <t>-659968136</t>
  </si>
  <si>
    <t xml:space="preserve">" ZT7  prieraz v strope 150x300mm </t>
  </si>
  <si>
    <t>80</t>
  </si>
  <si>
    <t>9720458ZT8</t>
  </si>
  <si>
    <t>Prieraz v strope  200x250mm do betónu -0.006t-  ZT8</t>
  </si>
  <si>
    <t>-129904301</t>
  </si>
  <si>
    <t xml:space="preserve">" ZT8  prieraz v strope 200x250mm </t>
  </si>
  <si>
    <t>1 "  1NP</t>
  </si>
  <si>
    <t>81</t>
  </si>
  <si>
    <t>97408311ZT9</t>
  </si>
  <si>
    <t>Rezanie betónových mazanín existujúcich vystužených hĺbky nad 100 do 150 mm- 0,020t   ZT9</t>
  </si>
  <si>
    <t>48045138</t>
  </si>
  <si>
    <t xml:space="preserve">" utesniť  izoláciu !!!!! profesia ZT  v cene </t>
  </si>
  <si>
    <t xml:space="preserve">" ZT9 </t>
  </si>
  <si>
    <t>" vybratie podlahovej úpravy hr100m  600x940</t>
  </si>
  <si>
    <t>" pre osadenie podl.vpustu vo várni</t>
  </si>
  <si>
    <t>1*(0,94+0,94+0,6+0,6)  " 1PP</t>
  </si>
  <si>
    <t>82</t>
  </si>
  <si>
    <t>97408311ZT10</t>
  </si>
  <si>
    <t>Rezanie betónových mazanín existujúcich vystužených hĺbky nad 100 do 150 mm- 0,020t  ZT10</t>
  </si>
  <si>
    <t>117842822</t>
  </si>
  <si>
    <t>" ZT10</t>
  </si>
  <si>
    <t>" vybratie podlahovej úpravy hr.100m  500x500mm</t>
  </si>
  <si>
    <t xml:space="preserve">(0,5+0,5+0,5+0,5)*5  " 1NP </t>
  </si>
  <si>
    <t>83</t>
  </si>
  <si>
    <t>97408311ZT11</t>
  </si>
  <si>
    <t>Rezanie betónových mazanín existujúcich vystužených hĺbky nad 100 do 150 mm- 0,020t  ZT11</t>
  </si>
  <si>
    <t>508773515</t>
  </si>
  <si>
    <t>" ZT11</t>
  </si>
  <si>
    <t>" vybratie podlahovej úpravy hr.100m  1200x800mm</t>
  </si>
  <si>
    <t xml:space="preserve">(1,2+1,2+0,8+0,8)*1  " 1NP </t>
  </si>
  <si>
    <t>84</t>
  </si>
  <si>
    <t>9720360UK1</t>
  </si>
  <si>
    <t>Jadrové vrty diamantovými korunkami do D 150 mm do stropov - keramických -0,00028t- UK1 vid statika str.6</t>
  </si>
  <si>
    <t>333788407</t>
  </si>
  <si>
    <t xml:space="preserve">" UK1 prieraz v strope 140x50mm </t>
  </si>
  <si>
    <t>10 " 1PP</t>
  </si>
  <si>
    <t>5 "  1NP</t>
  </si>
  <si>
    <t>" str.6 statika</t>
  </si>
  <si>
    <t>"  UK1 (9-10/A-B-C) 4 kusy rozmeru 140/50. Otvor bude umiestnený vždy do polohy dutiny panelu (dutina bude pred realizáciou prestupu identifikovaná</t>
  </si>
  <si>
    <t>" a   otvor bude realizovaný v polohe dutiny tak, aby nebola zasiahnutá plná časť vedľa dutiny)</t>
  </si>
  <si>
    <t>85</t>
  </si>
  <si>
    <t>97103834UK2</t>
  </si>
  <si>
    <t>Vybúranie otvoru v murive z tvárnic veľ. plochy do 0,09 m2 hr. do 300 mm,  -0,03100t- UK2</t>
  </si>
  <si>
    <t>1243875919</t>
  </si>
  <si>
    <t>" UK2</t>
  </si>
  <si>
    <t>"prieraz v murovanej stene hr300mm  160x160mm</t>
  </si>
  <si>
    <t>0 "1NP</t>
  </si>
  <si>
    <t>86</t>
  </si>
  <si>
    <t>97103834UK3</t>
  </si>
  <si>
    <t>Vybúranie otvoru v murive z tvárnic veľ. plochy do 0,09 m2 hr. do 300 mm,  -0,03100t -UK3</t>
  </si>
  <si>
    <t>372933292</t>
  </si>
  <si>
    <t>" UK3</t>
  </si>
  <si>
    <t>"prieraz v murovanej stene hr300mm  200x200mm</t>
  </si>
  <si>
    <t>87</t>
  </si>
  <si>
    <t>97104234UK4</t>
  </si>
  <si>
    <t>Vybúranie otvoru v betónových priečkach a stenách  hr. do 300 mm, 160x160mm -0,05900t- UK4</t>
  </si>
  <si>
    <t>1389550441</t>
  </si>
  <si>
    <t xml:space="preserve">" utesniť  izoláciu !!!!! profesia UK v cene </t>
  </si>
  <si>
    <t>" UK4  prieraz v bet.stene hr.200mm 160x160mm</t>
  </si>
  <si>
    <t>0 " 1Np</t>
  </si>
  <si>
    <t>88</t>
  </si>
  <si>
    <t>97104234UK5</t>
  </si>
  <si>
    <t>Vybúranie otvoru v betónových priečkach a stenách  hr. do 300 mm, 200x200mm -0,05900t- UK5</t>
  </si>
  <si>
    <t>-1815592603</t>
  </si>
  <si>
    <t>" UK5  prieraz v bet.stene hr.200mm 200x200mm</t>
  </si>
  <si>
    <t>94L</t>
  </si>
  <si>
    <t>Lešenie</t>
  </si>
  <si>
    <t>89</t>
  </si>
  <si>
    <t>941955004.S</t>
  </si>
  <si>
    <t>Lešenie ľahké pracovné pomocné s výškou lešeňovej podlahy nad 2,50 do 3,5 m-posuvné lešenie int.</t>
  </si>
  <si>
    <t>1663704017</t>
  </si>
  <si>
    <t xml:space="preserve">"POSUVNé LEšENIE pre int.  buracie práce </t>
  </si>
  <si>
    <t>150</t>
  </si>
  <si>
    <t>Medzisúčet  1PP  v.č.A-01</t>
  </si>
  <si>
    <t>Medzisúčet  1NP  v.č.A-02</t>
  </si>
  <si>
    <t>Medzisúčet  2NP  v.č.A-03</t>
  </si>
  <si>
    <t xml:space="preserve">Súčet  </t>
  </si>
  <si>
    <t>94</t>
  </si>
  <si>
    <t>LEŠENIE</t>
  </si>
  <si>
    <t>90</t>
  </si>
  <si>
    <t>941941042.S</t>
  </si>
  <si>
    <t>Montáž lešenia ľahkého pracovného radového s podlahami šírky nad 1,00 do 1,20 m, výšky nad 10 do 30 m</t>
  </si>
  <si>
    <t>-521180466</t>
  </si>
  <si>
    <t>9*26 "P Z</t>
  </si>
  <si>
    <t>11,5*19+8*8  " P V</t>
  </si>
  <si>
    <t>6,5*19+8*7 " P S</t>
  </si>
  <si>
    <t xml:space="preserve">" na streche </t>
  </si>
  <si>
    <t>3,5*13</t>
  </si>
  <si>
    <t>11,5*24  " P J</t>
  </si>
  <si>
    <t>11,5*37</t>
  </si>
  <si>
    <t xml:space="preserve"> 5,5*10,5</t>
  </si>
  <si>
    <t>-0,75</t>
  </si>
  <si>
    <t>91</t>
  </si>
  <si>
    <t>941941292.S</t>
  </si>
  <si>
    <t>Príplatok za prvý a každý ďalší i začatý mesiac použitia lešenia ľahkého pracovného radového s podlahami šírky nad 1,00 do 1,20 m, v. nad 10 do 30 m</t>
  </si>
  <si>
    <t>403841389</t>
  </si>
  <si>
    <t>92</t>
  </si>
  <si>
    <t>941941842.S</t>
  </si>
  <si>
    <t>Demontáž lešenia ľahkého pracovného radového s podlahami šírky nad 1,00 do 1,20 m, výšky nad 10 do 30 m</t>
  </si>
  <si>
    <t>-1938383351</t>
  </si>
  <si>
    <t>93</t>
  </si>
  <si>
    <t>944944103.S</t>
  </si>
  <si>
    <t>Ochranná sieť na boku lešenia</t>
  </si>
  <si>
    <t>1975082212</t>
  </si>
  <si>
    <t>944944803.S</t>
  </si>
  <si>
    <t>Demontáž ochrannej siete na boku lešenia</t>
  </si>
  <si>
    <t>401452154</t>
  </si>
  <si>
    <t>97</t>
  </si>
  <si>
    <t xml:space="preserve">Presun sutí na stavenisku </t>
  </si>
  <si>
    <t>95</t>
  </si>
  <si>
    <t>979011201.S</t>
  </si>
  <si>
    <t>Plastový sklz na stavebnú sutinu výšky do 10 m</t>
  </si>
  <si>
    <t>1596962177</t>
  </si>
  <si>
    <t>" dk -3,65  hk +7,8 v. 11,45m</t>
  </si>
  <si>
    <t>Súčet v.č.E1.1  rez a, b</t>
  </si>
  <si>
    <t>96</t>
  </si>
  <si>
    <t>979011202.S</t>
  </si>
  <si>
    <t>Príplatok k cene za každý ďalší meter výšky</t>
  </si>
  <si>
    <t>835810470</t>
  </si>
  <si>
    <t>979011232.S</t>
  </si>
  <si>
    <t>Demontáž sklzu na stavebnú sutinu výšky do 20 m</t>
  </si>
  <si>
    <t>16118095</t>
  </si>
  <si>
    <t>98</t>
  </si>
  <si>
    <t>979082111.S</t>
  </si>
  <si>
    <t>Vnútrostavenisková doprava sutiny a vybúraných hmôt do 10 m (2x)</t>
  </si>
  <si>
    <t>1891903708</t>
  </si>
  <si>
    <t>417,002*2 'Prepočítané koeficientom množstva</t>
  </si>
  <si>
    <t>99</t>
  </si>
  <si>
    <t>979082121.S</t>
  </si>
  <si>
    <t xml:space="preserve">Vnútrostavenisková doprava sutiny a vybúraných hmôt za každých ďalších 5 m </t>
  </si>
  <si>
    <t>-116082455</t>
  </si>
  <si>
    <t>979011111R1</t>
  </si>
  <si>
    <t xml:space="preserve">Zvislá doprava sutiny a vybúraných hmôt za prvé podlažie nad alebo pod základným podlažím s naložením </t>
  </si>
  <si>
    <t>-668042141</t>
  </si>
  <si>
    <t>101</t>
  </si>
  <si>
    <t>979011121.S</t>
  </si>
  <si>
    <t>Zvislá doprava sutiny a vybúraných hmôt za každé ďalšie podlažie  /3podl. celkom</t>
  </si>
  <si>
    <t>-1452740324</t>
  </si>
  <si>
    <t>97a</t>
  </si>
  <si>
    <t xml:space="preserve">Presun sutí - na regulovanú skladku </t>
  </si>
  <si>
    <t>102</t>
  </si>
  <si>
    <t>979081111.S</t>
  </si>
  <si>
    <t>Odvoz sutiny a vybúraných hmôt na skládku do 1 km</t>
  </si>
  <si>
    <t>534977895</t>
  </si>
  <si>
    <t>103</t>
  </si>
  <si>
    <t>979081121.S</t>
  </si>
  <si>
    <t>Odvoz sutiny a vybúraných hmôt na skládku za každý ďalší 1 km (24x)</t>
  </si>
  <si>
    <t>-586091268</t>
  </si>
  <si>
    <t>417,002*24 'Prepočítané koeficientom množstva</t>
  </si>
  <si>
    <t>979</t>
  </si>
  <si>
    <t>Poplatok za sute</t>
  </si>
  <si>
    <t>104</t>
  </si>
  <si>
    <t>979089012.S</t>
  </si>
  <si>
    <t>Poplatok za skladovanie - betón, tehly, dlaždice (17 01) ostatné/podľa vážných lístkov</t>
  </si>
  <si>
    <t>2121209041</t>
  </si>
  <si>
    <t xml:space="preserve">" Výpočet sutí je orientačný </t>
  </si>
  <si>
    <t xml:space="preserve">" podľa skutočnosti doložiť vážne lístky   -  reg. skládka odpadov  !!!  </t>
  </si>
  <si>
    <t>8,403 " OK beton  odd.1</t>
  </si>
  <si>
    <t>90,267  "odd 9.3</t>
  </si>
  <si>
    <t>83,152   " odd  9.4</t>
  </si>
  <si>
    <t xml:space="preserve">90,729  " odd9.5 </t>
  </si>
  <si>
    <t>0,138 " rezanie panelu odd 9.6s</t>
  </si>
  <si>
    <t>102,292 " odd9.7 fasada</t>
  </si>
  <si>
    <t>1,578  " odd.9.8</t>
  </si>
  <si>
    <t>105</t>
  </si>
  <si>
    <t>979089112.S</t>
  </si>
  <si>
    <t>Poplatok za skládku - drevo, sklo, plasty (17 02), ostatné /podľa vážných lístkov</t>
  </si>
  <si>
    <t>560701878</t>
  </si>
  <si>
    <t>26,8 " HSV odd9.1 drevo</t>
  </si>
  <si>
    <t xml:space="preserve">0,643  " odd725 </t>
  </si>
  <si>
    <t>1,182 " drevo odd763</t>
  </si>
  <si>
    <t>0,849 " plast  odd776</t>
  </si>
  <si>
    <t>106</t>
  </si>
  <si>
    <t>979089312.S</t>
  </si>
  <si>
    <t>Poplatok za skládku - kovy (meď, bronz, mosadz, atď.) (17 04), ostatnéú/ ZBERNÉ SUROVINY kov</t>
  </si>
  <si>
    <t>-1284941682</t>
  </si>
  <si>
    <t>1,725 " odd9.2 HSV</t>
  </si>
  <si>
    <t>Medzisúčet  HSV</t>
  </si>
  <si>
    <t>0,501 " odd764</t>
  </si>
  <si>
    <t>1,695 "  odd767</t>
  </si>
  <si>
    <t>Medzisúčet  PSV</t>
  </si>
  <si>
    <t>107</t>
  </si>
  <si>
    <t>979089715.S</t>
  </si>
  <si>
    <t>Prenájom kontajneru 16 m3</t>
  </si>
  <si>
    <t>1299576951</t>
  </si>
  <si>
    <t>Presun hmôt HSV</t>
  </si>
  <si>
    <t>108</t>
  </si>
  <si>
    <t>999281111.S</t>
  </si>
  <si>
    <t>Presun hmôt pre opravy a údržbu objektov vrátane vonkajších plášťov výšky do 25 m</t>
  </si>
  <si>
    <t>-1095984332</t>
  </si>
  <si>
    <t>PSV</t>
  </si>
  <si>
    <t>Práce a dodávky PSV</t>
  </si>
  <si>
    <t>725</t>
  </si>
  <si>
    <t>Zdravotechnika - zariaďovacie predmety</t>
  </si>
  <si>
    <t>109</t>
  </si>
  <si>
    <t>725190102.S</t>
  </si>
  <si>
    <t>Demontáž sanitárnej priečky z HPL dosiek na WC kabíny/boxy 0,01595 t  /m.č.116, m.č.204</t>
  </si>
  <si>
    <t>340574175</t>
  </si>
  <si>
    <t xml:space="preserve">" vr dverí   vybúranie komplet konštrukcia </t>
  </si>
  <si>
    <t>2,1*(2,97+1,25*3)  "m.č.116</t>
  </si>
  <si>
    <t>2,1*(4,72+1,23*5) "m.č.204</t>
  </si>
  <si>
    <t>763</t>
  </si>
  <si>
    <t>Konštrukcie - drevostavby</t>
  </si>
  <si>
    <t>110</t>
  </si>
  <si>
    <t>76371623R1</t>
  </si>
  <si>
    <t>Demontáž   drevennej   zasklennej steny ext.  , vr. vyvesenia dverných kriediel - B7, B33, ZS1-ZS5</t>
  </si>
  <si>
    <t>-1956651086</t>
  </si>
  <si>
    <t>" B7</t>
  </si>
  <si>
    <t>2,7*3 "  vr. dverí 2kr.</t>
  </si>
  <si>
    <t>" B33</t>
  </si>
  <si>
    <t>2,68*3  " vr.dverí 2kr.</t>
  </si>
  <si>
    <t>" dem ZS 1</t>
  </si>
  <si>
    <t>2*3 " vr. dverí a ndsv.</t>
  </si>
  <si>
    <t>"dem ZS 2</t>
  </si>
  <si>
    <t>2,4*2,85  " vr.dverí 2kr</t>
  </si>
  <si>
    <t>" dem ZS3</t>
  </si>
  <si>
    <t>2,4*2,65  " vr. dverí bočných sv.</t>
  </si>
  <si>
    <t>"  dem ZS 4</t>
  </si>
  <si>
    <t>1,95*2,08  " vr.dverí a nadsv.</t>
  </si>
  <si>
    <t>" ZS 5</t>
  </si>
  <si>
    <t>" 2*2,08   " dverí a nadsv.</t>
  </si>
  <si>
    <t xml:space="preserve">Medzisúčet v.čA-02 </t>
  </si>
  <si>
    <t>111</t>
  </si>
  <si>
    <t>-984920831</t>
  </si>
  <si>
    <t>1  "pre  odd725, 763</t>
  </si>
  <si>
    <t>764</t>
  </si>
  <si>
    <t>Konštrukcie klampiarske</t>
  </si>
  <si>
    <t>112</t>
  </si>
  <si>
    <t>764410850.S</t>
  </si>
  <si>
    <t xml:space="preserve">Demontáž oplechovania parapetov rš od 100 do 330 mm,  -0,00135t </t>
  </si>
  <si>
    <t>1986635609</t>
  </si>
  <si>
    <t>2,4*42</t>
  </si>
  <si>
    <t>1,8*6</t>
  </si>
  <si>
    <t>2,4*3</t>
  </si>
  <si>
    <t>1,2*3</t>
  </si>
  <si>
    <t>0,9*5</t>
  </si>
  <si>
    <t>0,9*16</t>
  </si>
  <si>
    <t>1,8*1</t>
  </si>
  <si>
    <t>1,2*2</t>
  </si>
  <si>
    <t>2,4*6</t>
  </si>
  <si>
    <t>0,9*2</t>
  </si>
  <si>
    <t>1,8*2</t>
  </si>
  <si>
    <t>2,4*10</t>
  </si>
  <si>
    <t>1,2*1</t>
  </si>
  <si>
    <t>113</t>
  </si>
  <si>
    <t>764430810DEM</t>
  </si>
  <si>
    <t>Demontáž oplechovania atiky rš do 250 mm,  -0,00142t - B35</t>
  </si>
  <si>
    <t>1495647454</t>
  </si>
  <si>
    <t>168,3  " B35</t>
  </si>
  <si>
    <t>Medzisúčet v.č.A-02</t>
  </si>
  <si>
    <t>766</t>
  </si>
  <si>
    <t>Konštrukcie stolárske</t>
  </si>
  <si>
    <t>114</t>
  </si>
  <si>
    <t>766411821.Sx</t>
  </si>
  <si>
    <t>Demontáž obloženia stien palub. doskami, vr.proštov  -0,01098t   - B56</t>
  </si>
  <si>
    <t>-1429754166</t>
  </si>
  <si>
    <t xml:space="preserve">" drevenný obklad </t>
  </si>
  <si>
    <t>1,25*(6,2++4,75+6,5+6,5)    "m.č.119</t>
  </si>
  <si>
    <t>1,33*(5,9+2,75+5+2,75) "m.č.146</t>
  </si>
  <si>
    <t>115</t>
  </si>
  <si>
    <t>766694981.Sx</t>
  </si>
  <si>
    <t>Demontáž parapetnej dosky drevenej šírky do 300 mm, dĺžky nad 1600 mm, -0,006t</t>
  </si>
  <si>
    <t>740114535</t>
  </si>
  <si>
    <t>Súčet  1PP,1NP, 2NP</t>
  </si>
  <si>
    <t>116</t>
  </si>
  <si>
    <t>766662811.S</t>
  </si>
  <si>
    <t>Demontáž dverného krídla, dokovanie prahu dverí jednokrídlových,  -0,00100t  - B28 až B32</t>
  </si>
  <si>
    <t>-747476924</t>
  </si>
  <si>
    <t xml:space="preserve">"dvere do sute  </t>
  </si>
  <si>
    <t>" odstránenie prahov  dverí</t>
  </si>
  <si>
    <t>Súčet  1PP,1NP,2NP</t>
  </si>
  <si>
    <t>767</t>
  </si>
  <si>
    <t>Konštrukcie doplnkové kovové</t>
  </si>
  <si>
    <t>117</t>
  </si>
  <si>
    <t>76713281R1</t>
  </si>
  <si>
    <t>Demontáž  zhrnovacej priečky ,  -0,01800t</t>
  </si>
  <si>
    <t>1972520682</t>
  </si>
  <si>
    <t>2,15*3 "m.č.153</t>
  </si>
  <si>
    <t>118</t>
  </si>
  <si>
    <t>7671328R1</t>
  </si>
  <si>
    <t>Demontáž stien a priečok z plechu zváraných,vr.nosných prvkov - atyp Copilitová stena ako celok ZS6   -0,05500t (váha podla skutočnosti)</t>
  </si>
  <si>
    <t>1608384263</t>
  </si>
  <si>
    <t xml:space="preserve">" ZS Copilit stena </t>
  </si>
  <si>
    <t xml:space="preserve">" nosné oc.profily  U80 členenei podla časti </t>
  </si>
  <si>
    <t>" 3 polia protidažďová žalúzia</t>
  </si>
  <si>
    <t>" 2 polia s plechom</t>
  </si>
  <si>
    <t xml:space="preserve">"pozri južný pohľad </t>
  </si>
  <si>
    <t>5,5*3</t>
  </si>
  <si>
    <t>119</t>
  </si>
  <si>
    <t>767DEM1</t>
  </si>
  <si>
    <t>Demontáž exteriérových  žalúzií, -0,0075t - ozn.J</t>
  </si>
  <si>
    <t>2143043694</t>
  </si>
  <si>
    <t>" ozn.J</t>
  </si>
  <si>
    <t>1,2*1,8</t>
  </si>
  <si>
    <t>Medzisúčet  PJ  v.č.A-06</t>
  </si>
  <si>
    <t>120</t>
  </si>
  <si>
    <t>767584811.S</t>
  </si>
  <si>
    <t xml:space="preserve">Demontáž mriežky na fasade   -0,00100t  </t>
  </si>
  <si>
    <t>-1282851298</t>
  </si>
  <si>
    <t>3+2 " pohlad ZÁPADNY</t>
  </si>
  <si>
    <t>2   " pohľad VYCHODNÝ</t>
  </si>
  <si>
    <t>2 "   pohľad SEVERNY</t>
  </si>
  <si>
    <t>0 " PJ</t>
  </si>
  <si>
    <t>121</t>
  </si>
  <si>
    <t>7676621DEM</t>
  </si>
  <si>
    <t>Demontaž  mreží pevných skrutkovaním vr. kotv.prvkov- ozn.M  (Z 02) -suť 0,00 t / na ďalšie použitie</t>
  </si>
  <si>
    <t>-1870819192</t>
  </si>
  <si>
    <t xml:space="preserve">" ozn.M </t>
  </si>
  <si>
    <t xml:space="preserve">" 1PP  </t>
  </si>
  <si>
    <t>(2,8*2,5)*3  " Z02 m.č.016,017,018a</t>
  </si>
  <si>
    <t xml:space="preserve">" 1NP </t>
  </si>
  <si>
    <t>(2,8*2,4)*2   " Z02  m.č.104</t>
  </si>
  <si>
    <t xml:space="preserve">Medzisúčet v.č.A-06  </t>
  </si>
  <si>
    <t>122</t>
  </si>
  <si>
    <t>767996803.S</t>
  </si>
  <si>
    <t>Demontáž ostatných doplnkov stavieb s hmotnosťou jednotlivých dielov konšt. nad 100 do 250 kg,  -0,00100t</t>
  </si>
  <si>
    <t>kg</t>
  </si>
  <si>
    <t>-611244700</t>
  </si>
  <si>
    <t xml:space="preserve">" B34  dem. rebríka na fasade dl. 12m v.č.A06 pohľad severny </t>
  </si>
  <si>
    <t>150 "ozn.T</t>
  </si>
  <si>
    <t xml:space="preserve">" Z1 dverná mreža </t>
  </si>
  <si>
    <t xml:space="preserve">120  "m.č.050  </t>
  </si>
  <si>
    <t>Medzisúčet v.č.A-01 1PP</t>
  </si>
  <si>
    <t xml:space="preserve">" Z03 zábradlie </t>
  </si>
  <si>
    <t>165</t>
  </si>
  <si>
    <t>Medzisúčet v.čA-02</t>
  </si>
  <si>
    <t>" oc.mreža na umyv. obuvi   450x3300</t>
  </si>
  <si>
    <t>123</t>
  </si>
  <si>
    <t>HZS0001BP1</t>
  </si>
  <si>
    <t xml:space="preserve">HZS búracie práce - drobné demontaže  </t>
  </si>
  <si>
    <t>-2015447214</t>
  </si>
  <si>
    <t>" vid pozn.na výkrese buracích prác</t>
  </si>
  <si>
    <t>124</t>
  </si>
  <si>
    <t>-1941997641</t>
  </si>
  <si>
    <t>776</t>
  </si>
  <si>
    <t>Podlahy povlakové</t>
  </si>
  <si>
    <t>125</t>
  </si>
  <si>
    <t>776200811.S</t>
  </si>
  <si>
    <t>Odstránenie povlakových podláh zo schodiskových stupňov lepených -0,0010t</t>
  </si>
  <si>
    <t>232264494</t>
  </si>
  <si>
    <t>126</t>
  </si>
  <si>
    <t>776511820.S</t>
  </si>
  <si>
    <t>Odstránenie povlakových podláh z nášľapnej plochy lepených s podložkou,PVC -0,00100t -B41, B43, B45</t>
  </si>
  <si>
    <t>1612222721</t>
  </si>
  <si>
    <t xml:space="preserve">" odstránenie teralitu hr.5mm  zbrusenie 5mm </t>
  </si>
  <si>
    <t>19,20+14,85+15,74+19,39+19,53+11,35+17,35+6,08+15,35</t>
  </si>
  <si>
    <t>Medzisúčet  v.č.A-01  1PP  BP</t>
  </si>
  <si>
    <t>19,75+19,56+17,82+17,50+19,68+59,58</t>
  </si>
  <si>
    <t>39,28+45,41+4,09+15,00+8,74+14,53+8,03</t>
  </si>
  <si>
    <t>Medzisúčet v.č.A-02    1NP BP</t>
  </si>
  <si>
    <t>39,19+18,55++39,21+41,25+38,19+38,25+38,38+17,46+17,88+58,60+20,87</t>
  </si>
  <si>
    <t>Medzisúčet v.č.A-03   2NP BP</t>
  </si>
  <si>
    <t xml:space="preserve">"  B43  (vr. B45) </t>
  </si>
  <si>
    <t>"  1NP</t>
  </si>
  <si>
    <t>4,87 "m.č.124</t>
  </si>
  <si>
    <t>12,29  "m.č.126</t>
  </si>
  <si>
    <t>2,625*2,15 "m.č.109</t>
  </si>
  <si>
    <t>"  2NP</t>
  </si>
  <si>
    <t>18,75 "m.č.217</t>
  </si>
  <si>
    <t>(2,15*2,62) "m.č.209</t>
  </si>
  <si>
    <t>(2,15*2,625)  "m.č.210</t>
  </si>
  <si>
    <t>Medzisúčet v.č.A-03  2NP  BP</t>
  </si>
  <si>
    <t>127</t>
  </si>
  <si>
    <t>HZSPSV776</t>
  </si>
  <si>
    <t xml:space="preserve">HZS - odstránenie soklov PVC  - B41,43,B45  </t>
  </si>
  <si>
    <t>-1447025002</t>
  </si>
  <si>
    <t>Medzisúčet  1PP</t>
  </si>
  <si>
    <t>Medzisúčet  1NP</t>
  </si>
  <si>
    <t>Medzisúčet  2NP</t>
  </si>
  <si>
    <t>128</t>
  </si>
  <si>
    <t>527034865</t>
  </si>
  <si>
    <t>783</t>
  </si>
  <si>
    <t>Nátery</t>
  </si>
  <si>
    <t>129</t>
  </si>
  <si>
    <t>783201821.S</t>
  </si>
  <si>
    <t>Odstránenie starých náterov z kovových stavebných doplnkových konštrukcií opálením alebo oklepaním-n</t>
  </si>
  <si>
    <t>386426757</t>
  </si>
  <si>
    <t>" n</t>
  </si>
  <si>
    <t>" povrchová úprava exist. a navrh. zárubní  farba  RAL 5024</t>
  </si>
  <si>
    <t>(0,05+0,16+0,05)*(2+0,6+2)*10</t>
  </si>
  <si>
    <t>(0,05+0,16+0,05)*(2+0,8+2,0)*19</t>
  </si>
  <si>
    <t>(0,05+0,16+0,05)*(2+0,9+2,0)*27</t>
  </si>
  <si>
    <t>(0,1+0,2+0,1)*(2,1+1,45+2,1)*4</t>
  </si>
  <si>
    <t xml:space="preserve">Medzisúčet v.č.A09  ozn.n </t>
  </si>
  <si>
    <t>0,89</t>
  </si>
  <si>
    <t>130</t>
  </si>
  <si>
    <t>7831018R1</t>
  </si>
  <si>
    <t xml:space="preserve">Prebrúsenie starých  oceľových konštrukcií </t>
  </si>
  <si>
    <t>-2009941444</t>
  </si>
  <si>
    <t>600  " ext.</t>
  </si>
  <si>
    <t>111,8  " int.</t>
  </si>
  <si>
    <t>131</t>
  </si>
  <si>
    <t>783904811.S</t>
  </si>
  <si>
    <t xml:space="preserve">Ostatné práce odmastenie chemickými odhrdzavenie kovových konštrukcií </t>
  </si>
  <si>
    <t>-2046716955</t>
  </si>
  <si>
    <t xml:space="preserve"> " všetky prvky  vid nové nátery </t>
  </si>
  <si>
    <t xml:space="preserve">Súčet odhad  exist. prvky   </t>
  </si>
  <si>
    <t>132</t>
  </si>
  <si>
    <t>783801812.S</t>
  </si>
  <si>
    <t>Odstránenie starých náterov z omietok oškrabaním s obrúsením stien -  odstránenie 10% -Olejový náter/príprava podkladu  na nové nátery - B55</t>
  </si>
  <si>
    <t>-1863742221</t>
  </si>
  <si>
    <t>" odstránenie olejových náterov cca   10% opadávajúce a oduté / príprava pre nové olejové nátery</t>
  </si>
  <si>
    <t>3,25*(6,4+6,4+3+3) "m.č.001</t>
  </si>
  <si>
    <t>-(0,9*2+1,8*1,8)</t>
  </si>
  <si>
    <t>3,25*(6,4+6,4+3,05+3,05) "m.č.002</t>
  </si>
  <si>
    <t>3,25*(24*2+2,4) "m.č.015a,015b</t>
  </si>
  <si>
    <t>-2*1,8</t>
  </si>
  <si>
    <t>3,25*(2,55+1,8*2) "m.č.018b</t>
  </si>
  <si>
    <t>3,25*(1,53+1,53+2,7+2,7) "m.č.019</t>
  </si>
  <si>
    <t>-(1,8*2+1,8*2+0,9*2)</t>
  </si>
  <si>
    <t>3,25*(2,85*2+3,1*2)    "m.č.020</t>
  </si>
  <si>
    <t>3,25*(3,66+1,8+0,5+2,7+2,7)    "m.022</t>
  </si>
  <si>
    <t>3,25*(6,5*2+1,8+0,5+0,5)</t>
  </si>
  <si>
    <t>3,25*(4,4*2+3*2)  "m.č.023</t>
  </si>
  <si>
    <t>3,25*(6,25*2+2,73*2)  " m.č.024</t>
  </si>
  <si>
    <t>3,25*(16,3*2+3,1*2) "m.č.029,133</t>
  </si>
  <si>
    <t>-(0,9*2+0,9*2+0,8*2+2,4*3)</t>
  </si>
  <si>
    <t>1*(8,9*2+6*2)  "mč.030</t>
  </si>
  <si>
    <t>-1*(0,9+0,9+5,5)</t>
  </si>
  <si>
    <t>1*(2,43*2+2,5+1,5) "m.č.031</t>
  </si>
  <si>
    <t xml:space="preserve">1*(8,5+7,6+7,9+7,6)  "m.č.032 </t>
  </si>
  <si>
    <t>3,25*(10,16*2+2,4*2)    " m.č.033</t>
  </si>
  <si>
    <t>-2,4*2,4</t>
  </si>
  <si>
    <t>3,25*(4,15*2+6,2*2)  "m.č.034</t>
  </si>
  <si>
    <t>-(2,4*2,4)</t>
  </si>
  <si>
    <t>1,6*(2,4+1,1+1,5)  "M.č.043</t>
  </si>
  <si>
    <t>3,25*(7,6*2+1,1*2) "m.č.050</t>
  </si>
  <si>
    <t>-(0,9*2)*4</t>
  </si>
  <si>
    <t>-0,9*0,6</t>
  </si>
  <si>
    <t>Medzisúčet   v.č.A-01  1PP BP</t>
  </si>
  <si>
    <t>3,25*(4,5+1,5+3+5,8+5,5) " m.č.103</t>
  </si>
  <si>
    <t>-2,68*3</t>
  </si>
  <si>
    <t>3,25*( 5+3,1+5)  "SCHODSIKO</t>
  </si>
  <si>
    <t>3,2*(24,5*2+2,4) "mč.110</t>
  </si>
  <si>
    <t>-(0,9*2)*8</t>
  </si>
  <si>
    <t>-(1,45*2)*3</t>
  </si>
  <si>
    <t>-0,6*2</t>
  </si>
  <si>
    <t>3,25*(1,425+1,425+2,95+2,95)  "m.č.125</t>
  </si>
  <si>
    <t>-0,9*1,2</t>
  </si>
  <si>
    <t>3,25*(5,9+5,9+3,45+3,45)/2 "m.č.126</t>
  </si>
  <si>
    <t>-(0,9*1,2)*4</t>
  </si>
  <si>
    <t>3,25*(9,3+9,3+2,75+1,3)  "m.č.127</t>
  </si>
  <si>
    <t>3,25*(2,3+2,3+3,5+3,5) "m.č.129</t>
  </si>
  <si>
    <t>3,25*(15+15+2,25+2,25)  "m.č.130</t>
  </si>
  <si>
    <t>-(0,8*2)*7</t>
  </si>
  <si>
    <t xml:space="preserve">" m.č.133   ? </t>
  </si>
  <si>
    <t>3,25*(3,45+3,45+1,75+1,75) " m.č.136</t>
  </si>
  <si>
    <t>3,25*(3,05+3,05+1,4+1,4)  "m.č.144</t>
  </si>
  <si>
    <t>3,25*(5+5+2,1+2,1)  "m.č.145</t>
  </si>
  <si>
    <t>3,25*(1,2+1,2+2,2+2,2)  "m.č.1.50</t>
  </si>
  <si>
    <t>Medzisúčet  1np  v.č.A-02  BP</t>
  </si>
  <si>
    <t>3,25*(12,2+12,2+5,5+5,5+1,6+1,6) "m.č.201a</t>
  </si>
  <si>
    <t>-(1,45*2)*2</t>
  </si>
  <si>
    <t>3,25*(22,6+22,6+2,4+2,4) " m.č.201b</t>
  </si>
  <si>
    <t>-(1,8*2,1)</t>
  </si>
  <si>
    <t>-(1,45*2)</t>
  </si>
  <si>
    <t>1,65*(6,2+6,2+6,4+6,4) "m.č.202</t>
  </si>
  <si>
    <t>-1,65*(0,8)</t>
  </si>
  <si>
    <t xml:space="preserve">0 "mč.208 </t>
  </si>
  <si>
    <t>1,65*(5,85+5,85+6,65+6,65)  "m.č.212</t>
  </si>
  <si>
    <t>-1,65*0,8</t>
  </si>
  <si>
    <t>1,65*(5,85+5,85+6,65+6,65)    " m.č.213</t>
  </si>
  <si>
    <t>1,65*(3,73+3,73+6,65+6,65)  "m.č.214</t>
  </si>
  <si>
    <t>1,65*(3,93+3,93+6,65+6,65) "m.č.215</t>
  </si>
  <si>
    <t>3,25*(6,35+6,35+2,62+2,62) "M.č.218</t>
  </si>
  <si>
    <t>-0,65*0,8</t>
  </si>
  <si>
    <t>-0,75*1,8*3</t>
  </si>
  <si>
    <t>-0,75*(2,1*12)</t>
  </si>
  <si>
    <t>133</t>
  </si>
  <si>
    <t>78380181R1</t>
  </si>
  <si>
    <t>Obitie starých náterov vr.  omietok 100% + prebrúsenie podkladov  (príprava pre nové omietky)- 0,004t - B54</t>
  </si>
  <si>
    <t>1267525038</t>
  </si>
  <si>
    <t>" Obitie ON  na 100%  vr.omietok + prebrúsenie podkladu /príprava pre nové omietky</t>
  </si>
  <si>
    <t xml:space="preserve">3,25*(4,5+4,5) "m.č.101 ON </t>
  </si>
  <si>
    <t>3,25*(2,2+4,2+2,2)  " m.č.102</t>
  </si>
  <si>
    <t>1,67*(6,65+6,65+3,03+3,03)  "m.č.104</t>
  </si>
  <si>
    <t>1,67*(6,65+6,65+3,02+3,02)  "m.č.105</t>
  </si>
  <si>
    <t>1,67*(6,65+6,65+2,68+2,68)  "m.č.106</t>
  </si>
  <si>
    <t>1,67*(6,65+6,65+2,67+2,67)  "m.č.107</t>
  </si>
  <si>
    <t>1,67*(6,65+6,65+3,02+3,02)  "m.č.108</t>
  </si>
  <si>
    <t>1,67*(6,65+6,65+9,18+9,18)  "m.č.109</t>
  </si>
  <si>
    <t>3,25*(6+6+6,65+6,65)  "M.č.111</t>
  </si>
  <si>
    <t>-(2,4*2,4)*2</t>
  </si>
  <si>
    <t xml:space="preserve">3,25*(6,2*2+6,65*2) "m.č.119 </t>
  </si>
  <si>
    <t xml:space="preserve">-(1,8*2,1+1,8*2,1+1,45*12) </t>
  </si>
  <si>
    <t>3,25*(9,75+9,75+6+6)  "m.č.121</t>
  </si>
  <si>
    <t>3,25*(2,95+2,95+1,65+1,65) "m.č.124</t>
  </si>
  <si>
    <t>3,25*(3,35+3,35+1,55+1,55)   " m.č.131</t>
  </si>
  <si>
    <t>3,25*(2,8+2,8+1,575+1,575) "m.č.132</t>
  </si>
  <si>
    <t>1,65*(4,55+4,55+2,95+2,95)  "  m.č.151</t>
  </si>
  <si>
    <t>3,25*(2,9+3,2+3,2+2,9) "m.č.153</t>
  </si>
  <si>
    <t>-(2,15*3+2,4*2,1)</t>
  </si>
  <si>
    <t>1,65*(6+6+6,65+6,65) "  m.č.209</t>
  </si>
  <si>
    <t>1,65*(6,35+6,35+6,65+6,65)   " m.č.210</t>
  </si>
  <si>
    <t>1,65*(5,85+5,85+6,65+6,65) "m.č.211</t>
  </si>
  <si>
    <t>Medzisúčet  v.č.  A-03 2NP BP</t>
  </si>
  <si>
    <t>787</t>
  </si>
  <si>
    <t>Zasklievanie</t>
  </si>
  <si>
    <t>134</t>
  </si>
  <si>
    <t>787600802.S</t>
  </si>
  <si>
    <t>Vysklievanie okien a dverí skla plochého nad 1 do 3 m2,  -0,01400t</t>
  </si>
  <si>
    <t>-1712914305</t>
  </si>
  <si>
    <t>" B  vysklievanie okien sklo do kontajnera</t>
  </si>
  <si>
    <t>Súčet  podla skutočnosti dosleduje stav. dozor</t>
  </si>
  <si>
    <t>135</t>
  </si>
  <si>
    <t>-425574938</t>
  </si>
  <si>
    <t>P1vinilcelkom1PP</t>
  </si>
  <si>
    <t>P1vinil 1PP CELKOM  P1, P1a, P1b,P1c,P1d v.č.A07</t>
  </si>
  <si>
    <t>279,47</t>
  </si>
  <si>
    <t>P1sokelCELKOM</t>
  </si>
  <si>
    <t>sokelP1</t>
  </si>
  <si>
    <t>971,848</t>
  </si>
  <si>
    <t>P1avinil1PP</t>
  </si>
  <si>
    <t>P1a  vinil 1PP</t>
  </si>
  <si>
    <t>56,07</t>
  </si>
  <si>
    <t>P1bvinil1PP</t>
  </si>
  <si>
    <t xml:space="preserve">P1b vinil 1PP </t>
  </si>
  <si>
    <t>0,5</t>
  </si>
  <si>
    <t>P1cvinil1PP</t>
  </si>
  <si>
    <t>P1c  m.č.047 1PP</t>
  </si>
  <si>
    <t>6,25</t>
  </si>
  <si>
    <t>P1dvinil1PP</t>
  </si>
  <si>
    <t xml:space="preserve">P1d vinil 1PP  </t>
  </si>
  <si>
    <t>0,9</t>
  </si>
  <si>
    <t>P2dlažba1PP</t>
  </si>
  <si>
    <t>P2, P2a,P2c, keramická dlažba - 1PP</t>
  </si>
  <si>
    <t>65,64</t>
  </si>
  <si>
    <t>P3dlažba1PPs</t>
  </si>
  <si>
    <t>P3 dlažba keramicka - sprchy  1PP</t>
  </si>
  <si>
    <t>2,76</t>
  </si>
  <si>
    <t>P5cempoter1PP</t>
  </si>
  <si>
    <t>P5 cem poter 1PP</t>
  </si>
  <si>
    <t>150,29</t>
  </si>
  <si>
    <t>SO01.2 - SO01.2 Architektúra - nové konštrukcie 1PP v.č.A07,1NP  A-08,2NP A-09+statika str.5</t>
  </si>
  <si>
    <t>U1steny1PPopr</t>
  </si>
  <si>
    <t>U1 steny  oprava omietok  10% 1PP</t>
  </si>
  <si>
    <t>1569,158</t>
  </si>
  <si>
    <t>stropR1malby1PP</t>
  </si>
  <si>
    <t>R1 malby strop + 10% oprava om 1PP</t>
  </si>
  <si>
    <t>716,15</t>
  </si>
  <si>
    <t>P4adlažba1PP</t>
  </si>
  <si>
    <t xml:space="preserve">P4 dlažba 1PP kuchyna </t>
  </si>
  <si>
    <t>15,4</t>
  </si>
  <si>
    <t>P4dlažba1NP</t>
  </si>
  <si>
    <t>P4 dlažba 1NP m.č.146</t>
  </si>
  <si>
    <t>79,49</t>
  </si>
  <si>
    <t>tepizolPODL</t>
  </si>
  <si>
    <t>tepelná izolácia podlahy</t>
  </si>
  <si>
    <t>109,22</t>
  </si>
  <si>
    <t>TERAZdlažbyjestv</t>
  </si>
  <si>
    <t>terazové dlažby jestv.</t>
  </si>
  <si>
    <t>561,21</t>
  </si>
  <si>
    <t>P6aterazzodl</t>
  </si>
  <si>
    <t xml:space="preserve">terazzová dlažba doplnenie </t>
  </si>
  <si>
    <t>U1steny2NPopr</t>
  </si>
  <si>
    <t>U1 steny oprava omietok 10%  2NP</t>
  </si>
  <si>
    <t>427,157</t>
  </si>
  <si>
    <t>U11ONCELKOM</t>
  </si>
  <si>
    <t xml:space="preserve">ON celkom U11  10% oprava </t>
  </si>
  <si>
    <t>1730,757</t>
  </si>
  <si>
    <t>U1stenyCELKOM</t>
  </si>
  <si>
    <t xml:space="preserve">U1 steny celkom 10% oprava </t>
  </si>
  <si>
    <t>2589,557</t>
  </si>
  <si>
    <t>U2omiet1PP</t>
  </si>
  <si>
    <t>U2 omietky 100% + 2x maľba 1PP</t>
  </si>
  <si>
    <t>381,52</t>
  </si>
  <si>
    <t>U10KOkuchCELKom</t>
  </si>
  <si>
    <t>U10  KO + omietka vr. škarovania 1PP</t>
  </si>
  <si>
    <t>13,86</t>
  </si>
  <si>
    <t>U4novemuriv</t>
  </si>
  <si>
    <t>U4 nové murivá  /porobet.tvarnice</t>
  </si>
  <si>
    <t>706,13</t>
  </si>
  <si>
    <t>R5sdkpodhPO1NP</t>
  </si>
  <si>
    <t>R5 sdk podhlad PO 30 min 1NP</t>
  </si>
  <si>
    <t>93,83</t>
  </si>
  <si>
    <t>stropR1malby1NP</t>
  </si>
  <si>
    <t>R1 malby strop + 10% oprava om 1NP</t>
  </si>
  <si>
    <t>645,76</t>
  </si>
  <si>
    <t>U1steny1NPopr</t>
  </si>
  <si>
    <t>U1 steny oprava omietok 10% 1NP</t>
  </si>
  <si>
    <t>593,242</t>
  </si>
  <si>
    <t>U2omiet1NP</t>
  </si>
  <si>
    <t>U2 omietky 100% + 2x maľba 1NP</t>
  </si>
  <si>
    <t>1230,786</t>
  </si>
  <si>
    <t>U2omiet2NP</t>
  </si>
  <si>
    <t>U2 omietky 100%  +2x maľba 2NP</t>
  </si>
  <si>
    <t>292,302</t>
  </si>
  <si>
    <t>U8sdkkupelneC</t>
  </si>
  <si>
    <t>U8 sdk priečky kupelne celkom</t>
  </si>
  <si>
    <t>206,64</t>
  </si>
  <si>
    <t>P1avinil1NP</t>
  </si>
  <si>
    <t xml:space="preserve">P1a vinil 1NP </t>
  </si>
  <si>
    <t>36,56</t>
  </si>
  <si>
    <t>stropR1malby2NP</t>
  </si>
  <si>
    <t xml:space="preserve"> R1 maľby strop +10% oprava om 2NP</t>
  </si>
  <si>
    <t>577,17</t>
  </si>
  <si>
    <t>MALBYcelkom</t>
  </si>
  <si>
    <t>MALBY 2x , penetracia celkom1PP,1NP,2NP</t>
  </si>
  <si>
    <t>6433,245</t>
  </si>
  <si>
    <t>R5sdkpodhPO2NP</t>
  </si>
  <si>
    <t>R5  sdk podhlad PO 30min  2NP</t>
  </si>
  <si>
    <t>125,9</t>
  </si>
  <si>
    <t>P1bvinil1NP</t>
  </si>
  <si>
    <t>P1b  vinil 1NP</t>
  </si>
  <si>
    <t>45,6</t>
  </si>
  <si>
    <t>P1vinilcelkom1NP</t>
  </si>
  <si>
    <t>P1 vinil 1NP CELKOM  P1, P1a, P1b  v.č.A08</t>
  </si>
  <si>
    <t>389,65</t>
  </si>
  <si>
    <t>U12KOkuch</t>
  </si>
  <si>
    <t>U12   keramický obklad kuchyna ,vyd.pult</t>
  </si>
  <si>
    <t>172,813</t>
  </si>
  <si>
    <t>U2OMcelkom</t>
  </si>
  <si>
    <t>U2 omietka nova 100% celkom</t>
  </si>
  <si>
    <t>1904,608</t>
  </si>
  <si>
    <t>U4KOnovéMcelk</t>
  </si>
  <si>
    <t>U4 KO +OM nové murivo</t>
  </si>
  <si>
    <t>U6KOnoveMsprchC</t>
  </si>
  <si>
    <t>U6 nové murivo SPRCHY CELKOM</t>
  </si>
  <si>
    <t>28,217</t>
  </si>
  <si>
    <t>U3KOcelkom</t>
  </si>
  <si>
    <t>U3 KO  (po vyb. jestv.KO) CELKOM</t>
  </si>
  <si>
    <t>332</t>
  </si>
  <si>
    <t>U9sdkdispfarKUPEL</t>
  </si>
  <si>
    <t>U9 stierka + disperzná farba sdk priečky celkom</t>
  </si>
  <si>
    <t>U7stierkasdkC</t>
  </si>
  <si>
    <t>U7 sdk priečky izby stierka + dsiprzná farba CELKOM</t>
  </si>
  <si>
    <t>382</t>
  </si>
  <si>
    <t>P1vinilCELKOM2NP</t>
  </si>
  <si>
    <t>P1  VINIL CELKOM 2np  P1, P1a</t>
  </si>
  <si>
    <t>373,74</t>
  </si>
  <si>
    <t>P1avinil2NP</t>
  </si>
  <si>
    <t>P1a vinil 2NP</t>
  </si>
  <si>
    <t>18,77</t>
  </si>
  <si>
    <t>P2dlažbaCELKOM</t>
  </si>
  <si>
    <t>P2 dlažba CELKOM  kupelne , wv, uprat.</t>
  </si>
  <si>
    <t>232,99</t>
  </si>
  <si>
    <t>P2dlažba1NP</t>
  </si>
  <si>
    <t>P2 dlažba 1NP</t>
  </si>
  <si>
    <t>87,51</t>
  </si>
  <si>
    <t>P2dlažba2NP</t>
  </si>
  <si>
    <t>P2 dlažba 2NP</t>
  </si>
  <si>
    <t>79,84</t>
  </si>
  <si>
    <t>P3dlažba1NPs</t>
  </si>
  <si>
    <t>1NP sprchy P3</t>
  </si>
  <si>
    <t>4,5</t>
  </si>
  <si>
    <t>P3dlažba2NPs</t>
  </si>
  <si>
    <t>P3 dlažba sprchy 2NP</t>
  </si>
  <si>
    <t>1,44</t>
  </si>
  <si>
    <t>P2bdlažba</t>
  </si>
  <si>
    <t xml:space="preserve">P2 b dlažba zádverie </t>
  </si>
  <si>
    <t>22,25</t>
  </si>
  <si>
    <t xml:space="preserve">    3 - Zvislé a kompletné konštrukcie</t>
  </si>
  <si>
    <t xml:space="preserve">    4 - Vodorovné konštrukcie</t>
  </si>
  <si>
    <t xml:space="preserve">    6.1 - Omietky vnútorné</t>
  </si>
  <si>
    <t xml:space="preserve">    711 - Izolácie proti vode a vlhkosti</t>
  </si>
  <si>
    <t xml:space="preserve">    713 - Izolácie tepelné</t>
  </si>
  <si>
    <t xml:space="preserve">    771 - Podlahy z dlaždíc</t>
  </si>
  <si>
    <t xml:space="preserve">    777 - Podlahy syntetické</t>
  </si>
  <si>
    <t xml:space="preserve">    781 - Obklady</t>
  </si>
  <si>
    <t xml:space="preserve">    784 - Maľby</t>
  </si>
  <si>
    <t>221544066</t>
  </si>
  <si>
    <t>Zvislé a kompletné konštrukcie</t>
  </si>
  <si>
    <t>317165302</t>
  </si>
  <si>
    <t>Nenosný preklad YTONG šírky 125 mm, výšky 249 mm, dĺžky 1250 mm - a</t>
  </si>
  <si>
    <t>-672227532</t>
  </si>
  <si>
    <t>" výkaz pre 1pp, 1NP,2NP</t>
  </si>
  <si>
    <t>18  " a</t>
  </si>
  <si>
    <t>Súčet  v.č.A09</t>
  </si>
  <si>
    <t>317161122.S</t>
  </si>
  <si>
    <t>Pórobetónový preklad nenosný šírky 100 mm, výšky 250 mm, dĺžky 1250 mm - f</t>
  </si>
  <si>
    <t>-1933436884</t>
  </si>
  <si>
    <t>4  " f</t>
  </si>
  <si>
    <t>340239235</t>
  </si>
  <si>
    <t>Zamurovanie otvorov plochy nad 1 do 4 m2 tvárnicami napr.YTONG (150x599x249)</t>
  </si>
  <si>
    <t>-1530472255</t>
  </si>
  <si>
    <t xml:space="preserve">" zamurovanie  otvorov  </t>
  </si>
  <si>
    <t>0,6*2 "m.č.004</t>
  </si>
  <si>
    <t>1*2 "m.č.003</t>
  </si>
  <si>
    <t>1*2" m.č.014</t>
  </si>
  <si>
    <t>1*2 " m.č.015</t>
  </si>
  <si>
    <t>1*2 "m.č.019</t>
  </si>
  <si>
    <t>Medzisúčet  1PP v.č.A-07</t>
  </si>
  <si>
    <t>1,45*2 "m.č.109</t>
  </si>
  <si>
    <t>1,45*2 "m.č.120</t>
  </si>
  <si>
    <t>1*2 " m.č.116</t>
  </si>
  <si>
    <t>0,9*2   "m.č.122</t>
  </si>
  <si>
    <t>0,6*2  "m.č.125</t>
  </si>
  <si>
    <t>00,55*2,1 "m.č.128</t>
  </si>
  <si>
    <t>1,2*1,2 "m.č.129/132</t>
  </si>
  <si>
    <t>0,4*2 "m.č.130/132</t>
  </si>
  <si>
    <t>0,9*2,02 "m.č.131/140</t>
  </si>
  <si>
    <t>0,8*2+0,5*2"m,.č.146,150</t>
  </si>
  <si>
    <t>Medzisúčet  1NP v.č.A-08 1NP</t>
  </si>
  <si>
    <t>0,6*2 "m.č.208</t>
  </si>
  <si>
    <t>Medzisúčet  2NP v.č.A-09 2NP</t>
  </si>
  <si>
    <t>340239237</t>
  </si>
  <si>
    <t>Zamurovanie otvorov plochy nad 1 do 4 m2 tvárnicami napr.YTONG (250x499x249)</t>
  </si>
  <si>
    <t>-655556403</t>
  </si>
  <si>
    <t>" ytong 250</t>
  </si>
  <si>
    <t>0,2*0,9 "m.č.048</t>
  </si>
  <si>
    <t>1*2  "m.č.049</t>
  </si>
  <si>
    <t>Medzisúčet 1PP  v.č.A-07</t>
  </si>
  <si>
    <t>1*2  "m.č.128</t>
  </si>
  <si>
    <t>Medzisúčet  1np</t>
  </si>
  <si>
    <t>340239239</t>
  </si>
  <si>
    <t>Zamurovanie otvorov plochy nad 1 do 4 m2 tvárnicami napr.YTONG (375x399x249)</t>
  </si>
  <si>
    <t>-1142437731</t>
  </si>
  <si>
    <t>" ytong 375mm</t>
  </si>
  <si>
    <t>0,9*1,2+0,6*0,9 "m.č.047</t>
  </si>
  <si>
    <t>(0,9*0,6)*2 "m.č.047</t>
  </si>
  <si>
    <t>Medzisúčet  v.č.A-07 1PP</t>
  </si>
  <si>
    <t>1,2*2,1"  m.č.102</t>
  </si>
  <si>
    <t>Medzisúčet v.č.A-08 1NP</t>
  </si>
  <si>
    <t>Medzisúčet v.č.A09 2NP</t>
  </si>
  <si>
    <t>340239267.S</t>
  </si>
  <si>
    <t>Zamurovanie otvorov plochy nad 1 do 4 m2 z  tvárnic hladkých hrúbky 300 mm</t>
  </si>
  <si>
    <t>985256372</t>
  </si>
  <si>
    <t>(1,8*2,1)-(0,9*2,1) "  m.č.001</t>
  </si>
  <si>
    <t>Medzisúčet 1PP</t>
  </si>
  <si>
    <t>(1,8*2,1)-(0,9*2,1) "  m.č.126</t>
  </si>
  <si>
    <t>0,9*0,9  "m.č.229</t>
  </si>
  <si>
    <t>(1,8*2,1)-(0,9*1,1) "m.č.202</t>
  </si>
  <si>
    <t>340238240.S</t>
  </si>
  <si>
    <t>Zamurovanie otvorov plochy z pórobetónových tvárnic hladkých hrúbky 400mm</t>
  </si>
  <si>
    <t>-1078095592</t>
  </si>
  <si>
    <t>1,2*2,1 "m.č.102</t>
  </si>
  <si>
    <t>340238269.S</t>
  </si>
  <si>
    <t>Zamurovanie otvorov plochy  z pórobetónových tvárnic hladkých hrúbky 500 mm</t>
  </si>
  <si>
    <t>-1085562662</t>
  </si>
  <si>
    <t>0" 1PP</t>
  </si>
  <si>
    <t>0 " 1NP</t>
  </si>
  <si>
    <t>0,9*0,9  " m.č.229</t>
  </si>
  <si>
    <t xml:space="preserve">Medzisúčet  2np </t>
  </si>
  <si>
    <t>342272102</t>
  </si>
  <si>
    <t>Priečky z tvárnic napr.YTONG hr. 100 mm P2-500 hladkých, na MVC a maltu YTONG (100x249x599)  (1PP,1NP,2NP)</t>
  </si>
  <si>
    <t>1484567618</t>
  </si>
  <si>
    <t xml:space="preserve">"  otvor pre nové hydranty </t>
  </si>
  <si>
    <t>3,25*(0,3+0,7+0,3+0,5+0,5)  "m.č.019</t>
  </si>
  <si>
    <t>3,25*(0,4+0,7+0,4) " m.č.039</t>
  </si>
  <si>
    <t>3,25*(0,3+0,7+0,3+0,5+0,5)  "m.č.110</t>
  </si>
  <si>
    <t>3,25*(0,4+0,7+0,4) " m.č.140</t>
  </si>
  <si>
    <t>3,25*(0,3+0,7+0,3+0,5+0,5)  "m.č.215</t>
  </si>
  <si>
    <t>3,25*(0,4+0,7+0,4) " m.č.201</t>
  </si>
  <si>
    <t>Medzisúčet  1pp,1np,2np</t>
  </si>
  <si>
    <t>0,2*1,6  "m.č.003</t>
  </si>
  <si>
    <t>Medzisúčet v.č.A07 1PP</t>
  </si>
  <si>
    <t>3,25*2,95 " m.č.146/150</t>
  </si>
  <si>
    <t>3,25*1,7 "m.č.151/152</t>
  </si>
  <si>
    <t>3,25*(2,5+1)  "m.č.135/ w c</t>
  </si>
  <si>
    <t>3,25*1,27 "m.č.136</t>
  </si>
  <si>
    <t>3,25*2,7 "m.č.206</t>
  </si>
  <si>
    <t>Medzisúčet v.č.A-09 2NP</t>
  </si>
  <si>
    <t>342272103</t>
  </si>
  <si>
    <t>Priečky z tvárnic napr.YTONG hr. 125 mm P2-500 hladkých, na MVC a maltu YTONG (125x249x599)  (1PP,1NP,2NP)</t>
  </si>
  <si>
    <t>-1519694164</t>
  </si>
  <si>
    <t>" ytong 125mm</t>
  </si>
  <si>
    <t>2*1,3  "m.č.003</t>
  </si>
  <si>
    <t>3,25*2,8" m.č.034/039</t>
  </si>
  <si>
    <t>-(0,8*1,97) "D16P</t>
  </si>
  <si>
    <t>3,25*(1,2) "m.č.039</t>
  </si>
  <si>
    <t>-0,9*1,97" D19L</t>
  </si>
  <si>
    <t>3,25*1,8 "m.č.134</t>
  </si>
  <si>
    <t xml:space="preserve">3,25*(1+1)  "m.č.135 </t>
  </si>
  <si>
    <t>3,25*(1,6) "m.č.136</t>
  </si>
  <si>
    <t>Medzisúčet 1NP</t>
  </si>
  <si>
    <t>"2NP</t>
  </si>
  <si>
    <t>3,25*(2,7+0,8) "m.č.204</t>
  </si>
  <si>
    <t>342272104</t>
  </si>
  <si>
    <t>Priečky z tvárnic napr.YTONG hr. 150 mm P2-500 hladkých, na MVC a maltu YTONG (150x249x599)  (1PP,1NP,2NP)</t>
  </si>
  <si>
    <t>1199360339</t>
  </si>
  <si>
    <t xml:space="preserve">" ytong 150mm </t>
  </si>
  <si>
    <t>2,1*1,3 "m.č.003</t>
  </si>
  <si>
    <t>3,25*4,2  "m.č.009/020</t>
  </si>
  <si>
    <t>3,25*2,8 "m.č.034/039</t>
  </si>
  <si>
    <t>3,25*1,2 "m.č.033/039</t>
  </si>
  <si>
    <t>3,25*(9+1,8)  "m.č.032/047</t>
  </si>
  <si>
    <t>3,25*(1+0,35+6,5+2,6) "m.č.131</t>
  </si>
  <si>
    <t>3,25*1,5</t>
  </si>
  <si>
    <t>3,25*7 "m.č.130/131</t>
  </si>
  <si>
    <t>-(1,8*1,2)*2</t>
  </si>
  <si>
    <t>3,25*(1,376+0,15+0,6)"  m.č.VZT/131</t>
  </si>
  <si>
    <t>3,25*7</t>
  </si>
  <si>
    <t>3,25*(0,45+1) " m.č.131 El</t>
  </si>
  <si>
    <t>3,25*(1,2) "m.č.1410/132</t>
  </si>
  <si>
    <t>3,25*3  "m.č.150/146</t>
  </si>
  <si>
    <t>3,25*2,4 "m.č.204</t>
  </si>
  <si>
    <t>Medzisúčet   2NP</t>
  </si>
  <si>
    <t>0,749</t>
  </si>
  <si>
    <t>340291112.S</t>
  </si>
  <si>
    <t>Dodatočné ukotvenie priečok montážnou polyuretánovou penou hr. priečky nad 100 mm</t>
  </si>
  <si>
    <t>1827256378</t>
  </si>
  <si>
    <t>(0,3+0,7+0,3+0,5+0,5)  "m.č.019</t>
  </si>
  <si>
    <t>(0,4+0,7+0,4) " m.č.039</t>
  </si>
  <si>
    <t>(0,3+0,7+0,3+0,5+0,5)  "m.č.110</t>
  </si>
  <si>
    <t>(0,4+0,7+0,4) " m.č.140</t>
  </si>
  <si>
    <t>(0,3+0,7+0,3+0,5+0,5)  "m.č.215</t>
  </si>
  <si>
    <t>(0,4+0,7+0,4) " m.č.201</t>
  </si>
  <si>
    <t>2,95 " m.č.146/150</t>
  </si>
  <si>
    <t>2,7 "m.č.206</t>
  </si>
  <si>
    <t>2,8" m.č.034/039</t>
  </si>
  <si>
    <t>(1,2) "m.č.039</t>
  </si>
  <si>
    <t>1,8 "m.č.134</t>
  </si>
  <si>
    <t xml:space="preserve">(1+1)  "m.č.135 </t>
  </si>
  <si>
    <t>(1,6) "m.č.136</t>
  </si>
  <si>
    <t>(2,7+0,8) "m.č.204</t>
  </si>
  <si>
    <t>4,2  "m.č.009/020</t>
  </si>
  <si>
    <t>2,8 "m.č.034/039</t>
  </si>
  <si>
    <t>1,2 "m.č.033/039</t>
  </si>
  <si>
    <t>(9+1,8)  "m.č.032/047</t>
  </si>
  <si>
    <t>(1+0,35+6,5+2,6) "m.č.131</t>
  </si>
  <si>
    <t>1,5</t>
  </si>
  <si>
    <t>1,376+0,15+0,6   "  m.č.VZT/131</t>
  </si>
  <si>
    <t>3  "m.č.150/146</t>
  </si>
  <si>
    <t>2,4 "m.č.204</t>
  </si>
  <si>
    <t xml:space="preserve">20  "rezerva  potrebné dokotvenie </t>
  </si>
  <si>
    <t>340291122.S</t>
  </si>
  <si>
    <t>Dodatočné ukotvenie priečok k tehelným konštrukciam plochými nerezovými kotvami hr. priečky nad 100 mm</t>
  </si>
  <si>
    <t>-541408448</t>
  </si>
  <si>
    <t>Vodorovné konštrukcie</t>
  </si>
  <si>
    <t>389381001.Sx</t>
  </si>
  <si>
    <t>Dobetónovanie prefabrikovaných konštrukcií/ Statické zabezpečenie navrhovaných stavebných úprav F/3strop nad 1.PP -statika str.5</t>
  </si>
  <si>
    <t>173957548</t>
  </si>
  <si>
    <t>"  Statické zabezpečenie navrhovaných stavebných úprav F/3strop nad 1.PP</t>
  </si>
  <si>
    <t>" strope nad 1.PP je v osi F/3 jestvujúci otvor veľkosti 1300mm/1600mm.</t>
  </si>
  <si>
    <t>" podfarbenej ploche bude doplnený strop</t>
  </si>
  <si>
    <t>(1,3*1,6)*0,3+(0,7*1,8)*0,3</t>
  </si>
  <si>
    <t xml:space="preserve">0,3*(1,3*1,8) " P4c </t>
  </si>
  <si>
    <t>411354244.S</t>
  </si>
  <si>
    <t>Debnenie stropu, zabudované s plechom vlnitým lesklým, výšky vĺn do 80 mm hr. 1,5 mm</t>
  </si>
  <si>
    <t>1950149593</t>
  </si>
  <si>
    <t>" P4c</t>
  </si>
  <si>
    <t>411354256.S</t>
  </si>
  <si>
    <t>Debnenie stropu, zabudované s plechom vlnitým pozinkovaným, výšky vĺn do 50 mm hr. 1,0 mm</t>
  </si>
  <si>
    <t>1075109916</t>
  </si>
  <si>
    <t>" tak, že bude uložený trapézový plech T50/1,0</t>
  </si>
  <si>
    <t>" (rebrá trapézového plechu budú orientované</t>
  </si>
  <si>
    <t>" rovnobežne s panelmi PZD 7/10)</t>
  </si>
  <si>
    <t>411354171.S</t>
  </si>
  <si>
    <t>Podporná konštrukcia stropov výšky do 4 m pre zaťaženie do 5 kPa zhotovenie</t>
  </si>
  <si>
    <t>-841961201</t>
  </si>
  <si>
    <t>"  trapézový plec-podstojkovanie</t>
  </si>
  <si>
    <t>1*(2,5+2,5+2+2)</t>
  </si>
  <si>
    <t>0,5*(2+2+2+2)</t>
  </si>
  <si>
    <t>411354172.S</t>
  </si>
  <si>
    <t>Podporná konštrukcia stropov výšky do 4 m pre zaťaženie do 5 kPa odstránenie</t>
  </si>
  <si>
    <t>-714551700</t>
  </si>
  <si>
    <t>41135538R1</t>
  </si>
  <si>
    <t xml:space="preserve">Montáž debnenia čela dosky - OSB doska </t>
  </si>
  <si>
    <t>-1793560351</t>
  </si>
  <si>
    <t>" Čelo plechu okolo otvoru</t>
  </si>
  <si>
    <t>" bude zaklopené kvôli betonáži (OSB doska).</t>
  </si>
  <si>
    <t>(0,6+0,6+1,1+1,1)</t>
  </si>
  <si>
    <t>411355391.S</t>
  </si>
  <si>
    <t>Demontáž debnenia čela dosky (stužujúceho venca) svorkou uloženého na murovanej stene vrátane debniacej dosky</t>
  </si>
  <si>
    <t>909621651</t>
  </si>
  <si>
    <t>607260000400.S</t>
  </si>
  <si>
    <t>Doska OSB nebrúsená hr. 22 mm</t>
  </si>
  <si>
    <t>825895932</t>
  </si>
  <si>
    <t>(0,6+0,6+1,1+1,1)*0,4</t>
  </si>
  <si>
    <t>0,64</t>
  </si>
  <si>
    <t>411362421.S</t>
  </si>
  <si>
    <t>Výstuž stropov doskových, trámových, vložkových, konzolových, balkónových, zo sietí KARI, priemer drôtu 6/6 mm, veľkosť oka 100x100 mm</t>
  </si>
  <si>
    <t>-607340479</t>
  </si>
  <si>
    <t>"na trapézový plech bude doplnená železobetónová doska</t>
  </si>
  <si>
    <t>"hr. 50mm nad vlnu (do úrovne hornej hrany jestvujúcich stropných panelov) vystužená</t>
  </si>
  <si>
    <t>" konštrukčne výstužou 1xKY50 (f8/f8-150/150) alebo f6/f6-/100/100.</t>
  </si>
  <si>
    <t>1,6*1,3</t>
  </si>
  <si>
    <t>2*2+2*2</t>
  </si>
  <si>
    <t>631312131.S</t>
  </si>
  <si>
    <t>Doplnenie existujúcich mazanín prostým betónom  hr.do 240 mm -P1b, P1c, P1d, P2c</t>
  </si>
  <si>
    <t>2041719471</t>
  </si>
  <si>
    <t>P1bvinil1PP*0,1</t>
  </si>
  <si>
    <t>P1cvinil1PP*0,1</t>
  </si>
  <si>
    <t>P1dvinil1PP*0,1</t>
  </si>
  <si>
    <t>0,07*0,4*4,2</t>
  </si>
  <si>
    <t>Medzisúčet  P2c   m.č.014</t>
  </si>
  <si>
    <t>631312141.S</t>
  </si>
  <si>
    <t>Doplnenie existujúcich mazanín prostým betónom (s dodaním hmôt)  rýh v mazaninách- P2c, P3, P6a</t>
  </si>
  <si>
    <t>-1269358234</t>
  </si>
  <si>
    <t>" P2c</t>
  </si>
  <si>
    <t>" betonová mazanina hr.40mm</t>
  </si>
  <si>
    <t>(0,04+0,04)*(0,6*1) " m.č.013</t>
  </si>
  <si>
    <t>(0,4+0,4)*(0,6*1,4+0,6*1) "m.č.018</t>
  </si>
  <si>
    <t>0,08*0,6*6 "m.č.038</t>
  </si>
  <si>
    <t>0,08*0,4*1,8 "m.č.039</t>
  </si>
  <si>
    <t>0,08*0,3*9,4 "m.č.042</t>
  </si>
  <si>
    <t>Medzisúčet   1PP   P2c</t>
  </si>
  <si>
    <t>" P3</t>
  </si>
  <si>
    <t>" betonová mazanina v spade 48-68mm sprchy</t>
  </si>
  <si>
    <t>(0,048+0,68)*0,8*0,9 "mč.012</t>
  </si>
  <si>
    <t>(0,48+0,68)*0,8*0,9 "mč.018</t>
  </si>
  <si>
    <t>" P6a</t>
  </si>
  <si>
    <t>" betonová mazanina hr.65mm</t>
  </si>
  <si>
    <t>0,65*(0,6*4,5)</t>
  </si>
  <si>
    <t>Medzisúčet  1PP P3</t>
  </si>
  <si>
    <t>(0,04+0,04)*0,8*0,9 "m.č.113</t>
  </si>
  <si>
    <t>(0,04+0,04)*0,8*0,9 "m.č.119</t>
  </si>
  <si>
    <t>(0,04+0,04)*(0,9*0,8)*2 "m.č.124</t>
  </si>
  <si>
    <t>(0,04+0,04)*(0,9*0,9) "m.č.135</t>
  </si>
  <si>
    <t>(0,04+0,04)*(0,9*0,9)"m.č.136</t>
  </si>
  <si>
    <t>Medzisúčet 1NP  v.č.A-08</t>
  </si>
  <si>
    <t xml:space="preserve">" 2NP </t>
  </si>
  <si>
    <t>(0,04+0,04)*0,8*0,9 "m.č.212</t>
  </si>
  <si>
    <t>(0,04+0,04)*0,8*0,9 "m.č.218</t>
  </si>
  <si>
    <t>Medzisúčet 2NP  v.č.A-09</t>
  </si>
  <si>
    <t xml:space="preserve">0,05*50,76 "m.č.131  podlaha P4b  ? </t>
  </si>
  <si>
    <t>632001051.S</t>
  </si>
  <si>
    <t>Zhotovenie jednonásobného penetračného náteru pre potery a stierky</t>
  </si>
  <si>
    <t>210478265</t>
  </si>
  <si>
    <t xml:space="preserve">Medzisúčet   vinil </t>
  </si>
  <si>
    <t>" P2a, P3</t>
  </si>
  <si>
    <t>1,05*1,35+0,7*2   "m.č.012</t>
  </si>
  <si>
    <t>0,9*1,4 "m.č.013</t>
  </si>
  <si>
    <t>1,05*1,35+0,7*2   "m.č.017</t>
  </si>
  <si>
    <t>0,9*1,4 "m.č.018</t>
  </si>
  <si>
    <t>Medzisúčet  1PP  dlažby</t>
  </si>
  <si>
    <t>585520008700.S</t>
  </si>
  <si>
    <t>Penetračný náter na nasiakavé podklady pod potery, samonivelizačné hmoty a stavebné lepidlá</t>
  </si>
  <si>
    <t>2096489040</t>
  </si>
  <si>
    <t>1284,006*0,206 'Prepočítané koeficientom množstva</t>
  </si>
  <si>
    <t>632441132.S</t>
  </si>
  <si>
    <t xml:space="preserve">Anhydritový samonivelizačný poter z betonárky, pevnosti v tlaku 25 MPa, do hr. 20 mm -P1,P1a, P1b,P1c,P1d </t>
  </si>
  <si>
    <t>382538797</t>
  </si>
  <si>
    <t>632451675.S</t>
  </si>
  <si>
    <t>Vyspravenie bočnej listy schodiskových stupňov reprofilačnou polymércementovou maltou</t>
  </si>
  <si>
    <t>1749719467</t>
  </si>
  <si>
    <t>200  " podla skutočnosti  doseduje stav. dozor podla skutk. stavu</t>
  </si>
  <si>
    <t>632452219.S</t>
  </si>
  <si>
    <t xml:space="preserve">Cementový poter, pevnosti v tlaku 20 MPa, do hr. 50 mm - P1b,P1c,P1d , P2b </t>
  </si>
  <si>
    <t>2087466962</t>
  </si>
  <si>
    <t>632441111.Sx</t>
  </si>
  <si>
    <t>Anhydritový samonivelizačný poter z betonárky, pevnosti v tlaku 20 MPa, hr. 8-15 mm- P2</t>
  </si>
  <si>
    <t>1642461902</t>
  </si>
  <si>
    <t>" P2</t>
  </si>
  <si>
    <t>"cementový poter   samonivelačný  hr.8mm</t>
  </si>
  <si>
    <t>16,65+1,29+2,5+4,2+8,75+3,56+8,29+8,65+3,53</t>
  </si>
  <si>
    <t>Medzisúčet 1PP  v.č.A07</t>
  </si>
  <si>
    <t>632441112.Sx</t>
  </si>
  <si>
    <t>Anhydritový samonivelizačný poter z betonárky, pevnosti v tlaku 20 MPa, do hr. 20 mm - P2a, P4, P4a</t>
  </si>
  <si>
    <t>1802147790</t>
  </si>
  <si>
    <t xml:space="preserve">" P2a </t>
  </si>
  <si>
    <t>" cementový s poter amonivelačný   18mm</t>
  </si>
  <si>
    <t xml:space="preserve">Medzisúčet  1PP  </t>
  </si>
  <si>
    <t>2,28   " m.č.113</t>
  </si>
  <si>
    <t>2,28   " m.č.119</t>
  </si>
  <si>
    <t>(0,9*0,9)*2  "m.č.124</t>
  </si>
  <si>
    <t>0,9*0,9 " m.č.135</t>
  </si>
  <si>
    <t>0,9*0,9 " m.č.136</t>
  </si>
  <si>
    <t>938902081.S</t>
  </si>
  <si>
    <t>Očistenie povrchu betónu vysokotlakým vodným zariadením do 200 barov - P5 /vyčistenie exist.podlah</t>
  </si>
  <si>
    <t>-432898054</t>
  </si>
  <si>
    <t>" P5</t>
  </si>
  <si>
    <t xml:space="preserve">" vyčistenie povrchu exist.cementového poteru </t>
  </si>
  <si>
    <t>" vyspravenie  poškodeného povrchu  v rozsahu cca20%</t>
  </si>
  <si>
    <t>" bezpračný náter na beton napr. BETONA U 2043</t>
  </si>
  <si>
    <t>54,0+39,46+19,35+18,25+19,23</t>
  </si>
  <si>
    <t xml:space="preserve">Medzisúčet 1PP  </t>
  </si>
  <si>
    <t xml:space="preserve">" vyčistenie povrchov exist. dlažieb </t>
  </si>
  <si>
    <t>53,64+3,6+21,47+13,03+16,07+4,13+34,16+31,39+30,97+19,23+5,83+1,08+16,31</t>
  </si>
  <si>
    <t>35,30+58,80+15,53</t>
  </si>
  <si>
    <t>3,15+4,09+36,04</t>
  </si>
  <si>
    <t>1,08+0,68+1,08+1,45+6,94+11+9,23</t>
  </si>
  <si>
    <t>110,65+15,28</t>
  </si>
  <si>
    <t>632451503.S</t>
  </si>
  <si>
    <t>Opravná a vyrovnávacia hmota na báze cementu, vo vonkajších aj vnútorných priestoroch, hr. 5 mm- P5</t>
  </si>
  <si>
    <t>-798004593</t>
  </si>
  <si>
    <t>63245167R1</t>
  </si>
  <si>
    <t>Vyspravenie betonových schodiskových stupňov a podest reprofilačnou polymércementovou maltou- P6a</t>
  </si>
  <si>
    <t>-908713545</t>
  </si>
  <si>
    <t>"podla skutočnosti</t>
  </si>
  <si>
    <t>63245150R1</t>
  </si>
  <si>
    <t>Opravná a vyrovnávacia hmota na báze cementu,, vo vonkajších aj vnútorných priestoroch,/podla skutočnosti</t>
  </si>
  <si>
    <t>1038561044</t>
  </si>
  <si>
    <t>" P6</t>
  </si>
  <si>
    <t xml:space="preserve">" doplnenie dlažieb  -  po vyv. dverí a priečok </t>
  </si>
  <si>
    <t>6.1</t>
  </si>
  <si>
    <t>Omietky vnútorné</t>
  </si>
  <si>
    <t>612481041.S</t>
  </si>
  <si>
    <t xml:space="preserve">Rohový profil z pozinkovaného plechu pre hrúbku tenkovrstvovej omietky 3 mm - vid pozn. </t>
  </si>
  <si>
    <t>218283700</t>
  </si>
  <si>
    <t>" pri zmene  povrchovej úpravy dsteny v rovine  osadiť  ukončujúci profil s negatívnou škarou - detail osadenia odsúhlasiť s GP</t>
  </si>
  <si>
    <t>" dodávateľ  uvedie cenu  podla techn.postupov</t>
  </si>
  <si>
    <t xml:space="preserve">" v PD nie je uvedené množstvo </t>
  </si>
  <si>
    <t xml:space="preserve">Súčet presné množstvo odsleduje sta. dozor pri ralizácii </t>
  </si>
  <si>
    <t>611461115</t>
  </si>
  <si>
    <t>Príprava vnútorného podkladu stropov,  penetračný náter (opravovaná plocha10%)- R3</t>
  </si>
  <si>
    <t>-1974804706</t>
  </si>
  <si>
    <t>stropR1malby1PP*0,1</t>
  </si>
  <si>
    <t>stropR1malby1NP*0,1</t>
  </si>
  <si>
    <t>stropR1malby2NP*0,1</t>
  </si>
  <si>
    <t>611421221R1</t>
  </si>
  <si>
    <t>Oprava vnútorných vápenných omietok stropov železobetónových rovných tvárnicových a klenieb, opravovaná plocha  do 10 %,hladká - R3</t>
  </si>
  <si>
    <t>-1173577462</t>
  </si>
  <si>
    <t>" R3 OPRAVA OMIETOK 10%</t>
  </si>
  <si>
    <t>" vyspravenie poškodenej omietky na strope v rozsahu 10% (vid búracie práce)</t>
  </si>
  <si>
    <t xml:space="preserve">" penetračný náter </t>
  </si>
  <si>
    <t xml:space="preserve">" vápennocementová omietka 10mm </t>
  </si>
  <si>
    <t>"MALBY:</t>
  </si>
  <si>
    <t xml:space="preserve">" maliarský náter 2x biela farba </t>
  </si>
  <si>
    <t>R3OPROMSTROP</t>
  </si>
  <si>
    <t>611425521.S</t>
  </si>
  <si>
    <t>Omietka rýh v stropoch a stenách  maltou vápennou šírky do 150 mm omietkou hladkou(po drážkovaní profesií)</t>
  </si>
  <si>
    <t>1238284417</t>
  </si>
  <si>
    <t>" oprava dlažkovania rozvody podla skutočnosti 1pp,1NP,NP</t>
  </si>
  <si>
    <t>50*3</t>
  </si>
  <si>
    <t>Súčet  presné vymery podla skutočnostidosleduje stav. dozor</t>
  </si>
  <si>
    <t>612421321.Sx</t>
  </si>
  <si>
    <t>Oprava vnútorných vápenných omietok stien, v množstve opravenej plochy cca10 %hladkých - U1(1PP,1NP, 2NP)</t>
  </si>
  <si>
    <t>-1662896978</t>
  </si>
  <si>
    <t>" R1    10% oprava</t>
  </si>
  <si>
    <t xml:space="preserve">" Oprava - doplnenie cca 10%  omietok  /   vid búracie práce </t>
  </si>
  <si>
    <t>" V mieste  styku dvoch  rôznych podkladov  sklotextilná mriežka š.300mm  na novom murive celoplošne !!!!!</t>
  </si>
  <si>
    <t>0 " m.č.001 bez zmeny dieselagregat</t>
  </si>
  <si>
    <t xml:space="preserve">0 " m.č.002  ON </t>
  </si>
  <si>
    <t xml:space="preserve">(3,25-2,1)*(5+5+3,33+3,33) "m.č 003   nad KO </t>
  </si>
  <si>
    <t xml:space="preserve">(3,25-2,1)*(1,4+1,4+1,25+0,65) "m.č.005 </t>
  </si>
  <si>
    <t>(3,25-2,1)*(1,1+1,1+1,25+0,65) "mč.004</t>
  </si>
  <si>
    <t>(3,25-2,1)*(6,4*2+2,37*2) "  m.č.006</t>
  </si>
  <si>
    <t>3,25*(2,775)"m.č.009</t>
  </si>
  <si>
    <t>(3,25-2,1)*(4,02*2+3+2,2) "m.č.011</t>
  </si>
  <si>
    <t>(3,25-2,1)*(4,025*2+3,2)   "m.č.010</t>
  </si>
  <si>
    <t>3,25*(4,25+1) "m.č.014</t>
  </si>
  <si>
    <t>3,25*(2,5+0,5) "  mč.018,017</t>
  </si>
  <si>
    <t>3,25*(4,025*2+3,1) "m.č.016</t>
  </si>
  <si>
    <t>3,25*(4,025*2+3,1)  "m.č.015</t>
  </si>
  <si>
    <t>3,25*(2,55*2+6,25+4,25) "m.č.019</t>
  </si>
  <si>
    <t xml:space="preserve">0 " m.č.20 chodba ON </t>
  </si>
  <si>
    <t>0 "m.č.021 zádverie</t>
  </si>
  <si>
    <t>(3,25-2,1)*(1,4*6+0,8*2+0,8*2+1,25*2) " m.č.026</t>
  </si>
  <si>
    <t>0 " m.č.022  ON</t>
  </si>
  <si>
    <t>0 "m.č.023 ON</t>
  </si>
  <si>
    <t>0 " m.č.024 ON</t>
  </si>
  <si>
    <t>0 "m.č.0.27  ON</t>
  </si>
  <si>
    <t>0  " m.č.028chodba ON</t>
  </si>
  <si>
    <t>0  " m.č.029 chodba ON</t>
  </si>
  <si>
    <t>(3,25-1)*(8,5*2+5*2)    " m.č.032</t>
  </si>
  <si>
    <t>-(0,9*1)*2</t>
  </si>
  <si>
    <t>0" m.č.033 ON</t>
  </si>
  <si>
    <t>0 "m.č.34 ON</t>
  </si>
  <si>
    <t>(3,25-1,6)*(2,4+1,1+1,5)  "M.č.039</t>
  </si>
  <si>
    <t>3,25*(5*2+3*2+1) " m.č.045</t>
  </si>
  <si>
    <t>0 " m.č.046 VŠ</t>
  </si>
  <si>
    <t>3,25*(12*2+5*2+6,3*2+2,8*2)  "m.č.047</t>
  </si>
  <si>
    <t xml:space="preserve">-(0,4*0,4+0,4*0,4+0,9*0,6+0,9*2+0,9*2)  </t>
  </si>
  <si>
    <t xml:space="preserve">3,25*(6*2+3) "m.č.048 chodba </t>
  </si>
  <si>
    <t>3,25*(1,6*2+2,48*2) "m.č.049</t>
  </si>
  <si>
    <t>3,25*(5,95*2+2,48*2) "m.č.049</t>
  </si>
  <si>
    <t xml:space="preserve">30 "rezerva  ostenia a nadpražia </t>
  </si>
  <si>
    <t>Medzisúčet  1PP  v.č.A-07</t>
  </si>
  <si>
    <t xml:space="preserve">" 1NP   10% </t>
  </si>
  <si>
    <t>3,25*(3,25*2+4,55*2)   "m.č.102</t>
  </si>
  <si>
    <t>-2,4*1,2</t>
  </si>
  <si>
    <t>-(1,2*1,2+0,9*2)</t>
  </si>
  <si>
    <t>-0,9*1,65</t>
  </si>
  <si>
    <t>1,45*2" m.č.109  nové murivo</t>
  </si>
  <si>
    <t>3,25*(2,68+6,65+2,68) " m.č.110 nova om U2</t>
  </si>
  <si>
    <t>3,25*2,975   " m.č.111sdk stena  U7</t>
  </si>
  <si>
    <t xml:space="preserve">0 "  m.č.112 sdk U7  </t>
  </si>
  <si>
    <t>3,25*(4,025+3,275)   "m.č.112</t>
  </si>
  <si>
    <t>3,25*(2,5+6,3) "m.č.113,114,109   jestv.stena  sdk steny U7</t>
  </si>
  <si>
    <t>3,25*(6+2,5+2,5) "m.č.115,120,119  U8,U9</t>
  </si>
  <si>
    <t>(3,25-2,15)*(6,65*2+2,69*2)  "m.č.116  opr. nad obkladom 10%  U1</t>
  </si>
  <si>
    <t>(3,25-2,15)*(2,81*2+6,65*2)  "m.č.121  opr, nad obkladom10% U1</t>
  </si>
  <si>
    <t>(3,25-2,15)*(2,3*2+6,65*2)  " m.č.122  opr. nad obkladom 10% U1</t>
  </si>
  <si>
    <t>(3,25-2,15)*(1,7*2+1,25*2)   "m.č.123  opr. nad obladom 10%  U1</t>
  </si>
  <si>
    <t>1*2  " nové murivo</t>
  </si>
  <si>
    <t>(3,25*2,15)*(5,25*2+3,4*2)  "m.č.124  detto</t>
  </si>
  <si>
    <t>(3,25-2,15)*(1,4*2+1,25*2)  "m.č.125 detto</t>
  </si>
  <si>
    <t>0 "m.č.126  U2</t>
  </si>
  <si>
    <t>(3,25-2,15)*(2,4*2+2,35*2)   "m.č.129</t>
  </si>
  <si>
    <t>-2,1*1,55</t>
  </si>
  <si>
    <t>-1,5*3,25</t>
  </si>
  <si>
    <t>(3,25-1,65)*(6,4*2+6,35*2)  "m.č.202</t>
  </si>
  <si>
    <t>-(1,8*2,1)*2</t>
  </si>
  <si>
    <t>(3,25-2,1)*(1,3*2+3,3*2)  "m.č.203  nad KO</t>
  </si>
  <si>
    <t>(3,25-2,1)*(5,2*2+3,3*2) "m.č.204   nad KO</t>
  </si>
  <si>
    <t>(3,25*-2,1)*(2,4*2+2,3*2) "m.č.205 nad KO</t>
  </si>
  <si>
    <t>(3,25-2,1)*(2,145*2+4,1*2+0,8) "m.č.206  nad KO</t>
  </si>
  <si>
    <t xml:space="preserve">3,25*(2,85*2+6,65*2) "m.č.207 </t>
  </si>
  <si>
    <t>3,25*(6,65*2+2,85*2) "m.č.208</t>
  </si>
  <si>
    <t>(3,25-1,65)*(5,85*2+6,65*2) "m.č.221</t>
  </si>
  <si>
    <t>-0,45*0,8</t>
  </si>
  <si>
    <t>(3,25-1,65)*(5,85*2+6,65*2) "m.č.222</t>
  </si>
  <si>
    <t>(3,25-1,65)*(6,65*2+3,93*2) "m.č.223</t>
  </si>
  <si>
    <t>(3,25-1,65)*(3,930*2+6,65*2) "m.č.224</t>
  </si>
  <si>
    <t>3,25*(6,35*2+9,42*2) "m.č.225</t>
  </si>
  <si>
    <t>-(2,4*2,1)*4</t>
  </si>
  <si>
    <t>-0,45*1,45</t>
  </si>
  <si>
    <t>(3,25-2,1)*(6,3*2+3,03*2)  "    m.č.226</t>
  </si>
  <si>
    <t>-2,1*2,4</t>
  </si>
  <si>
    <t>0 "m.č.227 ON +10% opr.</t>
  </si>
  <si>
    <t>3,25*(6,35*2+3,48*2) "m.č.228</t>
  </si>
  <si>
    <t>-2,4*2,1+0,8*2</t>
  </si>
  <si>
    <t xml:space="preserve">Medzisúčet  2NP  v.č.A-09 </t>
  </si>
  <si>
    <t>612460111.S</t>
  </si>
  <si>
    <t>Príprava vnútorného podkladu stien na silno a nerovnomerne nasiakavé podklady regulát.nasiakavosti 10%  -  U1</t>
  </si>
  <si>
    <t>165387817</t>
  </si>
  <si>
    <t>U1stenyCELKOM*0,1</t>
  </si>
  <si>
    <t>612460111.Sx</t>
  </si>
  <si>
    <t>Príprava vnútorného podkladu stien -penetračný náter  - U2</t>
  </si>
  <si>
    <t>1316400565</t>
  </si>
  <si>
    <t xml:space="preserve"> " U2</t>
  </si>
  <si>
    <t xml:space="preserve">  "  penetračný náter </t>
  </si>
  <si>
    <t>612481119.Sx</t>
  </si>
  <si>
    <t>Potiahnutie vnútorných stien sklotextilnou mriežkou s celoplošným prilepením - U2</t>
  </si>
  <si>
    <t>1617077333</t>
  </si>
  <si>
    <t xml:space="preserve">" U2 penetračný náter </t>
  </si>
  <si>
    <t xml:space="preserve">" V mieste  styku dvoch  rôznych podkladov  sklotextilná mriežka š.300mm  na novom murive celoplošne !!!!! </t>
  </si>
  <si>
    <t>U2OMcelkom*0,2</t>
  </si>
  <si>
    <t>612465121.S</t>
  </si>
  <si>
    <t>Vnútorný sanačný systém stien s obsahom VC / 100%  nová vyrovnávacia omietka, hr. 10 mm - U2</t>
  </si>
  <si>
    <t>-1394508571</t>
  </si>
  <si>
    <t>" vapennocementová omietka hr.10mm 100% nová omietka</t>
  </si>
  <si>
    <t>"MALBY</t>
  </si>
  <si>
    <t xml:space="preserve">" maliarsky náter 2x fabra biela </t>
  </si>
  <si>
    <t xml:space="preserve">" V mieste  styku dvoch  rôznych podkladov  sklotextilná mriežka š.300mm  na novom murive celoplošne !!!!! započítať do ceny prác </t>
  </si>
  <si>
    <t>"Presné  výmery odsleduje stav.dozor podla skutočnosti</t>
  </si>
  <si>
    <t xml:space="preserve">2,1*(5+5+3,33+3,33) "m.č 003  </t>
  </si>
  <si>
    <t>2,1*(1,25*21,03+0,43) "m.č.004</t>
  </si>
  <si>
    <t>2,1*(1,2*2+1,25*2) "mč.005</t>
  </si>
  <si>
    <t>2,1*(6,4*2+2,37*2) "  m.č.006</t>
  </si>
  <si>
    <t>3,25*(4,2) " m.č.009</t>
  </si>
  <si>
    <t>-0,8*2 " D1l</t>
  </si>
  <si>
    <t>2,1*(4,025*2+3,2*2) " m.č.010</t>
  </si>
  <si>
    <t>2,1*(4,025*2+3*2) "m.č.011</t>
  </si>
  <si>
    <t>-(0,98*2)</t>
  </si>
  <si>
    <t>3,25*(4,25) " m.č.014</t>
  </si>
  <si>
    <t>-0,8*2" D1P</t>
  </si>
  <si>
    <t>2,1*(1,4*6+0,8*2+0,8*2+1,25*2) " m.č.026</t>
  </si>
  <si>
    <t>2,1*(1,95+2,85+1,3+1,3) "m.č.043</t>
  </si>
  <si>
    <t>2,1*(3,1+3,5) "M.č.047</t>
  </si>
  <si>
    <t>1,5*1,5 " m.č.049 U</t>
  </si>
  <si>
    <t xml:space="preserve">" 1NP  </t>
  </si>
  <si>
    <t>3,25*(4,325+0,3+0,3+3,3) " m.č.101(pov BP101)</t>
  </si>
  <si>
    <t>-3*2,7 " AL1P</t>
  </si>
  <si>
    <t>3,25*(2,2+4,2+2,2)  "m.č.101 (pov. BP102)</t>
  </si>
  <si>
    <t>-(1,2*1,2) " PL22</t>
  </si>
  <si>
    <t>-(1,8*1,2) " PL11</t>
  </si>
  <si>
    <t>-1,67*0,9</t>
  </si>
  <si>
    <t>3,25*(0,73+0,9)  " m.č.109</t>
  </si>
  <si>
    <t>3,25*(2,68+6,65+2,28)  "m.č.110</t>
  </si>
  <si>
    <t>3,25*2,975 " m.č.111 sdk steny</t>
  </si>
  <si>
    <t>3,25*(3,275+4,025)  " m,.č.112</t>
  </si>
  <si>
    <t>-0,8*2 " D4P</t>
  </si>
  <si>
    <t>3,25*2,5 "m.č.113,114</t>
  </si>
  <si>
    <t>3,25*(0,73+0,9)  " m.č.115</t>
  </si>
  <si>
    <t>2,15*(6,65+6,65+2+2,89) "M.č.116 n bol KO</t>
  </si>
  <si>
    <t>3,25*(4,025+2,6)  "m.č.117</t>
  </si>
  <si>
    <t>3,25*(3,275+4,025) " m.č.118</t>
  </si>
  <si>
    <t>3,25*2,5 "m.č.119,120</t>
  </si>
  <si>
    <t>2,15*(6,65+6,65+1,9+2,81)  "M.č.121 (m.č. 113pôv. KO )</t>
  </si>
  <si>
    <t>-2,1*0,9  " D2L</t>
  </si>
  <si>
    <t>2,15*(6,65*2+2,3*2) " m.č. 122</t>
  </si>
  <si>
    <t>0   "M.č.123  KO +om</t>
  </si>
  <si>
    <t>0  " m.č.124 KO +OM</t>
  </si>
  <si>
    <t>0 " m..č.125 KO+OM</t>
  </si>
  <si>
    <t>3,25*(6,2*2+6,65*2)  "m.č.126 kanc.(pov. 119)  U2</t>
  </si>
  <si>
    <t>3,25*(0,4+0,4)*3</t>
  </si>
  <si>
    <t xml:space="preserve">-(1,8*2,1+0,9*2,1) </t>
  </si>
  <si>
    <t>-1,45*2  " D7P</t>
  </si>
  <si>
    <t>3,25*(2,35*2+2,65)  " m.č.129</t>
  </si>
  <si>
    <t>-1,55*2 " Al3P</t>
  </si>
  <si>
    <t>3,25*(3,5*2+1+1+0,5*4+0,5*3) "m.č.130</t>
  </si>
  <si>
    <t>3,25*(6+4+6,1+6,1)  "m.č.130</t>
  </si>
  <si>
    <t>3,25*(3,2*2+8,5+2,6+2)" m.č.130</t>
  </si>
  <si>
    <t>-1,2*(1,8+1,8)</t>
  </si>
  <si>
    <t>" m.č.131,132  om nad obkladom</t>
  </si>
  <si>
    <t xml:space="preserve">1,15*(4,4+2,65+8+2,6+0,8+0,5+2,5+3,3+0,15+3,2+1,8+3+0,8+0,3+0,3+0,5+3,3+4,5+0,35+1+0,4+0,5+0,3+1,5+0,15+1,5+0,8+1,5+0,3+0,2+0,3+0,5+0,8+3,1+2,65)  </t>
  </si>
  <si>
    <t>(3,25-2,1)*(2,95*2+3,2*2)  "m.č.133  nad KO</t>
  </si>
  <si>
    <t>0 " mč.1.34 KO U4  2,1m + U1,U2</t>
  </si>
  <si>
    <t xml:space="preserve">3,25*(3*2+3*2)  "m.č.144  U2 nova om. </t>
  </si>
  <si>
    <t>-(0,9*1,2+0,9*1,2+0,8*2)</t>
  </si>
  <si>
    <t>3,25*(2,925*2+3*2) "m.č.145</t>
  </si>
  <si>
    <t>-(0,9*1,2+0,9*1,2+1,25*3,25)</t>
  </si>
  <si>
    <t>3,25*1,7  "m.č.151</t>
  </si>
  <si>
    <t>3,25*1,7  "m.č.152</t>
  </si>
  <si>
    <t>3,25*(3,375*2+2,75*2) "m.č.153</t>
  </si>
  <si>
    <t>-(1,2*2,1+0,8*2)</t>
  </si>
  <si>
    <t>3,25*(2,4*2+2,75*2) "m.č.154</t>
  </si>
  <si>
    <t>(3,25-2,15)*(2,1*2+1,2*2) "m.č.155</t>
  </si>
  <si>
    <t>(3,25-2,1)*(1,55*2+0,85*25) "m.č.155 wc</t>
  </si>
  <si>
    <t>(3,25-2,15)*(1,8*2+1,2*2) "m.č.156</t>
  </si>
  <si>
    <t>(3,25-2,15)*(1,8*2+0,85*2) "m.č.156</t>
  </si>
  <si>
    <t xml:space="preserve">0 " m.č.157 bez zmeny </t>
  </si>
  <si>
    <t>3,25*(2,95*2+4,5*2)   "m.č.1.58</t>
  </si>
  <si>
    <t>2,1*(1,3*4+1,62*2+1,55*2)  "m.č.203  pod KO</t>
  </si>
  <si>
    <t>3,25*(4,025+2,6+3,275+4,025)  "m.č.210,211</t>
  </si>
  <si>
    <t>3,25*(2,5+1,5) "m.č.212,213 obv.stena</t>
  </si>
  <si>
    <t>3,25*(2,5+1,5) "m.č.219,218 obv.stena</t>
  </si>
  <si>
    <t>3,25*(4,025+3,275+2,6+4,025) "m.č.217,216</t>
  </si>
  <si>
    <t>3,25*(6,65)   "m.č.215</t>
  </si>
  <si>
    <t>3,25*(3,1*2+6,65) "  m.č.220</t>
  </si>
  <si>
    <t>0 "m.č.221  U1</t>
  </si>
  <si>
    <t xml:space="preserve"> "m.č.222</t>
  </si>
  <si>
    <t>"m.č.223</t>
  </si>
  <si>
    <t xml:space="preserve"> "m.č.224</t>
  </si>
  <si>
    <t>612460111.Sxx</t>
  </si>
  <si>
    <t>Príprava vnútorného podkladu stien penetračný náter   - U3</t>
  </si>
  <si>
    <t>-1231881452</t>
  </si>
  <si>
    <t>" U3  po odstránení obkladov</t>
  </si>
  <si>
    <t xml:space="preserve">" VC omietka 10mm </t>
  </si>
  <si>
    <t>612467185x</t>
  </si>
  <si>
    <t>Vnútorná omietka stien jednovrstvová VCstrojné miešanie, ručné nanášanie, hr10 mm - U3 /pod KO  žb steny,tehl.priečky ,siporex</t>
  </si>
  <si>
    <t>-1380807652</t>
  </si>
  <si>
    <t xml:space="preserve">" U3, U4  po odstránení obkladov  </t>
  </si>
  <si>
    <t xml:space="preserve">" pod KO  kupelne </t>
  </si>
  <si>
    <t>" v mieste styku dvoch podkladov sklotextilná mriežka  š.300mm</t>
  </si>
  <si>
    <t xml:space="preserve">" na novom murivé sklotextilná  mriežka celoplošne </t>
  </si>
  <si>
    <t>612460151.S</t>
  </si>
  <si>
    <t xml:space="preserve">Príprava vnútorného podkladu stien cementovým prednástrekom, hr.1-3 mm  strojne - U4 </t>
  </si>
  <si>
    <t>1599767557</t>
  </si>
  <si>
    <t>" U4  nové murivo mokré priestory</t>
  </si>
  <si>
    <t>" cementový nástrek  hr 1-3mm</t>
  </si>
  <si>
    <t>612481119.S</t>
  </si>
  <si>
    <t>Potiahnutie vnútorných stien sklotextilnou mriežkou s celoplošným prilepením - U4</t>
  </si>
  <si>
    <t>-1991580062</t>
  </si>
  <si>
    <t>612467185</t>
  </si>
  <si>
    <t>Vnútorná omietka stien jednovrstvová VC  strojné miešanie, ručné nanášanie,  hr. 10 mm - U4 /na nové  murivá</t>
  </si>
  <si>
    <t>529252419</t>
  </si>
  <si>
    <t>" U6  nové murivo  - mokré priestory</t>
  </si>
  <si>
    <t>" OMIETKA:</t>
  </si>
  <si>
    <t>"  VC 1vrstvová univerzálna omietka (pevnosť v odsthu min0,5 MPa)  hr.10mm</t>
  </si>
  <si>
    <t>" sklotextilná mriežka 0,15kg/m2</t>
  </si>
  <si>
    <t>" otv.</t>
  </si>
  <si>
    <t>(29,013+4,18+5,22+7,38+2,52+0,81)*2</t>
  </si>
  <si>
    <t>"nové priečky</t>
  </si>
  <si>
    <t>75,241*2 " pr.100mm</t>
  </si>
  <si>
    <t>41,176*2 " pr.125mm</t>
  </si>
  <si>
    <t xml:space="preserve">169,0*2 "pr.150mm </t>
  </si>
  <si>
    <t>Medzisúčet v.č.A-07 1PP</t>
  </si>
  <si>
    <t>612460302.S</t>
  </si>
  <si>
    <t>Vnútorná stierka stien sadrová, hr. 2 mm + penetračný náter - U7 (SDKpriečky)</t>
  </si>
  <si>
    <t>-327346218</t>
  </si>
  <si>
    <t>" pred  priečkami SDK1 a SDK2 je nutné prerušiť poter!!!!!</t>
  </si>
  <si>
    <t>" U7</t>
  </si>
  <si>
    <t>61246030U9</t>
  </si>
  <si>
    <t>Stierková hmota do vlhkého prostredia / KUPELNE nad obkladom - U9</t>
  </si>
  <si>
    <t>1586027555</t>
  </si>
  <si>
    <t>" U9</t>
  </si>
  <si>
    <t xml:space="preserve"> "  penetračný náter</t>
  </si>
  <si>
    <t xml:space="preserve">"  stierková hmota do vlhkého prostredia     hr.  1mm   </t>
  </si>
  <si>
    <t>" MAĽBY:</t>
  </si>
  <si>
    <t>"  disperzná farba</t>
  </si>
  <si>
    <t>"   kúpelňa: od v = 2000mm po strop</t>
  </si>
  <si>
    <t>612465115U10</t>
  </si>
  <si>
    <t>Príprava vnútorného podkladu stien  penetračný náter - U10,U12</t>
  </si>
  <si>
    <t>2107992764</t>
  </si>
  <si>
    <t>612467185U10</t>
  </si>
  <si>
    <t>Vnútorná omietka stien jednovrstvová VC  strojné miešanie, ručné nanášanie,  hr. 10 mm - U10, U12</t>
  </si>
  <si>
    <t>1955025710</t>
  </si>
  <si>
    <t>612451220.S</t>
  </si>
  <si>
    <t>Oprava vnútorných cementových omietok, opravená plocha nad 5 do 10 %, hladká - U11 (vyspravenie pod olejový  náter)</t>
  </si>
  <si>
    <t>223386558</t>
  </si>
  <si>
    <t>U11ONCELKOM*0,1</t>
  </si>
  <si>
    <t>-1128605597</t>
  </si>
  <si>
    <t>209759031</t>
  </si>
  <si>
    <t>Príplatok za prvý a každý ďalší i začatý mesiac použitia lešenia ľahkého pracovného radového s podlahami šírky nad 1,00 do 1,20 m, v. nad 10 do 30 m/podla harmonogramu prác</t>
  </si>
  <si>
    <t>454491700</t>
  </si>
  <si>
    <t>193653527</t>
  </si>
  <si>
    <t>1629486741</t>
  </si>
  <si>
    <t>-175595002</t>
  </si>
  <si>
    <t>-1449609509</t>
  </si>
  <si>
    <t>711</t>
  </si>
  <si>
    <t>Izolácie proti vode a vlhkosti</t>
  </si>
  <si>
    <t>711131106.S</t>
  </si>
  <si>
    <t>Zhotovenie izolácie proti zemnej vlhkosti nopovou fóliou položenou voľne na ploche vodorovnej- P1c,P1d, P2c,P3</t>
  </si>
  <si>
    <t>-2122028095</t>
  </si>
  <si>
    <t>0,6*1 " m.č.013</t>
  </si>
  <si>
    <t>(0,6*1,4+0,6*1) "m.č.018</t>
  </si>
  <si>
    <t xml:space="preserve">Medzisúčet 1PP </t>
  </si>
  <si>
    <t>628310001200</t>
  </si>
  <si>
    <t>Pás asfaltový FOALBIT AL S 40 pre spodné vrstvy hydroizolačných systémov (parotesná zábrana a protiradónová izolácia)</t>
  </si>
  <si>
    <t>-1381679828</t>
  </si>
  <si>
    <t>18,39*1,15 'Prepočítané koeficientom množstva</t>
  </si>
  <si>
    <t>711113R1</t>
  </si>
  <si>
    <t>Montaž a dodávka celá skladba   -  P2c, P6a</t>
  </si>
  <si>
    <t>873805092</t>
  </si>
  <si>
    <t>" P2c , P6a</t>
  </si>
  <si>
    <t>" 2x SA4</t>
  </si>
  <si>
    <t>" fibrex 4x hr40mm</t>
  </si>
  <si>
    <t>" 2x bitagit +np</t>
  </si>
  <si>
    <t>0,6*4,5+0,4*6+1,5*1,5</t>
  </si>
  <si>
    <t>0,6*6 "m.č.038</t>
  </si>
  <si>
    <t>0,4*1,8 "m.č.039</t>
  </si>
  <si>
    <t>0,3*9,4 "m.č.042</t>
  </si>
  <si>
    <t xml:space="preserve">Medzisúčet  1PP </t>
  </si>
  <si>
    <t>711210230.S</t>
  </si>
  <si>
    <t>Zhotovenie izolácie impregnáciou vodorovných povrchov keramických obkladov a dlažieb - P2d</t>
  </si>
  <si>
    <t>1998749414</t>
  </si>
  <si>
    <t>245920000800.S</t>
  </si>
  <si>
    <t>Impregnácia silikónová pre škáry a dlažby</t>
  </si>
  <si>
    <t>l</t>
  </si>
  <si>
    <t>-992826575</t>
  </si>
  <si>
    <t>336,58*0,2 'Prepočítané koeficientom množstva</t>
  </si>
  <si>
    <t>711111011.S</t>
  </si>
  <si>
    <t>Zhotovenie izolácie proti zemnej vlhkosti vodorovná asfaltovou suspenziou za studena/podlahy</t>
  </si>
  <si>
    <t>1159541798</t>
  </si>
  <si>
    <t>0,4*4,25  "m.č.014</t>
  </si>
  <si>
    <t>111630002200</t>
  </si>
  <si>
    <t>Suspenzia asfaltová TH 1 ANTIVIBRAL v bubnoch do 150 kg</t>
  </si>
  <si>
    <t>-710139234</t>
  </si>
  <si>
    <t>14,15*0,001 'Prepočítané koeficientom množstva</t>
  </si>
  <si>
    <t>711113212.Sx</t>
  </si>
  <si>
    <t>Zhotovenie  izolácie  2x z kryštalickej izol.dvojzložkové utesnenie vrátane rohov –náterová hydroizolácia -2 vrstvy -  P3</t>
  </si>
  <si>
    <t>-1172324374</t>
  </si>
  <si>
    <t>" P3 NS - dlaždice 200/200/9,povrch protišmykový, farba šedá 9 mm</t>
  </si>
  <si>
    <t>" protišmykovosť R12/A, PT , napr.Taurus industial TR 225061</t>
  </si>
  <si>
    <t>" lepiaca  malta 3 mm</t>
  </si>
  <si>
    <t>"   dvojzložkové utesnenie vrátane rohov –náterová hydroizolácia -2 vrstvy</t>
  </si>
  <si>
    <t>"   tesniace pásky do vnútornych kútov /v=2m/ + styk s odvodňovacím žlabom Ardex SK 12</t>
  </si>
  <si>
    <t>" podklad :</t>
  </si>
  <si>
    <t>"  betónová mazanina v spáde 48-68 mm</t>
  </si>
  <si>
    <t>"SPRCHY</t>
  </si>
  <si>
    <t>245640000100.S</t>
  </si>
  <si>
    <t>Hmota hydroizolačná kryštalická</t>
  </si>
  <si>
    <t>177518083</t>
  </si>
  <si>
    <t>711111211.S</t>
  </si>
  <si>
    <t>Izolácia proti zemnej vlhkosti, protiradónová, stierka hydroizolačná bitúmenová, betón. podklad, vodorovná -  P6</t>
  </si>
  <si>
    <t>-1871244593</t>
  </si>
  <si>
    <t xml:space="preserve">" NS- Terazzová dlažba , protišmyková , tr.odol. IV, R9 hr.25mm , mrazuvzdorna , flexib.lepiaca hmota , vr.škarovania </t>
  </si>
  <si>
    <t xml:space="preserve">"prispôsobiť exist.dlažbe farebene a typom </t>
  </si>
  <si>
    <t xml:space="preserve">" 1PP m.č.021  doplnenie </t>
  </si>
  <si>
    <t>0,6*2,4</t>
  </si>
  <si>
    <t>711210235.S</t>
  </si>
  <si>
    <t>Zhotovenie izolácie impregnáciou zvislých povrchov keramických obkladov - U3,U4,U6, U8, U10,U12</t>
  </si>
  <si>
    <t>-1655804595</t>
  </si>
  <si>
    <t>2018187224</t>
  </si>
  <si>
    <t>835,53*0,2 'Prepočítané koeficientom množstva</t>
  </si>
  <si>
    <t>711210125.S</t>
  </si>
  <si>
    <t>Zhotovenie dvojnásobného izol. náteru pod keramické obklady v interiéri na ploche zvislej - U3, U4, U6, U8, U10, U12</t>
  </si>
  <si>
    <t>-128970930</t>
  </si>
  <si>
    <t>245660000550.S</t>
  </si>
  <si>
    <t>Náter hydroizolačný tekutá vodonepriepustná membrána</t>
  </si>
  <si>
    <t>-322286813</t>
  </si>
  <si>
    <t>835,53*1,35 'Prepočítané koeficientom množstva</t>
  </si>
  <si>
    <t>7117901R1</t>
  </si>
  <si>
    <t>Zhotovenie detailov k hydroizolačným  sprchový žlab U6</t>
  </si>
  <si>
    <t>1180671884</t>
  </si>
  <si>
    <t>" U6  "poznamky  žlaby izolácia</t>
  </si>
  <si>
    <t>1,6+1,6+0,1+0,1  "m.č.003</t>
  </si>
  <si>
    <t>(0,9+0,1+0,1+0,9) "m.č.013</t>
  </si>
  <si>
    <t>(0,9+0,1+0,1+0,9) "m.č.017</t>
  </si>
  <si>
    <t>0,1+0,1+0,9+0,9 "m.č.113</t>
  </si>
  <si>
    <t>0,1+0,1+0,9+0,9 "m.č.119</t>
  </si>
  <si>
    <t>(0,1+0,1+0,9+0,9)*2 "m.č.124</t>
  </si>
  <si>
    <t>(0,1+0,1+0,85+0,85) "m.č.135</t>
  </si>
  <si>
    <t>(0,1+0,1+0,8+0,8)"m.č.136</t>
  </si>
  <si>
    <t>2,7+2,7+0,1+0,1 "m.č.206</t>
  </si>
  <si>
    <t>(0,9+0,9+0,1+0,1) "m.č.218</t>
  </si>
  <si>
    <t>(0,9+0,9+0,1+0,1)"m.č.213</t>
  </si>
  <si>
    <t>Medzisúčet  2NP  v.č.A-09</t>
  </si>
  <si>
    <t>" izolácie k drezom  kuchynam.č.130</t>
  </si>
  <si>
    <t>711212051.S</t>
  </si>
  <si>
    <t>Jednozlož. silikátová hydroizolačná hmota, stierka zvislá - U9</t>
  </si>
  <si>
    <t>-1607215858</t>
  </si>
  <si>
    <t>711793010.S</t>
  </si>
  <si>
    <t>Izolácia dilatácii elastickou tesniacou páskou z mäkkého PVC vodorovná -U6 /sprchy styk dlažby s obkladom , styk stena/stena</t>
  </si>
  <si>
    <t>1616633735</t>
  </si>
  <si>
    <t xml:space="preserve">" U6  "poznamky  žlaby izolácia  SPRCHY </t>
  </si>
  <si>
    <t>1,6+1,6+0,88+0,88  "m.č.003</t>
  </si>
  <si>
    <t>2,1*4*2</t>
  </si>
  <si>
    <t>(0,9+0,9+0,9+0,6) "m.č.013</t>
  </si>
  <si>
    <t>2,1*4</t>
  </si>
  <si>
    <t>(0,9+0,9+0,9+0,6) "m.č.017</t>
  </si>
  <si>
    <t>0,8+0,8+0,9+0,9 "m.č.113</t>
  </si>
  <si>
    <t>0,8+0,8+0,9+0,9 "m.č.119</t>
  </si>
  <si>
    <t>(0,9+0,9+0,9+0,9)*2 "m.č.124</t>
  </si>
  <si>
    <t>(0,9+0,9+0,9+0,9) "m.č.135</t>
  </si>
  <si>
    <t>(0,9+0,9+0,9+0,9)"m.č.136</t>
  </si>
  <si>
    <t>2,7+2,7+0,8+0,8 "m.č.206</t>
  </si>
  <si>
    <t>(0,9+0,9+0,9+0,9) "m.č.218</t>
  </si>
  <si>
    <t>(0,9+0,9+0,9+0,9)"m.č.213</t>
  </si>
  <si>
    <t>998711102.S</t>
  </si>
  <si>
    <t>Presun hmôt pre izoláciu proti vode v objektoch výšky nad 6 do 12 m</t>
  </si>
  <si>
    <t>-308539667</t>
  </si>
  <si>
    <t>998711192.S</t>
  </si>
  <si>
    <t>Izolácia proti vode, prípl.za presun nad vymedz. najväčšiu dopravnú vzdialenosť do 100 m</t>
  </si>
  <si>
    <t>1919555068</t>
  </si>
  <si>
    <t>713</t>
  </si>
  <si>
    <t>Izolácie tepelné</t>
  </si>
  <si>
    <t>713120010.S</t>
  </si>
  <si>
    <t>Zakrývanie tepelnej izolácie podláh fóliou</t>
  </si>
  <si>
    <t>-628324658</t>
  </si>
  <si>
    <t>283290008</t>
  </si>
  <si>
    <t>Fólia  hr. 1 mm,</t>
  </si>
  <si>
    <t>371059274</t>
  </si>
  <si>
    <t>tepizolPODL*1,15</t>
  </si>
  <si>
    <t>713122111.S</t>
  </si>
  <si>
    <t>Montáž tepelnej izolácie podláh polystyrénom, kladeným voľne v jednej vrstve- P1b,P1c,P1d, Pc,P4, P4a</t>
  </si>
  <si>
    <t>615709129</t>
  </si>
  <si>
    <t>0,4*4,2</t>
  </si>
  <si>
    <t xml:space="preserve">5  "rezerva </t>
  </si>
  <si>
    <t>283750001800.S</t>
  </si>
  <si>
    <t>Doska XPS 300 hr. 50 mm, zakladanie stavieb, podlahy, obrátené ploché strechy</t>
  </si>
  <si>
    <t>-806778145</t>
  </si>
  <si>
    <t>109,22*1,02 'Prepočítané koeficientom množstva</t>
  </si>
  <si>
    <t>998713102.S</t>
  </si>
  <si>
    <t>Presun hmôt pre izolácie tepelné v objektoch výšky nad 6 m do 12 m</t>
  </si>
  <si>
    <t>-2127410748</t>
  </si>
  <si>
    <t>998713192.S</t>
  </si>
  <si>
    <t>Izolácie tepelné, prípl.za presun nad vymedz. najväčšiu dopravnú vzdial. do 100 m</t>
  </si>
  <si>
    <t>409438861</t>
  </si>
  <si>
    <t>HZSPSV</t>
  </si>
  <si>
    <t xml:space="preserve">HSV - lepenie zdrkadiel  namiesto obkladu a parapet </t>
  </si>
  <si>
    <t>-1406119716</t>
  </si>
  <si>
    <t>17*1  " ZR1  800x600mm</t>
  </si>
  <si>
    <t xml:space="preserve">3*1 " ZR2  1600x600mm </t>
  </si>
  <si>
    <t xml:space="preserve">1*1  " ZR3 800x600mm </t>
  </si>
  <si>
    <t xml:space="preserve">Súčet   výkaz zrkadiel v.č.A09  </t>
  </si>
  <si>
    <t>635ZR1</t>
  </si>
  <si>
    <t>Lepené  zrkadlo  60X80cm pc  ZR1</t>
  </si>
  <si>
    <t>-1759123646</t>
  </si>
  <si>
    <t>17 "ZR1</t>
  </si>
  <si>
    <t>635ZR2</t>
  </si>
  <si>
    <t>Lepené  zrkadlo  160X60cm pc  ZR2</t>
  </si>
  <si>
    <t>-1411998257</t>
  </si>
  <si>
    <t>3 "ZR2</t>
  </si>
  <si>
    <t>635ZR3</t>
  </si>
  <si>
    <t>Lepené  zrkadlo  80X60cm pc  ZR3</t>
  </si>
  <si>
    <t>2114587936</t>
  </si>
  <si>
    <t>1   "ZR3</t>
  </si>
  <si>
    <t>611560000200.S</t>
  </si>
  <si>
    <t>Parapetná doska plastová, šírka 200 mm, komôrková vnútorná, zlatý dub, mramor, mahagon, svetlý buk, orech</t>
  </si>
  <si>
    <t>-2025375771</t>
  </si>
  <si>
    <t>1,2*17" ZR1</t>
  </si>
  <si>
    <t>1,2*3 " ZR2</t>
  </si>
  <si>
    <t>2*1 " ZR3</t>
  </si>
  <si>
    <t>998725103.S</t>
  </si>
  <si>
    <t>Presun hmôt pre zariaďovacie predmety v objektoch výšky nad 12 do 24 m</t>
  </si>
  <si>
    <t>1272553601</t>
  </si>
  <si>
    <t>998725192.S</t>
  </si>
  <si>
    <t>Zariaďovacie predmety, prípl.za presun nad vymedz. najväčšiu dopravnú vzdialenosť do 100m</t>
  </si>
  <si>
    <t>394189613</t>
  </si>
  <si>
    <t>7631153SDK1</t>
  </si>
  <si>
    <t>1755206839</t>
  </si>
  <si>
    <t>"  SDK1</t>
  </si>
  <si>
    <t>3,25*(3,2+0,1+3) "m.č.010,011/009-012</t>
  </si>
  <si>
    <t>-(0,9*1,97)*2 " D10P,D10L</t>
  </si>
  <si>
    <t>3,25*(3,1+0,15+3,1)  "m.č.015,016</t>
  </si>
  <si>
    <t>(0,8*1,97)*2 " D10L,D10P</t>
  </si>
  <si>
    <t>SDK1priečky1PP</t>
  </si>
  <si>
    <t>Medzisúčet 1PP   v.č.A-07</t>
  </si>
  <si>
    <t>"SDK 1</t>
  </si>
  <si>
    <t>3,25*(4,025+2,6+0,125+3,275) "m.č.117,118/115</t>
  </si>
  <si>
    <t>-(0,8*2)*2   " D10L,P</t>
  </si>
  <si>
    <t>3,25*(4,025+2,975+0,125+3,275) "m.č.111,112/109</t>
  </si>
  <si>
    <t>-(0,8*2)*2 " D10P.L</t>
  </si>
  <si>
    <t>3,25*(2,95) "m.č.144/145</t>
  </si>
  <si>
    <t>SDK1priečky1NP</t>
  </si>
  <si>
    <t>Medzisúčet  1NP   v.č.A-08</t>
  </si>
  <si>
    <t>SDK1priečky2NP</t>
  </si>
  <si>
    <t>Medzisúčet   2NP  v.č.A0-09</t>
  </si>
  <si>
    <t>7631153SDK2</t>
  </si>
  <si>
    <t>-894367781</t>
  </si>
  <si>
    <t>"  SDK2</t>
  </si>
  <si>
    <t>3,25*(2,5+1,05+0,1+0,9+0,9) "  m.č.009/012,013</t>
  </si>
  <si>
    <t>-(0,6*2)*2   " D11P 2x</t>
  </si>
  <si>
    <t>3,25*(2,5+1,05+0,1+0,9+0,9) "m.č.017,018</t>
  </si>
  <si>
    <t xml:space="preserve">-(0,6*2)*2   " D10 L, D11P </t>
  </si>
  <si>
    <t>SDK2priečky1PP</t>
  </si>
  <si>
    <t>3,25*(2,5+1,05+0,1+0,9+0,9)  "m.č.119,120</t>
  </si>
  <si>
    <t>-(0,6*2)*2 " D11P,L</t>
  </si>
  <si>
    <t>3,25*(2,5+1,05+0,1+0,9+0,9) "m.č.113.114</t>
  </si>
  <si>
    <t>-(0,6*2)*2 " D11l, l</t>
  </si>
  <si>
    <t>SDK2priečky1NP</t>
  </si>
  <si>
    <t>Medzisúčet  1NP  v.č.A-08</t>
  </si>
  <si>
    <t>3,25*(2,5+1,05+0,1+0,9+0,9)  "m.č.212,213</t>
  </si>
  <si>
    <t>3,25*(2,5+1,05+0,1+0,9+0,9) "m.č.218,219</t>
  </si>
  <si>
    <t>SDK2priečky2NP</t>
  </si>
  <si>
    <t>0,122</t>
  </si>
  <si>
    <t>763120SDK3</t>
  </si>
  <si>
    <t>533457813</t>
  </si>
  <si>
    <t>" SDK3</t>
  </si>
  <si>
    <t xml:space="preserve">3,25*1 "m.č.013 wc </t>
  </si>
  <si>
    <t xml:space="preserve">3,25*1 "m.č.018 wc </t>
  </si>
  <si>
    <t>SDK3priečka1PP</t>
  </si>
  <si>
    <t xml:space="preserve">3,25*1 "m.č.114wc </t>
  </si>
  <si>
    <t xml:space="preserve">3,25*1 "m.č.120wc </t>
  </si>
  <si>
    <t>SDK3priečka1NP</t>
  </si>
  <si>
    <t>Medzisúčet  v.č.A-08 1NP</t>
  </si>
  <si>
    <t xml:space="preserve">3,25*1 "m.č.219wc </t>
  </si>
  <si>
    <t xml:space="preserve">3,25*1 "m.č.213wc </t>
  </si>
  <si>
    <t>SDK3priečka2NP</t>
  </si>
  <si>
    <t>Medzisúčet  v.č.A-09 2NP</t>
  </si>
  <si>
    <t>763120SDK4</t>
  </si>
  <si>
    <t>-1638068125</t>
  </si>
  <si>
    <t>" SDK4</t>
  </si>
  <si>
    <t>(0,3+0,3+0,3)*3,05 "m.č.002</t>
  </si>
  <si>
    <t xml:space="preserve">(0,3+0,3+0,3)*3,05 </t>
  </si>
  <si>
    <t>Medzisúčet 2NP</t>
  </si>
  <si>
    <t>SDK4obkladUKC</t>
  </si>
  <si>
    <t>763120SDK5</t>
  </si>
  <si>
    <t>-1054960288</t>
  </si>
  <si>
    <t xml:space="preserve">" SDK5  </t>
  </si>
  <si>
    <t>0,825*(0,4+0,4+0,4) "m.č.006</t>
  </si>
  <si>
    <t>0,825*(0,4+0,4+0,4) "m.č.007</t>
  </si>
  <si>
    <t>3,25*(0,3+0,6+0,3) "m.č.121</t>
  </si>
  <si>
    <t xml:space="preserve">3,25*1 "m.č.140  El </t>
  </si>
  <si>
    <t>3,25*(0,3+0,6+0,3) "m.č.207</t>
  </si>
  <si>
    <t>3,25*(0,3+0,3) " m.č.203</t>
  </si>
  <si>
    <t>SDK5obklrozvC</t>
  </si>
  <si>
    <t>763120SDK6</t>
  </si>
  <si>
    <t>-1959002998</t>
  </si>
  <si>
    <t>"SDK 6</t>
  </si>
  <si>
    <t>" SDK6</t>
  </si>
  <si>
    <t>(0,3+1,1)*4,5 " m.č.003</t>
  </si>
  <si>
    <t>(0,3+1,1)*1,25 "m.č.004</t>
  </si>
  <si>
    <t>(0,3+1,1)*1,25  "m.č.005</t>
  </si>
  <si>
    <t>3,25*1,05  "m.č.012</t>
  </si>
  <si>
    <t>3,25*1,05 "m.č.017</t>
  </si>
  <si>
    <t>(0,3+1,1)*2,825 "m.č.043</t>
  </si>
  <si>
    <t>"SDK6</t>
  </si>
  <si>
    <t>(0,3+1,1)*1,25  "m.č.123</t>
  </si>
  <si>
    <t>(0,3+1,1)*5,25"m.č.124</t>
  </si>
  <si>
    <t>(0,3+1,1)*1,25 "m.č.125</t>
  </si>
  <si>
    <t>3,25*1,05 "m.č.119</t>
  </si>
  <si>
    <t>3,25*1,05 "m.č.113</t>
  </si>
  <si>
    <t>(0,3+1,1)*1 "m.č.135</t>
  </si>
  <si>
    <t>(0,3+1,1)*(0,8+0,9) " m.č.136</t>
  </si>
  <si>
    <t>3,25*0,6 "m.č. 156</t>
  </si>
  <si>
    <t>3,25*(1,2+0,6)   " m.č.155</t>
  </si>
  <si>
    <t>(0,3+1,1)*0,9  "m.č.1,35</t>
  </si>
  <si>
    <t>(0,3+1,1)*0,9  "m.č.1,36</t>
  </si>
  <si>
    <t>(0,3+1,1)*1,25 "mč.203</t>
  </si>
  <si>
    <t>(0,3+1,1)*5,2 " m.č.204</t>
  </si>
  <si>
    <t>3,25*1,05 "m.č.212</t>
  </si>
  <si>
    <t>3,25*1,05 "m.č.218</t>
  </si>
  <si>
    <t xml:space="preserve">(0,3+1,1)*3  " m.č.226 </t>
  </si>
  <si>
    <t>0,587</t>
  </si>
  <si>
    <t>SDK6predsC</t>
  </si>
  <si>
    <t>763120SDK7</t>
  </si>
  <si>
    <t>SDK7 - ľahký obklad na zakrytie rozvodov VZTa zv.časti dogestorov   CW50+12,5mm=62,5mm,oplašt. SDK doskami  do vlhkého prostredia  zvislá časť 300,420,620mm pod stropom vr. dvierok v reviz.otv.-pc</t>
  </si>
  <si>
    <t>-1132130200</t>
  </si>
  <si>
    <t>" SDK 7</t>
  </si>
  <si>
    <t>(0,2+0,3+0,2)*3,05  "m.č.002</t>
  </si>
  <si>
    <t>(0,62+1+0,62)*(0,6+2,37+1,2) "m.č.006,007</t>
  </si>
  <si>
    <t>(0,3+0,5+0,3)*(2,5+3,5) "m.č.026,022</t>
  </si>
  <si>
    <t>Medzisúčet  v.č.A-07  1PP</t>
  </si>
  <si>
    <t>" m.č.130,131,132,133</t>
  </si>
  <si>
    <t>(0,5+0,5+0,5)*7</t>
  </si>
  <si>
    <t>(0,5+0,8+0,5)*11</t>
  </si>
  <si>
    <t>(0,4+0,4+0,4)*5,5</t>
  </si>
  <si>
    <t>Medzisúčet  v.č.A-08  1NP</t>
  </si>
  <si>
    <t>0,024</t>
  </si>
  <si>
    <t>SDK7obkladVZTC</t>
  </si>
  <si>
    <t>763120SDK8</t>
  </si>
  <si>
    <t>412774143</t>
  </si>
  <si>
    <t>3,25*(0,55+0,57+0,55)   " m.č.130 pri stlpe</t>
  </si>
  <si>
    <t>Medzisúčet  1NP v.č.A08</t>
  </si>
  <si>
    <t>3,25*(1+1)  "m.č228</t>
  </si>
  <si>
    <t>Medzisúčet v.č.A-09  2NP</t>
  </si>
  <si>
    <t>SDK8obklpožC</t>
  </si>
  <si>
    <t>7631687R2</t>
  </si>
  <si>
    <t>R2 -SDK obklady  s ochranným uholníkom, doska protipožiarna DF 2x15 mm- OBKLAD INŠTAlÁCIÍ - pc</t>
  </si>
  <si>
    <t>-1614730901</t>
  </si>
  <si>
    <t>" R2</t>
  </si>
  <si>
    <t>"   pod existujúci železobetónový strop ,v m.č.0.02,0.06,0.07,1.24,2.06 sdk do</t>
  </si>
  <si>
    <t>"  vlhkého prostredia/</t>
  </si>
  <si>
    <t>"   Sádrokartónový obklad inštalácií hr.12,5mm</t>
  </si>
  <si>
    <t>"   zavesený pod železobetónový strop,spodná hrana 2700mm nad podlahou</t>
  </si>
  <si>
    <t>"   kovová nosná konštrukcia pod želbet stropom na závesy</t>
  </si>
  <si>
    <t>"1 PP</t>
  </si>
  <si>
    <t>(0,2+1+0,2)*(0,6+2,37+1,2) "m.č.006,007</t>
  </si>
  <si>
    <t>0,027</t>
  </si>
  <si>
    <t>" 1 NP</t>
  </si>
  <si>
    <t>1*3,3 "    m.č.124</t>
  </si>
  <si>
    <t>0,8*2,7 "m.č.206</t>
  </si>
  <si>
    <t>R2obkladINŠT</t>
  </si>
  <si>
    <t>763135075.S</t>
  </si>
  <si>
    <t>661784001</t>
  </si>
  <si>
    <t>" R4</t>
  </si>
  <si>
    <t>" SDK stropné dosky  do vlhkého proostredia  hr.12.5mm</t>
  </si>
  <si>
    <t xml:space="preserve">"zavesený pod žb strop , spodná hrana +2vo výške 2,7m od podlahy </t>
  </si>
  <si>
    <t xml:space="preserve">" KOVOVA NOSNA KONŠTRUKCIA  POD ŽB STROPOM NA ZÁVESY </t>
  </si>
  <si>
    <t>" 1PP  R4</t>
  </si>
  <si>
    <t>3,0 "m.č.012  kupelna</t>
  </si>
  <si>
    <t>1,17 " mč.013 wc</t>
  </si>
  <si>
    <t>2,92 " m.č.017 kup.</t>
  </si>
  <si>
    <t>1,13 "m.č.018 wc</t>
  </si>
  <si>
    <t>Medzisúčet1PP   v.čA-07</t>
  </si>
  <si>
    <t>" 1NP  R4</t>
  </si>
  <si>
    <t>1,17 "m.č.114   wc</t>
  </si>
  <si>
    <t>1,17 "m.č.120 wc</t>
  </si>
  <si>
    <t>" 2NP  R4</t>
  </si>
  <si>
    <t>1,17 " WC  m.č.213</t>
  </si>
  <si>
    <t>1,17 "m.č.219 WC</t>
  </si>
  <si>
    <t xml:space="preserve">Medzisúčet  2NP  v.č.A-09  </t>
  </si>
  <si>
    <t>R4kazetSTROPC</t>
  </si>
  <si>
    <t>Súčet  mokré priestory</t>
  </si>
  <si>
    <t>7631332R5</t>
  </si>
  <si>
    <t>R5 - Podhľad SDK požiarna odolnosť 30min-SDK stropné dosky  hr.12,5mm, zavesený 200mm pod žb strop na závesy, kovová nosná konštrukcia</t>
  </si>
  <si>
    <t>-1633929817</t>
  </si>
  <si>
    <t xml:space="preserve"> " R5</t>
  </si>
  <si>
    <t>"  pod existujúci železobetónový strop / chodby,  /</t>
  </si>
  <si>
    <t>"   SDK  stropné dosky hr.12,5mm  s požiarnou odolnosťou 30min</t>
  </si>
  <si>
    <t>"  zavesený 200mm pod prievlakmi</t>
  </si>
  <si>
    <t>"  kovová nosná konštrukcia pod želbet stropom na závesy</t>
  </si>
  <si>
    <t>" R5</t>
  </si>
  <si>
    <t>35,03 "m.č.103 chodba</t>
  </si>
  <si>
    <t>58,80 "m.č.127 chodba</t>
  </si>
  <si>
    <t>Medzisúčet 1NP v.č.A-08</t>
  </si>
  <si>
    <t>2,4*24,5+5,5*12,2 "m..201  chodba 110,65m2</t>
  </si>
  <si>
    <t>7631681R9</t>
  </si>
  <si>
    <t>-1898550954</t>
  </si>
  <si>
    <t>" 1NP  upresniť podla zariadení !!!!! zamerať na stavbe</t>
  </si>
  <si>
    <t xml:space="preserve">1,1*3,2  " m.č.131  varna /kuchyna </t>
  </si>
  <si>
    <t>2,5*1,5</t>
  </si>
  <si>
    <t>0,8*1,8</t>
  </si>
  <si>
    <t>0,7*1,5</t>
  </si>
  <si>
    <t>0,7*2,2</t>
  </si>
  <si>
    <t>2*5</t>
  </si>
  <si>
    <t>sdkdigestoryC</t>
  </si>
  <si>
    <t>763190010.S</t>
  </si>
  <si>
    <t>Úprava spojov medzi SDK konštrukciou a murivom, betónovou konštrukciou prepáskovaním a pretmelením</t>
  </si>
  <si>
    <t>53295646</t>
  </si>
  <si>
    <t>200*3</t>
  </si>
  <si>
    <t>SDKuprspojovC</t>
  </si>
  <si>
    <t>998763101.S</t>
  </si>
  <si>
    <t>Presun hmôt pre drevostavby v objektoch výšky do 12 m</t>
  </si>
  <si>
    <t>-1861916966</t>
  </si>
  <si>
    <t>998763194.Sx</t>
  </si>
  <si>
    <t>Drevostavby, prípl.za presun nad vymedzenú najväčšiu dopr. vzdial. do 100 m</t>
  </si>
  <si>
    <t>113805458</t>
  </si>
  <si>
    <t>177</t>
  </si>
  <si>
    <t>767995105.S</t>
  </si>
  <si>
    <t>Montáž ostatných atypických kovových stavebných doplnkových konštrukcií nad 50 do 100 kg+ dodávka</t>
  </si>
  <si>
    <t>1082653212</t>
  </si>
  <si>
    <t xml:space="preserve">" upresniť </t>
  </si>
  <si>
    <t>76799515R</t>
  </si>
  <si>
    <t>Montáž zábradlia -skratenie a spätné osadenie + náter</t>
  </si>
  <si>
    <t>-1675916825</t>
  </si>
  <si>
    <t>" po skratení kotv. prvkov  zábradlia sa zabradlie spätne osadí  n !!!!!</t>
  </si>
  <si>
    <t>998767102.S</t>
  </si>
  <si>
    <t>Presun hmôt pre kovové stavebné doplnkové konštrukcie v objektoch výšky nad 6 do 12 m</t>
  </si>
  <si>
    <t>48403219</t>
  </si>
  <si>
    <t>998767192.S</t>
  </si>
  <si>
    <t>Kovové stav.dopln.konštr., prípl.za presun nad najväčšiu dopr. vzdial. do 100 m</t>
  </si>
  <si>
    <t>2128091918</t>
  </si>
  <si>
    <t>771</t>
  </si>
  <si>
    <t>Podlahy z dlaždíc</t>
  </si>
  <si>
    <t>771275307.S</t>
  </si>
  <si>
    <t>Montáž obkladov schodiskových stupňov dlaždicami do flexibilného tmelu veľ. 300x300 mm (m.č.048, 128)</t>
  </si>
  <si>
    <t>-1553615623</t>
  </si>
  <si>
    <t>" m.č.048</t>
  </si>
  <si>
    <t>0,3*1,5*20 " nástupnica suteren sch</t>
  </si>
  <si>
    <t xml:space="preserve">0,2*1,5*20 "podstupnica </t>
  </si>
  <si>
    <t xml:space="preserve">"m.č.128 sch </t>
  </si>
  <si>
    <t>0,3*1,5*10*2</t>
  </si>
  <si>
    <t>0,2*1,5*10*2</t>
  </si>
  <si>
    <t>Medzisúčet v.č.A-08 2NP</t>
  </si>
  <si>
    <t>597740001000.S</t>
  </si>
  <si>
    <t>Dlaždice keramické s protišmykovým povrchom, lxv 300x300 mm, jednofarebné</t>
  </si>
  <si>
    <t>-1229638222</t>
  </si>
  <si>
    <t>30*1,04 'Prepočítané koeficientom množstva</t>
  </si>
  <si>
    <t>771411004.Sx</t>
  </si>
  <si>
    <t>Montáž soklíkov z obkladačiek do malty veľ. 300 x 80 mm v schodisku m.č.048, m.č.128</t>
  </si>
  <si>
    <t>-790796834</t>
  </si>
  <si>
    <t>"soklik m.č.048</t>
  </si>
  <si>
    <t>(0,3+0,2)*20*2</t>
  </si>
  <si>
    <t>" m.č.128</t>
  </si>
  <si>
    <t>597640006300.S</t>
  </si>
  <si>
    <t>Sokel keramický, lxvxhr 298x80x9 mm</t>
  </si>
  <si>
    <t>1493104381</t>
  </si>
  <si>
    <t>40*3,467 'Prepočítané koeficientom množstva</t>
  </si>
  <si>
    <t>771991111.S</t>
  </si>
  <si>
    <t>Penetrovanie podkladu pred kladením dlažby</t>
  </si>
  <si>
    <t>-1393668203</t>
  </si>
  <si>
    <t>771541216.S</t>
  </si>
  <si>
    <t>Montáž podláh z dlaždíc gres kladených do tmelu flexibil. mrazuvzdorného v obmedzenom priestore veľ. 300 x 300 mm- P2b</t>
  </si>
  <si>
    <t>557311679</t>
  </si>
  <si>
    <t xml:space="preserve">" 1NP  m.č.101 zádverie </t>
  </si>
  <si>
    <t>"  P2b /1.NP-2.NP/ zádverie</t>
  </si>
  <si>
    <t>"  NS - dlaždice spekané neglazované,300/300,povrch matný, farba svetlo šedá 9 mm</t>
  </si>
  <si>
    <t>"  protišmykovosť R10/A , SB</t>
  </si>
  <si>
    <t>"  cementová škárovacia hmota</t>
  </si>
  <si>
    <t>"  lepiaca malta 3 mm</t>
  </si>
  <si>
    <t xml:space="preserve">" vyrovnanie pdokladu: </t>
  </si>
  <si>
    <t>" penetračný náter</t>
  </si>
  <si>
    <t>"  cementový poter samonivelačný 33 mm</t>
  </si>
  <si>
    <t xml:space="preserve">"pôv. konšrtrukcia </t>
  </si>
  <si>
    <t>"existujúca betónová mazanina 35 mm</t>
  </si>
  <si>
    <t>" existujúca lepenka A400H 2 mm</t>
  </si>
  <si>
    <t>" existujúci Fibrex doska x2 20 mm</t>
  </si>
  <si>
    <t>"   existujúci panelový strop hr.250mm</t>
  </si>
  <si>
    <t>22,25  "m.č.101</t>
  </si>
  <si>
    <t>597740001910</t>
  </si>
  <si>
    <t>Dlaždice keramické , lxvxhr 298x298x9 mm, šedá</t>
  </si>
  <si>
    <t>-52754240</t>
  </si>
  <si>
    <t>22,25*1,04 'Prepočítané koeficientom množstva</t>
  </si>
  <si>
    <t>771591223.S</t>
  </si>
  <si>
    <t>Montáž kovových profilov pre dlažbu do tmelu flexibilného - schodisková hrana</t>
  </si>
  <si>
    <t>-911903554</t>
  </si>
  <si>
    <t>1,5*20 " m.č.048</t>
  </si>
  <si>
    <t>1,5*10 "m.č.128</t>
  </si>
  <si>
    <t>Medzisúčet 1np</t>
  </si>
  <si>
    <t>553650002030.S</t>
  </si>
  <si>
    <t>Profil schodiskový oblý s nosom 10 mm hliník prírodný, 2,5 m</t>
  </si>
  <si>
    <t>-892947585</t>
  </si>
  <si>
    <t>771541015.S</t>
  </si>
  <si>
    <t>Montáž podláh z dlaždíc gres kladených do malty veľ. 300 x 300 mm- P2, P2a (1PP, 1NP, 2NP)</t>
  </si>
  <si>
    <t>1835505145</t>
  </si>
  <si>
    <t>" pozn. započítať do ceny  montaže !!!!!</t>
  </si>
  <si>
    <t>"  Pri zmene materiálu podlahy osadiť dilatačnú alebo ukončujúcu  lištu - deatil odsúhlasiť s GP!!!!!</t>
  </si>
  <si>
    <t>" P2  , P2a</t>
  </si>
  <si>
    <t xml:space="preserve">" NS dlaždice spekané neglazované 300/300hr.9mm, povrch matny , farba svetlošedá </t>
  </si>
  <si>
    <t>"protišmyková uprava  R10/A,SB</t>
  </si>
  <si>
    <t xml:space="preserve">"cementová škárovacia  hmota </t>
  </si>
  <si>
    <t>" lepiaca mata 3mm</t>
  </si>
  <si>
    <t xml:space="preserve">"podklad: </t>
  </si>
  <si>
    <t xml:space="preserve">"penetračný náter </t>
  </si>
  <si>
    <t xml:space="preserve">" cementový poter samionivelačný hr. 8mm </t>
  </si>
  <si>
    <t xml:space="preserve">" jestv.skladba podlah  vid rozpis  </t>
  </si>
  <si>
    <t>16,65+1,29+2,5</t>
  </si>
  <si>
    <t>3,0+1,17</t>
  </si>
  <si>
    <t>2,92+1,13</t>
  </si>
  <si>
    <t>4,2+8,75</t>
  </si>
  <si>
    <t>3,56</t>
  </si>
  <si>
    <t>8,29+8,65+3,53</t>
  </si>
  <si>
    <t>Medzisúčet v.č.A-07  1PP</t>
  </si>
  <si>
    <t>14,53+2,2+1,17+2,2+1,17+2,13+1,61+2,39+9,92+11,71+6,04+8,63+2,37+14,20+3,55+3,69</t>
  </si>
  <si>
    <t>4,08+15,53+5,38+11,22+3+1,17+3+1,17+18,75+16,54</t>
  </si>
  <si>
    <t>597740001910.S</t>
  </si>
  <si>
    <t xml:space="preserve">Dlaždice keramické, lxvxhr 298x298x9 mm,spekané neglazované farba šedá vr. škarovacej hmoty </t>
  </si>
  <si>
    <t>-1224422558</t>
  </si>
  <si>
    <t>232,99*1,04 'Prepočítané koeficientom množstva</t>
  </si>
  <si>
    <t>771411004.S</t>
  </si>
  <si>
    <t>Montáž soklíkov z obkladačiek do malty veľ. 300 x 80 mm -U5  (1PP, 1NP, 2NP)</t>
  </si>
  <si>
    <t>925971103</t>
  </si>
  <si>
    <t>" U5 soklová obkladačka  300x80 hr.8mm  farba svetlošedá  neglazovaná</t>
  </si>
  <si>
    <t xml:space="preserve">" lepiaca malta , penetračný náter, </t>
  </si>
  <si>
    <t xml:space="preserve">" vr. škárovania </t>
  </si>
  <si>
    <t>" U5</t>
  </si>
  <si>
    <t>(2,85*2+3,2*2)  "m.č.027</t>
  </si>
  <si>
    <t>-0,9</t>
  </si>
  <si>
    <t>(2,8*2+3,05*2)   " 040</t>
  </si>
  <si>
    <t>(3,15*2+2,8*2) "m.č.041</t>
  </si>
  <si>
    <t>Medzisúčet  v.č.A-07 1PP  sokklik  pre P2</t>
  </si>
  <si>
    <t xml:space="preserve">"  1NP </t>
  </si>
  <si>
    <t xml:space="preserve">  4,55*2+3,25+2,45   " m.č.102</t>
  </si>
  <si>
    <t xml:space="preserve"> 3,45*2+1,75+0,85  " m.č.137</t>
  </si>
  <si>
    <t>0 " nie sú</t>
  </si>
  <si>
    <t>U5sokelC</t>
  </si>
  <si>
    <t>597640005310</t>
  </si>
  <si>
    <t>Sokel keramický , lxvxhr 298x80x8 mm, svetlo sivá, (pre P2)</t>
  </si>
  <si>
    <t>-58280629</t>
  </si>
  <si>
    <t>58,2*3,467 'Prepočítané koeficientom množstva</t>
  </si>
  <si>
    <t>771541010.S</t>
  </si>
  <si>
    <t xml:space="preserve">Montáž podláh z dlaždíc kladených do malty veľ. 200 x 200 mm hr.9mm R12/A,PTvr. škarovacej hmoty - P3, P4 ,  P4a , P4b, P4c </t>
  </si>
  <si>
    <t>-820699444</t>
  </si>
  <si>
    <t xml:space="preserve">" NS dlaždice spekané neglazované 200/2000   hr.9mm, povrch matny , farba šedá </t>
  </si>
  <si>
    <t xml:space="preserve">"protišmyková uprava  R12/A,PT </t>
  </si>
  <si>
    <t xml:space="preserve">" lepiaca mata 3mm vodeodolna tlakovej vode </t>
  </si>
  <si>
    <t xml:space="preserve">"penetračný náter " dvojzložkové utesenie  vr. rohov -náterová hydroizoláci 2x </t>
  </si>
  <si>
    <t xml:space="preserve">"v cene tesniace pásky  do vn.kútov (v2m </t>
  </si>
  <si>
    <t>" sytp s odvodnovacím žľabom Ardex SK12</t>
  </si>
  <si>
    <t xml:space="preserve">" betonova mazanina v spáde  48-68mm </t>
  </si>
  <si>
    <t>0,8*0,9 " m.č.012</t>
  </si>
  <si>
    <t>0,8*0,9 "m.č.017</t>
  </si>
  <si>
    <t>1,32 "   m.č.035</t>
  </si>
  <si>
    <t>Medzisúčet  1PP   v.č.A-07</t>
  </si>
  <si>
    <t>0,8*0,9 "m.č.113</t>
  </si>
  <si>
    <t>0,8*0,9 "m.č.119</t>
  </si>
  <si>
    <t>(0,9*0,8)*2 "m.č.124</t>
  </si>
  <si>
    <t>(0,9*0,9) "m.č.135</t>
  </si>
  <si>
    <t>(0,9*0,9)"m.č.136</t>
  </si>
  <si>
    <t>0,8*0,9 "m.č.212</t>
  </si>
  <si>
    <t>0,8*0,9 "m.č.218</t>
  </si>
  <si>
    <t>" P4a</t>
  </si>
  <si>
    <t xml:space="preserve">" samonivelačný poter hr.18mm </t>
  </si>
  <si>
    <t>15,4  " m.č.042</t>
  </si>
  <si>
    <t>Medzisúčet  1PP  v.č. A-07</t>
  </si>
  <si>
    <t>" P4, P4b, /  P4c ? kde to je ?????</t>
  </si>
  <si>
    <t>"podla skladby !!!!!</t>
  </si>
  <si>
    <t xml:space="preserve">50,76 "m.č.131  P4, P4a  vpusť </t>
  </si>
  <si>
    <t>13,98 "m.č.132  P4</t>
  </si>
  <si>
    <t>9,29 "m.č.133  P4</t>
  </si>
  <si>
    <t>5,46 "m.č.146  P4</t>
  </si>
  <si>
    <t xml:space="preserve">"2NP  P4  </t>
  </si>
  <si>
    <t xml:space="preserve">Medzisúčet 2NP v.č.A-09   nie je </t>
  </si>
  <si>
    <t>597740001800.S</t>
  </si>
  <si>
    <t xml:space="preserve">Dlaždice keramické, lxvxhr 198x198x9 mm, </t>
  </si>
  <si>
    <t>-1694647691</t>
  </si>
  <si>
    <t>103,59*1,04 'Prepočítané koeficientom množstva</t>
  </si>
  <si>
    <t>771551030.S</t>
  </si>
  <si>
    <t>Montáž podláh z dlaždíc terazzových kladených do malty 300 x 300 mm - P6, P6a -doplnenie porušených dlažieb</t>
  </si>
  <si>
    <t>1620671004</t>
  </si>
  <si>
    <t>P6dlažba1PP</t>
  </si>
  <si>
    <t>"  NS - Terazzová dlažba , protišmyková , trieda odolnosti IV,</t>
  </si>
  <si>
    <t>"  ProtišmykovosťR9,hr.25 mm mrazuvzdorná flexibilná lepiaca malta hr.5</t>
  </si>
  <si>
    <t>" nadbetónovanie stupňov hr.0-66mm</t>
  </si>
  <si>
    <t>"   Farebne prispôsobiť existujúcej dlažbe</t>
  </si>
  <si>
    <t>"    cementová malta 20 mm</t>
  </si>
  <si>
    <t>"  betónová mazanina  65 mm+ P N</t>
  </si>
  <si>
    <t>"  podlahový polystyrén 40 mm</t>
  </si>
  <si>
    <t>TERAZdlažbyjestv*0,15  " cca 15%  podla skutočnosti</t>
  </si>
  <si>
    <t>0,818</t>
  </si>
  <si>
    <t>592470000300.S</t>
  </si>
  <si>
    <t>Dlaždica terazzová Mramorit, HBT, rozmer 300x300x35 mm, farebná/prispôsobiť jestv.</t>
  </si>
  <si>
    <t>151447323</t>
  </si>
  <si>
    <t>85,622*1,05 'Prepočítané koeficientom množstva</t>
  </si>
  <si>
    <t>998771102.S</t>
  </si>
  <si>
    <t>Presun hmôt pre podlahy z dlaždíc v objektoch výšky nad 6 do 12 m</t>
  </si>
  <si>
    <t>1671794804</t>
  </si>
  <si>
    <t>998771192.S</t>
  </si>
  <si>
    <t>Podlahy z dlaždíc, prípl.za presun nad vymedz. najväčšiu dopravnú vzdialenosť do 100 m</t>
  </si>
  <si>
    <t>-1864658578</t>
  </si>
  <si>
    <t>776521100.S 1PP</t>
  </si>
  <si>
    <t>Lepenie povlakových podláh z PVC homogénnych pásov - P1, P1a ,P1b, P1c, P1d (1PP) v.č.A-07</t>
  </si>
  <si>
    <t>1517283447</t>
  </si>
  <si>
    <t xml:space="preserve">"P1 1PP  </t>
  </si>
  <si>
    <t xml:space="preserve">"SKLADBYPODLA: </t>
  </si>
  <si>
    <t xml:space="preserve">"  P1 </t>
  </si>
  <si>
    <t xml:space="preserve">" vinil hr.2mm  farba šedá </t>
  </si>
  <si>
    <t>" samonivelačný poter hr.3 mm</t>
  </si>
  <si>
    <t xml:space="preserve">" PN  penetrácia </t>
  </si>
  <si>
    <t xml:space="preserve">"   očistenie povrchu </t>
  </si>
  <si>
    <t>19,2+14,85+10,36+11,15+10,49+11,53+11,45+16,05+17,47+5,98+7,74+68,14+18,49</t>
  </si>
  <si>
    <t>-2,5*2,5"P1c</t>
  </si>
  <si>
    <t>-1,5*0,6 " p1d</t>
  </si>
  <si>
    <t>P1vinil1PP</t>
  </si>
  <si>
    <t>Medzisúčet  P1  1PP  v..č A07</t>
  </si>
  <si>
    <t>"  P1 a</t>
  </si>
  <si>
    <t xml:space="preserve">" vinil hr.2mm </t>
  </si>
  <si>
    <t>" samonivelačný poter hr.18mm</t>
  </si>
  <si>
    <t xml:space="preserve">" PN penetrácia </t>
  </si>
  <si>
    <t>17,28+16,96+4+11,83+6</t>
  </si>
  <si>
    <t>Medzisúčet  P1 a  1PP  v..č A07</t>
  </si>
  <si>
    <t>"  P1 b</t>
  </si>
  <si>
    <t>" samonivelačný poter hr. 18mm</t>
  </si>
  <si>
    <t xml:space="preserve">" cementový poter  hr.25mm </t>
  </si>
  <si>
    <t xml:space="preserve"> 0,5   "m..č047</t>
  </si>
  <si>
    <t>Medzisúčet  P1 b 1PP  v..č A07</t>
  </si>
  <si>
    <t xml:space="preserve">" P1 c m.č.047  </t>
  </si>
  <si>
    <t xml:space="preserve">" cementový poter 50mm </t>
  </si>
  <si>
    <t>"podlahový polystyren hr.50mm</t>
  </si>
  <si>
    <t>" betonová mazanina hr.100mm</t>
  </si>
  <si>
    <t>" zásyp  v búracích prácach!!!</t>
  </si>
  <si>
    <t>(2,5*2,5)  "mč.047</t>
  </si>
  <si>
    <t>Medzisúčet  P1 c  1PP</t>
  </si>
  <si>
    <t xml:space="preserve">" P1d m.č.pov. 049  doplnenie podlahy  320mm vr. izolácie </t>
  </si>
  <si>
    <t>0,6*1,5  "  mč.047</t>
  </si>
  <si>
    <t>Medzisúčet  P1 d 1PP</t>
  </si>
  <si>
    <t>Súčet v.č.A07  1PP</t>
  </si>
  <si>
    <t>2841100</t>
  </si>
  <si>
    <t>NS - homogénna vinilová podlaha s povrchom PVC celoplošne lepená Tr.33,ISO10581 EN649,váha min.2850g/m2, obrusnosť skupina T=2mm3 hr.2mm  - farba ŠEDÁ - P1</t>
  </si>
  <si>
    <t>-209611035</t>
  </si>
  <si>
    <t>"  P1 , P1a, P1b, P1c</t>
  </si>
  <si>
    <t>"   PODLAHAVINIL   NS – homogénna vinilová podlahovina s povrchom PVC celoplošne lepená  + SOKEL soklová lišta  MDF v.60mm</t>
  </si>
  <si>
    <t>"   Tr.33(commercial),ISO 10581 EN 649</t>
  </si>
  <si>
    <t>"   Váha min.2850g/m2,obrusnosť skupina T=2mm3</t>
  </si>
  <si>
    <t>"   Zostatková plocha stlačenia:o hodnota=0,02mm</t>
  </si>
  <si>
    <t>"   ISO 24243-1(EN 433  =0,10mm</t>
  </si>
  <si>
    <t>"   Farba šedá 2 mm</t>
  </si>
  <si>
    <t>" Pred realizáciou predložiť  vzorky na odsúhlasenie GP</t>
  </si>
  <si>
    <t>P1vinilcelkom1PP*1,05</t>
  </si>
  <si>
    <t>1,556</t>
  </si>
  <si>
    <t>776521100.S 1NP</t>
  </si>
  <si>
    <t>Lepenie povlakových podláh z PVC vinylových homogénnych pásov- P1, P1a, P1b (1NP) - v.č.A-08</t>
  </si>
  <si>
    <t>1498241106</t>
  </si>
  <si>
    <t xml:space="preserve">"P1 1NP  </t>
  </si>
  <si>
    <t>19,75+19,5+17,82+17,50+19,68+10,41+17,50+11,69+12,80+9,63+10,46+12,81+18,53</t>
  </si>
  <si>
    <t>69,31-3 "m.č.130</t>
  </si>
  <si>
    <t>7,65+7,60+3,57+9,02+6,52+8,74</t>
  </si>
  <si>
    <t>P1vivil1NP</t>
  </si>
  <si>
    <t>Medzisúčet  P1  1NP  v..č A08</t>
  </si>
  <si>
    <t>18,82 "m.č.116</t>
  </si>
  <si>
    <t>14,74 "m.č.122</t>
  </si>
  <si>
    <t xml:space="preserve">3  "   m.č.130  ? kde  </t>
  </si>
  <si>
    <t>Medzisúčet  P1 a  1NP  v..č A08</t>
  </si>
  <si>
    <t>39,37 "m.č.126</t>
  </si>
  <si>
    <t>6,23 "m.č.129</t>
  </si>
  <si>
    <t>Medzisúčet  P1 b 1NP  v..č A08</t>
  </si>
  <si>
    <t>2020389490</t>
  </si>
  <si>
    <t xml:space="preserve">"  P1 , P1a, P1b, </t>
  </si>
  <si>
    <t>P1vinilcelkom1NP*1,05</t>
  </si>
  <si>
    <t>0,867</t>
  </si>
  <si>
    <t>136</t>
  </si>
  <si>
    <t>776521100.S 2NP</t>
  </si>
  <si>
    <t>Lepenie povlakových podláh z PVC vinylových homogénnych pásov- P1 (2NP) v.č.A-09</t>
  </si>
  <si>
    <t>872367415</t>
  </si>
  <si>
    <t>"P1 2NP</t>
  </si>
  <si>
    <t>39,19+18,55+9,63+10,46+12,81+10,36+17,52+11,61+12,81+19,85++38,25+38,38+17,46+17,88+58,75+21,46</t>
  </si>
  <si>
    <t>P1vinil2NP</t>
  </si>
  <si>
    <t>Medzisúčet  P1  2NP  v..č A09</t>
  </si>
  <si>
    <t>18,77 "m.č.,207</t>
  </si>
  <si>
    <t>Medzisúčet  P1 a  2NP  v..č A09</t>
  </si>
  <si>
    <t>137</t>
  </si>
  <si>
    <t>217816434</t>
  </si>
  <si>
    <t>P1vinilCELKOM2NP*1,05</t>
  </si>
  <si>
    <t>0,573</t>
  </si>
  <si>
    <t>138</t>
  </si>
  <si>
    <t>776992121.S</t>
  </si>
  <si>
    <t xml:space="preserve">Tmelenie podkladu, úpravy prasklín a nerovností - hr. 3 mm samonivelačný poter </t>
  </si>
  <si>
    <t>-1070573942</t>
  </si>
  <si>
    <t>139</t>
  </si>
  <si>
    <t>776990110.S</t>
  </si>
  <si>
    <t>Penetrovanie podkladu pred kladením povlakových podláh</t>
  </si>
  <si>
    <t>-1425452511</t>
  </si>
  <si>
    <t>140</t>
  </si>
  <si>
    <t>776990105.S</t>
  </si>
  <si>
    <t>Vysávanie podkladu pred kladením povlakových podláh</t>
  </si>
  <si>
    <t>-16404118</t>
  </si>
  <si>
    <t>141</t>
  </si>
  <si>
    <t>776411000.S</t>
  </si>
  <si>
    <t>Lepenie podlahových líšt soklových  - P1  soklová lišta  MDF  v.60mm - 1PP, 1NP, 2NP</t>
  </si>
  <si>
    <t>-1006781408</t>
  </si>
  <si>
    <t>" P1</t>
  </si>
  <si>
    <t>"    soklík : soklová lišta MDF ,v=60mm,farebne prispôsobiť podlahe</t>
  </si>
  <si>
    <t>" 1 PP</t>
  </si>
  <si>
    <t xml:space="preserve">0 "m.č.001 dieseagregat - bez zmeny  vid v.č.A07 zamuruje  sa časť okna iba +nová omietka na domurovanie </t>
  </si>
  <si>
    <t>(3,05*2+6,4*2)" m.č.002 kuch.</t>
  </si>
  <si>
    <t>-2,1 " KO kuch.linka</t>
  </si>
  <si>
    <t>(6,4*2+2,38+1,47)   "  m.č.006  izba</t>
  </si>
  <si>
    <t>(6,4*2+2,7+1,8) "m.č.007</t>
  </si>
  <si>
    <t>(6,4*2+2,65+1,75) "m.č.008</t>
  </si>
  <si>
    <t>2,6+3,4+0,9+0,4 " m.č.009</t>
  </si>
  <si>
    <t>4,025*2+3,2+2,3 "mč.010</t>
  </si>
  <si>
    <t>4,025*2+3+2,1 " m.č.011</t>
  </si>
  <si>
    <t>2,65+3,45+1,3+0,4 "mč.014</t>
  </si>
  <si>
    <t>4,025*2+3,1+2,3 " m.č.015</t>
  </si>
  <si>
    <t>6,28*2+2,55+1,75 "m.č.019</t>
  </si>
  <si>
    <t>6,25+5,45+2,73*2 "m.č024</t>
  </si>
  <si>
    <t>2,25+2,5+2,5+2,5 "m.č.031</t>
  </si>
  <si>
    <t>2,825*2+2,8+2 "m.č.034</t>
  </si>
  <si>
    <t>12,35*2+4,8+1,3+2,5+0,4+0,4 "  m.č.047</t>
  </si>
  <si>
    <t>7,7*2+2,48*2+1,5+0,15+1,5   " m.č.049</t>
  </si>
  <si>
    <t xml:space="preserve">" 1NP   </t>
  </si>
  <si>
    <t>(6,65*2+3,03*2)  "m.č.104</t>
  </si>
  <si>
    <t>(6,65*2+3,02*2)  "m.č.105</t>
  </si>
  <si>
    <t>(6,65*2+2,68*2)  "m.č.106</t>
  </si>
  <si>
    <t>(6,65*2+2,67*2)  "m.č.107</t>
  </si>
  <si>
    <t>(6,65*2+3,02*2)  "m.č.108</t>
  </si>
  <si>
    <t>(4,2*2+2,5*2)  " m.č.109</t>
  </si>
  <si>
    <t>(6,65*2+2,68*2)  "m.č.110</t>
  </si>
  <si>
    <t>(2,975*2+4,025*2) "m.č111</t>
  </si>
  <si>
    <t>(3,275*2+4,025*2) "m.č.112</t>
  </si>
  <si>
    <t>(2,5*2+3,85*2)  "  m.č.115</t>
  </si>
  <si>
    <t>(6,65*2+2,89*2) "m.č.116</t>
  </si>
  <si>
    <t>(4,025*2+2,6*2)  "  m.č.117</t>
  </si>
  <si>
    <t>(3,275*2+4,025*2) "m.č.118</t>
  </si>
  <si>
    <t>(6,65*2+2,81*2) "m.č.121</t>
  </si>
  <si>
    <t>(6,65*2+2,3*2) "m.č.122</t>
  </si>
  <si>
    <t>(6,2*2+6,65*2) "m.č.126</t>
  </si>
  <si>
    <t>(6,2*2+2,8*2) "mč.129</t>
  </si>
  <si>
    <t>(7,5*2+9*2)  "m.č.130</t>
  </si>
  <si>
    <t>(2,3*2+3,5*2) "  m.č141</t>
  </si>
  <si>
    <t>(3+3+3+3) "m.č.144</t>
  </si>
  <si>
    <t>(3*2+1,5*2) "m.č.150</t>
  </si>
  <si>
    <t>(3,75*2+2,75*2) "m.č.153</t>
  </si>
  <si>
    <t>(2,4*2+2,75*2)  "m.č.154</t>
  </si>
  <si>
    <t>(4,5*2+2,95*2) "m.č.158</t>
  </si>
  <si>
    <t>(6,35*2+6,4*2)  " m.č.202</t>
  </si>
  <si>
    <t>(6,65*2+2,85*2) "m.č.207</t>
  </si>
  <si>
    <t>(6,65*2+2,85*2)   " m.č.208</t>
  </si>
  <si>
    <t>(3,85*2+2,5*2) "m.č.209</t>
  </si>
  <si>
    <t>(4,025*2+2,6*2) "m.č.210</t>
  </si>
  <si>
    <t>(4,025*2+3,275*2) "m.č.211</t>
  </si>
  <si>
    <t>(3,85*2+2,5*2) "m.č.214</t>
  </si>
  <si>
    <t>(6,65*2+2,85*2)  " m.č.215</t>
  </si>
  <si>
    <t>(4,025*2+2,6*2) "m.č.216</t>
  </si>
  <si>
    <t>(4,025*2+3,275*2) "m.č.217</t>
  </si>
  <si>
    <t>(6,65*2+2,779*2) "m.č.220</t>
  </si>
  <si>
    <t>(6,65*2+5,85*2) " m.č.221</t>
  </si>
  <si>
    <t>(6,65*2+5,85*2) "m.č.222</t>
  </si>
  <si>
    <t>(6,65*2+2,65*2) "m.č.223</t>
  </si>
  <si>
    <t>(6,65*2+3,93*2) "m.č.224</t>
  </si>
  <si>
    <t>(9,42*2+6,35*2) "m.č.225</t>
  </si>
  <si>
    <t>(6,35*2+3,48*2) "m.č.228</t>
  </si>
  <si>
    <t>142</t>
  </si>
  <si>
    <t>2834100179</t>
  </si>
  <si>
    <t>Soklová  MDF  v.60mm , farebne prispôsobiť podlahe</t>
  </si>
  <si>
    <t>833669554</t>
  </si>
  <si>
    <t>P1sokelCELKOM*1,02</t>
  </si>
  <si>
    <t>0,715</t>
  </si>
  <si>
    <t>143</t>
  </si>
  <si>
    <t>776995111.S</t>
  </si>
  <si>
    <t>Ostatné práce - lepenie prechodových profilov - b,c,d,e (1PP,1NP,2NP)</t>
  </si>
  <si>
    <t>-1865113232</t>
  </si>
  <si>
    <t>"pož.dvere nemajú prah</t>
  </si>
  <si>
    <t>"  prech.lišty dlažba /vivil</t>
  </si>
  <si>
    <t>0,6*12 "  b</t>
  </si>
  <si>
    <t>0,8*17  " c</t>
  </si>
  <si>
    <t>0,9*17 " d</t>
  </si>
  <si>
    <t>1,45*2 " e</t>
  </si>
  <si>
    <t>144</t>
  </si>
  <si>
    <t>611990000800</t>
  </si>
  <si>
    <t>Lišta prechodová skrutkovacia, šírka 28 mm,s ryhovaným povrchom</t>
  </si>
  <si>
    <t>-1256174073</t>
  </si>
  <si>
    <t>145</t>
  </si>
  <si>
    <t>998776103.S</t>
  </si>
  <si>
    <t>Presun hmôt pre podlahy povlakové v objektoch výšky nad 12 do 24 m</t>
  </si>
  <si>
    <t>1553015037</t>
  </si>
  <si>
    <t>146</t>
  </si>
  <si>
    <t>998776192.S</t>
  </si>
  <si>
    <t>Podlahy povlakové, prípl.za presun nad vymedz. najväčšiu dopr. vzdial. do 100 m</t>
  </si>
  <si>
    <t>570698825</t>
  </si>
  <si>
    <t>777</t>
  </si>
  <si>
    <t>Podlahy syntetické</t>
  </si>
  <si>
    <t>147</t>
  </si>
  <si>
    <t>7776104R1</t>
  </si>
  <si>
    <t>Náter  bezprašný na beton  napr. BETONA U 2043 - P5</t>
  </si>
  <si>
    <t>945214181</t>
  </si>
  <si>
    <t>148</t>
  </si>
  <si>
    <t>998777102.S</t>
  </si>
  <si>
    <t>Presun hmôt pre podlahy syntetické v objektoch výšky nad 6 do 12 m</t>
  </si>
  <si>
    <t>-859036316</t>
  </si>
  <si>
    <t>149</t>
  </si>
  <si>
    <t>998777192.S</t>
  </si>
  <si>
    <t>Podlahy syntetické, prípl.za presun nad vymedz. najväčšiu dopr. vzdial. do 100 m</t>
  </si>
  <si>
    <t>883224320</t>
  </si>
  <si>
    <t>781</t>
  </si>
  <si>
    <t>Obklady</t>
  </si>
  <si>
    <t>781991121.S</t>
  </si>
  <si>
    <t>Penetrovanie podkladu pred kladením obkladu/príprava podkladu</t>
  </si>
  <si>
    <t>553058102</t>
  </si>
  <si>
    <t>151</t>
  </si>
  <si>
    <t>781445103U3</t>
  </si>
  <si>
    <t>Montáž obkladov vnútor. stien z KO  kladených do tmelu veľ.200x400 mm- U3 /po odstránení KO pôv hyg.zariadenia</t>
  </si>
  <si>
    <t>1274326469</t>
  </si>
  <si>
    <t xml:space="preserve">" U3  OBKLAD V KÚPELNI  a  HYG.ZARIADENIA pôv. murivá </t>
  </si>
  <si>
    <t>" lepiaci tmel  hr.3mm</t>
  </si>
  <si>
    <t>" keramický obklad  400/200/7mm  v.2m   hr.7mm</t>
  </si>
  <si>
    <t xml:space="preserve">" farba svetloéžová  v kombinácii s mozaikou 25x25mm striedavo bledá a tmavšia béžová </t>
  </si>
  <si>
    <t xml:space="preserve">" cementová škárovacia hmota </t>
  </si>
  <si>
    <t>"  v mieste styku dvoch rôznych podkladov sklotextilná mriežka šírky 300 mm  ,</t>
  </si>
  <si>
    <t>"   na novom murive sklotextilná mriežka celoplošne/</t>
  </si>
  <si>
    <t>" U3  1PP</t>
  </si>
  <si>
    <t>2,1*(5*2+3,35*2) "m.č.003</t>
  </si>
  <si>
    <t xml:space="preserve">2,1*(1,3+0,1+2,3) </t>
  </si>
  <si>
    <t>2,1*(1,25*2+1,03+0,43) "m.č.004</t>
  </si>
  <si>
    <t>2,1*(1,25*2+2*2)  "m.č.005</t>
  </si>
  <si>
    <t>2,1*(1,25*2+0,8*2)  "m.č.026</t>
  </si>
  <si>
    <t>2,1*(0,8*2+0,8*2) *2</t>
  </si>
  <si>
    <t>2,1*(3+2,8+2,5+1,3+3+2,8+1,3)  "m.č.042</t>
  </si>
  <si>
    <t>2,1*(2,828*2,028+1,3*2) "m.č.043</t>
  </si>
  <si>
    <t>2,1*(1,95*2+0,7+1,3) "m.č.036</t>
  </si>
  <si>
    <t>2,1*(1,4*2+0,8+0,2)*2</t>
  </si>
  <si>
    <t>" U3 1NP</t>
  </si>
  <si>
    <t xml:space="preserve">2,1*(1,325*2+1) "m.č.134 upr. </t>
  </si>
  <si>
    <t>2,1*(1,5+0,15+2+3,7+3,45+1,1) "m.č.135</t>
  </si>
  <si>
    <t>2,1*(3,45+0,9+2+0,5+0,5+1,5) "m.č.136</t>
  </si>
  <si>
    <t xml:space="preserve">3*(1,45*2+2,175*2)+2,1*(1,85*2+2,175*2)  "M.č.138,139 ODPAD HOSPODáRSTVO  KO v.3m </t>
  </si>
  <si>
    <t>-(0,9*2+1*2+0,9*1,2)</t>
  </si>
  <si>
    <t>" U3  2NP</t>
  </si>
  <si>
    <t>2,1*(3,3+2,7+1,3*2)  "m.č.203</t>
  </si>
  <si>
    <t>2,1*(3,5+5,2+2,53) "m.č.204</t>
  </si>
  <si>
    <t>2,1*(3,03+2,23+6,3*2) "m.č.226</t>
  </si>
  <si>
    <t>Medzisúčet  2NP v.č.A-09</t>
  </si>
  <si>
    <t>0,056</t>
  </si>
  <si>
    <t>152</t>
  </si>
  <si>
    <t>597640001510</t>
  </si>
  <si>
    <t>Obkladačky keramické lxvxhr 398x198x7 mm, farba béžová  v komb. s mozaikou 25x25mm , striedavo bledá a tmavšia béžová , vr. cementová škárovacia hmota</t>
  </si>
  <si>
    <t>-2075774394</t>
  </si>
  <si>
    <t>153</t>
  </si>
  <si>
    <t>781445122U4</t>
  </si>
  <si>
    <t>Montáž obkladov vnútor. stien z obkladačiek kladených do tmelu  veľ. 200x400 mm - U4/nové murivo hyg. zariadenia</t>
  </si>
  <si>
    <t>-389757457</t>
  </si>
  <si>
    <t>" U4</t>
  </si>
  <si>
    <t>" na nové   murivo  z pórobet.tvárnic  / hygienické zariadenia/</t>
  </si>
  <si>
    <t xml:space="preserve">" cementový nástrek strojne 1-3mm </t>
  </si>
  <si>
    <t xml:space="preserve"> " sklotextilná mriežka 0,15kg/m2</t>
  </si>
  <si>
    <t>"  vápennocementová jednovrstvová univerzálna omietka (pevnost v odtrhu min.0,5MPa)    hr.10mm</t>
  </si>
  <si>
    <t>" KERAMICY OBKLAD : skladba</t>
  </si>
  <si>
    <t>"  lepiaci tmel 3mm</t>
  </si>
  <si>
    <t>"   keramický obklad 400/200 /7 v=2000mm,  hr. 7mm</t>
  </si>
  <si>
    <t>" farba svetlo béžová v kombinácii s mozaikou 25x25 striedavo bledá a tmavšia béžová</t>
  </si>
  <si>
    <t xml:space="preserve">"  cementova skarovacia hmota </t>
  </si>
  <si>
    <t>"  / v mieste styku dvoch rôznych podkladov sklotextilná mriežka šírky 300 mm  ,</t>
  </si>
  <si>
    <t>"    na novom murive sklotextilná mriežka celoplošne/</t>
  </si>
  <si>
    <t>2,1*(1,3+2,1+0,88 +0,2*1,6+0,1*1,6)  "m.č.003</t>
  </si>
  <si>
    <t>Medzisúčet 1pp v.č.A-07</t>
  </si>
  <si>
    <t>2,1*1 "m.č.120</t>
  </si>
  <si>
    <t xml:space="preserve">2,1*(1+0,1+1+1+0,1)*2  "m.č.124 SPRCHY </t>
  </si>
  <si>
    <t>2,1*(1*2) "m.č.123</t>
  </si>
  <si>
    <t>2,1*(1*2) "m.č.125</t>
  </si>
  <si>
    <t>2,1*2 "m.č.134</t>
  </si>
  <si>
    <t>2,1*2 "m.č.135</t>
  </si>
  <si>
    <t xml:space="preserve">2,1*(1+1,2)*2 "m.č.135  SPRCHY </t>
  </si>
  <si>
    <t xml:space="preserve">2,1*(1,27+1,27)  "m.č.136   SPRCHY </t>
  </si>
  <si>
    <t xml:space="preserve">2,1*(0,8+2,7+0,8+0,2+1,2 ) "m.č.206   SPRCHA </t>
  </si>
  <si>
    <t xml:space="preserve">2,1*(2,3+0,8+2,8) "m.č.204 </t>
  </si>
  <si>
    <t>0,73</t>
  </si>
  <si>
    <t>154</t>
  </si>
  <si>
    <t>-1856685006</t>
  </si>
  <si>
    <t>82*1,04 'Prepočítané koeficientom množstva</t>
  </si>
  <si>
    <t>155</t>
  </si>
  <si>
    <t>781445122U6</t>
  </si>
  <si>
    <t>Montáž obkladov vnútor. stien z obkladačiek kladených do tmelu  veľ. 200x400 mm - U6/nové murivo SPRCHY</t>
  </si>
  <si>
    <t>1684956712</t>
  </si>
  <si>
    <t>" U6</t>
  </si>
  <si>
    <t>"  HYDROIZOlÁCIA :</t>
  </si>
  <si>
    <t>"   penetračný náter</t>
  </si>
  <si>
    <t xml:space="preserve">" hydroizoláčný náter  </t>
  </si>
  <si>
    <t>" U6 sprcha KO</t>
  </si>
  <si>
    <t>2,1*(1+1,6+1) "m.č.003</t>
  </si>
  <si>
    <t>2,1*(1,3+1,3)*2</t>
  </si>
  <si>
    <t>0,15*1,3*4</t>
  </si>
  <si>
    <t xml:space="preserve">Medzisúčet 1PP v.č.A-07  </t>
  </si>
  <si>
    <t>2,1*(0,9*0,85+0,9) "m.č.135</t>
  </si>
  <si>
    <t>2,1*(0,9+0,8+0,9)  "m.č.136</t>
  </si>
  <si>
    <t>156</t>
  </si>
  <si>
    <t>-2048743752</t>
  </si>
  <si>
    <t>28,217*1,05 'Prepočítané koeficientom množstva</t>
  </si>
  <si>
    <t>157</t>
  </si>
  <si>
    <t>781445213U8</t>
  </si>
  <si>
    <t>Montáž obkladov vnútor. stien z obkladačiek kladených do tmelu flexibilného veľ. 200x400mm - U8 (na sdk stenu kúpelne)</t>
  </si>
  <si>
    <t>1055850468</t>
  </si>
  <si>
    <t xml:space="preserve"> " U8   sadrokartonové priečky nové</t>
  </si>
  <si>
    <t xml:space="preserve"> " sdk priečky -kúpelne </t>
  </si>
  <si>
    <t xml:space="preserve">             "  penetračný náter</t>
  </si>
  <si>
    <t xml:space="preserve">              " Hydroizolačný náter    </t>
  </si>
  <si>
    <t xml:space="preserve">"KERAMICKY OBKLAD </t>
  </si>
  <si>
    <t xml:space="preserve">               "  Flexibilné cem.lepidlo 2mm</t>
  </si>
  <si>
    <t xml:space="preserve">               " keramický obklad 400/200 /7 v=2000mm, hr.  7  mm</t>
  </si>
  <si>
    <t xml:space="preserve">  "  farba svetlo béžová v kombinácii s mozaikou 25x25 striedavo bledá a tmavšia béžová </t>
  </si>
  <si>
    <t xml:space="preserve">    " cementova škarovacia hmota </t>
  </si>
  <si>
    <t>" SDK steny   !!!!</t>
  </si>
  <si>
    <t>" U8</t>
  </si>
  <si>
    <t>2,1*(2,1+0,7+1+1,05+0,9)  "m.č.012</t>
  </si>
  <si>
    <t>2,1*(0,8+0,9+0,8) "sprcha</t>
  </si>
  <si>
    <t>2,1*(1,4+1+1,4+0,8) "m.č.013 wc</t>
  </si>
  <si>
    <t>2,1*(2,1+0,7+0,9+1,05+0,9)  "m.č.017</t>
  </si>
  <si>
    <t>2,1*(0,8+0,9+0,8) " sprcha</t>
  </si>
  <si>
    <t>2,1*(1,4+1+1,4+08) "m.č.018 wc</t>
  </si>
  <si>
    <t>2,1*(2,1+0,7+1+1,05+0,9)  "m.č.119</t>
  </si>
  <si>
    <t>2,1*(1,4+1+1,4+0,8) "m.č.120 wc</t>
  </si>
  <si>
    <t>2,1*(2,1+0,7+0,9+1,05+0,9)  "m.č.113</t>
  </si>
  <si>
    <t>2,1*(1,4+1+1,4+08) "m.č.114 wc</t>
  </si>
  <si>
    <t>Medzisúčet  1NP v.č.A-08</t>
  </si>
  <si>
    <t>2,1*(2,1+0,7+1+1,05+0,9)  "m.č.212</t>
  </si>
  <si>
    <t>2,1*(1,4+1+1,4+0,8) "m.č.210 wc</t>
  </si>
  <si>
    <t>2,1*(2,1+0,7+0,9+1,05+0,9)  "m.č.218</t>
  </si>
  <si>
    <t>2,1*(1,4+1+1,4+08) "m.č.219 wc</t>
  </si>
  <si>
    <t>158</t>
  </si>
  <si>
    <t>-556841979</t>
  </si>
  <si>
    <t>206,64*1,05 'Prepočítané koeficientom množstva</t>
  </si>
  <si>
    <t>159</t>
  </si>
  <si>
    <t>781441018U10</t>
  </si>
  <si>
    <t>Montáž obkladov vnútor. stien z obkladačiek kladených do malty veľ. 200x200 mm - U10 /kuch.linky  1PP</t>
  </si>
  <si>
    <t>865954281</t>
  </si>
  <si>
    <t xml:space="preserve">" U10 obklady za linkou </t>
  </si>
  <si>
    <t>" VC omietka hr.10mm</t>
  </si>
  <si>
    <t xml:space="preserve">" lepiaci tmel </t>
  </si>
  <si>
    <t>" keramický obklad 200/200/7 v =800-1400mm</t>
  </si>
  <si>
    <t xml:space="preserve">" farba svetlo  šedá , cementová škárovacia hmota </t>
  </si>
  <si>
    <t>1,4*(0,8+2,1) "m.č.002</t>
  </si>
  <si>
    <t>1,4*(0,8+2,1+0,4)  "m.č.009</t>
  </si>
  <si>
    <t>1,4*(0,8+2,1+0,8) "m.č.014</t>
  </si>
  <si>
    <t>160</t>
  </si>
  <si>
    <t>59764000039</t>
  </si>
  <si>
    <t>Obkladačky keramické glazované jednofarebné hladké lxv 200x100x7 mm/ vzorky odsúhlasiť s GP</t>
  </si>
  <si>
    <t>-348089394</t>
  </si>
  <si>
    <t>13,86*1,05 'Prepočítané koeficientom množstva</t>
  </si>
  <si>
    <t>161</t>
  </si>
  <si>
    <t>781445213U12</t>
  </si>
  <si>
    <t>Montáž obkladov vnútor. stien z obkladačiek kladených do tmelu flexibilného veľ. 200x400mm - U12/obklad v kuchyni , výdajný pult</t>
  </si>
  <si>
    <t>-550756655</t>
  </si>
  <si>
    <t>" U12</t>
  </si>
  <si>
    <t xml:space="preserve">"  na existujúce železobetónové stľpy a murované steny z tehál </t>
  </si>
  <si>
    <t xml:space="preserve">"   po odstránení  omietky alebo keramických obkladov do výšky 2000mm </t>
  </si>
  <si>
    <t>"  /  obklad v kuchyni, výdajný pult /</t>
  </si>
  <si>
    <t>"  odstránené obkladov a omietok / viď. búracie práce /</t>
  </si>
  <si>
    <t xml:space="preserve">" OMIETKY  U1, U2 </t>
  </si>
  <si>
    <t>"skladba pod KO:</t>
  </si>
  <si>
    <t xml:space="preserve">"  vápennocementová omietka  hr.10 mm       </t>
  </si>
  <si>
    <t xml:space="preserve">  " KERAMICKY OBKLAD:</t>
  </si>
  <si>
    <t>" lepiaci tmel    hr. 3  mm</t>
  </si>
  <si>
    <t xml:space="preserve">"  keramický obklad 400/200/7,v=2000mm, </t>
  </si>
  <si>
    <t xml:space="preserve">"   farba  hnedá piesková </t>
  </si>
  <si>
    <t xml:space="preserve">"   výdajný pult zo strany kuchyne a jedálne v=900mm,                              </t>
  </si>
  <si>
    <t xml:space="preserve">"  / v mieste styku dvoch rôznych podkladov sklotextilná mriežka šírky 300 mm / </t>
  </si>
  <si>
    <t>"  v styku podlahy a steny keramický žliabok 200/90 s vyvedením na st</t>
  </si>
  <si>
    <t>" m.č.131,132  obklad upresniť pri realizácii podla kuch.zariadenia !!!!</t>
  </si>
  <si>
    <t>2,1*(4,4+2,65+8+2,6+0,8+0,5+2,5+3,3+0,15+3,2+1,8+3+0,8+0,3+0,3+0,5+3,3+4,5+0,35+1+0,4+0,5+0,3+1,5+0,15+1,5+0,8+1,5+0,3+0,2+0,3+0,5+0,8+3,1+2,65)</t>
  </si>
  <si>
    <t>2,1*(2,95*2+3,1+1,3)  "m.č.133</t>
  </si>
  <si>
    <t>3,25*(2,95+1,85+2,95+1)  "m.-č.146</t>
  </si>
  <si>
    <t>Medzisúčet v.č.A-08  1NP  m.č.  131,132  , m.č.133</t>
  </si>
  <si>
    <t>162</t>
  </si>
  <si>
    <t>597640001519</t>
  </si>
  <si>
    <t>Obkladačky keramické lxvxhr 398x198x7 mm, farba piesková hnedá , vr. cementová škárovacia hmota</t>
  </si>
  <si>
    <t>-1614361608</t>
  </si>
  <si>
    <t>U12KOkuch*1,06  " upresniť podľa požiadavky pri realizácii zariadenia !!!!</t>
  </si>
  <si>
    <t>163</t>
  </si>
  <si>
    <t>781491211.S</t>
  </si>
  <si>
    <t>Montáž kovových profilov pre obklad do tmelu - ukončovací/roh a horna hrana  steny</t>
  </si>
  <si>
    <t>-378087699</t>
  </si>
  <si>
    <t>" hrany  keramického obkladu previesť  použitím profílov  na ochranu rohov  a kútov obkladu</t>
  </si>
  <si>
    <t xml:space="preserve">" detail osadenia  profilov odsúhlasiť s GP </t>
  </si>
  <si>
    <t>2,1*4+(5*2+3,35*2) "m.č.003</t>
  </si>
  <si>
    <t xml:space="preserve">2,1*4+(1,3+0,1+2,3) </t>
  </si>
  <si>
    <t>2,1*4+(1,25*2+1,03+0,43) "m.č.004</t>
  </si>
  <si>
    <t>2,1*4+(1,25*2+2*2)  "m.č.005</t>
  </si>
  <si>
    <t>2,1*4+(1,25*2+0,8*2)  "m.č.026</t>
  </si>
  <si>
    <t>2,1*4+(0,8*2+0,8*2) *2</t>
  </si>
  <si>
    <t>2,1*4+(2,828*2,028+1,3*2) "m.č.043</t>
  </si>
  <si>
    <t>2,1*4+(1,95*2+0,7+1,3) "m.č.036</t>
  </si>
  <si>
    <t>2,1*4+(1,4*2+0,8+0,2)*2</t>
  </si>
  <si>
    <t xml:space="preserve">2,1*4+(1,325*2+1) "m.č.134 upr. </t>
  </si>
  <si>
    <t>2,1*4+(1,5+0,15+2+3,7+3,45+1,1) "m.č.135</t>
  </si>
  <si>
    <t>2,1*4+(3,45+0,9+2+0,5+0,5+1,5) "m.č.136</t>
  </si>
  <si>
    <t xml:space="preserve">3*4+(1,45*2+2,175*2)+2,1*(1,85*2+2,175*2)  "M.č.138,139 ODPAD HOSPODáRSTVO  KO v.3m </t>
  </si>
  <si>
    <t>2,1*4+(3,3+2,7+1,3*2)  "m.č.203</t>
  </si>
  <si>
    <t>2,1*4+(3,5+5,2+2,53) "m.č.204</t>
  </si>
  <si>
    <t>2,1*4+(3,03+2,23+6,3*2) "m.č.226</t>
  </si>
  <si>
    <t>2,1*4+(1+1,6+1) "m.č.003</t>
  </si>
  <si>
    <t>2,1*2+(1,3+1,3)*2</t>
  </si>
  <si>
    <t>1,3*4*2</t>
  </si>
  <si>
    <t>(4,4+2,65+8+2,6+0,8+0,5+2,5+3,3+0,15+3,2+1,8+3+0,8+0,3+0,3+0,5+3,3+4,5+0,35+1+0,4+0,5+0,3+1,5+0,15+1,5+0,8+1,5+0,3+0,2+0,3+0,5+0,8+3,1+2,65)</t>
  </si>
  <si>
    <t>2,1*32 "rohy</t>
  </si>
  <si>
    <t>(2,95*2+3,1+1,3)  "m.č.133</t>
  </si>
  <si>
    <t>Medzisúčet  U12</t>
  </si>
  <si>
    <t>164</t>
  </si>
  <si>
    <t>553650001225.S</t>
  </si>
  <si>
    <t>Profil ukončovací "L" 8 mm hliník prírodný, 2,5 m</t>
  </si>
  <si>
    <t>1321710506</t>
  </si>
  <si>
    <t>998781102.S</t>
  </si>
  <si>
    <t>Presun hmôt pre obklady keramické v objektoch výšky nad 6 do 12 m</t>
  </si>
  <si>
    <t>655675055</t>
  </si>
  <si>
    <t>166</t>
  </si>
  <si>
    <t>998781192.S</t>
  </si>
  <si>
    <t>Obklady keramické, prípl.za presun nad vymedz. najväčšiu dopr. vzdial. do 100 m</t>
  </si>
  <si>
    <t>-2044180009</t>
  </si>
  <si>
    <t>167</t>
  </si>
  <si>
    <t>7838943Rx</t>
  </si>
  <si>
    <t>Náter farbami ekologickými SDK podhladov  2x (R5)</t>
  </si>
  <si>
    <t>1007864891</t>
  </si>
  <si>
    <t>"  pod existujúci železobetónový strop / chodby, /</t>
  </si>
  <si>
    <t>"   SDK stropné dosky hr.12,5mm s požiarnou odolnosťou 30min</t>
  </si>
  <si>
    <t>168</t>
  </si>
  <si>
    <t>783894622U7</t>
  </si>
  <si>
    <t>Náter farbami ekologickými riediteľnými vodou  pre náter sadrokartón. stien 2x -sdk priečky /disperzná farba U7  (1PP, 1NP,2NP)</t>
  </si>
  <si>
    <t>1568517996</t>
  </si>
  <si>
    <t>"   U7  SDK priečky  zo strany izieb</t>
  </si>
  <si>
    <t xml:space="preserve">" STIERKY HSV </t>
  </si>
  <si>
    <t xml:space="preserve">" penetracia </t>
  </si>
  <si>
    <t>" celoplošná stierka hr.2mm</t>
  </si>
  <si>
    <t>"NATER sdk priečky zo strany izieb</t>
  </si>
  <si>
    <t xml:space="preserve">" disperzná farba </t>
  </si>
  <si>
    <t>3,25*3,2 " m..010</t>
  </si>
  <si>
    <t>3,25*3 "m.č.011</t>
  </si>
  <si>
    <t>3,25*(4,25+2,5) "m.č.009</t>
  </si>
  <si>
    <t>3,25*3,1  "m.č.015</t>
  </si>
  <si>
    <t>3,25*3,1 "m.č.016</t>
  </si>
  <si>
    <t>3,25*(4,25+2,5) "m.č.014</t>
  </si>
  <si>
    <t>0,824</t>
  </si>
  <si>
    <t>" U7 SDK priečky zo strany izieb</t>
  </si>
  <si>
    <t>3,25*6,65  "m.č.110</t>
  </si>
  <si>
    <t>3,25*(4,025+2,975+4,025)  "m.č.111</t>
  </si>
  <si>
    <t>3,25*(4,025+3,275) "m.č.112</t>
  </si>
  <si>
    <t>3,25*(4,2+2,5) "m.č.109</t>
  </si>
  <si>
    <t>-(0,8*2+0,8*2+0,6*2+0,6*2)</t>
  </si>
  <si>
    <t>3,25*(4,2+2,5) "m.č.115</t>
  </si>
  <si>
    <t>3,25*(2,6+4,025) "m.č.117</t>
  </si>
  <si>
    <t>3,25*(4,025+3,275) "m.č.118</t>
  </si>
  <si>
    <t>3,25*2,95 "m.č.144</t>
  </si>
  <si>
    <t>0,037</t>
  </si>
  <si>
    <t>3,25*6,65  "m.č.215</t>
  </si>
  <si>
    <t>3,25*(4,025+2,975+4,025)  "m.č.216</t>
  </si>
  <si>
    <t>3,25*(4,025+3,275) "m.č.217</t>
  </si>
  <si>
    <t>3,25*(4,2+2,5) "m.č.214</t>
  </si>
  <si>
    <t>3,25*(4,2+2,5) "m.č.209</t>
  </si>
  <si>
    <t>3,25*(2,6+4,025) "m.č.2210</t>
  </si>
  <si>
    <t>3,25*(4,025+3,275) "m.č.211</t>
  </si>
  <si>
    <t>1-0,375</t>
  </si>
  <si>
    <t>Medzisúčet 2NP v.č.A-09</t>
  </si>
  <si>
    <t>169</t>
  </si>
  <si>
    <t>783894622U9</t>
  </si>
  <si>
    <t>Náter farbami ekologickými riediteľnými vodou  pre náter sadrokartón. stien 2x- sdk priečky kupelne nad obkladom /disperzná farba  do vlhk.prostredia U9</t>
  </si>
  <si>
    <t>-1644726380</t>
  </si>
  <si>
    <t>" SKLADBA:</t>
  </si>
  <si>
    <t>"  sadrokartónové priečky-kúpelne nad obkladom</t>
  </si>
  <si>
    <t xml:space="preserve">      "penetračný náter</t>
  </si>
  <si>
    <t xml:space="preserve">     " stierková hmota do vlhkého prostredia       1mm  !!!!!!</t>
  </si>
  <si>
    <t xml:space="preserve">    "      disperzná farba</t>
  </si>
  <si>
    <t xml:space="preserve">   "    kúpelňa: od v = 2000mm po strop  +2,7 sdk podhľad   R4</t>
  </si>
  <si>
    <t xml:space="preserve">" disperzná farba kupelne nad obkladom </t>
  </si>
  <si>
    <t>0,7*(2,1+2,1+1,55+1,55) "m.č.012</t>
  </si>
  <si>
    <t>0,7*(1,4+1,4+1+1)  "m.č.013</t>
  </si>
  <si>
    <t>0,7*(2,1+2,1+1,55+1,55) "m.č.017</t>
  </si>
  <si>
    <t>0,7*(1,4+1,4+1+1)  "m.č.018</t>
  </si>
  <si>
    <t xml:space="preserve">(3,25-2,1)*(2*2+1,35*2)  " m.č.113nad KO obkladom sdk stien </t>
  </si>
  <si>
    <t>(3,25-2,1)*(0,9*2+1,3*2)   "m.č.114</t>
  </si>
  <si>
    <t xml:space="preserve">(3,25-2,1)*(2*2+1,35*2)  " m.č.119  nad KO obkladom sdk stien </t>
  </si>
  <si>
    <t>(3,25-2,1)*(0,9*2+1,3*2)   "m.č.120</t>
  </si>
  <si>
    <t xml:space="preserve">(3,25-2,1)*(2*2+1,35*2)  " m.č.218   nad KO obkladom sdk stien </t>
  </si>
  <si>
    <t>(3,25-2,1)*(0,9*2+1,3*2)   "m.č.219</t>
  </si>
  <si>
    <t xml:space="preserve">(3,25-2,1)*(2*2+1,35*2)  " m.č.212  nad KO obkladom sdk stien </t>
  </si>
  <si>
    <t>(3,25-2,1)*(0,9*2+1,3*2)   "m.č.213</t>
  </si>
  <si>
    <t>170</t>
  </si>
  <si>
    <t>78381422R1</t>
  </si>
  <si>
    <t>Nátery olejové betónových povrchov stien dvojnásobné 1x email+ 10% vyspravenie  podkladu   -  U11  (1PP,1NP,2NP)</t>
  </si>
  <si>
    <t>1864982927</t>
  </si>
  <si>
    <t>" U11</t>
  </si>
  <si>
    <t xml:space="preserve">"Po odstránenení  starého olejového náteru v rozsahu 10% (vid buracie práce čierna čiara) </t>
  </si>
  <si>
    <t>"  NOVÝ OLEJOVÝ NÁTER</t>
  </si>
  <si>
    <t>" 1PP  U11</t>
  </si>
  <si>
    <t xml:space="preserve">3,25*(6,4+6,4+3+3) "m.č.001  ?  bez zmeny </t>
  </si>
  <si>
    <t>U11olejNATER1PP</t>
  </si>
  <si>
    <t>" 1NP  U11</t>
  </si>
  <si>
    <t>3,2*(24,5*2+2,4) "mč127</t>
  </si>
  <si>
    <t>3,25*( 5+3,1+5)  "SCHODSIKOm.č.128</t>
  </si>
  <si>
    <t>U11olejNATER1NP</t>
  </si>
  <si>
    <t>Medzisúčet  1NP  v.č. A-08</t>
  </si>
  <si>
    <t>" 2NP   U11</t>
  </si>
  <si>
    <t>3,25*(24,5*2+2,4) " m.č.201</t>
  </si>
  <si>
    <t>-(0,85*2)*5</t>
  </si>
  <si>
    <t>1,65*(6,4*2+6,35*2)  " m.č.202</t>
  </si>
  <si>
    <t>1,65*(6,65*2+5,85*2) "m.č.221</t>
  </si>
  <si>
    <t>1,65*(6,65*2+5,85*2) "mč.222</t>
  </si>
  <si>
    <t>1,65*(6,65*2+3,93*2) "m.č.223</t>
  </si>
  <si>
    <t>1,65*(6,65*2+3,93*2)  "m.č.224</t>
  </si>
  <si>
    <t>3,25*(6,35*2+2,62*2) "m.č.227</t>
  </si>
  <si>
    <t>3,25*(12,20*2+5,5*2) "m.č.229</t>
  </si>
  <si>
    <t>-(1,45*2+0,8*2+0,8*2+0,8*2+0,8*2+0,8*2)</t>
  </si>
  <si>
    <t>-(2,4*3)</t>
  </si>
  <si>
    <t>U11olejNÁTER2NP</t>
  </si>
  <si>
    <t>171</t>
  </si>
  <si>
    <t>783271001.S</t>
  </si>
  <si>
    <t xml:space="preserve">Nátery kov.stav.doplnk.konštr. polyuretánové jednonásobné 2x s emailovaním.- 105μm- ozn.n </t>
  </si>
  <si>
    <t>615536011</t>
  </si>
  <si>
    <t xml:space="preserve">" n pozn. odstránenie starých náterov v časti BP </t>
  </si>
  <si>
    <t>"  n  schodisko int.  zábradlie</t>
  </si>
  <si>
    <t xml:space="preserve">" Vnútorné schodisko , 2x polyuretánový náter  RAL 5024  MODRÁ </t>
  </si>
  <si>
    <t>1,5*(3,6+3,6)  "   m.č.048</t>
  </si>
  <si>
    <t>1,5*(3,6+3,6)  "   m.č.128</t>
  </si>
  <si>
    <t>1,5*(1,8+5) " m.č.229</t>
  </si>
  <si>
    <t>Medzisúčetv.č.A07, A08</t>
  </si>
  <si>
    <t>" B9 demontaž zábradlia  ext.</t>
  </si>
  <si>
    <t>3,5*2  "ozn.L</t>
  </si>
  <si>
    <t>60  " natery  zam.prvkov   exterier</t>
  </si>
  <si>
    <t>Medzisúčet v.č.A-02 1np potrebná obhliadka</t>
  </si>
  <si>
    <t>Súčet   INT</t>
  </si>
  <si>
    <t>784</t>
  </si>
  <si>
    <t>Maľby</t>
  </si>
  <si>
    <t>172</t>
  </si>
  <si>
    <t>784418011.S</t>
  </si>
  <si>
    <t>Zakrývanie otvorov, podláh a zariadení fóliou v miestnostiach alebo na schodisku</t>
  </si>
  <si>
    <t>-321022644</t>
  </si>
  <si>
    <t>173</t>
  </si>
  <si>
    <t>784410200.S</t>
  </si>
  <si>
    <t>Umitie podkladu jednonásobné výšky do 3,80 m</t>
  </si>
  <si>
    <t>2147215196</t>
  </si>
  <si>
    <t>174</t>
  </si>
  <si>
    <t>784410500.S</t>
  </si>
  <si>
    <t>Prebrúsenie a oprášenie jemnozrnných povrchov výšky do 3,80 m</t>
  </si>
  <si>
    <t>376306701</t>
  </si>
  <si>
    <t>175</t>
  </si>
  <si>
    <t>784410120.S</t>
  </si>
  <si>
    <t>Penetrovanie jednonásobné hrubozrnných,savých podkladov výšky do 3,80 m</t>
  </si>
  <si>
    <t>-112484967</t>
  </si>
  <si>
    <t>176</t>
  </si>
  <si>
    <t>784104272.S</t>
  </si>
  <si>
    <t>Maľby vápenné dvojnásobné strojne nanášané, tónované s bielym stropom na jemnozrnný podklad výšky nad 3,80 m - R1 (stropy 1PP,1NP,2NP),  U1, U2</t>
  </si>
  <si>
    <t>640186889</t>
  </si>
  <si>
    <t>" U1 skladba:</t>
  </si>
  <si>
    <t>"  na existujúce steny a starú omietku-murivo</t>
  </si>
  <si>
    <t>"  z tehál,siporex.priečky,železobet.prefabrikáty</t>
  </si>
  <si>
    <t>"   odstránené maliarske nátery oškrabaním / viď. búracie práce /</t>
  </si>
  <si>
    <t>"   maliarsky náter 2x ,farba biela</t>
  </si>
  <si>
    <t>" započítať do ceny !!!!</t>
  </si>
  <si>
    <t>"  v mieste styku dvoch rôznych podkladov sklotextilná mriežka šírky 300 mm ,</t>
  </si>
  <si>
    <t>" U2 skladba:   aj časť  10% oprava</t>
  </si>
  <si>
    <t>"  na existujúce železobetónové steny,siporex. a tehlové priečky</t>
  </si>
  <si>
    <t>"   po odstránení omietky alebo keramických obkladov</t>
  </si>
  <si>
    <t>"   odstránené obkladov a omietok / viď. búracie práce /</t>
  </si>
  <si>
    <t>"   vápennocementová omietka 10 mm</t>
  </si>
  <si>
    <t>"  maliarsky náter 2x ,farba biela</t>
  </si>
  <si>
    <t xml:space="preserve">" 1PP   STROPY </t>
  </si>
  <si>
    <t>" U1, U2</t>
  </si>
  <si>
    <t xml:space="preserve">0  " 001 exist. bez zmeny </t>
  </si>
  <si>
    <t xml:space="preserve">-19,03 " m.č.001 dieselagregat </t>
  </si>
  <si>
    <t>-16,70 " m.č.025 Plyn RS</t>
  </si>
  <si>
    <t>-1,08 " vyťah   m.č.046</t>
  </si>
  <si>
    <t>Medzisúčet  1PP  v..čA-07  STROPY</t>
  </si>
  <si>
    <t>" 1 PP   STENY</t>
  </si>
  <si>
    <t>U1malbySTIEN1PP</t>
  </si>
  <si>
    <t xml:space="preserve">Medzisúčet   1PP v.č. A-07  steny </t>
  </si>
  <si>
    <t xml:space="preserve">"  1NP  STROPY </t>
  </si>
  <si>
    <t>22,25+14,53+19,75+19,56+17,82+17,50+19,68+10,41+17,50+11,69+12,8+3</t>
  </si>
  <si>
    <t>"  R4 m.č.114 sdk podhlad</t>
  </si>
  <si>
    <t>9,63+18,82+10,46+12,81+3</t>
  </si>
  <si>
    <t>" R4   m.č.120  wc</t>
  </si>
  <si>
    <t>18,53+14,74+2,13+1,79+1,61+39,37</t>
  </si>
  <si>
    <t>15,53 "sch 1.28</t>
  </si>
  <si>
    <t>6,23+69,31+50,76+13,98+9,29</t>
  </si>
  <si>
    <t>2,39+9,92+11,71+6,04+3,15+4,09</t>
  </si>
  <si>
    <t>36,04 "m.č.140 ch</t>
  </si>
  <si>
    <t>7,65</t>
  </si>
  <si>
    <t>0 " m.č.142</t>
  </si>
  <si>
    <t>0 " m.č.143</t>
  </si>
  <si>
    <t>7,60+8,63+5,46</t>
  </si>
  <si>
    <t>0 "  m.č.147</t>
  </si>
  <si>
    <t>0 "m.č.148</t>
  </si>
  <si>
    <t>0 "m.č.149</t>
  </si>
  <si>
    <t>3,57+2,37+14,20+9,02+6,52+3,55+3,69+6,94+8,74</t>
  </si>
  <si>
    <t>0 " m.č.159</t>
  </si>
  <si>
    <t>0 " m.č.160</t>
  </si>
  <si>
    <t>Medzisúčet  1NP  v.č.A-08  stropy</t>
  </si>
  <si>
    <t xml:space="preserve">" 1NP STENY </t>
  </si>
  <si>
    <t>U1maľbySTIEN1NP</t>
  </si>
  <si>
    <t>Medzisúčet 1NP v.č.A-08 steny</t>
  </si>
  <si>
    <t>" 2NP  STROPY</t>
  </si>
  <si>
    <t>110,65 "m.č.201ch</t>
  </si>
  <si>
    <t>39,19 "m.č.202</t>
  </si>
  <si>
    <t>4,08+15,53+5,38+11,22+18,77+18,55+9,63</t>
  </si>
  <si>
    <t>10,46+12,81+3</t>
  </si>
  <si>
    <t>0 " m.č.213</t>
  </si>
  <si>
    <t>10,36+17,52+11,61+12,81+3</t>
  </si>
  <si>
    <t>0 " m.č.219</t>
  </si>
  <si>
    <t>19,85+38,25+38,38+17,46+17,88+58,75+18,75+16,54+21,46</t>
  </si>
  <si>
    <t>15,28 " m.č.229 rameno sch</t>
  </si>
  <si>
    <t xml:space="preserve">Medzisúčet 2NP v.č.A-09 stropy </t>
  </si>
  <si>
    <t xml:space="preserve">" 2Np  STENY </t>
  </si>
  <si>
    <t>U1maľbySTIEN2NP</t>
  </si>
  <si>
    <t xml:space="preserve">Medzisúčet 2NP v.č.A-09  steny </t>
  </si>
  <si>
    <t>SO01.3 - SO01.3  Konštrukcie drevenné v.č. A-15,  Výkaz oceľových výrobkov v.č.A-16</t>
  </si>
  <si>
    <t xml:space="preserve">    766.1 - Konštrukcie stolárske - POŽIARNE DVERE int</t>
  </si>
  <si>
    <t xml:space="preserve">    766.2 - Konštrukcie stolárske - Výlez na strechu PREFA VÝROBOK v.č.A16</t>
  </si>
  <si>
    <t xml:space="preserve">    766.3 - Konštrukcie stolárske - KUCHYNSKÉ ZOSTAVY </t>
  </si>
  <si>
    <t xml:space="preserve">    7687San - SANITARNE DELIACE steny</t>
  </si>
  <si>
    <t xml:space="preserve">    769 - Montáže vzduchotechnických zariadení</t>
  </si>
  <si>
    <t>-2092541765</t>
  </si>
  <si>
    <t>642944121.S</t>
  </si>
  <si>
    <t xml:space="preserve">Dodatočná montáž oceľovej dverovej zárubne, 1 kr. dverí </t>
  </si>
  <si>
    <t>400163260</t>
  </si>
  <si>
    <t xml:space="preserve">"  Nová navrhovaná zárubna oceľová </t>
  </si>
  <si>
    <t>"  ozn.04</t>
  </si>
  <si>
    <t>" O5</t>
  </si>
  <si>
    <t>" O6</t>
  </si>
  <si>
    <t>553310008400.S</t>
  </si>
  <si>
    <t>Zárubňa oceľová oblá šxvxhr 600x1970x160 mm P -ozn.04</t>
  </si>
  <si>
    <t>-1022853195</t>
  </si>
  <si>
    <t>2 " D6  P</t>
  </si>
  <si>
    <t>2 " D20 P</t>
  </si>
  <si>
    <t>Súčet v.č.A-16</t>
  </si>
  <si>
    <t>553310008800</t>
  </si>
  <si>
    <t>Zárubňa oceľová CgU šxvxhr 800x1970x160 mm P,L -ozn.05</t>
  </si>
  <si>
    <t>-581456075</t>
  </si>
  <si>
    <t>"O5</t>
  </si>
  <si>
    <t>2+1+1  " P</t>
  </si>
  <si>
    <t>1+6+1 " L</t>
  </si>
  <si>
    <t>553310008900</t>
  </si>
  <si>
    <t>Zárubňa oceľová CgU šxvxhr 900x1970x160 mm P,L - ozn.06</t>
  </si>
  <si>
    <t>-904174267</t>
  </si>
  <si>
    <t>0 " P</t>
  </si>
  <si>
    <t>1+1+0  " L</t>
  </si>
  <si>
    <t>642945111.S</t>
  </si>
  <si>
    <t>Osadenie oceľ. zárubní protipož. dverí bez obetónov. 1 kr. dvere / dodávka v odd766.1</t>
  </si>
  <si>
    <t>-217275930</t>
  </si>
  <si>
    <t>"osadenie occ. zárubní pre požiarne dvere dodávka  v odd766.1</t>
  </si>
  <si>
    <t xml:space="preserve">" dodávané vr.  vrchnej upravy </t>
  </si>
  <si>
    <t>" D3</t>
  </si>
  <si>
    <t>" D4</t>
  </si>
  <si>
    <t xml:space="preserve">4  </t>
  </si>
  <si>
    <t>" D13</t>
  </si>
  <si>
    <t>953947952.S</t>
  </si>
  <si>
    <t xml:space="preserve">Montáž hranatej kovovej vetracej mriežky 200x200mm </t>
  </si>
  <si>
    <t>309646929</t>
  </si>
  <si>
    <t>" O7</t>
  </si>
  <si>
    <t>4  " 1PP</t>
  </si>
  <si>
    <t>429720339400.S</t>
  </si>
  <si>
    <t>Mriežka ventilačná kovová, hranatá so sieťkou, rozmery šxvxhr 250x250x8 mm, pozinkovaná- ozn.O7</t>
  </si>
  <si>
    <t>1653672783</t>
  </si>
  <si>
    <t>1820548669</t>
  </si>
  <si>
    <t>72524518R1</t>
  </si>
  <si>
    <t>Montáž sprchových dverí s čelným vstupom do výšky 2000 mm a šírky 900 mm čelná</t>
  </si>
  <si>
    <t>1251943578</t>
  </si>
  <si>
    <t>" O8</t>
  </si>
  <si>
    <t>1+1+1  " P</t>
  </si>
  <si>
    <t>1+1+1 " L</t>
  </si>
  <si>
    <t>55208</t>
  </si>
  <si>
    <t>Sprchové dvere900/2000 trojdielne  posuvné  -nepriehľadný plast hr.3,5mm , biely Al  profil  pc</t>
  </si>
  <si>
    <t>1233231655</t>
  </si>
  <si>
    <t>72524518R2</t>
  </si>
  <si>
    <t>Montáž sprchových dverí s čelným vstupom do výšky 2000 mm a šírky 800 mm čelná</t>
  </si>
  <si>
    <t>862811209</t>
  </si>
  <si>
    <t>" O9</t>
  </si>
  <si>
    <t>0+1+0  " P</t>
  </si>
  <si>
    <t>0 " L</t>
  </si>
  <si>
    <t>55209</t>
  </si>
  <si>
    <t>Sprchové dvere 800/2000 trojdielne  posuvné  -nepriehľadný plast hr.3,5mm , biely Al  profil  pc</t>
  </si>
  <si>
    <t>2029944741</t>
  </si>
  <si>
    <t>0+1+0 " P</t>
  </si>
  <si>
    <t>72524518R3</t>
  </si>
  <si>
    <t>Montáž sprchových dverí s čelným vstupom do výšky 2000 mm a šírky 850 mm čelná</t>
  </si>
  <si>
    <t>-205332329</t>
  </si>
  <si>
    <t>" O10</t>
  </si>
  <si>
    <t>0+2+0 " L</t>
  </si>
  <si>
    <t>552O10</t>
  </si>
  <si>
    <t>Sprchové dvere 850/2000 trojdielne  posuvné  -nepriehľadný plast hr.3,5mm , biely Al  profil  pc</t>
  </si>
  <si>
    <t>-253807902</t>
  </si>
  <si>
    <t>0 +2+0  " L</t>
  </si>
  <si>
    <t>998725102.S</t>
  </si>
  <si>
    <t>Presun hmôt pre zariaďovacie predmety v objektoch výšky nad 6 do 12 m</t>
  </si>
  <si>
    <t>-86918780</t>
  </si>
  <si>
    <t>-1942229364</t>
  </si>
  <si>
    <t>7643675-OPL</t>
  </si>
  <si>
    <t>Oplechovanie z PZf plechu, Výstup na strechu vid v.č.A16.5</t>
  </si>
  <si>
    <t>1661749721</t>
  </si>
  <si>
    <t>0,6*(1,2+1,2+0,7+0,7)</t>
  </si>
  <si>
    <t>" atika</t>
  </si>
  <si>
    <t>(0,17+0,2+0,3)*(1,4+1,4+0,9+0,9)</t>
  </si>
  <si>
    <t>998764102.S</t>
  </si>
  <si>
    <t>Presun hmôt pre konštrukcie klampiarske v objektoch výšky nad 6 do 12 m</t>
  </si>
  <si>
    <t>-1558223087</t>
  </si>
  <si>
    <t>998764192.S</t>
  </si>
  <si>
    <t>Konštrukcie klampiarske, prípl.za presun nad vymedz. najväč. dopr. vzdial. do 100 m</t>
  </si>
  <si>
    <t>561127537</t>
  </si>
  <si>
    <t>766662112.S</t>
  </si>
  <si>
    <t xml:space="preserve">Montáž dverového krídla otočného 1kr.o poldrážkového, do existujúcej zárubne, vrátane kovania a zámku </t>
  </si>
  <si>
    <t>-1261359248</t>
  </si>
  <si>
    <t>" D5</t>
  </si>
  <si>
    <t>0+0+0 " P</t>
  </si>
  <si>
    <t>0+1+1  " L</t>
  </si>
  <si>
    <t>" D6</t>
  </si>
  <si>
    <t>1+1+0 " P</t>
  </si>
  <si>
    <t>0+0+0 " L</t>
  </si>
  <si>
    <t>" D10</t>
  </si>
  <si>
    <t>2+3+3  " P</t>
  </si>
  <si>
    <t>2+3+3   " L</t>
  </si>
  <si>
    <t>" D11  WC</t>
  </si>
  <si>
    <t>1+1+2  " P</t>
  </si>
  <si>
    <t>3+3+2  "L</t>
  </si>
  <si>
    <t>" D12</t>
  </si>
  <si>
    <t>1+6+1  " L</t>
  </si>
  <si>
    <t>" D14</t>
  </si>
  <si>
    <t>0+1+1 "L</t>
  </si>
  <si>
    <t>" D15</t>
  </si>
  <si>
    <t>0" L</t>
  </si>
  <si>
    <t>" D16</t>
  </si>
  <si>
    <t>2+(1+1)+0 " P</t>
  </si>
  <si>
    <t>1+2+0  " L"</t>
  </si>
  <si>
    <t>" D17</t>
  </si>
  <si>
    <t>2+1+0" P</t>
  </si>
  <si>
    <t>2+3+0 " L"</t>
  </si>
  <si>
    <t>" D18</t>
  </si>
  <si>
    <t>3+2+0" P</t>
  </si>
  <si>
    <t>7+1+0" L"</t>
  </si>
  <si>
    <t>" D19</t>
  </si>
  <si>
    <t>0  " P</t>
  </si>
  <si>
    <t>1 +0+0  " L"</t>
  </si>
  <si>
    <t>" D20</t>
  </si>
  <si>
    <t>0+2+0 " P</t>
  </si>
  <si>
    <t>0  "  L</t>
  </si>
  <si>
    <t>Súčet v.č.A15 -  1PP,1NP,2NP</t>
  </si>
  <si>
    <t>549150000600.S</t>
  </si>
  <si>
    <t xml:space="preserve">Kľučka dverová a rozeta 2x, nehrdzavejúca oceľ, povrch nerez brúsený, vr. zámok s vložkou </t>
  </si>
  <si>
    <t>-215766096</t>
  </si>
  <si>
    <t>549740000100</t>
  </si>
  <si>
    <t>Zámok nerezový pre WC kabíny 1370CO/L5500, TWD, hačik na dvere</t>
  </si>
  <si>
    <t>1083497679</t>
  </si>
  <si>
    <t>" D11</t>
  </si>
  <si>
    <t>1+1+2 " P</t>
  </si>
  <si>
    <t>3+3+2 "L</t>
  </si>
  <si>
    <t>611610D5</t>
  </si>
  <si>
    <t>Dvere vnútorné 1kr.600/1970, povrch CPL laminát,  plné, farba dub šedý, bez prahu  pc</t>
  </si>
  <si>
    <t>-1823458195</t>
  </si>
  <si>
    <t>611610D6</t>
  </si>
  <si>
    <t>-270838516</t>
  </si>
  <si>
    <t>611610D10</t>
  </si>
  <si>
    <t>Dvere vnútorné 1kr. 800/1970,s presklením sklo 4mm, povrch CPL laminát, farba dub šedý, bez prahu  pc</t>
  </si>
  <si>
    <t>152060187</t>
  </si>
  <si>
    <t>611610D11</t>
  </si>
  <si>
    <t>Dvere vnútorné  WC  1kr.600/1970, povrch CPL laminát,  plné, farba dub šedý, bez prahu  pc</t>
  </si>
  <si>
    <t>-918001599</t>
  </si>
  <si>
    <t>611610D12</t>
  </si>
  <si>
    <t>Dvere vnútorné 1kr. 800/1970, plné, povrch CPL laminát, farba dub šedý, bez prahu  pc</t>
  </si>
  <si>
    <t>1349443386</t>
  </si>
  <si>
    <t>611610D14</t>
  </si>
  <si>
    <t>152018350</t>
  </si>
  <si>
    <t>2  " L</t>
  </si>
  <si>
    <t>611610D15</t>
  </si>
  <si>
    <t>1946098171</t>
  </si>
  <si>
    <t>611610D16</t>
  </si>
  <si>
    <t>Dvere vnútorné 1kr. 800/1970, plné, povrch CPL laminát, farba biela, bez prahu  pc</t>
  </si>
  <si>
    <t>-1354723710</t>
  </si>
  <si>
    <t>2+1+0 " P</t>
  </si>
  <si>
    <t>611610D16a</t>
  </si>
  <si>
    <t>Dvere vnútorné 1kr. 800/1970, plné, povrch CPL laminát, farba biela, bez prahu ,vr.vetracej mriežky 700x200mm</t>
  </si>
  <si>
    <t>-1708100044</t>
  </si>
  <si>
    <t>" D16a</t>
  </si>
  <si>
    <t>1 " P</t>
  </si>
  <si>
    <t>0  " L"</t>
  </si>
  <si>
    <t>611610D17</t>
  </si>
  <si>
    <t xml:space="preserve">Dvere vnútorné 1kr. 600/1970, plné, povrch CPL laminát, farba biela, bez prahu </t>
  </si>
  <si>
    <t>1202267063</t>
  </si>
  <si>
    <t>611610D18</t>
  </si>
  <si>
    <t xml:space="preserve">Dvere vnútorné 1kr. 900/1970, plné, povrch CPL laminát, farba biela, bez prahu </t>
  </si>
  <si>
    <t>-1558837665</t>
  </si>
  <si>
    <t>611610D19</t>
  </si>
  <si>
    <t>945122222</t>
  </si>
  <si>
    <t>611610D20</t>
  </si>
  <si>
    <t>1275202379</t>
  </si>
  <si>
    <t>766702111.S</t>
  </si>
  <si>
    <t>Montáž zárubní obložkových pre dvere jednokrídlové</t>
  </si>
  <si>
    <t>-230468721</t>
  </si>
  <si>
    <t xml:space="preserve">" drevenná obložková zaruben </t>
  </si>
  <si>
    <t>611810D10</t>
  </si>
  <si>
    <t>Zárubňa vnútorná obložková, šírka 600-900 mm, výška 1970 mm, DTD doska, povrch fólia, pre stenu hrúbky 60-170 mm, pre jednokrídlové dvere- farba šedý dub</t>
  </si>
  <si>
    <t>-636503773</t>
  </si>
  <si>
    <t>611810D11</t>
  </si>
  <si>
    <t xml:space="preserve">Zárubňa vnútorná obložková, šírka 600-900 mm, výška 1970 mm, DTD doska, povrch fólia, pre stenu hrúbky 60-170 mm, pre jednokrídlové dvere- farba šedý dub </t>
  </si>
  <si>
    <t>874111366</t>
  </si>
  <si>
    <t>766662133.S</t>
  </si>
  <si>
    <t>Montáž dverového krídla otočného dvojkrídlového bezpoldrážkového, do existujúcej zárubne, vrátane kovania</t>
  </si>
  <si>
    <t>389777088</t>
  </si>
  <si>
    <t>" D9</t>
  </si>
  <si>
    <t>1+0+0 " L</t>
  </si>
  <si>
    <t>-1355009290</t>
  </si>
  <si>
    <t>611610D9</t>
  </si>
  <si>
    <t>Dvere vnútorné 1kr.1450/1970,  povrch CLP laminat, plné farba dub šedý, bez prahu  pc</t>
  </si>
  <si>
    <t>702308335</t>
  </si>
  <si>
    <t>998766102.S</t>
  </si>
  <si>
    <t>Presun hmot pre konštrukcie stolárske v objektoch výšky nad 6 do 12 m</t>
  </si>
  <si>
    <t>-1125230186</t>
  </si>
  <si>
    <t>998766192.S</t>
  </si>
  <si>
    <t>Konštrukcie stolárske, prípl.za presun nad najvačšiu dopravnú vzdialenosť do 100 m</t>
  </si>
  <si>
    <t>1731379119</t>
  </si>
  <si>
    <t>766.1</t>
  </si>
  <si>
    <t>Konštrukcie stolárske - POŽIARNE DVERE int</t>
  </si>
  <si>
    <t>766662113.S</t>
  </si>
  <si>
    <t>Montáž dverového krídla otočného jednokrídlového bezpoldrážkového, do existujúcej zárubne, vrátane kovania+ samozatvarač /certifikat</t>
  </si>
  <si>
    <t>-271310656</t>
  </si>
  <si>
    <t>" D1</t>
  </si>
  <si>
    <t>1+0+7 " P</t>
  </si>
  <si>
    <t>1+1+3 " L</t>
  </si>
  <si>
    <t>" napr. Samozatvárač Geze TS 2000V ramienkový</t>
  </si>
  <si>
    <t>" D2</t>
  </si>
  <si>
    <t>2+3+0 " P</t>
  </si>
  <si>
    <t>5+5+1  " L</t>
  </si>
  <si>
    <t>" Samozatvárač Geze TS 2000V ramienkový</t>
  </si>
  <si>
    <t>"D30</t>
  </si>
  <si>
    <t>1+0+0 " P</t>
  </si>
  <si>
    <t>611720D1</t>
  </si>
  <si>
    <t>Dvere 800/1970 EI/D3-C vn. 1kr. s poldrážkou  CLP laminát farba šedý dub, (samozatvárač), bez prahu , vr. kovania a zámku pc</t>
  </si>
  <si>
    <t>1366797299</t>
  </si>
  <si>
    <t>611720D2</t>
  </si>
  <si>
    <t>Dvere 900/1970 EI/D3-C vn. 1kr. s poldrážkou  CLP laminát farba šedý dub, (samozatvárač), bez prahu , vr. kovania a zámku pc</t>
  </si>
  <si>
    <t>2011510022</t>
  </si>
  <si>
    <t>611D30</t>
  </si>
  <si>
    <t>Dvere 900/1970 EW30/D3-C vn.1kr.s polodrážkou CLP laminát ,farba biela (samozatvárač), bez prahu , vr.kovania a zámku pc</t>
  </si>
  <si>
    <t>1219246292</t>
  </si>
  <si>
    <t>" D30</t>
  </si>
  <si>
    <t>" napr.Samozatvárač Geze TS 2000V ramienkový</t>
  </si>
  <si>
    <t>76666142R1</t>
  </si>
  <si>
    <t>Montáž dverí drevených protipožiarných vr. zárubne,   kovania , samozatvarač/certifikat</t>
  </si>
  <si>
    <t>-1391159595</t>
  </si>
  <si>
    <t>0+0+1 " P</t>
  </si>
  <si>
    <t>0+0+0  " L</t>
  </si>
  <si>
    <t>0+1+0" P</t>
  </si>
  <si>
    <t>" D28</t>
  </si>
  <si>
    <t>0 " l</t>
  </si>
  <si>
    <t>"  D29</t>
  </si>
  <si>
    <t>" D31</t>
  </si>
  <si>
    <t>611720D3</t>
  </si>
  <si>
    <t xml:space="preserve">Dvere 1000/1970 EI/D3-C VR. OC.ZÁRUBNE hr.125mm vn 1kr. s poldrážkou  CLP laminát farba šedý dub, (samozatvárač), bez prahu , vr. kovania a zámku  pc </t>
  </si>
  <si>
    <t>28926016</t>
  </si>
  <si>
    <t>611720D4</t>
  </si>
  <si>
    <t xml:space="preserve">Dvere 800/1970 EI/D3-C VR. OC.ZÁRUBNE hr.125mm vn 1kr. s poldrážkou  CLP laminát farba šedý dub, (samozatvárač), bez prahu , vr. kovania a zámku  pc </t>
  </si>
  <si>
    <t>-1142710234</t>
  </si>
  <si>
    <t>611720D13</t>
  </si>
  <si>
    <t xml:space="preserve">Dvere 600/1970 EW/D3-C VR. OC.ZÁRUBNE hr.125mm vn 1kr. s poldrážkou  CLP laminát farba šedý dub, (samozatvárač), bez prahu , vr. kovania a zámku  pc </t>
  </si>
  <si>
    <t>-1436120719</t>
  </si>
  <si>
    <t>611D28</t>
  </si>
  <si>
    <t>Dvere  800/1970 EW60/D1+C VR.OC.ZÁRUBNE hr150mm vn.1kr.s polodrážkou CLP laminát ,farba biela (samozatvárač), bez prahu , vr.kovania a zámku pc</t>
  </si>
  <si>
    <t>-1055868508</t>
  </si>
  <si>
    <t>611D29</t>
  </si>
  <si>
    <t>Dvere 900/1970 EW60/D1+C VR.OC.ZÁRUBNE hr150mm vn.1kr.s polodrážkou CLP laminát ,farba biela (samozatvárač), bez prahu , vr.kovania a zámku pc</t>
  </si>
  <si>
    <t>1893863090</t>
  </si>
  <si>
    <t>" D29</t>
  </si>
  <si>
    <t>611D31</t>
  </si>
  <si>
    <t>Dvere 900/1970 EW45/D1+C VR.OC.ZÁRUBNE hr150mm vn.1kr.s polodrážkou CLP laminát ,farba biela (samozatvárač), bez prahu , vr.kovania a zámku pc</t>
  </si>
  <si>
    <t>434194565</t>
  </si>
  <si>
    <t>766662133.Sx</t>
  </si>
  <si>
    <t>Montáž dverového krídla otočného dvojkrídlového bezpoldrážkového, do existujúcej zárubne, vrátane kovania, samozatvarač/certifikat</t>
  </si>
  <si>
    <t>1129662553</t>
  </si>
  <si>
    <t>" D7</t>
  </si>
  <si>
    <t>0+1+1 " P</t>
  </si>
  <si>
    <t>0+0+0  "L</t>
  </si>
  <si>
    <t>"D8</t>
  </si>
  <si>
    <t>611D7-D3145X197CPL</t>
  </si>
  <si>
    <t>Dvere vnútorné protipožiarne drevené EI30/ D3+C ,šxv 1450x1970 mm, požiarna výplň DTD, SK certifikát, CPL lamino 0,2 mm, (samozatvárač) bez prahu , vr.kovania a zámku pc</t>
  </si>
  <si>
    <t>-1450118175</t>
  </si>
  <si>
    <t>611D8 -D3145X197CPL</t>
  </si>
  <si>
    <t>Dvere vnútorné protipožiarne drevené EI30/ D3+C ,šxv 1450x1970 mm, požiarna výplň DTD, SK certifikát, CPL lamino 0,2 mm, (samozatvárač+koordinátor) bez prahu , vr.kovania a zámku pc</t>
  </si>
  <si>
    <t>1320534725</t>
  </si>
  <si>
    <t>" napr. TWIN 425 koordinátor zavtvárača dverí</t>
  </si>
  <si>
    <t>"  napr. Samozatvárač Geze TS 2000V ramienkový</t>
  </si>
  <si>
    <t>-901696963</t>
  </si>
  <si>
    <t>-1265716054</t>
  </si>
  <si>
    <t>766.2</t>
  </si>
  <si>
    <t>Konštrukcie stolárske - Výlez na strechu PREFA VÝROBOK v.č.A16</t>
  </si>
  <si>
    <t>766672042</t>
  </si>
  <si>
    <t>-556268224</t>
  </si>
  <si>
    <t>1  "ozn.01</t>
  </si>
  <si>
    <t>700769016</t>
  </si>
  <si>
    <t>-1571351406</t>
  </si>
  <si>
    <t>-666689206</t>
  </si>
  <si>
    <t>766231001.S</t>
  </si>
  <si>
    <t>Montáž stropných sklápacích schodov do vopred pripraveného otvoru</t>
  </si>
  <si>
    <t>-885389880</t>
  </si>
  <si>
    <t>1  " O1</t>
  </si>
  <si>
    <t>483681190</t>
  </si>
  <si>
    <t>1328496955</t>
  </si>
  <si>
    <t>-396099013</t>
  </si>
  <si>
    <t>766.3</t>
  </si>
  <si>
    <t xml:space="preserve">Konštrukcie stolárske - KUCHYNSKÉ ZOSTAVY </t>
  </si>
  <si>
    <t>HZSPSV1</t>
  </si>
  <si>
    <t xml:space="preserve"> Zameranie , montaž ,dovoz na stavenisko , presun pre montážne práce </t>
  </si>
  <si>
    <t>389717013</t>
  </si>
  <si>
    <t>766811R1</t>
  </si>
  <si>
    <t>Montáž kuchynskej linky  kuchynský nábytok  dl.2,8m  - ozn.D25L vid rozpis zostava vr.spotrebičov -  v.č.A15.6</t>
  </si>
  <si>
    <t>kpl</t>
  </si>
  <si>
    <t>-778698150</t>
  </si>
  <si>
    <t xml:space="preserve">" D25 L  </t>
  </si>
  <si>
    <t>1 " 2np</t>
  </si>
  <si>
    <t>615D25L</t>
  </si>
  <si>
    <t>KUCHYNSKA ZOSTAVA komplet , vr.zapojenia spotrebičov- v.č.A-15.6  vid rozpis pc</t>
  </si>
  <si>
    <t>-907579151</t>
  </si>
  <si>
    <t xml:space="preserve">" D25L </t>
  </si>
  <si>
    <t xml:space="preserve">" kuchynský nábytok napr. SMILE DECODOM </t>
  </si>
  <si>
    <t xml:space="preserve">" farba korpusu:  šedý Onyx </t>
  </si>
  <si>
    <t>" horné skrinky h=296 v"352mm , 704mm, š=600,800mm</t>
  </si>
  <si>
    <t>" dolná skrinka: h=560mm, v=750mm , š.600,800mm</t>
  </si>
  <si>
    <t>"dolná skrinka so zásuvkami  h=560mm, v=750mm, š=600mm</t>
  </si>
  <si>
    <t>" spotrebičová skrinka :</t>
  </si>
  <si>
    <t>" h=560mm,v=1300mm, š=600mm so  zabudovanou chladničkou</t>
  </si>
  <si>
    <t>" pracovná doska svetlošedá :38x600x2400mm</t>
  </si>
  <si>
    <t>" kuchynská linka bude zavesená na priečke  hr.125mm</t>
  </si>
  <si>
    <t>" vr. drezu nerezového 660/500/160</t>
  </si>
  <si>
    <t xml:space="preserve">" odsávač pár , farba biela, s uhlíkovým filtrom š.500mm s osv. </t>
  </si>
  <si>
    <t>" el. varná dosdka  sklokeramická so 4 varnými zonami</t>
  </si>
  <si>
    <t>766811R2</t>
  </si>
  <si>
    <t>Montáž kuchynskej linky  kuchynský nábytok  dl.2,1m  - ozn.D26P vid rozpis zostava vr.spotrebičov -  v.č.A15.6</t>
  </si>
  <si>
    <t>-1851803637</t>
  </si>
  <si>
    <t>" D26 P</t>
  </si>
  <si>
    <t>615D26P</t>
  </si>
  <si>
    <t>-1726957264</t>
  </si>
  <si>
    <t>" D26P</t>
  </si>
  <si>
    <t>" horné skrinky h=296 v=704mm, š=600,900mm</t>
  </si>
  <si>
    <t>" dolná skrinka: h=560mm, v=750mm , š.600,900mm</t>
  </si>
  <si>
    <t>" pracovná doska svetlošedá :38x600x1500mm</t>
  </si>
  <si>
    <t>" el. varná dosdka  sklokeramická so 2 varnými zonami</t>
  </si>
  <si>
    <t>766811R3</t>
  </si>
  <si>
    <t>Montáž kuchynskej linky  kuchynský nábytok  dl.2,1m  - ozn.D26L vid rozpis zostava vr.spotrebičov -  v.č.A15.6</t>
  </si>
  <si>
    <t>931456637</t>
  </si>
  <si>
    <t>" D26L</t>
  </si>
  <si>
    <t>615D26L</t>
  </si>
  <si>
    <t>-605681451</t>
  </si>
  <si>
    <t>" pracovná doska svetlošedá :  38x600x1500mm</t>
  </si>
  <si>
    <t>766811R4</t>
  </si>
  <si>
    <t>Montáž kuchynskej linky  kuchynský nábytok  dl.1,8m  - ozn.D26L vid rozpis zostava vr.spotrebičov -  v.č.A15.7</t>
  </si>
  <si>
    <t>83170352</t>
  </si>
  <si>
    <t>" D27</t>
  </si>
  <si>
    <t>615D27</t>
  </si>
  <si>
    <t>KUCHYNSKA ZOSTAVA komplet , vr.zapojenia spotrebičov- v.č.A-15.7  vid rozpis pc</t>
  </si>
  <si>
    <t>-1649937940</t>
  </si>
  <si>
    <t>" horné skrinky h=296 v=704mm, š=800mm</t>
  </si>
  <si>
    <t>" dolná skrinka: h=560mm, v=750mm , š.800mm</t>
  </si>
  <si>
    <t>"dolná skrinka so zásuvkami  h=560mm, v=750mm, š=400mm</t>
  </si>
  <si>
    <t>767590200.S</t>
  </si>
  <si>
    <t>Montáž čistiacej rohože z hliníkového profilu na podlahu</t>
  </si>
  <si>
    <t>-26040693</t>
  </si>
  <si>
    <t>" 02</t>
  </si>
  <si>
    <t>2*1,2</t>
  </si>
  <si>
    <t>69702</t>
  </si>
  <si>
    <t>-577701753</t>
  </si>
  <si>
    <t>767590225.S</t>
  </si>
  <si>
    <t>Montáž hliníkového rámu L k čistiacim rohožiam</t>
  </si>
  <si>
    <t>1041239701</t>
  </si>
  <si>
    <t>" O2</t>
  </si>
  <si>
    <t>2+2+1,2+1,2</t>
  </si>
  <si>
    <t>697590000100.S</t>
  </si>
  <si>
    <t>Zápustný hliníkový rám k čistiacej rohoži - O2</t>
  </si>
  <si>
    <t>-1303342370</t>
  </si>
  <si>
    <t>767R1</t>
  </si>
  <si>
    <t>Montaž +Revízne dvierka 500x500 mm protipožiarne EI30, z ocelového plechu ,brániace šireniu tepla , so zacvakávacím zámkom -O13 v.č.A16.4 pc</t>
  </si>
  <si>
    <t>-2086151325</t>
  </si>
  <si>
    <t xml:space="preserve">6 " 1PP vid presný popis </t>
  </si>
  <si>
    <t>1900188745</t>
  </si>
  <si>
    <t>-1758017321</t>
  </si>
  <si>
    <t>7687San</t>
  </si>
  <si>
    <t>SANITARNE DELIACE steny</t>
  </si>
  <si>
    <t>767133212R1</t>
  </si>
  <si>
    <t>Montáž stien a priečok sanitárných vr. dopravy na stavenisko, presun po stavenisku</t>
  </si>
  <si>
    <t>1173216334</t>
  </si>
  <si>
    <t>" D21</t>
  </si>
  <si>
    <t>2,15*(2+1,35+1,3)  " 2x  wc dvere  1PP</t>
  </si>
  <si>
    <t>2,15*(2+1,35+1,3)  " 2x  wc dvere  1NP</t>
  </si>
  <si>
    <t>" D22</t>
  </si>
  <si>
    <t>2,15*(3+1,35+1,3+1,3) " 3x wc dvere  2NP</t>
  </si>
  <si>
    <t>" D23</t>
  </si>
  <si>
    <t>2,15*(1,35+1)  " 1NP  1x wc dvere</t>
  </si>
  <si>
    <t>" D24</t>
  </si>
  <si>
    <t>2,15*(1,45+1+1,45)  "1NP 1x wc dvere</t>
  </si>
  <si>
    <t>0,123</t>
  </si>
  <si>
    <t>Súčet v.č.A-15</t>
  </si>
  <si>
    <t>5539</t>
  </si>
  <si>
    <t>WC kabínová zostava z HPL dosky vysokotlaký laminát s povrchovou úpravou melamin, kovanie nerezové. Elox. hliníkový rám.2x vr.dverí 600/1970mm , nastav.nožičky v150mm- farba  šedá pc</t>
  </si>
  <si>
    <t>714182765</t>
  </si>
  <si>
    <t>"  Popis:</t>
  </si>
  <si>
    <t>"  Deliace montované priešky z HPL dosák s dvernými otvormi šírky 600 mm.</t>
  </si>
  <si>
    <t>"   VÝŠKA 2,0 m.Nastaviteľné možičky150mm  Kovanie a stĺpiky z nerez. ocele.</t>
  </si>
  <si>
    <t xml:space="preserve">" označenie WC a wc zámok + uško na zavesenie </t>
  </si>
  <si>
    <t>735687584</t>
  </si>
  <si>
    <t>-1197738462</t>
  </si>
  <si>
    <t>769</t>
  </si>
  <si>
    <t>Montáže vzduchotechnických zariadení</t>
  </si>
  <si>
    <t>76903600R1</t>
  </si>
  <si>
    <t>Montáž vetracia žalúzia 400/400 - ozn.O11</t>
  </si>
  <si>
    <t>1999355666</t>
  </si>
  <si>
    <t>42972004-O11</t>
  </si>
  <si>
    <t>Vetracia žalúzia so sieťkou  s možnosťou reg. prudenia vzduchu 400/400mm</t>
  </si>
  <si>
    <t>386670609</t>
  </si>
  <si>
    <t>76903600R2</t>
  </si>
  <si>
    <t>Montáž vetracia žalúzia 550/550 - ozn.O12</t>
  </si>
  <si>
    <t>-861321060</t>
  </si>
  <si>
    <t>42972004-O12</t>
  </si>
  <si>
    <t>Vetracia žalúzia so sieťkou  s možnosťou reg. prudenia vzduchu 550/550mm</t>
  </si>
  <si>
    <t>-2104063197</t>
  </si>
  <si>
    <t>998769203.S</t>
  </si>
  <si>
    <t>Presun hmôt pre montáž vzduchotechnických zariadení v stavbe (objekte) výšky nad 7 do 24 m</t>
  </si>
  <si>
    <t>%</t>
  </si>
  <si>
    <t>1788243963</t>
  </si>
  <si>
    <t>783201811.S</t>
  </si>
  <si>
    <t>Odstránenie starých náterov z kovových stavebných doplnkových konštrukcií oškrabaním</t>
  </si>
  <si>
    <t>-728004456</t>
  </si>
  <si>
    <t>" odstránenie starých náterov + nový náter zárubní jestv.</t>
  </si>
  <si>
    <t>"D1</t>
  </si>
  <si>
    <t>(0,05+0,15+0,05)*(2,02+0,9+2,02)*(5+8)</t>
  </si>
  <si>
    <t>(0,05+0,15+0,05)*(2,02+1+2,02)*(5+11)</t>
  </si>
  <si>
    <t>(0,05+0,15+0,05)*(2,02+0,6+2,02)*2</t>
  </si>
  <si>
    <t>(0,05+0,15+0,05)*(2,02+1,55+0,155+2,02)*2</t>
  </si>
  <si>
    <t>" D8</t>
  </si>
  <si>
    <t>(0,05+0,15+0,05)*(2,02+1,55+2,02)*1</t>
  </si>
  <si>
    <t>" D90,05+0,15+0,05)*(20,2+1,55+2,02)*1</t>
  </si>
  <si>
    <t>(0,05+0,05+0,05)*(2,02+1+2,02)*2</t>
  </si>
  <si>
    <t>(0,05+0,15+0,05)*(2,02+0,9+2,02)*1</t>
  </si>
  <si>
    <t>(0,05+0,15+0,05)*(2,02+0,6+0,05)*8</t>
  </si>
  <si>
    <t>"D18</t>
  </si>
  <si>
    <t>(0,05+0,15+0,05)*(2,02+1+2,02)*13</t>
  </si>
  <si>
    <t xml:space="preserve">(0,05+0,15+0,05)*(2,02+0,6+2,02)*4 "O4  </t>
  </si>
  <si>
    <t>(0,05+0,15+0,05)*(2,02+0,8+2,02)*12 " O5</t>
  </si>
  <si>
    <t>(0,05+0,15+0,05)*(2,02+0,9+2,02)*2 " O6</t>
  </si>
  <si>
    <t>783225100.S</t>
  </si>
  <si>
    <t>Nátery kov.stav.doplnk.konštr. syntetické na vzduchu schnúce dvojnás. 1x s emailov. - 105µm</t>
  </si>
  <si>
    <t>-365373198</t>
  </si>
  <si>
    <t>"  Nová navrhovaná zárubna oceľová  dodávana v základnom nátere</t>
  </si>
  <si>
    <t>(0,05+0,125+0,05)*(2,02+0,6+2,02)*2 " D6  P</t>
  </si>
  <si>
    <t>(0,05+0,125+0,05)*(2,02+0,6+2,02)*2 " D20  P</t>
  </si>
  <si>
    <t>" ozn.05</t>
  </si>
  <si>
    <t>(0,05+0,15+0,05)*(2,02+0,8+2,02)*3 " P</t>
  </si>
  <si>
    <t>(0,05+0,15+0,05)*(2,02+0,8+2,02)*8 " L</t>
  </si>
  <si>
    <t>(0,05+0,15+0,05)*(2,02+0,8+2,02)*4 " P</t>
  </si>
  <si>
    <t>(0,05+0,15+0,05)*(2,02+0,8+2,02)*3 " L</t>
  </si>
  <si>
    <t>(0,05+0,15+0,05)*(2,02+0,9+2,02)*1 " L</t>
  </si>
  <si>
    <t>(0,05+0,15+0,05)*(20,2+1,55+2,02)*1</t>
  </si>
  <si>
    <t>OZnáter</t>
  </si>
  <si>
    <t>783201812.S</t>
  </si>
  <si>
    <t>Odstránenie starých náterov z kovových stavebných doplnkových konštrukcií oceľovou kefou</t>
  </si>
  <si>
    <t>-1191996035</t>
  </si>
  <si>
    <t>" O3</t>
  </si>
  <si>
    <t xml:space="preserve">" exist. oc. vetracia vonkajšia žalúzia </t>
  </si>
  <si>
    <t>" demontaž</t>
  </si>
  <si>
    <t>" odstránnenie starého náteru</t>
  </si>
  <si>
    <t>" nový náter 1x Z, 2xV  farba biela</t>
  </si>
  <si>
    <t>(1,3*0,6)*2</t>
  </si>
  <si>
    <t>783226100.S</t>
  </si>
  <si>
    <t>Nátery kov.stav.doplnk.konštr. syntetické na vzduchu schnúce základný - 35µm</t>
  </si>
  <si>
    <t>-419895110</t>
  </si>
  <si>
    <t>783225400.S</t>
  </si>
  <si>
    <t>Nátery kov.stav.doplnk.konštr. syntet. na vzduchu schnúce dvojnás.1x email a tmelením - 105µm</t>
  </si>
  <si>
    <t>1537139920</t>
  </si>
  <si>
    <t xml:space="preserve">Spätná montaž </t>
  </si>
  <si>
    <t>-1908416500</t>
  </si>
  <si>
    <t>parapet</t>
  </si>
  <si>
    <t>188,6</t>
  </si>
  <si>
    <t>montOKNAPl</t>
  </si>
  <si>
    <t xml:space="preserve">montaž plastových okien </t>
  </si>
  <si>
    <t>690,2</t>
  </si>
  <si>
    <t>montDVplast</t>
  </si>
  <si>
    <t xml:space="preserve">montaž ext.dverí plast </t>
  </si>
  <si>
    <t>59,98</t>
  </si>
  <si>
    <t>SO01.4 - SO01.4 Výkaz plastových  výrobkov v.č.A-14, Výkaz hliníkových výrobkov v.č.A-17</t>
  </si>
  <si>
    <t xml:space="preserve">    6.1 - Omietky </t>
  </si>
  <si>
    <t xml:space="preserve">    94L - Lešenia</t>
  </si>
  <si>
    <t xml:space="preserve">    766.P - Konštrukcie stolárske- PLASTOVÉ VÝPLNE - EXT</t>
  </si>
  <si>
    <t xml:space="preserve">    767Hext - HLINIKOVÉ VÝPLNE - exterier</t>
  </si>
  <si>
    <t>441592282</t>
  </si>
  <si>
    <t>632452281.S</t>
  </si>
  <si>
    <t>Cementový poter (vhodný aj ako spádový), pevnosti v tlaku 30 MPa, hr. 5 mm/pod parapety</t>
  </si>
  <si>
    <t>958433429</t>
  </si>
  <si>
    <t xml:space="preserve">"vyrovnanie   pre osadenie okien </t>
  </si>
  <si>
    <t>parapet*0,3</t>
  </si>
  <si>
    <t xml:space="preserve">Omietky </t>
  </si>
  <si>
    <t>612425921.S</t>
  </si>
  <si>
    <t>Omietka vápenná  ostenia okenného alebo dverného hladká</t>
  </si>
  <si>
    <t>-662264010</t>
  </si>
  <si>
    <t>"vyspravenie ostení  a nadpraží  pre montaž ext. výplní</t>
  </si>
  <si>
    <t>montOKNAPl*0,3</t>
  </si>
  <si>
    <t>montDVplast*0,3</t>
  </si>
  <si>
    <t>Lešenia</t>
  </si>
  <si>
    <t>Žeriav na kolesovom podvozku 28t</t>
  </si>
  <si>
    <t>Sh</t>
  </si>
  <si>
    <t>394852353</t>
  </si>
  <si>
    <t>Medzisúčet  pre montaž  plast. výrobkov ext.</t>
  </si>
  <si>
    <t>Medzisúčet  pre montaž  hlinik. výrobkov ext.</t>
  </si>
  <si>
    <t>949942101.S</t>
  </si>
  <si>
    <t>Hydraulická zdvíhacia plošina vrátane obsluhy inštalovaná na automobilovom podvozku výšky zdvihu do 27 m</t>
  </si>
  <si>
    <t>1677114619</t>
  </si>
  <si>
    <t>Medzisúčet  pre montaž plastových výrobkov ext.</t>
  </si>
  <si>
    <t>-1453308011</t>
  </si>
  <si>
    <t>711211051.S</t>
  </si>
  <si>
    <t xml:space="preserve">Jednozlož. silikátová hydroizolačná hmota, stierka vodorovná/pod parapety </t>
  </si>
  <si>
    <t>445589285</t>
  </si>
  <si>
    <t>583563736</t>
  </si>
  <si>
    <t>-387509794</t>
  </si>
  <si>
    <t>7131322R1</t>
  </si>
  <si>
    <t xml:space="preserve">Montáž tepelnej izolácie polystyrénom celoplošným prilepením </t>
  </si>
  <si>
    <t>-528607552</t>
  </si>
  <si>
    <t>"pod ozn.24,25</t>
  </si>
  <si>
    <t>0,2*450</t>
  </si>
  <si>
    <t>283720010800.S</t>
  </si>
  <si>
    <t xml:space="preserve">Doska EPS hr. 20 mm so zníženou nasiakavosťou </t>
  </si>
  <si>
    <t>1978576584</t>
  </si>
  <si>
    <t>90*1,02 'Prepočítané koeficientom množstva</t>
  </si>
  <si>
    <t>-1915032099</t>
  </si>
  <si>
    <t>2142206485</t>
  </si>
  <si>
    <t>764410530.S</t>
  </si>
  <si>
    <t>Oplechovanie parapetov z poplastovaného plechu, vrátane rohov r.š. 250 mm</t>
  </si>
  <si>
    <t>800355695</t>
  </si>
  <si>
    <t>2,4*38</t>
  </si>
  <si>
    <t>2,4*5</t>
  </si>
  <si>
    <t>1,8*5</t>
  </si>
  <si>
    <t>2,4*1</t>
  </si>
  <si>
    <t>0,9*13</t>
  </si>
  <si>
    <t>2,7*1</t>
  </si>
  <si>
    <t>0,9*1</t>
  </si>
  <si>
    <t>0,7*2</t>
  </si>
  <si>
    <t>0,9*4</t>
  </si>
  <si>
    <t>2,4*1 " PL26</t>
  </si>
  <si>
    <t>0,9*1 " PL27</t>
  </si>
  <si>
    <t>0,9*2 " PL28</t>
  </si>
  <si>
    <t>-1373184217</t>
  </si>
  <si>
    <t>-1409660663</t>
  </si>
  <si>
    <t>766621081.S</t>
  </si>
  <si>
    <t>Montáž okna plastového na PUR penu</t>
  </si>
  <si>
    <t>1367848874</t>
  </si>
  <si>
    <t>" PL22</t>
  </si>
  <si>
    <t>" okno plastové s pevným zasklením  izolačné 2sko + vn-parapet  PVC dosk a</t>
  </si>
  <si>
    <t>(1,2+1,2+1,4+1,4)*(2+1)</t>
  </si>
  <si>
    <t>611PL22</t>
  </si>
  <si>
    <t xml:space="preserve">PLASTOVÉ INT Okno 1200/1400mm jednokrídlové S PEVNÝM ZASKLENÍM , izolačné  dvojsklo </t>
  </si>
  <si>
    <t>-667065239</t>
  </si>
  <si>
    <t>2+1+0 " pl22  OKNO INT. 1200/1400</t>
  </si>
  <si>
    <t>Súčet  pl22</t>
  </si>
  <si>
    <t>766694141.R</t>
  </si>
  <si>
    <t>Montáž parapetnej dosky plastovej šírky do 300 mm, dĺžky do 1000 mm</t>
  </si>
  <si>
    <t>1512015432</t>
  </si>
  <si>
    <t>1,2*2 " PL22  int</t>
  </si>
  <si>
    <t>611560000300.S</t>
  </si>
  <si>
    <t xml:space="preserve">Parapetná doska plastová, šírka 250 mm, komôrková vnútorná, </t>
  </si>
  <si>
    <t>-411972084</t>
  </si>
  <si>
    <t>545628700</t>
  </si>
  <si>
    <t>159618716</t>
  </si>
  <si>
    <t>766.P</t>
  </si>
  <si>
    <t>Konštrukcie stolárske- PLASTOVÉ VÝPLNE - EXT</t>
  </si>
  <si>
    <t>766621400.S</t>
  </si>
  <si>
    <t>Montáž okien plastových s hydroizolačnými páskami (exteriérová a interiérová)</t>
  </si>
  <si>
    <t>1412863078</t>
  </si>
  <si>
    <t>" základné rozmery  všetkýc výplňových  výrobkov  je nutné pred  začatím výroby  zamerať na stavbe  !!!!</t>
  </si>
  <si>
    <t>" rám päť a viac komorový profil Uf=1,20w/m2K</t>
  </si>
  <si>
    <t xml:space="preserve">" farba šedá RAL7040 -kreslené sú ako pohľad z onterieru </t>
  </si>
  <si>
    <t>" tepelná izolácia pre trojsklo ref. okno 1250x1500 Ug=0,6W/m2K</t>
  </si>
  <si>
    <t>" Uw max =0,858 W/m2K</t>
  </si>
  <si>
    <t>" pri výrobe okien použiť plastový dištančný rámik</t>
  </si>
  <si>
    <t>" po obvode okien z ext. osadiť mikroventilačný pásik</t>
  </si>
  <si>
    <t>" vid detaily osadenia okien /ostenia , nadpražia, parapety</t>
  </si>
  <si>
    <t>(2,4+2,4+2,1+2,1)*38</t>
  </si>
  <si>
    <t>(2,4+2,4+1,8+1,8)*10</t>
  </si>
  <si>
    <t>(2,4+2,4+0,6+0,6)*6</t>
  </si>
  <si>
    <t>(1,2+1,2+1,2+1,2)*3</t>
  </si>
  <si>
    <t>(2,4+2,4+1,2+1,2)*5</t>
  </si>
  <si>
    <t>(1,8+1,8+2,1+2,1)*5</t>
  </si>
  <si>
    <t>(2,4+2,4+1,8+1,8)*1</t>
  </si>
  <si>
    <t>(0,9+0,9+1,2+1,2)*13</t>
  </si>
  <si>
    <t>(1,2+1,2+2,1+2,1)*1</t>
  </si>
  <si>
    <t>(2,4+2,4+1,2+1,2)*1</t>
  </si>
  <si>
    <t>(1,8+1,8+1,5+1,5)*1</t>
  </si>
  <si>
    <t>(0,9+0,9+0,9+0,9)*1</t>
  </si>
  <si>
    <t>(0,7+0,7+0,9+0,9)*2</t>
  </si>
  <si>
    <t>(1,2+1,2+0,6+0,6)*1</t>
  </si>
  <si>
    <t>(0,9+0,9+0,6+0,6)*4</t>
  </si>
  <si>
    <t>(1,1+1,1+0,9+0,9)*1 "PL23</t>
  </si>
  <si>
    <t>(2,4+2,4+1,8+1,8)*1 " PL26</t>
  </si>
  <si>
    <t>(0,9+0,9+1,8+1,8)*1  " PL27</t>
  </si>
  <si>
    <t>(0,9+0,9+2,1+2,1)*2 " PL28</t>
  </si>
  <si>
    <t xml:space="preserve">Medzisúčet v.č.A-14   Tabuľka plastových výrobkov </t>
  </si>
  <si>
    <t>283290008100.S</t>
  </si>
  <si>
    <t>Fólia paropriepustná tesniaca polymér-flísová, š. 70 mm, dĺ. 30 m, pre tesnenie pripájacej škáry okenného rámu a muriva z exteriéru</t>
  </si>
  <si>
    <t>-1765924076</t>
  </si>
  <si>
    <t>283290008700.S</t>
  </si>
  <si>
    <t>Fólia paronepriepustná tesniaca polymér-flísová, š. 70 mm, dĺ. 30 m, pre tesnenie pripájacej škáry okenného rámu a muriva z interiéru</t>
  </si>
  <si>
    <t>-954016943</t>
  </si>
  <si>
    <t>611PL1</t>
  </si>
  <si>
    <t>PLASTOVÉ 4 kr. okno š2400/v2100mm O+O+S+S, Trojsklo 3TPS/16A/3/16A/3TPS (U=0,6) pc</t>
  </si>
  <si>
    <t>-2057877341</t>
  </si>
  <si>
    <t>" PL1</t>
  </si>
  <si>
    <t xml:space="preserve">"popis </t>
  </si>
  <si>
    <t>"popis otváravé kríddlo -polohovateľné z dvoch okien ,horné krídla otváravé, spodné krídla sklopné</t>
  </si>
  <si>
    <t>" zasklenie Trojsklo 3TPS/16A/3/16A/3TPS (U=0,6)</t>
  </si>
  <si>
    <t xml:space="preserve">"zatemnovacie rolety  na krídlach  okna </t>
  </si>
  <si>
    <t>" vnútorný parapet - pvc doska 2400/250/25mm</t>
  </si>
  <si>
    <t xml:space="preserve">" vonkajší parapet -poplastový oceľový plech 2400/250mm </t>
  </si>
  <si>
    <t>0+17+21</t>
  </si>
  <si>
    <t>611PL2</t>
  </si>
  <si>
    <t>PLASTOVÉ 4 kr. okno š2400/v1800mm O+O+S+S, Trojsklo 3TPS/16A/3/16A/3TPS (U=0,6) pc</t>
  </si>
  <si>
    <t>-1505659408</t>
  </si>
  <si>
    <t>"PL2</t>
  </si>
  <si>
    <t>10+0+0</t>
  </si>
  <si>
    <t>611PL3</t>
  </si>
  <si>
    <t>PLASTOVÉ 2 kr. okno š2400/v1800mm S+S pakové otv., Trojsklo 3TPS/16A/3/16A/3TPS (U=0,6) pc</t>
  </si>
  <si>
    <t>1583991501</t>
  </si>
  <si>
    <t>" PL3</t>
  </si>
  <si>
    <t>"  krídla sklopné</t>
  </si>
  <si>
    <t>6+0+0</t>
  </si>
  <si>
    <t>611PL4</t>
  </si>
  <si>
    <t>PLASTOVÉ 1 kr. okno š1200/v1200mm O+S pákové otv., Trojsklo 3TPS/16A/3/16A/3TPS (U=0,6) pc</t>
  </si>
  <si>
    <t>1701529763</t>
  </si>
  <si>
    <t>" PL4</t>
  </si>
  <si>
    <t>"  krídla otvaravo  sklopné</t>
  </si>
  <si>
    <t>1+1+1</t>
  </si>
  <si>
    <t>611PL5</t>
  </si>
  <si>
    <t>PLASTOVÉ 2 kr. okno š2400/v1200mm O+S pákové otv., Trojsklo 3TPS/16A/3/16A/3TPS (U=0,6) pc</t>
  </si>
  <si>
    <t>976877910</t>
  </si>
  <si>
    <t>" PL5</t>
  </si>
  <si>
    <t>1+3+1</t>
  </si>
  <si>
    <t>611PL6</t>
  </si>
  <si>
    <t>PLASTOVÉ 4 kr. okno š1800/v2100mm O+O+S+S, Trojsklo 3TPS/16A/3/16A/3TPS (U=0,6) pc</t>
  </si>
  <si>
    <t>1092911201</t>
  </si>
  <si>
    <t>"PL6</t>
  </si>
  <si>
    <t>" vnútorný parapet - pvc doska 1800/250/25mm</t>
  </si>
  <si>
    <t xml:space="preserve">" vonkajší parapet -poplastový oceľový plech 1800/250mm </t>
  </si>
  <si>
    <t>1+2+2</t>
  </si>
  <si>
    <t>611PL7</t>
  </si>
  <si>
    <t>1156851562</t>
  </si>
  <si>
    <t>" PL7</t>
  </si>
  <si>
    <t>"  horné krídla s pevným zasklením , spodné krídla sklopné  pákové otvaranie sklop. krídel , polohovateľné kovanie</t>
  </si>
  <si>
    <t>0+0+1</t>
  </si>
  <si>
    <t>611PL8</t>
  </si>
  <si>
    <t>PLASTOVÉ 1 kr. okno š900/v1200mm O+S , Trojsklo 3TPS/16A/3/16A/3TPS (U=0,6) pc</t>
  </si>
  <si>
    <t>-376959967</t>
  </si>
  <si>
    <t>" PL8</t>
  </si>
  <si>
    <t>"  horné krídla s pevným zasklením , spodné krídla sklopné  polohovateľné kovanie</t>
  </si>
  <si>
    <t>" vnútorný parapet - pvc doska 900/250/25mm</t>
  </si>
  <si>
    <t xml:space="preserve">" vonkajší parapet -poplastový oceľový plech 900/250mm </t>
  </si>
  <si>
    <t>0+13+0</t>
  </si>
  <si>
    <t>611PL9</t>
  </si>
  <si>
    <t>PLASTOVÉ 2 kr. okno š1200/v2100mm O+S, Trojsklo 3TPS/16A/3/16A/3TPS (U=0,6) pc</t>
  </si>
  <si>
    <t>400272417</t>
  </si>
  <si>
    <t>" PL9</t>
  </si>
  <si>
    <t>"  krídla otvaravo + sklopnépolohovatelne kov</t>
  </si>
  <si>
    <t>" vnútorný parapet - pvc doska 1200/250/25mm</t>
  </si>
  <si>
    <t xml:space="preserve">" vonkajší parapet -poplastový oceľový plech 1200/250mm </t>
  </si>
  <si>
    <t>0+1+0</t>
  </si>
  <si>
    <t>611PL10</t>
  </si>
  <si>
    <t>PLASTOVÉ 2 kr. okno š600/v2700mm S+S pákové otv., Trojsklo 3TPS/16A/3/16A/3TPS (U=0,6) pc</t>
  </si>
  <si>
    <t>759488857</t>
  </si>
  <si>
    <t>" PL10</t>
  </si>
  <si>
    <t>"  krídla sklopné + sklopné</t>
  </si>
  <si>
    <t>" vnútorný parapet - pvc doska 2700/250/25mm</t>
  </si>
  <si>
    <t xml:space="preserve">" vonkajší parapet -poplastový oceľový plech2700/250mm </t>
  </si>
  <si>
    <t>1+0+0</t>
  </si>
  <si>
    <t>611PL11</t>
  </si>
  <si>
    <t>PLASTOVÉ 2 kr. okno š1800/v1200mm OS+OS pakové otv. Trojsklo 3TPS/16A/3/16A/3TPS (U=0,6) pc</t>
  </si>
  <si>
    <t>-1002049878</t>
  </si>
  <si>
    <t>" PL11</t>
  </si>
  <si>
    <t>611PL12</t>
  </si>
  <si>
    <t>PLASTOVÉ 1 kr. okno š900/v900mm OS pakové otv.,Trojsklo 3TPS/16A/3/16A/3TPS (U=0,6) pc</t>
  </si>
  <si>
    <t>-1876209061</t>
  </si>
  <si>
    <t>" PL12</t>
  </si>
  <si>
    <t>"  krídla otv. + sklopné</t>
  </si>
  <si>
    <t>611PL13</t>
  </si>
  <si>
    <t>PLASTOVÉ 1 kr. okno š700/v900mm OS pákové otv.,Trojsklo 3TPS/16A/3/16A/3TPS (U=0,6) pc</t>
  </si>
  <si>
    <t>-1903163358</t>
  </si>
  <si>
    <t>" PL13</t>
  </si>
  <si>
    <t>1+1+0</t>
  </si>
  <si>
    <t>611PL14</t>
  </si>
  <si>
    <t>PLASTOVÉ 1 kr. okno š1200/v600mm OS pákové otv.,Trojsklo 3TPS/16A/3/16A/3TPS (U=0,6) pc</t>
  </si>
  <si>
    <t>-998964255</t>
  </si>
  <si>
    <t>" PL14</t>
  </si>
  <si>
    <t>"  krídla  sklopné pakovéotv.</t>
  </si>
  <si>
    <t>611PL15</t>
  </si>
  <si>
    <t>PLASTOVÉ 1 kr. okno š900/v600mm OS pákové otv.,Trojsklo 3TPS/16A/3/16A/3TPS (U=0,6) pc</t>
  </si>
  <si>
    <t>646566531</t>
  </si>
  <si>
    <t>" PL15</t>
  </si>
  <si>
    <t>4+0+0</t>
  </si>
  <si>
    <t>611PL23</t>
  </si>
  <si>
    <t>PLASTOVÉ 1 kr. okno š1100/v900mm S, Trojsklo 3TPS/16A/3/16A/3TPS (U=0,6) pc</t>
  </si>
  <si>
    <t>-2085352443</t>
  </si>
  <si>
    <t>" PL23</t>
  </si>
  <si>
    <t>" okno plastové sklopné</t>
  </si>
  <si>
    <t>611PL26</t>
  </si>
  <si>
    <t>PLASTOVÉ 4 kr. okno š2400/v1800mm S, Trojsklo 3TPS/16A/3/16A/3TPS (U=0,6) pc</t>
  </si>
  <si>
    <t>-1937174260</t>
  </si>
  <si>
    <t>" PL26</t>
  </si>
  <si>
    <t xml:space="preserve">" okno plastové  spodné  2xsklopné, horené L O, horné práve s vetracou žalúziou </t>
  </si>
  <si>
    <t>611PL27</t>
  </si>
  <si>
    <t>PLASTOVÉ 2 kr. okno š900/v1800mm S, Trojsklo 3TPS/16A/3/16A/3TPS (U=0,6) pc</t>
  </si>
  <si>
    <t>1798169029</t>
  </si>
  <si>
    <t>" PL27</t>
  </si>
  <si>
    <t>" okno plastové horné O,  dolné sklopné</t>
  </si>
  <si>
    <t xml:space="preserve">" zatemnovacie rolety na krídlach okna </t>
  </si>
  <si>
    <t>611PL28</t>
  </si>
  <si>
    <t>PLASTOVÉ 2 kr. okno š900/v2100mm S, Trojsklo 3TPS/16A/3/16A/3TPS (U=0,6) pc</t>
  </si>
  <si>
    <t>-1870204484</t>
  </si>
  <si>
    <t>" PL28</t>
  </si>
  <si>
    <t>0+1+1</t>
  </si>
  <si>
    <t>767660005.S</t>
  </si>
  <si>
    <t xml:space="preserve">Montáž siete proti hmyzu na okno, odnimateľnej s úchytkami na tesnenie </t>
  </si>
  <si>
    <t>1348367330</t>
  </si>
  <si>
    <t xml:space="preserve">" sieťky proti hmyzu podla zamerania </t>
  </si>
  <si>
    <t>(1,2*1,5)*5  " S1 vo várni na horné krídla 1NP  PL1</t>
  </si>
  <si>
    <t>(0,6*1,2+0,6*1,2)*38  " S3 1NP, 2NP spodné sklopné krídla  PL1</t>
  </si>
  <si>
    <t>(0,6*1,2+0,6*1,2)*10 " na okna 1PP spodné sklopné krídla  Pl2</t>
  </si>
  <si>
    <t xml:space="preserve">(0,6*1,6+0,6*1,2)*6  " Pl3 sklopné krídla </t>
  </si>
  <si>
    <t>(1,2*1,2)*3 " PL4 1pp,1NP,2NP</t>
  </si>
  <si>
    <t>(1,2*1,2+1,2*1,2)*5 "  Pl5 1PP,1NP,2NP</t>
  </si>
  <si>
    <t>(0,6*0,9+0,6*0,9)*5 " PL6 1PP,1NP,2NP</t>
  </si>
  <si>
    <t>(0,6*0,9+0,6*0,9)*1 " PL7 2NP</t>
  </si>
  <si>
    <t>(0,9*1,7)*13 " PL 8  1NP</t>
  </si>
  <si>
    <t>(0,6*1,2)*1 " PL9 1Np</t>
  </si>
  <si>
    <t>(0,6*1,35+0,6*1,35)*1 " PL10 1PP</t>
  </si>
  <si>
    <t xml:space="preserve">(0,9*1,2+0,9*1,2)*1 " PL 11NP </t>
  </si>
  <si>
    <t>(0,9*0,9)*1 " PL12 1NP</t>
  </si>
  <si>
    <t>(0,7*0,9)*2  " PL13 2ks 1PP,1NP</t>
  </si>
  <si>
    <t>(0,6*1,2)*1 " PL14 1PP</t>
  </si>
  <si>
    <t>(06*0,9)*4 " PL15  1PP</t>
  </si>
  <si>
    <t>(1,1*0,9) " Pl23 1PP</t>
  </si>
  <si>
    <t>(0,6*0,9)*1 " PL27</t>
  </si>
  <si>
    <t>(0,6*0,9)*2 " PL28</t>
  </si>
  <si>
    <t>Medzisúčet v.č.A14   z21.8.2025</t>
  </si>
  <si>
    <t>553420000010.S</t>
  </si>
  <si>
    <t xml:space="preserve">Okenná sieť proti hmyzu pevná s vnútorným lemom na rám okna, reverzibilná z interiéru, farba orech </t>
  </si>
  <si>
    <t>1492205338</t>
  </si>
  <si>
    <t>0,21</t>
  </si>
  <si>
    <t>767661500.S</t>
  </si>
  <si>
    <t xml:space="preserve">Montáž interierovej žalúzie hliníkovej lamelovej štandardnej /na vnútorné okno  vr. vodiaceho  oc. lanka </t>
  </si>
  <si>
    <t>1915591567</t>
  </si>
  <si>
    <t xml:space="preserve">" ZATEMŇOVACIE ROLETY  na krídlach  okna </t>
  </si>
  <si>
    <t>(2,4*2,4)*38 "PL1</t>
  </si>
  <si>
    <t>(2,4*1,8)*10 "PL2</t>
  </si>
  <si>
    <t>(2,4*0,12)*5 "PL5</t>
  </si>
  <si>
    <t>(1,8*2,1)*5 " PL6</t>
  </si>
  <si>
    <t>(2,4*1,8)*1 " PL7</t>
  </si>
  <si>
    <t>(1,2*2,1)*1 " PL9</t>
  </si>
  <si>
    <t xml:space="preserve">Súčetv.č. A-14  </t>
  </si>
  <si>
    <t>611530061400.S</t>
  </si>
  <si>
    <t xml:space="preserve">Žalúzie interiérové hliníkové, lamela šírky 18/25 mm, farba RAL7040 </t>
  </si>
  <si>
    <t>-41976256</t>
  </si>
  <si>
    <t>766641071R1</t>
  </si>
  <si>
    <t>Montáž dverí plastových s hydroizolačnými páskami (exteriérová a interiérová)</t>
  </si>
  <si>
    <t>456079476</t>
  </si>
  <si>
    <t xml:space="preserve">" Plastové dvere </t>
  </si>
  <si>
    <t>(2+1,75+2+1,75)*1  "PL16  ext.dvere</t>
  </si>
  <si>
    <t>(3+1+3+1)*1   "  Pl17  ext.dvere</t>
  </si>
  <si>
    <t>(3+2+3+2)*2 " Pl18  ext.ZS</t>
  </si>
  <si>
    <t>(2,02+1,03+2,02+1,03)*1 " PL19</t>
  </si>
  <si>
    <t>(2,020+1,03+2,02+1,03)*1 " PL20</t>
  </si>
  <si>
    <t>(0,9+0,9+1,97+1,97)*1 " PL24</t>
  </si>
  <si>
    <t>(1,15+1,15+2,12+2,12)*1 " PL25</t>
  </si>
  <si>
    <t>Medzisúčet v.č.A14</t>
  </si>
  <si>
    <t>1853814742</t>
  </si>
  <si>
    <t>-314388245</t>
  </si>
  <si>
    <t>611PL16</t>
  </si>
  <si>
    <t>PLAST dvere ext. 2kr. š.1750xv2000mm plné s presklenním , bez prahu ,kovanie dverí zámok cylindrický, klučka/klučka - farba biela pc</t>
  </si>
  <si>
    <t>712453391</t>
  </si>
  <si>
    <t>0+1+0 "  PL16</t>
  </si>
  <si>
    <t>611PL17</t>
  </si>
  <si>
    <t>PLAST dvere ext. 1kr. š.1000xv2000mm+ nadsv.1000mm  plné sv.s presklenním , bez prahu ,kovanie dverí zámok cylindrický, klučka/klučka - farba biela pc</t>
  </si>
  <si>
    <t>1458646760</t>
  </si>
  <si>
    <t>0+1+0 "  PL17</t>
  </si>
  <si>
    <t>611PL18</t>
  </si>
  <si>
    <t>PLAST ZS s 2kr. dverami  š.2000xv3000mm  plné nadsv.s presklenním , bez prahu ,kovanie dverí zámok cylindrický, klučka/klučka , samozatvarač- farba biela pc</t>
  </si>
  <si>
    <t>437450091</t>
  </si>
  <si>
    <t>2+0+0  " PL18</t>
  </si>
  <si>
    <t>611PL19</t>
  </si>
  <si>
    <t>PLAST dvere  1kr. š1030xv2020mm  plné s vetracou mriežkou , bez prahu ,kovanie dverí zámok cylindrický, klučka/klučka - farba biela pc</t>
  </si>
  <si>
    <t>-1132315166</t>
  </si>
  <si>
    <t>0+1+0  " PL19</t>
  </si>
  <si>
    <t>611PL20</t>
  </si>
  <si>
    <t>PLAST dvere  1kr. š1030xv2020mm  plné s presvetlením , bez prahu ,kovanie dverí zámok cylindrický, klučka/klučka - farba biela pc</t>
  </si>
  <si>
    <t>-257060344</t>
  </si>
  <si>
    <t>0+1+0  " PL20</t>
  </si>
  <si>
    <t>611PL24</t>
  </si>
  <si>
    <t>PLAST dvere 1kr. š900xv1970mm  plné s presvetlením , bez prahu ,kovanie dverí zámok cylindrický, klučka/klučka , - farba biela pc</t>
  </si>
  <si>
    <t>822539134</t>
  </si>
  <si>
    <t>1+0+0 " PL24</t>
  </si>
  <si>
    <t>611PL25</t>
  </si>
  <si>
    <t>PLAST dvere 1kr. š.1150xv2120mm  plné s presvetlením , bez prahu ,kovanie dverí zámok cylindrický, klučka/klučka , - farba biela pc</t>
  </si>
  <si>
    <t>2018019341</t>
  </si>
  <si>
    <t>1+0+0 " PL25</t>
  </si>
  <si>
    <t>1102538944</t>
  </si>
  <si>
    <t>-1398812730</t>
  </si>
  <si>
    <t>76766150R1</t>
  </si>
  <si>
    <t>PL21 -Montáž a dodávka PLASTOVE ROLETY  S PVC LAMELAMI  1800x1400mm , vo vodiacich lištách , v hornej časti sa rolujú do krycieho bubna, ovl. ručne pomocou šnúrky zo strany kuchyne-farba šedá v.č.A14.5</t>
  </si>
  <si>
    <t>-234090869</t>
  </si>
  <si>
    <t>(1,8*1,4)*2  "1np</t>
  </si>
  <si>
    <t>Súčet "PL21</t>
  </si>
  <si>
    <t>-1191339874</t>
  </si>
  <si>
    <t>-504666913</t>
  </si>
  <si>
    <t>767Hext</t>
  </si>
  <si>
    <t>HLINIKOVÉ VÝPLNE - exterier</t>
  </si>
  <si>
    <t>7676400R1</t>
  </si>
  <si>
    <t xml:space="preserve">Montáž EXT HLINIKOVA zasklená stena, fasadna stena  s prerušeným  tep.mostom, celozaskl. izol 2sklo, 6-16-6mm, bez prahu  - Al1 </t>
  </si>
  <si>
    <t>1042545538</t>
  </si>
  <si>
    <t>" ZS  Al1 fasadna + rozširovací profil  350/3000</t>
  </si>
  <si>
    <t>(2,7+2,7+3+3)*1</t>
  </si>
  <si>
    <t>Medzisúčet v.č.A17  1NP</t>
  </si>
  <si>
    <t>553AL1</t>
  </si>
  <si>
    <t>EXT HLINIKOVA ZS š.2700/v.3000mm , s 2kr.dverami 2000/2100mm  s prer.tep. mostom izol 2sklo 6-16-6mm,  U steny=1,6W/(m2.K) -uprava profilov  RAL  5024</t>
  </si>
  <si>
    <t>1592595424</t>
  </si>
  <si>
    <t>" Al1</t>
  </si>
  <si>
    <t>" EXT ZS HLINIK s 2kr.dverami200/2100</t>
  </si>
  <si>
    <t>" s prerušeným tepelným mostom , zsaklenie izolačné dvojsklo 6-16-6mm</t>
  </si>
  <si>
    <t>" bez prahu , kovanie  dverí -zámok , cylindrický</t>
  </si>
  <si>
    <t xml:space="preserve">" klučka -klučka </t>
  </si>
  <si>
    <t>" povrchová uprava  Al profilov  farba RAL5024</t>
  </si>
  <si>
    <t>" presklenné výplne budú mať vo v.1400-1600 označenie výrazným pásom  v.50mm</t>
  </si>
  <si>
    <t xml:space="preserve">" alebo pruhom zo značeik 50x50mm , vzdl.150mm, zretelne  viditeľným oproti pozadiu vo V´1100mm </t>
  </si>
  <si>
    <t>" od podlahy bude ochranná tyč , FARBA RAL 5025 modrá</t>
  </si>
  <si>
    <t>2,7*3 "  1NP   1ks</t>
  </si>
  <si>
    <t>Medzisúčet v.č.A17</t>
  </si>
  <si>
    <t>7676400R2</t>
  </si>
  <si>
    <t xml:space="preserve">Montáž INT HLINIKOVA zasklená stena, zasklenie sklo bezbečnostné , bez prahu  - Al2 </t>
  </si>
  <si>
    <t>1987942219</t>
  </si>
  <si>
    <t xml:space="preserve">" ZS  Al2  INT </t>
  </si>
  <si>
    <t>553AL2</t>
  </si>
  <si>
    <t>INT HLINIKOVA ZS š.2700/v3000mm s 2kr.dverami 2000/2100mm, zasklenie sklo bezpečnostné , bez prahu, kovanie dverí zámok cylindrický , int. klučka  +samozatvarač  RAL5024</t>
  </si>
  <si>
    <t>849472855</t>
  </si>
  <si>
    <t>" Al2</t>
  </si>
  <si>
    <t>" INT  ZS HLINIK s 2kr.dverami2000/2100</t>
  </si>
  <si>
    <t xml:space="preserve">" Zaklenie bezpečnostné sklo </t>
  </si>
  <si>
    <t>" klučka -samozatvarač</t>
  </si>
  <si>
    <t xml:space="preserve">(2,7*3)*1 "  1NP </t>
  </si>
  <si>
    <t>7676400R3</t>
  </si>
  <si>
    <t>Montáž INT HLINIKOVA zasklená stena, zasklenie sklo bezbečnostné , bez prahu  - Al3  /EI30D3+C+K</t>
  </si>
  <si>
    <t>214866449</t>
  </si>
  <si>
    <t>" ZS  Al3  INT   EI30D3+C+K</t>
  </si>
  <si>
    <t xml:space="preserve">(1,55+1,55+2,1+2,1)*1  </t>
  </si>
  <si>
    <t>553AL3</t>
  </si>
  <si>
    <t>INT HLINIKOVE DVERE 2kr.  š.1550mm/v.2100mm  -  EI30D+C+K, zasklenie sklo bezpečnostné , bez prahu, kovanie dverí zámok cylindrický , int. klučka  +samozatvarač +koordinátor  RAL5024</t>
  </si>
  <si>
    <t>1263656879</t>
  </si>
  <si>
    <t>" Al3</t>
  </si>
  <si>
    <t>" klučka -samozatvarač+koordinátor otv. dverí</t>
  </si>
  <si>
    <t xml:space="preserve">(1,55*2,1)*1 "  1NP </t>
  </si>
  <si>
    <t>-1810332634</t>
  </si>
  <si>
    <t>0,629</t>
  </si>
  <si>
    <t>1207124100</t>
  </si>
  <si>
    <t>7690360R1</t>
  </si>
  <si>
    <t>Montaž  do murovanej steny hr.300+200mmzateplenie , osadená zo strany ext.</t>
  </si>
  <si>
    <t>-679817122</t>
  </si>
  <si>
    <t>3  " O11  1PP</t>
  </si>
  <si>
    <t>1 " O12 1PP</t>
  </si>
  <si>
    <t>Súčet v.č.A16.4</t>
  </si>
  <si>
    <t>429O11</t>
  </si>
  <si>
    <t>VETRACIA ŽALÚZIA 400/400 so sieťkou   s možnosťou regulácie  prúdenia vzduchu pc</t>
  </si>
  <si>
    <t>1096407607</t>
  </si>
  <si>
    <t>429O12</t>
  </si>
  <si>
    <t>VETRACIA ŽALÚZIA 550/550mm so sieťkou   s možnosťou regulácie  prúdenia vzduchu  pc</t>
  </si>
  <si>
    <t>-90578795</t>
  </si>
  <si>
    <t xml:space="preserve">1 " O12  1PP  </t>
  </si>
  <si>
    <t>Súčet v.č.A-16.4</t>
  </si>
  <si>
    <t>1562152287</t>
  </si>
  <si>
    <t>F3XPS200</t>
  </si>
  <si>
    <t xml:space="preserve">F3 XPS hr.200mm </t>
  </si>
  <si>
    <t>F4XPS150</t>
  </si>
  <si>
    <t xml:space="preserve">F4  XPS hr.150mm </t>
  </si>
  <si>
    <t>F1MIN200</t>
  </si>
  <si>
    <t>F1 mineral hr.200mm fasada</t>
  </si>
  <si>
    <t>1143</t>
  </si>
  <si>
    <t>F2XPS150</t>
  </si>
  <si>
    <t>F2 XPS 150 sokel nad terenom Fasada</t>
  </si>
  <si>
    <t>F5min30</t>
  </si>
  <si>
    <t>F5  min vlna hr.30mm</t>
  </si>
  <si>
    <t>SO01.5 - SO01.5 Zateplenie fasady v.č.A12, v.č.A13 - F1 až F6</t>
  </si>
  <si>
    <t xml:space="preserve">    2 - Zakladanie</t>
  </si>
  <si>
    <t xml:space="preserve">    5 - Komunikácie</t>
  </si>
  <si>
    <t xml:space="preserve">    62omext - VONKAJŠIE OMIETKY - FASADA</t>
  </si>
  <si>
    <t>256</t>
  </si>
  <si>
    <t>218059511</t>
  </si>
  <si>
    <t>181101102.S</t>
  </si>
  <si>
    <t>Úprava pláne v zárezoch v hornine 1-4 so zhutnením - OCH</t>
  </si>
  <si>
    <t>-587032993</t>
  </si>
  <si>
    <t>(0,55+0,225)*69,7 "OCH</t>
  </si>
  <si>
    <t>Zakladanie</t>
  </si>
  <si>
    <t>211571111OCH</t>
  </si>
  <si>
    <t>Výplň  kamenivom  do rýh s úpravou povrchu výplne štrkopieskom - OCH</t>
  </si>
  <si>
    <t>-2092661324</t>
  </si>
  <si>
    <t xml:space="preserve">" OCH </t>
  </si>
  <si>
    <t xml:space="preserve">"  50mm - štrkopiesok aj pod obrubník </t>
  </si>
  <si>
    <t>0,05*(0,55+0,225)*67,9</t>
  </si>
  <si>
    <t>289971211.S</t>
  </si>
  <si>
    <t>Zhotovenie vrstvy z geotextílie na upravenom povrchu sklon do 1 : 5 , šírky od 0 do 3 m - OCH/Detail KD5</t>
  </si>
  <si>
    <t>-385156736</t>
  </si>
  <si>
    <t>"detail KD 5</t>
  </si>
  <si>
    <t>" OKAPOVÝ CHODNÍK</t>
  </si>
  <si>
    <t>"  100 mm ŠTRKOVÝ POSYP (VYMÝVANÉ KAMENIVO) fr. 16/32</t>
  </si>
  <si>
    <t>"  170 mm UKLADACIA VRSTVA - DRTENÉ KAMENIVO FRAKCIE 8-16 mm</t>
  </si>
  <si>
    <t>"  3 mm GEOTEXTÍLIA 300g/m2 DIFÚZNE OTVORENÁ</t>
  </si>
  <si>
    <t xml:space="preserve">"  RASTLÝ TERÉN  </t>
  </si>
  <si>
    <t>(0,27+0,55+0,27)*67,9</t>
  </si>
  <si>
    <t>693110004700</t>
  </si>
  <si>
    <t>Netkaná textília F 300 g/m2 filtračná ochranná separačná š. 2 m, balenie: 100 m2 čiernej farby,</t>
  </si>
  <si>
    <t>938314476</t>
  </si>
  <si>
    <t>74,011*1,02 'Prepočítané koeficientom množstva</t>
  </si>
  <si>
    <t>Komunikácie</t>
  </si>
  <si>
    <t>564750113.S</t>
  </si>
  <si>
    <t xml:space="preserve">Podklad alebo kryt z kameniva hrubého drveného veľ. 8-16 mm s rozprestretím a zhutnením hr. 170 mm- OCH </t>
  </si>
  <si>
    <t>-1882567647</t>
  </si>
  <si>
    <t>" OCH</t>
  </si>
  <si>
    <t>0,17*0,55*69,7</t>
  </si>
  <si>
    <t>564791111OCH</t>
  </si>
  <si>
    <t>Podklad spevnenej plochy z kameniva drveného so zhutnením frakcie 16-32 mm/VYMYV.KAMEŇ  hr100mm OCH</t>
  </si>
  <si>
    <t>-1905946471</t>
  </si>
  <si>
    <t>0,1*0,55*69,7</t>
  </si>
  <si>
    <t>622460122.S</t>
  </si>
  <si>
    <t>Príprava vonkajšieho podkladu stien penetráciou hĺbkovou na nasiakavé podklady</t>
  </si>
  <si>
    <t>-1114454255</t>
  </si>
  <si>
    <t>316,045</t>
  </si>
  <si>
    <t>67,435</t>
  </si>
  <si>
    <t>622460151.S</t>
  </si>
  <si>
    <t>Príprava vonkajšieho podkladu stien prednástrekom, hr. 3 mm/vyrovnanie podkladu  fasady po obití pre KZS</t>
  </si>
  <si>
    <t>1180393503</t>
  </si>
  <si>
    <t>62omext</t>
  </si>
  <si>
    <t>VONKAJŠIE OMIETKY - FASADA</t>
  </si>
  <si>
    <t>Pre zateplenie obv. plášťa je navrhnutý certifikovaný zatepľovací systém ETICS vr. všetkých prvkov, započitať do ceny KZS</t>
  </si>
  <si>
    <t>-1783680132</t>
  </si>
  <si>
    <t>625/R1</t>
  </si>
  <si>
    <t xml:space="preserve">Odtrhová skúška </t>
  </si>
  <si>
    <t>-1235952035</t>
  </si>
  <si>
    <t>1*4</t>
  </si>
  <si>
    <t xml:space="preserve">" dodávateľ stavby urobí  odtrhovú skúšku a presne určí kotv. materiál </t>
  </si>
  <si>
    <t>625259010F1</t>
  </si>
  <si>
    <t>KZS  hr. 200 mm C1 minerálna vlna C1,λD=0,035W/(m.K), tanierové hmoždinky - ozn.1  F1</t>
  </si>
  <si>
    <t>1293401890</t>
  </si>
  <si>
    <t>" F1</t>
  </si>
  <si>
    <t>"  na fasádne panely obvod. Stien a murivo 1.PP až 2.NP ,výlez na strechu</t>
  </si>
  <si>
    <t xml:space="preserve">"   kontaktný zateplovací systém ETICS v skladbe minimálne ako: </t>
  </si>
  <si>
    <t>"  farebná silikátová omietka roztieraná 2 mm</t>
  </si>
  <si>
    <t xml:space="preserve">"KZS: </t>
  </si>
  <si>
    <t>"  armovacia malta a armovacia mriežka hr. 3mm</t>
  </si>
  <si>
    <t xml:space="preserve">"   tepelná izolácia z minerálnej vlny hr.200mm + tanier. hmoždinky  </t>
  </si>
  <si>
    <t xml:space="preserve">"  (napr.Nobasil SMART wall S C1, D=0,035W/(m.K)) </t>
  </si>
  <si>
    <t xml:space="preserve">" stena po obití  vid búracie práce </t>
  </si>
  <si>
    <t>"    POZNÁMKY PRE CELÚ FASÁDU :</t>
  </si>
  <si>
    <t>"     Zateplenie F1 je do výšky od -3,300;-0,600;+0,300;+1,800 po+7,950;+4,350</t>
  </si>
  <si>
    <t xml:space="preserve">" Pohľad J  </t>
  </si>
  <si>
    <t>(0,6+4,35)*10,5  " dk -0,6 hk +4,35</t>
  </si>
  <si>
    <t>-(1*1,2) " ozn.4</t>
  </si>
  <si>
    <t>" dk -3,3  hk +7,95</t>
  </si>
  <si>
    <t>(3,3+7,95)*37</t>
  </si>
  <si>
    <t>-1,2*0,9 " 4</t>
  </si>
  <si>
    <t>-1*2 " 15</t>
  </si>
  <si>
    <t>-(2,4*1,8)*7  " 4</t>
  </si>
  <si>
    <t xml:space="preserve">-(2,4*1,6)*2 " </t>
  </si>
  <si>
    <t xml:space="preserve">-(1,8*1,6) </t>
  </si>
  <si>
    <t>-(2,1*3) "6</t>
  </si>
  <si>
    <t>-(2,4*2,1)*8 " 4</t>
  </si>
  <si>
    <t>-(2,4*2,1)*12 " 4</t>
  </si>
  <si>
    <t>" Pohľad S</t>
  </si>
  <si>
    <t>" dk -3,3 hk +7,95</t>
  </si>
  <si>
    <t>(3,3+7,95)*(19,2+4,8)</t>
  </si>
  <si>
    <t>-(2,4*2,1)*12  " 4</t>
  </si>
  <si>
    <t>-(1,2*1,2)*3</t>
  </si>
  <si>
    <t>-(2,4*1,2)*3</t>
  </si>
  <si>
    <t xml:space="preserve"> " sklone</t>
  </si>
  <si>
    <t>36,75</t>
  </si>
  <si>
    <t>-1,2*2,1  "15</t>
  </si>
  <si>
    <t>-(2,4*0,6)*6</t>
  </si>
  <si>
    <t>-(0,9*0,6)*2</t>
  </si>
  <si>
    <t>" dk -0,6  hk +4,35</t>
  </si>
  <si>
    <t>(0,6+4,35)*25</t>
  </si>
  <si>
    <t>-(2,4*2,1)*6 " 4</t>
  </si>
  <si>
    <t>-(0,9*1,2)*6 " 4</t>
  </si>
  <si>
    <t>" dk 4,35 hk +7,95</t>
  </si>
  <si>
    <t>3,6*13</t>
  </si>
  <si>
    <t>-(2,4*2,1)*2 " 4</t>
  </si>
  <si>
    <t>1,2*1,7</t>
  </si>
  <si>
    <t>" Pohľad Z</t>
  </si>
  <si>
    <t>" dk +0,3  hk +4,35</t>
  </si>
  <si>
    <t>4,05*13,3</t>
  </si>
  <si>
    <t>-(1,7*2) " 15</t>
  </si>
  <si>
    <t>-(1*2) " 15</t>
  </si>
  <si>
    <t>-(1*1,2)*2  " 15</t>
  </si>
  <si>
    <t>" dk 4,35 hk 7,95</t>
  </si>
  <si>
    <t>3,6*7,5</t>
  </si>
  <si>
    <t>" dk -1,2  hk 7,95</t>
  </si>
  <si>
    <t>(1,2+7,95)*6</t>
  </si>
  <si>
    <t>-(2,4*2,1)*2 "4</t>
  </si>
  <si>
    <t>-(1,2*2,2) "4</t>
  </si>
  <si>
    <t>-(0,9*0,9) "4</t>
  </si>
  <si>
    <t>-(1*3) " 4</t>
  </si>
  <si>
    <t>" dk -0,6  hk +7,95</t>
  </si>
  <si>
    <t>(0,6+7,95)*3,2</t>
  </si>
  <si>
    <t>" Pohľad V</t>
  </si>
  <si>
    <t>" dk -3,3 hk 7,95</t>
  </si>
  <si>
    <t>(3,3+7,95)*(16,6+1,6)</t>
  </si>
  <si>
    <t>-(2*2,8) " 5</t>
  </si>
  <si>
    <t>-(1,8*1,8)*2 " 4</t>
  </si>
  <si>
    <t>-(0,6*0,9)*2</t>
  </si>
  <si>
    <t>" dk -3,3 hk +4,35</t>
  </si>
  <si>
    <t>(3,3+4,35)*7,5</t>
  </si>
  <si>
    <t>104,415  "10% odskoky a nerovnosti</t>
  </si>
  <si>
    <t>622464113F1</t>
  </si>
  <si>
    <t>Vonkajšia omietka stien tenkovrstvová , silikátová,, roztieraná, hr. 2 mm</t>
  </si>
  <si>
    <t>-213119918</t>
  </si>
  <si>
    <t>625250553F2</t>
  </si>
  <si>
    <t>KZS soklovej alebo vodou namáhanej časti hr. 150 mm, tanierové hmoždinky - ozn.2  F2</t>
  </si>
  <si>
    <t>-1481152116</t>
  </si>
  <si>
    <t>" F2</t>
  </si>
  <si>
    <t>"   na murovaných a panelových obvod.stenách 1.PP,1.NP/od-0,600po -1,200;+0,300po 0,050</t>
  </si>
  <si>
    <t>"   Od-3,300 po -3,860-3,65;od 2,230 po -1,800</t>
  </si>
  <si>
    <t>"  podľa výkresu pohľadov/</t>
  </si>
  <si>
    <t>"  silikónová fasádna omietka na sokel,škrabaná 1,5mm,od spevnenej plochy po-3,300 2mm</t>
  </si>
  <si>
    <t>"   / farebný odtieň-svetlo šedá /</t>
  </si>
  <si>
    <t>" penetracia</t>
  </si>
  <si>
    <t>"  armovacia hmota hr. 5mm</t>
  </si>
  <si>
    <t>"   2 x sklotextilna sietka</t>
  </si>
  <si>
    <t>"   natĺkacie hmoždinky</t>
  </si>
  <si>
    <t>"   tepelná izolácia z extrudovaného polystyrénu kotvená tanierovými hmoždinkam hr. 150mm</t>
  </si>
  <si>
    <t>"   lepiaca malta hr. 2mm</t>
  </si>
  <si>
    <t xml:space="preserve">"HYDROIZOLÁCIA : </t>
  </si>
  <si>
    <t>"   hydroizolácia na báze asfal.pásov</t>
  </si>
  <si>
    <t>"  Pohľad S</t>
  </si>
  <si>
    <t>" dk -3,75  hk -3,3 450mm</t>
  </si>
  <si>
    <t>0,45*26</t>
  </si>
  <si>
    <t>0,65*(4,5+16,5+3)</t>
  </si>
  <si>
    <t>"pohľad J</t>
  </si>
  <si>
    <t>" dk -1,2 hk -0,6</t>
  </si>
  <si>
    <t>0,6*10,5</t>
  </si>
  <si>
    <t>"pohľad Z</t>
  </si>
  <si>
    <t>" dk -1,2 hk +0,55</t>
  </si>
  <si>
    <t>(1,2+0,55)*13,4</t>
  </si>
  <si>
    <t>-(0,6*2,6+0,9*0,6+0,9*0,6) " 4</t>
  </si>
  <si>
    <t>" dk -0,5 hk +0,3</t>
  </si>
  <si>
    <t>0,35*2,5</t>
  </si>
  <si>
    <t>0,6*3</t>
  </si>
  <si>
    <t>" dk -3,65  HK -3,3</t>
  </si>
  <si>
    <t>0,45*(7+16)</t>
  </si>
  <si>
    <t>0,565</t>
  </si>
  <si>
    <t>622464231F2</t>
  </si>
  <si>
    <t>Vonkajšia omietka stien tenkovrstvová , silikónová, škrabaná, hr. 1,5 mm</t>
  </si>
  <si>
    <t>1706212552</t>
  </si>
  <si>
    <t>625250558F3</t>
  </si>
  <si>
    <t>KZS soklovej alebo vodou namáhanej časti hr. 200 mm, tanierové hmoždinky - ozn.17 F3</t>
  </si>
  <si>
    <t>1143286601</t>
  </si>
  <si>
    <t>" F3</t>
  </si>
  <si>
    <t>"   na betónových základoch 1.PP/od-3,750po -4,300 podľa výkresu pohľadov/</t>
  </si>
  <si>
    <t xml:space="preserve">"   nopová fólia v=8mm  + natlkacie hmoždinky </t>
  </si>
  <si>
    <t>"    tepelná izolácia z extrudovaného polystyrénu kotvená tanierovými hmoždinkam hr. 200mm</t>
  </si>
  <si>
    <t xml:space="preserve">"   hydroizolácia na báze asfal.pásov hr.2mm   </t>
  </si>
  <si>
    <t>"   od -4,300 po -3,750</t>
  </si>
  <si>
    <t>0,6*10  " dk -1,35 hk -3,75</t>
  </si>
  <si>
    <t>0,6*26,0  " dk -4,35 hk -3,75</t>
  </si>
  <si>
    <t>0,6*9  " dk -4,35 hk -3,75</t>
  </si>
  <si>
    <t>625250553.F4</t>
  </si>
  <si>
    <t>KZS soklovej alebo vodou namáhanej časti hr. 150 mm, tanierové hmoždinky - ozn.16  F4</t>
  </si>
  <si>
    <t>-685878461</t>
  </si>
  <si>
    <t xml:space="preserve"> " F4</t>
  </si>
  <si>
    <t xml:space="preserve">"  na základoch z panelov 1.PP/od-1,800po -2,230;-3,700 po -3,300 podľa výkresu pohľadov </t>
  </si>
  <si>
    <t>"SLADBA:</t>
  </si>
  <si>
    <t>"  nopová fólia v=8mm</t>
  </si>
  <si>
    <t>"  natĺkacie hmoždinky</t>
  </si>
  <si>
    <t>"  tepelná izolácia z extrudovaného polystyrénu kotvená tanierovými hmoždinkam hr. 150mm</t>
  </si>
  <si>
    <t>"  lepiaca malta hr. 2mm</t>
  </si>
  <si>
    <t>"  hydroizolácia na báze asfal.pásov ,od -4,300 po -3,750</t>
  </si>
  <si>
    <t>" pohlad S</t>
  </si>
  <si>
    <t>0,65*(3+16,5+4,5)</t>
  </si>
  <si>
    <t>0,65*9,5</t>
  </si>
  <si>
    <t>0,225</t>
  </si>
  <si>
    <t>Medzisúčetv.č.A-12</t>
  </si>
  <si>
    <t>625250701F5</t>
  </si>
  <si>
    <t>KZS z minerálnej vlny hr. 30 mm, tanierové hmoždinky   F5</t>
  </si>
  <si>
    <t>113245076</t>
  </si>
  <si>
    <t>" F5</t>
  </si>
  <si>
    <t>" odskok na fasade</t>
  </si>
  <si>
    <t>0,2*15</t>
  </si>
  <si>
    <t xml:space="preserve">6*14   </t>
  </si>
  <si>
    <t>11 " m.č.159</t>
  </si>
  <si>
    <t>916561112.S</t>
  </si>
  <si>
    <t>Osadenie záhonového alebo parkového obrubníka betón., do lôžka z bet. pros. tr. C 16/20 s bočnou oporou- OCH</t>
  </si>
  <si>
    <t>-1993955449</t>
  </si>
  <si>
    <t>67,9+0,1</t>
  </si>
  <si>
    <t>0,5+0,5</t>
  </si>
  <si>
    <t>592170003100</t>
  </si>
  <si>
    <t>Obrubník  parkový, lxšxv 1000x50x200 mm, hnedá/Detail KD5</t>
  </si>
  <si>
    <t>-1968950753</t>
  </si>
  <si>
    <t>953945319.S</t>
  </si>
  <si>
    <t>Hliníkový soklový profil šírky 203 mm</t>
  </si>
  <si>
    <t>1614771212</t>
  </si>
  <si>
    <t>" VID   DETAILY  KZS  v.šč.A19   !!!!!!</t>
  </si>
  <si>
    <t xml:space="preserve">" všetky ukončovacie profily si dodávateľ  upresní  v dodávke KZS  v CP   podľa   ETICS a započíta do cien zateplenia </t>
  </si>
  <si>
    <t>" uvedené množstvá sú orientačné!!!!!!</t>
  </si>
  <si>
    <t>40+17+24+8+25,5+28+24+19+6+13+25+6</t>
  </si>
  <si>
    <t>953995113</t>
  </si>
  <si>
    <t>Rohová lišta z PVC</t>
  </si>
  <si>
    <t>526405604</t>
  </si>
  <si>
    <t xml:space="preserve">"  na spevnenie rohov </t>
  </si>
  <si>
    <t>(3,3+8)*4</t>
  </si>
  <si>
    <t>8*4+6*4</t>
  </si>
  <si>
    <t>0,8</t>
  </si>
  <si>
    <t>953995411.S</t>
  </si>
  <si>
    <t>Nadokenný profil so skrytou okapničkou</t>
  </si>
  <si>
    <t>-1059578227</t>
  </si>
  <si>
    <t>2,54*38</t>
  </si>
  <si>
    <t>1,1*1</t>
  </si>
  <si>
    <t>0,78</t>
  </si>
  <si>
    <t>612481021.S</t>
  </si>
  <si>
    <t xml:space="preserve">Okenný a dverový plastový dilatačný profil </t>
  </si>
  <si>
    <t>-193687705</t>
  </si>
  <si>
    <t>953995416.S</t>
  </si>
  <si>
    <t>Parapetný profil s integrovanou sieťovinou</t>
  </si>
  <si>
    <t>-1675587111</t>
  </si>
  <si>
    <t>953995434.S</t>
  </si>
  <si>
    <t>Profil ukončovací pre vytvorenie prechodu medzi oplechovaním a fasádnym zatepľovacím systémom (K2)</t>
  </si>
  <si>
    <t>34100614</t>
  </si>
  <si>
    <t>" Kl2  UKONČ. PROFIL V DODÁVKE ZATEPLENIA</t>
  </si>
  <si>
    <t xml:space="preserve">" PLECHOVANIE STYKU TRAPÉZOVÉHO PLECHU PRÍSTREŠKU NAD RAMPOU A ZATEPLENEJ STENY. </t>
  </si>
  <si>
    <t>971055008.S</t>
  </si>
  <si>
    <t>Rezanie konštrukcií zo železobetónu hr. panelu 150 mm stenovou pílou -0,01800t/oplotenie žb</t>
  </si>
  <si>
    <t>-1321077089</t>
  </si>
  <si>
    <t xml:space="preserve">"pre KZS </t>
  </si>
  <si>
    <t>" rezanie žb plot  pri vstup. dverách a budove</t>
  </si>
  <si>
    <t>" š. plotu 150mm v.2450mm otv. 230mm</t>
  </si>
  <si>
    <t xml:space="preserve">" skrátenie betonové oplotenia  </t>
  </si>
  <si>
    <t>2,45  " od 3,65  po 1,2</t>
  </si>
  <si>
    <t>" š. plotu 150mm v.2350mm otv. 230mm</t>
  </si>
  <si>
    <t>1,83 " od 3,2  po -1,37</t>
  </si>
  <si>
    <t>962052211.S</t>
  </si>
  <si>
    <t>Búranie muriva alebo vybúranie otvorov plochy nad 4 m2 železobetonového nadzákladného,  -2,40000t</t>
  </si>
  <si>
    <t>-1981788570</t>
  </si>
  <si>
    <t>0,23*0,15*2,45  " od 3,65  po 1,2</t>
  </si>
  <si>
    <t>0,23*0,15*1,83 " od 3,2  po -1,37</t>
  </si>
  <si>
    <t>971055024.S</t>
  </si>
  <si>
    <t>Rezanie konštrukcií zo železobetónu hr. panelu 300 mm stenovou pílou -0,03600t/pätky žb</t>
  </si>
  <si>
    <t>24524461</t>
  </si>
  <si>
    <t xml:space="preserve">"rezanie š.300mm </t>
  </si>
  <si>
    <t>1,1</t>
  </si>
  <si>
    <t xml:space="preserve">" patky  dk -4,3 hk -3,2 v. 1100mm 1x  vonk. strana </t>
  </si>
  <si>
    <t xml:space="preserve">" patky  dk -4,3 hk -3,2 v. 1100mm1x  vn.strana </t>
  </si>
  <si>
    <t>962052314.S</t>
  </si>
  <si>
    <t>Búranie muriva alebo vybúranie otvorov plochy nad 4 m2 železobetonového pilierov,  -2,40000t</t>
  </si>
  <si>
    <t>-1477090002</t>
  </si>
  <si>
    <t>0,3*1,1*2,35</t>
  </si>
  <si>
    <t>2007775445</t>
  </si>
  <si>
    <t>-623236216</t>
  </si>
  <si>
    <t>-673891430</t>
  </si>
  <si>
    <t xml:space="preserve">lešenie*2  "   cca 2 mesiace </t>
  </si>
  <si>
    <t>199422595</t>
  </si>
  <si>
    <t>418569859</t>
  </si>
  <si>
    <t>-878983897</t>
  </si>
  <si>
    <t>711132107.S</t>
  </si>
  <si>
    <t>Zhotovenie izolácie proti zemnej vlhkosti nopovou fóliou položenou voľne na ploche zvislej- F3, F4</t>
  </si>
  <si>
    <t>-527648752</t>
  </si>
  <si>
    <t>"   OCH OKAPOVÝ CHODNÍK</t>
  </si>
  <si>
    <t>"  SKLADBA:</t>
  </si>
  <si>
    <t>"    100 mm ŠTRKOVÝ POSYP (VYMÝVANÉ KAMENIVO) fr. 16/32</t>
  </si>
  <si>
    <t>"    170 mm UKLADACIA VRSTVA - DRTENÉ KAMENIVO FRAKCIE 8-16 mm</t>
  </si>
  <si>
    <t>"    3 mm GEOTEXTÍLIA 300g/m2 DIFÚZNE OTVORENÁ</t>
  </si>
  <si>
    <t>"    RASTLÝ TERÉN</t>
  </si>
  <si>
    <t>"    POZNÁMKY PRE OKAPOVÝ CHODNÍK :</t>
  </si>
  <si>
    <t>"     Zvislú časť tepelnej izolácie z extrudovaného polystyrénu po obvode okapového chodníku a</t>
  </si>
  <si>
    <t>"     suterénu chrániť nopovou fóliou s nopmi výšky 8,00 mm, plošná hmotnosť 400 g/m2.</t>
  </si>
  <si>
    <t>0,7*67,9  " OCH  KD5 Datail</t>
  </si>
  <si>
    <t>283230002600.S</t>
  </si>
  <si>
    <t>Nopová HDPE fólia hrúbky 0,4 mm, výška nopu 8 mm, proti zemnej vlhkosti s radónovou ochranou, pre spodnú stavbu</t>
  </si>
  <si>
    <t>-1936899291</t>
  </si>
  <si>
    <t>47,53*1,15 'Prepočítané koeficientom množstva</t>
  </si>
  <si>
    <t>711113302.Sx</t>
  </si>
  <si>
    <t xml:space="preserve">Zhotovenie  izolácie proti na zvislej ploche z tekutej lepenky, dvojnásobná žb stien  - F3, F4  sokel </t>
  </si>
  <si>
    <t>-885521910</t>
  </si>
  <si>
    <t xml:space="preserve">" F3  </t>
  </si>
  <si>
    <t>"  SOKEL (do výšky 500 mm nad terénom)</t>
  </si>
  <si>
    <t>"  OBVODOVÉ MURIVO (železobetón) hr. 250 mm</t>
  </si>
  <si>
    <t>" hydroizlácia žb stien :</t>
  </si>
  <si>
    <t>"  BITÚMENOVÝ NÁTER</t>
  </si>
  <si>
    <t>"  HYDROIZOLÁCIA</t>
  </si>
  <si>
    <t>245620000500</t>
  </si>
  <si>
    <t>777954999</t>
  </si>
  <si>
    <t>49*1,36 'Prepočítané koeficientom množstva</t>
  </si>
  <si>
    <t>711142559.S</t>
  </si>
  <si>
    <t>Zhotovenie  izolácie proti zemnej vlhkosti a tlakovej vode zvislá NAIP pritavením - F3, F4</t>
  </si>
  <si>
    <t>404011401</t>
  </si>
  <si>
    <t>" hydroizolácia</t>
  </si>
  <si>
    <t>628310001300.S</t>
  </si>
  <si>
    <t>-1004250039</t>
  </si>
  <si>
    <t>49*1,2 'Prepočítané koeficientom množstva</t>
  </si>
  <si>
    <t>711410320.S</t>
  </si>
  <si>
    <t>Zhotovenie  izolácie proti tlakovej vode na zvislej ploche nástrekom tekutej gumy hr. 3 mm/rezana časť opl.</t>
  </si>
  <si>
    <t>-1665771371</t>
  </si>
  <si>
    <t>" izolácia   proti stekajúcej vode ochrana rezaná čať ŽB oplotenia  zvislá</t>
  </si>
  <si>
    <t>0,23*2,45  " od 3,65  po 1,2</t>
  </si>
  <si>
    <t>0,23*1,83 " od 3,2  po -1,37</t>
  </si>
  <si>
    <t>245610003300.S</t>
  </si>
  <si>
    <t>Náterová hydroizolácia, 1-zložková na báze modifikovaných asfaltov, tekutá guma, spotreba 0,5-2,0 kg/m2, 10 kg</t>
  </si>
  <si>
    <t>1359047925</t>
  </si>
  <si>
    <t>0,985*4,25 'Prepočítané koeficientom množstva</t>
  </si>
  <si>
    <t>998711103.S</t>
  </si>
  <si>
    <t>Presun hmôt pre izoláciu proti vode v objektoch výšky nad 12 do 60 m</t>
  </si>
  <si>
    <t>-815300182</t>
  </si>
  <si>
    <t>-831307066</t>
  </si>
  <si>
    <t>Nátery kov.stav.doplnk.konštr. polyuretánové jednonásobné 2x s emailovaním.- 105μm- ozn.n EXT</t>
  </si>
  <si>
    <t>-1226887794</t>
  </si>
  <si>
    <t>" n  v.č.A07  ozn.7 existujúca Copilitová zasklenná stena  v oc. ráme  - m.č.0,30</t>
  </si>
  <si>
    <t xml:space="preserve">"  2x polyuretánový náter  RAL 5024  MODRÁ </t>
  </si>
  <si>
    <t>(5,5*3)*2</t>
  </si>
  <si>
    <t>Medzisúčet  ozn.7</t>
  </si>
  <si>
    <t xml:space="preserve">" n ext. </t>
  </si>
  <si>
    <t xml:space="preserve">" vonkajšie  schodisko , 2x polyuretánový náter  RAL 5024  MODRÁ </t>
  </si>
  <si>
    <t>" ozn.8</t>
  </si>
  <si>
    <t>1,5*(3+2,5+2,8) "m.č.147</t>
  </si>
  <si>
    <t>1,5*(3,5+7+3,5) "m.č.160</t>
  </si>
  <si>
    <t>1,5*(1,5+1,5) "m.č.149</t>
  </si>
  <si>
    <t>Medzisúčet v.č.A-08</t>
  </si>
  <si>
    <t>" ozn.10  exist.oc.schodisko  schodnicové 2x polyuretánový náter RAL 5024 MODRA</t>
  </si>
  <si>
    <t>Medzisúčet v.č.A-12  , A-08</t>
  </si>
  <si>
    <t xml:space="preserve">" ozn.12  exist.oc. nosná konštrukcia prístrešku nasd rampu - 2x polyuretánový náter RAL 5024  MODRA </t>
  </si>
  <si>
    <t xml:space="preserve">400  " odhad </t>
  </si>
  <si>
    <t>" ozn.14  exist.oc. žalúzia  2x polyuretánový náter RAL 5024 MODRA</t>
  </si>
  <si>
    <t>(2,4*1,8)*2</t>
  </si>
  <si>
    <t>Medzisúčetv.č.A-12, A-07</t>
  </si>
  <si>
    <t xml:space="preserve">50  " rezerva </t>
  </si>
  <si>
    <t>+0,41</t>
  </si>
  <si>
    <t>Súčet  v.č.A-12</t>
  </si>
  <si>
    <t>783271007.S</t>
  </si>
  <si>
    <t>Nátery kov.stav.doplnk.konštr. polyuretánové farby šedej základné - 35µm</t>
  </si>
  <si>
    <t>1824568869</t>
  </si>
  <si>
    <t>S1oprava</t>
  </si>
  <si>
    <t xml:space="preserve">Oprava strechy </t>
  </si>
  <si>
    <t>216,566</t>
  </si>
  <si>
    <t>SO01.6 - SO01.6  Vyspravenie strechy S1, Klampiarske výrobky v.č.A-18</t>
  </si>
  <si>
    <t xml:space="preserve">    712 - Izolácie striech, povlakové krytiny</t>
  </si>
  <si>
    <t>920594076</t>
  </si>
  <si>
    <t>342272051.S</t>
  </si>
  <si>
    <t>Priečky z pórobetónových tvárnic  hrúbky 150 mm - S1</t>
  </si>
  <si>
    <t>1101886893</t>
  </si>
  <si>
    <t xml:space="preserve"> "  25mm *3500mm pre  vloženie pásoviny</t>
  </si>
  <si>
    <t>0,25*3,5</t>
  </si>
  <si>
    <t xml:space="preserve">Súčet statika </t>
  </si>
  <si>
    <t>345321313.S</t>
  </si>
  <si>
    <t>Betón múrikov  atikových,  železový (bez výstuže) tr. C 16/20-XC2(SK)</t>
  </si>
  <si>
    <t>1095776956</t>
  </si>
  <si>
    <t>" pôvodna konštr. exist. atika.panel CALSLOX</t>
  </si>
  <si>
    <t>" DETAIL KD7  ozn.8</t>
  </si>
  <si>
    <t xml:space="preserve">" nadbetonovanie atiky </t>
  </si>
  <si>
    <t>(0,1+0,115)/2*0,3*170,8</t>
  </si>
  <si>
    <t>345351101.S</t>
  </si>
  <si>
    <t>Debnenie múrikov parapet., atik., zábradl., plnostenných- zhotovenie</t>
  </si>
  <si>
    <t>784765149</t>
  </si>
  <si>
    <t>2*0,2*170,8</t>
  </si>
  <si>
    <t>345351102.S</t>
  </si>
  <si>
    <t>Debnenie múrikov parapet., atik., zábradl., plnostenných- odstránenie</t>
  </si>
  <si>
    <t>-1331769024</t>
  </si>
  <si>
    <t>631346731.S</t>
  </si>
  <si>
    <t>Mazanina z betónu ľahkého (m2) ekostyrénového, betónová zmes LC 0,5 D 0,5 hr. 60 mm - S1</t>
  </si>
  <si>
    <t>739485405</t>
  </si>
  <si>
    <t>632001011.Sx</t>
  </si>
  <si>
    <t>Zhotovenie separačnej fólie v podlahových vrstvách z PVC - S1</t>
  </si>
  <si>
    <t>577084</t>
  </si>
  <si>
    <t>283290003600</t>
  </si>
  <si>
    <t xml:space="preserve">Separačná fólia PVC </t>
  </si>
  <si>
    <t>758005138</t>
  </si>
  <si>
    <t>2117886678</t>
  </si>
  <si>
    <t xml:space="preserve">3 " rekonšrukcia strechy  </t>
  </si>
  <si>
    <t>-446054366</t>
  </si>
  <si>
    <t>712</t>
  </si>
  <si>
    <t>Izolácie striech, povlakové krytiny</t>
  </si>
  <si>
    <t>712990400.S</t>
  </si>
  <si>
    <t>Vykonanie iskrovej skúšky striech z povlakových krytín, nevodivých fólií</t>
  </si>
  <si>
    <t>-138090822</t>
  </si>
  <si>
    <t>712470020.S</t>
  </si>
  <si>
    <t>Zhotovenie povlakovej krytiny striech šikmých do 30° PVC-P fóliou celoplošne lepenou s lepením spoju</t>
  </si>
  <si>
    <t>-89841429</t>
  </si>
  <si>
    <t>" oprava  S1 v mieste  nového otvoru</t>
  </si>
  <si>
    <t>5*5</t>
  </si>
  <si>
    <t>Medzisúčet  doplnenie 4.8.2025 v.č. -05  vid statika  prestup cez strechu</t>
  </si>
  <si>
    <t>"  KL1 atika  KD7</t>
  </si>
  <si>
    <t xml:space="preserve">" 30ccm napojenie vodorovne na jestv. izolácia +zvislá vn.čast atiky vodorona čast atiky </t>
  </si>
  <si>
    <t>(0,3+0,32+0,5)*168,3</t>
  </si>
  <si>
    <t>"prestupy cez strechu  VZT 1000x1050mm v. cca10cm   4x</t>
  </si>
  <si>
    <t xml:space="preserve">"OSB doska hr.25mm  príkotvenie </t>
  </si>
  <si>
    <t>" nová hydroizolácia napojenie na exist.</t>
  </si>
  <si>
    <t xml:space="preserve">" minerálna vlna hr.75mm </t>
  </si>
  <si>
    <t>1,5*1,5</t>
  </si>
  <si>
    <t>0,2*(1+1+1,05+1,05)</t>
  </si>
  <si>
    <t>Medzisúčet  strecha nový stav  v.č.A-10</t>
  </si>
  <si>
    <t>283220002100</t>
  </si>
  <si>
    <t>Hydroizolačná fólia PVC-P FATRAFOL 810, hr. 1,5 mm, izolácia plochých striech - S1, KL1</t>
  </si>
  <si>
    <t>834051878</t>
  </si>
  <si>
    <t>216,566*1,15 'Prepočítané koeficientom množstva</t>
  </si>
  <si>
    <t>712990040.S</t>
  </si>
  <si>
    <t>Položenie geotextílie vodorovne alebo zvislo na strechy ploché do 10°</t>
  </si>
  <si>
    <t>-1413767202</t>
  </si>
  <si>
    <t>693110003200.S</t>
  </si>
  <si>
    <t>Geotextília polypropylénová netkaná 500 g/m2</t>
  </si>
  <si>
    <t>-973678472</t>
  </si>
  <si>
    <t>712991040.S</t>
  </si>
  <si>
    <t>Montáž podkladnej konštrukcie z OSB dosiek na atike šírky 411 - 620 mm pod klampiarske konštrukcie- ozn.4 KD7</t>
  </si>
  <si>
    <t>-450351790</t>
  </si>
  <si>
    <t>" ozn.4</t>
  </si>
  <si>
    <t>0,5*170,8</t>
  </si>
  <si>
    <t>311kotv.</t>
  </si>
  <si>
    <t>Kotvenie , urobiť odtrhovú skúšku</t>
  </si>
  <si>
    <t>1284727040</t>
  </si>
  <si>
    <t>283550012400.S</t>
  </si>
  <si>
    <t>Komprimačná páska pomaly expandujúca š. 25 mm, pre škáry 9-18 mm, pre zhotovenie komplexných napojení - ozn.6 KD7</t>
  </si>
  <si>
    <t>1502912416</t>
  </si>
  <si>
    <t>607260000450.S</t>
  </si>
  <si>
    <t>Doska OSB nebrúsená hr. 25 mm</t>
  </si>
  <si>
    <t>-1193669811</t>
  </si>
  <si>
    <t>71299106R1</t>
  </si>
  <si>
    <t>Montáž podkladnej konštrukcie z OSB dosiek hr.25mm  impregnovaná -prestup VZT v.č.A-10</t>
  </si>
  <si>
    <t>-259273503</t>
  </si>
  <si>
    <t>(1,05*1,0)*4</t>
  </si>
  <si>
    <t>-1985834628</t>
  </si>
  <si>
    <t>4*8</t>
  </si>
  <si>
    <t>4587962</t>
  </si>
  <si>
    <t>998712102.S</t>
  </si>
  <si>
    <t>Presun hmôt pre izoláciu povlakovej krytiny v objektoch výšky nad 6 do 12 m</t>
  </si>
  <si>
    <t>2080088437</t>
  </si>
  <si>
    <t>998712192.S</t>
  </si>
  <si>
    <t>Izolácia z povlak.krytín, prípl.za presun nad vymedz. najväčšiu dopravnú vzdialenosť do 100 m</t>
  </si>
  <si>
    <t>-864581384</t>
  </si>
  <si>
    <t>713121111.S</t>
  </si>
  <si>
    <t>Montáž tepelnej izolácie podláh minerálnou vlnou, kladená voľne v jednej vrstve</t>
  </si>
  <si>
    <t>-611239037</t>
  </si>
  <si>
    <t xml:space="preserve"> "  25mm x3500mm pre  vloženie pásoviny</t>
  </si>
  <si>
    <t>631460006170.S</t>
  </si>
  <si>
    <t>Doska (lamela) z minerálnej vlny hr. 100 mm  - S1</t>
  </si>
  <si>
    <t>-1120286708</t>
  </si>
  <si>
    <t>0,25*3,5  " S1</t>
  </si>
  <si>
    <t>0,875*1,02 'Prepočítané koeficientom množstva</t>
  </si>
  <si>
    <t>7135102R1</t>
  </si>
  <si>
    <t xml:space="preserve">Montáž tesnenia prestupu , potrubných trás a tesnenie škár  (140 kg/m3) v streche </t>
  </si>
  <si>
    <t>-1454903088</t>
  </si>
  <si>
    <t>"prestup VZT</t>
  </si>
  <si>
    <t>1 " v osi 8/B</t>
  </si>
  <si>
    <t>1 " v osi 7/C</t>
  </si>
  <si>
    <t>1 " v osi 9/c</t>
  </si>
  <si>
    <t>631470005100.S</t>
  </si>
  <si>
    <t>Protipožiarná izolácia z kamennej vlny hr. 80 mm, protipožiarna ochrana EI60, pre izoláciu kruhového VZT potrubia</t>
  </si>
  <si>
    <t>-984855938</t>
  </si>
  <si>
    <t>4*0,612 'Prepočítané koeficientom množstva</t>
  </si>
  <si>
    <t>1549340221</t>
  </si>
  <si>
    <t>-841817119</t>
  </si>
  <si>
    <t>764430411R1</t>
  </si>
  <si>
    <t>Montáž oplechovania  atík z poplastovaného okapového  plechu  vrátane rohov r.š. 250 mm, v dodávke Fatrafol  - K1   ozn.8 KD7 ATIKA</t>
  </si>
  <si>
    <t>-1695614535</t>
  </si>
  <si>
    <t>"K1</t>
  </si>
  <si>
    <t xml:space="preserve">"DETAIL KD7 ATIKA   ozn.5 </t>
  </si>
  <si>
    <t>170,8</t>
  </si>
  <si>
    <t xml:space="preserve">" OPLECHOVANIE ATIKY - PANEL CALSILOX, Z POPLASTOVANÉHO PLECHU R.Š. 250 mm, S UKONČENÍM STREŠNEJ FÓLIE NA ATIKE. SYSTÉMOVÝ DETAIL. </t>
  </si>
  <si>
    <t>" PLECHOVÝ PROFIL R.Š. 250mm</t>
  </si>
  <si>
    <t>" JE V DODÁVKE STREŠ. FÓLIE. NOVÁ STREŠ. FÓLIA NA VRCHU ATIKY SA NAPOJÍ NA EXIST. STREŠ. FÓLIU.</t>
  </si>
  <si>
    <t>" UKONČENIE ZATEPLOVACIEHO SYSTÉMU PRI ATIKE RIEŠIŤ PODLA TECHNOLOG. PREDPISU.</t>
  </si>
  <si>
    <t>Súčet  v.č.A-18</t>
  </si>
  <si>
    <t>76442153R2</t>
  </si>
  <si>
    <t>Oplechovanie styku trapézového plechu  prístrešku nad rampu a zateplenej steny  z poplastovaného plechu, r.š. 250 mm- farba siva - K2</t>
  </si>
  <si>
    <t>-539561197</t>
  </si>
  <si>
    <t xml:space="preserve">"K2 r.š.250mm </t>
  </si>
  <si>
    <t>11,75</t>
  </si>
  <si>
    <t>" OPLECHOVANIE STYKU TRAPÉZOVÉHO PLECHU PRÍSTREŠKU NAD RAMPOU A ZATEPLENEJ STENY. Z POPLAST. PLECHU, FARBA SIVÁ. R.Š.1 =220 mm , R.Š. 2 = 500 mm.</t>
  </si>
  <si>
    <t>"  POUŽIŤ SYSTÉMOVÝ DETAIL KONKRÉTNEHO ZATEPLOVACIEHO SYSTÉMU.</t>
  </si>
  <si>
    <t>Súčet  v.č.A18</t>
  </si>
  <si>
    <t>76442156R2</t>
  </si>
  <si>
    <t>Oplechovanie styku trapézového plechu  prístrešku nad rampu a zateplenej steny  z poplastovaného plechu, r.š. 500 mm vr. tesnenia - farba siva -K3</t>
  </si>
  <si>
    <t>-120895988</t>
  </si>
  <si>
    <t xml:space="preserve">"K2      r.š.500mm </t>
  </si>
  <si>
    <t>"  NAVRH. TESNENIE V TVARE VLN</t>
  </si>
  <si>
    <t>Súčet v.č.A-18</t>
  </si>
  <si>
    <t>76433122R3</t>
  </si>
  <si>
    <t>UKONČENIE STREŠNEJ FÓLIE NA ZATEPLENEJ STENE, Z POPLASTOVANÉHO PLECHU R.Š. 100 mm.  SYSTÉMOVÝ DETAIL.  PLECHOVÝ PROFIL JE V DODÁVKE STREŠ. FÓLIE. NA STRECHE JE UKONČENIE FÓLIE NA REŽNOM KOMÍNOVOM MURIVE</t>
  </si>
  <si>
    <t>53064041</t>
  </si>
  <si>
    <t>" K3 r.š.100mm</t>
  </si>
  <si>
    <t>20,3 " 2np</t>
  </si>
  <si>
    <t xml:space="preserve">3,4 " strecha </t>
  </si>
  <si>
    <t>-563113127</t>
  </si>
  <si>
    <t>547005825</t>
  </si>
  <si>
    <t>SO01.7 - SO01.7 Hasiace prístroje, Vyčistenie stavby</t>
  </si>
  <si>
    <t xml:space="preserve">    722 - Zdravotechnika - vnútorný vodovod</t>
  </si>
  <si>
    <t>952901114.S</t>
  </si>
  <si>
    <t xml:space="preserve">Vyčistenie budov pri výške podlaží nad 4 m( úžitková   plocha) odovzdanie do úžívania </t>
  </si>
  <si>
    <t>170322447</t>
  </si>
  <si>
    <t xml:space="preserve">" úžiková  plocha </t>
  </si>
  <si>
    <t>752,96" 1PP v.č.A07</t>
  </si>
  <si>
    <t>784,52 " 1NP v.č.A08</t>
  </si>
  <si>
    <t>579,51   " 2NP  v.č.A09</t>
  </si>
  <si>
    <t xml:space="preserve">Súčet užitková plocha </t>
  </si>
  <si>
    <t>901+921,89+676,43 " zastavaná plocha objektu</t>
  </si>
  <si>
    <t>1696587635</t>
  </si>
  <si>
    <t>166560109</t>
  </si>
  <si>
    <t>722</t>
  </si>
  <si>
    <t>Zdravotechnika - vnútorný vodovod</t>
  </si>
  <si>
    <t>722250180.S</t>
  </si>
  <si>
    <t>Montáž hasiaceho prístroja na stenu</t>
  </si>
  <si>
    <t>-1471364496</t>
  </si>
  <si>
    <t>"  PD pož.posudenie 1PP,1NP,2NP</t>
  </si>
  <si>
    <t xml:space="preserve">17 "prenosný hasiaci prístroj  práškový  </t>
  </si>
  <si>
    <t>5   "  prenosný hasiaci prístroj snehový</t>
  </si>
  <si>
    <t xml:space="preserve">1 " prenosný hasiaci prístorj vodný </t>
  </si>
  <si>
    <t>449170001000.S</t>
  </si>
  <si>
    <t>Plastový box na hasiaci prístroj do 6 kg náplne</t>
  </si>
  <si>
    <t>104841914</t>
  </si>
  <si>
    <t>17+5+1</t>
  </si>
  <si>
    <t>449170000900.S</t>
  </si>
  <si>
    <t>Prenosný hasiaci prístroj práškový P6Če 6 kg,ABC</t>
  </si>
  <si>
    <t>1203125327</t>
  </si>
  <si>
    <t>8  " 1PP</t>
  </si>
  <si>
    <t>4 "  2NP</t>
  </si>
  <si>
    <t>449170000800.S</t>
  </si>
  <si>
    <t>Prenosný hasiaci prístroj snehový CO2 S5Če 5 kg</t>
  </si>
  <si>
    <t>1375902890</t>
  </si>
  <si>
    <t>0  "   2NP</t>
  </si>
  <si>
    <t>449170000899.S</t>
  </si>
  <si>
    <t>Prenosný hasiaci prístroj  vodný 9 l s revíziou (13A)</t>
  </si>
  <si>
    <t>-1878193195</t>
  </si>
  <si>
    <t>1  " 1PP</t>
  </si>
  <si>
    <t>0  "1NP</t>
  </si>
  <si>
    <t>722250r</t>
  </si>
  <si>
    <t xml:space="preserve">Montáž tabuliek D+M vid PD Požiarno bezpečnostné riešenie </t>
  </si>
  <si>
    <t>-615456393</t>
  </si>
  <si>
    <t>1 "podla  PD požiarna ochrana</t>
  </si>
  <si>
    <t>SO01.E1P - SO01.E1  KASÁRNE, REKONŠTRUKCIA OBJEKTU UBYTOVNE 001- PROFESIE</t>
  </si>
  <si>
    <t xml:space="preserve">E1.2 - E1.2  Zdravotechnika </t>
  </si>
  <si>
    <t xml:space="preserve">Ing.L.Kapustová </t>
  </si>
  <si>
    <t xml:space="preserve">    1 - Zemné práce   </t>
  </si>
  <si>
    <t xml:space="preserve">    4 - Vodorovné konštrukcie   </t>
  </si>
  <si>
    <t xml:space="preserve">    9 - Ostatné konštrukcie a práce-búranie   </t>
  </si>
  <si>
    <t xml:space="preserve">PSV - Práce a dodávky PSV   </t>
  </si>
  <si>
    <t xml:space="preserve">    713 - Izolácie tepelné   </t>
  </si>
  <si>
    <t xml:space="preserve">    721.1D - DEMONTAŽ - Zdravotech. vnútorná kanalizácia   </t>
  </si>
  <si>
    <t xml:space="preserve">    721 - Zdravotech. vnútorná kanalizácia   </t>
  </si>
  <si>
    <t xml:space="preserve">    722 - Zdravotechnika - vnútorný vodovod   </t>
  </si>
  <si>
    <t xml:space="preserve">    722.1D - DEMONTAŽ -Zdravotechnika - vnútorný vodovod   </t>
  </si>
  <si>
    <t xml:space="preserve">    725 - Zdravotechnika - zariaď. predmety   </t>
  </si>
  <si>
    <t xml:space="preserve">    725.D - DEMONTÁŽ - Zdravotechnika - zariaď. predmety   </t>
  </si>
  <si>
    <t xml:space="preserve">    767 - Konštrukcie doplnkové kovové   </t>
  </si>
  <si>
    <t>POZNAMKY  projektanta /dodávateľ stavby je povinný skontrolovať VV s RPD  a pripomioenkovať v čase vysvetlovania súťažných podkladov!!!!!!!</t>
  </si>
  <si>
    <t>-255565148</t>
  </si>
  <si>
    <t xml:space="preserve">"  Poznámky:  Ing.Kapustová </t>
  </si>
  <si>
    <t>"  1. Rozpočet je orientačný slúži iba pre potreby investora.</t>
  </si>
  <si>
    <t>"   2. Dodávateľ je povinný vypracovať vlastný rozpočet.</t>
  </si>
  <si>
    <t>"   3. Ceny sú uvedené bez DPH.</t>
  </si>
  <si>
    <t>"  Rozpočet neobsahuje:</t>
  </si>
  <si>
    <t>"  1. Demontáž a spätnú montáž existujúceho ohrievača vody typ Reflex Storatherm Aqua AF 1000/1_C, objem 970 litrov, trvalý výkon 2715 l/h</t>
  </si>
  <si>
    <t xml:space="preserve">  "    vrátane armatúr a čerpadiel na prípojných potrubiach studenej vody, teplej vody, cirkulácie UV a vykurovania.</t>
  </si>
  <si>
    <t xml:space="preserve">    "   Demontáž a spätná montáž ohrievača vody je vykázaná v rozpočte vykurovania.</t>
  </si>
  <si>
    <t xml:space="preserve">"   2. Doplnkové zariaďovacie predmety - zrkadlá, smetné koše, dávkovače toaletného papiera, dávkovače mydla, sušiče rúk a pod. </t>
  </si>
  <si>
    <t>"   3. Vybúranie a opätovné vyspravenie existujúcich vrstiev podlahy v miestach rýh pre uloženie ležatých zvodov splaškovej kanalizácie.</t>
  </si>
  <si>
    <t xml:space="preserve">   "    Toto je riešené v rámci stavebnej časti objektu a zahrnuté v rozpočte stavebnej časti.</t>
  </si>
  <si>
    <t>"   4. Prístupové dvierka k armatúram vodovodu v podhľade v chodbe 1.PP. Tieto sú dodávané v rámci stavebnej časti.</t>
  </si>
  <si>
    <t xml:space="preserve">Zemné práce   </t>
  </si>
  <si>
    <t>132311111.S</t>
  </si>
  <si>
    <t>Hĺbenie rýh šírky do 600 mm v  hornine tr.4 nesúdržných - ručným  alebo pneumatickým náradím</t>
  </si>
  <si>
    <t>-1925761470</t>
  </si>
  <si>
    <t xml:space="preserve">0,25*0,4*1,9" - výkop rýhy pre ležatú kanalizáciu v podlahe 1.PP - pri odpade T4   </t>
  </si>
  <si>
    <t xml:space="preserve">0,425*0,6*1,5" - výkop rýhy pre ležatú kanalizáciu v podlahe 1.PP - pri odpade K1*   </t>
  </si>
  <si>
    <t xml:space="preserve">(0,4*0,4*6)+(0,465*0,6*3,75)" - výkop rýhy pre ležatú kanalizáciu v podlahe 1.PP - od odpadu K11a po odpad K11   </t>
  </si>
  <si>
    <t xml:space="preserve">Súčet   </t>
  </si>
  <si>
    <t>167101100.S</t>
  </si>
  <si>
    <t>Nakladanie výkopku tr.1-4 ručne</t>
  </si>
  <si>
    <t>2123578598</t>
  </si>
  <si>
    <t>162501102.S</t>
  </si>
  <si>
    <t>Vodorovné premiestnenie výkopku po spevnenej ceste z horniny tr.1-4, do 100 m3 na vzdialenosť do 3000 m</t>
  </si>
  <si>
    <t>-2092958130</t>
  </si>
  <si>
    <t>171201201.S</t>
  </si>
  <si>
    <t>Uloženie sypaniny na skládky do 100 m3</t>
  </si>
  <si>
    <t>468610443</t>
  </si>
  <si>
    <t>162701105</t>
  </si>
  <si>
    <t>Poplatok za skladovanie vykopanej horniny (2,579x1,67t=4,307t)</t>
  </si>
  <si>
    <t>-705763541</t>
  </si>
  <si>
    <t xml:space="preserve">2,579*1,67   </t>
  </si>
  <si>
    <t>175101202</t>
  </si>
  <si>
    <t>Obsyp objektov sypaninou z vhodných hornín 1 až 4 s prehodením sypaniny</t>
  </si>
  <si>
    <t>-569262938</t>
  </si>
  <si>
    <t xml:space="preserve">2,579-0,631-0,132" výkop-(lôžko+potrubie) - obsyp potrubia kanalizácie v objekte   </t>
  </si>
  <si>
    <t>583310002700</t>
  </si>
  <si>
    <t>Štrkopiesok frakcia 0-8 mm, STN EN 12620 + A1</t>
  </si>
  <si>
    <t>-962066661</t>
  </si>
  <si>
    <t>167101151.S</t>
  </si>
  <si>
    <t>Nakladanie neuľahnutého výkopku z hornín tr.5-7 do 100 m3</t>
  </si>
  <si>
    <t>-2035217706</t>
  </si>
  <si>
    <t xml:space="preserve">0,631+1,816" - lôžko + obsyp potrubia nových ležatých zvodov kanalizácie   </t>
  </si>
  <si>
    <t>162501212.S</t>
  </si>
  <si>
    <t>Vodorovné premiestnenie výkopku po spevnenej ceste z horniny tr.5-7, do 100 m3 na vzdialenosť do 3000 m</t>
  </si>
  <si>
    <t>465215181</t>
  </si>
  <si>
    <t>162501213.S</t>
  </si>
  <si>
    <t>Vodorovné premiestnenie výkopku po spevnenej ceste z horniny tr.5-7, do 100 m3, príplatok k cene za každých ďalšich a začatých 1000 m</t>
  </si>
  <si>
    <t>1215815285</t>
  </si>
  <si>
    <t xml:space="preserve">Vodorovné konštrukcie   </t>
  </si>
  <si>
    <t>451573111</t>
  </si>
  <si>
    <t>Lôžko pod potrubie, stoky a drobné objekty, v otvorenom výkope z piesku a štrkopiesku do 20 mm (pod podtrubie splaškovej kanalizácie)</t>
  </si>
  <si>
    <t>-1728920796</t>
  </si>
  <si>
    <t xml:space="preserve">0,1*0,4*1,9" - pieskové lôžko pre kanalizáciu v podlahe 1.PP - pri odpade T4   </t>
  </si>
  <si>
    <t xml:space="preserve">0,1*0,6*1,5" -  pieskové lôžko pre kanalizáciu v podlahe 1.PP - pri odpade K1*   </t>
  </si>
  <si>
    <t xml:space="preserve">(0,1*0,4*6)+(0,1*0,6*3,75)" - pieskové lôžko pre kanalizáciu v podlahe 1.PP - od odpadu K11a po odpad K11   </t>
  </si>
  <si>
    <t xml:space="preserve">Ostatné konštrukcie a práce-búranie   </t>
  </si>
  <si>
    <t>971033241.S</t>
  </si>
  <si>
    <t>Vybúranie otvoru v murive tehl. plochy do 0,0225 m2 hr. do 300 mm,  -0,00800t</t>
  </si>
  <si>
    <t>593669919</t>
  </si>
  <si>
    <t>971033341.S</t>
  </si>
  <si>
    <t>Vybúranie otvoru v murive tehl. plochy do 0,09 m2 hr. do 300 mm,  -0,05700t</t>
  </si>
  <si>
    <t>241852116</t>
  </si>
  <si>
    <t>972054141.S</t>
  </si>
  <si>
    <t>Vybúranie otvoru v stropoch a klenbách železob. plochy do 0,0225 m2, hr.n ad 120 mm,  -0,00800t</t>
  </si>
  <si>
    <t>-27802229</t>
  </si>
  <si>
    <t>972054241.S</t>
  </si>
  <si>
    <t>Vybúranie otvoru v stropoch a klenbách železob. plochy do 0,09 m2, hr. nad 120 mm,  -0,03200t</t>
  </si>
  <si>
    <t>-60811755</t>
  </si>
  <si>
    <t>974031142.S</t>
  </si>
  <si>
    <t>Vysekávanie rýh v akomkoľvek murive tehlovom na akúkoľvek maltu do hĺbky 70 mm a š. do 70 mm,  -0,00900t</t>
  </si>
  <si>
    <t>1622498654</t>
  </si>
  <si>
    <t>974031145.S</t>
  </si>
  <si>
    <t>Vysekávanie rýh v akomkoľvek murive tehlovom na akúkoľvek maltu do hĺbky 70 mm a š. do 200 mm,  -0,02500t</t>
  </si>
  <si>
    <t>677135168</t>
  </si>
  <si>
    <t>974031147.S</t>
  </si>
  <si>
    <t>Vysekávanie rýh v akomkoľvek murive tehlovom na akúkoľvek maltu do hĺbky 70 mm a š. nad 200 mm,  -0,03800t</t>
  </si>
  <si>
    <t>-1842537047</t>
  </si>
  <si>
    <t>979011111</t>
  </si>
  <si>
    <t>Zvislá doprava sutiny a vybúraných hmôt za prvé podlažie nad alebo pod základným podlažím</t>
  </si>
  <si>
    <t>-1191404606</t>
  </si>
  <si>
    <t>2082743330</t>
  </si>
  <si>
    <t>979082111</t>
  </si>
  <si>
    <t>Vnútrostavenisková doprava sutiny a vybúraných hmôt do 10 m</t>
  </si>
  <si>
    <t>1869188182</t>
  </si>
  <si>
    <t>Vnútrostavenisková doprava sutiny a vybúraných hmôt za každých ďalších 5 m</t>
  </si>
  <si>
    <t>1611867359</t>
  </si>
  <si>
    <t>979081111</t>
  </si>
  <si>
    <t>592777988</t>
  </si>
  <si>
    <t>979081121</t>
  </si>
  <si>
    <t>Odvoz sutiny a vybúraných hmôt na skládku za každý ďalší 1 km (24 km)</t>
  </si>
  <si>
    <t>-1357824843</t>
  </si>
  <si>
    <t>-577657188</t>
  </si>
  <si>
    <t>979089612.S</t>
  </si>
  <si>
    <t>Poplatok za skládku - iné odpady zo stavieb a demolácií (17 09), ostatné</t>
  </si>
  <si>
    <t>682454017</t>
  </si>
  <si>
    <t xml:space="preserve">Práce a dodávky PSV   </t>
  </si>
  <si>
    <t xml:space="preserve">Izolácie tepelné   </t>
  </si>
  <si>
    <t>713482111.S</t>
  </si>
  <si>
    <t>Montáž trubíc z PE, hr.do 10 mm,vnút.priemer do 38 mm</t>
  </si>
  <si>
    <t>-633177851</t>
  </si>
  <si>
    <t>283310000400.S</t>
  </si>
  <si>
    <t>Izolačná PE trubica dxhr. 20x5 mm, nenadrezaná, na izolovanie rozvodov vody, kúrenia, zdravotechniky</t>
  </si>
  <si>
    <t>2142193883</t>
  </si>
  <si>
    <t xml:space="preserve">143 * 1,02   </t>
  </si>
  <si>
    <t>283310000700.S</t>
  </si>
  <si>
    <t>Izolačná PE trubica dxhr. 28x5 mm, nenadrezaná, na izolovanie rozvodov vody, kúrenia, zdravotechniky</t>
  </si>
  <si>
    <t>-1609316789</t>
  </si>
  <si>
    <t xml:space="preserve">69 * 1,02   </t>
  </si>
  <si>
    <t>283310000800.S</t>
  </si>
  <si>
    <t>Izolačná PE trubica dxhr. 32x5 mm, nenadrezaná, na izolovanie rozvodov vody, kúrenia, zdravotechniky</t>
  </si>
  <si>
    <t>2038600481</t>
  </si>
  <si>
    <t xml:space="preserve">13 * 1,02   </t>
  </si>
  <si>
    <t>283310002800.S</t>
  </si>
  <si>
    <t>Izolačná PE trubica dxhr. 20x13 mm, nadrezaná, na izolovanie rozvodov vody, kúrenia, zdravotechniky</t>
  </si>
  <si>
    <t>450723967</t>
  </si>
  <si>
    <t xml:space="preserve">15 * 1,02   </t>
  </si>
  <si>
    <t>283310003100.S</t>
  </si>
  <si>
    <t>Izolačná PE trubica dxhr. 28x13 mm, nadrezaná, na izolovanie rozvodov vody, kúrenia, zdravotechniky</t>
  </si>
  <si>
    <t>-534120096</t>
  </si>
  <si>
    <t xml:space="preserve">55 * 1,02   </t>
  </si>
  <si>
    <t>283310003200.S</t>
  </si>
  <si>
    <t>Izolačná PE trubica dxhr. 32x13 mm, nadrezaná, na izolovanie rozvodov vody, kúrenia, zdravotechniky</t>
  </si>
  <si>
    <t>1728440761</t>
  </si>
  <si>
    <t xml:space="preserve">10 * 1,02   </t>
  </si>
  <si>
    <t>283310003300.S</t>
  </si>
  <si>
    <t>Izolačná PE trubica dxhr. 35x13 mm, nadrezaná, na izolovanie rozvodov vody, kúrenia, zdravotechniky</t>
  </si>
  <si>
    <t>1892106438</t>
  </si>
  <si>
    <t>713482112.S</t>
  </si>
  <si>
    <t>Montáž trubíc z PE, hr.do 10 mm,vnút.priemer 39-70 mm</t>
  </si>
  <si>
    <t>-873301154</t>
  </si>
  <si>
    <t>283310003500.S</t>
  </si>
  <si>
    <t>Izolačná PE trubica dxhr. 42x13 mm, nadrezaná, na izolovanie rozvodov vody, kúrenia, zdravotechniky</t>
  </si>
  <si>
    <t>-767918623</t>
  </si>
  <si>
    <t xml:space="preserve">22 * 1,02   </t>
  </si>
  <si>
    <t>283310003600.S</t>
  </si>
  <si>
    <t>Izolačná PE trubica dxhr. 48x13 mm, nadrezaná, na izolovanie rozvodov vody, kúrenia, zdravotechniky</t>
  </si>
  <si>
    <t>-2054414006</t>
  </si>
  <si>
    <t>283310003700.S</t>
  </si>
  <si>
    <t>Izolačná PE trubica dxhr. 50x13 mm, nadrezaná, na izolovanie rozvodov vody, kúrenia, zdravotechniky</t>
  </si>
  <si>
    <t>-215233141</t>
  </si>
  <si>
    <t>283310003800.S</t>
  </si>
  <si>
    <t>Izolačná PE trubica dxhr. 54x13 mm, nadrezaná, na izolovanie rozvodov vody, kúrenia, zdravotechniky</t>
  </si>
  <si>
    <t>1386338575</t>
  </si>
  <si>
    <t>283310004000.S</t>
  </si>
  <si>
    <t>Izolačná PE trubica dxhr. 64x13 mm, nadrezaná, na izolovanie rozvodov vody, kúrenia, zdravotechniky</t>
  </si>
  <si>
    <t>238300714</t>
  </si>
  <si>
    <t>283310003900.S</t>
  </si>
  <si>
    <t>Izolačná PE trubica dxhr. 60x13 mm, nadrezaná, na izolovanie rozvodov vody, kúrenia, zdravotechniky</t>
  </si>
  <si>
    <t>-155135730</t>
  </si>
  <si>
    <t>713482113.S</t>
  </si>
  <si>
    <t>Montáž trubíc z PE, hr.do 10 mm,vnút.priemer 71-95 mm</t>
  </si>
  <si>
    <t>-440934323</t>
  </si>
  <si>
    <t>283310004100.S</t>
  </si>
  <si>
    <t>Izolačná PE trubica dxhr. 76x13 mm, nadrezaná, na izolovanie rozvodov vody, kúrenia, zdravotechniky</t>
  </si>
  <si>
    <t>-1428630512</t>
  </si>
  <si>
    <t xml:space="preserve">37 * 1,02   </t>
  </si>
  <si>
    <t>283310004200.S</t>
  </si>
  <si>
    <t>Izolačná PE trubica dxhr. 89x13 mm, nadrezaná, na izolovanie rozvodov vody, kúrenia, zdravotechniky</t>
  </si>
  <si>
    <t>-958767705</t>
  </si>
  <si>
    <t xml:space="preserve">26 * 1,02   </t>
  </si>
  <si>
    <t>713482121.S</t>
  </si>
  <si>
    <t>Montáž trubíc z PE, hr.15-20 mm,vnút.priemer do 38 mm</t>
  </si>
  <si>
    <t>848675823</t>
  </si>
  <si>
    <t>283310004700.S</t>
  </si>
  <si>
    <t>Izolačná PE trubica dxhr. 22x20 mm, nadrezaná, na izolovanie rozvodov vody, kúrenia, zdravotechniky</t>
  </si>
  <si>
    <t>-926955490</t>
  </si>
  <si>
    <t xml:space="preserve">290 * 1,02   </t>
  </si>
  <si>
    <t>283310004800.S</t>
  </si>
  <si>
    <t>Izolačná PE trubica dxhr. 28x20 mm, nadrezaná, na izolovanie rozvodov vody, kúrenia, zdravotechniky</t>
  </si>
  <si>
    <t>73217069</t>
  </si>
  <si>
    <t xml:space="preserve">150 * 1,02   </t>
  </si>
  <si>
    <t>283310004900.S</t>
  </si>
  <si>
    <t>Izolačná PE trubica dxhr. 35x20 mm, nadrezaná, na izolovanie rozvodov vody, kúrenia, zdravotechniky</t>
  </si>
  <si>
    <t>1197287035</t>
  </si>
  <si>
    <t xml:space="preserve">38,5 * 1,02   </t>
  </si>
  <si>
    <t>713482122.S</t>
  </si>
  <si>
    <t>Montáž trubíc z PE, hr.15-20 mm,vnút.priemer 39-70 mm</t>
  </si>
  <si>
    <t>1036117185</t>
  </si>
  <si>
    <t>283310005000.S</t>
  </si>
  <si>
    <t>Izolačná PE trubica dxhr. 42x20 mm, nadrezaná, na izolovanie rozvodov vody, kúrenia, zdravotechniky</t>
  </si>
  <si>
    <t>-1247685783</t>
  </si>
  <si>
    <t xml:space="preserve">33 * 1,02   </t>
  </si>
  <si>
    <t>283310005200.S</t>
  </si>
  <si>
    <t>Izolačná PE trubica dxhr. 54x20 mm, nadrezaná, na izolovanie rozvodov vody, kúrenia, zdravotechniky</t>
  </si>
  <si>
    <t>2143708255</t>
  </si>
  <si>
    <t>283310005400.S</t>
  </si>
  <si>
    <t>Izolačná PE trubica dxhr. 63x20 mm, nadrezaná, na izolovanie rozvodov vody, kúrenia, zdravotechniky</t>
  </si>
  <si>
    <t>-780764283</t>
  </si>
  <si>
    <t>713530705.S</t>
  </si>
  <si>
    <t>Protipožiarny prestup potrubia prierez otvoru 0,005-0,01 m2 izolované protipožiarnou penou El60-120, zaplnenie prestupu 30%</t>
  </si>
  <si>
    <t>923882623</t>
  </si>
  <si>
    <t>713530710.S</t>
  </si>
  <si>
    <t>Protipožiarny prestup potrubia prierez otvoru 0,01-0,015 m2 izolované protipožiarnou penou El60-120, zaplnenie prestupu 30%</t>
  </si>
  <si>
    <t>-1645326849</t>
  </si>
  <si>
    <t>713530720.S</t>
  </si>
  <si>
    <t>Protipožiarny prestup potrubia prierez otvoru 0,02-0,03 m2 izolované protipožiarnou penou El60-120, zaplnenie prestupu 30%</t>
  </si>
  <si>
    <t>-419455248</t>
  </si>
  <si>
    <t>998713202.S</t>
  </si>
  <si>
    <t>554717451</t>
  </si>
  <si>
    <t>998713294.S</t>
  </si>
  <si>
    <t>Izolácie tepelné, prípl.za presun nad vymedz. najväčšiu dopravnú vzdial. do 1000 m</t>
  </si>
  <si>
    <t>2141113187</t>
  </si>
  <si>
    <t>721.1D</t>
  </si>
  <si>
    <t xml:space="preserve">DEMONTAŽ - Zdravotech. vnútorná kanalizácia   </t>
  </si>
  <si>
    <t>721140802.S</t>
  </si>
  <si>
    <t>Demontáž potrubia z liatinových rúr odpadového alebo dažďového do DN 100,  -0,01492t</t>
  </si>
  <si>
    <t>737541440</t>
  </si>
  <si>
    <t>721171803.S</t>
  </si>
  <si>
    <t>Demontáž potrubia z PVC-U rúr odpadového alebo pripojovacieho do D 75 mm,  -0,00156 t</t>
  </si>
  <si>
    <t>-425791357</t>
  </si>
  <si>
    <t>721210813.S</t>
  </si>
  <si>
    <t>Demontáž vpustu podlahového z kyselinovzdornej kameniny DN 100,  -0,02961t</t>
  </si>
  <si>
    <t>1996846407</t>
  </si>
  <si>
    <t>721220801.S</t>
  </si>
  <si>
    <t>Demontáž zápachovej uzávierky do DN 70,  -0,00310t</t>
  </si>
  <si>
    <t>-934488809</t>
  </si>
  <si>
    <t>721290822.S</t>
  </si>
  <si>
    <t>Vnútrostav. premiestnenie vybúraných hmôt vnútor. kanal. vodorovne do 100 m z budov vysokých do 12 m</t>
  </si>
  <si>
    <t>1736926177</t>
  </si>
  <si>
    <t>721</t>
  </si>
  <si>
    <t xml:space="preserve">Zdravotech. vnútorná kanalizácia   </t>
  </si>
  <si>
    <t>721300912.S</t>
  </si>
  <si>
    <t>Prečistenie zvislých odpadov v jednom podlaží do DN 200</t>
  </si>
  <si>
    <t>-256710008</t>
  </si>
  <si>
    <t>721300922.S</t>
  </si>
  <si>
    <t>Prečistenie ležatých zvodov do DN 300</t>
  </si>
  <si>
    <t>-1534921861</t>
  </si>
  <si>
    <t>721110915.S</t>
  </si>
  <si>
    <t>Oprava odpadového potrubia kameninového prepojenie doterajšieho potrubia do DN 100</t>
  </si>
  <si>
    <t>-811432262</t>
  </si>
  <si>
    <t>721110916.S</t>
  </si>
  <si>
    <t>Oprava odpadového potrubia kameninového prepojenie doterajšieho potrubia DN 125</t>
  </si>
  <si>
    <t>636896463</t>
  </si>
  <si>
    <t>721140912.S</t>
  </si>
  <si>
    <t>Oprava odpadového potrubia liatinového prepojenie doterajšieho potrubia DN 50</t>
  </si>
  <si>
    <t>-1781221098</t>
  </si>
  <si>
    <t>721140913.S</t>
  </si>
  <si>
    <t>Oprava odpadového potrubia liatinového prepojenie doterajšieho potrubia DN 70</t>
  </si>
  <si>
    <t>-1160864508</t>
  </si>
  <si>
    <t>721140915.S</t>
  </si>
  <si>
    <t>Oprava odpadového potrubia liatinového prepojenie doterajšieho potrubia DN 100</t>
  </si>
  <si>
    <t>235818437</t>
  </si>
  <si>
    <t>721140916.S</t>
  </si>
  <si>
    <t>Oprava odpadového potrubia liatinového prepojenie doterajšieho potrubia DN 125</t>
  </si>
  <si>
    <t>-810132868</t>
  </si>
  <si>
    <t>721100911.S</t>
  </si>
  <si>
    <t>Oprava potrubia hrdlového zazátkovanie hrdla kanalizačného potrubia do DN100</t>
  </si>
  <si>
    <t>-807403707</t>
  </si>
  <si>
    <t>721171130.S</t>
  </si>
  <si>
    <t>Potrubie z PVC - U odpadové ležaté hrdlové v zemi D 110 mm</t>
  </si>
  <si>
    <t>-11950189</t>
  </si>
  <si>
    <t>721171133.S</t>
  </si>
  <si>
    <t>Potrubie z PVC - U odpadové ležaté hrdlové v zemi D 125 mm</t>
  </si>
  <si>
    <t>70047959</t>
  </si>
  <si>
    <t>721171570.S</t>
  </si>
  <si>
    <t>Potrubie odpadové z rúr PP, odolné voči vysokým teplotám (do 100 st.C) napr. typ Master 3 PLUS -  zvislé a zavesené Dxt 75x2,1 mm</t>
  </si>
  <si>
    <t>-143134748</t>
  </si>
  <si>
    <t>721171571.S</t>
  </si>
  <si>
    <t>Potrubie odpadové z rúr PP, odolné voči vysokým teplotám (do 100 st.C) napr. typ Master 3 PLUS -  zvislé a zavesené Dxt 110x3,0 mm</t>
  </si>
  <si>
    <t>1804017616</t>
  </si>
  <si>
    <t>721171572.S</t>
  </si>
  <si>
    <t>Potrubie odpadové z rúr PP, odolné voči vysokým teplotám (do 100 st.C) napr. typ Master 3 PLUS -  zavesené Dxt 125x3,5 mm</t>
  </si>
  <si>
    <t>-1156661015</t>
  </si>
  <si>
    <t>721171580.S</t>
  </si>
  <si>
    <t>Potrubie odpadové z rúr PP, odolné voči vysokým teplotám (do 100 st.C) napr. typ Master 3 PLUS -  prípojné Dxt 50x2,0 mm</t>
  </si>
  <si>
    <t>1360922119</t>
  </si>
  <si>
    <t>721171581.S</t>
  </si>
  <si>
    <t>Potrubie odpadové z rúr PP, odolné voči vysokým teplotám (do 100 st.C) napr. typ Master 3 PLUS -  prípojné Dxt 75x2,1 mmmm</t>
  </si>
  <si>
    <t>1949682236</t>
  </si>
  <si>
    <t>721171582.S</t>
  </si>
  <si>
    <t>Potrubie odpadové z rúr PP, odolné voči vysokým teplotám (do 100 st.C) napr. typ Master 3 PLUS -  prípojné Dxt 110x3,0 mm</t>
  </si>
  <si>
    <t>1907172021</t>
  </si>
  <si>
    <t>721172503</t>
  </si>
  <si>
    <t>Montáž čistiaceho kusu pre odhlučnené potrubia MASTER 3 Plus DN 110</t>
  </si>
  <si>
    <t>-1605149838</t>
  </si>
  <si>
    <t>286540142100.S</t>
  </si>
  <si>
    <t>Čistiaci kus PP DN 110, pre potrubie Mastre 3 Plus</t>
  </si>
  <si>
    <t>1158549254</t>
  </si>
  <si>
    <t>721172012.S</t>
  </si>
  <si>
    <t>Potrubie odpadové HT z PP, vodorovné DN 75</t>
  </si>
  <si>
    <t>-1401293444</t>
  </si>
  <si>
    <t>721172013.S</t>
  </si>
  <si>
    <t>Potrubie odpadové HT z PP, vodorovné DN 110</t>
  </si>
  <si>
    <t>864603616</t>
  </si>
  <si>
    <t>721172014.S</t>
  </si>
  <si>
    <t>Potrubie odpadové HT z PP, vodorovné DN 125</t>
  </si>
  <si>
    <t>-636858791</t>
  </si>
  <si>
    <t>721172022.S</t>
  </si>
  <si>
    <t>Potrubie odpadové HT z PP, zvislé DN 75</t>
  </si>
  <si>
    <t>-203784742</t>
  </si>
  <si>
    <t>721172023.S</t>
  </si>
  <si>
    <t>Potrubie odpadové HT z PP, zvislé DN 110</t>
  </si>
  <si>
    <t>-917671571</t>
  </si>
  <si>
    <t>721172024.S</t>
  </si>
  <si>
    <t>Potrubie odpadové HT z PP, zvislé DN 125</t>
  </si>
  <si>
    <t>1283849843</t>
  </si>
  <si>
    <t>721172033.S</t>
  </si>
  <si>
    <t>Potrubie odpadové HT z PP, pripojovacie DN 50</t>
  </si>
  <si>
    <t>1940936028</t>
  </si>
  <si>
    <t>721172034.S</t>
  </si>
  <si>
    <t>Potrubie odpadové HT z PP, pripojovacie DN 75</t>
  </si>
  <si>
    <t>1355445978</t>
  </si>
  <si>
    <t>721172035.S</t>
  </si>
  <si>
    <t>Potrubie odpadové HT z PP, pripojovacie DN 110</t>
  </si>
  <si>
    <t>688336936</t>
  </si>
  <si>
    <t>721172354.S</t>
  </si>
  <si>
    <t>Montáž čistiaceho kusu HT potrubia DN 70</t>
  </si>
  <si>
    <t>-1843826435</t>
  </si>
  <si>
    <t>286540019000.S</t>
  </si>
  <si>
    <t>Čistiaci kus HT DN 70, PP systém pre beztlakový rozvod vnútorného odpadu</t>
  </si>
  <si>
    <t>-1934807743</t>
  </si>
  <si>
    <t>721172357.S</t>
  </si>
  <si>
    <t>Montáž čistiaceho kusu HT potrubia DN 100</t>
  </si>
  <si>
    <t>1532321923</t>
  </si>
  <si>
    <t>286540019100.S</t>
  </si>
  <si>
    <t>Čistiaci kus HT DN 100, PP systém pre beztlakový rozvod vnútorného odpadu</t>
  </si>
  <si>
    <t>-382225722</t>
  </si>
  <si>
    <t>721274102.S</t>
  </si>
  <si>
    <t>Ventilačná hlavica strešná plastová DN 70</t>
  </si>
  <si>
    <t>378618177</t>
  </si>
  <si>
    <t>721194104.S</t>
  </si>
  <si>
    <t>Zriadenie prípojky na potrubí vyvedenie a upevnenie odpadových výpustiek D 40 mm</t>
  </si>
  <si>
    <t>-455613887</t>
  </si>
  <si>
    <t>721194105.S</t>
  </si>
  <si>
    <t>Zriadenie prípojky na potrubí vyvedenie a upevnenie odpadových výpustiek D 50 mm</t>
  </si>
  <si>
    <t>-1485278518</t>
  </si>
  <si>
    <t>721194109.S</t>
  </si>
  <si>
    <t>Zriadenie prípojky na potrubí vyvedenie a upevnenie odpadových výpustiek D 110 mm</t>
  </si>
  <si>
    <t>-856780797</t>
  </si>
  <si>
    <t>721290009.S</t>
  </si>
  <si>
    <t>Montáž privzdušňovacieho ventilu pre odpadové potrubia DN 75</t>
  </si>
  <si>
    <t>491282334</t>
  </si>
  <si>
    <t>551610000100</t>
  </si>
  <si>
    <t>Privzdušňovacia hlavica HL900N, DN 75, (37 l/s), - 40 až + 60°C, dvojitá vzduchová izolácia, vnútorná kanalizácia, PP</t>
  </si>
  <si>
    <t>-1967253193</t>
  </si>
  <si>
    <t>721290012.S</t>
  </si>
  <si>
    <t>Montáž privzdušňovacieho ventilu pre odpadové potrubia DN 110</t>
  </si>
  <si>
    <t>666514764</t>
  </si>
  <si>
    <t>551610000200</t>
  </si>
  <si>
    <t>Privzdušňovacia hlavica HL900NECO, DN 110, (37 l/s), - 40 až + 60°C, dvojitá izolačná stena, vnútorná kanalizácia, PP</t>
  </si>
  <si>
    <t>1888477449</t>
  </si>
  <si>
    <t>551610000100.1</t>
  </si>
  <si>
    <t>Vetracia mriežka 100x100mm, nerez</t>
  </si>
  <si>
    <t>-333987523</t>
  </si>
  <si>
    <t>721229021.S</t>
  </si>
  <si>
    <t>Montáž podlahového odtokového žlabu dĺžky 800 mm pre montáž k stene</t>
  </si>
  <si>
    <t>146065183</t>
  </si>
  <si>
    <t>552240011405</t>
  </si>
  <si>
    <t>S- Žľab sprchový vrátane nerezový dĺžky 800mm, vrátane nerezového roštu, so sifónom DN50 v strede , vodorovný odtok, montáž k stene</t>
  </si>
  <si>
    <t>978913738</t>
  </si>
  <si>
    <t>721213000.S</t>
  </si>
  <si>
    <t>Montáž podlahového vpustu s vodorovným odtokom DN 50</t>
  </si>
  <si>
    <t>367705204</t>
  </si>
  <si>
    <t>286630027200</t>
  </si>
  <si>
    <t>S1 - Podlahový vpust HL510NPr, (0,5 l/s) horizontálny odtok DN 40/50, pevná izolačná príruba, zápachová uzávierka Primus, rám 147x147 mm, mriežka 140x140mm, PP/PE/nerez</t>
  </si>
  <si>
    <t>1273009260</t>
  </si>
  <si>
    <t>PC 721213015</t>
  </si>
  <si>
    <t>Montáž kuchynskej hygienickej nerezovej vpuste so zápachovým uzáverom, roštom, zvislý odtok DN110</t>
  </si>
  <si>
    <t>1498102853</t>
  </si>
  <si>
    <t>552420026010</t>
  </si>
  <si>
    <t>NV - Nerezová hygienická vpusť so zápachovým uzáverom a nerezovým protisklzovým roštom s rámom 200x200mm, zvislý odtok DN110, napr.  ACO 157</t>
  </si>
  <si>
    <t>1163064863</t>
  </si>
  <si>
    <t>PC 721213065</t>
  </si>
  <si>
    <t>Montáž kuchynského hygienického krabicového žľabu, vrátane nerezovej vpuste so zápachovým uzáverom, roštom, sitom pre zachytenie nečistôt, zvislý odtok DN110</t>
  </si>
  <si>
    <t>1184399947</t>
  </si>
  <si>
    <t>552PC 420026180</t>
  </si>
  <si>
    <t>Nerezový hygienický krabicový žľab s odtokovou vpusťou, so zápachovým uzáverom, nerezovým protisklzovým roštom s rámom 300x500mm, zvislý odtok (prietok 4,5 l/s) napr.  ACO</t>
  </si>
  <si>
    <t>súb.</t>
  </si>
  <si>
    <t>-657148331</t>
  </si>
  <si>
    <t>552PC 420026180.1</t>
  </si>
  <si>
    <t>Nerezový hygienický krabicový žľab s odtokovou vpusťou, so zápachovým uzáverom, nerezovým protisklzovým roštom s rámom 400x800mm, zvislý odtok (prietok 4,5 l/s) napr.  ACO</t>
  </si>
  <si>
    <t>1021216510</t>
  </si>
  <si>
    <t>721300922</t>
  </si>
  <si>
    <t>Stavebno montážne práce spojené s realizáciou vnútornej kanalizácie.... HZS 21,63 EUR/hod</t>
  </si>
  <si>
    <t>hod.</t>
  </si>
  <si>
    <t>272921437</t>
  </si>
  <si>
    <t>721290111.S</t>
  </si>
  <si>
    <t>Ostatné - skúška tesnosti kanalizácie v objektoch vodou do DN 125</t>
  </si>
  <si>
    <t>-756935590</t>
  </si>
  <si>
    <t>998721202.S</t>
  </si>
  <si>
    <t>Presun hmôt pre vnútornú kanalizáciu v objektoch výšky nad 6 do 12 m</t>
  </si>
  <si>
    <t>327387090</t>
  </si>
  <si>
    <t>998721294.S</t>
  </si>
  <si>
    <t>Vnútorná kanalizácia, prípl.za presun nad vymedz. najväč. dopr. vzdial. do 1000m</t>
  </si>
  <si>
    <t>1756145463</t>
  </si>
  <si>
    <t xml:space="preserve">Zdravotechnika - vnútorný vodovod   </t>
  </si>
  <si>
    <t>722131933.S</t>
  </si>
  <si>
    <t>Oprava vodovodného potrubia závitového prepojenie doterajšieho potrubia DN 25</t>
  </si>
  <si>
    <t>-892678486</t>
  </si>
  <si>
    <t>722131934.S</t>
  </si>
  <si>
    <t>Oprava vodovodného potrubia závitového prepojenie doterajšieho potrubia DN 32</t>
  </si>
  <si>
    <t>-427512017</t>
  </si>
  <si>
    <t>722131938.S</t>
  </si>
  <si>
    <t>Oprava vodovodného potrubia závitového prepojenie doterajšieho potrubia DN 80</t>
  </si>
  <si>
    <t>1009592467</t>
  </si>
  <si>
    <t>722130213.S</t>
  </si>
  <si>
    <t>Potrubie z oceľových rúr pozink. bezšvíkových bežných-11 353.0, 10 004.0 zvarov. bežných-11 343.00 DN 25</t>
  </si>
  <si>
    <t>-889547074</t>
  </si>
  <si>
    <t>722130214.S</t>
  </si>
  <si>
    <t>Potrubie z oceľových rúr pozink. bezšvíkových bežných-11 353.0, 10 004.0 zvarov. bežných-11 343.00 DN 32</t>
  </si>
  <si>
    <t>1400337053</t>
  </si>
  <si>
    <t>722130215.S</t>
  </si>
  <si>
    <t>Potrubie z oceľových rúr pozink. bezšvíkových bežných-11 353.0, 10 004.0 zvarov. bežných-11 343.00 DN 40</t>
  </si>
  <si>
    <t>1173258500</t>
  </si>
  <si>
    <t>722130216.S</t>
  </si>
  <si>
    <t>Potrubie z oceľových rúr pozink. bezšvíkových bežných-11 353.0, 10 004.0 zvarov. bežných-11 343.00 DN 50</t>
  </si>
  <si>
    <t>-1899414656</t>
  </si>
  <si>
    <t>722130217.S</t>
  </si>
  <si>
    <t>Potrubie z oceľových rúr pozink. bezšvíkových bežných-11 353.0, 10 004.0 zvarov. bežných-11 343.00 DN 65</t>
  </si>
  <si>
    <t>-328501812</t>
  </si>
  <si>
    <t>722161021.S</t>
  </si>
  <si>
    <t>Vodovodné potrubie z nerezových rúrok spájaných lisovaním D 76 mm</t>
  </si>
  <si>
    <t>-446865489</t>
  </si>
  <si>
    <t>722161024.S</t>
  </si>
  <si>
    <t>Vodovodné potrubie z nerezových rúrok spájaných lisovaním D 89 mm</t>
  </si>
  <si>
    <t>783625640</t>
  </si>
  <si>
    <t>722171132.S</t>
  </si>
  <si>
    <t>Plasthliníkové potrubie v tyčiach spájané lisovaním d 20 mm, tlakové, pre rozvody pitnej vody- studenej a teplej (Pex-Al-Pex)</t>
  </si>
  <si>
    <t>-1246904942</t>
  </si>
  <si>
    <t>722171133.S</t>
  </si>
  <si>
    <t>Plasthliníkové potrubie v tyčiach spájané lisovaním d 26 mm, tlakové, pre rozvody pitnej vody- studenej a teplej (Pex-Al-Pex)</t>
  </si>
  <si>
    <t>-1257320630</t>
  </si>
  <si>
    <t>722171134.S</t>
  </si>
  <si>
    <t>Plasthliníkové potrubie v tyčiach spájané lisovaním d 32 mm, tlakové, pre rozvody pitnej vody- studenej a teplej (Pex-Al-Pex)</t>
  </si>
  <si>
    <t>-1066072766</t>
  </si>
  <si>
    <t>722171135.S</t>
  </si>
  <si>
    <t>Plasthliníkové potrubie v tyčiach spájané lisovaním d 40 mm, tlakové, pre rozvody pitnej vody- studenej a teplej (Pex-Al-Pex)</t>
  </si>
  <si>
    <t>998304239</t>
  </si>
  <si>
    <t>722171136.S</t>
  </si>
  <si>
    <t>Plasthliníkové potrubie v tyčiach spájané lisovaním d 50 mm, tlakové, pre rozvody pitnej vody- studenej a teplej (Pex-Al-Pex)</t>
  </si>
  <si>
    <t>1188542586</t>
  </si>
  <si>
    <t>722172633.S</t>
  </si>
  <si>
    <t>Plasthliníkové potrubie v tyčiach spájané lisovaním d 63 mm, tlakové, pre rozvody pitnej vody- studenej a teplej (Pex-Al-Pex)</t>
  </si>
  <si>
    <t>-548248411</t>
  </si>
  <si>
    <t>722171119.S</t>
  </si>
  <si>
    <t>Plasthliníkové potrubie v tyčiach spájané lisovaním d 75 mm, tlakové, pre rozvody pitnej vody- studenej a teplej (Pex-Al-Pex)</t>
  </si>
  <si>
    <t>1417819940</t>
  </si>
  <si>
    <t>722190401.S</t>
  </si>
  <si>
    <t>Vyvedenie a upevnenie výpustky DN 15</t>
  </si>
  <si>
    <t>908203915</t>
  </si>
  <si>
    <t>722190403.S</t>
  </si>
  <si>
    <t>Vyvedenie a upevnenie výpustky DN 25</t>
  </si>
  <si>
    <t>-895884132</t>
  </si>
  <si>
    <t>722221010.S</t>
  </si>
  <si>
    <t>Montáž guľového kohúta závitového priameho pre vodu G 1/2</t>
  </si>
  <si>
    <t>-553656334</t>
  </si>
  <si>
    <t>551110004905</t>
  </si>
  <si>
    <t>Guľový uzáver pre vodu, závitový 1/2" FF, plnoprietokový, s páčkou  - (GK, DN15)</t>
  </si>
  <si>
    <t>-1648350944</t>
  </si>
  <si>
    <t>551110004908</t>
  </si>
  <si>
    <t>Guľový uzáver pre vodu, závitový 1/2" FF, plnoprietokový, s páčkou, s odvodnením  - (GKV, DN15)</t>
  </si>
  <si>
    <t>483313795</t>
  </si>
  <si>
    <t>551110006910</t>
  </si>
  <si>
    <t>Guľový uzáver pre vodu, závitový G1/2", páčka - (GK, G1/2")</t>
  </si>
  <si>
    <t>1319299758</t>
  </si>
  <si>
    <t>722221015.S</t>
  </si>
  <si>
    <t>Montáž guľového kohúta závitového priameho pre vodu G 3/4</t>
  </si>
  <si>
    <t>64392439</t>
  </si>
  <si>
    <t>551110005005</t>
  </si>
  <si>
    <t>Guľový uzáver pre vodu, závitový 3/4" FF, plnoprietokový, s páčkou  - (GK, DN20)</t>
  </si>
  <si>
    <t>-852939733</t>
  </si>
  <si>
    <t>551110005008</t>
  </si>
  <si>
    <t>Guľový uzáver pre vodu, závitový 3/4" FF, plnoprietokový, s páčkou, s odvodnením  - (GKV, DN20)</t>
  </si>
  <si>
    <t>210804260</t>
  </si>
  <si>
    <t>551110005008.1</t>
  </si>
  <si>
    <t>Guľový uzáver pre vodu, závitový G3/4", páčka - (GK, G3/4")</t>
  </si>
  <si>
    <t>-1747578057</t>
  </si>
  <si>
    <t>722221020.S</t>
  </si>
  <si>
    <t>Montáž guľového kohúta závitového priameho pre vodu G 1</t>
  </si>
  <si>
    <t>-1866704747</t>
  </si>
  <si>
    <t>5511100051008</t>
  </si>
  <si>
    <t>Guľový uzáver pre vodu, závitový 1" FF, plnoprietokový, s páčkou, s odvodnením  - (GKV, DN25)</t>
  </si>
  <si>
    <t>1658435769</t>
  </si>
  <si>
    <t>722221025.S</t>
  </si>
  <si>
    <t>Montáž guľového kohúta závitového priameho pre vodu G 5/4</t>
  </si>
  <si>
    <t>1137633582</t>
  </si>
  <si>
    <t>551110005208</t>
  </si>
  <si>
    <t>Guľový uzáver pre vodu, závitový 5/4" FF, plnoprietokový, s páčkou, s odvodnením  - (GKV, DN32)</t>
  </si>
  <si>
    <t>-1057372714</t>
  </si>
  <si>
    <t>722221030.S</t>
  </si>
  <si>
    <t>Montáž guľového kohúta závitového priameho pre vodu G 6/4</t>
  </si>
  <si>
    <t>147753285</t>
  </si>
  <si>
    <t>551110005908</t>
  </si>
  <si>
    <t>Guľový uzáver pre vodu, závitový 6/4" FF, plnoprietokový, s páčkou, s odvodnením  - (GKV, DN40)</t>
  </si>
  <si>
    <t>1017423588</t>
  </si>
  <si>
    <t>722221035.S</t>
  </si>
  <si>
    <t>Montáž guľového kohúta závitového priameho pre vodu G 2</t>
  </si>
  <si>
    <t>-1450575495</t>
  </si>
  <si>
    <t>551110006005</t>
  </si>
  <si>
    <t>Guľový uzáver pre vodu, závitový 2" FF, plnoprietokový, s páčkou  - (GK, DN50)</t>
  </si>
  <si>
    <t>-2001763421</t>
  </si>
  <si>
    <t>551110006005.1</t>
  </si>
  <si>
    <t>Guľový uzáver pre vodu, závitový 2" FF, plnoprietokový, s páčkou, s odvodnením  - (GKV, DN50)</t>
  </si>
  <si>
    <t>-1462506824</t>
  </si>
  <si>
    <t>722221040.S</t>
  </si>
  <si>
    <t>Montáž guľového kohúta závitového priameho pre vodu G 2 1/2</t>
  </si>
  <si>
    <t>-366563167</t>
  </si>
  <si>
    <t>551110014305</t>
  </si>
  <si>
    <t>Guľový uzáver pre vodu, závitový 1 1/2" FF, plnoprietokový, s páčkou - (GK, DN65)</t>
  </si>
  <si>
    <t>-37688784</t>
  </si>
  <si>
    <t>722221045.S</t>
  </si>
  <si>
    <t>Montáž guľového kohúta závitového priameho pre vodu G 3</t>
  </si>
  <si>
    <t>1788780119</t>
  </si>
  <si>
    <t>551110014405</t>
  </si>
  <si>
    <t>Guľový uzáver pre vodu, závitový 3" FF, plnoprietokový, s páčkou, s odvodnením  - (GKV, DN80)</t>
  </si>
  <si>
    <t>-689592677</t>
  </si>
  <si>
    <t>722221082.S</t>
  </si>
  <si>
    <t>Montáž guľového kohúta vypúšťacieho závitového G 1/2</t>
  </si>
  <si>
    <t>1996141089</t>
  </si>
  <si>
    <t>551110011200.S</t>
  </si>
  <si>
    <t>Guľový uzáver vypúšťací s páčkou, 1/2" M, mosadz - (VK, DN15)</t>
  </si>
  <si>
    <t>1640041221</t>
  </si>
  <si>
    <t>722221083.S</t>
  </si>
  <si>
    <t>Montáž guľového kohúta vypúšťacieho závitového G 3/4</t>
  </si>
  <si>
    <t>-1831703574</t>
  </si>
  <si>
    <t>551110011300.S</t>
  </si>
  <si>
    <t>Guľový uzáver vypúšťací s páčkou, 3/4" M, mosadz - (VK, DN20)</t>
  </si>
  <si>
    <t>1650829956</t>
  </si>
  <si>
    <t>722221235.S</t>
  </si>
  <si>
    <t>Montáž tlakového redukčného závitového ventilu s manometrom G 5/4</t>
  </si>
  <si>
    <t>456608324</t>
  </si>
  <si>
    <t>551110018400.S</t>
  </si>
  <si>
    <t>Tlakový redukčný ventil, membránový, G5/4" mm, so šróbením a manometrom,1 až 6 bar, mosadz (vstupný tlak 25 bar, výstup 3,5 bar)</t>
  </si>
  <si>
    <t>-243356867</t>
  </si>
  <si>
    <t>722221385.S</t>
  </si>
  <si>
    <t>Montáž vodovodného filtra závitového G 2</t>
  </si>
  <si>
    <t>-240057927</t>
  </si>
  <si>
    <t>422010003405</t>
  </si>
  <si>
    <t>Jemný odkalovací (mechanický) filter závitový na vodu 2", so spätným preplachom, PN 16 - napr. typ F 76S-2AA,  DN50 (Honeywell), alebo ekvivalentný</t>
  </si>
  <si>
    <t>799981724</t>
  </si>
  <si>
    <t>722221290.S</t>
  </si>
  <si>
    <t>Montáž spätného ventilu závitového G 2</t>
  </si>
  <si>
    <t>-536849489</t>
  </si>
  <si>
    <t>551110016908</t>
  </si>
  <si>
    <t>Zariadenie na ochranu proti spätnému prietoku podľa normy STN EN 1717 - ekvivalent: HONEYWELL zábrana proti spätnému toku,  typ BA295, médium voda, DN50,  závitové prevedenie</t>
  </si>
  <si>
    <t>-20206924</t>
  </si>
  <si>
    <t>722250005.S</t>
  </si>
  <si>
    <t>Montáž hydrantového systému s tvarovo stálou hadicou D 25</t>
  </si>
  <si>
    <t>-1267944024</t>
  </si>
  <si>
    <t>449150003000</t>
  </si>
  <si>
    <t>Hydrantový systém s tvarovo stálou hadicou D 25, hadica 30 m, skriňa 650x650x285 mm, plné dvierka, prúdnica ekv.6</t>
  </si>
  <si>
    <t>1500978212</t>
  </si>
  <si>
    <t>721300922.1</t>
  </si>
  <si>
    <t>stavebno montážne  práce spojené s realizáciou vnútorného vodovodu.... HZS 21,63 EUR/hod</t>
  </si>
  <si>
    <t>-1436993688</t>
  </si>
  <si>
    <t>722290226.S</t>
  </si>
  <si>
    <t>Tlaková skúška vodovodného potrubia závitového do DN 50</t>
  </si>
  <si>
    <t>-1934178124</t>
  </si>
  <si>
    <t>722290229.S</t>
  </si>
  <si>
    <t>Tlaková skúška vodovodného potrubia závitového nad DN 50 do DN 100</t>
  </si>
  <si>
    <t>259975976</t>
  </si>
  <si>
    <t>722290234.S</t>
  </si>
  <si>
    <t>Prepláchnutie a dezinfekcia vodovodného potrubia do DN 80</t>
  </si>
  <si>
    <t>672890709</t>
  </si>
  <si>
    <t>998722202.S</t>
  </si>
  <si>
    <t>Presun hmôt pre vnútorný vodovod v objektoch výšky nad 6 do 12 m</t>
  </si>
  <si>
    <t>518568725</t>
  </si>
  <si>
    <t>998722294.S</t>
  </si>
  <si>
    <t>Vodovod, prípl.za presun nad vymedz. najväčšiu dopravnú vzdialenosť do 1000m</t>
  </si>
  <si>
    <t>889466024</t>
  </si>
  <si>
    <t>722.1D</t>
  </si>
  <si>
    <t xml:space="preserve">DEMONTAŽ -Zdravotechnika - vnútorný vodovod   </t>
  </si>
  <si>
    <t>722130801.S</t>
  </si>
  <si>
    <t>Demontáž potrubia z oceľových rúrok závitových do DN 25,  -0,00213t</t>
  </si>
  <si>
    <t>-1507874457</t>
  </si>
  <si>
    <t>722130802.S</t>
  </si>
  <si>
    <t>Demontáž potrubia z oceľových rúrok závitových nad DN 25 do DN 40,  -0,00497t</t>
  </si>
  <si>
    <t>726556994</t>
  </si>
  <si>
    <t>178</t>
  </si>
  <si>
    <t>722130803.S</t>
  </si>
  <si>
    <t>Demontáž potrubia z oceľových rúrok závitových nad DN 40 do DN 50,  -0,00670t</t>
  </si>
  <si>
    <t>1043280116</t>
  </si>
  <si>
    <t>179</t>
  </si>
  <si>
    <t>722130804.S</t>
  </si>
  <si>
    <t>Demontáž potrubia z oceľových rúrok závitových DN 65,  -0,00959t</t>
  </si>
  <si>
    <t>-639048756</t>
  </si>
  <si>
    <t>180</t>
  </si>
  <si>
    <t>722130805.S</t>
  </si>
  <si>
    <t>Demontáž potrubia z oceľových rúrok závitových DN 80,  -0,01102t</t>
  </si>
  <si>
    <t>-3952929</t>
  </si>
  <si>
    <t>181</t>
  </si>
  <si>
    <t>722181812.S</t>
  </si>
  <si>
    <t>Demontáž plstených pásov z rúr do D 50 mm,  -0,00023t</t>
  </si>
  <si>
    <t>1036962839</t>
  </si>
  <si>
    <t>182</t>
  </si>
  <si>
    <t>722181817.S</t>
  </si>
  <si>
    <t>Demontáž plstených pásov z rúr D 50 mm - D 150 mm,  -0,00060t</t>
  </si>
  <si>
    <t>-427673741</t>
  </si>
  <si>
    <t>183</t>
  </si>
  <si>
    <t>722220861.S</t>
  </si>
  <si>
    <t>Demontáž armatúry závitovej s dvomi závitmi do G 3/4,  -0,00053t</t>
  </si>
  <si>
    <t>-1630187002</t>
  </si>
  <si>
    <t>184</t>
  </si>
  <si>
    <t>722220862.S</t>
  </si>
  <si>
    <t>Demontáž armatúry závitovej s dvomi závitmi nad G 3/4 do G 5/4,  -0,00123t</t>
  </si>
  <si>
    <t>241132465</t>
  </si>
  <si>
    <t>185</t>
  </si>
  <si>
    <t>722220863.S</t>
  </si>
  <si>
    <t>Demontáž armatúry závitovej s dvomi závitmi G 6/4,  -0,00146t</t>
  </si>
  <si>
    <t>1662584011</t>
  </si>
  <si>
    <t>186</t>
  </si>
  <si>
    <t>722220864.S</t>
  </si>
  <si>
    <t>Demontáž armatúry závitovej s dvomi závitmi G 2,  -0,00244t</t>
  </si>
  <si>
    <t>-1717898233</t>
  </si>
  <si>
    <t>187</t>
  </si>
  <si>
    <t>722220865.S</t>
  </si>
  <si>
    <t>Demontáž armatúry závitovej s dvomi závitmi G 2 1/2,  -0,00726t</t>
  </si>
  <si>
    <t>1508478303</t>
  </si>
  <si>
    <t>188</t>
  </si>
  <si>
    <t>722220866.S</t>
  </si>
  <si>
    <t>Demontáž armatúry závitovej s dvomi závitmi G 3,  -0,01118t</t>
  </si>
  <si>
    <t>-605169831</t>
  </si>
  <si>
    <t>189</t>
  </si>
  <si>
    <t>PC 72221180</t>
  </si>
  <si>
    <t>Demontáž existujúcej  hydrantovej skrine s výzbrojou C52, DN50,  -0,025t</t>
  </si>
  <si>
    <t>-1778384907</t>
  </si>
  <si>
    <t>190</t>
  </si>
  <si>
    <t>722290822.S</t>
  </si>
  <si>
    <t>Vnútrostav. premiestnenie vybúraných hmôt vnútorný vodovod vodorovne do 100 m z budov vys. do 12 m</t>
  </si>
  <si>
    <t>293853761</t>
  </si>
  <si>
    <t xml:space="preserve">Zdravotechnika - zariaď. predmety   </t>
  </si>
  <si>
    <t>191</t>
  </si>
  <si>
    <t>725149715.S</t>
  </si>
  <si>
    <t>Montáž predstenového systému záchodov do ľahkých stien s kovovou konštrukciou</t>
  </si>
  <si>
    <t>1548348327</t>
  </si>
  <si>
    <t>192</t>
  </si>
  <si>
    <t>552370000100</t>
  </si>
  <si>
    <t>WC - Predstenový systém DuoFix pre závesné WC, výška 1120 mm so splachovacou podomietkovou nádržou Sigma 12, bezbariérový, plast, GEBERIT</t>
  </si>
  <si>
    <t>62374862</t>
  </si>
  <si>
    <t>193</t>
  </si>
  <si>
    <t>725149720.S</t>
  </si>
  <si>
    <t>Montáž záchodu do predstenového systému</t>
  </si>
  <si>
    <t>1644346455</t>
  </si>
  <si>
    <t>194</t>
  </si>
  <si>
    <t>642360003907</t>
  </si>
  <si>
    <t>WC - Misa záchodová keramická závesná Kielle Oudee, lxš 530x360 mm, hlboké splachovanie, bez splachovacieho okruhu Rimless, splachovací objem 4/6l, biela, vrátane záchodovej dosky</t>
  </si>
  <si>
    <t>-1729804863</t>
  </si>
  <si>
    <t>195</t>
  </si>
  <si>
    <t>725119307.S</t>
  </si>
  <si>
    <t>Montáž záchodovej misy keramickej kombinovanej s rovným odpadom</t>
  </si>
  <si>
    <t>390964359</t>
  </si>
  <si>
    <t>196</t>
  </si>
  <si>
    <t>642340000600</t>
  </si>
  <si>
    <t>WC1 - Kombinované WC keramické  s hlbokým splachovaním, rozmer 360x625 mm, 3/6 l, odpad vodorovný, vrátane záchodovej dosky</t>
  </si>
  <si>
    <t>203929698</t>
  </si>
  <si>
    <t>197</t>
  </si>
  <si>
    <t>725149760.S</t>
  </si>
  <si>
    <t>Montáž predstenového systému umývadiel  do ľahkých stien s kovovou konštrukciou</t>
  </si>
  <si>
    <t>816997721</t>
  </si>
  <si>
    <t>198</t>
  </si>
  <si>
    <t>552280000600.S</t>
  </si>
  <si>
    <t>Predstenový systém pre umývadlo do ľahkých montovaných konštrukcií</t>
  </si>
  <si>
    <t>979405857</t>
  </si>
  <si>
    <t>199</t>
  </si>
  <si>
    <t>725149765.S</t>
  </si>
  <si>
    <t>Montáž umývadla do predstenového systému</t>
  </si>
  <si>
    <t>3914043</t>
  </si>
  <si>
    <t>200</t>
  </si>
  <si>
    <t>642110000300</t>
  </si>
  <si>
    <t>U - Umývadlo keramické, rozmer 60x450 mm, s prepadom a otvorom pre batériu, biele</t>
  </si>
  <si>
    <t>1424109878</t>
  </si>
  <si>
    <t>201</t>
  </si>
  <si>
    <t>642110000300.1</t>
  </si>
  <si>
    <t>U1 - Umývadlo keramické, malé,  rozmer 400x200 mm, s prepadom a otvorom pre batériu, biele</t>
  </si>
  <si>
    <t>212589064</t>
  </si>
  <si>
    <t>202</t>
  </si>
  <si>
    <t>725319114.S</t>
  </si>
  <si>
    <t>Montáž kuchynských drezov jednoduchých, hranatých s rozmerom do 1000x600 mm, bez výtokových armatúr</t>
  </si>
  <si>
    <t>1494279856</t>
  </si>
  <si>
    <t>203</t>
  </si>
  <si>
    <t>552310001205</t>
  </si>
  <si>
    <t>D - Kuchynský drez nerezový, s odkvapkávačom, 660x420 mm na zapustenie do dosky</t>
  </si>
  <si>
    <t>-497466611</t>
  </si>
  <si>
    <t>204</t>
  </si>
  <si>
    <t>725829601.S</t>
  </si>
  <si>
    <t>Montáž batérie umývadlovej a drezovej stojankovej, pákovej alebo klasickej s mechanickým ovládaním</t>
  </si>
  <si>
    <t>-430267957</t>
  </si>
  <si>
    <t>205</t>
  </si>
  <si>
    <t>551450003850</t>
  </si>
  <si>
    <t>U, Um - Batéria umývadlová stojanková páková, chróm - napr. KLUDI PURE &amp; EASY 372850565, alebo jej ekvivalent</t>
  </si>
  <si>
    <t>-1807266140</t>
  </si>
  <si>
    <t>206</t>
  </si>
  <si>
    <t>551450000650</t>
  </si>
  <si>
    <t>D - Batéria drezová stojanková páková s otočným výtokovým ramienkom, G1/2",  chróm - ekvivalent: KLUDI ZENTA 389739175</t>
  </si>
  <si>
    <t>33172972</t>
  </si>
  <si>
    <t>207</t>
  </si>
  <si>
    <t>725333360.S</t>
  </si>
  <si>
    <t>Montáž výlevky keramickej voľne stojacej bez výtokovej armatúry</t>
  </si>
  <si>
    <t>-565541856</t>
  </si>
  <si>
    <t>208</t>
  </si>
  <si>
    <t>642710000200</t>
  </si>
  <si>
    <t>KV- Výlevka stojatá keramická so sklopnou mriežkou, napr. MIRA, vxšxl 460x500x435 mm, plastová mreža, JIKA</t>
  </si>
  <si>
    <t>-1885884471</t>
  </si>
  <si>
    <t>209</t>
  </si>
  <si>
    <t>725119105.S</t>
  </si>
  <si>
    <t>Montáž splachovacej nádržky plastovej s rohovým ventilom vysokopoložených</t>
  </si>
  <si>
    <t>-85027497</t>
  </si>
  <si>
    <t>210</t>
  </si>
  <si>
    <t>554320000200.S</t>
  </si>
  <si>
    <t>KV - Splachovacia nádržka vysokopoložená s retiazkou, pre montáž na omietku, 6/9 l, plast, alpská biela</t>
  </si>
  <si>
    <t>-1235881679</t>
  </si>
  <si>
    <t>211</t>
  </si>
  <si>
    <t>725829801.S</t>
  </si>
  <si>
    <t>Montáž batérie výlevkovej nástennej pákovej alebo klasickej s mechanickým ovládaním</t>
  </si>
  <si>
    <t>-1843454686</t>
  </si>
  <si>
    <t>212</t>
  </si>
  <si>
    <t>551450000200</t>
  </si>
  <si>
    <t>KV - Batéria drezová nástenná G1/2"x150mm, otočné ramienko 300mm, chróm, páková</t>
  </si>
  <si>
    <t>1413580058</t>
  </si>
  <si>
    <t>213</t>
  </si>
  <si>
    <t>725849201.S</t>
  </si>
  <si>
    <t>Montáž batérie sprchovej nástennej pákovej, klasickej</t>
  </si>
  <si>
    <t>1223752329</t>
  </si>
  <si>
    <t>214</t>
  </si>
  <si>
    <t>551450002605</t>
  </si>
  <si>
    <t>S, S1 - Batéria sprchová nástenná páková G1/2", vrátane sprchovej súpravy (sprchová tyč 500mm, ručná sprcha a sprchová hadica), chróm</t>
  </si>
  <si>
    <t>-1973300731</t>
  </si>
  <si>
    <t>215</t>
  </si>
  <si>
    <t>725129210.S</t>
  </si>
  <si>
    <t>Montáž pisoáru keramického s automatickým splachovaním</t>
  </si>
  <si>
    <t>1433031323</t>
  </si>
  <si>
    <t>216</t>
  </si>
  <si>
    <t>PC725 3000</t>
  </si>
  <si>
    <t>P - Pisoár s radar. splachovačom a integrovaným zdrojom, vrátane sifónu, montáž lišty s radar. splachovačom, elektromag. ventilu, pripojovacích hadíc, upevň. sady a zdroja 230V AC/50Hz - napr. Caprino +typ SLP 23 RZ č.01235 (Sanela), alebo ekvivalentný</t>
  </si>
  <si>
    <t>-2044680610</t>
  </si>
  <si>
    <t>217</t>
  </si>
  <si>
    <t>725819401.S</t>
  </si>
  <si>
    <t>Montáž ventilu rohového s pripojovacou rúrkou G 1/2</t>
  </si>
  <si>
    <t>2101170610</t>
  </si>
  <si>
    <t>218</t>
  </si>
  <si>
    <t>551110020000.S</t>
  </si>
  <si>
    <t>KV, WC1 - Guľový ventil rohový, 1/2" - 1/2", s filtrom, chrómovaná mosadz, vrátane prípojnej flexi hadičky</t>
  </si>
  <si>
    <t>-1341539996</t>
  </si>
  <si>
    <t>219</t>
  </si>
  <si>
    <t>725819402.S</t>
  </si>
  <si>
    <t>Montáž ventilu bez pripojovacej rúrky G 1/2</t>
  </si>
  <si>
    <t>1519470563</t>
  </si>
  <si>
    <t>220</t>
  </si>
  <si>
    <t>551110020000.S.1</t>
  </si>
  <si>
    <t>U, U1, D - Guľový ventil rohový, 1/2" - 1/2", s filtrom, chrómovaná mosadz</t>
  </si>
  <si>
    <t>-2060935152</t>
  </si>
  <si>
    <t>221</t>
  </si>
  <si>
    <t>725869301.S</t>
  </si>
  <si>
    <t>Montáž zápachovej uzávierky pre zariaďovacie predmety, umývadlovej do D 40 mm</t>
  </si>
  <si>
    <t>-280045717</t>
  </si>
  <si>
    <t>222</t>
  </si>
  <si>
    <t>551620006400.S</t>
  </si>
  <si>
    <t>U, U1 - Zápachová uzávierka - sifón pre umývadlá DN 40</t>
  </si>
  <si>
    <t>-1652547002</t>
  </si>
  <si>
    <t>223</t>
  </si>
  <si>
    <t>725869311.S</t>
  </si>
  <si>
    <t>Montáž zápachovej uzávierky pre zariaďovacie predmety, drezovej do D 50 mm (pre jeden drez)</t>
  </si>
  <si>
    <t>-113646361</t>
  </si>
  <si>
    <t>224</t>
  </si>
  <si>
    <t>551620007100.S</t>
  </si>
  <si>
    <t>D - Zápachová uzávierka- sifón pre jednodielne drezy DN 50</t>
  </si>
  <si>
    <t>1160267249</t>
  </si>
  <si>
    <t>225</t>
  </si>
  <si>
    <t>725869322.S</t>
  </si>
  <si>
    <t>Montáž zápachovej uzávierky pre zariaďovacie predmety, pračkovej do D 40 mm (podomietkovej)</t>
  </si>
  <si>
    <t>-1866233306</t>
  </si>
  <si>
    <t>226</t>
  </si>
  <si>
    <t>551620013000</t>
  </si>
  <si>
    <t>AP - Zápachová uzávierka podomietková HL405ECO, DN 40/50, umývačkový UP sifón, krytka nerez 180x100 mm, prítok/odtok vody R 1/2" vnútorný závit, s kolenom pre pripojenie hadice 3/4", PE</t>
  </si>
  <si>
    <t>-1377896754</t>
  </si>
  <si>
    <t>227</t>
  </si>
  <si>
    <t>725989101</t>
  </si>
  <si>
    <t>Montáž dvierok krycích</t>
  </si>
  <si>
    <t>-1367088154</t>
  </si>
  <si>
    <t>228</t>
  </si>
  <si>
    <t>5516119100</t>
  </si>
  <si>
    <t>Dvierka krycie 150x300mm, podľa výberu architekta</t>
  </si>
  <si>
    <t>-637926208</t>
  </si>
  <si>
    <t>229</t>
  </si>
  <si>
    <t>721300922.2</t>
  </si>
  <si>
    <t>Stavebno montážne práce spojené s dokompletovaním zariaďovacích predmetov ........ HZS 21,63 EUR/hod</t>
  </si>
  <si>
    <t>-930182966</t>
  </si>
  <si>
    <t>230</t>
  </si>
  <si>
    <t>998725202.S</t>
  </si>
  <si>
    <t>1915963133</t>
  </si>
  <si>
    <t>231</t>
  </si>
  <si>
    <t>998725294.S</t>
  </si>
  <si>
    <t>Zariaďovacie predmety, prípl.za presun nad vymedz. najväčšiu dopravnú vzdialenosť do 1000 m</t>
  </si>
  <si>
    <t>-1695613694</t>
  </si>
  <si>
    <t>725.D</t>
  </si>
  <si>
    <t xml:space="preserve">DEMONTÁŽ - Zdravotechnika - zariaď. predmety   </t>
  </si>
  <si>
    <t>232</t>
  </si>
  <si>
    <t>725110811.S</t>
  </si>
  <si>
    <t>Demontáž záchoda splachovacieho s nádržou alebo s tlakovým splachovačom,  -0,01933t</t>
  </si>
  <si>
    <t>1271673887</t>
  </si>
  <si>
    <t>233</t>
  </si>
  <si>
    <t>725122813.S</t>
  </si>
  <si>
    <t>Demontáž pisoára s nádržkou a 1 záchodom,  -0,01720t</t>
  </si>
  <si>
    <t>-1587135956</t>
  </si>
  <si>
    <t>234</t>
  </si>
  <si>
    <t>725210821.S</t>
  </si>
  <si>
    <t>Demontáž umývadiel alebo umývadielok bez výtokovej armatúry,  -0,01946t</t>
  </si>
  <si>
    <t>-736984815</t>
  </si>
  <si>
    <t>235</t>
  </si>
  <si>
    <t>725320828.S</t>
  </si>
  <si>
    <t>Demontáž drezu dvojitého veľkokuchynského bez výtokovej armatúry,  -0,07150t</t>
  </si>
  <si>
    <t>2101593842</t>
  </si>
  <si>
    <t>236</t>
  </si>
  <si>
    <t>725330820.S</t>
  </si>
  <si>
    <t>Demontáž výlevky bez výtokovej armatúry, bez nádrže a splachovacieho potrubia, diturvitovej,  -0,03470t</t>
  </si>
  <si>
    <t>1763185983</t>
  </si>
  <si>
    <t>237</t>
  </si>
  <si>
    <t>725810811.S</t>
  </si>
  <si>
    <t>Demontáž výtokového ventilu nástenných,  -0,00049t</t>
  </si>
  <si>
    <t>1530385120</t>
  </si>
  <si>
    <t>238</t>
  </si>
  <si>
    <t>725820810.S</t>
  </si>
  <si>
    <t>Demontáž batérie drezovej, umývadlovej nástennej,  -0,0026t</t>
  </si>
  <si>
    <t>-1636450886</t>
  </si>
  <si>
    <t>239</t>
  </si>
  <si>
    <t>725840870.S</t>
  </si>
  <si>
    <t>Demontáž batérie vaňovej, sprchovej nástennej,  -0,00225t</t>
  </si>
  <si>
    <t>-1254972555</t>
  </si>
  <si>
    <t>240</t>
  </si>
  <si>
    <t>725860820.S</t>
  </si>
  <si>
    <t>Demontáž jednoduchej zápachovej uzávierky pre zariaďovacie predmety, umývadlá, drezy, práčky  -0,00085t</t>
  </si>
  <si>
    <t>-1860025102</t>
  </si>
  <si>
    <t>241</t>
  </si>
  <si>
    <t>725590812.S</t>
  </si>
  <si>
    <t>Vnútrostaveniskové premiestnenie vybúraných hmôt zariaďovacích predmetov vodorovne do 100 m z budov s výš. do 12 m</t>
  </si>
  <si>
    <t>927372125</t>
  </si>
  <si>
    <t xml:space="preserve">Konštrukcie doplnkové kovové   </t>
  </si>
  <si>
    <t>242</t>
  </si>
  <si>
    <t>767995101.S</t>
  </si>
  <si>
    <t>Montáž ostatných atypických kovových stavebných doplnkových konštrukcií do 5 kg</t>
  </si>
  <si>
    <t>219140925</t>
  </si>
  <si>
    <t>243</t>
  </si>
  <si>
    <t>5542300000</t>
  </si>
  <si>
    <t>Oceľové profily pre zhotovenie závesov pre uchytenie potrubia vodovodu a kanalizácie</t>
  </si>
  <si>
    <t>1067106230</t>
  </si>
  <si>
    <t>244</t>
  </si>
  <si>
    <t>998767204.S</t>
  </si>
  <si>
    <t>Presun hmôt pre kovové stavebné doplnkové konštrukcie v objektoch výšky nad 24 do 36 m</t>
  </si>
  <si>
    <t>-374361056</t>
  </si>
  <si>
    <t>245</t>
  </si>
  <si>
    <t>998767294.S</t>
  </si>
  <si>
    <t>Kovové stav.dopln.konštr., prípl.za presun nad najväčšiu dopr. vzdial. do 1000 m</t>
  </si>
  <si>
    <t>-1223926977</t>
  </si>
  <si>
    <t xml:space="preserve">E1.3 - E1.3  Ústredné vykurovanie </t>
  </si>
  <si>
    <t>Ing. Schneiderová Jana</t>
  </si>
  <si>
    <t xml:space="preserve">HSV - Práce a dodávky HSV   </t>
  </si>
  <si>
    <t xml:space="preserve">    5 - Komunikácie   </t>
  </si>
  <si>
    <t xml:space="preserve">    8 - Rúrové vedenie   </t>
  </si>
  <si>
    <t xml:space="preserve">    99 - Presun hmôt HSV   </t>
  </si>
  <si>
    <t xml:space="preserve">    731 - Ústredné kúrenie, kotolne   </t>
  </si>
  <si>
    <t xml:space="preserve">    732 - Ústredné kúrenie, strojovne   </t>
  </si>
  <si>
    <t xml:space="preserve">    733 - Ústredné kúrenie - rozvodné potrubie   </t>
  </si>
  <si>
    <t xml:space="preserve">    734 - Ústredné kúrenie - armatúry   </t>
  </si>
  <si>
    <t xml:space="preserve">    735 - Ústredné kúrenie - vykurovacie telesá   </t>
  </si>
  <si>
    <t xml:space="preserve">    783 - Nátery   </t>
  </si>
  <si>
    <t xml:space="preserve">HZS - Hodinové zúčtovacie sadzby   </t>
  </si>
  <si>
    <t xml:space="preserve">Práce a dodávky HSV   </t>
  </si>
  <si>
    <t>113107112.S</t>
  </si>
  <si>
    <t>Odstránenie krytu v ploche do 200 m2 z kameniva ťaženého, hr.100 do 200 mm,  -0,24000t</t>
  </si>
  <si>
    <t>1802030897</t>
  </si>
  <si>
    <t>113107122.S</t>
  </si>
  <si>
    <t>Odstránenie krytu v ploche do 200 m2 z kameniva hrubého drveného, hr.100 do 200 mm,  -0,23500t</t>
  </si>
  <si>
    <t>-1262213265</t>
  </si>
  <si>
    <t>113107132.S</t>
  </si>
  <si>
    <t>Odstránenie krytu v ploche do 200 m2 z betónu prostého, hr. vrstvy 150 do 300 mm,  -0,50000t</t>
  </si>
  <si>
    <t>1699063119</t>
  </si>
  <si>
    <t>132301201.S</t>
  </si>
  <si>
    <t>Výkop ryhy šírky 600-2000mm hor 4 do 100 m3</t>
  </si>
  <si>
    <t>-185233023</t>
  </si>
  <si>
    <t>132301209.S</t>
  </si>
  <si>
    <t>Príplatok za lepivosť pri hĺbení rýh š. nad 600 do 2 000 mm zapažených i nezapažených, s urovnaním dna v hornine 4</t>
  </si>
  <si>
    <t>-1014252442</t>
  </si>
  <si>
    <t>-729816237</t>
  </si>
  <si>
    <t>-1134685289</t>
  </si>
  <si>
    <t>167101101.S</t>
  </si>
  <si>
    <t>Nakladanie neuľahnutého výkopku z hornín tr.1-4 do 100 m3</t>
  </si>
  <si>
    <t>-1690089279</t>
  </si>
  <si>
    <t>604434594</t>
  </si>
  <si>
    <t>688134666</t>
  </si>
  <si>
    <t>171209002.S</t>
  </si>
  <si>
    <t>Poplatok za skládku - zemina a kamenivo (17 05), ostatné</t>
  </si>
  <si>
    <t>-1921248136</t>
  </si>
  <si>
    <t>174101001.S</t>
  </si>
  <si>
    <t>Zásyp sypaninou so zhutnením jám, šachiet, rýh, zárezov alebo okolo objektov do 100 m3</t>
  </si>
  <si>
    <t>-1690673709</t>
  </si>
  <si>
    <t>175101202.S</t>
  </si>
  <si>
    <t>71166943</t>
  </si>
  <si>
    <t>583310002700.S</t>
  </si>
  <si>
    <t>Štrkopiesok frakcia 0-8 mm</t>
  </si>
  <si>
    <t>385542570</t>
  </si>
  <si>
    <t>411238221.S</t>
  </si>
  <si>
    <t>Zamurovanie otvoru s plochou do 4,00 m2 v klenbách tehlami hr. 150-800 mm  vrátane dodávky materiálu (komín)</t>
  </si>
  <si>
    <t>267184304</t>
  </si>
  <si>
    <t>451573121.S</t>
  </si>
  <si>
    <t>Lôžko pod potrubie, stoky a drobné objekty, v otvorenom výkope z piesku a štrkopiesku 4-8 mm</t>
  </si>
  <si>
    <t>303615494</t>
  </si>
  <si>
    <t xml:space="preserve">Komunikácie   </t>
  </si>
  <si>
    <t>564261114.S</t>
  </si>
  <si>
    <t>Podklad alebo podsyp zo štrkopiesku s rozprestretím, vlhčením a zhutnením, po zhutnení hr. 230 mm</t>
  </si>
  <si>
    <t>725306817</t>
  </si>
  <si>
    <t>564861111.S</t>
  </si>
  <si>
    <t>Podklad zo štrkodrviny s rozprestretím a zhutnením, po zhutnení hr. 200 mm</t>
  </si>
  <si>
    <t>1269281227</t>
  </si>
  <si>
    <t>581140312.S</t>
  </si>
  <si>
    <t>Kryt cementobetónový cestných komunikácií skupiny CB III pre TDZ IV, V a VI, hr. 220 mm</t>
  </si>
  <si>
    <t>1790771031</t>
  </si>
  <si>
    <t xml:space="preserve">Rúrové vedenie   </t>
  </si>
  <si>
    <t>862171102.S</t>
  </si>
  <si>
    <t>Montáž predizolovaného potrubia do 145 °C pre ÚK, kondenzát, horúcovod, ulož.podzemné, DN 32, hr.st.2,6 mm, izol. zosilnená D 125 mm</t>
  </si>
  <si>
    <t>942612947</t>
  </si>
  <si>
    <t>141150000300.S</t>
  </si>
  <si>
    <t>Rúra oceľová predizolovaná štandardná DN 32 pre ústredné kúrenie, dĺ. 12 m, priemer s izoláciou 110 mm, plášť HDPE  napríklad PIPECO alebo ekvivalent</t>
  </si>
  <si>
    <t>-1300738203</t>
  </si>
  <si>
    <t>862171112.S</t>
  </si>
  <si>
    <t>Spojka predizolovaného potrubia do 145 °C pre ÚK, kondenzát, horúcovod, ulož.podzemné, DN 32, izol. zosilnená D 125 mm dodávka a montáž</t>
  </si>
  <si>
    <t>1355519301</t>
  </si>
  <si>
    <t>862171122.S</t>
  </si>
  <si>
    <t>Montáž oblúka 45°, 90°, redukcie, zmršť. koncovky, pevného bodu, prechod stenou, armatúry, kompenzátora na predizolované potrubie do 145 °C, DN 32, izol. zosilnená D 125 mm</t>
  </si>
  <si>
    <t>-358063909</t>
  </si>
  <si>
    <t>316170098900</t>
  </si>
  <si>
    <t>Oceľový oblúk  ohyb 45° DN 32 1,5 + 1,5 m d 42,4 mm, priemer s izoláciou 125 mm</t>
  </si>
  <si>
    <t>1012379589</t>
  </si>
  <si>
    <t>316170098900.S1</t>
  </si>
  <si>
    <t>Oceľový oblúk  vertikálny 90° DN 32 1,05 + 1,45 m d 42,4 mm, priemer s izoláciou 125 mm</t>
  </si>
  <si>
    <t>-1109369160</t>
  </si>
  <si>
    <t>316170098900.S2</t>
  </si>
  <si>
    <t>Manžeta koncová DN 32 d 42,4 mm, priemer s izoláciou 125 mm</t>
  </si>
  <si>
    <t>-2019954362</t>
  </si>
  <si>
    <t>316170098900.S4</t>
  </si>
  <si>
    <t>Prechod stenou DN 32 d 42,4 mm, priemer s izoláciou 125 mm</t>
  </si>
  <si>
    <t>-44154893</t>
  </si>
  <si>
    <t>316170098900.S3</t>
  </si>
  <si>
    <t>Vankúš kompenzačný (PEP) 40x125x1000 dodávka a montáž</t>
  </si>
  <si>
    <t>-1697883612</t>
  </si>
  <si>
    <t>316170098900.S5</t>
  </si>
  <si>
    <t>Fólia výstražná zelená 300x0,3 dodávka a montáž</t>
  </si>
  <si>
    <t>396293989</t>
  </si>
  <si>
    <t>862211102.S</t>
  </si>
  <si>
    <t>Montáž predizolovaného potrubia do 145 °C pre ÚK, kondenzát, horúcovod, ulož.podzemné, DN 50, hr.st.2,9 mm, izol. zosilnená D 140 mm</t>
  </si>
  <si>
    <t>5099820</t>
  </si>
  <si>
    <t>141150002600</t>
  </si>
  <si>
    <t>Rúra oceľová predizolovaná B zosílená DN 50 pre ústredné kúrenie, d 60,3 mm, hr. steny 2,9 mm, dĺ. 12 m, priemer s izoláciou 140 mm, plášť HDPE, napríklad PIPECO alebo ekvivalent</t>
  </si>
  <si>
    <t>887574776</t>
  </si>
  <si>
    <t>862211112.S</t>
  </si>
  <si>
    <t>Spojka predizolovaného potrubia do 145 °C pre ÚK, kondenzát, horúcovod, ulož.podzemné, DN 50, izol. zosilnená D 140 mm dodávka a montáž</t>
  </si>
  <si>
    <t>513641463</t>
  </si>
  <si>
    <t>862211122.S</t>
  </si>
  <si>
    <t>Montáž oblúka 45°, 90°, redukcie, zmršť. koncovky, pevného bodu, prechod stenou, armatúry, kompenzátora na predizolované potrubie do 145 °C, DN 50, izol. zosilnená D 140 mm</t>
  </si>
  <si>
    <t>873059963</t>
  </si>
  <si>
    <t>316170098901</t>
  </si>
  <si>
    <t>Oceľový oblúk  ohyb 45° DN 50 1,5 + 1,5 m d 42,4 mm, priemer s izoláciou 140 mm</t>
  </si>
  <si>
    <t>-1542959449</t>
  </si>
  <si>
    <t>316170098900.S6</t>
  </si>
  <si>
    <t>Oceľový oblúk  vertikálny 90° DN 50 1,05 + 1,45 m d 42,4 mm, priemer s izoláciou 140 mm</t>
  </si>
  <si>
    <t>718800106</t>
  </si>
  <si>
    <t>316170098900.S8</t>
  </si>
  <si>
    <t>Prechod stenou DN DN 50 d 60,3 mm, priemer s izoláciou 140 mm</t>
  </si>
  <si>
    <t>1843499511</t>
  </si>
  <si>
    <t>316170098900.S7</t>
  </si>
  <si>
    <t>Manžeta koncová DN 50 d 60,3 mm, priemer s izoláciou 140 mm</t>
  </si>
  <si>
    <t>-1419877580</t>
  </si>
  <si>
    <t>316170098900.S9</t>
  </si>
  <si>
    <t>-1783203626</t>
  </si>
  <si>
    <t>316170098900.S11</t>
  </si>
  <si>
    <t>1549071976</t>
  </si>
  <si>
    <t>919735124.S</t>
  </si>
  <si>
    <t>Rezanie existujúceho betónového krytu alebo podkladu hĺbky nad 150 do 200 mm</t>
  </si>
  <si>
    <t>1868612797</t>
  </si>
  <si>
    <t>971033371.S</t>
  </si>
  <si>
    <t>Vybúranie otvoru v murive tehl. plochy do 0,09 m2 hr. do 750 mm,  -0,13200t ( komín)</t>
  </si>
  <si>
    <t>805966067</t>
  </si>
  <si>
    <t>971033481.S</t>
  </si>
  <si>
    <t>Vybúranie otvoru v murive tehl. plochy do 0,25 m2 hr. do 900 mm,  -0,41300t ( komín )</t>
  </si>
  <si>
    <t>-1497334284</t>
  </si>
  <si>
    <t>935569982</t>
  </si>
  <si>
    <t>Odvoz sutiny a vybúraných hmôt na skládku za každý ďalší 1 km</t>
  </si>
  <si>
    <t>-6450446</t>
  </si>
  <si>
    <t>-769390235</t>
  </si>
  <si>
    <t>979089721.S</t>
  </si>
  <si>
    <t>Poplatok za uloženie stavebného odpadu na recykláciu - betón bez armovania, veľkosť do 50 x 50 cm (17 01 01)</t>
  </si>
  <si>
    <t>1103869452</t>
  </si>
  <si>
    <t xml:space="preserve">Presun hmôt HSV   </t>
  </si>
  <si>
    <t>998272201.S</t>
  </si>
  <si>
    <t>Presun hmôt pre rúrové vedenie z oceľových rúr zváraných v otvorenom výkope</t>
  </si>
  <si>
    <t>-2033004622</t>
  </si>
  <si>
    <t>998272218.S</t>
  </si>
  <si>
    <t>Príplatok k cenám za zväčšený presun pre rúrové vedenie z oceľových rúr zváraných nad vymedzenú najväčšiu dopravnú vzdialenosť nad 3000 do 5000 m</t>
  </si>
  <si>
    <t>-1528198483</t>
  </si>
  <si>
    <t>713400842.S</t>
  </si>
  <si>
    <t>Odstránenie tepelnej izolácie potrubia s konštrukciou vrátane povrchovej úpravy,  -0,04810t</t>
  </si>
  <si>
    <t>1162826113</t>
  </si>
  <si>
    <t>Montáž trubíc z PE, vnút.priemer do 38 mm</t>
  </si>
  <si>
    <t>1864834561</t>
  </si>
  <si>
    <t>28331000271</t>
  </si>
  <si>
    <t>Izolačná PE trubica 15x20 mm (d potrubia x hr. izolácie) napríklad  TUBOLIT DG alebo ekvivalent</t>
  </si>
  <si>
    <t>-1415272380</t>
  </si>
  <si>
    <t>28331000272</t>
  </si>
  <si>
    <t>Izolačná PE trubica 18x20 mm (d potrubia x hr. izolácie) napríklad  TUBOLIT DG alebo ekvivalent</t>
  </si>
  <si>
    <t>-1645860628</t>
  </si>
  <si>
    <t>28331000272.1</t>
  </si>
  <si>
    <t>Izolačná PE trubica 22x20 mm (d potrubia x hr. izolácie) napríklad  TUBOLIT DG alebo ekvivalent</t>
  </si>
  <si>
    <t>1657466955</t>
  </si>
  <si>
    <t>Montáž trubíc z PE, vnút.priemer 39-89 mm</t>
  </si>
  <si>
    <t>-2044358968</t>
  </si>
  <si>
    <t>28331000272.2</t>
  </si>
  <si>
    <t>Izolačná PE trubica 28x30 mm (d potrubia x hr. izolácie) napríklad  TUBOLIT DG alebo ekvivalent</t>
  </si>
  <si>
    <t>565608557</t>
  </si>
  <si>
    <t>28331000277</t>
  </si>
  <si>
    <t>Izolačná PE trubica 35x20 mm (d potrubia x hr. izolácie) napríklad  TUBOLIT DG alebo ekvivalent</t>
  </si>
  <si>
    <t>226641788</t>
  </si>
  <si>
    <t>28331000272.3</t>
  </si>
  <si>
    <t>Izolačná PE trubica 42x30 mm (d potrubia x hr. izolácie) napríklad  TUBOLIT DG alebo ekvivalent</t>
  </si>
  <si>
    <t>-1647176026</t>
  </si>
  <si>
    <t>28331000272.4</t>
  </si>
  <si>
    <t>Izolačná PE trubica 54x30 mm (d potrubia x hr. izolácie) napríklad  TUBOLIT DG alebo ekvivalent</t>
  </si>
  <si>
    <t>-1950933538</t>
  </si>
  <si>
    <t>28331000272.5</t>
  </si>
  <si>
    <t>Izolačná PE trubica 60x30 mm (d potrubia x hr. izolácie) napríklad  TUBOLIT DG alebo ekvivalent</t>
  </si>
  <si>
    <t>326110568</t>
  </si>
  <si>
    <t>28331000280</t>
  </si>
  <si>
    <t>Izolačná PE trubica 76x30 mm (d potrubia x hr. izolácie) napríklad  TUBOLIT DG alebo ekvivalent</t>
  </si>
  <si>
    <t>1782314154</t>
  </si>
  <si>
    <t>28331000280.1</t>
  </si>
  <si>
    <t>Izolačná PE trubica 89x30 mm (d potrubia x hr. izolácie) napríklad  TUBOLIT DG alebo ekvivalent</t>
  </si>
  <si>
    <t>-933504101</t>
  </si>
  <si>
    <t>713482191.S</t>
  </si>
  <si>
    <t>Montáž plošnej izolácie z polyetylénu do 20 mm</t>
  </si>
  <si>
    <t>-6949164</t>
  </si>
  <si>
    <t>283320009100</t>
  </si>
  <si>
    <t>Izolačný samolepiaci pás , izolácia hr. 10 mm, pre izoláciu potrubia (doizolovanie potrubí  do priemeru 42 mm)</t>
  </si>
  <si>
    <t>763208364</t>
  </si>
  <si>
    <t>283320009411</t>
  </si>
  <si>
    <t>Izolačný samolepiaci pás , izolácia hr. 20 mm, pre izoláciu potrubia (doizolovanie potrubí  do priemeru 60 mm)</t>
  </si>
  <si>
    <t>-1317228450</t>
  </si>
  <si>
    <t>713482192.S</t>
  </si>
  <si>
    <t>Montáž plošnej izolácie z polyetylénu 30  mm</t>
  </si>
  <si>
    <t>-1266172901</t>
  </si>
  <si>
    <t>283320009100.1</t>
  </si>
  <si>
    <t>Izolačný samolepiaci pás , izolácia hr. 30 mm, pre izoláciu potrubia (doizolovanie potrubí  do priemeru 89 mm)</t>
  </si>
  <si>
    <t>-61004000</t>
  </si>
  <si>
    <t>713482198.S</t>
  </si>
  <si>
    <t>Montáž plošnej izolácie tvarových plôch čerpadiel rozdeľovača a zberača a armatúr</t>
  </si>
  <si>
    <t>1447770824</t>
  </si>
  <si>
    <t>283320009100.2</t>
  </si>
  <si>
    <t>Izolačný samolepiaci pás , izolácia hr. 30 mm, pre izoláciu potrubia (izolovanie čerpadiel rozdeľovačov armatúr )</t>
  </si>
  <si>
    <t>1772194475</t>
  </si>
  <si>
    <t>713491121.S</t>
  </si>
  <si>
    <t>Izolácia tepelná - montáž oplechovania snímateľného - potrubia (doplechovanie vonkajšieho rozvodu)</t>
  </si>
  <si>
    <t>-1993725849</t>
  </si>
  <si>
    <t>138210000400.S</t>
  </si>
  <si>
    <t>Plech hladký pozinkovaný, hr. 0,80 mm</t>
  </si>
  <si>
    <t>773785764</t>
  </si>
  <si>
    <t>713510203.S</t>
  </si>
  <si>
    <t>Montáž  a dodávka tesnenia prestupu káblových, potrubných trás a tesnenie škár prierezu 0,2-0,3 m2 protipožiarnym tesnením</t>
  </si>
  <si>
    <t>2084216706</t>
  </si>
  <si>
    <t>-1553752937</t>
  </si>
  <si>
    <t>731</t>
  </si>
  <si>
    <t xml:space="preserve">Ústredné kúrenie, kotolne   </t>
  </si>
  <si>
    <t>731100861</t>
  </si>
  <si>
    <t>Demontáž kotla liatinového VSB IV 4 čl.,  -2,30000t</t>
  </si>
  <si>
    <t>228497406</t>
  </si>
  <si>
    <t>731202830</t>
  </si>
  <si>
    <t>Rozrezanie demontovaného kotla oceľového s hmotnosťou nad 1000 do 2500 kg</t>
  </si>
  <si>
    <t>1262142953</t>
  </si>
  <si>
    <t>731292812</t>
  </si>
  <si>
    <t>Demontáž horáka na kvapalné a plynné palivá s výkonom nad 145 do 300 kW,  -0,07500t</t>
  </si>
  <si>
    <t>-2091675673</t>
  </si>
  <si>
    <t>731391813</t>
  </si>
  <si>
    <t>Vypúšťanie vody z kotla do kanalizácie samospádom o v. pl.kotla nad 10 do 20 m2</t>
  </si>
  <si>
    <t>-325719446</t>
  </si>
  <si>
    <t>731360142</t>
  </si>
  <si>
    <t>Demontáž  komína a spalinovodu</t>
  </si>
  <si>
    <t>2091058116</t>
  </si>
  <si>
    <t>731161015</t>
  </si>
  <si>
    <t>Montáž plynového kotla stacionárneho kondenzačného 121-200 kW</t>
  </si>
  <si>
    <t>1660619474</t>
  </si>
  <si>
    <t>484120000805</t>
  </si>
  <si>
    <t>Teplovodný, kondenzačný plynový kotol men. výkon 29-146,0 kW, 0,6 MPa, max. výstup 95 C napríklad  VITOCROSSAL 100, typ CIB alebo ekvivalent</t>
  </si>
  <si>
    <t>260863826</t>
  </si>
  <si>
    <t>484120000805.1</t>
  </si>
  <si>
    <t>Malý rozdeľovač s uholníkom ( odvz. ventil, poistný ventil, manometer) a pripojovacia sada na plyn, dodávka s kotlom</t>
  </si>
  <si>
    <t>-2030694010</t>
  </si>
  <si>
    <t>484120000805.2</t>
  </si>
  <si>
    <t>Škriaca  klapka DN 50 dodávka s kotlom</t>
  </si>
  <si>
    <t>699315447</t>
  </si>
  <si>
    <t>484120000805.3</t>
  </si>
  <si>
    <t>Regulácia rozširenie EA1, dodávka s kotlom</t>
  </si>
  <si>
    <t>-34498265</t>
  </si>
  <si>
    <t>484120000805.4</t>
  </si>
  <si>
    <t>Uvedenie do prevádzky s obhliadkou  dodávka s kotlom</t>
  </si>
  <si>
    <t>921444741</t>
  </si>
  <si>
    <t>731360141</t>
  </si>
  <si>
    <t>Montáž nerezového komína pre kondenzačnú prevádzku DN 250 napríklad Jeremias alebo ekvivalent</t>
  </si>
  <si>
    <t>-1888298684</t>
  </si>
  <si>
    <t>598220013305</t>
  </si>
  <si>
    <t>Spalinová rúra  DN 200, dĺžka 250 mm, dĺžkový diel pre jednovrstvový komínový systém z nehrdzavejúcej ocele</t>
  </si>
  <si>
    <t>-707012783</t>
  </si>
  <si>
    <t>598220016705</t>
  </si>
  <si>
    <t>Spalinová rúra  DN 200, dĺžka 1000 mm, dĺžkový diel pre jednovrstvový komínový systém z nehrdzavejúcej ocele</t>
  </si>
  <si>
    <t>267420186</t>
  </si>
  <si>
    <t>598220016905</t>
  </si>
  <si>
    <t>Spalinová rúra  DN 250, dĺžka 1000 mm, dĺžkový diel pre jednovrstvový komínový systém z nehrdzavejúcej ocele</t>
  </si>
  <si>
    <t>992154592</t>
  </si>
  <si>
    <t>598220043605</t>
  </si>
  <si>
    <t>Krycia hlava s golierom DN 250, pre jednovrstvový komínový systém z nehrdzavejúcej ocele</t>
  </si>
  <si>
    <t>-1426901371</t>
  </si>
  <si>
    <t>598220046105</t>
  </si>
  <si>
    <t>Komínové dvierka  150x300 mm, pre jednovrstvový komínový systém z nehrdzavejúcej ocele</t>
  </si>
  <si>
    <t>529041575</t>
  </si>
  <si>
    <t>598220056705</t>
  </si>
  <si>
    <t>Koleno 45°  DN 200, pre jednovrstvový komínový systém z nehrdzavejúcej ocele SRS</t>
  </si>
  <si>
    <t>-115844557</t>
  </si>
  <si>
    <t>598220064008</t>
  </si>
  <si>
    <t>Koleno 87°  DN 200, s kontrolným otvorom, pre jednovrstvový komínový systém z nehrdzavejúcej ocele</t>
  </si>
  <si>
    <t>-892252226</t>
  </si>
  <si>
    <t>598220064005</t>
  </si>
  <si>
    <t>Koleno 87°  DN 250, s podperou, pre jednovrstvový komínový systém z nehrdzavejúcej ocele</t>
  </si>
  <si>
    <t>-484090085</t>
  </si>
  <si>
    <t>598220065605</t>
  </si>
  <si>
    <t>Rozširenie   DN 200/250, exentrické pre jednovrstvový komínový systém z nehrdzavejúcej ocele</t>
  </si>
  <si>
    <t>178700798</t>
  </si>
  <si>
    <t>598220013505</t>
  </si>
  <si>
    <t>Prvok čistiaci okrúhly  DN 250, pre jednovrstvový komínový systém z nehrdzavejúcej ocele</t>
  </si>
  <si>
    <t>-1441590700</t>
  </si>
  <si>
    <t>598220013507</t>
  </si>
  <si>
    <t>Upevňovacie spojky a spojovací materiál</t>
  </si>
  <si>
    <t>-271851267</t>
  </si>
  <si>
    <t>731890802</t>
  </si>
  <si>
    <t>Vnútrostaveniskové premiestnenie vybúraných hmôt kotolní vodorovne do 12 m</t>
  </si>
  <si>
    <t>1090764608</t>
  </si>
  <si>
    <t>998731202</t>
  </si>
  <si>
    <t>Presun hmôt pre kotolne umiestnené vo výške (hĺbke) nad 6 do 12 m</t>
  </si>
  <si>
    <t>-361533113</t>
  </si>
  <si>
    <t>732</t>
  </si>
  <si>
    <t xml:space="preserve">Ústredné kúrenie, strojovne   </t>
  </si>
  <si>
    <t>732110813.S</t>
  </si>
  <si>
    <t>Demontáž telesa rozdeľovača a zberača nad DN 200 do 300,  -0,20748t</t>
  </si>
  <si>
    <t>1749019754</t>
  </si>
  <si>
    <t>732199100.S</t>
  </si>
  <si>
    <t>Montáž orientačného štítka</t>
  </si>
  <si>
    <t>1030143404</t>
  </si>
  <si>
    <t>548230000900.S</t>
  </si>
  <si>
    <t>Štítok smaltovaný do 5 písmen, lxv 100x150 mm</t>
  </si>
  <si>
    <t>1755902038</t>
  </si>
  <si>
    <t>732212815.S</t>
  </si>
  <si>
    <t>Demontáž ohrievača zásobníkového stojatého objemu do 1600 l,  -0,51196t</t>
  </si>
  <si>
    <t>-1531991004</t>
  </si>
  <si>
    <t>732212823.S</t>
  </si>
  <si>
    <t>Demontáž ohrievača zásobníkového stojatého objemu nad 2500 do 6300 l,  -1,62390t</t>
  </si>
  <si>
    <t>2071995053</t>
  </si>
  <si>
    <t>732213823.S</t>
  </si>
  <si>
    <t>Demontáž ohrievača zásobníkového, rozrezanie demontovaného ohrievača objemu nad 2500 do 6300 l</t>
  </si>
  <si>
    <t>483161383</t>
  </si>
  <si>
    <t>732214823.S</t>
  </si>
  <si>
    <t>Demontáž ohrievača zásobníkového, vypustenie vody z ohrievača objemu nad 2500 do 6300 l</t>
  </si>
  <si>
    <t>-1219915365</t>
  </si>
  <si>
    <t>732320816.S</t>
  </si>
  <si>
    <t>Demontáž úpravne vody, odpojenie od rozvodov potrubia nádrže objemu do 2000 l</t>
  </si>
  <si>
    <t>1244636091</t>
  </si>
  <si>
    <t>732320817.S</t>
  </si>
  <si>
    <t>Demontáž nádrže expanznej, odpojenie od rozvodov potrubia nádrže objemu do 3000 l</t>
  </si>
  <si>
    <t>1690261817</t>
  </si>
  <si>
    <t>732324816.S</t>
  </si>
  <si>
    <t>Demontáž nádrže beztlakovej alebo tlakovej, vypúšťanie vody z nádrže objemu nad 1000 do 2000 l</t>
  </si>
  <si>
    <t>209038573</t>
  </si>
  <si>
    <t>732324817.S</t>
  </si>
  <si>
    <t>Demontáž nádrže beztlakovej alebo tlakovej, vypúšťanie vody z nádrže objemu nad 2000 do 3000 l</t>
  </si>
  <si>
    <t>-1881884518</t>
  </si>
  <si>
    <t>732393816.S</t>
  </si>
  <si>
    <t>Rozrezanie demontovanej nádrže objemu nad 1000 do 2000 l</t>
  </si>
  <si>
    <t>-2078142928</t>
  </si>
  <si>
    <t>732393818.S</t>
  </si>
  <si>
    <t>Rozrezanie demontovanej nádrže objemu nad 2000 do 5000 l</t>
  </si>
  <si>
    <t>-1655817074</t>
  </si>
  <si>
    <t>732420812.S</t>
  </si>
  <si>
    <t>Demontáž čerpadla obehového špirálového (do potrubia) DN 40,  -0,02100t</t>
  </si>
  <si>
    <t>-1678711119</t>
  </si>
  <si>
    <t>732420813.S</t>
  </si>
  <si>
    <t>Demontáž čerpadla obehového špirálového (do potrubia) DN 50,  -0,02200t</t>
  </si>
  <si>
    <t>-209029678</t>
  </si>
  <si>
    <t>732420815.S</t>
  </si>
  <si>
    <t>Demontáž čerpadla obehového špirálového (do potrubia) DN 80,  -0,02800t</t>
  </si>
  <si>
    <t>-263022902</t>
  </si>
  <si>
    <t>732420816</t>
  </si>
  <si>
    <t>Demontáž pieskových kompresorov ,  -0,15000t</t>
  </si>
  <si>
    <t>1157754284</t>
  </si>
  <si>
    <t>732111404</t>
  </si>
  <si>
    <t>Montáž rozdeľovača a zberača združeného prietok Q 23 m3/h (modul 150)</t>
  </si>
  <si>
    <t>1932276804</t>
  </si>
  <si>
    <t>484650000400</t>
  </si>
  <si>
    <t>Rozdeľovač a zberač kombinovaný modul 150 mm, max. prietok 23 m3/hod, prevádzková teplota 110°C, pretlak 0,6 MPa,</t>
  </si>
  <si>
    <t>180596502</t>
  </si>
  <si>
    <t>484650038900</t>
  </si>
  <si>
    <t>Pevný stojan  modul 150, výška 200-800 mm pre rozdeľovače a zberače</t>
  </si>
  <si>
    <t>1793477470</t>
  </si>
  <si>
    <t>732219225</t>
  </si>
  <si>
    <t>Montáž zásobníkového ohrievača vody pre ohrev pitnej vody v objeme 1000 l (premiestnenie vrátane armatúr,  čerpadiel a prípojok  studená, teplá, cirkulácia a UK )</t>
  </si>
  <si>
    <t>-2025306826</t>
  </si>
  <si>
    <t>732331042</t>
  </si>
  <si>
    <t>Montáž expanznej nádoby tlak 6 barov s membránou 50 l</t>
  </si>
  <si>
    <t>-211471520</t>
  </si>
  <si>
    <t>484630006500</t>
  </si>
  <si>
    <t>Nádoba expanzná s membránou typ N 50 l pripojenie R 3/4", 6 bar, šedá, vrátane guľového kohúta zo zaistením 1"</t>
  </si>
  <si>
    <t>148899529</t>
  </si>
  <si>
    <t>732331069</t>
  </si>
  <si>
    <t>Montáž expanznej nádoby tlak 6 barov s membránou 600 l</t>
  </si>
  <si>
    <t>15101113</t>
  </si>
  <si>
    <t>484630007400</t>
  </si>
  <si>
    <t>Nádoba expanzná s membránou typ N 600 l,  pripojenie R 1", 6 bar, šedá,  vrátane guľového kohúta zo zaistením 5/4"</t>
  </si>
  <si>
    <t>-20458276</t>
  </si>
  <si>
    <t>732429111.S</t>
  </si>
  <si>
    <t>Montáž čerpadla (do potrubia) obehového špirálového DN 25</t>
  </si>
  <si>
    <t>1219510023</t>
  </si>
  <si>
    <t>732429112.S</t>
  </si>
  <si>
    <t>Montáž čerpadla (do potrubia) obehového špirálového DN 32</t>
  </si>
  <si>
    <t>480245200</t>
  </si>
  <si>
    <t>426110003501</t>
  </si>
  <si>
    <t>Čerpadlo obehové prietok 1,3 m3/h , doprav výška 6,0 m napríklad ALPHA2 GO 15-90 130 alebo ekvivalent</t>
  </si>
  <si>
    <t>297314920</t>
  </si>
  <si>
    <t>426110003502</t>
  </si>
  <si>
    <t>Čerpadlo obehové prietok 1,3 m3/h , doprav výška 3,5 m napríklad ALPHA2 25-80 180 alebo ekvivalent</t>
  </si>
  <si>
    <t>107028489</t>
  </si>
  <si>
    <t>426110003503</t>
  </si>
  <si>
    <t>Čerpadlo obehové prietok 1,9 m3/h , doprav výška 4,0 m napríklad MAGNA3 25-100 alebo ekvivalent</t>
  </si>
  <si>
    <t>1605946374</t>
  </si>
  <si>
    <t>426110003504</t>
  </si>
  <si>
    <t>Čerpadlo obehové prietok 2,1 m3/h , doprav výška 4,0 m napríklad MAGNA3 25-100 alebo ekvivalent</t>
  </si>
  <si>
    <t>1623317811</t>
  </si>
  <si>
    <t>426110003505</t>
  </si>
  <si>
    <t>Čerpadlo obehové prietok 3,6 m3/h , doprav výška 7,0 m napríklad MAGNA3 32-100 alebo ekvivalent</t>
  </si>
  <si>
    <t>-12538732</t>
  </si>
  <si>
    <t>426110003507</t>
  </si>
  <si>
    <t>Úpravňa vody doplňovanie vykur. okruhu, neelektrický systém, tank na soľ,filtračná vložka , riadiaci vodomer, dávkovacie čerpadlo ERDosC-inhibítor korózie  typ ERWSK25AA,  alebo ekvivalent dodávka montáž</t>
  </si>
  <si>
    <t>-568605050</t>
  </si>
  <si>
    <t>426110003507.1</t>
  </si>
  <si>
    <t>Oddeľovací člen pre doplňovacie systémy pre priame napojenie na rozvod pitnej, vody s vodomerom a stenovým držiakom napríklad   typ Reflex Fillset alebo ekvivalent dodávka montáž</t>
  </si>
  <si>
    <t>1049826229</t>
  </si>
  <si>
    <t>426110003507.2</t>
  </si>
  <si>
    <t>Kombinovaný odlučovač mikrobublín a kalu s magnetickým odlučovačom nečistôt s prírubovým pripojením  s revíznou prírubou  a magnetickou vložkou s napríklad   typ Reflex Extwin DN 80 alebo ekvivalent dodávka montáž</t>
  </si>
  <si>
    <t>-2023204252</t>
  </si>
  <si>
    <t>426110003507.3</t>
  </si>
  <si>
    <t>Neutralizačné zariadenie GENO - Neutra  V N - 70 dodávka s kotlom + montáž</t>
  </si>
  <si>
    <t>2123573385</t>
  </si>
  <si>
    <t>732890802.S</t>
  </si>
  <si>
    <t>Vnútrostaveniskové premiestnenie vybúraných hmôt strojovní vodorovne 100 m z objektov výšky nad 6 do 12 m</t>
  </si>
  <si>
    <t>-929123138</t>
  </si>
  <si>
    <t>998732202.S</t>
  </si>
  <si>
    <t>Presun hmôt pre strojovne v objektoch výšky nad 6 m do 12 m</t>
  </si>
  <si>
    <t>1987819774</t>
  </si>
  <si>
    <t>733</t>
  </si>
  <si>
    <t xml:space="preserve">Ústredné kúrenie - rozvodné potrubie   </t>
  </si>
  <si>
    <t>733110803.S</t>
  </si>
  <si>
    <t>Demontáž potrubia z oceľových rúrok závitových do DN 15,  -0,00100t</t>
  </si>
  <si>
    <t>-524332405</t>
  </si>
  <si>
    <t>733110806.S</t>
  </si>
  <si>
    <t>Demontáž potrubia z oceľových rúrok závitových nad 15 do DN 32,  -0,00320t</t>
  </si>
  <si>
    <t>-751667689</t>
  </si>
  <si>
    <t>733110808.S</t>
  </si>
  <si>
    <t>Demontáž potrubia z oceľových rúrok závitových nad 32 do DN 50,  -0,00532t</t>
  </si>
  <si>
    <t>1444290356</t>
  </si>
  <si>
    <t>733110810.S</t>
  </si>
  <si>
    <t>Demontáž potrubia z oceľových rúrok závitových nad 50 do DN 80,  -0,00858t</t>
  </si>
  <si>
    <t>798013970</t>
  </si>
  <si>
    <t>733120832.S</t>
  </si>
  <si>
    <t>Demontáž potrubia z oceľových rúrok hladkých nad 89 do D 133,  -0,01384t</t>
  </si>
  <si>
    <t>1130772553</t>
  </si>
  <si>
    <t>733111218.S</t>
  </si>
  <si>
    <t>Potrubie z rúrok závitových zosilnených strednotlakových DN 50</t>
  </si>
  <si>
    <t>12291061</t>
  </si>
  <si>
    <t>733121122.S</t>
  </si>
  <si>
    <t>Potrubie z rúrok hladkých bezšvových nízkotlakových priemer 76/3,2</t>
  </si>
  <si>
    <t>-582982722</t>
  </si>
  <si>
    <t>733121125.S</t>
  </si>
  <si>
    <t>Potrubie z rúrok hladkých bezšvových nízkotlakových priemer 89/3,6</t>
  </si>
  <si>
    <t>-205216515</t>
  </si>
  <si>
    <t>733124118.S</t>
  </si>
  <si>
    <t>Zhotovenie rúrkového prechodu z rúrok hladkých kovaním 50/65</t>
  </si>
  <si>
    <t>-2139870264</t>
  </si>
  <si>
    <t>733124122.S</t>
  </si>
  <si>
    <t>Zhotovenie rúrkového prechodu z rúrok hladkých kovaním 80/65</t>
  </si>
  <si>
    <t>-1316412381</t>
  </si>
  <si>
    <t>733125003</t>
  </si>
  <si>
    <t>Potrubie z uhlíkovej ocele  spájané lisovaním vrátane tvaroviek 15x1,2 mm</t>
  </si>
  <si>
    <t>-1219095881</t>
  </si>
  <si>
    <t>733125006</t>
  </si>
  <si>
    <t>Potrubie z uhlíkovej ocelle spájané lisovaním vrátane tvaroviek 18x1,2 mm</t>
  </si>
  <si>
    <t>-1889332551</t>
  </si>
  <si>
    <t>733125009</t>
  </si>
  <si>
    <t>Potrubie z uhlíkovej ocele spájané lisovaním vrátane tvaroviek 22x1,5 mm</t>
  </si>
  <si>
    <t>-1117209615</t>
  </si>
  <si>
    <t>733125012</t>
  </si>
  <si>
    <t>Potrubie z uhlíkovej ocele spájané lisovaním vrátane tvaroviek 28x1,5 mm</t>
  </si>
  <si>
    <t>-880654941</t>
  </si>
  <si>
    <t>733125015</t>
  </si>
  <si>
    <t>Potrubie z uhlíkovej ocele spájané lisovaním  vrátane tvaroviek 35x1,5 mm</t>
  </si>
  <si>
    <t>762785529</t>
  </si>
  <si>
    <t>733125018</t>
  </si>
  <si>
    <t>Potrubie z uhlíkovej ocele spájané lisovaním vrátane tvaroviek 42x1,5 mm</t>
  </si>
  <si>
    <t>-1472279363</t>
  </si>
  <si>
    <t>733125021</t>
  </si>
  <si>
    <t>Potrubie z uhlíkovej ocele  spájané lisovaním vrátane tvaroviek 54x1,5 mm</t>
  </si>
  <si>
    <t>2117297243</t>
  </si>
  <si>
    <t>7331262401.S</t>
  </si>
  <si>
    <t>Montáž  návarkov (teplomery tlakomery, čidlá MaR)</t>
  </si>
  <si>
    <t>1718616436</t>
  </si>
  <si>
    <t>733166104</t>
  </si>
  <si>
    <t>Plasthliníkové potrubie  v tyčiach pre vykurovanie spájané lisovaním dxt 26x3 mm</t>
  </si>
  <si>
    <t>2015732915</t>
  </si>
  <si>
    <t>733190217.S</t>
  </si>
  <si>
    <t>Tlaková skúška potrubia z oceľových rúrok do priemeru 89/5</t>
  </si>
  <si>
    <t>-986166096</t>
  </si>
  <si>
    <t>733191301.S</t>
  </si>
  <si>
    <t>Tlaková skúška plastového potrubia do 32 mm</t>
  </si>
  <si>
    <t>-2121094182</t>
  </si>
  <si>
    <t>733890803.S</t>
  </si>
  <si>
    <t>Vnútrostav. premiestnenie vybúraných hmôt rozvodov potrubia vodorovne do 100 m z obj. výš. do 24m</t>
  </si>
  <si>
    <t>-1351141113</t>
  </si>
  <si>
    <t>998733203.S</t>
  </si>
  <si>
    <t>Presun hmôt pre rozvody potrubia v objektoch výšky nad 6 do 24 m</t>
  </si>
  <si>
    <t>378214354</t>
  </si>
  <si>
    <t>734</t>
  </si>
  <si>
    <t xml:space="preserve">Ústredné kúrenie - armatúry   </t>
  </si>
  <si>
    <t>734190818.S</t>
  </si>
  <si>
    <t>Demontáž príruby rozpojenie prírubového spoja nad 50 do DN 100</t>
  </si>
  <si>
    <t>994017009</t>
  </si>
  <si>
    <t>734200811.S</t>
  </si>
  <si>
    <t>Demontáž armatúry závitovej s jedným závitom do G 1/2 -0,00045t</t>
  </si>
  <si>
    <t>-569625124</t>
  </si>
  <si>
    <t>734200813.S</t>
  </si>
  <si>
    <t>Demontáž armatúry závitovej s jedným závitom nad 1 do G 6/4,  -0,00190t</t>
  </si>
  <si>
    <t>1604611011</t>
  </si>
  <si>
    <t>734200821.S</t>
  </si>
  <si>
    <t>Demontáž armatúry závitovej s dvomi závitmi do G 1/2 -0,00045t</t>
  </si>
  <si>
    <t>-116967349</t>
  </si>
  <si>
    <t>734200823.S</t>
  </si>
  <si>
    <t>Demontáž armatúry závitovej s dvomi závitmi nad 1 do G 6/4,  -0,00200t</t>
  </si>
  <si>
    <t>-144032002</t>
  </si>
  <si>
    <t>734109316.S</t>
  </si>
  <si>
    <t>Montáž armatúry prírubovej s dvomi prírubami PN 1, PN 4,0 DN 80</t>
  </si>
  <si>
    <t>1134554418</t>
  </si>
  <si>
    <t>734192025.S</t>
  </si>
  <si>
    <t>Montáž medziprírubovej uzatváracej klapky DN 80</t>
  </si>
  <si>
    <t>1469480946</t>
  </si>
  <si>
    <t>422810002400</t>
  </si>
  <si>
    <t>Medziprírubová klapka uzatváracia disk nerez, DN 80, dĺ. 46 mm, liatina GJL 250, GJS 40015 niklovaná,</t>
  </si>
  <si>
    <t>1307362680</t>
  </si>
  <si>
    <t>734209101.S</t>
  </si>
  <si>
    <t>Montáž závitovej armatúry s 1 závitom do G 1/2</t>
  </si>
  <si>
    <t>1912971902</t>
  </si>
  <si>
    <t>734209104.S</t>
  </si>
  <si>
    <t>Montáž závitovej armatúry s 1 závitom G 3/4</t>
  </si>
  <si>
    <t>-858488684</t>
  </si>
  <si>
    <t>551240001400.S</t>
  </si>
  <si>
    <t>Kohút plniaci a vypúšťací K 310, DN 15, PN 10</t>
  </si>
  <si>
    <t>-403208646</t>
  </si>
  <si>
    <t>551240001500.S</t>
  </si>
  <si>
    <t>Kohút plniaci a vypúšťací K 310, DN 20, PN 10</t>
  </si>
  <si>
    <t>-1495805386</t>
  </si>
  <si>
    <t>551240001400.S.1</t>
  </si>
  <si>
    <t>Automatický odvzdušňovací ventil DN 15, PN 10</t>
  </si>
  <si>
    <t>-243822869</t>
  </si>
  <si>
    <t>734209112.S</t>
  </si>
  <si>
    <t>Montáž závitovej armatúry s 2 závitmi do G 1/2</t>
  </si>
  <si>
    <t>-2050098156</t>
  </si>
  <si>
    <t>734209114.S</t>
  </si>
  <si>
    <t>Montáž závitovej armatúry s 2 závitmi G 3/4</t>
  </si>
  <si>
    <t>975197720</t>
  </si>
  <si>
    <t>734209115.S</t>
  </si>
  <si>
    <t>Montáž závitovej armatúry s 2 závitmi G 1</t>
  </si>
  <si>
    <t>-174301727</t>
  </si>
  <si>
    <t>734209116.S</t>
  </si>
  <si>
    <t>Montáž závitovej armatúry s 2 závitmi G 5/4</t>
  </si>
  <si>
    <t>-880422489</t>
  </si>
  <si>
    <t>734209117.S</t>
  </si>
  <si>
    <t>Montáž závitovej armatúry s 2 závitmi G 6/4</t>
  </si>
  <si>
    <t>-2146792302</t>
  </si>
  <si>
    <t>734209118.S</t>
  </si>
  <si>
    <t>Montáž závitovej armatúry s 2 závitmi G 2</t>
  </si>
  <si>
    <t>-1293205513</t>
  </si>
  <si>
    <t>551240011201</t>
  </si>
  <si>
    <t>Guľový kohút, DN15, ručná páka, mosadz,</t>
  </si>
  <si>
    <t>611755210</t>
  </si>
  <si>
    <t>551240011202</t>
  </si>
  <si>
    <t>Guľový kohút, DN20, ručná páka, mosadz,</t>
  </si>
  <si>
    <t>-1775612142</t>
  </si>
  <si>
    <t>551240011203</t>
  </si>
  <si>
    <t>Guľový kohút, DN50, ručná páka, mosadz,</t>
  </si>
  <si>
    <t>1867075352</t>
  </si>
  <si>
    <t>551240011201.1</t>
  </si>
  <si>
    <t>Guľový kohút s vypúštaním  DN20, ručná páka, mosadz,</t>
  </si>
  <si>
    <t>-508826383</t>
  </si>
  <si>
    <t>551240011203.1</t>
  </si>
  <si>
    <t>Guľový kohút s vypúštaním  DN25, ručná páka, mosadz,</t>
  </si>
  <si>
    <t>472741370</t>
  </si>
  <si>
    <t>551240011202.1</t>
  </si>
  <si>
    <t>Guľový kohút s vypúštaním  DN32, ručná páka, mosadz,</t>
  </si>
  <si>
    <t>1738090221</t>
  </si>
  <si>
    <t>551240011202.2</t>
  </si>
  <si>
    <t>Guľový kohút s vypúštaním  DN40, ručná páka, mosadz,</t>
  </si>
  <si>
    <t>-615016522</t>
  </si>
  <si>
    <t>551240011202.3</t>
  </si>
  <si>
    <t>Guľový kohút s vypúštaním  DN50, ručná páka, mosadz,</t>
  </si>
  <si>
    <t>222351632</t>
  </si>
  <si>
    <t>422010002500</t>
  </si>
  <si>
    <t>Filter závitový mosadzný, 1"</t>
  </si>
  <si>
    <t>1720190438</t>
  </si>
  <si>
    <t>422010002503</t>
  </si>
  <si>
    <t>Filter závitový mosadzný, 6/4"</t>
  </si>
  <si>
    <t>1774521093</t>
  </si>
  <si>
    <t>422010002500.1</t>
  </si>
  <si>
    <t>Filter závitový mosadzný, 2"</t>
  </si>
  <si>
    <t>351963660</t>
  </si>
  <si>
    <t>551190001015</t>
  </si>
  <si>
    <t>Spätná klapka vodorovná závitová 1", PN 10, pre vodu, mosadz</t>
  </si>
  <si>
    <t>-1128062904</t>
  </si>
  <si>
    <t>551190001116</t>
  </si>
  <si>
    <t>Spätná klapka vodorovná závitová 6/4", PN 10, pre vodu, mosadz</t>
  </si>
  <si>
    <t>-321984717</t>
  </si>
  <si>
    <t>551190001312</t>
  </si>
  <si>
    <t>Spätná klapka vodorovná závitová 2", PN 10, pre vodu, mosadz</t>
  </si>
  <si>
    <t>1954822014</t>
  </si>
  <si>
    <t>551190001312.1</t>
  </si>
  <si>
    <t>Vyvažovací ventil závitový 1/2" napríklad HERZ - STRÖMAX 4217 GM, PN 10, alebo ekvivalent</t>
  </si>
  <si>
    <t>1862647153</t>
  </si>
  <si>
    <t>551190001312.2</t>
  </si>
  <si>
    <t>Vyvažovací ventil závitový 3/4" napríklad HERZ - STRÖMAX 4217 GM, PN 10, alebo ekvivalent</t>
  </si>
  <si>
    <t>1700549214</t>
  </si>
  <si>
    <t>551190001312.3</t>
  </si>
  <si>
    <t>Vyvažovací ventil závitový 1" napríklad HERZ - STRÖMAX 4217 GM, PN 10, alebo ekvivalent</t>
  </si>
  <si>
    <t>2098971941</t>
  </si>
  <si>
    <t>551190001312.4</t>
  </si>
  <si>
    <t>Vyvažovací ventil závitový 6/4" napríklad HERZ - STRÖMAX 4217 GM, PN 10, alebo ekvivalent</t>
  </si>
  <si>
    <t>1665916532</t>
  </si>
  <si>
    <t>551190001312.5</t>
  </si>
  <si>
    <t>Vyvažovací ventil závitový 2" napríklad HERZ - STRÖMAX 4217 GM, PN 10, alebo ekvivalent</t>
  </si>
  <si>
    <t>128272049</t>
  </si>
  <si>
    <t>551190001312.6</t>
  </si>
  <si>
    <t>Termostatický ventil  3/8" napríklad HERZ -  TS-90-V priamy , alebo ekvivalent</t>
  </si>
  <si>
    <t>1919781778</t>
  </si>
  <si>
    <t>551190001312.7</t>
  </si>
  <si>
    <t>Termostatický ventil  3/8" napríklad HERZ -  TS-90-V rohový , alebo ekvivalent</t>
  </si>
  <si>
    <t>-1530815420</t>
  </si>
  <si>
    <t>551190001312.8</t>
  </si>
  <si>
    <t>Ventil  pre spiatočku 3/8" napríklad HERZ -  RL-5 priamy , alebo ekvivalent</t>
  </si>
  <si>
    <t>125586501</t>
  </si>
  <si>
    <t>551190001312.9</t>
  </si>
  <si>
    <t>Ventil  pre spiatočku 3/8" napríklad HERZ -  RL-5 rohový , alebo ekvivalent</t>
  </si>
  <si>
    <t>-1022074995</t>
  </si>
  <si>
    <t>734222100.S</t>
  </si>
  <si>
    <t>Montáž regulačného kohúta guľového 3-cestného DN 15</t>
  </si>
  <si>
    <t>-1219007707</t>
  </si>
  <si>
    <t>734222104.S</t>
  </si>
  <si>
    <t>Montáž regulačného kohúta guľového 3-cestného DN 25</t>
  </si>
  <si>
    <t>680882096</t>
  </si>
  <si>
    <t>551190001312.10</t>
  </si>
  <si>
    <t>Trojcestný zmiešavací ventil DN 25 KVS=10 ovládanie 0-10V napríklad Danfoss  HRB3 vrátane servopohonu alebo ekvivalent</t>
  </si>
  <si>
    <t>843123784</t>
  </si>
  <si>
    <t>734222108.S</t>
  </si>
  <si>
    <t>Montáž regulačného kohúta guľového 3-cestného DN 40</t>
  </si>
  <si>
    <t>-1378538759</t>
  </si>
  <si>
    <t>551190001312.11</t>
  </si>
  <si>
    <t>Trojcestný zmiešavací ventil DN 40 KVS=25 ovládanie 0-10V napríklad Danfoss  HRB3 vrátane servopohonu alebo ekvivalent</t>
  </si>
  <si>
    <t>-1824605977</t>
  </si>
  <si>
    <t>734222612.S</t>
  </si>
  <si>
    <t>Montáž elektromagnetického ventilu DN 15</t>
  </si>
  <si>
    <t>548571580</t>
  </si>
  <si>
    <t>551190001312.12</t>
  </si>
  <si>
    <t>Elektromagnetický ventil DN 15  typ EV220  alebo ekvivalent</t>
  </si>
  <si>
    <t>-2109558702</t>
  </si>
  <si>
    <t>734223208.S</t>
  </si>
  <si>
    <t>Montáž termostatickej hlavice s kvapalinovým snímačom</t>
  </si>
  <si>
    <t>-1090702001</t>
  </si>
  <si>
    <t>551280002000</t>
  </si>
  <si>
    <t>Termostatická hlavica kvapalinová, , rozsah regulácie + 6,0 až +30°C, napríklad HERZ typ H Desing alebo ekvivalent</t>
  </si>
  <si>
    <t>-1407540089</t>
  </si>
  <si>
    <t>734411111.S</t>
  </si>
  <si>
    <t>Teplomer technický s ochranným púzdrom - priamy typ 160 prev."A"</t>
  </si>
  <si>
    <t>-1028030383</t>
  </si>
  <si>
    <t>388410000305</t>
  </si>
  <si>
    <t>Tlakomer deformačný kruhový d 160 mm vrátane  ventilu k tlakomeru a tlakomerovej prípojky a slučky, montáž + dodávka</t>
  </si>
  <si>
    <t>104849892</t>
  </si>
  <si>
    <t>734412442.S</t>
  </si>
  <si>
    <t>Montáž merača tepla ultrazvukového prietok 1,5 m3/h, G 1/2"</t>
  </si>
  <si>
    <t>-2056679511</t>
  </si>
  <si>
    <t>389510008772.S</t>
  </si>
  <si>
    <t>Merač tepla ultrazvukový, DN 20, prietok 1,5 m3/h, PN 25, 130 °C alebo 150 °C, pripojenie do siete 230V M-bus napríklad Danfoss SONO 40 alebo ekvivalent</t>
  </si>
  <si>
    <t>-2011943206</t>
  </si>
  <si>
    <t>734412448.S</t>
  </si>
  <si>
    <t>Montáž merača tepla ultrazvukového prietok 6,5 m3/h, G 1"</t>
  </si>
  <si>
    <t>948909516</t>
  </si>
  <si>
    <t>389510008784.S</t>
  </si>
  <si>
    <t>Merač tepla ultrazvukový, DN 25, prietok 6,5 m3/h, PN 25, 130 °C alebo 150 °C, pripojenie do siete 230V M-bus napríklad Danfoss SONO 40 alebo ekvivalent</t>
  </si>
  <si>
    <t>-1529061753</t>
  </si>
  <si>
    <t>734890803.S</t>
  </si>
  <si>
    <t>Vnútrostaveniskové premiestnenie vybúraných hmôt armatúr do 24m</t>
  </si>
  <si>
    <t>-508033365</t>
  </si>
  <si>
    <t>735</t>
  </si>
  <si>
    <t xml:space="preserve">Ústredné kúrenie - vykurovacie telesá   </t>
  </si>
  <si>
    <t>735111810.S</t>
  </si>
  <si>
    <t>Demontáž vykurovacích telies liatinových článkových,  -0,02380t</t>
  </si>
  <si>
    <t>2085905988</t>
  </si>
  <si>
    <t>735221814.S</t>
  </si>
  <si>
    <t>Demontáž registra z rúrok hladkých DN 50 do 3m s počtom prameňov registra 4,  -0,03596t</t>
  </si>
  <si>
    <t>-1987024713</t>
  </si>
  <si>
    <t>735221860.S</t>
  </si>
  <si>
    <t>Rozrezanie demontovaného registra DN 65 a DN 80</t>
  </si>
  <si>
    <t>-1393917670</t>
  </si>
  <si>
    <t>735291800.S</t>
  </si>
  <si>
    <t>Demontáž konzol alebo držiakov vykurovacieho telesa, registra, konvektora do odpadu,  0,00075t</t>
  </si>
  <si>
    <t>-1002194186</t>
  </si>
  <si>
    <t>735494811.S</t>
  </si>
  <si>
    <t>Vypúšťanie vody z vykurovacích sústav o v. pl. vykurovacích telies</t>
  </si>
  <si>
    <t>743315935</t>
  </si>
  <si>
    <t>735153300.S</t>
  </si>
  <si>
    <t>Príplatok k cene za odvzdušňovací ventil telies panelových oceľových s príplatkom 8 %</t>
  </si>
  <si>
    <t>-2124190583</t>
  </si>
  <si>
    <t>735154040.S</t>
  </si>
  <si>
    <t>Montáž vykurovacieho telesa panelového jednoradového 600 mm/ dĺžky 400-600 mm</t>
  </si>
  <si>
    <t>1182321262</t>
  </si>
  <si>
    <t>484530013111</t>
  </si>
  <si>
    <t>Teleso vykurovacie doskové jednoradové oceľové, s bočným pripojením napríklad RADIK KLASIK 10  600/400 (White RAL 9016) alebo ekvivalent</t>
  </si>
  <si>
    <t>252487370</t>
  </si>
  <si>
    <t>484530015112</t>
  </si>
  <si>
    <t>Teleso vykurovacie doskové jednoradové oceľové, s bočným pripojením napríklad RADIK KLASIK 11  600/400 (White RAL 9016) alebo ekvivalent</t>
  </si>
  <si>
    <t>1670201470</t>
  </si>
  <si>
    <t>484530050054</t>
  </si>
  <si>
    <t>Teleso vykurovacie doskové jednoradové oceľové, s bočným pripojením napríklad RADIK KLASIK 11  600/500 (White RAL 9016) alebo ekvivalent</t>
  </si>
  <si>
    <t>-329307171</t>
  </si>
  <si>
    <t>484530050056</t>
  </si>
  <si>
    <t>Teleso vykurovacie doskové jednoradové oceľové, s bočným pripojením napríklad RADIK KLASIK 11  600/600 (White RAL 9016) alebo ekvivalent</t>
  </si>
  <si>
    <t>1186917048</t>
  </si>
  <si>
    <t>735154041.S</t>
  </si>
  <si>
    <t>Montáž vykurovacieho telesa panelového jednoradového 600 mm/ dĺžky 700-900 mm</t>
  </si>
  <si>
    <t>1686755891</t>
  </si>
  <si>
    <t>484530050057</t>
  </si>
  <si>
    <t>Teleso vykurovacie doskové jednoradové oceľové, s bočným pripojením napríklad RADIK KLASIK 11  600/800 (White RAL 9016) alebo ekvivalent</t>
  </si>
  <si>
    <t>275386076</t>
  </si>
  <si>
    <t>484530050058</t>
  </si>
  <si>
    <t>Teleso vykurovacie doskové jednoradové oceľové, s bočným pripojením napríklad RADIK KLASIK 11  600/900 (White RAL 9016) alebo ekvivalent</t>
  </si>
  <si>
    <t>-628694303</t>
  </si>
  <si>
    <t>735154042.S</t>
  </si>
  <si>
    <t>Montáž vykurovacieho telesa panelového jednoradového 600 mm/ dĺžky 1000-1200 mm</t>
  </si>
  <si>
    <t>1044013864</t>
  </si>
  <si>
    <t>484530050058.1</t>
  </si>
  <si>
    <t>Teleso vykurovacie doskové jednoradové oceľové, s bočným pripojením napríklad RADIK KLASIK 11  600/1000 (White RAL 9016) alebo ekvivalent</t>
  </si>
  <si>
    <t>539488373</t>
  </si>
  <si>
    <t>484530050058.2</t>
  </si>
  <si>
    <t>Teleso vykurovacie doskové jednoradové oceľové, s bočným pripojením napríklad RADIK KLASIK 11  600/1100 (White RAL 9016) alebo ekvivalent</t>
  </si>
  <si>
    <t>54468276</t>
  </si>
  <si>
    <t>735154140.S</t>
  </si>
  <si>
    <t>Montáž vykurovacieho telesa panelového dvojradového výšky 600 mm/ dĺžky 400-600 mm</t>
  </si>
  <si>
    <t>-1894754138</t>
  </si>
  <si>
    <t>484530050058.3</t>
  </si>
  <si>
    <t>Teleso vykurovacie doskové jednoradové oceľové, s bočným pripojením napríklad RADIK KLASIK 21  600/400 (White RAL 9016) alebo ekvivalent</t>
  </si>
  <si>
    <t>-376684889</t>
  </si>
  <si>
    <t>484530050058.4</t>
  </si>
  <si>
    <t>Teleso vykurovacie doskové jednoradové oceľové, s bočným pripojením napríklad RADIK KLASIK 21  600/600 (White RAL 9016) alebo ekvivalent</t>
  </si>
  <si>
    <t>1257109365</t>
  </si>
  <si>
    <t>735154141.S</t>
  </si>
  <si>
    <t>Montáž vykurovacieho telesa panelového dvojradového výšky 600 mm/ dĺžky 700-900 mm</t>
  </si>
  <si>
    <t>1407518904</t>
  </si>
  <si>
    <t>484530050058.5</t>
  </si>
  <si>
    <t>Teleso vykurovacie doskové jednoradové oceľové, s bočným pripojením napríklad RADIK KLASIK 21  600/700 (White RAL 9016) alebo ekvivalent</t>
  </si>
  <si>
    <t>1906958252</t>
  </si>
  <si>
    <t>484530050058.6</t>
  </si>
  <si>
    <t>Teleso vykurovacie doskové jednoradové oceľové, s bočným pripojením napríklad RADIK KLASIK 21  600/800 (White RAL 9016) alebo ekvivalent</t>
  </si>
  <si>
    <t>728012950</t>
  </si>
  <si>
    <t>484530050058.7</t>
  </si>
  <si>
    <t>Teleso vykurovacie doskové jednoradové oceľové, s bočným pripojením napríklad RADIK KLASIK 21  600/900 (White RAL 9016) alebo ekvivalent</t>
  </si>
  <si>
    <t>-811467021</t>
  </si>
  <si>
    <t>484530050058.8</t>
  </si>
  <si>
    <t>Teleso vykurovacie doskové jednoradové oceľové, s bočným pripojením napríklad RADIK KLASIK 22  600/700 (White RAL 9016) alebo ekvivalent</t>
  </si>
  <si>
    <t>985862157</t>
  </si>
  <si>
    <t>484530050058.9</t>
  </si>
  <si>
    <t>Teleso vykurovacie doskové jednoradové oceľové, s bočným pripojením napríklad RADIK KLASIK 22  600/800 (White RAL 9016) alebo ekvivalent</t>
  </si>
  <si>
    <t>-533695475</t>
  </si>
  <si>
    <t>484530050058.10</t>
  </si>
  <si>
    <t>Teleso vykurovacie doskové jednoradové oceľové, s bočným pripojením napríklad RADIK KLASIK 22  600/900 (White RAL 9016) alebo ekvivalent</t>
  </si>
  <si>
    <t>1104104795</t>
  </si>
  <si>
    <t>735154142.S</t>
  </si>
  <si>
    <t>Montáž vykurovacieho telesa panelového dvojradového výšky 600 mm/ dĺžky 1000-1200 mm</t>
  </si>
  <si>
    <t>-431143551</t>
  </si>
  <si>
    <t>484530050058.11</t>
  </si>
  <si>
    <t>Teleso vykurovacie doskové jednoradové oceľové, s bočným pripojením napríklad RADIK KLASIK 21  600/1000 (White RAL 9016) alebo ekvivalent</t>
  </si>
  <si>
    <t>585675079</t>
  </si>
  <si>
    <t>246</t>
  </si>
  <si>
    <t>484530050058.12</t>
  </si>
  <si>
    <t>Teleso vykurovacie doskové jednoradové oceľové, s bočným pripojením napríklad RADIK KLASIK 21 600/1100 (White RAL 9016) alebo ekvivalent</t>
  </si>
  <si>
    <t>53503783</t>
  </si>
  <si>
    <t>247</t>
  </si>
  <si>
    <t>484530050058.13</t>
  </si>
  <si>
    <t>Teleso vykurovacie doskové jednoradové oceľové, s bočným pripojením napríklad RADIK KLASIK 21 600/1200 (White RAL 9016) alebo ekvivalent</t>
  </si>
  <si>
    <t>901594024</t>
  </si>
  <si>
    <t>248</t>
  </si>
  <si>
    <t>484530050058.14</t>
  </si>
  <si>
    <t>Teleso vykurovacie doskové jednoradové oceľové, s bočným pripojením napríklad RADIK KLASIK 22  600/1000 (White RAL 9016) alebo ekvivalent</t>
  </si>
  <si>
    <t>807919806</t>
  </si>
  <si>
    <t>249</t>
  </si>
  <si>
    <t>484530050058.15</t>
  </si>
  <si>
    <t>Teleso vykurovacie doskové jednoradové oceľové, s bočným pripojením napríklad RADIK KLASIK 22 600/1100 (White RAL 9016) alebo ekvivalent</t>
  </si>
  <si>
    <t>-465196985</t>
  </si>
  <si>
    <t>250</t>
  </si>
  <si>
    <t>484530050058.16</t>
  </si>
  <si>
    <t>Teleso vykurovacie doskové jednoradové oceľové, s bočným pripojením napríklad RADIK KLASIK 22 600/1200 (White RAL 9016) alebo ekvivalent</t>
  </si>
  <si>
    <t>-631361009</t>
  </si>
  <si>
    <t>251</t>
  </si>
  <si>
    <t>735154143.S</t>
  </si>
  <si>
    <t>Montáž vykurovacieho telesa panelového dvojradového výšky 600 mm/ dĺžky 1400-1800 mm</t>
  </si>
  <si>
    <t>405573199</t>
  </si>
  <si>
    <t>252</t>
  </si>
  <si>
    <t>484530050058.17</t>
  </si>
  <si>
    <t>Teleso vykurovacie doskové jednoradové oceľové, s bočným pripojením napríklad RADIK KLASIK 22 600/1400 (White RAL 9016) alebo ekvivalent</t>
  </si>
  <si>
    <t>-1506797004</t>
  </si>
  <si>
    <t>253</t>
  </si>
  <si>
    <t>484530050058.18</t>
  </si>
  <si>
    <t>Teleso vykurovacie doskové jednoradové oceľové, s bočným pripojením napríklad RADIK KLASIK 22 600/1600 (White RAL 9016) alebo ekvivalent</t>
  </si>
  <si>
    <t>788864244</t>
  </si>
  <si>
    <t>254</t>
  </si>
  <si>
    <t>735158110.S</t>
  </si>
  <si>
    <t>Vykurovacie telesá panelové jednoradové, tlaková skúška telesa vodou</t>
  </si>
  <si>
    <t>1440289769</t>
  </si>
  <si>
    <t>255</t>
  </si>
  <si>
    <t>735158120.S</t>
  </si>
  <si>
    <t>Vykurovacie telesá panelové dvojradové, tlaková skúška telesa vodou</t>
  </si>
  <si>
    <t>-1707559388</t>
  </si>
  <si>
    <t>735162120.S</t>
  </si>
  <si>
    <t>Montáž vykurovacieho telesa rúrkového výšky 900 mm</t>
  </si>
  <si>
    <t>-112769830</t>
  </si>
  <si>
    <t>257</t>
  </si>
  <si>
    <t>484520001200</t>
  </si>
  <si>
    <t>Teleso vykurovacie rebríkové oceľové  lxvxhĺ 450x900x30 mm, pripojenie G 1/2" vnútorné vrátane odvzdušnovacích ventilov , napríklad CLASSIC KLC KLC, KORADO</t>
  </si>
  <si>
    <t>354946511</t>
  </si>
  <si>
    <t>258</t>
  </si>
  <si>
    <t>735890802.S</t>
  </si>
  <si>
    <t>Vnútrostaveniskové premiestnenie vybúraných hmôt vykurovacích telies do 12m</t>
  </si>
  <si>
    <t>1871687448</t>
  </si>
  <si>
    <t>259</t>
  </si>
  <si>
    <t>998735202.S</t>
  </si>
  <si>
    <t>Presun hmôt pre vykurovacie telesá v objektoch výšky nad 6 do 12 m</t>
  </si>
  <si>
    <t>-374820662</t>
  </si>
  <si>
    <t>260</t>
  </si>
  <si>
    <t>767995102</t>
  </si>
  <si>
    <t>Montáž ostatných atypických kovových stavebných doplnkových konštrukcií nad 5 do 10 kg</t>
  </si>
  <si>
    <t>-573274387</t>
  </si>
  <si>
    <t>261</t>
  </si>
  <si>
    <t>767995103</t>
  </si>
  <si>
    <t>Montáž ostatných atypických kovových stavebných doplnkových konštrukcií nad 10 do 20 kg</t>
  </si>
  <si>
    <t>-1166641453</t>
  </si>
  <si>
    <t>262</t>
  </si>
  <si>
    <t>135100000400</t>
  </si>
  <si>
    <t>Oceľové profily pre zhotovenie závesov pre uchytenie potrubia a zariadení vrátane spojovacieho materiálu</t>
  </si>
  <si>
    <t>1371239155</t>
  </si>
  <si>
    <t>263</t>
  </si>
  <si>
    <t>998767202.S</t>
  </si>
  <si>
    <t>-1364171466</t>
  </si>
  <si>
    <t xml:space="preserve">Nátery   </t>
  </si>
  <si>
    <t>264</t>
  </si>
  <si>
    <t>783225600</t>
  </si>
  <si>
    <t>Nátery kov.stav.doplnk.konštr. syntetické na vzduchu schnúce 2x emailovaním - 70µm</t>
  </si>
  <si>
    <t>1943401685</t>
  </si>
  <si>
    <t>265</t>
  </si>
  <si>
    <t>783424340</t>
  </si>
  <si>
    <t>Nátery kov.potr.a armatúr syntet. potrubie do DN 50 mm dvojnás. 1x email a základný náter - 140µm</t>
  </si>
  <si>
    <t>101295297</t>
  </si>
  <si>
    <t>266</t>
  </si>
  <si>
    <t>783425350.S</t>
  </si>
  <si>
    <t>Nátery kov.potr.a armatúr syntetické potrubie do DN 100 mm dvojnás. 1x email a základný náter - 140µm</t>
  </si>
  <si>
    <t>-166627902</t>
  </si>
  <si>
    <t xml:space="preserve">Hodinové zúčtovacie sadzby   </t>
  </si>
  <si>
    <t>267</t>
  </si>
  <si>
    <t>HZS000125</t>
  </si>
  <si>
    <t>Stavebno montážne práce mimoriadne odborné (napr. Revízie TI) v rozsahu viac ako 8 hodín</t>
  </si>
  <si>
    <t>-30738751</t>
  </si>
  <si>
    <t xml:space="preserve">E1.4 - E1.4 Vzduchotechnika </t>
  </si>
  <si>
    <t>Ing.E.Smutný</t>
  </si>
  <si>
    <t>769 - Montáže vzduchotechnických zariadení</t>
  </si>
  <si>
    <t xml:space="preserve">    D1 - VZ1</t>
  </si>
  <si>
    <t xml:space="preserve">    D2 - Potrubia. izolácie a práce</t>
  </si>
  <si>
    <t xml:space="preserve">    D3 - VZ2</t>
  </si>
  <si>
    <t xml:space="preserve">    D4 - VZ3</t>
  </si>
  <si>
    <t xml:space="preserve">    D5 - VZ4</t>
  </si>
  <si>
    <t xml:space="preserve">    D6 - Potrubia. izolácie a práce</t>
  </si>
  <si>
    <t xml:space="preserve">    D7 - VZ5</t>
  </si>
  <si>
    <t xml:space="preserve">    D8 - VZ6</t>
  </si>
  <si>
    <t xml:space="preserve">    D9 - VZ7</t>
  </si>
  <si>
    <t xml:space="preserve">    D10 - VZ8</t>
  </si>
  <si>
    <t xml:space="preserve">    D11 - Ostatné</t>
  </si>
  <si>
    <t>979087113.S</t>
  </si>
  <si>
    <t>Nakladanie na dopravný prostriedok pre vodorovnú dopravu vybúraných hmôt  VZT</t>
  </si>
  <si>
    <t>526480814</t>
  </si>
  <si>
    <t>97908R1</t>
  </si>
  <si>
    <t>Vodorovná doprava po suchu so zložením , do 1000 m</t>
  </si>
  <si>
    <t>1804577367</t>
  </si>
  <si>
    <t>97908R2</t>
  </si>
  <si>
    <t>Príplatok k cene vodorovnej dopravy častí rozobratých konštrukcií podvalov, za každých ďalších i začatých 1000 m nad 1000 m</t>
  </si>
  <si>
    <t>-1312996712</t>
  </si>
  <si>
    <t>2,304*20</t>
  </si>
  <si>
    <t xml:space="preserve">Poplatok za skládku - kovy (meď, bronz, mosadz, atď.) (17 04), (ostatné VZT a rozvody )/ alt.zberné suroviny </t>
  </si>
  <si>
    <t>-1210002275</t>
  </si>
  <si>
    <t>-1742428351</t>
  </si>
  <si>
    <t>7690DEM</t>
  </si>
  <si>
    <t xml:space="preserve">Demontáž  VZT zariadení a rozvodov /potrebná obhliadka </t>
  </si>
  <si>
    <t>1182379931</t>
  </si>
  <si>
    <t>D1</t>
  </si>
  <si>
    <t>VZ1</t>
  </si>
  <si>
    <t>Pol1</t>
  </si>
  <si>
    <t>Vzduchotechnická rekuperačná jednotka zostavná s výkonom prívod/odvod 4000/4000m3/h. externá tlaková strata prívod / odvod 400/700Pa.  Prívodná časť: uzatváracia Klapka ručná regulačná RK so servopohonom. filtračná komora s kapsovým filtrom (F7) ePM10 75%</t>
  </si>
  <si>
    <t>-153610842</t>
  </si>
  <si>
    <t xml:space="preserve">" Vzduchotechnická rekuperačná jednotka zostavná s výkonom prívod/odvod 4000/4000m3/h. externá tlaková strata prívod / odvod 400/700Pa. </t>
  </si>
  <si>
    <t xml:space="preserve">"Prívodná časť: uzatváracia Klapka ručná regulač. RK so servopohonom. filtračná komora s kapsovým filtrom (F7) ePM10 75% 350mm; doskový rekuperátor s </t>
  </si>
  <si>
    <t>" Odvodná časť: filtračná komora (M5) Coarse 80% 360mm. doskový rekuperátor. eliminátor kvapiek. sifón. ventilátor s EC motorom 2.5kW. uzatváracia  KL</t>
  </si>
  <si>
    <t>"Príslušenstvo: regulačný systém s prvkami regulácie. rozvádzač. displej. servopohony. snímače teploty. tlaku. trojcestný ventil vykurovania. protimr.</t>
  </si>
  <si>
    <t>" Rozmery:  š x h x v 2926mm x 1100mm x 2055. pripojenie vertikálne</t>
  </si>
  <si>
    <t>"   Napríklad: Mandík CP 25MB062</t>
  </si>
  <si>
    <t>Pol2</t>
  </si>
  <si>
    <t>Tukový filter do potrubia. d x š x v 240 x 600 x 970; prietok vzduchu 4000m3/h. trieda filtrácie (G3) Coarse 50% - lapač tuku 25 mm; max. koncová tlak strata 150 Pa. filtre vyberateľné Príslušenstvo: manometer analógový. sifón s guličkou Napríklad: Mandík</t>
  </si>
  <si>
    <t>-237371765</t>
  </si>
  <si>
    <t>1 " CP 25MB062</t>
  </si>
  <si>
    <t>Pol3</t>
  </si>
  <si>
    <t xml:space="preserve">Tlmič hluku 800 x 400 x 1000 </t>
  </si>
  <si>
    <t>1168008244</t>
  </si>
  <si>
    <t>Pol4</t>
  </si>
  <si>
    <t>-828433461</t>
  </si>
  <si>
    <t>Pol5</t>
  </si>
  <si>
    <t xml:space="preserve">Tlmič hluku 870 x 400 x 1000 </t>
  </si>
  <si>
    <t>1262918697</t>
  </si>
  <si>
    <t>Pol6</t>
  </si>
  <si>
    <t xml:space="preserve">Tlmič hluku 870 x 400 x 600 </t>
  </si>
  <si>
    <t>473564000</t>
  </si>
  <si>
    <t>Pol7</t>
  </si>
  <si>
    <t xml:space="preserve">Klapka ručná regulačná RK 400 x 280-R </t>
  </si>
  <si>
    <t>-390736598</t>
  </si>
  <si>
    <t>Pol8</t>
  </si>
  <si>
    <t>Klapka ručná regulačná RK 280 x 280-R</t>
  </si>
  <si>
    <t>-430847829</t>
  </si>
  <si>
    <t>Pol9</t>
  </si>
  <si>
    <t xml:space="preserve">Klapka ručná regulačná RK 140 x 140-R </t>
  </si>
  <si>
    <t>1541372045</t>
  </si>
  <si>
    <t>Pol10</t>
  </si>
  <si>
    <t xml:space="preserve">Klapka ručná regulačná RKK 140 </t>
  </si>
  <si>
    <t>-803246263</t>
  </si>
  <si>
    <t>Pol11</t>
  </si>
  <si>
    <t xml:space="preserve">Klapka ručná regulačná RKK 100 </t>
  </si>
  <si>
    <t>-727348996</t>
  </si>
  <si>
    <t>Pol12</t>
  </si>
  <si>
    <t xml:space="preserve">Výustka štvorhranná s dvomi radmi lamiel a reguláciou NOVA-A-2-2-625X225-R1-H-AN, povrchová úprava eloxovaný hliník </t>
  </si>
  <si>
    <t>495333920</t>
  </si>
  <si>
    <t>Pol13</t>
  </si>
  <si>
    <t xml:space="preserve">Výfuková hlavica IMOS-VH /kruhová. s prírubou/ VHK-1-400-1 </t>
  </si>
  <si>
    <t>-1067569651</t>
  </si>
  <si>
    <t>Pol14</t>
  </si>
  <si>
    <t xml:space="preserve">KI 100 tanierový ventil prívod </t>
  </si>
  <si>
    <t>-899281517</t>
  </si>
  <si>
    <t>Pol15</t>
  </si>
  <si>
    <t xml:space="preserve">Protidažďová žalúzia alumíniová široká so sitom PZALS 630 x 630-S </t>
  </si>
  <si>
    <t>-814927667</t>
  </si>
  <si>
    <t>Pol16</t>
  </si>
  <si>
    <t xml:space="preserve">Digestor GRANDE 2400X1400 8 FILTROV </t>
  </si>
  <si>
    <t>-674609981</t>
  </si>
  <si>
    <t>Pol17</t>
  </si>
  <si>
    <t xml:space="preserve">Digestor GRANDE 3100X1400 4KS FILTRE </t>
  </si>
  <si>
    <t>1821110097</t>
  </si>
  <si>
    <t>Pol18</t>
  </si>
  <si>
    <t xml:space="preserve">Výustka štvorhranná na kruhové potrubie s jedným radom lamiel a reguláciou NOVA-C-1-225X75-R1-H-ZN, povrchová úprava pozinkovanie </t>
  </si>
  <si>
    <t>411477741</t>
  </si>
  <si>
    <t>Pol19</t>
  </si>
  <si>
    <t xml:space="preserve">Flexohadica polotuhá z AL fólie SEMIFLEX 200 </t>
  </si>
  <si>
    <t>10888259</t>
  </si>
  <si>
    <t>D2</t>
  </si>
  <si>
    <t>Potrubia. izolácie a práce</t>
  </si>
  <si>
    <t>Pol20</t>
  </si>
  <si>
    <t>ŠTVORHRANNÉ POTRUBIE SKUPINY I._x000D_
MATERIÁL POZINKOVANÝ PLECH_x000D_
Potrubie do obvodu 3500 100% tvaroviek 20 ŠTVORHRANNÉ POTRUBIE SKUPINY I. Pz</t>
  </si>
  <si>
    <t>1212492007</t>
  </si>
  <si>
    <t>Pol21</t>
  </si>
  <si>
    <t xml:space="preserve">Potrubie do obvodu 2630 89% tvaroviek </t>
  </si>
  <si>
    <t>1373519260</t>
  </si>
  <si>
    <t>Pol22</t>
  </si>
  <si>
    <t xml:space="preserve">Potrubie do obvodu 1890 20% tvaroviek </t>
  </si>
  <si>
    <t>1528512445</t>
  </si>
  <si>
    <t>Pol23</t>
  </si>
  <si>
    <t xml:space="preserve">Potrubie do obvodu 1500 8% tvaroviek </t>
  </si>
  <si>
    <t>2073270626</t>
  </si>
  <si>
    <t>Pol24</t>
  </si>
  <si>
    <t xml:space="preserve">Potrubie do obvodu 650 100% tvaroviek </t>
  </si>
  <si>
    <t>1863823686</t>
  </si>
  <si>
    <t>Pol25</t>
  </si>
  <si>
    <t xml:space="preserve">Potrubie do priemeru 400 0% tvaroviek  KRUHOVÉ POTRUBIE SKUPINY I.  Pz_x000D_
</t>
  </si>
  <si>
    <t>-603518687</t>
  </si>
  <si>
    <t>Pol26</t>
  </si>
  <si>
    <t xml:space="preserve">Potrubie do priemeru 200 100% tvaroviek. lakovanie matné čierne </t>
  </si>
  <si>
    <t>1016128121</t>
  </si>
  <si>
    <t>Pol27</t>
  </si>
  <si>
    <t xml:space="preserve">Potrubie do priemeru 140 11% tvaroviek. lakovanie matné čierne </t>
  </si>
  <si>
    <t>-1135769643</t>
  </si>
  <si>
    <t>Pol28</t>
  </si>
  <si>
    <t xml:space="preserve">Potrubie do priemeru 100 15% tvaroviek. lakovanie matné čierne </t>
  </si>
  <si>
    <t>-1291130373</t>
  </si>
  <si>
    <t>Pol29</t>
  </si>
  <si>
    <t xml:space="preserve">Samolepiaca izolácia K-Flex s AL lamináciou 30mm  IZOLÁCIE. POVRCH. ÚPRAVY_x000D_
</t>
  </si>
  <si>
    <t>-1884920325</t>
  </si>
  <si>
    <t>Pol30</t>
  </si>
  <si>
    <t xml:space="preserve">Samolepiaca izolácia K-Flex s AL lamináciou 15mm  IZOLÁCIE. POVRCH. ÚPRAVY_x000D_
</t>
  </si>
  <si>
    <t>1537279713</t>
  </si>
  <si>
    <t>Pol31</t>
  </si>
  <si>
    <t xml:space="preserve">Prestupová manžeta  </t>
  </si>
  <si>
    <t>-477427405</t>
  </si>
  <si>
    <t>D3</t>
  </si>
  <si>
    <t>VZ2</t>
  </si>
  <si>
    <t>Pol32</t>
  </si>
  <si>
    <t xml:space="preserve">Ventilátor s podstropnou montážou, skriňa z extrudovaného plastu s 4 sacími hrdlami D80, jedným sacím hrdlom D125 a jedným výtlačným hrdlom D125 s asynchrónnym motorom, max. vzd. výkon 300m3/h, napájanie 230V, 22W  Napríklad OZEO FLAT AUTO 2 </t>
  </si>
  <si>
    <t>-1394494888</t>
  </si>
  <si>
    <t>Pol33</t>
  </si>
  <si>
    <t>322999837</t>
  </si>
  <si>
    <t>Pol34</t>
  </si>
  <si>
    <t>-949505352</t>
  </si>
  <si>
    <t>Pol35</t>
  </si>
  <si>
    <t>-1131707481</t>
  </si>
  <si>
    <t>Pol36</t>
  </si>
  <si>
    <t>-1855132541</t>
  </si>
  <si>
    <t>Pol37</t>
  </si>
  <si>
    <t>-688019906</t>
  </si>
  <si>
    <t>Pol38</t>
  </si>
  <si>
    <t xml:space="preserve">Pachotesná spätná klapka KPK2-125mm </t>
  </si>
  <si>
    <t>-1394604110</t>
  </si>
  <si>
    <t>Pol39</t>
  </si>
  <si>
    <t xml:space="preserve">Tanierový ventil kovový odvodný KO 80 </t>
  </si>
  <si>
    <t>532941182</t>
  </si>
  <si>
    <t>Pol40</t>
  </si>
  <si>
    <t xml:space="preserve">Nerezová vetracia mriežka so sitom MVM162BVN  Ø125  </t>
  </si>
  <si>
    <t>751815996</t>
  </si>
  <si>
    <t>Pol41</t>
  </si>
  <si>
    <t xml:space="preserve">Flexohadica polotuhá z AL fólie SEMIFLEX 125 </t>
  </si>
  <si>
    <t>2038029819</t>
  </si>
  <si>
    <t>Pol42</t>
  </si>
  <si>
    <t xml:space="preserve">Flexohadica polotuhá z AL fólie SEMIFLEX 80 </t>
  </si>
  <si>
    <t>-927165898</t>
  </si>
  <si>
    <t>Pol43</t>
  </si>
  <si>
    <t xml:space="preserve">Potrubie do priemeru 125 0% tvarovky  KRUHOVÉ POTRUBIE SKUPINY I._x000D_
MATERIÁL POZINKOVANÝ PLECH_x000D_
</t>
  </si>
  <si>
    <t>663681330</t>
  </si>
  <si>
    <t>Pol44</t>
  </si>
  <si>
    <t xml:space="preserve">Potrubie do priemeru 80 20% tvarovky KRUHOVÉ POTRUBIE SKUPINY I._x000D_
MATERIÁL POZINKOVANÝ PLECH_x000D_
</t>
  </si>
  <si>
    <t>-159465552</t>
  </si>
  <si>
    <t>Pol45</t>
  </si>
  <si>
    <t xml:space="preserve">Samolepiaca izolácia K-Flex s AL lamináciou 15mm IZOLÁCIE. POVRCH. ÚPRAVY_x000D_
</t>
  </si>
  <si>
    <t>2145411568</t>
  </si>
  <si>
    <t>D4</t>
  </si>
  <si>
    <t>VZ3</t>
  </si>
  <si>
    <t>Pol46</t>
  </si>
  <si>
    <t xml:space="preserve">Diagonálny ventilátor do potrubia s hlukovým absorbérom a protihlukovou izoláciou, prac bod 350m3/h;  Napríklad TD 500/150-160 SILENT ECOWATT IP44 </t>
  </si>
  <si>
    <t>1696886982</t>
  </si>
  <si>
    <t>Pol47</t>
  </si>
  <si>
    <t>-1330931636</t>
  </si>
  <si>
    <t>Pol48</t>
  </si>
  <si>
    <t xml:space="preserve">Diagonálny ventilátor do potrubia s hlukovým absorbérom a protihlukovou izoláciou, prac. bod 500m3/h; Napríklad TD 800/200 SILENT 3V IP44  </t>
  </si>
  <si>
    <t>-475759680</t>
  </si>
  <si>
    <t>Pol49</t>
  </si>
  <si>
    <t xml:space="preserve">Pachotesná spätná klapka KPK2 160 KG </t>
  </si>
  <si>
    <t>-542622605</t>
  </si>
  <si>
    <t>Pol50</t>
  </si>
  <si>
    <t xml:space="preserve">Klapka ručná regulačná TUNE-R-125-B  </t>
  </si>
  <si>
    <t>1722811643</t>
  </si>
  <si>
    <t>Pol51</t>
  </si>
  <si>
    <t xml:space="preserve">Klapka ručná regulačná TUNE-R-160-B  </t>
  </si>
  <si>
    <t>-111194838</t>
  </si>
  <si>
    <t>Pol52</t>
  </si>
  <si>
    <t xml:space="preserve">Pachotesná spätná klapka KPK2 200 KG </t>
  </si>
  <si>
    <t>1723409226</t>
  </si>
  <si>
    <t>Pol53</t>
  </si>
  <si>
    <t>788617452</t>
  </si>
  <si>
    <t>Pol54</t>
  </si>
  <si>
    <t xml:space="preserve">Výfuková hlavica IMOS VHK-1-225-2-S, kruhová s nástavcom a sitom </t>
  </si>
  <si>
    <t>288153164</t>
  </si>
  <si>
    <t>Pol55</t>
  </si>
  <si>
    <t xml:space="preserve">Potrubie do priemeru 280 15% tvarovky  KRUHOVÉ POTRUBIE SKUPINY I._x000D_
MATERIÁL POZINKOVANÝ PLECH_x000D_
</t>
  </si>
  <si>
    <t>287805297</t>
  </si>
  <si>
    <t>Pol56</t>
  </si>
  <si>
    <t xml:space="preserve">Potrubie do priemeru 200 8% tvarovky  KRUHOVÉ POTRUBIE SKUPINY I._x000D_
MATERIÁL POZINKOVANÝ PLECH_x000D_
</t>
  </si>
  <si>
    <t>269535050</t>
  </si>
  <si>
    <t>Pol57</t>
  </si>
  <si>
    <t xml:space="preserve">Potrubie do priemeru 140 0% tvarovky  KRUHOVÉ POTRUBIE SKUPINY I._x000D_
MATERIÁL POZINKOVANÝ PLECH_x000D_
</t>
  </si>
  <si>
    <t>2027642263</t>
  </si>
  <si>
    <t>Pol58</t>
  </si>
  <si>
    <t xml:space="preserve">Samolepiaca izolácia K-Flex s AL lamináciou 30mm IZOLÁCIE. POVRCH. ÚPRAVY_x000D_
</t>
  </si>
  <si>
    <t>1929325055</t>
  </si>
  <si>
    <t>Pol59</t>
  </si>
  <si>
    <t>-1660291003</t>
  </si>
  <si>
    <t>D5</t>
  </si>
  <si>
    <t>VZ4</t>
  </si>
  <si>
    <t>Pol60</t>
  </si>
  <si>
    <t xml:space="preserve">Diagonálny ventilátor do potrubia s hlukovým absorbérom, nastaviteľným dobehom  a protihlukovou izoláciou, vzd. množstvo 100m3/h Napríklad TD-160/100 N T SILENT </t>
  </si>
  <si>
    <t>920490332</t>
  </si>
  <si>
    <t>Pol61</t>
  </si>
  <si>
    <t xml:space="preserve">Pachotesná spätná klapka KPK2 125 KG </t>
  </si>
  <si>
    <t>983661783</t>
  </si>
  <si>
    <t>Pol62</t>
  </si>
  <si>
    <t>-1303711444</t>
  </si>
  <si>
    <t>Pol63</t>
  </si>
  <si>
    <t xml:space="preserve">Samoťahová výfuková hlavica IMOS-SH /s valcovým nástavcom/ SH-2-125 </t>
  </si>
  <si>
    <t>1344586711</t>
  </si>
  <si>
    <t>D6</t>
  </si>
  <si>
    <t>Pol64</t>
  </si>
  <si>
    <t xml:space="preserve">Potrubie do priemeru 125 5% tvarovky  KRUHOVÉ POTRUBIE SKUPINY I._x000D_
MATERIÁL POZINKOVANÝ PLECH_x000D_
</t>
  </si>
  <si>
    <t>763308121</t>
  </si>
  <si>
    <t>Pol65</t>
  </si>
  <si>
    <t>-1879404187</t>
  </si>
  <si>
    <t>Pol66</t>
  </si>
  <si>
    <t>-1226409454</t>
  </si>
  <si>
    <t>D7</t>
  </si>
  <si>
    <t>VZ5</t>
  </si>
  <si>
    <t>Pol67</t>
  </si>
  <si>
    <t xml:space="preserve">Diagonálny ventilátor do potrubia s hlukovým absorbérom, nastaviteľným dobehom  a protihlukovou izoláciou. Prac. bod 120m3/h. Napríklad TD-160/100 N T SILENT </t>
  </si>
  <si>
    <t>1979231632</t>
  </si>
  <si>
    <t>Pol68</t>
  </si>
  <si>
    <t>297056678</t>
  </si>
  <si>
    <t>Pol69</t>
  </si>
  <si>
    <t>-1922769858</t>
  </si>
  <si>
    <t>Pol70</t>
  </si>
  <si>
    <t>1445741387</t>
  </si>
  <si>
    <t>Pol71</t>
  </si>
  <si>
    <t xml:space="preserve">Potrubie do priemeru 125 10% tvarovky  </t>
  </si>
  <si>
    <t>-262372175</t>
  </si>
  <si>
    <t>Pol72</t>
  </si>
  <si>
    <t xml:space="preserve">Samolepiaca izolácia K-Flex s AL lamináciou 15mm </t>
  </si>
  <si>
    <t>1112944162</t>
  </si>
  <si>
    <t>D8</t>
  </si>
  <si>
    <t>VZ6</t>
  </si>
  <si>
    <t>Pol73</t>
  </si>
  <si>
    <t xml:space="preserve">Diagonálny ventilátor do potrubia s hlukovým absorbérom, nastaviteľným dobehom  a protihlukovou izoláciou.  Prac. bod 100m3/h. Napríklad TD-160/100 N T SILENT </t>
  </si>
  <si>
    <t>-84111013</t>
  </si>
  <si>
    <t>Pol74</t>
  </si>
  <si>
    <t>978495705</t>
  </si>
  <si>
    <t>Pol75</t>
  </si>
  <si>
    <t>-539880234</t>
  </si>
  <si>
    <t>Pol76</t>
  </si>
  <si>
    <t>982190015</t>
  </si>
  <si>
    <t>Pol77</t>
  </si>
  <si>
    <t xml:space="preserve">Potrubie do priemeru 125 10% tvarovky  KRUHOVÉ POTRUBIE SKUPINY I._x000D_
MATERIÁL POZINKOVANÝ PLECH_x000D_
</t>
  </si>
  <si>
    <t>-1031282450</t>
  </si>
  <si>
    <t>Pol78</t>
  </si>
  <si>
    <t>-2101888273</t>
  </si>
  <si>
    <t>D9</t>
  </si>
  <si>
    <t>VZ7</t>
  </si>
  <si>
    <t>Pol79</t>
  </si>
  <si>
    <t xml:space="preserve">Diagonálny ventilátor do potrubia s hlukovým absorbérom, nastaviteľným dobehom  a protihlukovou izoláciou.  Prac. bod 250m3/h. Napríklad TD 350/125 T SILENT </t>
  </si>
  <si>
    <t>909296102</t>
  </si>
  <si>
    <t>Pol80</t>
  </si>
  <si>
    <t>-1060549097</t>
  </si>
  <si>
    <t>Pol81</t>
  </si>
  <si>
    <t>-1312058958</t>
  </si>
  <si>
    <t>Pol82</t>
  </si>
  <si>
    <t>-1689873924</t>
  </si>
  <si>
    <t>Pol83</t>
  </si>
  <si>
    <t xml:space="preserve">Potrubie do priemeru 125 6% tvarovky  KRUHOVÉ POTRUBIE SKUPINY I._x000D_
MATERIÁL POZINKOVANÝ PLECH_x000D_
</t>
  </si>
  <si>
    <t>1312534817</t>
  </si>
  <si>
    <t>Pol84</t>
  </si>
  <si>
    <t>214798077</t>
  </si>
  <si>
    <t>D10</t>
  </si>
  <si>
    <t>VZ8</t>
  </si>
  <si>
    <t>Pol85</t>
  </si>
  <si>
    <t>610202953</t>
  </si>
  <si>
    <t>Pol86</t>
  </si>
  <si>
    <t>-1381277806</t>
  </si>
  <si>
    <t>Pol87</t>
  </si>
  <si>
    <t>-765723974</t>
  </si>
  <si>
    <t>Pol88</t>
  </si>
  <si>
    <t>1039944648</t>
  </si>
  <si>
    <t>Pol89</t>
  </si>
  <si>
    <t xml:space="preserve">Potrubie do priemeru 125 13% tvarovky  KRUHOVÉ POTRUBIE SKUPINY I._x000D_
MATERIÁL POZINKOVANÝ PLECH_x000D_
</t>
  </si>
  <si>
    <t>-1517384624</t>
  </si>
  <si>
    <t>Pol90</t>
  </si>
  <si>
    <t>1925383391</t>
  </si>
  <si>
    <t>Pol91</t>
  </si>
  <si>
    <t>-1050535480</t>
  </si>
  <si>
    <t>Pol92</t>
  </si>
  <si>
    <t>1065032777</t>
  </si>
  <si>
    <t>Pol93</t>
  </si>
  <si>
    <t>185700287</t>
  </si>
  <si>
    <t>Pol94</t>
  </si>
  <si>
    <t>1720920090</t>
  </si>
  <si>
    <t>Pol95</t>
  </si>
  <si>
    <t>844360281</t>
  </si>
  <si>
    <t>Pol96</t>
  </si>
  <si>
    <t>-495362928</t>
  </si>
  <si>
    <t>D11</t>
  </si>
  <si>
    <t>Ostatné</t>
  </si>
  <si>
    <t>7691</t>
  </si>
  <si>
    <t>Montážne práce VZT</t>
  </si>
  <si>
    <t>-1090046077</t>
  </si>
  <si>
    <t>Pol98</t>
  </si>
  <si>
    <t xml:space="preserve">Montážny materiál VZT </t>
  </si>
  <si>
    <t>1818447001</t>
  </si>
  <si>
    <t>Pol99</t>
  </si>
  <si>
    <t xml:space="preserve">Dopravné náklady </t>
  </si>
  <si>
    <t>-454326430</t>
  </si>
  <si>
    <t>Pol100</t>
  </si>
  <si>
    <t xml:space="preserve">Zaregulovanie a vyskúšanie zariadenia </t>
  </si>
  <si>
    <t>-1301212951</t>
  </si>
  <si>
    <t>Pol101</t>
  </si>
  <si>
    <t xml:space="preserve">Technická inšpekcia </t>
  </si>
  <si>
    <t>-1579713611</t>
  </si>
  <si>
    <t>Pol102</t>
  </si>
  <si>
    <t xml:space="preserve">Dokumentácia skutočného vyhotovenia </t>
  </si>
  <si>
    <t>-1598469665</t>
  </si>
  <si>
    <t xml:space="preserve">E1.5 - E1.5 Elektroinštalácia , Bleskozvod </t>
  </si>
  <si>
    <t xml:space="preserve">Ing.R.Varga,  M.Repka </t>
  </si>
  <si>
    <t>M - Práce a dodávky M</t>
  </si>
  <si>
    <t xml:space="preserve">    21-M - Elektromontáže   </t>
  </si>
  <si>
    <t xml:space="preserve">    21-D - Dodávka materialu   </t>
  </si>
  <si>
    <t xml:space="preserve">    21-M-BU -  Montáž Bleskozvod a Uzemnenie</t>
  </si>
  <si>
    <t xml:space="preserve">    21-D-BU - Materiál - Bleskozvod a Uzemnenie</t>
  </si>
  <si>
    <t xml:space="preserve">    46-M - Zemné práce</t>
  </si>
  <si>
    <t>Práce a dodávky M</t>
  </si>
  <si>
    <t>21-M</t>
  </si>
  <si>
    <t xml:space="preserve">Elektromontáže   </t>
  </si>
  <si>
    <t>2100010301</t>
  </si>
  <si>
    <t>Inštalačná krabica prístrojová</t>
  </si>
  <si>
    <t>210010351</t>
  </si>
  <si>
    <t>Škatula rozbočovacia</t>
  </si>
  <si>
    <t>210020009</t>
  </si>
  <si>
    <t>Trubka ohybná FXP 25</t>
  </si>
  <si>
    <t>210020010</t>
  </si>
  <si>
    <t>Trubka ohybná FXP 40</t>
  </si>
  <si>
    <t>210020011</t>
  </si>
  <si>
    <t>Trubka VRM 25</t>
  </si>
  <si>
    <t>210020012</t>
  </si>
  <si>
    <t>Trubka HFIRM 32</t>
  </si>
  <si>
    <t>210406428</t>
  </si>
  <si>
    <t>Káblová príchytka OZO/OZMO/OZSO</t>
  </si>
  <si>
    <t>210599637</t>
  </si>
  <si>
    <t>Káblové príchytky  UDF / UEF</t>
  </si>
  <si>
    <t>210321321</t>
  </si>
  <si>
    <t>Káblový žľab pre silnoprúdu, 300x60 vrátane upevňovacieho systému</t>
  </si>
  <si>
    <t>210321322</t>
  </si>
  <si>
    <t>Káblový žľab pre silnoprúdu, 200x60vrátane upevňovacieho systému</t>
  </si>
  <si>
    <t>210321323</t>
  </si>
  <si>
    <t>Káblový rebrík 100x60 vrátane upevnovacieho systému</t>
  </si>
  <si>
    <t>210321324</t>
  </si>
  <si>
    <t>Káblový rebrík 300x60 vrátane upevnovacieho systému</t>
  </si>
  <si>
    <t>210100001</t>
  </si>
  <si>
    <t>Ukončenie vodičov v rozvádzači  vrátane zapojenia a vodičovej koncovky do 2,5mm2</t>
  </si>
  <si>
    <t>210100003</t>
  </si>
  <si>
    <t>Ukončenie vodičov v rozvádzači  vrátane zapojenia a vodičovej koncovky do 16 mm2</t>
  </si>
  <si>
    <t>210100003.1</t>
  </si>
  <si>
    <t>Ukončenie vodičov v rozvádzači  vrátane zapojenia a vodičovej koncovky do 70 mm2</t>
  </si>
  <si>
    <t>210056871</t>
  </si>
  <si>
    <t>Označovaci štitok</t>
  </si>
  <si>
    <t>210201001</t>
  </si>
  <si>
    <t>Montáž svietidla</t>
  </si>
  <si>
    <t>210222105</t>
  </si>
  <si>
    <t>Montáž Núdzového svietidla</t>
  </si>
  <si>
    <t>210110155</t>
  </si>
  <si>
    <t>Spínač osvetlenia  č.1 - jednopólový 10A/230V 50 Hz,IP20</t>
  </si>
  <si>
    <t>210110156</t>
  </si>
  <si>
    <t>Spínač osvetlenia  č.1 - jednopólový 10A/230V 50 Hz,IP44</t>
  </si>
  <si>
    <t>210110157</t>
  </si>
  <si>
    <t>Spínač osvetlenia  č.1 - jednopólový 10A/230V 50 Hz, na povrch</t>
  </si>
  <si>
    <t>210110158</t>
  </si>
  <si>
    <t>Spínač osvetlenia č.6 - striedavý 10A/230V 50Hz, IP20</t>
  </si>
  <si>
    <t>210110159</t>
  </si>
  <si>
    <t>Spínač osvetlenia č.6 - striedavý 10A/230V 50 Hz,IP44</t>
  </si>
  <si>
    <t>210110160</t>
  </si>
  <si>
    <t>Spínač osvetlenia č.6 - striedavý 10A/230V 50Hz, na porch</t>
  </si>
  <si>
    <t>210110161</t>
  </si>
  <si>
    <t>Spínač osvetlenia č.5 - sériový 10A/230V 50Hz, IP20</t>
  </si>
  <si>
    <t>210110162</t>
  </si>
  <si>
    <t>Spínač osvetlenia č.7 - križový 10A/230V 50Hz, IP20</t>
  </si>
  <si>
    <t>210110163</t>
  </si>
  <si>
    <t>dvojpólový spínač osvetlenia 10A 250V, montáž pod omietku, IP20</t>
  </si>
  <si>
    <t>210110164</t>
  </si>
  <si>
    <t>Montáž časového relé</t>
  </si>
  <si>
    <t>210110164.1</t>
  </si>
  <si>
    <t>dvojpólový spínač osvetlenia 10A 250V, montáž pod omietku, IP44</t>
  </si>
  <si>
    <t>210110165</t>
  </si>
  <si>
    <t>ovládacie tlačidlo, 10A 230V, montáž pod omietku, IP20, napr. Legrand Valena Life biela</t>
  </si>
  <si>
    <t>210110166</t>
  </si>
  <si>
    <t>ovládacie tlačidlo, 10A 230V, montáž pod omietku, IP44, napr. Legrand Valena Life biela</t>
  </si>
  <si>
    <t>210110167</t>
  </si>
  <si>
    <t>QA - sporáková prípojka so signálkou, 25A 400V, montáž pod omietku, IP20, napr. ABB 39563-23</t>
  </si>
  <si>
    <t>210110168</t>
  </si>
  <si>
    <t>QA - vačkový spínač, povrchová montáž, 400V, IP54, 25A</t>
  </si>
  <si>
    <t>210110169</t>
  </si>
  <si>
    <t>QA - vačkový spínač, povrchová montáž, 400V, IP54, 40A</t>
  </si>
  <si>
    <t>210110170</t>
  </si>
  <si>
    <t>zásuvka jednoduchá L+N+PE, 16A 250V, montáž pod omietku, IP20</t>
  </si>
  <si>
    <t>210110171</t>
  </si>
  <si>
    <t>zásuvka jednoduchá L+N+PE, 16A 250V, montáž pod omietku, IP44</t>
  </si>
  <si>
    <t>210110172</t>
  </si>
  <si>
    <t>zásuvka jednoduchá L+N+PE, 16A 250V, montáž na povrch, IP44</t>
  </si>
  <si>
    <t>210110173</t>
  </si>
  <si>
    <t>zásuvka priemyselná 3L+N+PE, 16A 400V, montáž na povrch, IP44</t>
  </si>
  <si>
    <t>210110174</t>
  </si>
  <si>
    <t>zásuvka priemyselná 3L+N+PE s výpínačom, 16A 400V, montáž na povrch, IP44</t>
  </si>
  <si>
    <t>210110175</t>
  </si>
  <si>
    <t>zásuvka priemyselná 3L+N+PE s výpínačom, 32A 400V, montáž na povrch, IP44</t>
  </si>
  <si>
    <t>210110176</t>
  </si>
  <si>
    <t>tlačidlo CENTRAL STOP, vypnutie dodávky el. energie okrem požiarno-technických zariadení</t>
  </si>
  <si>
    <t>210110177</t>
  </si>
  <si>
    <t>tlačidlo TOTAL STOP, vypnutie dodávky el. energie požiarno-technických zariadení (CBS)</t>
  </si>
  <si>
    <t>2108003215</t>
  </si>
  <si>
    <t>Kábel CHKE-V-O 2x1,5mm2 FE180/E30</t>
  </si>
  <si>
    <t>210111247</t>
  </si>
  <si>
    <t>Kábel CHKE-V-J 2x1,5mm2 FE180/E60</t>
  </si>
  <si>
    <t>210111251</t>
  </si>
  <si>
    <t>Kábel CHKE-V-J 2x2,5mm2 FE180/E60</t>
  </si>
  <si>
    <t>210111272</t>
  </si>
  <si>
    <t>Kábel CHKE-V-J 3x2,5mm2 FE180/E30</t>
  </si>
  <si>
    <t>21011273</t>
  </si>
  <si>
    <t>Kábel CHKE-V-J 3x4mm2 FE180/E60</t>
  </si>
  <si>
    <t>21011273.1</t>
  </si>
  <si>
    <t>Kábel CHKE-V-J 4x16mm2 FE180/E60</t>
  </si>
  <si>
    <t>210113218</t>
  </si>
  <si>
    <t>Kábel CXKE(H)-R 1x70mm2</t>
  </si>
  <si>
    <t>2103213215</t>
  </si>
  <si>
    <t>Kábel CHKE-R-J 5x10mm2</t>
  </si>
  <si>
    <t>210321433</t>
  </si>
  <si>
    <t>Kábel CHKE-R-J 5x6mm2</t>
  </si>
  <si>
    <t>21010213</t>
  </si>
  <si>
    <t>Kábel CHKE-R-J 5x4mm2</t>
  </si>
  <si>
    <t>210110321</t>
  </si>
  <si>
    <t>Kábel CHKE-R-J 5x2,5mm2</t>
  </si>
  <si>
    <t>210800322</t>
  </si>
  <si>
    <t>Kábel CHKE-R-J 3x2,5mm2</t>
  </si>
  <si>
    <t>210800323</t>
  </si>
  <si>
    <t>Kábel CHKE-R-J 3x1,5mm2</t>
  </si>
  <si>
    <t>210800324</t>
  </si>
  <si>
    <t>Kábel CHKE-R-O 2x1,5mm2</t>
  </si>
  <si>
    <t>210800325</t>
  </si>
  <si>
    <t>Kábel CHKE-R-J 5x1,5mm2</t>
  </si>
  <si>
    <t>210800326</t>
  </si>
  <si>
    <t>Kábel H07RN-F 5x10mm2</t>
  </si>
  <si>
    <t>210800327</t>
  </si>
  <si>
    <t>Kábel H07RN-F 5x6mm2</t>
  </si>
  <si>
    <t>210800328</t>
  </si>
  <si>
    <t>Kábel H07RN-F 5x2,5mm2</t>
  </si>
  <si>
    <t>210800132</t>
  </si>
  <si>
    <t>Vodič  1x4 ZŽ</t>
  </si>
  <si>
    <t>210800122</t>
  </si>
  <si>
    <t>Vodič  1x6 ZŽ</t>
  </si>
  <si>
    <t>210800123</t>
  </si>
  <si>
    <t>Vodič  1x16 ZŽ</t>
  </si>
  <si>
    <t>210321447</t>
  </si>
  <si>
    <t>Príplatok za zatahovanie</t>
  </si>
  <si>
    <t>210213325</t>
  </si>
  <si>
    <t>Svorka Bečov</t>
  </si>
  <si>
    <t>210111115</t>
  </si>
  <si>
    <t>HUS-svorkovnica</t>
  </si>
  <si>
    <t>210098652</t>
  </si>
  <si>
    <t>Rozvádzač RH</t>
  </si>
  <si>
    <t>210098653</t>
  </si>
  <si>
    <t>Rozvádzač RP01</t>
  </si>
  <si>
    <t>210098654</t>
  </si>
  <si>
    <t>Rozvádzač RP02</t>
  </si>
  <si>
    <t>210098655</t>
  </si>
  <si>
    <t>Rozvádzač RP11</t>
  </si>
  <si>
    <t>210098656</t>
  </si>
  <si>
    <t>Rozvádzač RP12</t>
  </si>
  <si>
    <t>210098657</t>
  </si>
  <si>
    <t>Rozvádzač RK</t>
  </si>
  <si>
    <t>210098658</t>
  </si>
  <si>
    <t>Rozvádzač R-VD</t>
  </si>
  <si>
    <t>210098659</t>
  </si>
  <si>
    <t>Rozvádzač RP21</t>
  </si>
  <si>
    <t>210098660</t>
  </si>
  <si>
    <t>Rozvádzač RP22</t>
  </si>
  <si>
    <t>210098661</t>
  </si>
  <si>
    <t>Rozvádzač CBS</t>
  </si>
  <si>
    <t>210098657.1</t>
  </si>
  <si>
    <t>Demontáž existujúcej inštalácie</t>
  </si>
  <si>
    <t>OST-1</t>
  </si>
  <si>
    <t>Odborná prehliadka a skúška - Revízna správa</t>
  </si>
  <si>
    <t>OST-2</t>
  </si>
  <si>
    <t>Sekanie,prestupy,drážky,kapsy</t>
  </si>
  <si>
    <t>OST-3</t>
  </si>
  <si>
    <t>Projekt skutočného vyhotovenia</t>
  </si>
  <si>
    <t>OST-4</t>
  </si>
  <si>
    <t>Inžiniering</t>
  </si>
  <si>
    <t>OST-5</t>
  </si>
  <si>
    <t>Preverenie skutočného stavu</t>
  </si>
  <si>
    <t>OST-6</t>
  </si>
  <si>
    <t>Prvá Úradna skúška</t>
  </si>
  <si>
    <t>PPV</t>
  </si>
  <si>
    <t>Podiel pridružených výkonov</t>
  </si>
  <si>
    <t>21-D</t>
  </si>
  <si>
    <t xml:space="preserve">Dodávka materialu   </t>
  </si>
  <si>
    <t>EKR000000171</t>
  </si>
  <si>
    <t>EKR000000202</t>
  </si>
  <si>
    <t>KTR000000173</t>
  </si>
  <si>
    <t>KTR000000175</t>
  </si>
  <si>
    <t>KTR000000138</t>
  </si>
  <si>
    <t>KTR000001777</t>
  </si>
  <si>
    <t>345874531</t>
  </si>
  <si>
    <t>Označovací štítok</t>
  </si>
  <si>
    <t>3450329913</t>
  </si>
  <si>
    <t>3450329914</t>
  </si>
  <si>
    <t>300x60</t>
  </si>
  <si>
    <t>200x60</t>
  </si>
  <si>
    <t>100x60R</t>
  </si>
  <si>
    <t>300x60R</t>
  </si>
  <si>
    <t>905101</t>
  </si>
  <si>
    <t>A - LED svietidlo prisadené - prachotes, 43W 6000lm, IP65, napr. Philips WT120C G2 LED60S/840 PSU L1500</t>
  </si>
  <si>
    <t>905102</t>
  </si>
  <si>
    <t>A/ex - LED svietidlo prisadené - prachotes, do výbušného prostredia, 44W 6750lm, IP66, napr. Vyrtych EXTRA-N-LED-7500-258-G2-4K (II 3G Ex nR IIC T6 Gc)</t>
  </si>
  <si>
    <t>905103</t>
  </si>
  <si>
    <t>B - LED svietidlo prisadené, 31W 4200lm, IP20,  napr. IntraLight 106 PL 30120BL DPR 4200lm 31W 900mA 35V 940 295x1195mm + sada na prisadenie</t>
  </si>
  <si>
    <t>905104</t>
  </si>
  <si>
    <t>Bk - LED svietidlo prisadené do vlhkého a vonkajšieho prostredia, 31W 4200lm, IP44,  napr. IntraLight 106 PL 30120BL DPR 4200lm 31W 900mA 35V 940 295x1195mm IP54 + sada na prisadenie</t>
  </si>
  <si>
    <t>905105</t>
  </si>
  <si>
    <t>Bz - LED svietidlo zapustené, 31W 4200lm, IP20,  napr. IntraLight 106 PL 30120BL DPR 4200lm 31W 900mA 35V 940 295x1195mm</t>
  </si>
  <si>
    <t>905106</t>
  </si>
  <si>
    <t>C - LED svietidlo prisadené (nástenné) do vlhkého a vonkajšieho prostredia, 21W 2150lm, IP44, napr. IntraLight Kalis 55 W SOP 2150lm 21W 840 L845mm FO IP44</t>
  </si>
  <si>
    <t>905107</t>
  </si>
  <si>
    <t>D - LED svietidlo prisadené (nástenné) do vlhkého a vonkajšieho prostredia, 20W 3290lm, IP44, napr. Osmont MATAR 2 LED-1L78-1L79EMP350PA09/PC72 B 4K##</t>
  </si>
  <si>
    <t>905108</t>
  </si>
  <si>
    <t>E - LED svietidlo prisadené do vlhkého a vonkajšieho prostredia so senzorom pohybu, 15W 2320lm, IP65, napr. Osmont ELEKTRA 4 LED-1L18E350/IN-172P HF 4K#</t>
  </si>
  <si>
    <t>905109</t>
  </si>
  <si>
    <t>N1 - nástenné núdzové LED svietidlo napojené z CBS (doba zálohy 1hod) + piktogram, 3W 6000K, 48V, IP40 napr. Awex Infinity II IF2BWD/3W/FZLV2/WH + piktogram</t>
  </si>
  <si>
    <t>905110</t>
  </si>
  <si>
    <t>N2.1 - zapustené núdzové LED svietidlo napojené z CBS (doba zálohy 1hod) + piktogram, 3W 6000K, 48V, IP40 napr. Awex Infinity II IF2AC/3W/FZLV2/WH + piktogram + kit na zapustenie</t>
  </si>
  <si>
    <t>905111</t>
  </si>
  <si>
    <t>N2.2 - núdzové LED svietidlo na lankách napojené z CBS (doba zálohy 1hod) + piktogram, 3W 6000K, 48V, IP40 napr. Awex Infinity II IF2ALD/3WFZLV2/WH + piktogram</t>
  </si>
  <si>
    <t>905112</t>
  </si>
  <si>
    <t>Nb1.1 - zapustené bezpečnostné LED svietidlo z CBS (doba zálohy 1hod), optika escape route, 2W 380lm, 48V, IP20 napr. Awex AXN 3 AX3P/R1/2W/FLZV2/WH</t>
  </si>
  <si>
    <t>905113</t>
  </si>
  <si>
    <t>Nb1.2 - prisadené bezpečnostné LED svietidlo z CBS (doba zálohy 1hod), optika escape route, 2W 380lm, 48V, IP20 napr. Awex AXN 3 AX3N/R1/2W/FLZV2/WH + kit na prisadenie</t>
  </si>
  <si>
    <t>905114</t>
  </si>
  <si>
    <t>Nb2 - prisadené bezpečnostné LED svietidlo z CBS (doba zálohy 1hod), optika open area, 2W 380lm, 48V, IP20 napr. Awex AXN 3 AX3N/O/2W/FLZV2/WH + kit na prisadenie</t>
  </si>
  <si>
    <t>905115</t>
  </si>
  <si>
    <t>Nb3.1 - zapustené bezpečnostné LED svietidlo z CBS (doba zálohy 1hod), optika univerzal, 2W 380lm, 48V, IP20 napr. Awex AXN 3 AX3P/U/2W/FLZV2/WH</t>
  </si>
  <si>
    <t>905116</t>
  </si>
  <si>
    <t>Nb3.2 - prisadené bezpečnostné LED svietidlo z CBS (doba zálohy 1hod), optika univerzal, 2W 380lm, 48V, IP20 napr. Awex AXN 3 AX3N/U/2W/FLZV2/WH + kit na prisadenie</t>
  </si>
  <si>
    <t>905117</t>
  </si>
  <si>
    <t>Npz1 - zapustené bezpečnostné LED svietidlo z CBS (doba zálohy 1hod), optika asimetrik - hydrant, 2W 380lm, 48V, IP20 napr. Awex AXN 3 AX3P/A/2W/FLZV2/WH</t>
  </si>
  <si>
    <t>905118</t>
  </si>
  <si>
    <t>Npz2 - prisadené bezpečnostné LED svietidlo z CBS (doba zálohy 1hod), optika asimetrik - hydrant, 2W 380lm, 48V, IP20 napr. Awex AXN 3 AX3N/A/2W/FLZV2/WH + kit na prisadenie</t>
  </si>
  <si>
    <t>905119</t>
  </si>
  <si>
    <t>No - nástenné bezpečnostné LED svietidlo z CBS (doba zálohy 1hod) do vlhkého a vonkajšieho prostredia, 3W 460lm, 48V, IP66 napr. Awex OUTDOOR LED ODB/3x1W/FLZV2/WH</t>
  </si>
  <si>
    <t>ESP000003907</t>
  </si>
  <si>
    <t>ESP000004011</t>
  </si>
  <si>
    <t>ESP000003907.1</t>
  </si>
  <si>
    <t>ESP000003909</t>
  </si>
  <si>
    <t>ESP000003916</t>
  </si>
  <si>
    <t>ESP000003909.1</t>
  </si>
  <si>
    <t>ESP000003908</t>
  </si>
  <si>
    <t>ESP000003909.2</t>
  </si>
  <si>
    <t>ESP000004212</t>
  </si>
  <si>
    <t>EMP000004118</t>
  </si>
  <si>
    <t>Časové rele napr.:SMR-T</t>
  </si>
  <si>
    <t>ESP000004213</t>
  </si>
  <si>
    <t>ESP000003954</t>
  </si>
  <si>
    <t>ESP000003986</t>
  </si>
  <si>
    <t>ESP000000083</t>
  </si>
  <si>
    <t>EVA000000894</t>
  </si>
  <si>
    <t>EVA000000198</t>
  </si>
  <si>
    <t>EZA000002967</t>
  </si>
  <si>
    <t>EZA000002966</t>
  </si>
  <si>
    <t>268</t>
  </si>
  <si>
    <t>EZA000002966.1</t>
  </si>
  <si>
    <t>270</t>
  </si>
  <si>
    <t>KVZ000001054</t>
  </si>
  <si>
    <t>272</t>
  </si>
  <si>
    <t>KVZ000000981</t>
  </si>
  <si>
    <t>274</t>
  </si>
  <si>
    <t>KVZ000001110</t>
  </si>
  <si>
    <t>276</t>
  </si>
  <si>
    <t>EOV000005424</t>
  </si>
  <si>
    <t>278</t>
  </si>
  <si>
    <t>EOV000005424.1</t>
  </si>
  <si>
    <t>280</t>
  </si>
  <si>
    <t>KPE000001303</t>
  </si>
  <si>
    <t>282</t>
  </si>
  <si>
    <t>KPE000001303.1</t>
  </si>
  <si>
    <t>284</t>
  </si>
  <si>
    <t>KPE000002086</t>
  </si>
  <si>
    <t>286</t>
  </si>
  <si>
    <t>KPE000001485</t>
  </si>
  <si>
    <t>288</t>
  </si>
  <si>
    <t>KPE000002021</t>
  </si>
  <si>
    <t>290</t>
  </si>
  <si>
    <t>K00017085</t>
  </si>
  <si>
    <t>292</t>
  </si>
  <si>
    <t>K00018675</t>
  </si>
  <si>
    <t>294</t>
  </si>
  <si>
    <t>KPE000002847</t>
  </si>
  <si>
    <t>296</t>
  </si>
  <si>
    <t>KPE000001941</t>
  </si>
  <si>
    <t>298</t>
  </si>
  <si>
    <t>KPE000002849</t>
  </si>
  <si>
    <t>300</t>
  </si>
  <si>
    <t>KPE000000676</t>
  </si>
  <si>
    <t>302</t>
  </si>
  <si>
    <t>KPE000000966</t>
  </si>
  <si>
    <t>304</t>
  </si>
  <si>
    <t>KPE000000672</t>
  </si>
  <si>
    <t>306</t>
  </si>
  <si>
    <t>KPE000000678</t>
  </si>
  <si>
    <t>308</t>
  </si>
  <si>
    <t>KPE000000675</t>
  </si>
  <si>
    <t>310</t>
  </si>
  <si>
    <t>KOH000000411</t>
  </si>
  <si>
    <t>312</t>
  </si>
  <si>
    <t>KOH000000410</t>
  </si>
  <si>
    <t>314</t>
  </si>
  <si>
    <t>KOH000000408</t>
  </si>
  <si>
    <t>316</t>
  </si>
  <si>
    <t>KVO000001368</t>
  </si>
  <si>
    <t>318</t>
  </si>
  <si>
    <t>KPE000002622</t>
  </si>
  <si>
    <t>320</t>
  </si>
  <si>
    <t>KPE000002609</t>
  </si>
  <si>
    <t>322</t>
  </si>
  <si>
    <t>ESV000000041</t>
  </si>
  <si>
    <t>324</t>
  </si>
  <si>
    <t>ESV000001919</t>
  </si>
  <si>
    <t>326</t>
  </si>
  <si>
    <t>345147245</t>
  </si>
  <si>
    <t>328</t>
  </si>
  <si>
    <t>345147246</t>
  </si>
  <si>
    <t>330</t>
  </si>
  <si>
    <t>345147247</t>
  </si>
  <si>
    <t>345147248</t>
  </si>
  <si>
    <t>334</t>
  </si>
  <si>
    <t>345147249</t>
  </si>
  <si>
    <t>336</t>
  </si>
  <si>
    <t>345147250</t>
  </si>
  <si>
    <t>338</t>
  </si>
  <si>
    <t>345147251</t>
  </si>
  <si>
    <t>340</t>
  </si>
  <si>
    <t>345147252</t>
  </si>
  <si>
    <t>342</t>
  </si>
  <si>
    <t>345147253</t>
  </si>
  <si>
    <t>344</t>
  </si>
  <si>
    <t>345147254</t>
  </si>
  <si>
    <t>346</t>
  </si>
  <si>
    <t>345147255</t>
  </si>
  <si>
    <t>Požiarne prestupy</t>
  </si>
  <si>
    <t>348</t>
  </si>
  <si>
    <t>PV</t>
  </si>
  <si>
    <t>Podružný material</t>
  </si>
  <si>
    <t>350</t>
  </si>
  <si>
    <t>21-M-BU</t>
  </si>
  <si>
    <t xml:space="preserve"> Montáž Bleskozvod a Uzemnenie</t>
  </si>
  <si>
    <t>210220001.S</t>
  </si>
  <si>
    <t>AlMgSiø8mm vodič priemeru 8mm</t>
  </si>
  <si>
    <t>352</t>
  </si>
  <si>
    <t>210220002.S</t>
  </si>
  <si>
    <t>AlMgSiø8mm vodič priemeru 8mm izol.</t>
  </si>
  <si>
    <t>354</t>
  </si>
  <si>
    <t>210220003.S</t>
  </si>
  <si>
    <t>Gulatina FeZn D10</t>
  </si>
  <si>
    <t>356</t>
  </si>
  <si>
    <t>210220004.S</t>
  </si>
  <si>
    <t>Páska uzemňovacia 30x4mm FeZn</t>
  </si>
  <si>
    <t>358</t>
  </si>
  <si>
    <t>210220005.S</t>
  </si>
  <si>
    <t>Montáž zachytávacej tyče</t>
  </si>
  <si>
    <t>360</t>
  </si>
  <si>
    <t>210220003.S.1</t>
  </si>
  <si>
    <t>Montáž podstvaca</t>
  </si>
  <si>
    <t>362</t>
  </si>
  <si>
    <t>210221051.S</t>
  </si>
  <si>
    <t>Montáž trojnožky vrátane zachytávacej tyče</t>
  </si>
  <si>
    <t>364</t>
  </si>
  <si>
    <t>210220848.S</t>
  </si>
  <si>
    <t>Podpera vedenia</t>
  </si>
  <si>
    <t>366</t>
  </si>
  <si>
    <t>210220849.S</t>
  </si>
  <si>
    <t>Svorka SP01</t>
  </si>
  <si>
    <t>368</t>
  </si>
  <si>
    <t>210220850.S</t>
  </si>
  <si>
    <t>Svorka SJ01</t>
  </si>
  <si>
    <t>370</t>
  </si>
  <si>
    <t>210220851.S</t>
  </si>
  <si>
    <t>Svorka SR02</t>
  </si>
  <si>
    <t>372</t>
  </si>
  <si>
    <t>210220852.S</t>
  </si>
  <si>
    <t>Svorka SR03</t>
  </si>
  <si>
    <t>374</t>
  </si>
  <si>
    <t>210220853.S</t>
  </si>
  <si>
    <t>Svorka OS01</t>
  </si>
  <si>
    <t>376</t>
  </si>
  <si>
    <t>210220854.S</t>
  </si>
  <si>
    <t>podpera DJ01</t>
  </si>
  <si>
    <t>378</t>
  </si>
  <si>
    <t>210220855.S</t>
  </si>
  <si>
    <t>Svorka SK</t>
  </si>
  <si>
    <t>380</t>
  </si>
  <si>
    <t>210220856.S</t>
  </si>
  <si>
    <t>Svorka SS</t>
  </si>
  <si>
    <t>210220857.S</t>
  </si>
  <si>
    <t>Svorka skúšobná SZ</t>
  </si>
  <si>
    <t>384</t>
  </si>
  <si>
    <t>210220858.S</t>
  </si>
  <si>
    <t>Krabica PZO</t>
  </si>
  <si>
    <t>386</t>
  </si>
  <si>
    <t>210220459.S</t>
  </si>
  <si>
    <t>Štítok  do 5 písmen 10x15 mm</t>
  </si>
  <si>
    <t>388</t>
  </si>
  <si>
    <t>210221160.S</t>
  </si>
  <si>
    <t>Tyč uzemňovacia ZT 2,0m FeZn plná</t>
  </si>
  <si>
    <t>390</t>
  </si>
  <si>
    <t>210225561.S</t>
  </si>
  <si>
    <t>Svorka k zachytávacej/uzemňovacej tyči SJ 02</t>
  </si>
  <si>
    <t>392</t>
  </si>
  <si>
    <t>210225589.S</t>
  </si>
  <si>
    <t>Plošina / lešenie</t>
  </si>
  <si>
    <t>394</t>
  </si>
  <si>
    <t>OST-1.1</t>
  </si>
  <si>
    <t>Náter gumoasfaltový</t>
  </si>
  <si>
    <t>396</t>
  </si>
  <si>
    <t>OST-2.1</t>
  </si>
  <si>
    <t>398</t>
  </si>
  <si>
    <t>OST-3.1</t>
  </si>
  <si>
    <t>Projektová dokumentácia</t>
  </si>
  <si>
    <t>400</t>
  </si>
  <si>
    <t>402</t>
  </si>
  <si>
    <t>21-D-BU</t>
  </si>
  <si>
    <t>Materiál - Bleskozvod a Uzemnenie</t>
  </si>
  <si>
    <t>EBL000000041</t>
  </si>
  <si>
    <t>404</t>
  </si>
  <si>
    <t>EBL000001651</t>
  </si>
  <si>
    <t>406</t>
  </si>
  <si>
    <t>EBL000000045</t>
  </si>
  <si>
    <t>408</t>
  </si>
  <si>
    <t>EBL000000105</t>
  </si>
  <si>
    <t>410</t>
  </si>
  <si>
    <t>EBL000002749</t>
  </si>
  <si>
    <t>JP 10 - zachytavacia tyč bez osadenia dľžky 1000mm</t>
  </si>
  <si>
    <t>412</t>
  </si>
  <si>
    <t>EBL000000052</t>
  </si>
  <si>
    <t>JP 20 - zachytavacia tyč bez osadenia dľžky 2000mm</t>
  </si>
  <si>
    <t>414</t>
  </si>
  <si>
    <t>EBL000001786</t>
  </si>
  <si>
    <t>JP 40 - zachytavacia tyč bez osadenia dľžky 4000mm</t>
  </si>
  <si>
    <t>416</t>
  </si>
  <si>
    <t>EBL000000213</t>
  </si>
  <si>
    <t>Podstavec k zachytávacej tyči JP a OB 350x350mm</t>
  </si>
  <si>
    <t>418</t>
  </si>
  <si>
    <t>EBL000001428</t>
  </si>
  <si>
    <t>Trojnožka</t>
  </si>
  <si>
    <t>420</t>
  </si>
  <si>
    <t>EBL000000170</t>
  </si>
  <si>
    <t>422</t>
  </si>
  <si>
    <t>EBL000000255</t>
  </si>
  <si>
    <t>424</t>
  </si>
  <si>
    <t>EBL000000235</t>
  </si>
  <si>
    <t>426</t>
  </si>
  <si>
    <t>EBL000000264</t>
  </si>
  <si>
    <t>428</t>
  </si>
  <si>
    <t>EBL000000267</t>
  </si>
  <si>
    <t>430</t>
  </si>
  <si>
    <t>EBL000002752</t>
  </si>
  <si>
    <t>432</t>
  </si>
  <si>
    <t>EBL000000009</t>
  </si>
  <si>
    <t>434</t>
  </si>
  <si>
    <t>EBL000000241</t>
  </si>
  <si>
    <t>436</t>
  </si>
  <si>
    <t>EBL000000284</t>
  </si>
  <si>
    <t>438</t>
  </si>
  <si>
    <t>EBL000000315</t>
  </si>
  <si>
    <t>440</t>
  </si>
  <si>
    <t>EKR000000615</t>
  </si>
  <si>
    <t>442</t>
  </si>
  <si>
    <t>EBL000000346</t>
  </si>
  <si>
    <t>444</t>
  </si>
  <si>
    <t>EBL000000237</t>
  </si>
  <si>
    <t>446</t>
  </si>
  <si>
    <t>EBL000000358</t>
  </si>
  <si>
    <t>Štítok PVC do 5 písmen 10x15 mm</t>
  </si>
  <si>
    <t>448</t>
  </si>
  <si>
    <t>KNA000008306</t>
  </si>
  <si>
    <t>450</t>
  </si>
  <si>
    <t>452</t>
  </si>
  <si>
    <t>46-M</t>
  </si>
  <si>
    <t>460200163</t>
  </si>
  <si>
    <t>Hĺbenie káblovej ryhy  35cm širokej a 80cm hlbokej v zemine tr.3</t>
  </si>
  <si>
    <t>454</t>
  </si>
  <si>
    <t>460420371</t>
  </si>
  <si>
    <t>Zriadenie lôžka z piesku  bez zakrytia v ryhe širky 35cm a hrúbky 10 cm</t>
  </si>
  <si>
    <t>456</t>
  </si>
  <si>
    <t>460050003</t>
  </si>
  <si>
    <t>Zásyp káblovej ryhy so zhutnením zeminy 35cm širokej a 80 cm hlbokej  v zemine tr.3</t>
  </si>
  <si>
    <t>458</t>
  </si>
  <si>
    <t xml:space="preserve">E1.6a - E1.6a Štruktúrovaná kabeláž </t>
  </si>
  <si>
    <t>B.c.M.Guzmický</t>
  </si>
  <si>
    <t xml:space="preserve">    21-ME - Elektromontáže</t>
  </si>
  <si>
    <t xml:space="preserve">    21-M - ŠK - Štruktúrovaná kabeláž</t>
  </si>
  <si>
    <t>OST - Ostatné</t>
  </si>
  <si>
    <t>21-ME</t>
  </si>
  <si>
    <t>Elektromontáže</t>
  </si>
  <si>
    <t>KE550HS23/1E-B2ca</t>
  </si>
  <si>
    <t>Kábel Cat 6A, STP, LSOH, B2ca - s1, d1, a1</t>
  </si>
  <si>
    <t>220511031.S1</t>
  </si>
  <si>
    <t>Montáž kábla FTP, STP, UTP v lištách, príchytkách</t>
  </si>
  <si>
    <t>220270001.S1</t>
  </si>
  <si>
    <t>Kábel uložený v drážke pod omietkou,bez zapojenia. Provizórne pripevnenie vodičov v drážke.</t>
  </si>
  <si>
    <t>2207028</t>
  </si>
  <si>
    <t>Grip 2207028 M15 kovový pozinkovaný</t>
  </si>
  <si>
    <t>2207036.1</t>
  </si>
  <si>
    <t>Grip 2207036 M30 kovový pozinkovaný</t>
  </si>
  <si>
    <t>2207060.1</t>
  </si>
  <si>
    <t>Grip 2207060 M70 kovový pozinkova</t>
  </si>
  <si>
    <t>KZL000006134</t>
  </si>
  <si>
    <t>Kotviaci materiál do muriva,S-Kotva PSROM6x50 prievlaková</t>
  </si>
  <si>
    <t>210290361.S</t>
  </si>
  <si>
    <t>Náhrada častí vedenia chránených vodičov Príchytka kabelová (8-17 mm)</t>
  </si>
  <si>
    <t>953944112.S1</t>
  </si>
  <si>
    <t>Montáž kotviaceho materiálu</t>
  </si>
  <si>
    <t>LHD 40X40 HC</t>
  </si>
  <si>
    <t>Žľab káblový LHD 40X40 HC 40x40mm 2m PVC biely</t>
  </si>
  <si>
    <t>210010110.S</t>
  </si>
  <si>
    <t>Lišta elektroinštalačná z PVC 40x40, uložená pevne, vkladacia</t>
  </si>
  <si>
    <t>LHD 40X20 HC</t>
  </si>
  <si>
    <t>Žľab káblový LHD 40X20 HC 40x20mm 2m PVC biely</t>
  </si>
  <si>
    <t>210010109.S</t>
  </si>
  <si>
    <t>Lišta elektroinštalačná z PVC 40x20, uložená pevne, vkladacia</t>
  </si>
  <si>
    <t>LHD 20X20 HC</t>
  </si>
  <si>
    <t>Žľab káblový LHD 20X20 HC 20x20mm 2m PVC biely</t>
  </si>
  <si>
    <t>210010802.S</t>
  </si>
  <si>
    <t>Lišta elektroinštalačná z PVC 20x20, uložená pevne, vkladacia</t>
  </si>
  <si>
    <t>220261661.S</t>
  </si>
  <si>
    <t>Vyznačenie trasy vedenia podľa plánu</t>
  </si>
  <si>
    <t>CFS-S SIL</t>
  </si>
  <si>
    <t>Silikónový protipožiarny tmel</t>
  </si>
  <si>
    <t>449410004800.S</t>
  </si>
  <si>
    <t>Protipožiarny identifikačný štítok pre prestupy</t>
  </si>
  <si>
    <t>713530900.S</t>
  </si>
  <si>
    <t>Tesnenie prestupov káblov cez strop, plocha otvoru do 0,006 m2, zaplnenie 30%, protipožiarnym tmelom El90</t>
  </si>
  <si>
    <t>971033141.S</t>
  </si>
  <si>
    <t>Vybúranie otvoru v murive tehl. priemeru profilu do 60 mm hr. do 300 mm,  -0,00100t</t>
  </si>
  <si>
    <t>HZS000111.S</t>
  </si>
  <si>
    <t>Stavebno montážne práce menej náročne, pomocné alebo manupulačné (Tr. 1) v rozsahu viac ako 8 hodín</t>
  </si>
  <si>
    <t>MV</t>
  </si>
  <si>
    <t>Murárske výpomoci</t>
  </si>
  <si>
    <t>SEIM</t>
  </si>
  <si>
    <t>Spotrebný elektroinštalačný a kotviaci materiál</t>
  </si>
  <si>
    <t>ŠK - Štruktúrovaná kabeláž</t>
  </si>
  <si>
    <t>220511002.S</t>
  </si>
  <si>
    <t>Montáž zásuvky 2xRJ45 pod omietku</t>
  </si>
  <si>
    <t>753149</t>
  </si>
  <si>
    <t>Zásuvka dátová Valena Life 753149 2xRJ45 STP 6A biela</t>
  </si>
  <si>
    <t>220511004.S</t>
  </si>
  <si>
    <t>Montáž zásuvky 2xRJ45 na omietku</t>
  </si>
  <si>
    <t>753148</t>
  </si>
  <si>
    <t>Zásuvka dátová Valena Life 753148 RJ45 STP 6A biela</t>
  </si>
  <si>
    <t>220511001.S</t>
  </si>
  <si>
    <t>Montáž zásuvky 1xRJ45 pod omietku</t>
  </si>
  <si>
    <t>220511003.S</t>
  </si>
  <si>
    <t>Montáž zásuvky 1xRJ45 na omietku</t>
  </si>
  <si>
    <t>220512130.S</t>
  </si>
  <si>
    <t>Značenie zásuviek</t>
  </si>
  <si>
    <t>754001</t>
  </si>
  <si>
    <t>Rámček Valena Life 754001 1-násobný biela</t>
  </si>
  <si>
    <t>220730011.S</t>
  </si>
  <si>
    <t>Adaptačný rámik, osadenie adaptačného rámika na pripravenú krabicu</t>
  </si>
  <si>
    <t>KEP-CEA-S-10G</t>
  </si>
  <si>
    <t>Patch panel Cat 6A, osadený s 24xKEJ-CEA-S-10G</t>
  </si>
  <si>
    <t>220512107.S</t>
  </si>
  <si>
    <t>Montáž tieneného patch panelu, 24xRJ45</t>
  </si>
  <si>
    <t>220512110.S1</t>
  </si>
  <si>
    <t>Zapojenie jedneho portu keystone - 1xRJ45</t>
  </si>
  <si>
    <t>220512135.S</t>
  </si>
  <si>
    <t>Meranie certifikácie cat.6A, vystavenie protokolu</t>
  </si>
  <si>
    <t>220512131.S</t>
  </si>
  <si>
    <t>Značenie prípojných miest na strane rozvadzača</t>
  </si>
  <si>
    <t>754191</t>
  </si>
  <si>
    <t>Krabica inštalačná Valena Life 754191 89x89x44,8mm na omietku biela</t>
  </si>
  <si>
    <t>220260042.S</t>
  </si>
  <si>
    <t>Krabica KP 68 na povrchu, upev.na vopred pripravené body vrátane zhot.otvorov,bez svoriek a zapojenia</t>
  </si>
  <si>
    <t>KPR 68 KA.1</t>
  </si>
  <si>
    <t>Krabica inštalačná 71x66mm pod omietku</t>
  </si>
  <si>
    <t>220260001.S</t>
  </si>
  <si>
    <t>Krabica KO 68 pod omietku, upevnenie do pripraveného lôžka,zhot.otvorov,bez svoriek a zapojenia</t>
  </si>
  <si>
    <t>RZA-42-A81-CAY-N1</t>
  </si>
  <si>
    <t>Stojanový 19" rozvádzač rozoberateľný RZA šírka 800 mm hĺbka 1000 mm</t>
  </si>
  <si>
    <t>RAB-VP-H42-X1</t>
  </si>
  <si>
    <t>Vertikálny vyväzovací žľab pre rozvádzače so šírkou 800 mm</t>
  </si>
  <si>
    <t>220512032.S</t>
  </si>
  <si>
    <t>Montáž serverového rozvadzača - dvere presklené</t>
  </si>
  <si>
    <t>RAC-PO-X81-XD</t>
  </si>
  <si>
    <t>Podstavec so zvýšenou nosnosťou</t>
  </si>
  <si>
    <t>220512035.S</t>
  </si>
  <si>
    <t>Montáž podstavca pre serverový rozvadzač 600x1000, 800x1000</t>
  </si>
  <si>
    <t>620050</t>
  </si>
  <si>
    <t>Rozvodný panel 19", 7 x 230V</t>
  </si>
  <si>
    <t>220512046.S</t>
  </si>
  <si>
    <t>Montáž rozvodného panelu s prepäťovou ochranou</t>
  </si>
  <si>
    <t>RAB-VP-X21-A2</t>
  </si>
  <si>
    <t>Držiak patch káblov 19" s hĺbkou oka 73 mm, kovový</t>
  </si>
  <si>
    <t>220512060.S</t>
  </si>
  <si>
    <t>Montáž držiaka patch káblov, držiak kovový</t>
  </si>
  <si>
    <t>RAB-ZP-X02-SI</t>
  </si>
  <si>
    <t>19" záslepka 2U inštalovateľná bez skrutiek</t>
  </si>
  <si>
    <t>220512060.S1</t>
  </si>
  <si>
    <t>Montáž záslepka</t>
  </si>
  <si>
    <t>RAX-MS-X84-X1</t>
  </si>
  <si>
    <t>Zemniaci modul na DIN lište</t>
  </si>
  <si>
    <t>210222030.S1</t>
  </si>
  <si>
    <t>Zemniaci modul montáž</t>
  </si>
  <si>
    <t>RAX-MS-X19-X1</t>
  </si>
  <si>
    <t>Montážna sada, 4 skrutky M6, 4 plávajúce matice, 4 plastové podložky</t>
  </si>
  <si>
    <t>sada</t>
  </si>
  <si>
    <t>OST</t>
  </si>
  <si>
    <t>000400022.S</t>
  </si>
  <si>
    <t>Projektové práce - náklady na dokumentáciu skutočného zhotovenia stavby</t>
  </si>
  <si>
    <t>001300031</t>
  </si>
  <si>
    <t>Inžinierska činnosť, Kompletačná a koordinačná činnosť - koordinačná činnosť bez rozlíšenia</t>
  </si>
  <si>
    <t>PD</t>
  </si>
  <si>
    <t>Presun dodávok</t>
  </si>
  <si>
    <t xml:space="preserve">E1.6b, E1.6c - E1.6b Elektrická požiarna signalizácia, E1.6c Hlasová signalizácia požiaru </t>
  </si>
  <si>
    <t xml:space="preserve">    21-M - Elektromontáže</t>
  </si>
  <si>
    <t xml:space="preserve">    22-M - EPS - Elektrická požiarna signalizácia</t>
  </si>
  <si>
    <t xml:space="preserve">    22-M/B - HSP - Hlasová signalizácia požiaru</t>
  </si>
  <si>
    <t>SSKFH-V180 1x2x0,8 P</t>
  </si>
  <si>
    <t>Kábel pevný SSKFH-V180 1x2x0,8 P60-90R B2ca tienený</t>
  </si>
  <si>
    <t>SSKFH-V180 4x2x0,8</t>
  </si>
  <si>
    <t>Kábel pevný SSKFH-V180 4x2x0,8 P60-90R B2ca tienený</t>
  </si>
  <si>
    <t>CXKH-V-O 2x1,5 P60</t>
  </si>
  <si>
    <t>Kábel pevný CXKH-V-O 2x1,5 FE180/P60-R B2ca</t>
  </si>
  <si>
    <t>210881456.S</t>
  </si>
  <si>
    <t>Kábel bezhalogénový, medený uložený pevne</t>
  </si>
  <si>
    <t>220300081.S1</t>
  </si>
  <si>
    <t>Zhotovenie káblovej formy na jednom prvku EPS, HSP</t>
  </si>
  <si>
    <t>X-FB 7 MX</t>
  </si>
  <si>
    <t>Držiak kábla, požiarna odolnosť E30</t>
  </si>
  <si>
    <t>X-DFB 7 MX</t>
  </si>
  <si>
    <t>Držiak kábla, pre dva káble, požiarna odolnosť E30</t>
  </si>
  <si>
    <t>X-FB 11 MX</t>
  </si>
  <si>
    <t>X-PB3 MX</t>
  </si>
  <si>
    <t>Klince do betónu (zásobníkové) BULK 1000ks</t>
  </si>
  <si>
    <t>bal</t>
  </si>
  <si>
    <t>210290365.S1</t>
  </si>
  <si>
    <t>Náhrada častí vedenia chránených vodičov montáž kliniec</t>
  </si>
  <si>
    <t>22-M</t>
  </si>
  <si>
    <t>EPS - Elektrická požiarna signalizácia</t>
  </si>
  <si>
    <t>220330702.S1</t>
  </si>
  <si>
    <t>Montáž požiarnej ústredne, pripojenie vedení, oživenie</t>
  </si>
  <si>
    <t>MXP-568</t>
  </si>
  <si>
    <t>Karta do ústredne Advanced, 1slučka, 240 adries</t>
  </si>
  <si>
    <t>SK1MX-5201V</t>
  </si>
  <si>
    <t>Ústredňa EPS Advanced, 1-2 slučky, 240-480 adries</t>
  </si>
  <si>
    <t>220330707.S1</t>
  </si>
  <si>
    <t>Rozšírenie ústredne o prídavné karty, pripojenie vedení, oživenie</t>
  </si>
  <si>
    <t>ST120</t>
  </si>
  <si>
    <t>Akumulátor ACEDIS 12V/14Ah, životnosť 5 rokov</t>
  </si>
  <si>
    <t>210411161.S</t>
  </si>
  <si>
    <t>Montáž zálohy, zdroja</t>
  </si>
  <si>
    <t>A1000</t>
  </si>
  <si>
    <t>Inteligentný optický hlásič s duálnym izolátorom</t>
  </si>
  <si>
    <t>A3500</t>
  </si>
  <si>
    <t>Teplotný inteligentný hlásič Altair s izolátorom</t>
  </si>
  <si>
    <t>220330111.S</t>
  </si>
  <si>
    <t>Zariadenie EPS, montáž automatického hlásiča, zapojenie, preskúšanie na omietku</t>
  </si>
  <si>
    <t>LAB1000</t>
  </si>
  <si>
    <t>Pätica k hlásičom a majákom Altair,popisný štítok</t>
  </si>
  <si>
    <t>AI-BSB-23W-01</t>
  </si>
  <si>
    <t>inteligentná siréna s majákom v pätici hlásiča</t>
  </si>
  <si>
    <t>210140738.S</t>
  </si>
  <si>
    <t>Elektronická húkačka s majákom vrátane zapojenia</t>
  </si>
  <si>
    <t>220330121.S</t>
  </si>
  <si>
    <t>EPS, montáž príslušenstva pre zásuvku, namontovanie podložky pod zásuvku na konštrukciu a pod.</t>
  </si>
  <si>
    <t>ALCP100</t>
  </si>
  <si>
    <t>Resetovateľné červené tlačidlo Altair s izolátorom</t>
  </si>
  <si>
    <t>220330101.S</t>
  </si>
  <si>
    <t>Zariadenie EPS, montáž tlačidlového hlásiča, zapojenie, preskúšanie na omietku</t>
  </si>
  <si>
    <t>VMIC404</t>
  </si>
  <si>
    <t>4 vstupy, 4 reléové výstupy, na stenu, s krabicou</t>
  </si>
  <si>
    <t>VMC100</t>
  </si>
  <si>
    <t>V/V modul, 1 monitorovaný výstup</t>
  </si>
  <si>
    <t>VMCZ100</t>
  </si>
  <si>
    <t>Modul pre pripojenie konvenčných detektorov</t>
  </si>
  <si>
    <t>UI-MMK-01</t>
  </si>
  <si>
    <t>Modul pre spínanie 230VAC, VMMC120+VM240+BMB100</t>
  </si>
  <si>
    <t>220711020.S</t>
  </si>
  <si>
    <t>Montáž a zapojenie rozširujúceho modulu k ústredni</t>
  </si>
  <si>
    <t>MB100</t>
  </si>
  <si>
    <t>Štandardná montážna krabica pre montáž V/V modulov</t>
  </si>
  <si>
    <t>210010313.S</t>
  </si>
  <si>
    <t>Krabica (KO 125) odbočná s viečkom, bez zapojenia, štvorcová</t>
  </si>
  <si>
    <t>ORB-OP-52027-APO</t>
  </si>
  <si>
    <t>Opticko dymový hlásič do výbušného prostredia</t>
  </si>
  <si>
    <t>220330114.S</t>
  </si>
  <si>
    <t>Zariadenie EPS, montáž zásuvky automatického hlásiča, zapojenie, preskúšanie do prostredia SNV</t>
  </si>
  <si>
    <t>MTL5561</t>
  </si>
  <si>
    <t>Galvanická bariéra pre dve konvenčné slučky</t>
  </si>
  <si>
    <t>686.408</t>
  </si>
  <si>
    <t>Krabica rozbočovacia 240x190x125mm bez vývodiek, uloženie galvanickej bariery a vstupného modul pre konvenčené linky</t>
  </si>
  <si>
    <t>210010314.S</t>
  </si>
  <si>
    <t>Krabica (KT 250) odbočná s viečkom, bez zapojenia</t>
  </si>
  <si>
    <t>220330741.S</t>
  </si>
  <si>
    <t>Uvedenie požiarneho hlásiča do trvalej prevádzky, ocistenie,kontrola,preskúšanie funkcie, zápis</t>
  </si>
  <si>
    <t>220330742.S</t>
  </si>
  <si>
    <t>Uvedenie požiarneho hlásiča EXE do trvalej prevádzky, ocistenie,kontrola,preskúšanie funkcie, zápis</t>
  </si>
  <si>
    <t>220370419.S</t>
  </si>
  <si>
    <t>Nastavenie ovládania vstupov/výstupov</t>
  </si>
  <si>
    <t>220512130.S1</t>
  </si>
  <si>
    <t>Značenie prvkov</t>
  </si>
  <si>
    <t>HZS000113.S</t>
  </si>
  <si>
    <t>Programovanie a konfigurácia ústredne EPS, nastavenie zonácie</t>
  </si>
  <si>
    <t>220330393.S</t>
  </si>
  <si>
    <t>Revízia systému EPS, vypracovanie revíznej správy</t>
  </si>
  <si>
    <t>HZS000212.S1</t>
  </si>
  <si>
    <t>Školenie obsluhy, vystavenie protokolu</t>
  </si>
  <si>
    <t>HZS000112.S1</t>
  </si>
  <si>
    <t>Skúšobná prevádzka technického zariadenia</t>
  </si>
  <si>
    <t>22-M/B</t>
  </si>
  <si>
    <t>HSP - Hlasová signalizácia požiaru</t>
  </si>
  <si>
    <t>LDAONE500S01</t>
  </si>
  <si>
    <t>Riadiaca jednotka systému HSP ONE, 2x500W,1000W, EN54</t>
  </si>
  <si>
    <t>LDAONEWMAS01</t>
  </si>
  <si>
    <t>Konzola pre montáž na stenu k systému ONE</t>
  </si>
  <si>
    <t>LDAONEBC1S01</t>
  </si>
  <si>
    <t>Karta na aktiváciu nabíjania podľa EN54-4</t>
  </si>
  <si>
    <t>220370429.S1</t>
  </si>
  <si>
    <t>Montáž, nastavenie, oživenie ústredne HSP</t>
  </si>
  <si>
    <t>ST150</t>
  </si>
  <si>
    <t>Akumulátor ACEDIS 12V/20Ah, životnosť 5 rokov</t>
  </si>
  <si>
    <t>LDADS60TNS02</t>
  </si>
  <si>
    <t>Reproduktor v kovovej skrinke, 6W, EN54</t>
  </si>
  <si>
    <t>LDACH42TNS02</t>
  </si>
  <si>
    <t>Stropný zápustný reproduktor s krytom, 6W, EN54</t>
  </si>
  <si>
    <t>220370537.S</t>
  </si>
  <si>
    <t>Montáž reproduktora do 6 W závesného dvojitého,upevnenie,pripojenie</t>
  </si>
  <si>
    <t>220370471.S1</t>
  </si>
  <si>
    <t>Funkčné vykúšanie reproduktora</t>
  </si>
  <si>
    <t>LDAMPS8ZS03</t>
  </si>
  <si>
    <t>Stanica hlásateľa k systémom LDA, 8 tl. ACSI v2</t>
  </si>
  <si>
    <t>LDAONEPTTS02</t>
  </si>
  <si>
    <t>Požiarny mikrofón na ústredňu LDA One, EN54-16</t>
  </si>
  <si>
    <t>220370415.S</t>
  </si>
  <si>
    <t>Montáž pultu diaľkového ovládania</t>
  </si>
  <si>
    <t>LDATFL2S01</t>
  </si>
  <si>
    <t>Zakončovací člen linky pre systémy LDA</t>
  </si>
  <si>
    <t>220370563.S1</t>
  </si>
  <si>
    <t>Montáž zakončovacieho člena</t>
  </si>
  <si>
    <t>220370085.S1</t>
  </si>
  <si>
    <t>Záverečné meranie HSP s meraním zrozumiteľnosti STI a akustického tlaku SPL, vyprac.protokolu</t>
  </si>
  <si>
    <t>HZS000113.S1</t>
  </si>
  <si>
    <t>Programovanie a konfigurácia ústredne HSP, nastavenie zonácie</t>
  </si>
  <si>
    <t>220330392.1</t>
  </si>
  <si>
    <t>Revízia systému HSP, vypracovanie revíznej správy</t>
  </si>
  <si>
    <t>E1.7 - E1.7 Plynoinštalácia</t>
  </si>
  <si>
    <t xml:space="preserve">    723 - Zdravotechnika - vnútorný plynovod   </t>
  </si>
  <si>
    <t>723</t>
  </si>
  <si>
    <t xml:space="preserve">Zdravotechnika - vnútorný plynovod   </t>
  </si>
  <si>
    <t>723120805</t>
  </si>
  <si>
    <t>Demontáž potrubia zvarovaného z oceľových rúrok závitových nad 25 do DN 50,  -0,00342t</t>
  </si>
  <si>
    <t>-706431223</t>
  </si>
  <si>
    <t>723120809</t>
  </si>
  <si>
    <t>Demontáž potrubia zvarovaného z oceľových rúrok závitových nad 50 do DN 80,  -0,00828t</t>
  </si>
  <si>
    <t>-2034005854</t>
  </si>
  <si>
    <t>722220851</t>
  </si>
  <si>
    <t>Demontáž armatúry závitovej  do G 3/4,  -0,00069t</t>
  </si>
  <si>
    <t>-321603254</t>
  </si>
  <si>
    <t>722220855</t>
  </si>
  <si>
    <t>Demontáž armatúry závitovej nad 6/4 do G 2 1/2,  -0,00516t</t>
  </si>
  <si>
    <t>-1103797525</t>
  </si>
  <si>
    <t>723120202</t>
  </si>
  <si>
    <t>Potrubie z oceľových rúrok závitových čiernych spájaných zvarovaním - akosť 11 353.0 DN 15</t>
  </si>
  <si>
    <t>-57658200</t>
  </si>
  <si>
    <t>723120206</t>
  </si>
  <si>
    <t>Potrubie z oceľových rúrok závitových čiernych spájaných zvarovaním - akosť 11 353.0 DN 40</t>
  </si>
  <si>
    <t>-614572195</t>
  </si>
  <si>
    <t>723190206</t>
  </si>
  <si>
    <t>Prípojka plynovodná z oceľových rúrok závitových čiernych spájaných na závit DN 40</t>
  </si>
  <si>
    <t>852448585</t>
  </si>
  <si>
    <t>723229102</t>
  </si>
  <si>
    <t>Montáž armatúry závit.sjedným závitom, kohútik hadicový a iné plynovodné armatúry G 1/2</t>
  </si>
  <si>
    <t>-1447009618</t>
  </si>
  <si>
    <t>551340010000</t>
  </si>
  <si>
    <t>Vzorkovací uzáver plynu priamy PB, d 9,8 mm, 1/2" F, páčka, niklovaná mosadz</t>
  </si>
  <si>
    <t>-1680018088</t>
  </si>
  <si>
    <t>551340010100</t>
  </si>
  <si>
    <t>Zátka pozinkovaná 1/2"</t>
  </si>
  <si>
    <t>-1226258277</t>
  </si>
  <si>
    <t>723239201</t>
  </si>
  <si>
    <t>Montáž armatúr plynových s dvoma závitmi G 1/2 ostatné typy</t>
  </si>
  <si>
    <t>2029233489</t>
  </si>
  <si>
    <t>551340001300</t>
  </si>
  <si>
    <t>Guľový kohút na plyn 1/2" FF, páka</t>
  </si>
  <si>
    <t>428441192</t>
  </si>
  <si>
    <t>723239205</t>
  </si>
  <si>
    <t>Montáž armatúr plynových s dvoma závitmi G 1 1/2 ostatné typy</t>
  </si>
  <si>
    <t>1770458230</t>
  </si>
  <si>
    <t>551340001700</t>
  </si>
  <si>
    <t>Guľový kohút na plyn 6/4" FF, páka</t>
  </si>
  <si>
    <t>449325078</t>
  </si>
  <si>
    <t>551340001705</t>
  </si>
  <si>
    <t>Filter na plyn závitový  50 mikm 6/4"</t>
  </si>
  <si>
    <t>-831180767</t>
  </si>
  <si>
    <t>-1845810466</t>
  </si>
  <si>
    <t>723290822</t>
  </si>
  <si>
    <t>Vnútrostav. premiestnenie vybúraných hmôt vnútorný plynovod vodorovne do 100 m z budov vys. do 12 m</t>
  </si>
  <si>
    <t>-1068331577</t>
  </si>
  <si>
    <t>998723202</t>
  </si>
  <si>
    <t>Presun hmôt pre vnútorný plynovod v objektoch výšky nad 6 do 12 m</t>
  </si>
  <si>
    <t>375879020</t>
  </si>
  <si>
    <t>1999530253</t>
  </si>
  <si>
    <t>1561857307</t>
  </si>
  <si>
    <t>1913779210</t>
  </si>
  <si>
    <t>1028735236</t>
  </si>
  <si>
    <t>-45357192</t>
  </si>
  <si>
    <t>-998112699</t>
  </si>
  <si>
    <t>Stavebno montážne práce mimoriadne odborné (Revízie TI) v rozsahu viac ako 8 hodín</t>
  </si>
  <si>
    <t>-10784858</t>
  </si>
  <si>
    <t>Pol97</t>
  </si>
  <si>
    <t>Pol103</t>
  </si>
  <si>
    <t>Pol104</t>
  </si>
  <si>
    <t>Pol105</t>
  </si>
  <si>
    <t xml:space="preserve">E1.9 - E1.9 Meranie a regulácia </t>
  </si>
  <si>
    <t xml:space="preserve">Ing. Sloboda </t>
  </si>
  <si>
    <t>36-M - Montáž prevádzkových, meracích a regulačných zariadení</t>
  </si>
  <si>
    <t xml:space="preserve">    D2 - 30.TCA-H,L : Ekvitermická regulácia teploty ÚK - PRVKY   POĽA</t>
  </si>
  <si>
    <t xml:space="preserve">    D3 - 31.PCA-H,L : Regulácia tlaku v systéme dodávka ÚK</t>
  </si>
  <si>
    <t xml:space="preserve">    D4 - 32.HA-O : Ovládanie a signalizácia chodu čerpadiel -dodávka ÚK</t>
  </si>
  <si>
    <t xml:space="preserve">    D5 - 33.TCA-H,L : Regulácia teploty TÚV</t>
  </si>
  <si>
    <t xml:space="preserve">    D5a - 34.HCA-O: Kaskádové ovládanie chodu kotlov </t>
  </si>
  <si>
    <t xml:space="preserve">    D6 - 34.HCA-O : Kaskádové ovládanie chodu kotlov</t>
  </si>
  <si>
    <t xml:space="preserve">    D7 - Riadiaci systém - pre DTKAS</t>
  </si>
  <si>
    <t xml:space="preserve">    D8 - ROZVÁDZAČ :  DTKAS</t>
  </si>
  <si>
    <t xml:space="preserve">    D9 - MONTÁŽNY MATERIAL</t>
  </si>
  <si>
    <t xml:space="preserve">    D10 - Zásuvky, vypínače na povrchu  všeobecne</t>
  </si>
  <si>
    <t xml:space="preserve">    D11 - SVIETIDLÁ</t>
  </si>
  <si>
    <t xml:space="preserve">    M1 - 30.TCA-H,L : Ekvitermická regulácia teploty ÚK-montaž</t>
  </si>
  <si>
    <t xml:space="preserve">    M2 - 31.PCA-H,L : Regulácia tlaku v systéme ÚK- montaž </t>
  </si>
  <si>
    <t xml:space="preserve">    M3 - 33.TCA-H,L : Regulácia teploty TÚV - montaž </t>
  </si>
  <si>
    <t xml:space="preserve">    M4 - 34.HCA-O : Kaskádové ovládanie chodu kotlov- montaž </t>
  </si>
  <si>
    <t xml:space="preserve">    M5 - 35.A : Poruchová signalizácia- montaž </t>
  </si>
  <si>
    <t xml:space="preserve">    M6 - Riadiaci systém pre DTKAS - montaž </t>
  </si>
  <si>
    <t xml:space="preserve">    M7 - ROZVÁDZAČ   DTKAS - montaž </t>
  </si>
  <si>
    <t xml:space="preserve">    M8 - MONTAŽE prvkov </t>
  </si>
  <si>
    <t>36-M</t>
  </si>
  <si>
    <t>Montáž prevádzkových, meracích a regulačných zariadení</t>
  </si>
  <si>
    <t>30.TCA-H,L : Ekvitermická regulácia teploty ÚK - PRVKY   POĽA</t>
  </si>
  <si>
    <t>Vonkajší snímač teploty; Ni1000 EGT301F102</t>
  </si>
  <si>
    <t>Príložný snímač teploty; Ni1000 EGT311F102</t>
  </si>
  <si>
    <t>3-cestný zmiešavací ventil ÚK – vetva VYKUROVANIE GARÁŽE (TVG), HRB3 vr.servopohonu, kvs = 25, DN40 ovládanie 0-10V, STROJNÁ DODÁVKA</t>
  </si>
  <si>
    <t>3-cestný zmiešavací ventil ÚK – vetva VZT (TVVZ), BELIMO R3015-1P6-S1, kvs = 1,6,  DN15 ovládanie 0-10V, STROJNÁ DODÁVKA</t>
  </si>
  <si>
    <t>3-cestný zmiešavací ventil ÚK – vetva JUH (TVJ)  HRB3 vrátane servopohonu, kvs = 10,  DN25 ovládanie 0-10V, STROJNÁ DODÁVKA</t>
  </si>
  <si>
    <t>3-cestný zmiešavací ventil ÚK – vetva SEVER (TVS)HRB3 vrátane servopohonu, kvs = 10,  DN25 ovládanie 0-10V, STROJNÁ DODÁVKA</t>
  </si>
  <si>
    <t>Trojpolohový prepínač (vyšpecifikovaný v rozvádzači)    2PePLAN</t>
  </si>
  <si>
    <t>31.PCA-H,L : Regulácia tlaku v systéme dodávka ÚK</t>
  </si>
  <si>
    <t>Snímač tlaku; 24V AC/DC;0-10b; 0-10V DSU210F002, (Solenoid doplňovania (EV), EV220  DN15, STROJNÁ DODÁVKA)</t>
  </si>
  <si>
    <t>32.HA-O : Ovládanie a signalizácia chodu čerpadiel -dodávka ÚK</t>
  </si>
  <si>
    <t xml:space="preserve"> Ovládanie a signalizácia chodu čerpadiel ÚK-nenacenovať</t>
  </si>
  <si>
    <t>-2056793730</t>
  </si>
  <si>
    <t>33.TCA-H,L : Regulácia teploty TÚV</t>
  </si>
  <si>
    <t>Káblový snímač teploty; Ni1000;-40-180°C;L=3M EGT356F104</t>
  </si>
  <si>
    <t>D5a</t>
  </si>
  <si>
    <t xml:space="preserve">34.HCA-O: Kaskádové ovládanie chodu kotlov </t>
  </si>
  <si>
    <t>Tyčový snímač teploty; Ni 1000, TK5000; -35...160°C; L=100mm EGT646F102</t>
  </si>
  <si>
    <t>Uzatváracia klapka DN 50, PN 6/10/16, motýľ mosadz ABO 924B DN 50</t>
  </si>
  <si>
    <t>Elektrický servopohon typu SP2, napájanie 230V~, 50Hz, ovládanie 3-bodové, so signalizáciou koncových polôh SP2 282.1-02BAE/04</t>
  </si>
  <si>
    <t>34.HCA-O : Kaskádové ovládanie chodu kotlov</t>
  </si>
  <si>
    <t>Priestorový snímač teploty; montáž na stenu;Ni1000 EGT330F102</t>
  </si>
  <si>
    <t>Podlahové čidlo vody, určené k detekcii vody na podlahe, finder 072.11</t>
  </si>
  <si>
    <t>Snímač hladiny vodivých kvapalín, nastaviteľná citlivosť 5÷150kOhm, napájanie 230÷240V~, napätie na elektódach 4V~, umiestnenie na DIN lištu, finder 72.01.8.240.0000</t>
  </si>
  <si>
    <t>Dvojstupňový detektor výbušných plynov Metan, napájanie 12V= i 24V=, nastavenie I.stupeň - 10% dolná hranica výbušnosti, II.stupeň - 20 % dolná hranica výbušnosti, rozmery 	104x64x35 mm GC20PN</t>
  </si>
  <si>
    <t>Dvojstupňový detektor kysličníku uhoľnatého, napájanie 12V= i 24V=, nastavenie I.stupeň - 90 ppm, II.stupeň - 120ppm, rozmery 60x80x30 mm GIC40N</t>
  </si>
  <si>
    <t>Zdroj pre únik plynu GI30 a GIC40, napájanie 230V~, 50Hz, na DIN lištu NZ34</t>
  </si>
  <si>
    <t>Tlačidlo (vyšpecifikované v rozvádzači)    TePLAN</t>
  </si>
  <si>
    <t>Skrinka pre porvchovú montáž, 1 montážne miesto, šedá M22-I1</t>
  </si>
  <si>
    <t>Hlavica pre signálku s LED, červená ZB5-AV043</t>
  </si>
  <si>
    <t>Spojovací diel ZB5-AZ009</t>
  </si>
  <si>
    <t>Signálka LED 230-240 V~, červená ZBV-M4</t>
  </si>
  <si>
    <t>Riadiaci systém - pre DTKAS</t>
  </si>
  <si>
    <t>Záložný zdroj Riello UPS Sentinel Pro SEP 1000 A3 o výkone 1000VA/900W, 5 min. On Line, RS323/USB, vxšxh 422x158x235 mm, 13,3 kg, slot pre komunikačnú kartu, možnosť pripojiť batériový modul. CSEP1K0AA3</t>
  </si>
  <si>
    <t>modu680-AS BACnet BuildingController and Supervisor EY6AS80F021</t>
  </si>
  <si>
    <t>Modul pre M-bus EY6CM30F031</t>
  </si>
  <si>
    <t>modu631-IO 8 x UI(DI/CI/AI) + 8 x DI/CI IO-Module EY6IO31F001</t>
  </si>
  <si>
    <t>modu671-IO 8 x AO + 8 x DI/CI IO-Module EY6IO71F001</t>
  </si>
  <si>
    <t>modu670-IO 8 x DI/CI/DO(OC) + 8 x DI/CI IO-Module EY6IO70F001</t>
  </si>
  <si>
    <t>Ovládací Touch panel 4" P34-EY-OP850F904</t>
  </si>
  <si>
    <t>5-portový Ethernet switch IE-SW-BL05T-5TX</t>
  </si>
  <si>
    <t>FL CAT6 PATCH 2,0 - patch kábel, 2m, PHOENIX CONTACT, s.r.o. 2891589</t>
  </si>
  <si>
    <t>ROZVÁDZAČ :  DTKAS</t>
  </si>
  <si>
    <t xml:space="preserve">Oceľoplechový rozvádzač , v-2000 mm+100mm podstavec, š-1200 mm, hĺ-400 mm ochrana samočinným odpojením napájania, krytie IP40/IP20, RAL7032, prívod : zhora,vývody : hore, Vnútorná výplň rozvádzača podľa výkr,č, E1.10_MaR_01_Rozvadzac_DTKAS.pdf_x000D_
</t>
  </si>
  <si>
    <t>MONTÁŽNY MATERIAL</t>
  </si>
  <si>
    <t>Kábel celoplastový, tienený JYTY-O 2x1</t>
  </si>
  <si>
    <t>Kábel celoplastový JYTY-O 4x1</t>
  </si>
  <si>
    <t>Silnoprúdový kábel s PVC izoláciou do 1 kV CYKY-J 3x1,5</t>
  </si>
  <si>
    <t>Silnoprúdový kábel s PVC izoláciou do 1 kV CYKY-O 3x1,5</t>
  </si>
  <si>
    <t>Silnoprúdový kábel s PVC izoláciou do 1 kV CYKY-J 3x2,5</t>
  </si>
  <si>
    <t>Silnoprúdový kábel s PVC izoláciou do 1 kV CYKY-J 5x1,5</t>
  </si>
  <si>
    <t>Silnoprúdový kábel s PVC izoláciou do 1 kV CYKY-J 5x4</t>
  </si>
  <si>
    <t>Kábel celoplastový, tienený CYKFY-O  3x1</t>
  </si>
  <si>
    <t>Párovaný kábel so zvýšenou odolnosťou proti šíreniu ohňa, bezhalogénové, s nízkou hustotou dymu pri horení a nízkou korozivitou splodín. Sú určené do vnútorných i vonkajších priestorov. TCEKFE 1x2x0,8</t>
  </si>
  <si>
    <t>Kábel komunikačný pre M-bus Belden 9842 2x2xAWG24</t>
  </si>
  <si>
    <t>Káblový žľab, komplet aj s vekom, kolenami, "T" kusmi, prepážkami, spojkami so skrutkami a maticami + uchytenie žľabu MKS 610 FS</t>
  </si>
  <si>
    <t>Káblový žľab, komplet aj s vekom, kolenami, "T" kusmi, prepážkami, spojkami so skrutkami a maticami + uchytenie žľabu MKS 615 FS</t>
  </si>
  <si>
    <t>Káblový žľab, komplet aj s vekom, kolenami, "T" kusmi, prepážkami, spojkami so skrutkami a maticami + uchytenie žľabu MKS 620 FS</t>
  </si>
  <si>
    <t>Káblový štítok ŠTÍTOK</t>
  </si>
  <si>
    <t>Ukončenie Cu a Al drôtov a lán včítane zapojenie, jedna žila, vodič s prierezom do 16 mm2</t>
  </si>
  <si>
    <t>Nastrelovacia príchytka pre kábel X-ECT MX</t>
  </si>
  <si>
    <t>Štandardná zdrhovacia páska HILTI ECT-S</t>
  </si>
  <si>
    <t>Pevná rúrka s hrdlom z PVC, samozhášavá pre ľahké mechanické zaťaženie, svetlo sivá, -5°C/+60°C, nie je odolná UV žiareniu, dĺžka 3m VRM-Turbo 25</t>
  </si>
  <si>
    <t>Pevná rúrka s hrdlom z PVC, samozhášavá pre ľahké mechanické zaťaženie, svetlo sivá, -5°C/+60°C, nie je odolná UV žiareniu, dĺžka 3m VRM-Turbo 32</t>
  </si>
  <si>
    <t>Pevná rúrka s hrdlom z PVC, samozhášavá pre vysoké mechanické zaťaženie, čierna, -25°C/+60°C, odolná UV žiareniu, dĺžka 3m UPRMS 32</t>
  </si>
  <si>
    <t>Pevná rúrka s hrdlom z PVC, samozhášavá pre ľahké mechanické zaťaženie, svetlo sivá, -5°C/+60°C, nie je odolná UV žiareniu, dĺžka 3m VRM-Turbo 40</t>
  </si>
  <si>
    <t>Ohybná rúrka vlnitá  z PVC, samozhášavá pre ľahké mechanické zaťaženie, svetlo sivá, -5°C/+60°C, nie je odolná UV žiareniu FX 25</t>
  </si>
  <si>
    <t>Ohybná rúrka vlnitá  z PVC, samozhášavá pre ľahké mechanické zaťaženie, svetlo sivá, -5°C/+60°C, nie je odolná UV žiareniu FX 32</t>
  </si>
  <si>
    <t>Ohybná rúrka vlnitá  z PVC, samozhášavá pre vysoké mechanické zaťaženie, čierna, -15°C/+60°C, odolná UV žiareniu FXPS 32</t>
  </si>
  <si>
    <t>Ohybná rúrka vlnitá  z PVC, samozhášavá pre ľahké mechanické zaťaženie, svetlo sivá, -5°C/+60°C, nie je odolná UV žiareniu FX 40</t>
  </si>
  <si>
    <t>Príchytka klip z PVC, samozhášavá, nešíriaca plameň  možnosťou vzájomného bočného spojenia, svetlosivá, sivá, čierna alebo biela,         -5°C/+60°C, (sivá -25°C/+60°C) CL 25</t>
  </si>
  <si>
    <t>Príchytka klip z PVC, samozhášavá, nešíriaca plameň  možnosťou vzájomného bočného spojenia, svetlosivá, sivá, čierna alebo biela,         -5°C/+60°C, (sivá -25°C/+60°C) CL 32</t>
  </si>
  <si>
    <t>Príchytka klip z PVC, samozhášavá, nešíriaca plameň  možnosťou vzájomného bočného spojenia, svetlosivá, sivá, čierna alebo biela,         -5°C/+60°C, (sivá -25°C/+60°C) CL 40</t>
  </si>
  <si>
    <t>Bezpečnostné tabuľky BT</t>
  </si>
  <si>
    <t>Zásuvka 230V, 16A na povrch, IP 43</t>
  </si>
  <si>
    <t>Dvojzásuvka 230V, 16A na povrch, IP 43</t>
  </si>
  <si>
    <t>Zásuvková skriňa, 400/230/24V~, 16A, s ističmi, s prúdovým chráničom do 20A RX2 Mi-78311</t>
  </si>
  <si>
    <t>Prípojnica potenciálového vyrovnania, typ 1801 VDE (BETTERMANN) 5015650</t>
  </si>
  <si>
    <t>Vodič uzemňovací 10 mm FeZn F10</t>
  </si>
  <si>
    <t>Vodič zelenožltý CY 25</t>
  </si>
  <si>
    <t>gulatina 10 / 1m=0,616kg FeZn F10</t>
  </si>
  <si>
    <t>pasovina FeZn 30x4 (1kg=1,05m) FeZn 30x4</t>
  </si>
  <si>
    <t>Vodič zelenožltý CY 6</t>
  </si>
  <si>
    <t>Svorka pripájacia SP 1</t>
  </si>
  <si>
    <t>Svorka spojovacia SS</t>
  </si>
  <si>
    <t>Zemniaca svorka pre spojenie kruhových a páskových vodičov SR03</t>
  </si>
  <si>
    <t>Svorka Bernard na potrubie 353-4</t>
  </si>
  <si>
    <t>Pásik k svorke Bernard 353-5</t>
  </si>
  <si>
    <t>Skrinka pre porvchovú montáž, 1 montážne miesto, šedá pre Blokovanie kotlov  SBH2 M22-I1</t>
  </si>
  <si>
    <t>Ovládacia hlavica červená s aretáciou, titanový krúžok M22-DR-R</t>
  </si>
  <si>
    <t>Spojovací diel M22-A</t>
  </si>
  <si>
    <t>Spínacia jednotka, zadné upevnenie M22-KC10</t>
  </si>
  <si>
    <t>Skrinka pre porvchovú montáž, 1 montážne miesto, žltá pre Vypnutie hlavného ističa SBHC2 M22-IY1</t>
  </si>
  <si>
    <t>Ovládacia hlavica hríbiková červená s aretáciou, titanový krúžok M22-DRP-R</t>
  </si>
  <si>
    <t>Uholník, na konštrukcie 30x30x4</t>
  </si>
  <si>
    <t>Pol106</t>
  </si>
  <si>
    <t>Kovová konštrukcia všeobecne KKV</t>
  </si>
  <si>
    <t>Pol107</t>
  </si>
  <si>
    <t>Farba základná FZ</t>
  </si>
  <si>
    <t>Pol108</t>
  </si>
  <si>
    <t>Farba vrchná FV</t>
  </si>
  <si>
    <t>Pol109</t>
  </si>
  <si>
    <t>Riedidlo Riedidlo</t>
  </si>
  <si>
    <t>Pol110</t>
  </si>
  <si>
    <t>Dielektrický koberec (130 cm x bm)</t>
  </si>
  <si>
    <t>Zásuvky, vypínače na povrchu  všeobecne</t>
  </si>
  <si>
    <t>Pol111</t>
  </si>
  <si>
    <t>Striedavý vypínač na povrch, IP43, radenie 5</t>
  </si>
  <si>
    <t>Pol112</t>
  </si>
  <si>
    <t>Striedavý vypínač na povrch, IP43, radenie 6</t>
  </si>
  <si>
    <t>Pol113</t>
  </si>
  <si>
    <t>Škatuľa rozbočovacia, na povrch</t>
  </si>
  <si>
    <t>SVIETIDLÁ</t>
  </si>
  <si>
    <t>Pol114</t>
  </si>
  <si>
    <t>SVIETIDLO, (DNA Slovakia) NEPTUN HO 060, 9000lm, 65W, IP66 + zdroje označené "A" svietidlo typ "A"</t>
  </si>
  <si>
    <t>Pol115</t>
  </si>
  <si>
    <t>príslušenstvo k uchyteniu svietidla, závitové tyče, lanká, ..</t>
  </si>
  <si>
    <t>Pol116</t>
  </si>
  <si>
    <t>SVIETIDLO NÚDZOVÉ,  DNA Slovakia s.r.o, ETE/2W/B/1/SE/AT/WH - EXIT M 2W LED 340 lm PREMIUM IP65 1h, autotest, univerzálny piktogram svietidlo typ "N"</t>
  </si>
  <si>
    <t>Pol117</t>
  </si>
  <si>
    <t>príslušenstvo k uchyteni núdzového svietidla</t>
  </si>
  <si>
    <t>Pol118</t>
  </si>
  <si>
    <t xml:space="preserve">Podružný nešpecifikovaný materiál </t>
  </si>
  <si>
    <t>1013576078</t>
  </si>
  <si>
    <t>M1</t>
  </si>
  <si>
    <t>30.TCA-H,L : Ekvitermická regulácia teploty ÚK-montaž</t>
  </si>
  <si>
    <t>30.01</t>
  </si>
  <si>
    <t>Vonkajší snímač teploty; Ni1000</t>
  </si>
  <si>
    <t>-1036771967</t>
  </si>
  <si>
    <t>30.02A</t>
  </si>
  <si>
    <t>Príložný snímač teploty; Ni1000</t>
  </si>
  <si>
    <t>1533948010</t>
  </si>
  <si>
    <t>30.02B</t>
  </si>
  <si>
    <t>534827519</t>
  </si>
  <si>
    <t>30.02C</t>
  </si>
  <si>
    <t>-779777682</t>
  </si>
  <si>
    <t>30.02D</t>
  </si>
  <si>
    <t>-498135308</t>
  </si>
  <si>
    <t>30.02E</t>
  </si>
  <si>
    <t>601558426</t>
  </si>
  <si>
    <t>M2</t>
  </si>
  <si>
    <t xml:space="preserve">31.PCA-H,L : Regulácia tlaku v systéme ÚK- montaž </t>
  </si>
  <si>
    <t>31.01</t>
  </si>
  <si>
    <t>Snímač tlaku; 24V AC/DC;0-10b; 0-10V</t>
  </si>
  <si>
    <t>558745042</t>
  </si>
  <si>
    <t>M3</t>
  </si>
  <si>
    <t xml:space="preserve">33.TCA-H,L : Regulácia teploty TÚV - montaž </t>
  </si>
  <si>
    <t>33.01</t>
  </si>
  <si>
    <t>Káblový snímač teploty; Ni1000;-40-180°C;L=3M</t>
  </si>
  <si>
    <t>-1099872054</t>
  </si>
  <si>
    <t>M4</t>
  </si>
  <si>
    <t xml:space="preserve">34.HCA-O : Kaskádové ovládanie chodu kotlov- montaž </t>
  </si>
  <si>
    <t>34.01</t>
  </si>
  <si>
    <t>Tyčový snímač teploty; Ni 1000, TK5000; -35...160°C; L=100mm</t>
  </si>
  <si>
    <t>9770041</t>
  </si>
  <si>
    <t>34.02A</t>
  </si>
  <si>
    <t>1283605219</t>
  </si>
  <si>
    <t>34.02B</t>
  </si>
  <si>
    <t>858128647</t>
  </si>
  <si>
    <t>34.02C</t>
  </si>
  <si>
    <t>2143902620</t>
  </si>
  <si>
    <t>34.03A</t>
  </si>
  <si>
    <t>Uzatváracia klapka DN 50, PN 6/10/16, motýľ mosadz</t>
  </si>
  <si>
    <t>427494333</t>
  </si>
  <si>
    <t>34.03A.1</t>
  </si>
  <si>
    <t>Elektrický servopohon typu SP2, napájanie 230V~, 50Hz, ovládanie 3-bodové, so signalizáciou koncových polôh</t>
  </si>
  <si>
    <t>1642790837</t>
  </si>
  <si>
    <t>34.03B</t>
  </si>
  <si>
    <t>-1308723542</t>
  </si>
  <si>
    <t>34.03B.1</t>
  </si>
  <si>
    <t>680728958</t>
  </si>
  <si>
    <t>34.03C</t>
  </si>
  <si>
    <t>580398764</t>
  </si>
  <si>
    <t>34.03C.1</t>
  </si>
  <si>
    <t>-869424828</t>
  </si>
  <si>
    <t>34.04A</t>
  </si>
  <si>
    <t>-881289524</t>
  </si>
  <si>
    <t>34.04B</t>
  </si>
  <si>
    <t>-1833840165</t>
  </si>
  <si>
    <t>34.04C</t>
  </si>
  <si>
    <t>95813343</t>
  </si>
  <si>
    <t>34.05</t>
  </si>
  <si>
    <t>472969066</t>
  </si>
  <si>
    <t>M5</t>
  </si>
  <si>
    <t xml:space="preserve">35.A : Poruchová signalizácia- montaž </t>
  </si>
  <si>
    <t>35.01A</t>
  </si>
  <si>
    <t>Priestorový snímač teploty; montáž na stenu;Ni1000</t>
  </si>
  <si>
    <t>-1279701955</t>
  </si>
  <si>
    <t>35.02A</t>
  </si>
  <si>
    <t>Podlahové čidlo vody, určené k detekcii vody na podlahe, finder</t>
  </si>
  <si>
    <t>1475585512</t>
  </si>
  <si>
    <t>35.03A</t>
  </si>
  <si>
    <t>Snímač hladiny vodivých kvapalín, nastaviteľná citlivosť 5÷150kOhm, napájanie 230÷240V~, napätie na elektódach 4V~, umiestnenie na DIN lištu, finder</t>
  </si>
  <si>
    <t>1877605443</t>
  </si>
  <si>
    <t>35.01B</t>
  </si>
  <si>
    <t>-360110370</t>
  </si>
  <si>
    <t>35.02B</t>
  </si>
  <si>
    <t>-476330136</t>
  </si>
  <si>
    <t>35.03B</t>
  </si>
  <si>
    <t>1415726190</t>
  </si>
  <si>
    <t>35.04A-C</t>
  </si>
  <si>
    <t>Dvojstupňový detektor výbušných plynov Metan, napájanie 12V= i 24V=, nastavenie I.stupeň - 10% dolná hranica výbušnosti, II.stupeň - 20 % dolná hranica výbušnosti, rozmery 	104x64x35 mm</t>
  </si>
  <si>
    <t>1316141505</t>
  </si>
  <si>
    <t>35.05A,B</t>
  </si>
  <si>
    <t>Dvojstupňový detektor kysličníku uhoľnatého, napájanie 12V= i 24V=, nastavenie I.stupeň - 90 ppm, II.stupeň - 120ppm, rozmery 60x80x30 mm</t>
  </si>
  <si>
    <t>360418607</t>
  </si>
  <si>
    <t>35.06</t>
  </si>
  <si>
    <t>Zdroj pre únik plynu GI30 a GIC40, napájanie 230V~, 50Hz, na DIN lištu</t>
  </si>
  <si>
    <t>-896710419</t>
  </si>
  <si>
    <t>35.09</t>
  </si>
  <si>
    <t>Skrinka pre porvchovú montáž, 1 montážne miesto, šedá</t>
  </si>
  <si>
    <t>-1552226960</t>
  </si>
  <si>
    <t>35.09.1</t>
  </si>
  <si>
    <t>Hlavica pre signálku s LED, červená</t>
  </si>
  <si>
    <t>1427623238</t>
  </si>
  <si>
    <t>35.09.2</t>
  </si>
  <si>
    <t>Spojovací diel</t>
  </si>
  <si>
    <t>83033518</t>
  </si>
  <si>
    <t>35.09.3</t>
  </si>
  <si>
    <t>Signálka LED 230-240 V~, červená</t>
  </si>
  <si>
    <t>1818287046</t>
  </si>
  <si>
    <t>M6</t>
  </si>
  <si>
    <t xml:space="preserve">Riadiaci systém pre DTKAS - montaž </t>
  </si>
  <si>
    <t>R1</t>
  </si>
  <si>
    <t>Záložný zdroj Riello UPS Sentinel Pro SEP 1000 A3 o výkone 1000VA/900W, 5 min. On Line, RS323/USB, vxšxh 422x158x235 mm, 13,3 kg, slot pre komunikačnú kartu, možnosť pripojiť batériový modul.</t>
  </si>
  <si>
    <t>-947512498</t>
  </si>
  <si>
    <t>R2</t>
  </si>
  <si>
    <t>modu680-AS BACnet BuildingController and Supervisor</t>
  </si>
  <si>
    <t>-959802674</t>
  </si>
  <si>
    <t>R3</t>
  </si>
  <si>
    <t>Modul pre M-bus</t>
  </si>
  <si>
    <t>-816637937</t>
  </si>
  <si>
    <t>R4</t>
  </si>
  <si>
    <t>modu631-IO 8 x UI(DI/CI/AI) + 8 x DI/CI IO-Module</t>
  </si>
  <si>
    <t>-1987630466</t>
  </si>
  <si>
    <t>R5</t>
  </si>
  <si>
    <t>modu671-IO 8 x AO + 8 x DI/CI IO-Module</t>
  </si>
  <si>
    <t>2105177837</t>
  </si>
  <si>
    <t>R6</t>
  </si>
  <si>
    <t>modu670-IO 8 x DI/CI/DO(OC) + 8 x DI/CI IO-Module</t>
  </si>
  <si>
    <t>-2054663085</t>
  </si>
  <si>
    <t>R7</t>
  </si>
  <si>
    <t>Ovládací Touch panel 4"</t>
  </si>
  <si>
    <t>-1752407235</t>
  </si>
  <si>
    <t>R8</t>
  </si>
  <si>
    <t>5-portový Ethernet switch</t>
  </si>
  <si>
    <t>-1685034080</t>
  </si>
  <si>
    <t>R9</t>
  </si>
  <si>
    <t>FL CAT6 PATCH 2,0 - patch kábel, 2m, PHOENIX CONTACT, s.r.o.</t>
  </si>
  <si>
    <t>-696767296</t>
  </si>
  <si>
    <t>M7</t>
  </si>
  <si>
    <t xml:space="preserve">ROZVÁDZAČ   DTKAS - montaž </t>
  </si>
  <si>
    <t>210172208.S</t>
  </si>
  <si>
    <t>Montáž rozvádzača</t>
  </si>
  <si>
    <t>1829534408</t>
  </si>
  <si>
    <t>M8</t>
  </si>
  <si>
    <t xml:space="preserve">MONTAŽE prvkov </t>
  </si>
  <si>
    <t>Kábel celoplastový, tienený</t>
  </si>
  <si>
    <t>-861193144</t>
  </si>
  <si>
    <t>Kábel celoplastový</t>
  </si>
  <si>
    <t>1493559184</t>
  </si>
  <si>
    <t>Silnoprúdový kábel s PVC izoláciou do 1 kV</t>
  </si>
  <si>
    <t>-280238172</t>
  </si>
  <si>
    <t>1698577524</t>
  </si>
  <si>
    <t>1177298002</t>
  </si>
  <si>
    <t>1028852043</t>
  </si>
  <si>
    <t>997468817</t>
  </si>
  <si>
    <t>428315385</t>
  </si>
  <si>
    <t>Párovaný kábel so zvýšenou odolnosťou proti šíreniu ohňa, bezhalogénové, s nízkou hustotou dymu pri horení a nízkou korozivitou splodín. Sú určené do vnútorných i vonkajších priestorov.</t>
  </si>
  <si>
    <t>671681637</t>
  </si>
  <si>
    <t>Kábel komunikačný pre M-bus</t>
  </si>
  <si>
    <t>688142058</t>
  </si>
  <si>
    <t>Káblový žľab, komplet aj s vekom, kolenami, "T" kusmi, prepážkami, spojkami so skrutkami a maticami + uchytenie žľabu</t>
  </si>
  <si>
    <t>-414866287</t>
  </si>
  <si>
    <t>-1452890622</t>
  </si>
  <si>
    <t>-955253715</t>
  </si>
  <si>
    <t>Káblový štítok</t>
  </si>
  <si>
    <t>1045659643</t>
  </si>
  <si>
    <t>559172075</t>
  </si>
  <si>
    <t>Nastrelovacia príchytka pre kábel</t>
  </si>
  <si>
    <t>1148948193</t>
  </si>
  <si>
    <t>Štandardná zdrhovacia páska HILTI</t>
  </si>
  <si>
    <t>-881850842</t>
  </si>
  <si>
    <t>Pevná rúrka s hrdlom z PVC, samozhášavá pre ľahké mechanické zaťaženie, svetlo sivá, -5°C/+60°C, nie je odolná UV žiareniu, dĺžka 3m</t>
  </si>
  <si>
    <t>1622578347</t>
  </si>
  <si>
    <t>-884178618</t>
  </si>
  <si>
    <t>Pevná rúrka s hrdlom z PVC, samozhášavá pre vysoké mechanické zaťaženie, čierna, -25°C/+60°C, odolná UV žiareniu, dĺžka 3m</t>
  </si>
  <si>
    <t>2071185143</t>
  </si>
  <si>
    <t>379583415</t>
  </si>
  <si>
    <t>Ohybná rúrka vlnitá  z PVC, samozhášavá pre ľahké mechanické zaťaženie, svetlo sivá, -5°C/+60°C, nie je odolná UV žiareniu</t>
  </si>
  <si>
    <t>-2114200071</t>
  </si>
  <si>
    <t>2021147241</t>
  </si>
  <si>
    <t>Ohybná rúrka vlnitá  z PVC, samozhášavá pre vysoké mechanické zaťaženie, čierna, -15°C/+60°C, odolná UV žiareniu</t>
  </si>
  <si>
    <t>1273566660</t>
  </si>
  <si>
    <t>1460959415</t>
  </si>
  <si>
    <t>Príchytka klip z PVC, samozhášavá, nešíriaca plameň  možnosťou vzájomného bočného spojenia, svetlosivá, sivá, čierna alebo biela,         -5°C/+60°C, (sivá -25°C/+60°C)</t>
  </si>
  <si>
    <t>-1605477718</t>
  </si>
  <si>
    <t>35761705</t>
  </si>
  <si>
    <t>1914493391</t>
  </si>
  <si>
    <t>Bezpečnostné tabuľky</t>
  </si>
  <si>
    <t>-261342818</t>
  </si>
  <si>
    <t>1674456919</t>
  </si>
  <si>
    <t>-1466791827</t>
  </si>
  <si>
    <t>Zásuvková skriňa, 400/230/24V~, 16A, s ističmi, s prúdovým chráničom do 20A RX2</t>
  </si>
  <si>
    <t>431339518</t>
  </si>
  <si>
    <t>Prípojnica potenciálového vyrovnania, typ 1801 VDE (BETTERMANN)</t>
  </si>
  <si>
    <t>2115329517</t>
  </si>
  <si>
    <t>Vodič uzemňovací 10 mm</t>
  </si>
  <si>
    <t>-232084590</t>
  </si>
  <si>
    <t>Vodič zelenožltý</t>
  </si>
  <si>
    <t>-1824177176</t>
  </si>
  <si>
    <t>gulatina 10 / 1m=0,616kg</t>
  </si>
  <si>
    <t>-466790406</t>
  </si>
  <si>
    <t>pasovina FeZn 30x4 (1kg=1,05m)</t>
  </si>
  <si>
    <t>-114503832</t>
  </si>
  <si>
    <t>53058771</t>
  </si>
  <si>
    <t>Svorka pripájacia</t>
  </si>
  <si>
    <t>-1803376055</t>
  </si>
  <si>
    <t>Svorka spojovacia</t>
  </si>
  <si>
    <t>-530249073</t>
  </si>
  <si>
    <t>Zemniaca svorka pre spojenie kruhových a páskových vodičov</t>
  </si>
  <si>
    <t>-1912665113</t>
  </si>
  <si>
    <t>Svorka Bernard na potrubie</t>
  </si>
  <si>
    <t>1456587228</t>
  </si>
  <si>
    <t>Pásik k svorke Bernard</t>
  </si>
  <si>
    <t>-374621081</t>
  </si>
  <si>
    <t>Skrinka pre porvchovú montáž, 1 montážne miesto, šedá pre Blokovanie kotlov  SBH2</t>
  </si>
  <si>
    <t>-1638223423</t>
  </si>
  <si>
    <t>Ovládacia hlavica červená s aretáciou, titanový krúžok</t>
  </si>
  <si>
    <t>-1698856532</t>
  </si>
  <si>
    <t>-1040580136</t>
  </si>
  <si>
    <t>Spínacia jednotka, zadné upevnenie</t>
  </si>
  <si>
    <t>1769296511</t>
  </si>
  <si>
    <t>Skrinka pre porvchovú montáž, 1 montážne miesto, žltá pre Vypnutie hlavného ističa SBHC2</t>
  </si>
  <si>
    <t>360491485</t>
  </si>
  <si>
    <t>Ovládacia hlavica hríbiková červená s aretáciou, titanový krúžok</t>
  </si>
  <si>
    <t>2009940238</t>
  </si>
  <si>
    <t>-533096762</t>
  </si>
  <si>
    <t>216378203</t>
  </si>
  <si>
    <t>Uholník, na konštrukcie</t>
  </si>
  <si>
    <t>-312504610</t>
  </si>
  <si>
    <t>Kovová konštrukcia všeobecne</t>
  </si>
  <si>
    <t>301448158</t>
  </si>
  <si>
    <t>Farba základná</t>
  </si>
  <si>
    <t>2146706973</t>
  </si>
  <si>
    <t>Farba vrchná</t>
  </si>
  <si>
    <t>2020709411</t>
  </si>
  <si>
    <t>Riedidlo</t>
  </si>
  <si>
    <t>-1534708513</t>
  </si>
  <si>
    <t>36638242</t>
  </si>
  <si>
    <t>-812411045</t>
  </si>
  <si>
    <t>-739935033</t>
  </si>
  <si>
    <t>758150633</t>
  </si>
  <si>
    <t>SVIETIDLO, (DNA Slovakia) NEPTUN HO 060, 9000lm, 65W, IP66 + zdroje označené "A"</t>
  </si>
  <si>
    <t>-377414811</t>
  </si>
  <si>
    <t>-1958615640</t>
  </si>
  <si>
    <t>SVIETIDLO NÚDZOVÉ,  DNA Slovakia s.r.o, ETE/2W/B/1/SE/AT/WH - EXIT M 2W LED 340 lm PREMIUM IP65 1h, autotest, univerzálny piktogram</t>
  </si>
  <si>
    <t>520574550</t>
  </si>
  <si>
    <t>1336185352</t>
  </si>
  <si>
    <t>360411</t>
  </si>
  <si>
    <t xml:space="preserve">Oživenie a nastavenie </t>
  </si>
  <si>
    <t>1013008020</t>
  </si>
  <si>
    <t>360413</t>
  </si>
  <si>
    <t xml:space="preserve">Zaškolenie obsluhy </t>
  </si>
  <si>
    <t>1797166338</t>
  </si>
  <si>
    <t>360414</t>
  </si>
  <si>
    <t xml:space="preserve">Revízie </t>
  </si>
  <si>
    <t>-956153968</t>
  </si>
  <si>
    <t>360412</t>
  </si>
  <si>
    <t xml:space="preserve">Softwér  podstanice </t>
  </si>
  <si>
    <t>-1721871909</t>
  </si>
  <si>
    <t>ZOZNAM FIGÚR</t>
  </si>
  <si>
    <t>Výmera</t>
  </si>
  <si>
    <t>SO01.E1A/ SO01.1</t>
  </si>
  <si>
    <t>Použitie figúry:</t>
  </si>
  <si>
    <t>B45  mazanina , lepenka A400,Fibrex cewlkom hr. 7500 vrchanvrstva B43</t>
  </si>
  <si>
    <t>B46poter 30mm 2xbitagit cem.poter 30mm  lepenka A400 H, fibrex 20mm hr.80mm /vrchná vrstva 80mm</t>
  </si>
  <si>
    <t xml:space="preserve">1PP m.č.042  B49 zbrúsenie náteru   na   betone </t>
  </si>
  <si>
    <t xml:space="preserve">KO obitie </t>
  </si>
  <si>
    <t xml:space="preserve">om stien </t>
  </si>
  <si>
    <t xml:space="preserve">om stropov </t>
  </si>
  <si>
    <t>SO01.E1A/ SO01.2</t>
  </si>
  <si>
    <t>P1 vinil  1 PP</t>
  </si>
  <si>
    <t>P1vinil 2NP</t>
  </si>
  <si>
    <t>P1 vivil 1NP</t>
  </si>
  <si>
    <t>P6  dlažba  1PP</t>
  </si>
  <si>
    <t>R2 obklad inštalácii</t>
  </si>
  <si>
    <t>R3 oprava omietok do 10%</t>
  </si>
  <si>
    <t>R4 - obklad kazetový strop celkom</t>
  </si>
  <si>
    <t>SDK1 priečky 1NP</t>
  </si>
  <si>
    <t>SDK 1 priečky 1PP</t>
  </si>
  <si>
    <t>SDK1  priečky 2NP</t>
  </si>
  <si>
    <t>SDK2  priečky 1NP</t>
  </si>
  <si>
    <t>SDK priečky 1PP</t>
  </si>
  <si>
    <t>SDK2  priečky 2NP</t>
  </si>
  <si>
    <t>SDK3 priečka 1NP</t>
  </si>
  <si>
    <t>SDK 3 priečka 1PP</t>
  </si>
  <si>
    <t>SDK3  priečka 2NP</t>
  </si>
  <si>
    <t>SDK4 obklad UK</t>
  </si>
  <si>
    <t>SDK5 obklad   zv rozv</t>
  </si>
  <si>
    <t>SDK6 predsadená stena inšt.</t>
  </si>
  <si>
    <t>SDK7  obklad VZT celkom</t>
  </si>
  <si>
    <t>SDK8 obklad rozv. Celkom</t>
  </si>
  <si>
    <t>obklad digestory kuchyna</t>
  </si>
  <si>
    <t xml:space="preserve">uprava spojov Celkom  SDK </t>
  </si>
  <si>
    <t xml:space="preserve">U11 olejový náter </t>
  </si>
  <si>
    <t>U11 ON + oprava podkladu 10%  1PP</t>
  </si>
  <si>
    <t>U11 olejový náter 2NP</t>
  </si>
  <si>
    <t>U1 maľby + oprava om 10%  1NP</t>
  </si>
  <si>
    <t>U1 maliarsky náter 2x , f. biela 1PP+ 10% oprava omietok stien</t>
  </si>
  <si>
    <t>U1 maľby stien 2NP</t>
  </si>
  <si>
    <t>U5 sokle CELKOM</t>
  </si>
  <si>
    <t>bn</t>
  </si>
  <si>
    <t>U6KOsprchynmur1PP</t>
  </si>
  <si>
    <t xml:space="preserve">U6 sprchy </t>
  </si>
  <si>
    <t>SO01.E1A/ SO01.3</t>
  </si>
  <si>
    <t>oc. zárubne  náter</t>
  </si>
  <si>
    <t>SO01.E1A/ SO01.4</t>
  </si>
  <si>
    <t>SO01.E1A/ SO01.5</t>
  </si>
  <si>
    <t>lešeniefasada</t>
  </si>
  <si>
    <t>LEšENIE FASADA</t>
  </si>
  <si>
    <t xml:space="preserve">" lešenia   -   dodávateľ stavby podla harmonogramu prác </t>
  </si>
  <si>
    <t>"  v.č. 9,10</t>
  </si>
  <si>
    <t>"  dk -3,15  hk  +14,0</t>
  </si>
  <si>
    <t xml:space="preserve"> 10,387*14 "  Z </t>
  </si>
  <si>
    <t>18,542*14  "  JZ</t>
  </si>
  <si>
    <t>11,7*14  " SZ</t>
  </si>
  <si>
    <t>12,64*14  "  SV</t>
  </si>
  <si>
    <t>(7,6+3,5+3,5)*14  " S</t>
  </si>
  <si>
    <t>(1,384+7+7+7,45)*14  " V</t>
  </si>
  <si>
    <t xml:space="preserve">" v.č. 04   lešenie 1 NP </t>
  </si>
  <si>
    <t>" dk ±0,0   hk  +3,32</t>
  </si>
  <si>
    <t>(2,786+1,672+1,672+7,625+7+11,1)*3,32   " lešenie pri parkovaní pod vysunutou časťou objektu</t>
  </si>
  <si>
    <t>" v.č. 04  lešenie 1 NP stĺpy</t>
  </si>
  <si>
    <t>"  dk ±0,0   hk  +3,32</t>
  </si>
  <si>
    <t>3,32*(4*(0,6+0,6+0,35+0,35))</t>
  </si>
  <si>
    <t>3,32*(4*(0,6+0,6+0,6+0,6))</t>
  </si>
  <si>
    <t>3,32*(0,5*4)</t>
  </si>
  <si>
    <t>Súčet  v.č.04,05</t>
  </si>
  <si>
    <t>SO01.E1A/ SO01.6</t>
  </si>
  <si>
    <t xml:space="preserve">SÚŤAŽNÉ PODKLADY  - ZADANIE  STAVBY  S VV </t>
  </si>
  <si>
    <t>Dodávateľ stavby skontroluje VV do cien zapracuje všetky  náklady potrebné pre búracie práce.</t>
  </si>
  <si>
    <t>V prípade výskytu obchodných  názvov výrobkov a technoloógií, tieto  majú informatívny charakter a slúžia ako minimálny štandart.Sú uvedené ako referenčná kvalita a môžu byť nahradené ekvival. výrobkom, ktorý má rovnaké alebo lepšie vlastnosti a parametre.</t>
  </si>
  <si>
    <t xml:space="preserve">Požadované technické parametre a špecifikácie výrobkov sú uvedené vo výkresovej časti projektu v tabuľkách výrobkov - pri tvorbe ceny je tieto potrebné akceptovať ako minimálne požiadavky. </t>
  </si>
  <si>
    <r>
      <t xml:space="preserve">Náter penetračný živičný napr.PCI Pecimor P, adhézny spojovací mostík pod asfaltové pásy,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</si>
  <si>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Pás asfaltový napr.SBS vystužený PES rohožou vystuženou skleneným vláknom, na vrchnej strane s ochrannou PP fóliou, na spodnej strane s profilovaným povrchom s ochrannou PE fóliou, </t>
    </r>
    <r>
      <rPr>
        <i/>
        <sz val="9"/>
        <color rgb="FFFF0000"/>
        <rFont val="Arial CE"/>
        <family val="2"/>
        <charset val="238"/>
      </rPr>
      <t>alebo ekvivalent</t>
    </r>
  </si>
  <si>
    <t xml:space="preserve">V prípade  výskytu obchodných  názvov výrobkov a technoloógií, tieto  majú inform. charakter a slúžia ako minimálny štandart. Sú uvedené ako ref. kvalita a môžu byť nahradené EKVIVALENTOM výrobkom ,ktorý má rovnaké alebo lepšie vlastnosti </t>
  </si>
  <si>
    <t>2831ozn.01</t>
  </si>
  <si>
    <t xml:space="preserve">Parotesné zábrany  hliníková vrstva uložená medzi vysoko transparentnou PES fóliou a PE fóliou s vystužujúcou mriežkou (180 g/m2)   </t>
  </si>
  <si>
    <t>6112ozn.01</t>
  </si>
  <si>
    <r>
      <t xml:space="preserve">Výlez na strechu napr.Fakro 1400/900.Prefabrikovaný prvok oceľový -určený na zabudovanie so schodami výsuvnými LML , </t>
    </r>
    <r>
      <rPr>
        <i/>
        <sz val="8"/>
        <color rgb="FFFF0000"/>
        <rFont val="Arial CE"/>
        <family val="2"/>
        <charset val="238"/>
      </rPr>
      <t xml:space="preserve">alebo ekvivalent  </t>
    </r>
  </si>
  <si>
    <t>6113ozn.01</t>
  </si>
  <si>
    <t xml:space="preserve">Tesniace lemovanie šxv 900x1400 mm, pre strešné výlezy, ploché strechy   </t>
  </si>
  <si>
    <t>612ozn.01</t>
  </si>
  <si>
    <r>
      <t xml:space="preserve">Schody stropné sklápacie LML,  zateplené, biela doska - 700x1200 mm(do otvoru 700x1200mm), </t>
    </r>
    <r>
      <rPr>
        <i/>
        <sz val="8"/>
        <color rgb="FFFF0000"/>
        <rFont val="Arial CE"/>
        <family val="2"/>
        <charset val="238"/>
      </rPr>
      <t xml:space="preserve">alebo ekvivalent </t>
    </r>
    <r>
      <rPr>
        <i/>
        <sz val="8"/>
        <color indexed="12"/>
        <rFont val="Arial CE"/>
        <family val="2"/>
        <charset val="238"/>
      </rPr>
      <t xml:space="preserve">  </t>
    </r>
  </si>
  <si>
    <t xml:space="preserve">Montáž výlezu na strechu  900x1400 cm poklop ( otvor 900x1200mm) - ozn.O1   </t>
  </si>
  <si>
    <t xml:space="preserve">prefabrikovaný prvok určený na zabudovanie - statika, strešný otvor  </t>
  </si>
  <si>
    <t>Čistiaca rohož do zapusteného Al rámu L12/203 do interieru, napr. RIVAL TK s výškou rámu 20 mm, výškou rohože 17 mm, s vložkou z polypropylénového vlákna a kartáčovou násadou, alebo ekvivalent - O2</t>
  </si>
  <si>
    <t>SDK1 - ľahka priečka , CW100+2x12,5mm=125mm, oplaštená sdk akustickými doskami hr.12,5mm+TI hr.100mm, zo strany kupelne (39,975 m2) doska impreg. do vlhk. prostredia12,5mm</t>
  </si>
  <si>
    <t>SDK2 - ľahka priečka , CW75+2x12,5mm=100mm,TI hr.50mm,opláštená cementovými doskami  s najvyšou odolnosťou proti vlhkosti do mokrého prostredia</t>
  </si>
  <si>
    <t>SDK3 - ľahká  priečka, CW50+2x12,5mm=75mm +TIhr.50mm, Opláštená jednostranné sdk doskami 2x12,5mm  do vlhkého prostredia 12,5mm+konštr-pre zav.WC syst.kolajnica hore a dole 4x stojky</t>
  </si>
  <si>
    <t>SDK4 - ľahk priečka, CW 50+2x12,5mm=75mm+ti50mm /na zakrytie zvislých rozvodov VZT,ELI, UK /opl.SDK 2x12,5mm s požianou odolnosťou /</t>
  </si>
  <si>
    <t>SDK4 - ľahk priečka, CW 50+2x12,5mm=75mm+ti50mm /na zakrytie zvislých rozvodov VZT,ELI, /opl.SDK 2x12,5mm s požianou odolnosťou /</t>
  </si>
  <si>
    <t>SDK6 - ľahká SDK priečka,CW 50+2x12,5mm=75mm / V=1000mm, priečka je predsadená pred murované steny konštr. pre vedenie inštalácií a zaves.umývadla, pisoáre, WC výlevku,  použiť dosku impreg.do vlhkeho prostredia 12,5mm</t>
  </si>
  <si>
    <t>SDK5 - ľahký obklad, CW 50+1x12,5mm+Ti50mm=62,5mm /na zakrytie zvislých rozvodov VZT,ZT,+ELEKTRO/od2,2 po +3,025m opl.sdk 12,5mm</t>
  </si>
  <si>
    <t>SDK4obklpožC</t>
  </si>
  <si>
    <t>SDK obklad po strop protipožiarny - digestory nad techn. zariadením m.č.131/upresniť podla zamerania</t>
  </si>
  <si>
    <t>R4 - Kazetový podhľad 600 x 600 mm, hrana ostrá, konštrukcia viditeľná, doska sadrokartónová hygienická do vlhkého prostredia biela hr. 8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</si>
</sst>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5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10"/>
      <color rgb="FF003366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8"/>
      <color rgb="FF000000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  <font>
      <b/>
      <sz val="10"/>
      <color rgb="FFFF0000"/>
      <name val="Arial CE"/>
      <family val="2"/>
      <charset val="238"/>
    </font>
    <font>
      <i/>
      <sz val="9"/>
      <color rgb="FFFF0000"/>
      <name val="Arial CE"/>
      <family val="2"/>
      <charset val="238"/>
    </font>
    <font>
      <i/>
      <sz val="9"/>
      <color rgb="FF0070C0"/>
      <name val="Arial CE"/>
      <family val="2"/>
      <charset val="238"/>
    </font>
    <font>
      <i/>
      <sz val="9"/>
      <color rgb="FF0000FF"/>
      <name val="Arial CE"/>
      <family val="2"/>
      <charset val="238"/>
    </font>
    <font>
      <sz val="8"/>
      <color rgb="FFFF0000"/>
      <name val="Arial CE"/>
      <family val="2"/>
    </font>
    <font>
      <i/>
      <sz val="8"/>
      <color indexed="12"/>
      <name val="Arial CE"/>
      <charset val="238"/>
    </font>
    <font>
      <i/>
      <sz val="8"/>
      <color rgb="FFFF0000"/>
      <name val="Arial CE"/>
      <family val="2"/>
      <charset val="238"/>
    </font>
    <font>
      <i/>
      <sz val="8"/>
      <color indexed="12"/>
      <name val="Arial CE"/>
      <family val="2"/>
      <charset val="238"/>
    </font>
    <font>
      <sz val="8"/>
      <name val="Arial CE"/>
      <family val="2"/>
      <charset val="238"/>
    </font>
    <font>
      <sz val="8"/>
      <color rgb="FF505050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3" fillId="0" borderId="0" applyNumberFormat="0" applyFill="0" applyBorder="0" applyAlignment="0" applyProtection="0"/>
  </cellStyleXfs>
  <cellXfs count="29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2" fillId="0" borderId="14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166" fontId="32" fillId="0" borderId="0" xfId="0" applyNumberFormat="1" applyFont="1" applyAlignment="1">
      <alignment vertical="center"/>
    </xf>
    <xf numFmtId="4" fontId="32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4" fontId="27" fillId="0" borderId="0" xfId="0" applyNumberFormat="1" applyFont="1"/>
    <xf numFmtId="166" fontId="36" fillId="0" borderId="12" xfId="0" applyNumberFormat="1" applyFont="1" applyBorder="1"/>
    <xf numFmtId="166" fontId="36" fillId="0" borderId="13" xfId="0" applyNumberFormat="1" applyFont="1" applyBorder="1"/>
    <xf numFmtId="4" fontId="37" fillId="0" borderId="0" xfId="0" applyNumberFormat="1" applyFont="1" applyAlignment="1">
      <alignment vertical="center"/>
    </xf>
    <xf numFmtId="0" fontId="7" fillId="0" borderId="3" xfId="0" applyFont="1" applyBorder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Protection="1">
      <protection locked="0"/>
    </xf>
    <xf numFmtId="4" fontId="6" fillId="0" borderId="0" xfId="0" applyNumberFormat="1" applyFont="1"/>
    <xf numFmtId="0" fontId="7" fillId="0" borderId="14" xfId="0" applyFont="1" applyBorder="1"/>
    <xf numFmtId="166" fontId="7" fillId="0" borderId="0" xfId="0" applyNumberFormat="1" applyFont="1"/>
    <xf numFmtId="166" fontId="7" fillId="0" borderId="15" xfId="0" applyNumberFormat="1" applyFont="1" applyBorder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0" fillId="0" borderId="3" xfId="0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166" fontId="26" fillId="0" borderId="0" xfId="0" applyNumberFormat="1" applyFont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8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 applyProtection="1">
      <alignment vertical="center"/>
      <protection locked="0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39" fillId="0" borderId="0" xfId="0" applyFont="1" applyAlignment="1">
      <alignment horizontal="left" vertical="center"/>
    </xf>
    <xf numFmtId="0" fontId="11" fillId="0" borderId="3" xfId="0" applyFont="1" applyBorder="1" applyAlignment="1">
      <alignment vertical="center"/>
    </xf>
    <xf numFmtId="0" fontId="11" fillId="0" borderId="20" xfId="0" applyFont="1" applyBorder="1" applyAlignment="1">
      <alignment horizontal="left" vertical="center"/>
    </xf>
    <xf numFmtId="0" fontId="11" fillId="0" borderId="20" xfId="0" applyFont="1" applyBorder="1" applyAlignment="1">
      <alignment vertical="center"/>
    </xf>
    <xf numFmtId="4" fontId="11" fillId="0" borderId="20" xfId="0" applyNumberFormat="1" applyFont="1" applyBorder="1" applyAlignment="1">
      <alignment vertical="center"/>
    </xf>
    <xf numFmtId="0" fontId="40" fillId="0" borderId="22" xfId="0" applyFont="1" applyBorder="1" applyAlignment="1" applyProtection="1">
      <alignment horizontal="center" vertical="center"/>
      <protection locked="0"/>
    </xf>
    <xf numFmtId="49" fontId="40" fillId="0" borderId="22" xfId="0" applyNumberFormat="1" applyFont="1" applyBorder="1" applyAlignment="1" applyProtection="1">
      <alignment horizontal="left" vertical="center" wrapText="1"/>
      <protection locked="0"/>
    </xf>
    <xf numFmtId="0" fontId="40" fillId="0" borderId="22" xfId="0" applyFont="1" applyBorder="1" applyAlignment="1" applyProtection="1">
      <alignment horizontal="left" vertical="center" wrapText="1"/>
      <protection locked="0"/>
    </xf>
    <xf numFmtId="0" fontId="40" fillId="0" borderId="22" xfId="0" applyFont="1" applyBorder="1" applyAlignment="1" applyProtection="1">
      <alignment horizontal="center" vertical="center" wrapText="1"/>
      <protection locked="0"/>
    </xf>
    <xf numFmtId="167" fontId="40" fillId="0" borderId="22" xfId="0" applyNumberFormat="1" applyFont="1" applyBorder="1" applyAlignment="1" applyProtection="1">
      <alignment vertical="center"/>
      <protection locked="0"/>
    </xf>
    <xf numFmtId="4" fontId="40" fillId="3" borderId="22" xfId="0" applyNumberFormat="1" applyFont="1" applyFill="1" applyBorder="1" applyAlignment="1" applyProtection="1">
      <alignment vertical="center"/>
      <protection locked="0"/>
    </xf>
    <xf numFmtId="4" fontId="40" fillId="0" borderId="22" xfId="0" applyNumberFormat="1" applyFont="1" applyBorder="1" applyAlignment="1" applyProtection="1">
      <alignment vertical="center"/>
      <protection locked="0"/>
    </xf>
    <xf numFmtId="0" fontId="41" fillId="0" borderId="22" xfId="0" applyFont="1" applyBorder="1" applyAlignment="1" applyProtection="1">
      <alignment vertical="center"/>
      <protection locked="0"/>
    </xf>
    <xf numFmtId="0" fontId="41" fillId="0" borderId="3" xfId="0" applyFont="1" applyBorder="1" applyAlignment="1">
      <alignment vertical="center"/>
    </xf>
    <xf numFmtId="0" fontId="40" fillId="3" borderId="14" xfId="0" applyFont="1" applyFill="1" applyBorder="1" applyAlignment="1" applyProtection="1">
      <alignment horizontal="left" vertical="center"/>
      <protection locked="0"/>
    </xf>
    <xf numFmtId="0" fontId="40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4" fontId="11" fillId="0" borderId="0" xfId="0" applyNumberFormat="1" applyFont="1"/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9" fillId="0" borderId="0" xfId="0" applyFont="1" applyAlignment="1">
      <alignment horizontal="left" vertical="center" wrapText="1"/>
    </xf>
    <xf numFmtId="167" fontId="25" fillId="3" borderId="22" xfId="0" applyNumberFormat="1" applyFont="1" applyFill="1" applyBorder="1" applyAlignment="1" applyProtection="1">
      <alignment vertical="center"/>
      <protection locked="0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40" fillId="3" borderId="19" xfId="0" applyFont="1" applyFill="1" applyBorder="1" applyAlignment="1" applyProtection="1">
      <alignment horizontal="left" vertical="center"/>
      <protection locked="0"/>
    </xf>
    <xf numFmtId="0" fontId="40" fillId="0" borderId="20" xfId="0" applyFont="1" applyBorder="1" applyAlignment="1">
      <alignment horizontal="center" vertical="center"/>
    </xf>
    <xf numFmtId="167" fontId="40" fillId="3" borderId="22" xfId="0" applyNumberFormat="1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horizontal="left" vertical="center" wrapText="1"/>
    </xf>
    <xf numFmtId="0" fontId="42" fillId="0" borderId="16" xfId="0" applyFont="1" applyBorder="1" applyAlignment="1">
      <alignment horizontal="left" vertical="center" wrapText="1"/>
    </xf>
    <xf numFmtId="0" fontId="42" fillId="0" borderId="22" xfId="0" applyFont="1" applyBorder="1" applyAlignment="1">
      <alignment horizontal="left" vertical="center" wrapText="1"/>
    </xf>
    <xf numFmtId="0" fontId="42" fillId="0" borderId="22" xfId="0" applyFont="1" applyBorder="1" applyAlignment="1">
      <alignment horizontal="left" vertical="center"/>
    </xf>
    <xf numFmtId="167" fontId="42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7" fillId="0" borderId="0" xfId="0" applyFont="1" applyAlignment="1">
      <alignment horizontal="left" vertical="center"/>
    </xf>
    <xf numFmtId="0" fontId="31" fillId="6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6" fillId="0" borderId="22" xfId="0" applyFont="1" applyBorder="1" applyAlignment="1" applyProtection="1">
      <alignment horizontal="left" vertical="center" wrapText="1"/>
      <protection locked="0"/>
    </xf>
    <xf numFmtId="167" fontId="10" fillId="0" borderId="0" xfId="0" applyNumberFormat="1" applyFont="1" applyFill="1" applyAlignment="1">
      <alignment vertical="center"/>
    </xf>
    <xf numFmtId="0" fontId="45" fillId="0" borderId="22" xfId="0" applyFont="1" applyFill="1" applyBorder="1" applyAlignment="1" applyProtection="1">
      <alignment horizontal="left" vertical="center" wrapText="1"/>
      <protection locked="0"/>
    </xf>
    <xf numFmtId="0" fontId="47" fillId="0" borderId="22" xfId="0" applyFont="1" applyBorder="1" applyAlignment="1" applyProtection="1">
      <alignment horizontal="left" vertical="center" wrapText="1"/>
      <protection locked="0"/>
    </xf>
    <xf numFmtId="0" fontId="0" fillId="0" borderId="3" xfId="0" applyFill="1" applyBorder="1" applyAlignment="1">
      <alignment vertical="center"/>
    </xf>
    <xf numFmtId="0" fontId="41" fillId="0" borderId="3" xfId="0" applyFont="1" applyFill="1" applyBorder="1" applyAlignment="1">
      <alignment vertical="center"/>
    </xf>
    <xf numFmtId="0" fontId="48" fillId="0" borderId="3" xfId="0" applyFont="1" applyFill="1" applyBorder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4" fontId="31" fillId="6" borderId="0" xfId="0" applyNumberFormat="1" applyFont="1" applyFill="1" applyAlignment="1">
      <alignment horizontal="right" vertical="center"/>
    </xf>
    <xf numFmtId="0" fontId="31" fillId="6" borderId="0" xfId="0" applyFont="1" applyFill="1" applyAlignment="1">
      <alignment vertical="center"/>
    </xf>
    <xf numFmtId="0" fontId="25" fillId="5" borderId="7" xfId="0" applyFont="1" applyFill="1" applyBorder="1" applyAlignment="1">
      <alignment horizontal="right" vertical="center"/>
    </xf>
    <xf numFmtId="0" fontId="25" fillId="5" borderId="7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4" fontId="31" fillId="6" borderId="0" xfId="0" applyNumberFormat="1" applyFont="1" applyFill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8" xfId="0" applyFont="1" applyFill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33" fillId="0" borderId="0" xfId="0" applyFont="1" applyAlignment="1">
      <alignment horizontal="left" vertical="center" wrapText="1"/>
    </xf>
    <xf numFmtId="0" fontId="30" fillId="6" borderId="0" xfId="0" applyFont="1" applyFill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5" fillId="5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5" fillId="6" borderId="22" xfId="0" applyFont="1" applyFill="1" applyBorder="1" applyAlignment="1" applyProtection="1">
      <alignment horizontal="center" vertical="center"/>
      <protection locked="0"/>
    </xf>
    <xf numFmtId="49" fontId="25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40" fillId="6" borderId="22" xfId="0" applyFont="1" applyFill="1" applyBorder="1" applyAlignment="1" applyProtection="1">
      <alignment horizontal="center" vertical="center"/>
      <protection locked="0"/>
    </xf>
    <xf numFmtId="0" fontId="49" fillId="6" borderId="23" xfId="0" applyFont="1" applyFill="1" applyBorder="1" applyAlignment="1" applyProtection="1">
      <alignment horizontal="left" wrapText="1"/>
      <protection locked="0"/>
    </xf>
    <xf numFmtId="0" fontId="51" fillId="6" borderId="23" xfId="0" applyFont="1" applyFill="1" applyBorder="1" applyAlignment="1" applyProtection="1">
      <alignment horizontal="left" wrapText="1"/>
      <protection locked="0"/>
    </xf>
    <xf numFmtId="0" fontId="25" fillId="6" borderId="22" xfId="0" applyFont="1" applyFill="1" applyBorder="1" applyAlignment="1" applyProtection="1">
      <alignment horizontal="left" vertical="center" wrapText="1"/>
      <protection locked="0"/>
    </xf>
    <xf numFmtId="0" fontId="52" fillId="6" borderId="23" xfId="0" applyFont="1" applyFill="1" applyBorder="1" applyAlignment="1" applyProtection="1">
      <alignment horizontal="left" wrapText="1"/>
      <protection locked="0"/>
    </xf>
    <xf numFmtId="0" fontId="53" fillId="0" borderId="0" xfId="0" applyFont="1" applyAlignment="1">
      <alignment horizontal="left" vertical="center" wrapText="1"/>
    </xf>
    <xf numFmtId="0" fontId="25" fillId="6" borderId="22" xfId="0" applyFont="1" applyFill="1" applyBorder="1" applyAlignment="1" applyProtection="1">
      <alignment horizontal="center" vertical="center" wrapText="1"/>
      <protection locked="0"/>
    </xf>
    <xf numFmtId="167" fontId="25" fillId="6" borderId="22" xfId="0" applyNumberFormat="1" applyFont="1" applyFill="1" applyBorder="1" applyAlignment="1" applyProtection="1">
      <alignment vertical="center"/>
      <protection locked="0"/>
    </xf>
    <xf numFmtId="49" fontId="40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47" fillId="6" borderId="22" xfId="0" applyFont="1" applyFill="1" applyBorder="1" applyAlignment="1" applyProtection="1">
      <alignment horizontal="left" vertical="center" wrapText="1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3"/>
  <sheetViews>
    <sheetView showGridLines="0" topLeftCell="A91" workbookViewId="0">
      <selection activeCell="A111" sqref="A111:XFD111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1" width="2.6640625" customWidth="1"/>
    <col min="32" max="32" width="13.33203125" customWidth="1"/>
    <col min="33" max="33" width="2.6640625" customWidth="1"/>
    <col min="34" max="34" width="3.33203125" customWidth="1"/>
    <col min="35" max="35" width="20.83203125" customWidth="1"/>
    <col min="36" max="36" width="5.6640625" customWidth="1"/>
    <col min="37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50000000000003" customHeight="1">
      <c r="AR2" s="238" t="s">
        <v>5</v>
      </c>
      <c r="AS2" s="239"/>
      <c r="AT2" s="239"/>
      <c r="AU2" s="239"/>
      <c r="AV2" s="239"/>
      <c r="AW2" s="239"/>
      <c r="AX2" s="239"/>
      <c r="AY2" s="239"/>
      <c r="AZ2" s="239"/>
      <c r="BA2" s="239"/>
      <c r="BB2" s="239"/>
      <c r="BC2" s="239"/>
      <c r="BD2" s="239"/>
      <c r="BE2" s="239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4.9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ht="12" customHeight="1">
      <c r="B5" s="20"/>
      <c r="D5" s="24" t="s">
        <v>12</v>
      </c>
      <c r="K5" s="253" t="s">
        <v>8451</v>
      </c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  <c r="Z5" s="239"/>
      <c r="AA5" s="239"/>
      <c r="AB5" s="239"/>
      <c r="AC5" s="239"/>
      <c r="AD5" s="239"/>
      <c r="AE5" s="239"/>
      <c r="AF5" s="239"/>
      <c r="AG5" s="239"/>
      <c r="AH5" s="239"/>
      <c r="AI5" s="239"/>
      <c r="AJ5" s="239"/>
      <c r="AR5" s="20"/>
      <c r="BE5" s="248" t="s">
        <v>14</v>
      </c>
      <c r="BS5" s="17" t="s">
        <v>6</v>
      </c>
    </row>
    <row r="6" spans="1:74" ht="36.950000000000003" customHeight="1">
      <c r="B6" s="20"/>
      <c r="D6" s="26" t="s">
        <v>15</v>
      </c>
      <c r="K6" s="254" t="s">
        <v>16</v>
      </c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39"/>
      <c r="AD6" s="239"/>
      <c r="AE6" s="239"/>
      <c r="AF6" s="239"/>
      <c r="AG6" s="239"/>
      <c r="AH6" s="239"/>
      <c r="AI6" s="239"/>
      <c r="AJ6" s="239"/>
      <c r="AR6" s="20"/>
      <c r="BE6" s="249"/>
      <c r="BS6" s="17" t="s">
        <v>6</v>
      </c>
    </row>
    <row r="7" spans="1:74" ht="12" customHeight="1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49"/>
      <c r="BS7" s="17" t="s">
        <v>6</v>
      </c>
    </row>
    <row r="8" spans="1:74" ht="12" customHeight="1">
      <c r="B8" s="20"/>
      <c r="D8" s="27" t="s">
        <v>19</v>
      </c>
      <c r="K8" s="25" t="s">
        <v>20</v>
      </c>
      <c r="AK8" s="27" t="s">
        <v>21</v>
      </c>
      <c r="AN8" s="28" t="s">
        <v>22</v>
      </c>
      <c r="AR8" s="20"/>
      <c r="BE8" s="249"/>
      <c r="BS8" s="17" t="s">
        <v>6</v>
      </c>
    </row>
    <row r="9" spans="1:74" ht="14.45" customHeight="1">
      <c r="B9" s="20"/>
      <c r="AR9" s="20"/>
      <c r="BE9" s="249"/>
      <c r="BS9" s="17" t="s">
        <v>6</v>
      </c>
    </row>
    <row r="10" spans="1:74" ht="12" customHeight="1">
      <c r="B10" s="20"/>
      <c r="D10" s="27" t="s">
        <v>23</v>
      </c>
      <c r="AK10" s="27" t="s">
        <v>24</v>
      </c>
      <c r="AN10" s="25" t="s">
        <v>1</v>
      </c>
      <c r="AR10" s="20"/>
      <c r="BE10" s="249"/>
      <c r="BS10" s="17" t="s">
        <v>6</v>
      </c>
    </row>
    <row r="11" spans="1:74" ht="18.399999999999999" customHeight="1">
      <c r="B11" s="20"/>
      <c r="E11" s="25" t="s">
        <v>25</v>
      </c>
      <c r="AK11" s="27" t="s">
        <v>26</v>
      </c>
      <c r="AN11" s="25" t="s">
        <v>1</v>
      </c>
      <c r="AR11" s="20"/>
      <c r="BE11" s="249"/>
      <c r="BS11" s="17" t="s">
        <v>6</v>
      </c>
    </row>
    <row r="12" spans="1:74" ht="6.95" customHeight="1">
      <c r="B12" s="20"/>
      <c r="AR12" s="20"/>
      <c r="BE12" s="249"/>
      <c r="BS12" s="17" t="s">
        <v>6</v>
      </c>
    </row>
    <row r="13" spans="1:74" ht="12" customHeight="1">
      <c r="B13" s="20"/>
      <c r="D13" s="27" t="s">
        <v>27</v>
      </c>
      <c r="AK13" s="27" t="s">
        <v>24</v>
      </c>
      <c r="AN13" s="29" t="s">
        <v>28</v>
      </c>
      <c r="AR13" s="20"/>
      <c r="BE13" s="249"/>
      <c r="BS13" s="17" t="s">
        <v>6</v>
      </c>
    </row>
    <row r="14" spans="1:74" ht="12.75">
      <c r="B14" s="20"/>
      <c r="E14" s="255" t="s">
        <v>28</v>
      </c>
      <c r="F14" s="256"/>
      <c r="G14" s="256"/>
      <c r="H14" s="256"/>
      <c r="I14" s="256"/>
      <c r="J14" s="256"/>
      <c r="K14" s="256"/>
      <c r="L14" s="256"/>
      <c r="M14" s="256"/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  <c r="AG14" s="256"/>
      <c r="AH14" s="256"/>
      <c r="AI14" s="256"/>
      <c r="AJ14" s="256"/>
      <c r="AK14" s="27" t="s">
        <v>26</v>
      </c>
      <c r="AN14" s="29" t="s">
        <v>28</v>
      </c>
      <c r="AR14" s="20"/>
      <c r="BE14" s="249"/>
      <c r="BS14" s="17" t="s">
        <v>6</v>
      </c>
    </row>
    <row r="15" spans="1:74" ht="6.95" customHeight="1">
      <c r="B15" s="20"/>
      <c r="AR15" s="20"/>
      <c r="BE15" s="249"/>
      <c r="BS15" s="17" t="s">
        <v>3</v>
      </c>
    </row>
    <row r="16" spans="1:74" ht="12" customHeight="1">
      <c r="B16" s="20"/>
      <c r="D16" s="27" t="s">
        <v>29</v>
      </c>
      <c r="AK16" s="27" t="s">
        <v>24</v>
      </c>
      <c r="AN16" s="25" t="s">
        <v>1</v>
      </c>
      <c r="AR16" s="20"/>
      <c r="BE16" s="249"/>
      <c r="BS16" s="17" t="s">
        <v>3</v>
      </c>
    </row>
    <row r="17" spans="2:71" ht="18.399999999999999" customHeight="1">
      <c r="B17" s="20"/>
      <c r="E17" s="25" t="s">
        <v>30</v>
      </c>
      <c r="AK17" s="27" t="s">
        <v>26</v>
      </c>
      <c r="AN17" s="25" t="s">
        <v>1</v>
      </c>
      <c r="AR17" s="20"/>
      <c r="BE17" s="249"/>
      <c r="BS17" s="17" t="s">
        <v>31</v>
      </c>
    </row>
    <row r="18" spans="2:71" ht="6.95" customHeight="1">
      <c r="B18" s="20"/>
      <c r="AR18" s="20"/>
      <c r="BE18" s="249"/>
      <c r="BS18" s="17" t="s">
        <v>6</v>
      </c>
    </row>
    <row r="19" spans="2:71" ht="12" customHeight="1">
      <c r="B19" s="20"/>
      <c r="D19" s="27" t="s">
        <v>32</v>
      </c>
      <c r="AK19" s="27" t="s">
        <v>24</v>
      </c>
      <c r="AN19" s="25" t="s">
        <v>1</v>
      </c>
      <c r="AR19" s="20"/>
      <c r="BE19" s="249"/>
      <c r="BS19" s="17" t="s">
        <v>6</v>
      </c>
    </row>
    <row r="20" spans="2:71" ht="18.399999999999999" customHeight="1">
      <c r="B20" s="20"/>
      <c r="E20" s="25"/>
      <c r="AK20" s="27" t="s">
        <v>26</v>
      </c>
      <c r="AN20" s="25" t="s">
        <v>1</v>
      </c>
      <c r="AR20" s="20"/>
      <c r="BE20" s="249"/>
      <c r="BS20" s="17" t="s">
        <v>31</v>
      </c>
    </row>
    <row r="21" spans="2:71" ht="6.95" customHeight="1">
      <c r="B21" s="20"/>
      <c r="AR21" s="20"/>
      <c r="BE21" s="249"/>
    </row>
    <row r="22" spans="2:71" ht="12" customHeight="1">
      <c r="B22" s="20"/>
      <c r="D22" s="27" t="s">
        <v>34</v>
      </c>
      <c r="AR22" s="20"/>
      <c r="BE22" s="249"/>
    </row>
    <row r="23" spans="2:71" ht="16.5" customHeight="1">
      <c r="B23" s="20"/>
      <c r="E23" s="257" t="s">
        <v>35</v>
      </c>
      <c r="F23" s="257"/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7"/>
      <c r="S23" s="257"/>
      <c r="T23" s="257"/>
      <c r="U23" s="257"/>
      <c r="V23" s="257"/>
      <c r="W23" s="257"/>
      <c r="X23" s="257"/>
      <c r="Y23" s="257"/>
      <c r="Z23" s="257"/>
      <c r="AA23" s="257"/>
      <c r="AB23" s="257"/>
      <c r="AC23" s="257"/>
      <c r="AD23" s="257"/>
      <c r="AE23" s="257"/>
      <c r="AF23" s="257"/>
      <c r="AG23" s="257"/>
      <c r="AH23" s="257"/>
      <c r="AI23" s="257"/>
      <c r="AJ23" s="257"/>
      <c r="AK23" s="257"/>
      <c r="AL23" s="257"/>
      <c r="AM23" s="257"/>
      <c r="AN23" s="257"/>
      <c r="AR23" s="20"/>
      <c r="BE23" s="249"/>
    </row>
    <row r="24" spans="2:71" ht="6.95" customHeight="1">
      <c r="B24" s="20"/>
      <c r="AR24" s="20"/>
      <c r="BE24" s="249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49"/>
    </row>
    <row r="26" spans="2:71" s="1" customFormat="1" ht="25.9" customHeight="1">
      <c r="B26" s="32"/>
      <c r="D26" s="33" t="s">
        <v>36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58">
        <v>0</v>
      </c>
      <c r="AL26" s="259"/>
      <c r="AM26" s="259"/>
      <c r="AN26" s="259"/>
      <c r="AO26" s="259"/>
      <c r="AR26" s="32"/>
      <c r="BE26" s="249"/>
    </row>
    <row r="27" spans="2:71" s="1" customFormat="1" ht="6.95" customHeight="1">
      <c r="B27" s="32"/>
      <c r="AR27" s="32"/>
      <c r="BE27" s="249"/>
    </row>
    <row r="28" spans="2:71" s="1" customFormat="1" ht="12.75">
      <c r="B28" s="32"/>
      <c r="L28" s="260" t="s">
        <v>37</v>
      </c>
      <c r="M28" s="260"/>
      <c r="N28" s="260"/>
      <c r="O28" s="260"/>
      <c r="P28" s="260"/>
      <c r="W28" s="260" t="s">
        <v>38</v>
      </c>
      <c r="X28" s="260"/>
      <c r="Y28" s="260"/>
      <c r="Z28" s="260"/>
      <c r="AA28" s="260"/>
      <c r="AB28" s="260"/>
      <c r="AC28" s="260"/>
      <c r="AD28" s="260"/>
      <c r="AE28" s="260"/>
      <c r="AK28" s="260" t="s">
        <v>39</v>
      </c>
      <c r="AL28" s="260"/>
      <c r="AM28" s="260"/>
      <c r="AN28" s="260"/>
      <c r="AO28" s="260"/>
      <c r="AR28" s="32"/>
      <c r="BE28" s="249"/>
    </row>
    <row r="29" spans="2:71" s="2" customFormat="1" ht="14.45" customHeight="1">
      <c r="B29" s="36"/>
      <c r="D29" s="27" t="s">
        <v>40</v>
      </c>
      <c r="F29" s="37" t="s">
        <v>41</v>
      </c>
      <c r="L29" s="263">
        <v>0.23</v>
      </c>
      <c r="M29" s="262"/>
      <c r="N29" s="262"/>
      <c r="O29" s="262"/>
      <c r="P29" s="262"/>
      <c r="Q29" s="38"/>
      <c r="R29" s="38"/>
      <c r="S29" s="38"/>
      <c r="T29" s="38"/>
      <c r="U29" s="38"/>
      <c r="V29" s="38"/>
      <c r="W29" s="261" t="e">
        <f>ROUND(AZ94, 2)</f>
        <v>#REF!</v>
      </c>
      <c r="X29" s="262"/>
      <c r="Y29" s="262"/>
      <c r="Z29" s="262"/>
      <c r="AA29" s="262"/>
      <c r="AB29" s="262"/>
      <c r="AC29" s="262"/>
      <c r="AD29" s="262"/>
      <c r="AE29" s="262"/>
      <c r="AF29" s="38"/>
      <c r="AG29" s="38"/>
      <c r="AH29" s="38"/>
      <c r="AI29" s="38"/>
      <c r="AJ29" s="38"/>
      <c r="AK29" s="261" t="e">
        <f>ROUND(AV94, 2)</f>
        <v>#REF!</v>
      </c>
      <c r="AL29" s="262"/>
      <c r="AM29" s="262"/>
      <c r="AN29" s="262"/>
      <c r="AO29" s="262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50"/>
    </row>
    <row r="30" spans="2:71" s="2" customFormat="1" ht="14.45" customHeight="1">
      <c r="B30" s="36"/>
      <c r="F30" s="37" t="s">
        <v>42</v>
      </c>
      <c r="L30" s="263">
        <v>0.23</v>
      </c>
      <c r="M30" s="262"/>
      <c r="N30" s="262"/>
      <c r="O30" s="262"/>
      <c r="P30" s="262"/>
      <c r="Q30" s="38"/>
      <c r="R30" s="38"/>
      <c r="S30" s="38"/>
      <c r="T30" s="38"/>
      <c r="U30" s="38"/>
      <c r="V30" s="38"/>
      <c r="W30" s="261" t="e">
        <f>ROUND(BA94, 2)</f>
        <v>#REF!</v>
      </c>
      <c r="X30" s="262"/>
      <c r="Y30" s="262"/>
      <c r="Z30" s="262"/>
      <c r="AA30" s="262"/>
      <c r="AB30" s="262"/>
      <c r="AC30" s="262"/>
      <c r="AD30" s="262"/>
      <c r="AE30" s="262"/>
      <c r="AF30" s="38"/>
      <c r="AG30" s="38"/>
      <c r="AH30" s="38"/>
      <c r="AI30" s="38"/>
      <c r="AJ30" s="38"/>
      <c r="AK30" s="261" t="e">
        <f>ROUND(AW94, 2)</f>
        <v>#REF!</v>
      </c>
      <c r="AL30" s="262"/>
      <c r="AM30" s="262"/>
      <c r="AN30" s="262"/>
      <c r="AO30" s="262"/>
      <c r="AP30" s="38"/>
      <c r="AQ30" s="38"/>
      <c r="AR30" s="39"/>
      <c r="AS30" s="38"/>
      <c r="AT30" s="38"/>
      <c r="AU30" s="38"/>
      <c r="AV30" s="38"/>
      <c r="AW30" s="38"/>
      <c r="AX30" s="38"/>
      <c r="AY30" s="38"/>
      <c r="AZ30" s="38"/>
      <c r="BE30" s="250"/>
    </row>
    <row r="31" spans="2:71" s="2" customFormat="1" ht="14.45" hidden="1" customHeight="1">
      <c r="B31" s="36"/>
      <c r="F31" s="27" t="s">
        <v>43</v>
      </c>
      <c r="L31" s="266">
        <v>0.23</v>
      </c>
      <c r="M31" s="265"/>
      <c r="N31" s="265"/>
      <c r="O31" s="265"/>
      <c r="P31" s="265"/>
      <c r="W31" s="264" t="e">
        <f>ROUND(BB94, 2)</f>
        <v>#REF!</v>
      </c>
      <c r="X31" s="265"/>
      <c r="Y31" s="265"/>
      <c r="Z31" s="265"/>
      <c r="AA31" s="265"/>
      <c r="AB31" s="265"/>
      <c r="AC31" s="265"/>
      <c r="AD31" s="265"/>
      <c r="AE31" s="265"/>
      <c r="AK31" s="264">
        <v>0</v>
      </c>
      <c r="AL31" s="265"/>
      <c r="AM31" s="265"/>
      <c r="AN31" s="265"/>
      <c r="AO31" s="265"/>
      <c r="AR31" s="36"/>
      <c r="BE31" s="250"/>
    </row>
    <row r="32" spans="2:71" s="2" customFormat="1" ht="14.45" hidden="1" customHeight="1">
      <c r="B32" s="36"/>
      <c r="F32" s="27" t="s">
        <v>44</v>
      </c>
      <c r="L32" s="266">
        <v>0.23</v>
      </c>
      <c r="M32" s="265"/>
      <c r="N32" s="265"/>
      <c r="O32" s="265"/>
      <c r="P32" s="265"/>
      <c r="W32" s="264" t="e">
        <f>ROUND(BC94, 2)</f>
        <v>#REF!</v>
      </c>
      <c r="X32" s="265"/>
      <c r="Y32" s="265"/>
      <c r="Z32" s="265"/>
      <c r="AA32" s="265"/>
      <c r="AB32" s="265"/>
      <c r="AC32" s="265"/>
      <c r="AD32" s="265"/>
      <c r="AE32" s="265"/>
      <c r="AK32" s="264">
        <v>0</v>
      </c>
      <c r="AL32" s="265"/>
      <c r="AM32" s="265"/>
      <c r="AN32" s="265"/>
      <c r="AO32" s="265"/>
      <c r="AR32" s="36"/>
      <c r="BE32" s="250"/>
    </row>
    <row r="33" spans="2:57" s="2" customFormat="1" ht="14.45" hidden="1" customHeight="1">
      <c r="B33" s="36"/>
      <c r="F33" s="37" t="s">
        <v>45</v>
      </c>
      <c r="L33" s="263">
        <v>0</v>
      </c>
      <c r="M33" s="262"/>
      <c r="N33" s="262"/>
      <c r="O33" s="262"/>
      <c r="P33" s="262"/>
      <c r="Q33" s="38"/>
      <c r="R33" s="38"/>
      <c r="S33" s="38"/>
      <c r="T33" s="38"/>
      <c r="U33" s="38"/>
      <c r="V33" s="38"/>
      <c r="W33" s="261" t="e">
        <f>ROUND(BD94, 2)</f>
        <v>#REF!</v>
      </c>
      <c r="X33" s="262"/>
      <c r="Y33" s="262"/>
      <c r="Z33" s="262"/>
      <c r="AA33" s="262"/>
      <c r="AB33" s="262"/>
      <c r="AC33" s="262"/>
      <c r="AD33" s="262"/>
      <c r="AE33" s="262"/>
      <c r="AF33" s="38"/>
      <c r="AG33" s="38"/>
      <c r="AH33" s="38"/>
      <c r="AI33" s="38"/>
      <c r="AJ33" s="38"/>
      <c r="AK33" s="261">
        <v>0</v>
      </c>
      <c r="AL33" s="262"/>
      <c r="AM33" s="262"/>
      <c r="AN33" s="262"/>
      <c r="AO33" s="262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50"/>
    </row>
    <row r="34" spans="2:57" s="1" customFormat="1" ht="6.95" customHeight="1">
      <c r="B34" s="32"/>
      <c r="AR34" s="32"/>
      <c r="BE34" s="249"/>
    </row>
    <row r="35" spans="2:57" s="1" customFormat="1" ht="25.9" customHeight="1">
      <c r="B35" s="32"/>
      <c r="C35" s="40"/>
      <c r="D35" s="41" t="s">
        <v>46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47</v>
      </c>
      <c r="U35" s="42"/>
      <c r="V35" s="42"/>
      <c r="W35" s="42"/>
      <c r="X35" s="269" t="s">
        <v>48</v>
      </c>
      <c r="Y35" s="234"/>
      <c r="Z35" s="234"/>
      <c r="AA35" s="234"/>
      <c r="AB35" s="234"/>
      <c r="AC35" s="42"/>
      <c r="AD35" s="42"/>
      <c r="AE35" s="42"/>
      <c r="AF35" s="42"/>
      <c r="AG35" s="42"/>
      <c r="AH35" s="42"/>
      <c r="AI35" s="42"/>
      <c r="AJ35" s="42"/>
      <c r="AK35" s="233">
        <v>0</v>
      </c>
      <c r="AL35" s="234"/>
      <c r="AM35" s="234"/>
      <c r="AN35" s="234"/>
      <c r="AO35" s="235"/>
      <c r="AP35" s="40"/>
      <c r="AQ35" s="40"/>
      <c r="AR35" s="32"/>
    </row>
    <row r="36" spans="2:57" s="1" customFormat="1" ht="6.95" customHeight="1">
      <c r="B36" s="32"/>
      <c r="AR36" s="32"/>
    </row>
    <row r="37" spans="2:57" s="1" customFormat="1" ht="14.45" customHeight="1">
      <c r="B37" s="32"/>
      <c r="AR37" s="32"/>
    </row>
    <row r="38" spans="2:57" ht="14.45" customHeight="1">
      <c r="B38" s="20"/>
      <c r="AR38" s="20"/>
    </row>
    <row r="39" spans="2:57" ht="14.45" customHeight="1">
      <c r="B39" s="20"/>
      <c r="AR39" s="20"/>
    </row>
    <row r="40" spans="2:57" ht="14.45" customHeight="1">
      <c r="B40" s="20"/>
      <c r="AR40" s="20"/>
    </row>
    <row r="41" spans="2:57" ht="14.45" customHeight="1">
      <c r="B41" s="20"/>
      <c r="AR41" s="20"/>
    </row>
    <row r="42" spans="2:57" ht="14.45" customHeight="1">
      <c r="B42" s="20"/>
      <c r="AR42" s="20"/>
    </row>
    <row r="43" spans="2:57" ht="14.45" customHeight="1">
      <c r="B43" s="20"/>
      <c r="AR43" s="20"/>
    </row>
    <row r="44" spans="2:57" ht="14.45" customHeight="1">
      <c r="B44" s="20"/>
      <c r="AR44" s="20"/>
    </row>
    <row r="45" spans="2:57" ht="14.45" customHeight="1">
      <c r="B45" s="20"/>
      <c r="AR45" s="20"/>
    </row>
    <row r="46" spans="2:57" ht="14.45" customHeight="1">
      <c r="B46" s="20"/>
      <c r="AR46" s="20"/>
    </row>
    <row r="47" spans="2:57" ht="14.45" customHeight="1">
      <c r="B47" s="20"/>
      <c r="AR47" s="20"/>
    </row>
    <row r="48" spans="2:57" ht="14.45" customHeight="1">
      <c r="B48" s="20"/>
      <c r="AR48" s="20"/>
    </row>
    <row r="49" spans="2:44" s="1" customFormat="1" ht="14.45" customHeight="1">
      <c r="B49" s="32"/>
      <c r="D49" s="44" t="s">
        <v>49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50</v>
      </c>
      <c r="AI49" s="45"/>
      <c r="AJ49" s="45"/>
      <c r="AK49" s="45"/>
      <c r="AL49" s="45"/>
      <c r="AM49" s="45"/>
      <c r="AN49" s="45"/>
      <c r="AO49" s="45"/>
      <c r="AR49" s="32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2.75">
      <c r="B60" s="32"/>
      <c r="D60" s="46" t="s">
        <v>51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6" t="s">
        <v>52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6" t="s">
        <v>51</v>
      </c>
      <c r="AI60" s="34"/>
      <c r="AJ60" s="34"/>
      <c r="AK60" s="34"/>
      <c r="AL60" s="34"/>
      <c r="AM60" s="46" t="s">
        <v>52</v>
      </c>
      <c r="AN60" s="34"/>
      <c r="AO60" s="34"/>
      <c r="AR60" s="32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2.75">
      <c r="B64" s="32"/>
      <c r="D64" s="44" t="s">
        <v>53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4" t="s">
        <v>54</v>
      </c>
      <c r="AI64" s="45"/>
      <c r="AJ64" s="45"/>
      <c r="AK64" s="45"/>
      <c r="AL64" s="45"/>
      <c r="AM64" s="45"/>
      <c r="AN64" s="45"/>
      <c r="AO64" s="45"/>
      <c r="AR64" s="32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2.75">
      <c r="B75" s="32"/>
      <c r="D75" s="46" t="s">
        <v>51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6" t="s">
        <v>52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6" t="s">
        <v>51</v>
      </c>
      <c r="AI75" s="34"/>
      <c r="AJ75" s="34"/>
      <c r="AK75" s="34"/>
      <c r="AL75" s="34"/>
      <c r="AM75" s="46" t="s">
        <v>52</v>
      </c>
      <c r="AN75" s="34"/>
      <c r="AO75" s="34"/>
      <c r="AR75" s="32"/>
    </row>
    <row r="76" spans="2:44" s="1" customFormat="1">
      <c r="B76" s="32"/>
      <c r="AR76" s="32"/>
    </row>
    <row r="77" spans="2:44" s="1" customFormat="1" ht="6.9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2"/>
    </row>
    <row r="81" spans="1:91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2"/>
    </row>
    <row r="82" spans="1:91" s="1" customFormat="1" ht="24.95" customHeight="1">
      <c r="B82" s="32"/>
      <c r="C82" s="21" t="s">
        <v>55</v>
      </c>
      <c r="AR82" s="32"/>
    </row>
    <row r="83" spans="1:91" s="1" customFormat="1" ht="6.95" customHeight="1">
      <c r="B83" s="32"/>
      <c r="AR83" s="32"/>
    </row>
    <row r="84" spans="1:91" s="3" customFormat="1" ht="12" customHeight="1">
      <c r="B84" s="51"/>
      <c r="C84" s="27" t="s">
        <v>12</v>
      </c>
      <c r="L84" s="3" t="str">
        <f>K5</f>
        <v xml:space="preserve">SÚŤAŽNÉ PODKLADY  - ZADANIE  STAVBY  S VV </v>
      </c>
      <c r="AR84" s="51"/>
    </row>
    <row r="85" spans="1:91" s="4" customFormat="1" ht="36.950000000000003" customHeight="1">
      <c r="B85" s="52"/>
      <c r="C85" s="53" t="s">
        <v>15</v>
      </c>
      <c r="L85" s="270" t="str">
        <f>K6</f>
        <v>SO01 - TOPOĽČIANKY, Centrálny logistický sklad (CLS), KASÁRNE, REKONŠTRUKCIA OBJEKTU UBYTOVNE 001</v>
      </c>
      <c r="M85" s="271"/>
      <c r="N85" s="271"/>
      <c r="O85" s="271"/>
      <c r="P85" s="271"/>
      <c r="Q85" s="271"/>
      <c r="R85" s="271"/>
      <c r="S85" s="271"/>
      <c r="T85" s="271"/>
      <c r="U85" s="271"/>
      <c r="V85" s="271"/>
      <c r="W85" s="271"/>
      <c r="X85" s="271"/>
      <c r="Y85" s="271"/>
      <c r="Z85" s="271"/>
      <c r="AA85" s="271"/>
      <c r="AB85" s="271"/>
      <c r="AC85" s="271"/>
      <c r="AD85" s="271"/>
      <c r="AE85" s="271"/>
      <c r="AF85" s="271"/>
      <c r="AG85" s="271"/>
      <c r="AH85" s="271"/>
      <c r="AI85" s="271"/>
      <c r="AJ85" s="271"/>
      <c r="AR85" s="52"/>
    </row>
    <row r="86" spans="1:91" s="1" customFormat="1" ht="6.95" customHeight="1">
      <c r="B86" s="32"/>
      <c r="AR86" s="32"/>
    </row>
    <row r="87" spans="1:91" s="1" customFormat="1" ht="12" customHeight="1">
      <c r="B87" s="32"/>
      <c r="C87" s="27" t="s">
        <v>19</v>
      </c>
      <c r="L87" s="54" t="str">
        <f>IF(K8="","",K8)</f>
        <v xml:space="preserve">Topoľčianky </v>
      </c>
      <c r="AI87" s="27" t="s">
        <v>21</v>
      </c>
      <c r="AM87" s="246" t="str">
        <f>IF(AN8= "","",AN8)</f>
        <v>20. 11. 2025</v>
      </c>
      <c r="AN87" s="246"/>
      <c r="AR87" s="32"/>
    </row>
    <row r="88" spans="1:91" s="1" customFormat="1" ht="6.95" customHeight="1">
      <c r="B88" s="32"/>
      <c r="AR88" s="32"/>
    </row>
    <row r="89" spans="1:91" s="1" customFormat="1" ht="25.7" customHeight="1">
      <c r="B89" s="32"/>
      <c r="C89" s="27" t="s">
        <v>23</v>
      </c>
      <c r="L89" s="3" t="str">
        <f>IF(E11= "","",E11)</f>
        <v xml:space="preserve">MV SR Pribinova č.2, 812 72 Bratislava </v>
      </c>
      <c r="AI89" s="27" t="s">
        <v>29</v>
      </c>
      <c r="AM89" s="244" t="str">
        <f>IF(E17="","",E17)</f>
        <v>STAPRING a.s. Ing.A. Režná,Ing.I.Kóňa</v>
      </c>
      <c r="AN89" s="245"/>
      <c r="AO89" s="245"/>
      <c r="AP89" s="245"/>
      <c r="AR89" s="32"/>
      <c r="AS89" s="227" t="s">
        <v>56</v>
      </c>
      <c r="AT89" s="228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1" s="1" customFormat="1" ht="15.2" customHeight="1">
      <c r="B90" s="32"/>
      <c r="C90" s="27" t="s">
        <v>27</v>
      </c>
      <c r="L90" s="3" t="str">
        <f>IF(E14= "Vyplň údaj","",E14)</f>
        <v/>
      </c>
      <c r="AI90" s="27" t="s">
        <v>32</v>
      </c>
      <c r="AM90" s="244" t="str">
        <f>IF(E20="","",E20)</f>
        <v/>
      </c>
      <c r="AN90" s="245"/>
      <c r="AO90" s="245"/>
      <c r="AP90" s="245"/>
      <c r="AR90" s="32"/>
      <c r="AS90" s="229"/>
      <c r="AT90" s="230"/>
      <c r="BD90" s="59"/>
    </row>
    <row r="91" spans="1:91" s="1" customFormat="1" ht="10.9" customHeight="1">
      <c r="B91" s="32"/>
      <c r="AR91" s="32"/>
      <c r="AS91" s="229"/>
      <c r="AT91" s="230"/>
      <c r="BD91" s="59"/>
    </row>
    <row r="92" spans="1:91" s="1" customFormat="1" ht="29.25" customHeight="1">
      <c r="B92" s="32"/>
      <c r="C92" s="272" t="s">
        <v>57</v>
      </c>
      <c r="D92" s="243"/>
      <c r="E92" s="243"/>
      <c r="F92" s="243"/>
      <c r="G92" s="243"/>
      <c r="H92" s="60"/>
      <c r="I92" s="251" t="s">
        <v>58</v>
      </c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2" t="s">
        <v>59</v>
      </c>
      <c r="AH92" s="243"/>
      <c r="AI92" s="243"/>
      <c r="AJ92" s="243"/>
      <c r="AK92" s="243"/>
      <c r="AL92" s="243"/>
      <c r="AM92" s="243"/>
      <c r="AN92" s="251" t="s">
        <v>60</v>
      </c>
      <c r="AO92" s="243"/>
      <c r="AP92" s="252"/>
      <c r="AQ92" s="61" t="s">
        <v>61</v>
      </c>
      <c r="AR92" s="32"/>
      <c r="AS92" s="62" t="s">
        <v>62</v>
      </c>
      <c r="AT92" s="63" t="s">
        <v>63</v>
      </c>
      <c r="AU92" s="63" t="s">
        <v>64</v>
      </c>
      <c r="AV92" s="63" t="s">
        <v>65</v>
      </c>
      <c r="AW92" s="63" t="s">
        <v>66</v>
      </c>
      <c r="AX92" s="63" t="s">
        <v>67</v>
      </c>
      <c r="AY92" s="63" t="s">
        <v>68</v>
      </c>
      <c r="AZ92" s="63" t="s">
        <v>69</v>
      </c>
      <c r="BA92" s="63" t="s">
        <v>70</v>
      </c>
      <c r="BB92" s="63" t="s">
        <v>71</v>
      </c>
      <c r="BC92" s="63" t="s">
        <v>72</v>
      </c>
      <c r="BD92" s="64" t="s">
        <v>73</v>
      </c>
    </row>
    <row r="93" spans="1:91" s="1" customFormat="1" ht="10.9" customHeight="1">
      <c r="B93" s="32"/>
      <c r="AR93" s="32"/>
      <c r="AS93" s="65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1" s="5" customFormat="1" ht="32.450000000000003" customHeight="1">
      <c r="B94" s="66"/>
      <c r="C94" s="67" t="s">
        <v>74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36">
        <v>0</v>
      </c>
      <c r="AH94" s="236"/>
      <c r="AI94" s="236"/>
      <c r="AJ94" s="236"/>
      <c r="AK94" s="236"/>
      <c r="AL94" s="236"/>
      <c r="AM94" s="236"/>
      <c r="AN94" s="237">
        <v>0</v>
      </c>
      <c r="AO94" s="237"/>
      <c r="AP94" s="237"/>
      <c r="AQ94" s="70" t="s">
        <v>1</v>
      </c>
      <c r="AR94" s="66"/>
      <c r="AS94" s="71" t="e">
        <f>ROUND(#REF!+AS95+AS103,2)</f>
        <v>#REF!</v>
      </c>
      <c r="AT94" s="72" t="e">
        <f t="shared" ref="AT94:AT111" si="0">ROUND(SUM(AV94:AW94),2)</f>
        <v>#REF!</v>
      </c>
      <c r="AU94" s="73" t="e">
        <f>ROUND(#REF!+AU95+AU103,5)</f>
        <v>#REF!</v>
      </c>
      <c r="AV94" s="72" t="e">
        <f>ROUND(AZ94*L29,2)</f>
        <v>#REF!</v>
      </c>
      <c r="AW94" s="72" t="e">
        <f>ROUND(BA94*L30,2)</f>
        <v>#REF!</v>
      </c>
      <c r="AX94" s="72" t="e">
        <f>ROUND(BB94*L29,2)</f>
        <v>#REF!</v>
      </c>
      <c r="AY94" s="72" t="e">
        <f>ROUND(BC94*L30,2)</f>
        <v>#REF!</v>
      </c>
      <c r="AZ94" s="72" t="e">
        <f>ROUND(#REF!+AZ95+AZ103,2)</f>
        <v>#REF!</v>
      </c>
      <c r="BA94" s="72" t="e">
        <f>ROUND(#REF!+BA95+BA103,2)</f>
        <v>#REF!</v>
      </c>
      <c r="BB94" s="72" t="e">
        <f>ROUND(#REF!+BB95+BB103,2)</f>
        <v>#REF!</v>
      </c>
      <c r="BC94" s="72" t="e">
        <f>ROUND(#REF!+BC95+BC103,2)</f>
        <v>#REF!</v>
      </c>
      <c r="BD94" s="74" t="e">
        <f>ROUND(#REF!+BD95+BD103,2)</f>
        <v>#REF!</v>
      </c>
      <c r="BS94" s="75" t="s">
        <v>75</v>
      </c>
      <c r="BT94" s="75" t="s">
        <v>76</v>
      </c>
      <c r="BU94" s="76" t="s">
        <v>77</v>
      </c>
      <c r="BV94" s="75" t="s">
        <v>78</v>
      </c>
      <c r="BW94" s="75" t="s">
        <v>4</v>
      </c>
      <c r="BX94" s="75" t="s">
        <v>79</v>
      </c>
      <c r="CL94" s="75" t="s">
        <v>1</v>
      </c>
    </row>
    <row r="95" spans="1:91" s="6" customFormat="1" ht="37.5" customHeight="1">
      <c r="B95" s="78"/>
      <c r="C95" s="79"/>
      <c r="D95" s="268" t="s">
        <v>83</v>
      </c>
      <c r="E95" s="268"/>
      <c r="F95" s="268"/>
      <c r="G95" s="268"/>
      <c r="H95" s="268"/>
      <c r="I95" s="218"/>
      <c r="J95" s="268" t="s">
        <v>84</v>
      </c>
      <c r="K95" s="268"/>
      <c r="L95" s="268"/>
      <c r="M95" s="268"/>
      <c r="N95" s="268"/>
      <c r="O95" s="268"/>
      <c r="P95" s="268"/>
      <c r="Q95" s="268"/>
      <c r="R95" s="268"/>
      <c r="S95" s="268"/>
      <c r="T95" s="268"/>
      <c r="U95" s="268"/>
      <c r="V95" s="268"/>
      <c r="W95" s="268"/>
      <c r="X95" s="268"/>
      <c r="Y95" s="268"/>
      <c r="Z95" s="268"/>
      <c r="AA95" s="268"/>
      <c r="AB95" s="268"/>
      <c r="AC95" s="268"/>
      <c r="AD95" s="268"/>
      <c r="AE95" s="268"/>
      <c r="AF95" s="268"/>
      <c r="AG95" s="240">
        <v>0</v>
      </c>
      <c r="AH95" s="241"/>
      <c r="AI95" s="241"/>
      <c r="AJ95" s="241"/>
      <c r="AK95" s="241"/>
      <c r="AL95" s="241"/>
      <c r="AM95" s="241"/>
      <c r="AN95" s="247">
        <v>0</v>
      </c>
      <c r="AO95" s="241"/>
      <c r="AP95" s="241"/>
      <c r="AQ95" s="80" t="s">
        <v>81</v>
      </c>
      <c r="AR95" s="78"/>
      <c r="AS95" s="81">
        <f>ROUND(SUM(AS96:AS102),2)</f>
        <v>0</v>
      </c>
      <c r="AT95" s="82">
        <f t="shared" si="0"/>
        <v>0</v>
      </c>
      <c r="AU95" s="83">
        <f>ROUND(SUM(AU96:AU102),5)</f>
        <v>0</v>
      </c>
      <c r="AV95" s="82">
        <f>ROUND(AZ95*L29,2)</f>
        <v>0</v>
      </c>
      <c r="AW95" s="82">
        <f>ROUND(BA95*L30,2)</f>
        <v>0</v>
      </c>
      <c r="AX95" s="82">
        <f>ROUND(BB95*L29,2)</f>
        <v>0</v>
      </c>
      <c r="AY95" s="82">
        <f>ROUND(BC95*L30,2)</f>
        <v>0</v>
      </c>
      <c r="AZ95" s="82">
        <f>ROUND(SUM(AZ96:AZ102),2)</f>
        <v>0</v>
      </c>
      <c r="BA95" s="82">
        <f>ROUND(SUM(BA96:BA102),2)</f>
        <v>0</v>
      </c>
      <c r="BB95" s="82">
        <f>ROUND(SUM(BB96:BB102),2)</f>
        <v>0</v>
      </c>
      <c r="BC95" s="82">
        <f>ROUND(SUM(BC96:BC102),2)</f>
        <v>0</v>
      </c>
      <c r="BD95" s="84">
        <f>ROUND(SUM(BD96:BD102),2)</f>
        <v>0</v>
      </c>
      <c r="BS95" s="85" t="s">
        <v>75</v>
      </c>
      <c r="BT95" s="85" t="s">
        <v>82</v>
      </c>
      <c r="BU95" s="85" t="s">
        <v>77</v>
      </c>
      <c r="BV95" s="85" t="s">
        <v>78</v>
      </c>
      <c r="BW95" s="85" t="s">
        <v>85</v>
      </c>
      <c r="BX95" s="85" t="s">
        <v>4</v>
      </c>
      <c r="CL95" s="85" t="s">
        <v>1</v>
      </c>
      <c r="CM95" s="85" t="s">
        <v>76</v>
      </c>
    </row>
    <row r="96" spans="1:91" s="3" customFormat="1" ht="35.25" customHeight="1">
      <c r="A96" s="77" t="s">
        <v>80</v>
      </c>
      <c r="B96" s="51"/>
      <c r="C96" s="14"/>
      <c r="D96" s="14"/>
      <c r="E96" s="267" t="s">
        <v>86</v>
      </c>
      <c r="F96" s="267"/>
      <c r="G96" s="267"/>
      <c r="H96" s="267"/>
      <c r="I96" s="267"/>
      <c r="J96" s="14"/>
      <c r="K96" s="267" t="s">
        <v>87</v>
      </c>
      <c r="L96" s="267"/>
      <c r="M96" s="267"/>
      <c r="N96" s="267"/>
      <c r="O96" s="267"/>
      <c r="P96" s="267"/>
      <c r="Q96" s="267"/>
      <c r="R96" s="267"/>
      <c r="S96" s="267"/>
      <c r="T96" s="267"/>
      <c r="U96" s="267"/>
      <c r="V96" s="267"/>
      <c r="W96" s="267"/>
      <c r="X96" s="267"/>
      <c r="Y96" s="267"/>
      <c r="Z96" s="267"/>
      <c r="AA96" s="267"/>
      <c r="AB96" s="267"/>
      <c r="AC96" s="267"/>
      <c r="AD96" s="267"/>
      <c r="AE96" s="267"/>
      <c r="AF96" s="267"/>
      <c r="AG96" s="231">
        <v>0</v>
      </c>
      <c r="AH96" s="232"/>
      <c r="AI96" s="232"/>
      <c r="AJ96" s="232"/>
      <c r="AK96" s="232"/>
      <c r="AL96" s="232"/>
      <c r="AM96" s="232"/>
      <c r="AN96" s="231">
        <v>0</v>
      </c>
      <c r="AO96" s="232"/>
      <c r="AP96" s="232"/>
      <c r="AQ96" s="86" t="s">
        <v>88</v>
      </c>
      <c r="AR96" s="51"/>
      <c r="AS96" s="87">
        <v>0</v>
      </c>
      <c r="AT96" s="88">
        <f t="shared" si="0"/>
        <v>0</v>
      </c>
      <c r="AU96" s="89">
        <f>'SO01.1 - SO01.1 Búracie p...'!P147</f>
        <v>0</v>
      </c>
      <c r="AV96" s="88">
        <f>'SO01.1 - SO01.1 Búracie p...'!J35</f>
        <v>0</v>
      </c>
      <c r="AW96" s="88">
        <f>'SO01.1 - SO01.1 Búracie p...'!J36</f>
        <v>0</v>
      </c>
      <c r="AX96" s="88">
        <f>'SO01.1 - SO01.1 Búracie p...'!J37</f>
        <v>0</v>
      </c>
      <c r="AY96" s="88">
        <f>'SO01.1 - SO01.1 Búracie p...'!J38</f>
        <v>0</v>
      </c>
      <c r="AZ96" s="88">
        <f>'SO01.1 - SO01.1 Búracie p...'!F35</f>
        <v>0</v>
      </c>
      <c r="BA96" s="88">
        <f>'SO01.1 - SO01.1 Búracie p...'!F36</f>
        <v>0</v>
      </c>
      <c r="BB96" s="88">
        <f>'SO01.1 - SO01.1 Búracie p...'!F37</f>
        <v>0</v>
      </c>
      <c r="BC96" s="88">
        <f>'SO01.1 - SO01.1 Búracie p...'!F38</f>
        <v>0</v>
      </c>
      <c r="BD96" s="90">
        <f>'SO01.1 - SO01.1 Búracie p...'!F39</f>
        <v>0</v>
      </c>
      <c r="BT96" s="25" t="s">
        <v>89</v>
      </c>
      <c r="BV96" s="25" t="s">
        <v>78</v>
      </c>
      <c r="BW96" s="25" t="s">
        <v>90</v>
      </c>
      <c r="BX96" s="25" t="s">
        <v>85</v>
      </c>
      <c r="CL96" s="25" t="s">
        <v>1</v>
      </c>
    </row>
    <row r="97" spans="1:91" s="3" customFormat="1" ht="35.25" customHeight="1">
      <c r="A97" s="77" t="s">
        <v>80</v>
      </c>
      <c r="B97" s="51"/>
      <c r="C97" s="14"/>
      <c r="D97" s="14"/>
      <c r="E97" s="267" t="s">
        <v>91</v>
      </c>
      <c r="F97" s="267"/>
      <c r="G97" s="267"/>
      <c r="H97" s="267"/>
      <c r="I97" s="267"/>
      <c r="J97" s="14"/>
      <c r="K97" s="267" t="s">
        <v>92</v>
      </c>
      <c r="L97" s="267"/>
      <c r="M97" s="267"/>
      <c r="N97" s="267"/>
      <c r="O97" s="267"/>
      <c r="P97" s="267"/>
      <c r="Q97" s="267"/>
      <c r="R97" s="267"/>
      <c r="S97" s="267"/>
      <c r="T97" s="267"/>
      <c r="U97" s="267"/>
      <c r="V97" s="267"/>
      <c r="W97" s="267"/>
      <c r="X97" s="267"/>
      <c r="Y97" s="267"/>
      <c r="Z97" s="267"/>
      <c r="AA97" s="267"/>
      <c r="AB97" s="267"/>
      <c r="AC97" s="267"/>
      <c r="AD97" s="267"/>
      <c r="AE97" s="267"/>
      <c r="AF97" s="267"/>
      <c r="AG97" s="231">
        <v>0</v>
      </c>
      <c r="AH97" s="232"/>
      <c r="AI97" s="232"/>
      <c r="AJ97" s="232"/>
      <c r="AK97" s="232"/>
      <c r="AL97" s="232"/>
      <c r="AM97" s="232"/>
      <c r="AN97" s="231">
        <v>0</v>
      </c>
      <c r="AO97" s="232"/>
      <c r="AP97" s="232"/>
      <c r="AQ97" s="86" t="s">
        <v>88</v>
      </c>
      <c r="AR97" s="51"/>
      <c r="AS97" s="87">
        <v>0</v>
      </c>
      <c r="AT97" s="88">
        <f t="shared" si="0"/>
        <v>0</v>
      </c>
      <c r="AU97" s="89">
        <f>'SO01.2 - SO01.2 Architekt...'!P140</f>
        <v>0</v>
      </c>
      <c r="AV97" s="88">
        <f>'SO01.2 - SO01.2 Architekt...'!J35</f>
        <v>0</v>
      </c>
      <c r="AW97" s="88">
        <f>'SO01.2 - SO01.2 Architekt...'!J36</f>
        <v>0</v>
      </c>
      <c r="AX97" s="88">
        <f>'SO01.2 - SO01.2 Architekt...'!J37</f>
        <v>0</v>
      </c>
      <c r="AY97" s="88">
        <f>'SO01.2 - SO01.2 Architekt...'!J38</f>
        <v>0</v>
      </c>
      <c r="AZ97" s="88">
        <f>'SO01.2 - SO01.2 Architekt...'!F35</f>
        <v>0</v>
      </c>
      <c r="BA97" s="88">
        <f>'SO01.2 - SO01.2 Architekt...'!F36</f>
        <v>0</v>
      </c>
      <c r="BB97" s="88">
        <f>'SO01.2 - SO01.2 Architekt...'!F37</f>
        <v>0</v>
      </c>
      <c r="BC97" s="88">
        <f>'SO01.2 - SO01.2 Architekt...'!F38</f>
        <v>0</v>
      </c>
      <c r="BD97" s="90">
        <f>'SO01.2 - SO01.2 Architekt...'!F39</f>
        <v>0</v>
      </c>
      <c r="BT97" s="25" t="s">
        <v>89</v>
      </c>
      <c r="BV97" s="25" t="s">
        <v>78</v>
      </c>
      <c r="BW97" s="25" t="s">
        <v>93</v>
      </c>
      <c r="BX97" s="25" t="s">
        <v>85</v>
      </c>
      <c r="CL97" s="25" t="s">
        <v>1</v>
      </c>
    </row>
    <row r="98" spans="1:91" s="3" customFormat="1" ht="23.25" customHeight="1">
      <c r="A98" s="77" t="s">
        <v>80</v>
      </c>
      <c r="B98" s="51"/>
      <c r="C98" s="14"/>
      <c r="D98" s="14"/>
      <c r="E98" s="267" t="s">
        <v>94</v>
      </c>
      <c r="F98" s="267"/>
      <c r="G98" s="267"/>
      <c r="H98" s="267"/>
      <c r="I98" s="267"/>
      <c r="J98" s="14"/>
      <c r="K98" s="267" t="s">
        <v>95</v>
      </c>
      <c r="L98" s="267"/>
      <c r="M98" s="267"/>
      <c r="N98" s="267"/>
      <c r="O98" s="267"/>
      <c r="P98" s="267"/>
      <c r="Q98" s="267"/>
      <c r="R98" s="267"/>
      <c r="S98" s="267"/>
      <c r="T98" s="267"/>
      <c r="U98" s="267"/>
      <c r="V98" s="267"/>
      <c r="W98" s="267"/>
      <c r="X98" s="267"/>
      <c r="Y98" s="267"/>
      <c r="Z98" s="267"/>
      <c r="AA98" s="267"/>
      <c r="AB98" s="267"/>
      <c r="AC98" s="267"/>
      <c r="AD98" s="267"/>
      <c r="AE98" s="267"/>
      <c r="AF98" s="267"/>
      <c r="AG98" s="231">
        <v>0</v>
      </c>
      <c r="AH98" s="232"/>
      <c r="AI98" s="232"/>
      <c r="AJ98" s="232"/>
      <c r="AK98" s="232"/>
      <c r="AL98" s="232"/>
      <c r="AM98" s="232"/>
      <c r="AN98" s="231">
        <v>0</v>
      </c>
      <c r="AO98" s="232"/>
      <c r="AP98" s="232"/>
      <c r="AQ98" s="86" t="s">
        <v>88</v>
      </c>
      <c r="AR98" s="51"/>
      <c r="AS98" s="87">
        <v>0</v>
      </c>
      <c r="AT98" s="88">
        <f t="shared" si="0"/>
        <v>0</v>
      </c>
      <c r="AU98" s="89">
        <f>'SO01.3 - SO01.3  Konštruk...'!P135</f>
        <v>0</v>
      </c>
      <c r="AV98" s="88">
        <f>'SO01.3 - SO01.3  Konštruk...'!J35</f>
        <v>0</v>
      </c>
      <c r="AW98" s="88">
        <f>'SO01.3 - SO01.3  Konštruk...'!J36</f>
        <v>0</v>
      </c>
      <c r="AX98" s="88">
        <f>'SO01.3 - SO01.3  Konštruk...'!J37</f>
        <v>0</v>
      </c>
      <c r="AY98" s="88">
        <f>'SO01.3 - SO01.3  Konštruk...'!J38</f>
        <v>0</v>
      </c>
      <c r="AZ98" s="88">
        <f>'SO01.3 - SO01.3  Konštruk...'!F35</f>
        <v>0</v>
      </c>
      <c r="BA98" s="88">
        <f>'SO01.3 - SO01.3  Konštruk...'!F36</f>
        <v>0</v>
      </c>
      <c r="BB98" s="88">
        <f>'SO01.3 - SO01.3  Konštruk...'!F37</f>
        <v>0</v>
      </c>
      <c r="BC98" s="88">
        <f>'SO01.3 - SO01.3  Konštruk...'!F38</f>
        <v>0</v>
      </c>
      <c r="BD98" s="90">
        <f>'SO01.3 - SO01.3  Konštruk...'!F39</f>
        <v>0</v>
      </c>
      <c r="BT98" s="25" t="s">
        <v>89</v>
      </c>
      <c r="BV98" s="25" t="s">
        <v>78</v>
      </c>
      <c r="BW98" s="25" t="s">
        <v>96</v>
      </c>
      <c r="BX98" s="25" t="s">
        <v>85</v>
      </c>
      <c r="CL98" s="25" t="s">
        <v>1</v>
      </c>
    </row>
    <row r="99" spans="1:91" s="3" customFormat="1" ht="23.25" customHeight="1">
      <c r="A99" s="77" t="s">
        <v>80</v>
      </c>
      <c r="B99" s="51"/>
      <c r="C99" s="14"/>
      <c r="D99" s="14"/>
      <c r="E99" s="267" t="s">
        <v>97</v>
      </c>
      <c r="F99" s="267"/>
      <c r="G99" s="267"/>
      <c r="H99" s="267"/>
      <c r="I99" s="267"/>
      <c r="J99" s="14"/>
      <c r="K99" s="267" t="s">
        <v>98</v>
      </c>
      <c r="L99" s="267"/>
      <c r="M99" s="267"/>
      <c r="N99" s="267"/>
      <c r="O99" s="267"/>
      <c r="P99" s="267"/>
      <c r="Q99" s="267"/>
      <c r="R99" s="267"/>
      <c r="S99" s="267"/>
      <c r="T99" s="267"/>
      <c r="U99" s="267"/>
      <c r="V99" s="267"/>
      <c r="W99" s="267"/>
      <c r="X99" s="267"/>
      <c r="Y99" s="267"/>
      <c r="Z99" s="267"/>
      <c r="AA99" s="267"/>
      <c r="AB99" s="267"/>
      <c r="AC99" s="267"/>
      <c r="AD99" s="267"/>
      <c r="AE99" s="267"/>
      <c r="AF99" s="267"/>
      <c r="AG99" s="231">
        <v>0</v>
      </c>
      <c r="AH99" s="232"/>
      <c r="AI99" s="232"/>
      <c r="AJ99" s="232"/>
      <c r="AK99" s="232"/>
      <c r="AL99" s="232"/>
      <c r="AM99" s="232"/>
      <c r="AN99" s="231">
        <v>0</v>
      </c>
      <c r="AO99" s="232"/>
      <c r="AP99" s="232"/>
      <c r="AQ99" s="86" t="s">
        <v>88</v>
      </c>
      <c r="AR99" s="51"/>
      <c r="AS99" s="87">
        <v>0</v>
      </c>
      <c r="AT99" s="88">
        <f t="shared" si="0"/>
        <v>0</v>
      </c>
      <c r="AU99" s="89">
        <f>'SO01.4 - SO01.4 Výkaz pla...'!P134</f>
        <v>0</v>
      </c>
      <c r="AV99" s="88">
        <f>'SO01.4 - SO01.4 Výkaz pla...'!J35</f>
        <v>0</v>
      </c>
      <c r="AW99" s="88">
        <f>'SO01.4 - SO01.4 Výkaz pla...'!J36</f>
        <v>0</v>
      </c>
      <c r="AX99" s="88">
        <f>'SO01.4 - SO01.4 Výkaz pla...'!J37</f>
        <v>0</v>
      </c>
      <c r="AY99" s="88">
        <f>'SO01.4 - SO01.4 Výkaz pla...'!J38</f>
        <v>0</v>
      </c>
      <c r="AZ99" s="88">
        <f>'SO01.4 - SO01.4 Výkaz pla...'!F35</f>
        <v>0</v>
      </c>
      <c r="BA99" s="88">
        <f>'SO01.4 - SO01.4 Výkaz pla...'!F36</f>
        <v>0</v>
      </c>
      <c r="BB99" s="88">
        <f>'SO01.4 - SO01.4 Výkaz pla...'!F37</f>
        <v>0</v>
      </c>
      <c r="BC99" s="88">
        <f>'SO01.4 - SO01.4 Výkaz pla...'!F38</f>
        <v>0</v>
      </c>
      <c r="BD99" s="90">
        <f>'SO01.4 - SO01.4 Výkaz pla...'!F39</f>
        <v>0</v>
      </c>
      <c r="BT99" s="25" t="s">
        <v>89</v>
      </c>
      <c r="BV99" s="25" t="s">
        <v>78</v>
      </c>
      <c r="BW99" s="25" t="s">
        <v>99</v>
      </c>
      <c r="BX99" s="25" t="s">
        <v>85</v>
      </c>
      <c r="CL99" s="25" t="s">
        <v>1</v>
      </c>
    </row>
    <row r="100" spans="1:91" s="3" customFormat="1" ht="23.25" customHeight="1">
      <c r="A100" s="77" t="s">
        <v>80</v>
      </c>
      <c r="B100" s="51"/>
      <c r="C100" s="14"/>
      <c r="D100" s="14"/>
      <c r="E100" s="267" t="s">
        <v>100</v>
      </c>
      <c r="F100" s="267"/>
      <c r="G100" s="267"/>
      <c r="H100" s="267"/>
      <c r="I100" s="267"/>
      <c r="J100" s="14"/>
      <c r="K100" s="267" t="s">
        <v>101</v>
      </c>
      <c r="L100" s="267"/>
      <c r="M100" s="267"/>
      <c r="N100" s="267"/>
      <c r="O100" s="267"/>
      <c r="P100" s="267"/>
      <c r="Q100" s="267"/>
      <c r="R100" s="267"/>
      <c r="S100" s="267"/>
      <c r="T100" s="267"/>
      <c r="U100" s="267"/>
      <c r="V100" s="267"/>
      <c r="W100" s="267"/>
      <c r="X100" s="267"/>
      <c r="Y100" s="267"/>
      <c r="Z100" s="267"/>
      <c r="AA100" s="267"/>
      <c r="AB100" s="267"/>
      <c r="AC100" s="267"/>
      <c r="AD100" s="267"/>
      <c r="AE100" s="267"/>
      <c r="AF100" s="267"/>
      <c r="AG100" s="231">
        <v>0</v>
      </c>
      <c r="AH100" s="232"/>
      <c r="AI100" s="232"/>
      <c r="AJ100" s="232"/>
      <c r="AK100" s="232"/>
      <c r="AL100" s="232"/>
      <c r="AM100" s="232"/>
      <c r="AN100" s="231">
        <v>0</v>
      </c>
      <c r="AO100" s="232"/>
      <c r="AP100" s="232"/>
      <c r="AQ100" s="86" t="s">
        <v>88</v>
      </c>
      <c r="AR100" s="51"/>
      <c r="AS100" s="87">
        <v>0</v>
      </c>
      <c r="AT100" s="88">
        <f t="shared" si="0"/>
        <v>0</v>
      </c>
      <c r="AU100" s="89">
        <f>'SO01.5 - SO01.5 Zatepleni...'!P132</f>
        <v>0</v>
      </c>
      <c r="AV100" s="88">
        <f>'SO01.5 - SO01.5 Zatepleni...'!J35</f>
        <v>0</v>
      </c>
      <c r="AW100" s="88">
        <f>'SO01.5 - SO01.5 Zatepleni...'!J36</f>
        <v>0</v>
      </c>
      <c r="AX100" s="88">
        <f>'SO01.5 - SO01.5 Zatepleni...'!J37</f>
        <v>0</v>
      </c>
      <c r="AY100" s="88">
        <f>'SO01.5 - SO01.5 Zatepleni...'!J38</f>
        <v>0</v>
      </c>
      <c r="AZ100" s="88">
        <f>'SO01.5 - SO01.5 Zatepleni...'!F35</f>
        <v>0</v>
      </c>
      <c r="BA100" s="88">
        <f>'SO01.5 - SO01.5 Zatepleni...'!F36</f>
        <v>0</v>
      </c>
      <c r="BB100" s="88">
        <f>'SO01.5 - SO01.5 Zatepleni...'!F37</f>
        <v>0</v>
      </c>
      <c r="BC100" s="88">
        <f>'SO01.5 - SO01.5 Zatepleni...'!F38</f>
        <v>0</v>
      </c>
      <c r="BD100" s="90">
        <f>'SO01.5 - SO01.5 Zatepleni...'!F39</f>
        <v>0</v>
      </c>
      <c r="BT100" s="25" t="s">
        <v>89</v>
      </c>
      <c r="BV100" s="25" t="s">
        <v>78</v>
      </c>
      <c r="BW100" s="25" t="s">
        <v>102</v>
      </c>
      <c r="BX100" s="25" t="s">
        <v>85</v>
      </c>
      <c r="CL100" s="25" t="s">
        <v>1</v>
      </c>
    </row>
    <row r="101" spans="1:91" s="3" customFormat="1" ht="23.25" customHeight="1">
      <c r="A101" s="77" t="s">
        <v>80</v>
      </c>
      <c r="B101" s="51"/>
      <c r="C101" s="14"/>
      <c r="D101" s="14"/>
      <c r="E101" s="267" t="s">
        <v>103</v>
      </c>
      <c r="F101" s="267"/>
      <c r="G101" s="267"/>
      <c r="H101" s="267"/>
      <c r="I101" s="267"/>
      <c r="J101" s="14"/>
      <c r="K101" s="267" t="s">
        <v>104</v>
      </c>
      <c r="L101" s="267"/>
      <c r="M101" s="267"/>
      <c r="N101" s="267"/>
      <c r="O101" s="267"/>
      <c r="P101" s="267"/>
      <c r="Q101" s="267"/>
      <c r="R101" s="267"/>
      <c r="S101" s="267"/>
      <c r="T101" s="267"/>
      <c r="U101" s="267"/>
      <c r="V101" s="267"/>
      <c r="W101" s="267"/>
      <c r="X101" s="267"/>
      <c r="Y101" s="267"/>
      <c r="Z101" s="267"/>
      <c r="AA101" s="267"/>
      <c r="AB101" s="267"/>
      <c r="AC101" s="267"/>
      <c r="AD101" s="267"/>
      <c r="AE101" s="267"/>
      <c r="AF101" s="267"/>
      <c r="AG101" s="231">
        <v>0</v>
      </c>
      <c r="AH101" s="232"/>
      <c r="AI101" s="232"/>
      <c r="AJ101" s="232"/>
      <c r="AK101" s="232"/>
      <c r="AL101" s="232"/>
      <c r="AM101" s="232"/>
      <c r="AN101" s="231">
        <v>0</v>
      </c>
      <c r="AO101" s="232"/>
      <c r="AP101" s="232"/>
      <c r="AQ101" s="86" t="s">
        <v>88</v>
      </c>
      <c r="AR101" s="51"/>
      <c r="AS101" s="87">
        <v>0</v>
      </c>
      <c r="AT101" s="88">
        <f t="shared" si="0"/>
        <v>0</v>
      </c>
      <c r="AU101" s="89">
        <f>'SO01.6 - SO01.6  Vysprave...'!P129</f>
        <v>0</v>
      </c>
      <c r="AV101" s="88">
        <f>'SO01.6 - SO01.6  Vysprave...'!J35</f>
        <v>0</v>
      </c>
      <c r="AW101" s="88">
        <f>'SO01.6 - SO01.6  Vysprave...'!J36</f>
        <v>0</v>
      </c>
      <c r="AX101" s="88">
        <f>'SO01.6 - SO01.6  Vysprave...'!J37</f>
        <v>0</v>
      </c>
      <c r="AY101" s="88">
        <f>'SO01.6 - SO01.6  Vysprave...'!J38</f>
        <v>0</v>
      </c>
      <c r="AZ101" s="88">
        <f>'SO01.6 - SO01.6  Vysprave...'!F35</f>
        <v>0</v>
      </c>
      <c r="BA101" s="88">
        <f>'SO01.6 - SO01.6  Vysprave...'!F36</f>
        <v>0</v>
      </c>
      <c r="BB101" s="88">
        <f>'SO01.6 - SO01.6  Vysprave...'!F37</f>
        <v>0</v>
      </c>
      <c r="BC101" s="88">
        <f>'SO01.6 - SO01.6  Vysprave...'!F38</f>
        <v>0</v>
      </c>
      <c r="BD101" s="90">
        <f>'SO01.6 - SO01.6  Vysprave...'!F39</f>
        <v>0</v>
      </c>
      <c r="BT101" s="25" t="s">
        <v>89</v>
      </c>
      <c r="BV101" s="25" t="s">
        <v>78</v>
      </c>
      <c r="BW101" s="25" t="s">
        <v>105</v>
      </c>
      <c r="BX101" s="25" t="s">
        <v>85</v>
      </c>
      <c r="CL101" s="25" t="s">
        <v>1</v>
      </c>
    </row>
    <row r="102" spans="1:91" s="3" customFormat="1" ht="23.25" customHeight="1">
      <c r="A102" s="77" t="s">
        <v>80</v>
      </c>
      <c r="B102" s="51"/>
      <c r="C102" s="14"/>
      <c r="D102" s="14"/>
      <c r="E102" s="267" t="s">
        <v>106</v>
      </c>
      <c r="F102" s="267"/>
      <c r="G102" s="267"/>
      <c r="H102" s="267"/>
      <c r="I102" s="267"/>
      <c r="J102" s="14"/>
      <c r="K102" s="267" t="s">
        <v>107</v>
      </c>
      <c r="L102" s="267"/>
      <c r="M102" s="267"/>
      <c r="N102" s="267"/>
      <c r="O102" s="267"/>
      <c r="P102" s="267"/>
      <c r="Q102" s="267"/>
      <c r="R102" s="267"/>
      <c r="S102" s="267"/>
      <c r="T102" s="267"/>
      <c r="U102" s="267"/>
      <c r="V102" s="267"/>
      <c r="W102" s="267"/>
      <c r="X102" s="267"/>
      <c r="Y102" s="267"/>
      <c r="Z102" s="267"/>
      <c r="AA102" s="267"/>
      <c r="AB102" s="267"/>
      <c r="AC102" s="267"/>
      <c r="AD102" s="267"/>
      <c r="AE102" s="267"/>
      <c r="AF102" s="267"/>
      <c r="AG102" s="231">
        <v>0</v>
      </c>
      <c r="AH102" s="232"/>
      <c r="AI102" s="232"/>
      <c r="AJ102" s="232"/>
      <c r="AK102" s="232"/>
      <c r="AL102" s="232"/>
      <c r="AM102" s="232"/>
      <c r="AN102" s="231">
        <v>0</v>
      </c>
      <c r="AO102" s="232"/>
      <c r="AP102" s="232"/>
      <c r="AQ102" s="86" t="s">
        <v>88</v>
      </c>
      <c r="AR102" s="51"/>
      <c r="AS102" s="87">
        <v>0</v>
      </c>
      <c r="AT102" s="88">
        <f t="shared" si="0"/>
        <v>0</v>
      </c>
      <c r="AU102" s="89">
        <f>'SO01.7 - SO01.7 Hasiace p...'!P125</f>
        <v>0</v>
      </c>
      <c r="AV102" s="88">
        <f>'SO01.7 - SO01.7 Hasiace p...'!J35</f>
        <v>0</v>
      </c>
      <c r="AW102" s="88">
        <f>'SO01.7 - SO01.7 Hasiace p...'!J36</f>
        <v>0</v>
      </c>
      <c r="AX102" s="88">
        <f>'SO01.7 - SO01.7 Hasiace p...'!J37</f>
        <v>0</v>
      </c>
      <c r="AY102" s="88">
        <f>'SO01.7 - SO01.7 Hasiace p...'!J38</f>
        <v>0</v>
      </c>
      <c r="AZ102" s="88">
        <f>'SO01.7 - SO01.7 Hasiace p...'!F35</f>
        <v>0</v>
      </c>
      <c r="BA102" s="88">
        <f>'SO01.7 - SO01.7 Hasiace p...'!F36</f>
        <v>0</v>
      </c>
      <c r="BB102" s="88">
        <f>'SO01.7 - SO01.7 Hasiace p...'!F37</f>
        <v>0</v>
      </c>
      <c r="BC102" s="88">
        <f>'SO01.7 - SO01.7 Hasiace p...'!F38</f>
        <v>0</v>
      </c>
      <c r="BD102" s="90">
        <f>'SO01.7 - SO01.7 Hasiace p...'!F39</f>
        <v>0</v>
      </c>
      <c r="BT102" s="25" t="s">
        <v>89</v>
      </c>
      <c r="BV102" s="25" t="s">
        <v>78</v>
      </c>
      <c r="BW102" s="25" t="s">
        <v>108</v>
      </c>
      <c r="BX102" s="25" t="s">
        <v>85</v>
      </c>
      <c r="CL102" s="25" t="s">
        <v>1</v>
      </c>
    </row>
    <row r="103" spans="1:91" s="6" customFormat="1" ht="37.5" customHeight="1">
      <c r="B103" s="78"/>
      <c r="C103" s="79"/>
      <c r="D103" s="268" t="s">
        <v>109</v>
      </c>
      <c r="E103" s="268"/>
      <c r="F103" s="268"/>
      <c r="G103" s="268"/>
      <c r="H103" s="268"/>
      <c r="I103" s="218"/>
      <c r="J103" s="268" t="s">
        <v>110</v>
      </c>
      <c r="K103" s="268"/>
      <c r="L103" s="268"/>
      <c r="M103" s="268"/>
      <c r="N103" s="268"/>
      <c r="O103" s="268"/>
      <c r="P103" s="268"/>
      <c r="Q103" s="268"/>
      <c r="R103" s="268"/>
      <c r="S103" s="268"/>
      <c r="T103" s="268"/>
      <c r="U103" s="268"/>
      <c r="V103" s="268"/>
      <c r="W103" s="268"/>
      <c r="X103" s="268"/>
      <c r="Y103" s="268"/>
      <c r="Z103" s="268"/>
      <c r="AA103" s="268"/>
      <c r="AB103" s="268"/>
      <c r="AC103" s="268"/>
      <c r="AD103" s="268"/>
      <c r="AE103" s="268"/>
      <c r="AF103" s="268"/>
      <c r="AG103" s="240">
        <v>0</v>
      </c>
      <c r="AH103" s="241"/>
      <c r="AI103" s="241"/>
      <c r="AJ103" s="241"/>
      <c r="AK103" s="241"/>
      <c r="AL103" s="241"/>
      <c r="AM103" s="241"/>
      <c r="AN103" s="247">
        <v>0</v>
      </c>
      <c r="AO103" s="241"/>
      <c r="AP103" s="241"/>
      <c r="AQ103" s="80" t="s">
        <v>81</v>
      </c>
      <c r="AR103" s="78"/>
      <c r="AS103" s="81">
        <f>ROUND(SUM(AS104:AS111),2)</f>
        <v>0</v>
      </c>
      <c r="AT103" s="82">
        <f t="shared" si="0"/>
        <v>0</v>
      </c>
      <c r="AU103" s="83">
        <f>ROUND(SUM(AU104:AU111),5)</f>
        <v>0</v>
      </c>
      <c r="AV103" s="82">
        <f>ROUND(AZ103*L29,2)</f>
        <v>0</v>
      </c>
      <c r="AW103" s="82">
        <f>ROUND(BA103*L30,2)</f>
        <v>0</v>
      </c>
      <c r="AX103" s="82">
        <f>ROUND(BB103*L29,2)</f>
        <v>0</v>
      </c>
      <c r="AY103" s="82">
        <f>ROUND(BC103*L30,2)</f>
        <v>0</v>
      </c>
      <c r="AZ103" s="82">
        <f>ROUND(SUM(AZ104:AZ111),2)</f>
        <v>0</v>
      </c>
      <c r="BA103" s="82">
        <f>ROUND(SUM(BA104:BA111),2)</f>
        <v>0</v>
      </c>
      <c r="BB103" s="82">
        <f>ROUND(SUM(BB104:BB111),2)</f>
        <v>0</v>
      </c>
      <c r="BC103" s="82">
        <f>ROUND(SUM(BC104:BC111),2)</f>
        <v>0</v>
      </c>
      <c r="BD103" s="84">
        <f>ROUND(SUM(BD104:BD111),2)</f>
        <v>0</v>
      </c>
      <c r="BS103" s="85" t="s">
        <v>75</v>
      </c>
      <c r="BT103" s="85" t="s">
        <v>82</v>
      </c>
      <c r="BU103" s="85" t="s">
        <v>77</v>
      </c>
      <c r="BV103" s="85" t="s">
        <v>78</v>
      </c>
      <c r="BW103" s="85" t="s">
        <v>111</v>
      </c>
      <c r="BX103" s="85" t="s">
        <v>4</v>
      </c>
      <c r="CL103" s="85" t="s">
        <v>1</v>
      </c>
      <c r="CM103" s="85" t="s">
        <v>76</v>
      </c>
    </row>
    <row r="104" spans="1:91" s="3" customFormat="1" ht="16.5" customHeight="1">
      <c r="A104" s="77" t="s">
        <v>80</v>
      </c>
      <c r="B104" s="51"/>
      <c r="C104" s="14"/>
      <c r="D104" s="14"/>
      <c r="E104" s="267" t="s">
        <v>112</v>
      </c>
      <c r="F104" s="267"/>
      <c r="G104" s="267"/>
      <c r="H104" s="267"/>
      <c r="I104" s="267"/>
      <c r="J104" s="14"/>
      <c r="K104" s="267" t="s">
        <v>113</v>
      </c>
      <c r="L104" s="267"/>
      <c r="M104" s="267"/>
      <c r="N104" s="267"/>
      <c r="O104" s="267"/>
      <c r="P104" s="267"/>
      <c r="Q104" s="267"/>
      <c r="R104" s="267"/>
      <c r="S104" s="267"/>
      <c r="T104" s="267"/>
      <c r="U104" s="267"/>
      <c r="V104" s="267"/>
      <c r="W104" s="267"/>
      <c r="X104" s="267"/>
      <c r="Y104" s="267"/>
      <c r="Z104" s="267"/>
      <c r="AA104" s="267"/>
      <c r="AB104" s="267"/>
      <c r="AC104" s="267"/>
      <c r="AD104" s="267"/>
      <c r="AE104" s="267"/>
      <c r="AF104" s="267"/>
      <c r="AG104" s="231">
        <v>0</v>
      </c>
      <c r="AH104" s="232"/>
      <c r="AI104" s="232"/>
      <c r="AJ104" s="232"/>
      <c r="AK104" s="232"/>
      <c r="AL104" s="232"/>
      <c r="AM104" s="232"/>
      <c r="AN104" s="231">
        <v>0</v>
      </c>
      <c r="AO104" s="232"/>
      <c r="AP104" s="232"/>
      <c r="AQ104" s="86" t="s">
        <v>88</v>
      </c>
      <c r="AR104" s="51"/>
      <c r="AS104" s="87">
        <v>0</v>
      </c>
      <c r="AT104" s="88">
        <f t="shared" si="0"/>
        <v>0</v>
      </c>
      <c r="AU104" s="89">
        <f>'E1.2 - E1.2  Zdravotechnika '!P136</f>
        <v>0</v>
      </c>
      <c r="AV104" s="88">
        <f>'E1.2 - E1.2  Zdravotechnika '!J35</f>
        <v>0</v>
      </c>
      <c r="AW104" s="88">
        <f>'E1.2 - E1.2  Zdravotechnika '!J36</f>
        <v>0</v>
      </c>
      <c r="AX104" s="88">
        <f>'E1.2 - E1.2  Zdravotechnika '!J37</f>
        <v>0</v>
      </c>
      <c r="AY104" s="88">
        <f>'E1.2 - E1.2  Zdravotechnika '!J38</f>
        <v>0</v>
      </c>
      <c r="AZ104" s="88">
        <f>'E1.2 - E1.2  Zdravotechnika '!F35</f>
        <v>0</v>
      </c>
      <c r="BA104" s="88">
        <f>'E1.2 - E1.2  Zdravotechnika '!F36</f>
        <v>0</v>
      </c>
      <c r="BB104" s="88">
        <f>'E1.2 - E1.2  Zdravotechnika '!F37</f>
        <v>0</v>
      </c>
      <c r="BC104" s="88">
        <f>'E1.2 - E1.2  Zdravotechnika '!F38</f>
        <v>0</v>
      </c>
      <c r="BD104" s="90">
        <f>'E1.2 - E1.2  Zdravotechnika '!F39</f>
        <v>0</v>
      </c>
      <c r="BT104" s="25" t="s">
        <v>89</v>
      </c>
      <c r="BV104" s="25" t="s">
        <v>78</v>
      </c>
      <c r="BW104" s="25" t="s">
        <v>114</v>
      </c>
      <c r="BX104" s="25" t="s">
        <v>111</v>
      </c>
      <c r="CL104" s="25" t="s">
        <v>1</v>
      </c>
    </row>
    <row r="105" spans="1:91" s="3" customFormat="1" ht="16.5" customHeight="1">
      <c r="A105" s="77" t="s">
        <v>80</v>
      </c>
      <c r="B105" s="51"/>
      <c r="C105" s="14"/>
      <c r="D105" s="14"/>
      <c r="E105" s="267" t="s">
        <v>115</v>
      </c>
      <c r="F105" s="267"/>
      <c r="G105" s="267"/>
      <c r="H105" s="267"/>
      <c r="I105" s="267"/>
      <c r="J105" s="14"/>
      <c r="K105" s="267" t="s">
        <v>116</v>
      </c>
      <c r="L105" s="267"/>
      <c r="M105" s="267"/>
      <c r="N105" s="267"/>
      <c r="O105" s="267"/>
      <c r="P105" s="267"/>
      <c r="Q105" s="267"/>
      <c r="R105" s="267"/>
      <c r="S105" s="267"/>
      <c r="T105" s="267"/>
      <c r="U105" s="267"/>
      <c r="V105" s="267"/>
      <c r="W105" s="267"/>
      <c r="X105" s="267"/>
      <c r="Y105" s="267"/>
      <c r="Z105" s="267"/>
      <c r="AA105" s="267"/>
      <c r="AB105" s="267"/>
      <c r="AC105" s="267"/>
      <c r="AD105" s="267"/>
      <c r="AE105" s="267"/>
      <c r="AF105" s="267"/>
      <c r="AG105" s="231">
        <v>0</v>
      </c>
      <c r="AH105" s="232"/>
      <c r="AI105" s="232"/>
      <c r="AJ105" s="232"/>
      <c r="AK105" s="232"/>
      <c r="AL105" s="232"/>
      <c r="AM105" s="232"/>
      <c r="AN105" s="231">
        <v>0</v>
      </c>
      <c r="AO105" s="232"/>
      <c r="AP105" s="232"/>
      <c r="AQ105" s="86" t="s">
        <v>88</v>
      </c>
      <c r="AR105" s="51"/>
      <c r="AS105" s="87">
        <v>0</v>
      </c>
      <c r="AT105" s="88">
        <f t="shared" si="0"/>
        <v>0</v>
      </c>
      <c r="AU105" s="89">
        <f>'E1.3 - E1.3  Ústredné vyk...'!P137</f>
        <v>0</v>
      </c>
      <c r="AV105" s="88">
        <f>'E1.3 - E1.3  Ústredné vyk...'!J35</f>
        <v>0</v>
      </c>
      <c r="AW105" s="88">
        <f>'E1.3 - E1.3  Ústredné vyk...'!J36</f>
        <v>0</v>
      </c>
      <c r="AX105" s="88">
        <f>'E1.3 - E1.3  Ústredné vyk...'!J37</f>
        <v>0</v>
      </c>
      <c r="AY105" s="88">
        <f>'E1.3 - E1.3  Ústredné vyk...'!J38</f>
        <v>0</v>
      </c>
      <c r="AZ105" s="88">
        <f>'E1.3 - E1.3  Ústredné vyk...'!F35</f>
        <v>0</v>
      </c>
      <c r="BA105" s="88">
        <f>'E1.3 - E1.3  Ústredné vyk...'!F36</f>
        <v>0</v>
      </c>
      <c r="BB105" s="88">
        <f>'E1.3 - E1.3  Ústredné vyk...'!F37</f>
        <v>0</v>
      </c>
      <c r="BC105" s="88">
        <f>'E1.3 - E1.3  Ústredné vyk...'!F38</f>
        <v>0</v>
      </c>
      <c r="BD105" s="90">
        <f>'E1.3 - E1.3  Ústredné vyk...'!F39</f>
        <v>0</v>
      </c>
      <c r="BT105" s="25" t="s">
        <v>89</v>
      </c>
      <c r="BV105" s="25" t="s">
        <v>78</v>
      </c>
      <c r="BW105" s="25" t="s">
        <v>117</v>
      </c>
      <c r="BX105" s="25" t="s">
        <v>111</v>
      </c>
      <c r="CL105" s="25" t="s">
        <v>1</v>
      </c>
    </row>
    <row r="106" spans="1:91" s="3" customFormat="1" ht="16.5" customHeight="1">
      <c r="A106" s="77" t="s">
        <v>80</v>
      </c>
      <c r="B106" s="51"/>
      <c r="C106" s="14"/>
      <c r="D106" s="14"/>
      <c r="E106" s="267" t="s">
        <v>118</v>
      </c>
      <c r="F106" s="267"/>
      <c r="G106" s="267"/>
      <c r="H106" s="267"/>
      <c r="I106" s="267"/>
      <c r="J106" s="14"/>
      <c r="K106" s="267" t="s">
        <v>119</v>
      </c>
      <c r="L106" s="267"/>
      <c r="M106" s="267"/>
      <c r="N106" s="267"/>
      <c r="O106" s="267"/>
      <c r="P106" s="267"/>
      <c r="Q106" s="267"/>
      <c r="R106" s="267"/>
      <c r="S106" s="267"/>
      <c r="T106" s="267"/>
      <c r="U106" s="267"/>
      <c r="V106" s="267"/>
      <c r="W106" s="267"/>
      <c r="X106" s="267"/>
      <c r="Y106" s="267"/>
      <c r="Z106" s="267"/>
      <c r="AA106" s="267"/>
      <c r="AB106" s="267"/>
      <c r="AC106" s="267"/>
      <c r="AD106" s="267"/>
      <c r="AE106" s="267"/>
      <c r="AF106" s="267"/>
      <c r="AG106" s="231">
        <v>0</v>
      </c>
      <c r="AH106" s="232"/>
      <c r="AI106" s="232"/>
      <c r="AJ106" s="232"/>
      <c r="AK106" s="232"/>
      <c r="AL106" s="232"/>
      <c r="AM106" s="232"/>
      <c r="AN106" s="231">
        <v>0</v>
      </c>
      <c r="AO106" s="232"/>
      <c r="AP106" s="232"/>
      <c r="AQ106" s="86" t="s">
        <v>88</v>
      </c>
      <c r="AR106" s="51"/>
      <c r="AS106" s="87">
        <v>0</v>
      </c>
      <c r="AT106" s="88">
        <f t="shared" si="0"/>
        <v>0</v>
      </c>
      <c r="AU106" s="89">
        <f>'E1.4 - E1.4 Vzduchotechnika '!P142</f>
        <v>0</v>
      </c>
      <c r="AV106" s="88">
        <f>'E1.4 - E1.4 Vzduchotechnika '!J35</f>
        <v>0</v>
      </c>
      <c r="AW106" s="88">
        <f>'E1.4 - E1.4 Vzduchotechnika '!J36</f>
        <v>0</v>
      </c>
      <c r="AX106" s="88">
        <f>'E1.4 - E1.4 Vzduchotechnika '!J37</f>
        <v>0</v>
      </c>
      <c r="AY106" s="88">
        <f>'E1.4 - E1.4 Vzduchotechnika '!J38</f>
        <v>0</v>
      </c>
      <c r="AZ106" s="88">
        <f>'E1.4 - E1.4 Vzduchotechnika '!F35</f>
        <v>0</v>
      </c>
      <c r="BA106" s="88">
        <f>'E1.4 - E1.4 Vzduchotechnika '!F36</f>
        <v>0</v>
      </c>
      <c r="BB106" s="88">
        <f>'E1.4 - E1.4 Vzduchotechnika '!F37</f>
        <v>0</v>
      </c>
      <c r="BC106" s="88">
        <f>'E1.4 - E1.4 Vzduchotechnika '!F38</f>
        <v>0</v>
      </c>
      <c r="BD106" s="90">
        <f>'E1.4 - E1.4 Vzduchotechnika '!F39</f>
        <v>0</v>
      </c>
      <c r="BT106" s="25" t="s">
        <v>89</v>
      </c>
      <c r="BV106" s="25" t="s">
        <v>78</v>
      </c>
      <c r="BW106" s="25" t="s">
        <v>120</v>
      </c>
      <c r="BX106" s="25" t="s">
        <v>111</v>
      </c>
      <c r="CL106" s="25" t="s">
        <v>1</v>
      </c>
    </row>
    <row r="107" spans="1:91" s="3" customFormat="1" ht="16.5" customHeight="1">
      <c r="A107" s="77" t="s">
        <v>80</v>
      </c>
      <c r="B107" s="51"/>
      <c r="C107" s="14"/>
      <c r="D107" s="14"/>
      <c r="E107" s="267" t="s">
        <v>121</v>
      </c>
      <c r="F107" s="267"/>
      <c r="G107" s="267"/>
      <c r="H107" s="267"/>
      <c r="I107" s="267"/>
      <c r="J107" s="14"/>
      <c r="K107" s="267" t="s">
        <v>122</v>
      </c>
      <c r="L107" s="267"/>
      <c r="M107" s="267"/>
      <c r="N107" s="267"/>
      <c r="O107" s="267"/>
      <c r="P107" s="267"/>
      <c r="Q107" s="267"/>
      <c r="R107" s="267"/>
      <c r="S107" s="267"/>
      <c r="T107" s="267"/>
      <c r="U107" s="267"/>
      <c r="V107" s="267"/>
      <c r="W107" s="267"/>
      <c r="X107" s="267"/>
      <c r="Y107" s="267"/>
      <c r="Z107" s="267"/>
      <c r="AA107" s="267"/>
      <c r="AB107" s="267"/>
      <c r="AC107" s="267"/>
      <c r="AD107" s="267"/>
      <c r="AE107" s="267"/>
      <c r="AF107" s="267"/>
      <c r="AG107" s="231">
        <v>0</v>
      </c>
      <c r="AH107" s="232"/>
      <c r="AI107" s="232"/>
      <c r="AJ107" s="232"/>
      <c r="AK107" s="232"/>
      <c r="AL107" s="232"/>
      <c r="AM107" s="232"/>
      <c r="AN107" s="231">
        <v>0</v>
      </c>
      <c r="AO107" s="232"/>
      <c r="AP107" s="232"/>
      <c r="AQ107" s="86" t="s">
        <v>88</v>
      </c>
      <c r="AR107" s="51"/>
      <c r="AS107" s="87">
        <v>0</v>
      </c>
      <c r="AT107" s="88">
        <f t="shared" si="0"/>
        <v>0</v>
      </c>
      <c r="AU107" s="89">
        <f>'E1.5 - E1.5 Elektroinštal...'!P126</f>
        <v>0</v>
      </c>
      <c r="AV107" s="88">
        <f>'E1.5 - E1.5 Elektroinštal...'!J35</f>
        <v>0</v>
      </c>
      <c r="AW107" s="88">
        <f>'E1.5 - E1.5 Elektroinštal...'!J36</f>
        <v>0</v>
      </c>
      <c r="AX107" s="88">
        <f>'E1.5 - E1.5 Elektroinštal...'!J37</f>
        <v>0</v>
      </c>
      <c r="AY107" s="88">
        <f>'E1.5 - E1.5 Elektroinštal...'!J38</f>
        <v>0</v>
      </c>
      <c r="AZ107" s="88">
        <f>'E1.5 - E1.5 Elektroinštal...'!F35</f>
        <v>0</v>
      </c>
      <c r="BA107" s="88">
        <f>'E1.5 - E1.5 Elektroinštal...'!F36</f>
        <v>0</v>
      </c>
      <c r="BB107" s="88">
        <f>'E1.5 - E1.5 Elektroinštal...'!F37</f>
        <v>0</v>
      </c>
      <c r="BC107" s="88">
        <f>'E1.5 - E1.5 Elektroinštal...'!F38</f>
        <v>0</v>
      </c>
      <c r="BD107" s="90">
        <f>'E1.5 - E1.5 Elektroinštal...'!F39</f>
        <v>0</v>
      </c>
      <c r="BT107" s="25" t="s">
        <v>89</v>
      </c>
      <c r="BV107" s="25" t="s">
        <v>78</v>
      </c>
      <c r="BW107" s="25" t="s">
        <v>123</v>
      </c>
      <c r="BX107" s="25" t="s">
        <v>111</v>
      </c>
      <c r="CL107" s="25" t="s">
        <v>1</v>
      </c>
    </row>
    <row r="108" spans="1:91" s="3" customFormat="1" ht="16.5" customHeight="1">
      <c r="A108" s="77" t="s">
        <v>80</v>
      </c>
      <c r="B108" s="51"/>
      <c r="C108" s="14"/>
      <c r="D108" s="14"/>
      <c r="E108" s="267" t="s">
        <v>124</v>
      </c>
      <c r="F108" s="267"/>
      <c r="G108" s="267"/>
      <c r="H108" s="267"/>
      <c r="I108" s="267"/>
      <c r="J108" s="14"/>
      <c r="K108" s="267" t="s">
        <v>125</v>
      </c>
      <c r="L108" s="267"/>
      <c r="M108" s="267"/>
      <c r="N108" s="267"/>
      <c r="O108" s="267"/>
      <c r="P108" s="267"/>
      <c r="Q108" s="267"/>
      <c r="R108" s="267"/>
      <c r="S108" s="267"/>
      <c r="T108" s="267"/>
      <c r="U108" s="267"/>
      <c r="V108" s="267"/>
      <c r="W108" s="267"/>
      <c r="X108" s="267"/>
      <c r="Y108" s="267"/>
      <c r="Z108" s="267"/>
      <c r="AA108" s="267"/>
      <c r="AB108" s="267"/>
      <c r="AC108" s="267"/>
      <c r="AD108" s="267"/>
      <c r="AE108" s="267"/>
      <c r="AF108" s="267"/>
      <c r="AG108" s="231">
        <v>0</v>
      </c>
      <c r="AH108" s="232"/>
      <c r="AI108" s="232"/>
      <c r="AJ108" s="232"/>
      <c r="AK108" s="232"/>
      <c r="AL108" s="232"/>
      <c r="AM108" s="232"/>
      <c r="AN108" s="231">
        <v>0</v>
      </c>
      <c r="AO108" s="232"/>
      <c r="AP108" s="232"/>
      <c r="AQ108" s="86" t="s">
        <v>88</v>
      </c>
      <c r="AR108" s="51"/>
      <c r="AS108" s="87">
        <v>0</v>
      </c>
      <c r="AT108" s="88">
        <f t="shared" si="0"/>
        <v>0</v>
      </c>
      <c r="AU108" s="89">
        <f>'E1.6a - E1.6a Štruktúrova...'!P124</f>
        <v>0</v>
      </c>
      <c r="AV108" s="88">
        <f>'E1.6a - E1.6a Štruktúrova...'!J35</f>
        <v>0</v>
      </c>
      <c r="AW108" s="88">
        <f>'E1.6a - E1.6a Štruktúrova...'!J36</f>
        <v>0</v>
      </c>
      <c r="AX108" s="88">
        <f>'E1.6a - E1.6a Štruktúrova...'!J37</f>
        <v>0</v>
      </c>
      <c r="AY108" s="88">
        <f>'E1.6a - E1.6a Štruktúrova...'!J38</f>
        <v>0</v>
      </c>
      <c r="AZ108" s="88">
        <f>'E1.6a - E1.6a Štruktúrova...'!F35</f>
        <v>0</v>
      </c>
      <c r="BA108" s="88">
        <f>'E1.6a - E1.6a Štruktúrova...'!F36</f>
        <v>0</v>
      </c>
      <c r="BB108" s="88">
        <f>'E1.6a - E1.6a Štruktúrova...'!F37</f>
        <v>0</v>
      </c>
      <c r="BC108" s="88">
        <f>'E1.6a - E1.6a Štruktúrova...'!F38</f>
        <v>0</v>
      </c>
      <c r="BD108" s="90">
        <f>'E1.6a - E1.6a Štruktúrova...'!F39</f>
        <v>0</v>
      </c>
      <c r="BT108" s="25" t="s">
        <v>89</v>
      </c>
      <c r="BV108" s="25" t="s">
        <v>78</v>
      </c>
      <c r="BW108" s="25" t="s">
        <v>126</v>
      </c>
      <c r="BX108" s="25" t="s">
        <v>111</v>
      </c>
      <c r="CL108" s="25" t="s">
        <v>1</v>
      </c>
    </row>
    <row r="109" spans="1:91" s="3" customFormat="1" ht="23.25" customHeight="1">
      <c r="A109" s="77" t="s">
        <v>80</v>
      </c>
      <c r="B109" s="51"/>
      <c r="C109" s="14"/>
      <c r="D109" s="14"/>
      <c r="E109" s="267" t="s">
        <v>127</v>
      </c>
      <c r="F109" s="267"/>
      <c r="G109" s="267"/>
      <c r="H109" s="267"/>
      <c r="I109" s="267"/>
      <c r="J109" s="14"/>
      <c r="K109" s="267" t="s">
        <v>128</v>
      </c>
      <c r="L109" s="267"/>
      <c r="M109" s="267"/>
      <c r="N109" s="267"/>
      <c r="O109" s="267"/>
      <c r="P109" s="267"/>
      <c r="Q109" s="267"/>
      <c r="R109" s="267"/>
      <c r="S109" s="267"/>
      <c r="T109" s="267"/>
      <c r="U109" s="267"/>
      <c r="V109" s="267"/>
      <c r="W109" s="267"/>
      <c r="X109" s="267"/>
      <c r="Y109" s="267"/>
      <c r="Z109" s="267"/>
      <c r="AA109" s="267"/>
      <c r="AB109" s="267"/>
      <c r="AC109" s="267"/>
      <c r="AD109" s="267"/>
      <c r="AE109" s="267"/>
      <c r="AF109" s="267"/>
      <c r="AG109" s="231">
        <v>0</v>
      </c>
      <c r="AH109" s="232"/>
      <c r="AI109" s="232"/>
      <c r="AJ109" s="232"/>
      <c r="AK109" s="232"/>
      <c r="AL109" s="232"/>
      <c r="AM109" s="232"/>
      <c r="AN109" s="231">
        <v>0</v>
      </c>
      <c r="AO109" s="232"/>
      <c r="AP109" s="232"/>
      <c r="AQ109" s="86" t="s">
        <v>88</v>
      </c>
      <c r="AR109" s="51"/>
      <c r="AS109" s="87">
        <v>0</v>
      </c>
      <c r="AT109" s="88">
        <f t="shared" si="0"/>
        <v>0</v>
      </c>
      <c r="AU109" s="89">
        <f>'E1.6b, E1.6c - E1.6b Elek...'!P125</f>
        <v>0</v>
      </c>
      <c r="AV109" s="88">
        <f>'E1.6b, E1.6c - E1.6b Elek...'!J35</f>
        <v>0</v>
      </c>
      <c r="AW109" s="88">
        <f>'E1.6b, E1.6c - E1.6b Elek...'!J36</f>
        <v>0</v>
      </c>
      <c r="AX109" s="88">
        <f>'E1.6b, E1.6c - E1.6b Elek...'!J37</f>
        <v>0</v>
      </c>
      <c r="AY109" s="88">
        <f>'E1.6b, E1.6c - E1.6b Elek...'!J38</f>
        <v>0</v>
      </c>
      <c r="AZ109" s="88">
        <f>'E1.6b, E1.6c - E1.6b Elek...'!F35</f>
        <v>0</v>
      </c>
      <c r="BA109" s="88">
        <f>'E1.6b, E1.6c - E1.6b Elek...'!F36</f>
        <v>0</v>
      </c>
      <c r="BB109" s="88">
        <f>'E1.6b, E1.6c - E1.6b Elek...'!F37</f>
        <v>0</v>
      </c>
      <c r="BC109" s="88">
        <f>'E1.6b, E1.6c - E1.6b Elek...'!F38</f>
        <v>0</v>
      </c>
      <c r="BD109" s="90">
        <f>'E1.6b, E1.6c - E1.6b Elek...'!F39</f>
        <v>0</v>
      </c>
      <c r="BT109" s="25" t="s">
        <v>89</v>
      </c>
      <c r="BV109" s="25" t="s">
        <v>78</v>
      </c>
      <c r="BW109" s="25" t="s">
        <v>129</v>
      </c>
      <c r="BX109" s="25" t="s">
        <v>111</v>
      </c>
      <c r="CL109" s="25" t="s">
        <v>1</v>
      </c>
    </row>
    <row r="110" spans="1:91" s="3" customFormat="1" ht="16.5" customHeight="1">
      <c r="A110" s="77" t="s">
        <v>80</v>
      </c>
      <c r="B110" s="51"/>
      <c r="C110" s="14"/>
      <c r="D110" s="14"/>
      <c r="E110" s="267" t="s">
        <v>130</v>
      </c>
      <c r="F110" s="267"/>
      <c r="G110" s="267"/>
      <c r="H110" s="267"/>
      <c r="I110" s="267"/>
      <c r="J110" s="14"/>
      <c r="K110" s="267" t="s">
        <v>131</v>
      </c>
      <c r="L110" s="267"/>
      <c r="M110" s="267"/>
      <c r="N110" s="267"/>
      <c r="O110" s="267"/>
      <c r="P110" s="267"/>
      <c r="Q110" s="267"/>
      <c r="R110" s="267"/>
      <c r="S110" s="267"/>
      <c r="T110" s="267"/>
      <c r="U110" s="267"/>
      <c r="V110" s="267"/>
      <c r="W110" s="267"/>
      <c r="X110" s="267"/>
      <c r="Y110" s="267"/>
      <c r="Z110" s="267"/>
      <c r="AA110" s="267"/>
      <c r="AB110" s="267"/>
      <c r="AC110" s="267"/>
      <c r="AD110" s="267"/>
      <c r="AE110" s="267"/>
      <c r="AF110" s="267"/>
      <c r="AG110" s="231">
        <v>0</v>
      </c>
      <c r="AH110" s="232"/>
      <c r="AI110" s="232"/>
      <c r="AJ110" s="232"/>
      <c r="AK110" s="232"/>
      <c r="AL110" s="232"/>
      <c r="AM110" s="232"/>
      <c r="AN110" s="231">
        <v>0</v>
      </c>
      <c r="AO110" s="232"/>
      <c r="AP110" s="232"/>
      <c r="AQ110" s="86" t="s">
        <v>88</v>
      </c>
      <c r="AR110" s="51"/>
      <c r="AS110" s="87">
        <v>0</v>
      </c>
      <c r="AT110" s="88">
        <f t="shared" si="0"/>
        <v>0</v>
      </c>
      <c r="AU110" s="89">
        <f>'E1.7 - E1.7 Plynoinštalácia'!P125</f>
        <v>0</v>
      </c>
      <c r="AV110" s="88">
        <f>'E1.7 - E1.7 Plynoinštalácia'!J35</f>
        <v>0</v>
      </c>
      <c r="AW110" s="88">
        <f>'E1.7 - E1.7 Plynoinštalácia'!J36</f>
        <v>0</v>
      </c>
      <c r="AX110" s="88">
        <f>'E1.7 - E1.7 Plynoinštalácia'!J37</f>
        <v>0</v>
      </c>
      <c r="AY110" s="88">
        <f>'E1.7 - E1.7 Plynoinštalácia'!J38</f>
        <v>0</v>
      </c>
      <c r="AZ110" s="88">
        <f>'E1.7 - E1.7 Plynoinštalácia'!F35</f>
        <v>0</v>
      </c>
      <c r="BA110" s="88">
        <f>'E1.7 - E1.7 Plynoinštalácia'!F36</f>
        <v>0</v>
      </c>
      <c r="BB110" s="88">
        <f>'E1.7 - E1.7 Plynoinštalácia'!F37</f>
        <v>0</v>
      </c>
      <c r="BC110" s="88">
        <f>'E1.7 - E1.7 Plynoinštalácia'!F38</f>
        <v>0</v>
      </c>
      <c r="BD110" s="90">
        <f>'E1.7 - E1.7 Plynoinštalácia'!F39</f>
        <v>0</v>
      </c>
      <c r="BT110" s="25" t="s">
        <v>89</v>
      </c>
      <c r="BV110" s="25" t="s">
        <v>78</v>
      </c>
      <c r="BW110" s="25" t="s">
        <v>132</v>
      </c>
      <c r="BX110" s="25" t="s">
        <v>111</v>
      </c>
      <c r="CL110" s="25" t="s">
        <v>1</v>
      </c>
    </row>
    <row r="111" spans="1:91" s="3" customFormat="1" ht="16.5" customHeight="1">
      <c r="A111" s="77" t="s">
        <v>80</v>
      </c>
      <c r="B111" s="51"/>
      <c r="C111" s="14"/>
      <c r="D111" s="14"/>
      <c r="E111" s="267" t="s">
        <v>133</v>
      </c>
      <c r="F111" s="267"/>
      <c r="G111" s="267"/>
      <c r="H111" s="267"/>
      <c r="I111" s="267"/>
      <c r="J111" s="14"/>
      <c r="K111" s="267" t="s">
        <v>134</v>
      </c>
      <c r="L111" s="267"/>
      <c r="M111" s="267"/>
      <c r="N111" s="267"/>
      <c r="O111" s="267"/>
      <c r="P111" s="267"/>
      <c r="Q111" s="267"/>
      <c r="R111" s="267"/>
      <c r="S111" s="267"/>
      <c r="T111" s="267"/>
      <c r="U111" s="267"/>
      <c r="V111" s="267"/>
      <c r="W111" s="267"/>
      <c r="X111" s="267"/>
      <c r="Y111" s="267"/>
      <c r="Z111" s="267"/>
      <c r="AA111" s="267"/>
      <c r="AB111" s="267"/>
      <c r="AC111" s="267"/>
      <c r="AD111" s="267"/>
      <c r="AE111" s="267"/>
      <c r="AF111" s="267"/>
      <c r="AG111" s="231">
        <v>0</v>
      </c>
      <c r="AH111" s="232"/>
      <c r="AI111" s="232"/>
      <c r="AJ111" s="232"/>
      <c r="AK111" s="232"/>
      <c r="AL111" s="232"/>
      <c r="AM111" s="232"/>
      <c r="AN111" s="231">
        <v>0</v>
      </c>
      <c r="AO111" s="232"/>
      <c r="AP111" s="232"/>
      <c r="AQ111" s="86" t="s">
        <v>88</v>
      </c>
      <c r="AR111" s="51"/>
      <c r="AS111" s="91">
        <v>0</v>
      </c>
      <c r="AT111" s="92">
        <f t="shared" si="0"/>
        <v>0</v>
      </c>
      <c r="AU111" s="93">
        <f>'E1.9 - E1.9 Meranie a reg...'!P141</f>
        <v>0</v>
      </c>
      <c r="AV111" s="92">
        <f>'E1.9 - E1.9 Meranie a reg...'!J35</f>
        <v>0</v>
      </c>
      <c r="AW111" s="92">
        <f>'E1.9 - E1.9 Meranie a reg...'!J36</f>
        <v>0</v>
      </c>
      <c r="AX111" s="92">
        <f>'E1.9 - E1.9 Meranie a reg...'!J37</f>
        <v>0</v>
      </c>
      <c r="AY111" s="92">
        <f>'E1.9 - E1.9 Meranie a reg...'!J38</f>
        <v>0</v>
      </c>
      <c r="AZ111" s="92">
        <f>'E1.9 - E1.9 Meranie a reg...'!F35</f>
        <v>0</v>
      </c>
      <c r="BA111" s="92">
        <f>'E1.9 - E1.9 Meranie a reg...'!F36</f>
        <v>0</v>
      </c>
      <c r="BB111" s="92">
        <f>'E1.9 - E1.9 Meranie a reg...'!F37</f>
        <v>0</v>
      </c>
      <c r="BC111" s="92">
        <f>'E1.9 - E1.9 Meranie a reg...'!F38</f>
        <v>0</v>
      </c>
      <c r="BD111" s="94">
        <f>'E1.9 - E1.9 Meranie a reg...'!F39</f>
        <v>0</v>
      </c>
      <c r="BT111" s="25" t="s">
        <v>89</v>
      </c>
      <c r="BV111" s="25" t="s">
        <v>78</v>
      </c>
      <c r="BW111" s="25" t="s">
        <v>135</v>
      </c>
      <c r="BX111" s="25" t="s">
        <v>111</v>
      </c>
      <c r="CL111" s="25" t="s">
        <v>1</v>
      </c>
    </row>
    <row r="112" spans="1:91" s="1" customFormat="1" ht="30" customHeight="1">
      <c r="B112" s="32"/>
      <c r="AR112" s="32"/>
    </row>
    <row r="113" spans="2:44" s="1" customFormat="1" ht="6.95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32"/>
    </row>
  </sheetData>
  <mergeCells count="106">
    <mergeCell ref="E111:I111"/>
    <mergeCell ref="K111:AF111"/>
    <mergeCell ref="L85:AJ85"/>
    <mergeCell ref="E104:I104"/>
    <mergeCell ref="K104:AF104"/>
    <mergeCell ref="E105:I105"/>
    <mergeCell ref="K105:AF105"/>
    <mergeCell ref="E106:I106"/>
    <mergeCell ref="K106:AF106"/>
    <mergeCell ref="E107:I107"/>
    <mergeCell ref="K107:AF107"/>
    <mergeCell ref="C92:G92"/>
    <mergeCell ref="D95:H95"/>
    <mergeCell ref="D103:H103"/>
    <mergeCell ref="E102:I102"/>
    <mergeCell ref="E100:I100"/>
    <mergeCell ref="E101:I101"/>
    <mergeCell ref="E99:I99"/>
    <mergeCell ref="E96:I96"/>
    <mergeCell ref="E98:I98"/>
    <mergeCell ref="E97:I97"/>
    <mergeCell ref="L33:P33"/>
    <mergeCell ref="W33:AE33"/>
    <mergeCell ref="AK33:AO33"/>
    <mergeCell ref="E108:I108"/>
    <mergeCell ref="K108:AF108"/>
    <mergeCell ref="E109:I109"/>
    <mergeCell ref="K109:AF109"/>
    <mergeCell ref="E110:I110"/>
    <mergeCell ref="K110:AF110"/>
    <mergeCell ref="I92:AF92"/>
    <mergeCell ref="J103:AF103"/>
    <mergeCell ref="J95:AF95"/>
    <mergeCell ref="K97:AF97"/>
    <mergeCell ref="K96:AF96"/>
    <mergeCell ref="K98:AF98"/>
    <mergeCell ref="K99:AF99"/>
    <mergeCell ref="K101:AF101"/>
    <mergeCell ref="K102:AF102"/>
    <mergeCell ref="K100:AF100"/>
    <mergeCell ref="X35:AB35"/>
    <mergeCell ref="AN103:AP103"/>
    <mergeCell ref="W30:AE30"/>
    <mergeCell ref="AK30:AO30"/>
    <mergeCell ref="L30:P30"/>
    <mergeCell ref="W31:AE31"/>
    <mergeCell ref="L31:P31"/>
    <mergeCell ref="AK31:AO31"/>
    <mergeCell ref="L32:P32"/>
    <mergeCell ref="W32:AE32"/>
    <mergeCell ref="AK32:AO32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AR2:BE2"/>
    <mergeCell ref="AG100:AM100"/>
    <mergeCell ref="AG99:AM99"/>
    <mergeCell ref="AG103:AM103"/>
    <mergeCell ref="AG96:AM96"/>
    <mergeCell ref="AG92:AM92"/>
    <mergeCell ref="AG98:AM98"/>
    <mergeCell ref="AG97:AM97"/>
    <mergeCell ref="AG102:AM102"/>
    <mergeCell ref="AG95:AM95"/>
    <mergeCell ref="AG101:AM101"/>
    <mergeCell ref="AM90:AP90"/>
    <mergeCell ref="AM89:AP89"/>
    <mergeCell ref="AM87:AN87"/>
    <mergeCell ref="AN102:AP102"/>
    <mergeCell ref="AN97:AP97"/>
    <mergeCell ref="AN100:AP100"/>
    <mergeCell ref="AN99:AP99"/>
    <mergeCell ref="AN98:AP98"/>
    <mergeCell ref="AN96:AP96"/>
    <mergeCell ref="AN95:AP95"/>
    <mergeCell ref="BE5:BE34"/>
    <mergeCell ref="AN92:AP92"/>
    <mergeCell ref="AN101:AP101"/>
    <mergeCell ref="AS89:AT91"/>
    <mergeCell ref="AN104:AP104"/>
    <mergeCell ref="AG104:AM104"/>
    <mergeCell ref="AN105:AP105"/>
    <mergeCell ref="AG105:AM105"/>
    <mergeCell ref="AK35:AO35"/>
    <mergeCell ref="AN111:AP111"/>
    <mergeCell ref="AG111:AM111"/>
    <mergeCell ref="AG94:AM94"/>
    <mergeCell ref="AN94:AP94"/>
    <mergeCell ref="AN106:AP106"/>
    <mergeCell ref="AG106:AM106"/>
    <mergeCell ref="AN107:AP107"/>
    <mergeCell ref="AG107:AM107"/>
    <mergeCell ref="AN108:AP108"/>
    <mergeCell ref="AG108:AM108"/>
    <mergeCell ref="AN109:AP109"/>
    <mergeCell ref="AG109:AM109"/>
    <mergeCell ref="AN110:AP110"/>
    <mergeCell ref="AG110:AM110"/>
  </mergeCells>
  <hyperlinks>
    <hyperlink ref="A96" location="'SO01.1 - SO01.1 Búracie p...'!C2" display="/"/>
    <hyperlink ref="A97" location="'SO01.2 - SO01.2 Architekt...'!C2" display="/"/>
    <hyperlink ref="A98" location="'SO01.3 - SO01.3  Konštruk...'!C2" display="/"/>
    <hyperlink ref="A99" location="'SO01.4 - SO01.4 Výkaz pla...'!C2" display="/"/>
    <hyperlink ref="A100" location="'SO01.5 - SO01.5 Zatepleni...'!C2" display="/"/>
    <hyperlink ref="A101" location="'SO01.6 - SO01.6  Vysprave...'!C2" display="/"/>
    <hyperlink ref="A102" location="'SO01.7 - SO01.7 Hasiace p...'!C2" display="/"/>
    <hyperlink ref="A104" location="'E1.2 - E1.2  Zdravotechnika '!C2" display="/"/>
    <hyperlink ref="A105" location="'E1.3 - E1.3  Ústredné vyk...'!C2" display="/"/>
    <hyperlink ref="A106" location="'E1.4 - E1.4 Vzduchotechnika '!C2" display="/"/>
    <hyperlink ref="A107" location="'E1.5 - E1.5 Elektroinštal...'!C2" display="/"/>
    <hyperlink ref="A108" location="'E1.6a - E1.6a Štruktúrova...'!C2" display="/"/>
    <hyperlink ref="A109" location="'E1.6b, E1.6c - E1.6b Elek...'!C2" display="/"/>
    <hyperlink ref="A110" location="'E1.7 - E1.7 Plynoinštalácia'!C2" display="/"/>
    <hyperlink ref="A111" location="'E1.9 - E1.9 Meranie a reg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422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8" t="s">
        <v>5</v>
      </c>
      <c r="M2" s="239"/>
      <c r="N2" s="239"/>
      <c r="O2" s="239"/>
      <c r="P2" s="239"/>
      <c r="Q2" s="239"/>
      <c r="R2" s="239"/>
      <c r="S2" s="239"/>
      <c r="T2" s="239"/>
      <c r="U2" s="239"/>
      <c r="V2" s="239"/>
      <c r="AT2" s="17" t="s">
        <v>117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136</v>
      </c>
      <c r="L4" s="20"/>
      <c r="M4" s="95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74" t="str">
        <f>'Rekapitulácia stavby'!K6</f>
        <v>SO01 - TOPOĽČIANKY, Centrálny logistický sklad (CLS), KASÁRNE, REKONŠTRUKCIA OBJEKTU UBYTOVNE 001</v>
      </c>
      <c r="F7" s="275"/>
      <c r="G7" s="275"/>
      <c r="H7" s="275"/>
      <c r="L7" s="20"/>
    </row>
    <row r="8" spans="2:46" ht="12" customHeight="1">
      <c r="B8" s="20"/>
      <c r="D8" s="27" t="s">
        <v>137</v>
      </c>
      <c r="L8" s="20"/>
    </row>
    <row r="9" spans="2:46" s="1" customFormat="1" ht="23.25" customHeight="1">
      <c r="B9" s="32"/>
      <c r="E9" s="274" t="s">
        <v>5160</v>
      </c>
      <c r="F9" s="273"/>
      <c r="G9" s="273"/>
      <c r="H9" s="273"/>
      <c r="L9" s="32"/>
    </row>
    <row r="10" spans="2:46" s="1" customFormat="1" ht="12" customHeight="1">
      <c r="B10" s="32"/>
      <c r="D10" s="27" t="s">
        <v>202</v>
      </c>
      <c r="L10" s="32"/>
    </row>
    <row r="11" spans="2:46" s="1" customFormat="1" ht="16.5" customHeight="1">
      <c r="B11" s="32"/>
      <c r="E11" s="270" t="s">
        <v>6022</v>
      </c>
      <c r="F11" s="273"/>
      <c r="G11" s="273"/>
      <c r="H11" s="273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20. 11. 2025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6" t="str">
        <f>'Rekapitulácia stavby'!E14</f>
        <v>Vyplň údaj</v>
      </c>
      <c r="F20" s="277"/>
      <c r="G20" s="277"/>
      <c r="H20" s="277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6023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6"/>
      <c r="E29" s="257" t="s">
        <v>1</v>
      </c>
      <c r="F29" s="257"/>
      <c r="G29" s="257"/>
      <c r="H29" s="257"/>
      <c r="L29" s="96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7" t="s">
        <v>36</v>
      </c>
      <c r="J32" s="69">
        <f>ROUND(J137,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8">
        <f>ROUND((SUM(BE137:BE421)),  2)</f>
        <v>0</v>
      </c>
      <c r="G35" s="99"/>
      <c r="H35" s="99"/>
      <c r="I35" s="100">
        <v>0.23</v>
      </c>
      <c r="J35" s="98">
        <f>ROUND(((SUM(BE137:BE421))*I35),  2)</f>
        <v>0</v>
      </c>
      <c r="L35" s="32"/>
    </row>
    <row r="36" spans="2:12" s="1" customFormat="1" ht="14.45" customHeight="1">
      <c r="B36" s="32"/>
      <c r="E36" s="37" t="s">
        <v>42</v>
      </c>
      <c r="F36" s="98">
        <f>ROUND((SUM(BF137:BF421)),  2)</f>
        <v>0</v>
      </c>
      <c r="G36" s="99"/>
      <c r="H36" s="99"/>
      <c r="I36" s="100">
        <v>0.23</v>
      </c>
      <c r="J36" s="98">
        <f>ROUND(((SUM(BF137:BF421))*I36),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8">
        <f>ROUND((SUM(BG137:BG421)),  2)</f>
        <v>0</v>
      </c>
      <c r="I37" s="101">
        <v>0.23</v>
      </c>
      <c r="J37" s="88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8">
        <f>ROUND((SUM(BH137:BH421)),  2)</f>
        <v>0</v>
      </c>
      <c r="I38" s="101">
        <v>0.23</v>
      </c>
      <c r="J38" s="88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8">
        <f>ROUND((SUM(BI137:BI421)),  2)</f>
        <v>0</v>
      </c>
      <c r="G39" s="99"/>
      <c r="H39" s="99"/>
      <c r="I39" s="100">
        <v>0</v>
      </c>
      <c r="J39" s="98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2"/>
      <c r="D41" s="103" t="s">
        <v>46</v>
      </c>
      <c r="E41" s="60"/>
      <c r="F41" s="60"/>
      <c r="G41" s="104" t="s">
        <v>47</v>
      </c>
      <c r="H41" s="105" t="s">
        <v>48</v>
      </c>
      <c r="I41" s="60"/>
      <c r="J41" s="106">
        <f>SUM(J32:J39)</f>
        <v>0</v>
      </c>
      <c r="K41" s="107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08" t="s">
        <v>52</v>
      </c>
      <c r="G61" s="46" t="s">
        <v>51</v>
      </c>
      <c r="H61" s="34"/>
      <c r="I61" s="34"/>
      <c r="J61" s="109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08" t="s">
        <v>52</v>
      </c>
      <c r="G76" s="46" t="s">
        <v>51</v>
      </c>
      <c r="H76" s="34"/>
      <c r="I76" s="34"/>
      <c r="J76" s="109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138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4" t="str">
        <f>E7</f>
        <v>SO01 - TOPOĽČIANKY, Centrálny logistický sklad (CLS), KASÁRNE, REKONŠTRUKCIA OBJEKTU UBYTOVNE 001</v>
      </c>
      <c r="F85" s="275"/>
      <c r="G85" s="275"/>
      <c r="H85" s="275"/>
      <c r="L85" s="32"/>
    </row>
    <row r="86" spans="2:12" ht="12" customHeight="1">
      <c r="B86" s="20"/>
      <c r="C86" s="27" t="s">
        <v>137</v>
      </c>
      <c r="L86" s="20"/>
    </row>
    <row r="87" spans="2:12" s="1" customFormat="1" ht="23.25" customHeight="1">
      <c r="B87" s="32"/>
      <c r="E87" s="274" t="s">
        <v>5160</v>
      </c>
      <c r="F87" s="273"/>
      <c r="G87" s="273"/>
      <c r="H87" s="273"/>
      <c r="L87" s="32"/>
    </row>
    <row r="88" spans="2:12" s="1" customFormat="1" ht="12" customHeight="1">
      <c r="B88" s="32"/>
      <c r="C88" s="27" t="s">
        <v>202</v>
      </c>
      <c r="L88" s="32"/>
    </row>
    <row r="89" spans="2:12" s="1" customFormat="1" ht="16.5" customHeight="1">
      <c r="B89" s="32"/>
      <c r="E89" s="270" t="str">
        <f>E11</f>
        <v xml:space="preserve">E1.3 - E1.3  Ústredné vykurovanie </v>
      </c>
      <c r="F89" s="273"/>
      <c r="G89" s="273"/>
      <c r="H89" s="273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Topoľčianky </v>
      </c>
      <c r="I91" s="27" t="s">
        <v>21</v>
      </c>
      <c r="J91" s="55" t="str">
        <f>IF(J14="","",J14)</f>
        <v>20. 11. 2025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 xml:space="preserve">MV SR Pribinova č.2, 812 72 Bratislava </v>
      </c>
      <c r="I93" s="27" t="s">
        <v>29</v>
      </c>
      <c r="J93" s="30" t="str">
        <f>E23</f>
        <v>STAPRING a.s. Ing.A. Režná,Ing.I.Kóňa</v>
      </c>
      <c r="L93" s="32"/>
    </row>
    <row r="94" spans="2:12" s="1" customFormat="1" ht="25.7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Ing. Schneiderová Jana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0" t="s">
        <v>139</v>
      </c>
      <c r="D96" s="102"/>
      <c r="E96" s="102"/>
      <c r="F96" s="102"/>
      <c r="G96" s="102"/>
      <c r="H96" s="102"/>
      <c r="I96" s="102"/>
      <c r="J96" s="111" t="s">
        <v>140</v>
      </c>
      <c r="K96" s="102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2" t="s">
        <v>141</v>
      </c>
      <c r="J98" s="69">
        <f>J137</f>
        <v>0</v>
      </c>
      <c r="L98" s="32"/>
      <c r="AU98" s="17" t="s">
        <v>142</v>
      </c>
    </row>
    <row r="99" spans="2:47" s="8" customFormat="1" ht="24.95" customHeight="1">
      <c r="B99" s="113"/>
      <c r="D99" s="114" t="s">
        <v>6024</v>
      </c>
      <c r="E99" s="115"/>
      <c r="F99" s="115"/>
      <c r="G99" s="115"/>
      <c r="H99" s="115"/>
      <c r="I99" s="115"/>
      <c r="J99" s="116">
        <f>J138</f>
        <v>0</v>
      </c>
      <c r="L99" s="113"/>
    </row>
    <row r="100" spans="2:47" s="14" customFormat="1" ht="19.899999999999999" customHeight="1">
      <c r="B100" s="176"/>
      <c r="D100" s="177" t="s">
        <v>5163</v>
      </c>
      <c r="E100" s="178"/>
      <c r="F100" s="178"/>
      <c r="G100" s="178"/>
      <c r="H100" s="178"/>
      <c r="I100" s="178"/>
      <c r="J100" s="179">
        <f>J139</f>
        <v>0</v>
      </c>
      <c r="L100" s="176"/>
    </row>
    <row r="101" spans="2:47" s="14" customFormat="1" ht="19.899999999999999" customHeight="1">
      <c r="B101" s="176"/>
      <c r="D101" s="177" t="s">
        <v>5164</v>
      </c>
      <c r="E101" s="178"/>
      <c r="F101" s="178"/>
      <c r="G101" s="178"/>
      <c r="H101" s="178"/>
      <c r="I101" s="178"/>
      <c r="J101" s="179">
        <f>J154</f>
        <v>0</v>
      </c>
      <c r="L101" s="176"/>
    </row>
    <row r="102" spans="2:47" s="14" customFormat="1" ht="19.899999999999999" customHeight="1">
      <c r="B102" s="176"/>
      <c r="D102" s="177" t="s">
        <v>6025</v>
      </c>
      <c r="E102" s="178"/>
      <c r="F102" s="178"/>
      <c r="G102" s="178"/>
      <c r="H102" s="178"/>
      <c r="I102" s="178"/>
      <c r="J102" s="179">
        <f>J157</f>
        <v>0</v>
      </c>
      <c r="L102" s="176"/>
    </row>
    <row r="103" spans="2:47" s="14" customFormat="1" ht="19.899999999999999" customHeight="1">
      <c r="B103" s="176"/>
      <c r="D103" s="177" t="s">
        <v>6026</v>
      </c>
      <c r="E103" s="178"/>
      <c r="F103" s="178"/>
      <c r="G103" s="178"/>
      <c r="H103" s="178"/>
      <c r="I103" s="178"/>
      <c r="J103" s="179">
        <f>J161</f>
        <v>0</v>
      </c>
      <c r="L103" s="176"/>
    </row>
    <row r="104" spans="2:47" s="14" customFormat="1" ht="19.899999999999999" customHeight="1">
      <c r="B104" s="176"/>
      <c r="D104" s="177" t="s">
        <v>5165</v>
      </c>
      <c r="E104" s="178"/>
      <c r="F104" s="178"/>
      <c r="G104" s="178"/>
      <c r="H104" s="178"/>
      <c r="I104" s="178"/>
      <c r="J104" s="179">
        <f>J182</f>
        <v>0</v>
      </c>
      <c r="L104" s="176"/>
    </row>
    <row r="105" spans="2:47" s="14" customFormat="1" ht="19.899999999999999" customHeight="1">
      <c r="B105" s="176"/>
      <c r="D105" s="177" t="s">
        <v>6027</v>
      </c>
      <c r="E105" s="178"/>
      <c r="F105" s="178"/>
      <c r="G105" s="178"/>
      <c r="H105" s="178"/>
      <c r="I105" s="178"/>
      <c r="J105" s="179">
        <f>J190</f>
        <v>0</v>
      </c>
      <c r="L105" s="176"/>
    </row>
    <row r="106" spans="2:47" s="8" customFormat="1" ht="24.95" customHeight="1">
      <c r="B106" s="113"/>
      <c r="D106" s="114" t="s">
        <v>5166</v>
      </c>
      <c r="E106" s="115"/>
      <c r="F106" s="115"/>
      <c r="G106" s="115"/>
      <c r="H106" s="115"/>
      <c r="I106" s="115"/>
      <c r="J106" s="116">
        <f>J193</f>
        <v>0</v>
      </c>
      <c r="L106" s="113"/>
    </row>
    <row r="107" spans="2:47" s="14" customFormat="1" ht="19.899999999999999" customHeight="1">
      <c r="B107" s="176"/>
      <c r="D107" s="177" t="s">
        <v>5167</v>
      </c>
      <c r="E107" s="178"/>
      <c r="F107" s="178"/>
      <c r="G107" s="178"/>
      <c r="H107" s="178"/>
      <c r="I107" s="178"/>
      <c r="J107" s="179">
        <f>J194</f>
        <v>0</v>
      </c>
      <c r="L107" s="176"/>
    </row>
    <row r="108" spans="2:47" s="14" customFormat="1" ht="19.899999999999999" customHeight="1">
      <c r="B108" s="176"/>
      <c r="D108" s="177" t="s">
        <v>6028</v>
      </c>
      <c r="E108" s="178"/>
      <c r="F108" s="178"/>
      <c r="G108" s="178"/>
      <c r="H108" s="178"/>
      <c r="I108" s="178"/>
      <c r="J108" s="179">
        <f>J219</f>
        <v>0</v>
      </c>
      <c r="L108" s="176"/>
    </row>
    <row r="109" spans="2:47" s="14" customFormat="1" ht="19.899999999999999" customHeight="1">
      <c r="B109" s="176"/>
      <c r="D109" s="177" t="s">
        <v>6029</v>
      </c>
      <c r="E109" s="178"/>
      <c r="F109" s="178"/>
      <c r="G109" s="178"/>
      <c r="H109" s="178"/>
      <c r="I109" s="178"/>
      <c r="J109" s="179">
        <f>J245</f>
        <v>0</v>
      </c>
      <c r="L109" s="176"/>
    </row>
    <row r="110" spans="2:47" s="14" customFormat="1" ht="19.899999999999999" customHeight="1">
      <c r="B110" s="176"/>
      <c r="D110" s="177" t="s">
        <v>6030</v>
      </c>
      <c r="E110" s="178"/>
      <c r="F110" s="178"/>
      <c r="G110" s="178"/>
      <c r="H110" s="178"/>
      <c r="I110" s="178"/>
      <c r="J110" s="179">
        <f>J284</f>
        <v>0</v>
      </c>
      <c r="L110" s="176"/>
    </row>
    <row r="111" spans="2:47" s="14" customFormat="1" ht="19.899999999999999" customHeight="1">
      <c r="B111" s="176"/>
      <c r="D111" s="177" t="s">
        <v>6031</v>
      </c>
      <c r="E111" s="178"/>
      <c r="F111" s="178"/>
      <c r="G111" s="178"/>
      <c r="H111" s="178"/>
      <c r="I111" s="178"/>
      <c r="J111" s="179">
        <f>J308</f>
        <v>0</v>
      </c>
      <c r="L111" s="176"/>
    </row>
    <row r="112" spans="2:47" s="14" customFormat="1" ht="19.899999999999999" customHeight="1">
      <c r="B112" s="176"/>
      <c r="D112" s="177" t="s">
        <v>6032</v>
      </c>
      <c r="E112" s="178"/>
      <c r="F112" s="178"/>
      <c r="G112" s="178"/>
      <c r="H112" s="178"/>
      <c r="I112" s="178"/>
      <c r="J112" s="179">
        <f>J367</f>
        <v>0</v>
      </c>
      <c r="L112" s="176"/>
    </row>
    <row r="113" spans="2:12" s="14" customFormat="1" ht="19.899999999999999" customHeight="1">
      <c r="B113" s="176"/>
      <c r="D113" s="177" t="s">
        <v>5174</v>
      </c>
      <c r="E113" s="178"/>
      <c r="F113" s="178"/>
      <c r="G113" s="178"/>
      <c r="H113" s="178"/>
      <c r="I113" s="178"/>
      <c r="J113" s="179">
        <f>J411</f>
        <v>0</v>
      </c>
      <c r="L113" s="176"/>
    </row>
    <row r="114" spans="2:12" s="14" customFormat="1" ht="19.899999999999999" customHeight="1">
      <c r="B114" s="176"/>
      <c r="D114" s="177" t="s">
        <v>6033</v>
      </c>
      <c r="E114" s="178"/>
      <c r="F114" s="178"/>
      <c r="G114" s="178"/>
      <c r="H114" s="178"/>
      <c r="I114" s="178"/>
      <c r="J114" s="179">
        <f>J416</f>
        <v>0</v>
      </c>
      <c r="L114" s="176"/>
    </row>
    <row r="115" spans="2:12" s="8" customFormat="1" ht="24.95" customHeight="1">
      <c r="B115" s="113"/>
      <c r="D115" s="114" t="s">
        <v>6034</v>
      </c>
      <c r="E115" s="115"/>
      <c r="F115" s="115"/>
      <c r="G115" s="115"/>
      <c r="H115" s="115"/>
      <c r="I115" s="115"/>
      <c r="J115" s="116">
        <f>J420</f>
        <v>0</v>
      </c>
      <c r="L115" s="113"/>
    </row>
    <row r="116" spans="2:12" s="1" customFormat="1" ht="21.75" customHeight="1">
      <c r="B116" s="32"/>
      <c r="L116" s="32"/>
    </row>
    <row r="117" spans="2:12" s="1" customFormat="1" ht="6.9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2"/>
    </row>
    <row r="121" spans="2:12" s="1" customFormat="1" ht="6.95" customHeight="1"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32"/>
    </row>
    <row r="122" spans="2:12" s="1" customFormat="1" ht="24.95" customHeight="1">
      <c r="B122" s="32"/>
      <c r="C122" s="21" t="s">
        <v>143</v>
      </c>
      <c r="L122" s="32"/>
    </row>
    <row r="123" spans="2:12" s="1" customFormat="1" ht="6.95" customHeight="1">
      <c r="B123" s="32"/>
      <c r="L123" s="32"/>
    </row>
    <row r="124" spans="2:12" s="1" customFormat="1" ht="12" customHeight="1">
      <c r="B124" s="32"/>
      <c r="C124" s="27" t="s">
        <v>15</v>
      </c>
      <c r="L124" s="32"/>
    </row>
    <row r="125" spans="2:12" s="1" customFormat="1" ht="26.25" customHeight="1">
      <c r="B125" s="32"/>
      <c r="E125" s="274" t="str">
        <f>E7</f>
        <v>SO01 - TOPOĽČIANKY, Centrálny logistický sklad (CLS), KASÁRNE, REKONŠTRUKCIA OBJEKTU UBYTOVNE 001</v>
      </c>
      <c r="F125" s="275"/>
      <c r="G125" s="275"/>
      <c r="H125" s="275"/>
      <c r="L125" s="32"/>
    </row>
    <row r="126" spans="2:12" ht="12" customHeight="1">
      <c r="B126" s="20"/>
      <c r="C126" s="27" t="s">
        <v>137</v>
      </c>
      <c r="L126" s="20"/>
    </row>
    <row r="127" spans="2:12" s="1" customFormat="1" ht="23.25" customHeight="1">
      <c r="B127" s="32"/>
      <c r="E127" s="274" t="s">
        <v>5160</v>
      </c>
      <c r="F127" s="273"/>
      <c r="G127" s="273"/>
      <c r="H127" s="273"/>
      <c r="L127" s="32"/>
    </row>
    <row r="128" spans="2:12" s="1" customFormat="1" ht="12" customHeight="1">
      <c r="B128" s="32"/>
      <c r="C128" s="27" t="s">
        <v>202</v>
      </c>
      <c r="L128" s="32"/>
    </row>
    <row r="129" spans="2:65" s="1" customFormat="1" ht="16.5" customHeight="1">
      <c r="B129" s="32"/>
      <c r="E129" s="270" t="str">
        <f>E11</f>
        <v xml:space="preserve">E1.3 - E1.3  Ústredné vykurovanie </v>
      </c>
      <c r="F129" s="273"/>
      <c r="G129" s="273"/>
      <c r="H129" s="273"/>
      <c r="L129" s="32"/>
    </row>
    <row r="130" spans="2:65" s="1" customFormat="1" ht="6.95" customHeight="1">
      <c r="B130" s="32"/>
      <c r="L130" s="32"/>
    </row>
    <row r="131" spans="2:65" s="1" customFormat="1" ht="12" customHeight="1">
      <c r="B131" s="32"/>
      <c r="C131" s="27" t="s">
        <v>19</v>
      </c>
      <c r="F131" s="25" t="str">
        <f>F14</f>
        <v xml:space="preserve">Topoľčianky </v>
      </c>
      <c r="I131" s="27" t="s">
        <v>21</v>
      </c>
      <c r="J131" s="55" t="str">
        <f>IF(J14="","",J14)</f>
        <v>20. 11. 2025</v>
      </c>
      <c r="L131" s="32"/>
    </row>
    <row r="132" spans="2:65" s="1" customFormat="1" ht="6.95" customHeight="1">
      <c r="B132" s="32"/>
      <c r="L132" s="32"/>
    </row>
    <row r="133" spans="2:65" s="1" customFormat="1" ht="40.15" customHeight="1">
      <c r="B133" s="32"/>
      <c r="C133" s="27" t="s">
        <v>23</v>
      </c>
      <c r="F133" s="25" t="str">
        <f>E17</f>
        <v xml:space="preserve">MV SR Pribinova č.2, 812 72 Bratislava </v>
      </c>
      <c r="I133" s="27" t="s">
        <v>29</v>
      </c>
      <c r="J133" s="30" t="str">
        <f>E23</f>
        <v>STAPRING a.s. Ing.A. Režná,Ing.I.Kóňa</v>
      </c>
      <c r="L133" s="32"/>
    </row>
    <row r="134" spans="2:65" s="1" customFormat="1" ht="25.7" customHeight="1">
      <c r="B134" s="32"/>
      <c r="C134" s="27" t="s">
        <v>27</v>
      </c>
      <c r="F134" s="25" t="str">
        <f>IF(E20="","",E20)</f>
        <v>Vyplň údaj</v>
      </c>
      <c r="I134" s="27" t="s">
        <v>32</v>
      </c>
      <c r="J134" s="30" t="str">
        <f>E26</f>
        <v>Ing. Schneiderová Jana</v>
      </c>
      <c r="L134" s="32"/>
    </row>
    <row r="135" spans="2:65" s="1" customFormat="1" ht="10.35" customHeight="1">
      <c r="B135" s="32"/>
      <c r="L135" s="32"/>
    </row>
    <row r="136" spans="2:65" s="9" customFormat="1" ht="29.25" customHeight="1">
      <c r="B136" s="117"/>
      <c r="C136" s="118" t="s">
        <v>144</v>
      </c>
      <c r="D136" s="119" t="s">
        <v>61</v>
      </c>
      <c r="E136" s="119" t="s">
        <v>57</v>
      </c>
      <c r="F136" s="119" t="s">
        <v>58</v>
      </c>
      <c r="G136" s="119" t="s">
        <v>145</v>
      </c>
      <c r="H136" s="119" t="s">
        <v>146</v>
      </c>
      <c r="I136" s="119" t="s">
        <v>147</v>
      </c>
      <c r="J136" s="120" t="s">
        <v>140</v>
      </c>
      <c r="K136" s="121" t="s">
        <v>148</v>
      </c>
      <c r="L136" s="117"/>
      <c r="M136" s="62" t="s">
        <v>1</v>
      </c>
      <c r="N136" s="63" t="s">
        <v>40</v>
      </c>
      <c r="O136" s="63" t="s">
        <v>149</v>
      </c>
      <c r="P136" s="63" t="s">
        <v>150</v>
      </c>
      <c r="Q136" s="63" t="s">
        <v>151</v>
      </c>
      <c r="R136" s="63" t="s">
        <v>152</v>
      </c>
      <c r="S136" s="63" t="s">
        <v>153</v>
      </c>
      <c r="T136" s="64" t="s">
        <v>154</v>
      </c>
    </row>
    <row r="137" spans="2:65" s="1" customFormat="1" ht="22.9" customHeight="1">
      <c r="B137" s="32"/>
      <c r="C137" s="67" t="s">
        <v>141</v>
      </c>
      <c r="J137" s="122">
        <f>BK137</f>
        <v>0</v>
      </c>
      <c r="L137" s="32"/>
      <c r="M137" s="65"/>
      <c r="N137" s="56"/>
      <c r="O137" s="56"/>
      <c r="P137" s="123">
        <f>P138+P193+P420</f>
        <v>0</v>
      </c>
      <c r="Q137" s="56"/>
      <c r="R137" s="123">
        <f>R138+R193+R420</f>
        <v>24.682599999999997</v>
      </c>
      <c r="S137" s="56"/>
      <c r="T137" s="124">
        <f>T138+T193+T420</f>
        <v>0</v>
      </c>
      <c r="AT137" s="17" t="s">
        <v>75</v>
      </c>
      <c r="AU137" s="17" t="s">
        <v>142</v>
      </c>
      <c r="BK137" s="125">
        <f>BK138+BK193+BK420</f>
        <v>0</v>
      </c>
    </row>
    <row r="138" spans="2:65" s="10" customFormat="1" ht="25.9" customHeight="1">
      <c r="B138" s="126"/>
      <c r="D138" s="127" t="s">
        <v>75</v>
      </c>
      <c r="E138" s="128" t="s">
        <v>261</v>
      </c>
      <c r="F138" s="128" t="s">
        <v>6035</v>
      </c>
      <c r="I138" s="129"/>
      <c r="J138" s="130">
        <f>BK138</f>
        <v>0</v>
      </c>
      <c r="L138" s="126"/>
      <c r="M138" s="131"/>
      <c r="P138" s="132">
        <f>P139+P154+P157+P161+P182+P190</f>
        <v>0</v>
      </c>
      <c r="R138" s="132">
        <f>R139+R154+R157+R161+R182+R190</f>
        <v>13.028819999999998</v>
      </c>
      <c r="T138" s="133">
        <f>T139+T154+T157+T161+T182+T190</f>
        <v>0</v>
      </c>
      <c r="AR138" s="127" t="s">
        <v>82</v>
      </c>
      <c r="AT138" s="134" t="s">
        <v>75</v>
      </c>
      <c r="AU138" s="134" t="s">
        <v>76</v>
      </c>
      <c r="AY138" s="127" t="s">
        <v>156</v>
      </c>
      <c r="BK138" s="135">
        <f>BK139+BK154+BK157+BK161+BK182+BK190</f>
        <v>0</v>
      </c>
    </row>
    <row r="139" spans="2:65" s="10" customFormat="1" ht="22.9" customHeight="1">
      <c r="B139" s="126"/>
      <c r="D139" s="127" t="s">
        <v>75</v>
      </c>
      <c r="E139" s="191" t="s">
        <v>82</v>
      </c>
      <c r="F139" s="191" t="s">
        <v>5189</v>
      </c>
      <c r="I139" s="129"/>
      <c r="J139" s="192">
        <f>BK139</f>
        <v>0</v>
      </c>
      <c r="L139" s="126"/>
      <c r="M139" s="131"/>
      <c r="P139" s="132">
        <f>SUM(P140:P153)</f>
        <v>0</v>
      </c>
      <c r="R139" s="132">
        <f>SUM(R140:R153)</f>
        <v>0</v>
      </c>
      <c r="T139" s="133">
        <f>SUM(T140:T153)</f>
        <v>0</v>
      </c>
      <c r="AR139" s="127" t="s">
        <v>82</v>
      </c>
      <c r="AT139" s="134" t="s">
        <v>75</v>
      </c>
      <c r="AU139" s="134" t="s">
        <v>82</v>
      </c>
      <c r="AY139" s="127" t="s">
        <v>156</v>
      </c>
      <c r="BK139" s="135">
        <f>SUM(BK140:BK153)</f>
        <v>0</v>
      </c>
    </row>
    <row r="140" spans="2:65" s="1" customFormat="1" ht="33" customHeight="1">
      <c r="B140" s="136"/>
      <c r="C140" s="137" t="s">
        <v>82</v>
      </c>
      <c r="D140" s="137" t="s">
        <v>157</v>
      </c>
      <c r="E140" s="138" t="s">
        <v>6036</v>
      </c>
      <c r="F140" s="139" t="s">
        <v>6037</v>
      </c>
      <c r="G140" s="140" t="s">
        <v>178</v>
      </c>
      <c r="H140" s="141">
        <v>16.05</v>
      </c>
      <c r="I140" s="142"/>
      <c r="J140" s="143">
        <f t="shared" ref="J140:J153" si="0">ROUND(I140*H140,2)</f>
        <v>0</v>
      </c>
      <c r="K140" s="144"/>
      <c r="L140" s="32"/>
      <c r="M140" s="145" t="s">
        <v>1</v>
      </c>
      <c r="N140" s="146" t="s">
        <v>42</v>
      </c>
      <c r="P140" s="147">
        <f t="shared" ref="P140:P153" si="1">O140*H140</f>
        <v>0</v>
      </c>
      <c r="Q140" s="147">
        <v>0</v>
      </c>
      <c r="R140" s="147">
        <f t="shared" ref="R140:R153" si="2">Q140*H140</f>
        <v>0</v>
      </c>
      <c r="S140" s="147">
        <v>0</v>
      </c>
      <c r="T140" s="148">
        <f t="shared" ref="T140:T153" si="3">S140*H140</f>
        <v>0</v>
      </c>
      <c r="AR140" s="149" t="s">
        <v>155</v>
      </c>
      <c r="AT140" s="149" t="s">
        <v>157</v>
      </c>
      <c r="AU140" s="149" t="s">
        <v>89</v>
      </c>
      <c r="AY140" s="17" t="s">
        <v>156</v>
      </c>
      <c r="BE140" s="150">
        <f t="shared" ref="BE140:BE153" si="4">IF(N140="základná",J140,0)</f>
        <v>0</v>
      </c>
      <c r="BF140" s="150">
        <f t="shared" ref="BF140:BF153" si="5">IF(N140="znížená",J140,0)</f>
        <v>0</v>
      </c>
      <c r="BG140" s="150">
        <f t="shared" ref="BG140:BG153" si="6">IF(N140="zákl. prenesená",J140,0)</f>
        <v>0</v>
      </c>
      <c r="BH140" s="150">
        <f t="shared" ref="BH140:BH153" si="7">IF(N140="zníž. prenesená",J140,0)</f>
        <v>0</v>
      </c>
      <c r="BI140" s="150">
        <f t="shared" ref="BI140:BI153" si="8">IF(N140="nulová",J140,0)</f>
        <v>0</v>
      </c>
      <c r="BJ140" s="17" t="s">
        <v>89</v>
      </c>
      <c r="BK140" s="150">
        <f t="shared" ref="BK140:BK153" si="9">ROUND(I140*H140,2)</f>
        <v>0</v>
      </c>
      <c r="BL140" s="17" t="s">
        <v>155</v>
      </c>
      <c r="BM140" s="149" t="s">
        <v>6038</v>
      </c>
    </row>
    <row r="141" spans="2:65" s="1" customFormat="1" ht="33" customHeight="1">
      <c r="B141" s="136"/>
      <c r="C141" s="137" t="s">
        <v>89</v>
      </c>
      <c r="D141" s="137" t="s">
        <v>157</v>
      </c>
      <c r="E141" s="138" t="s">
        <v>6039</v>
      </c>
      <c r="F141" s="139" t="s">
        <v>6040</v>
      </c>
      <c r="G141" s="140" t="s">
        <v>178</v>
      </c>
      <c r="H141" s="141">
        <v>16.05</v>
      </c>
      <c r="I141" s="142"/>
      <c r="J141" s="143">
        <f t="shared" si="0"/>
        <v>0</v>
      </c>
      <c r="K141" s="144"/>
      <c r="L141" s="32"/>
      <c r="M141" s="145" t="s">
        <v>1</v>
      </c>
      <c r="N141" s="146" t="s">
        <v>42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155</v>
      </c>
      <c r="AT141" s="149" t="s">
        <v>157</v>
      </c>
      <c r="AU141" s="149" t="s">
        <v>89</v>
      </c>
      <c r="AY141" s="17" t="s">
        <v>156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89</v>
      </c>
      <c r="BK141" s="150">
        <f t="shared" si="9"/>
        <v>0</v>
      </c>
      <c r="BL141" s="17" t="s">
        <v>155</v>
      </c>
      <c r="BM141" s="149" t="s">
        <v>6041</v>
      </c>
    </row>
    <row r="142" spans="2:65" s="1" customFormat="1" ht="33" customHeight="1">
      <c r="B142" s="136"/>
      <c r="C142" s="137" t="s">
        <v>163</v>
      </c>
      <c r="D142" s="137" t="s">
        <v>157</v>
      </c>
      <c r="E142" s="138" t="s">
        <v>6042</v>
      </c>
      <c r="F142" s="139" t="s">
        <v>6043</v>
      </c>
      <c r="G142" s="140" t="s">
        <v>178</v>
      </c>
      <c r="H142" s="141">
        <v>16.05</v>
      </c>
      <c r="I142" s="142"/>
      <c r="J142" s="143">
        <f t="shared" si="0"/>
        <v>0</v>
      </c>
      <c r="K142" s="144"/>
      <c r="L142" s="32"/>
      <c r="M142" s="145" t="s">
        <v>1</v>
      </c>
      <c r="N142" s="146" t="s">
        <v>42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155</v>
      </c>
      <c r="AT142" s="149" t="s">
        <v>157</v>
      </c>
      <c r="AU142" s="149" t="s">
        <v>89</v>
      </c>
      <c r="AY142" s="17" t="s">
        <v>156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89</v>
      </c>
      <c r="BK142" s="150">
        <f t="shared" si="9"/>
        <v>0</v>
      </c>
      <c r="BL142" s="17" t="s">
        <v>155</v>
      </c>
      <c r="BM142" s="149" t="s">
        <v>6044</v>
      </c>
    </row>
    <row r="143" spans="2:65" s="1" customFormat="1" ht="21.75" customHeight="1">
      <c r="B143" s="136"/>
      <c r="C143" s="137" t="s">
        <v>155</v>
      </c>
      <c r="D143" s="137" t="s">
        <v>157</v>
      </c>
      <c r="E143" s="138" t="s">
        <v>6045</v>
      </c>
      <c r="F143" s="139" t="s">
        <v>6046</v>
      </c>
      <c r="G143" s="140" t="s">
        <v>226</v>
      </c>
      <c r="H143" s="141">
        <v>63.951999999999998</v>
      </c>
      <c r="I143" s="142"/>
      <c r="J143" s="143">
        <f t="shared" si="0"/>
        <v>0</v>
      </c>
      <c r="K143" s="144"/>
      <c r="L143" s="32"/>
      <c r="M143" s="145" t="s">
        <v>1</v>
      </c>
      <c r="N143" s="146" t="s">
        <v>42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155</v>
      </c>
      <c r="AT143" s="149" t="s">
        <v>157</v>
      </c>
      <c r="AU143" s="149" t="s">
        <v>89</v>
      </c>
      <c r="AY143" s="17" t="s">
        <v>156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89</v>
      </c>
      <c r="BK143" s="150">
        <f t="shared" si="9"/>
        <v>0</v>
      </c>
      <c r="BL143" s="17" t="s">
        <v>155</v>
      </c>
      <c r="BM143" s="149" t="s">
        <v>6047</v>
      </c>
    </row>
    <row r="144" spans="2:65" s="1" customFormat="1" ht="37.9" customHeight="1">
      <c r="B144" s="136"/>
      <c r="C144" s="137" t="s">
        <v>168</v>
      </c>
      <c r="D144" s="137" t="s">
        <v>157</v>
      </c>
      <c r="E144" s="138" t="s">
        <v>6048</v>
      </c>
      <c r="F144" s="139" t="s">
        <v>6049</v>
      </c>
      <c r="G144" s="140" t="s">
        <v>226</v>
      </c>
      <c r="H144" s="141">
        <v>63.951999999999998</v>
      </c>
      <c r="I144" s="142"/>
      <c r="J144" s="143">
        <f t="shared" si="0"/>
        <v>0</v>
      </c>
      <c r="K144" s="144"/>
      <c r="L144" s="32"/>
      <c r="M144" s="145" t="s">
        <v>1</v>
      </c>
      <c r="N144" s="146" t="s">
        <v>42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155</v>
      </c>
      <c r="AT144" s="149" t="s">
        <v>157</v>
      </c>
      <c r="AU144" s="149" t="s">
        <v>89</v>
      </c>
      <c r="AY144" s="17" t="s">
        <v>156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89</v>
      </c>
      <c r="BK144" s="150">
        <f t="shared" si="9"/>
        <v>0</v>
      </c>
      <c r="BL144" s="17" t="s">
        <v>155</v>
      </c>
      <c r="BM144" s="149" t="s">
        <v>6050</v>
      </c>
    </row>
    <row r="145" spans="2:65" s="1" customFormat="1" ht="33" customHeight="1">
      <c r="B145" s="136"/>
      <c r="C145" s="137" t="s">
        <v>169</v>
      </c>
      <c r="D145" s="137" t="s">
        <v>157</v>
      </c>
      <c r="E145" s="138" t="s">
        <v>5200</v>
      </c>
      <c r="F145" s="139" t="s">
        <v>5201</v>
      </c>
      <c r="G145" s="140" t="s">
        <v>226</v>
      </c>
      <c r="H145" s="141">
        <v>35.055</v>
      </c>
      <c r="I145" s="142"/>
      <c r="J145" s="143">
        <f t="shared" si="0"/>
        <v>0</v>
      </c>
      <c r="K145" s="144"/>
      <c r="L145" s="32"/>
      <c r="M145" s="145" t="s">
        <v>1</v>
      </c>
      <c r="N145" s="146" t="s">
        <v>42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155</v>
      </c>
      <c r="AT145" s="149" t="s">
        <v>157</v>
      </c>
      <c r="AU145" s="149" t="s">
        <v>89</v>
      </c>
      <c r="AY145" s="17" t="s">
        <v>156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89</v>
      </c>
      <c r="BK145" s="150">
        <f t="shared" si="9"/>
        <v>0</v>
      </c>
      <c r="BL145" s="17" t="s">
        <v>155</v>
      </c>
      <c r="BM145" s="149" t="s">
        <v>6051</v>
      </c>
    </row>
    <row r="146" spans="2:65" s="1" customFormat="1" ht="33" customHeight="1">
      <c r="B146" s="136"/>
      <c r="C146" s="137" t="s">
        <v>171</v>
      </c>
      <c r="D146" s="137" t="s">
        <v>157</v>
      </c>
      <c r="E146" s="138" t="s">
        <v>5221</v>
      </c>
      <c r="F146" s="139" t="s">
        <v>5222</v>
      </c>
      <c r="G146" s="140" t="s">
        <v>226</v>
      </c>
      <c r="H146" s="141">
        <v>35.055</v>
      </c>
      <c r="I146" s="142"/>
      <c r="J146" s="143">
        <f t="shared" si="0"/>
        <v>0</v>
      </c>
      <c r="K146" s="144"/>
      <c r="L146" s="32"/>
      <c r="M146" s="145" t="s">
        <v>1</v>
      </c>
      <c r="N146" s="146" t="s">
        <v>42</v>
      </c>
      <c r="P146" s="147">
        <f t="shared" si="1"/>
        <v>0</v>
      </c>
      <c r="Q146" s="147">
        <v>0</v>
      </c>
      <c r="R146" s="147">
        <f t="shared" si="2"/>
        <v>0</v>
      </c>
      <c r="S146" s="147">
        <v>0</v>
      </c>
      <c r="T146" s="148">
        <f t="shared" si="3"/>
        <v>0</v>
      </c>
      <c r="AR146" s="149" t="s">
        <v>155</v>
      </c>
      <c r="AT146" s="149" t="s">
        <v>157</v>
      </c>
      <c r="AU146" s="149" t="s">
        <v>89</v>
      </c>
      <c r="AY146" s="17" t="s">
        <v>156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89</v>
      </c>
      <c r="BK146" s="150">
        <f t="shared" si="9"/>
        <v>0</v>
      </c>
      <c r="BL146" s="17" t="s">
        <v>155</v>
      </c>
      <c r="BM146" s="149" t="s">
        <v>6052</v>
      </c>
    </row>
    <row r="147" spans="2:65" s="1" customFormat="1" ht="24.2" customHeight="1">
      <c r="B147" s="136"/>
      <c r="C147" s="137" t="s">
        <v>173</v>
      </c>
      <c r="D147" s="137" t="s">
        <v>157</v>
      </c>
      <c r="E147" s="138" t="s">
        <v>6053</v>
      </c>
      <c r="F147" s="139" t="s">
        <v>6054</v>
      </c>
      <c r="G147" s="140" t="s">
        <v>226</v>
      </c>
      <c r="H147" s="141">
        <v>35.055</v>
      </c>
      <c r="I147" s="142"/>
      <c r="J147" s="143">
        <f t="shared" si="0"/>
        <v>0</v>
      </c>
      <c r="K147" s="144"/>
      <c r="L147" s="32"/>
      <c r="M147" s="145" t="s">
        <v>1</v>
      </c>
      <c r="N147" s="146" t="s">
        <v>42</v>
      </c>
      <c r="P147" s="147">
        <f t="shared" si="1"/>
        <v>0</v>
      </c>
      <c r="Q147" s="147">
        <v>0</v>
      </c>
      <c r="R147" s="147">
        <f t="shared" si="2"/>
        <v>0</v>
      </c>
      <c r="S147" s="147">
        <v>0</v>
      </c>
      <c r="T147" s="148">
        <f t="shared" si="3"/>
        <v>0</v>
      </c>
      <c r="AR147" s="149" t="s">
        <v>155</v>
      </c>
      <c r="AT147" s="149" t="s">
        <v>157</v>
      </c>
      <c r="AU147" s="149" t="s">
        <v>89</v>
      </c>
      <c r="AY147" s="17" t="s">
        <v>156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7" t="s">
        <v>89</v>
      </c>
      <c r="BK147" s="150">
        <f t="shared" si="9"/>
        <v>0</v>
      </c>
      <c r="BL147" s="17" t="s">
        <v>155</v>
      </c>
      <c r="BM147" s="149" t="s">
        <v>6055</v>
      </c>
    </row>
    <row r="148" spans="2:65" s="1" customFormat="1" ht="24.2" customHeight="1">
      <c r="B148" s="136"/>
      <c r="C148" s="137" t="s">
        <v>174</v>
      </c>
      <c r="D148" s="137" t="s">
        <v>157</v>
      </c>
      <c r="E148" s="138" t="s">
        <v>5217</v>
      </c>
      <c r="F148" s="139" t="s">
        <v>5218</v>
      </c>
      <c r="G148" s="140" t="s">
        <v>226</v>
      </c>
      <c r="H148" s="141">
        <v>35.055</v>
      </c>
      <c r="I148" s="142"/>
      <c r="J148" s="143">
        <f t="shared" si="0"/>
        <v>0</v>
      </c>
      <c r="K148" s="144"/>
      <c r="L148" s="32"/>
      <c r="M148" s="145" t="s">
        <v>1</v>
      </c>
      <c r="N148" s="146" t="s">
        <v>42</v>
      </c>
      <c r="P148" s="147">
        <f t="shared" si="1"/>
        <v>0</v>
      </c>
      <c r="Q148" s="147">
        <v>0</v>
      </c>
      <c r="R148" s="147">
        <f t="shared" si="2"/>
        <v>0</v>
      </c>
      <c r="S148" s="147">
        <v>0</v>
      </c>
      <c r="T148" s="148">
        <f t="shared" si="3"/>
        <v>0</v>
      </c>
      <c r="AR148" s="149" t="s">
        <v>155</v>
      </c>
      <c r="AT148" s="149" t="s">
        <v>157</v>
      </c>
      <c r="AU148" s="149" t="s">
        <v>89</v>
      </c>
      <c r="AY148" s="17" t="s">
        <v>156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7" t="s">
        <v>89</v>
      </c>
      <c r="BK148" s="150">
        <f t="shared" si="9"/>
        <v>0</v>
      </c>
      <c r="BL148" s="17" t="s">
        <v>155</v>
      </c>
      <c r="BM148" s="149" t="s">
        <v>6056</v>
      </c>
    </row>
    <row r="149" spans="2:65" s="1" customFormat="1" ht="16.5" customHeight="1">
      <c r="B149" s="136"/>
      <c r="C149" s="137" t="s">
        <v>175</v>
      </c>
      <c r="D149" s="137" t="s">
        <v>157</v>
      </c>
      <c r="E149" s="138" t="s">
        <v>5203</v>
      </c>
      <c r="F149" s="139" t="s">
        <v>5204</v>
      </c>
      <c r="G149" s="140" t="s">
        <v>226</v>
      </c>
      <c r="H149" s="141">
        <v>35.055</v>
      </c>
      <c r="I149" s="142"/>
      <c r="J149" s="143">
        <f t="shared" si="0"/>
        <v>0</v>
      </c>
      <c r="K149" s="144"/>
      <c r="L149" s="32"/>
      <c r="M149" s="145" t="s">
        <v>1</v>
      </c>
      <c r="N149" s="146" t="s">
        <v>42</v>
      </c>
      <c r="P149" s="147">
        <f t="shared" si="1"/>
        <v>0</v>
      </c>
      <c r="Q149" s="147">
        <v>0</v>
      </c>
      <c r="R149" s="147">
        <f t="shared" si="2"/>
        <v>0</v>
      </c>
      <c r="S149" s="147">
        <v>0</v>
      </c>
      <c r="T149" s="148">
        <f t="shared" si="3"/>
        <v>0</v>
      </c>
      <c r="AR149" s="149" t="s">
        <v>155</v>
      </c>
      <c r="AT149" s="149" t="s">
        <v>157</v>
      </c>
      <c r="AU149" s="149" t="s">
        <v>89</v>
      </c>
      <c r="AY149" s="17" t="s">
        <v>156</v>
      </c>
      <c r="BE149" s="150">
        <f t="shared" si="4"/>
        <v>0</v>
      </c>
      <c r="BF149" s="150">
        <f t="shared" si="5"/>
        <v>0</v>
      </c>
      <c r="BG149" s="150">
        <f t="shared" si="6"/>
        <v>0</v>
      </c>
      <c r="BH149" s="150">
        <f t="shared" si="7"/>
        <v>0</v>
      </c>
      <c r="BI149" s="150">
        <f t="shared" si="8"/>
        <v>0</v>
      </c>
      <c r="BJ149" s="17" t="s">
        <v>89</v>
      </c>
      <c r="BK149" s="150">
        <f t="shared" si="9"/>
        <v>0</v>
      </c>
      <c r="BL149" s="17" t="s">
        <v>155</v>
      </c>
      <c r="BM149" s="149" t="s">
        <v>6057</v>
      </c>
    </row>
    <row r="150" spans="2:65" s="1" customFormat="1" ht="24.2" customHeight="1">
      <c r="B150" s="136"/>
      <c r="C150" s="137" t="s">
        <v>330</v>
      </c>
      <c r="D150" s="137" t="s">
        <v>157</v>
      </c>
      <c r="E150" s="138" t="s">
        <v>6058</v>
      </c>
      <c r="F150" s="139" t="s">
        <v>6059</v>
      </c>
      <c r="G150" s="140" t="s">
        <v>296</v>
      </c>
      <c r="H150" s="141">
        <v>35.055</v>
      </c>
      <c r="I150" s="142"/>
      <c r="J150" s="143">
        <f t="shared" si="0"/>
        <v>0</v>
      </c>
      <c r="K150" s="144"/>
      <c r="L150" s="32"/>
      <c r="M150" s="145" t="s">
        <v>1</v>
      </c>
      <c r="N150" s="146" t="s">
        <v>42</v>
      </c>
      <c r="P150" s="147">
        <f t="shared" si="1"/>
        <v>0</v>
      </c>
      <c r="Q150" s="147">
        <v>0</v>
      </c>
      <c r="R150" s="147">
        <f t="shared" si="2"/>
        <v>0</v>
      </c>
      <c r="S150" s="147">
        <v>0</v>
      </c>
      <c r="T150" s="148">
        <f t="shared" si="3"/>
        <v>0</v>
      </c>
      <c r="AR150" s="149" t="s">
        <v>155</v>
      </c>
      <c r="AT150" s="149" t="s">
        <v>157</v>
      </c>
      <c r="AU150" s="149" t="s">
        <v>89</v>
      </c>
      <c r="AY150" s="17" t="s">
        <v>156</v>
      </c>
      <c r="BE150" s="150">
        <f t="shared" si="4"/>
        <v>0</v>
      </c>
      <c r="BF150" s="150">
        <f t="shared" si="5"/>
        <v>0</v>
      </c>
      <c r="BG150" s="150">
        <f t="shared" si="6"/>
        <v>0</v>
      </c>
      <c r="BH150" s="150">
        <f t="shared" si="7"/>
        <v>0</v>
      </c>
      <c r="BI150" s="150">
        <f t="shared" si="8"/>
        <v>0</v>
      </c>
      <c r="BJ150" s="17" t="s">
        <v>89</v>
      </c>
      <c r="BK150" s="150">
        <f t="shared" si="9"/>
        <v>0</v>
      </c>
      <c r="BL150" s="17" t="s">
        <v>155</v>
      </c>
      <c r="BM150" s="149" t="s">
        <v>6060</v>
      </c>
    </row>
    <row r="151" spans="2:65" s="1" customFormat="1" ht="24.2" customHeight="1">
      <c r="B151" s="136"/>
      <c r="C151" s="137" t="s">
        <v>172</v>
      </c>
      <c r="D151" s="137" t="s">
        <v>157</v>
      </c>
      <c r="E151" s="138" t="s">
        <v>6061</v>
      </c>
      <c r="F151" s="139" t="s">
        <v>6062</v>
      </c>
      <c r="G151" s="140" t="s">
        <v>226</v>
      </c>
      <c r="H151" s="141">
        <v>30.352</v>
      </c>
      <c r="I151" s="142"/>
      <c r="J151" s="143">
        <f t="shared" si="0"/>
        <v>0</v>
      </c>
      <c r="K151" s="144"/>
      <c r="L151" s="32"/>
      <c r="M151" s="145" t="s">
        <v>1</v>
      </c>
      <c r="N151" s="146" t="s">
        <v>42</v>
      </c>
      <c r="P151" s="147">
        <f t="shared" si="1"/>
        <v>0</v>
      </c>
      <c r="Q151" s="147">
        <v>0</v>
      </c>
      <c r="R151" s="147">
        <f t="shared" si="2"/>
        <v>0</v>
      </c>
      <c r="S151" s="147">
        <v>0</v>
      </c>
      <c r="T151" s="148">
        <f t="shared" si="3"/>
        <v>0</v>
      </c>
      <c r="AR151" s="149" t="s">
        <v>155</v>
      </c>
      <c r="AT151" s="149" t="s">
        <v>157</v>
      </c>
      <c r="AU151" s="149" t="s">
        <v>89</v>
      </c>
      <c r="AY151" s="17" t="s">
        <v>156</v>
      </c>
      <c r="BE151" s="150">
        <f t="shared" si="4"/>
        <v>0</v>
      </c>
      <c r="BF151" s="150">
        <f t="shared" si="5"/>
        <v>0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7" t="s">
        <v>89</v>
      </c>
      <c r="BK151" s="150">
        <f t="shared" si="9"/>
        <v>0</v>
      </c>
      <c r="BL151" s="17" t="s">
        <v>155</v>
      </c>
      <c r="BM151" s="149" t="s">
        <v>6063</v>
      </c>
    </row>
    <row r="152" spans="2:65" s="1" customFormat="1" ht="24.2" customHeight="1">
      <c r="B152" s="136"/>
      <c r="C152" s="137" t="s">
        <v>369</v>
      </c>
      <c r="D152" s="137" t="s">
        <v>157</v>
      </c>
      <c r="E152" s="138" t="s">
        <v>6064</v>
      </c>
      <c r="F152" s="139" t="s">
        <v>5211</v>
      </c>
      <c r="G152" s="140" t="s">
        <v>226</v>
      </c>
      <c r="H152" s="141">
        <v>29.213000000000001</v>
      </c>
      <c r="I152" s="142"/>
      <c r="J152" s="143">
        <f t="shared" si="0"/>
        <v>0</v>
      </c>
      <c r="K152" s="144"/>
      <c r="L152" s="32"/>
      <c r="M152" s="145" t="s">
        <v>1</v>
      </c>
      <c r="N152" s="146" t="s">
        <v>42</v>
      </c>
      <c r="P152" s="147">
        <f t="shared" si="1"/>
        <v>0</v>
      </c>
      <c r="Q152" s="147">
        <v>0</v>
      </c>
      <c r="R152" s="147">
        <f t="shared" si="2"/>
        <v>0</v>
      </c>
      <c r="S152" s="147">
        <v>0</v>
      </c>
      <c r="T152" s="148">
        <f t="shared" si="3"/>
        <v>0</v>
      </c>
      <c r="AR152" s="149" t="s">
        <v>155</v>
      </c>
      <c r="AT152" s="149" t="s">
        <v>157</v>
      </c>
      <c r="AU152" s="149" t="s">
        <v>89</v>
      </c>
      <c r="AY152" s="17" t="s">
        <v>156</v>
      </c>
      <c r="BE152" s="150">
        <f t="shared" si="4"/>
        <v>0</v>
      </c>
      <c r="BF152" s="150">
        <f t="shared" si="5"/>
        <v>0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7" t="s">
        <v>89</v>
      </c>
      <c r="BK152" s="150">
        <f t="shared" si="9"/>
        <v>0</v>
      </c>
      <c r="BL152" s="17" t="s">
        <v>155</v>
      </c>
      <c r="BM152" s="149" t="s">
        <v>6065</v>
      </c>
    </row>
    <row r="153" spans="2:65" s="1" customFormat="1" ht="16.5" customHeight="1">
      <c r="B153" s="136"/>
      <c r="C153" s="180" t="s">
        <v>378</v>
      </c>
      <c r="D153" s="180" t="s">
        <v>263</v>
      </c>
      <c r="E153" s="181" t="s">
        <v>6066</v>
      </c>
      <c r="F153" s="182" t="s">
        <v>6067</v>
      </c>
      <c r="G153" s="183" t="s">
        <v>296</v>
      </c>
      <c r="H153" s="184">
        <v>77.415000000000006</v>
      </c>
      <c r="I153" s="185"/>
      <c r="J153" s="186">
        <f t="shared" si="0"/>
        <v>0</v>
      </c>
      <c r="K153" s="187"/>
      <c r="L153" s="188"/>
      <c r="M153" s="189" t="s">
        <v>1</v>
      </c>
      <c r="N153" s="190" t="s">
        <v>42</v>
      </c>
      <c r="P153" s="147">
        <f t="shared" si="1"/>
        <v>0</v>
      </c>
      <c r="Q153" s="147">
        <v>0</v>
      </c>
      <c r="R153" s="147">
        <f t="shared" si="2"/>
        <v>0</v>
      </c>
      <c r="S153" s="147">
        <v>0</v>
      </c>
      <c r="T153" s="148">
        <f t="shared" si="3"/>
        <v>0</v>
      </c>
      <c r="AR153" s="149" t="s">
        <v>173</v>
      </c>
      <c r="AT153" s="149" t="s">
        <v>263</v>
      </c>
      <c r="AU153" s="149" t="s">
        <v>89</v>
      </c>
      <c r="AY153" s="17" t="s">
        <v>156</v>
      </c>
      <c r="BE153" s="150">
        <f t="shared" si="4"/>
        <v>0</v>
      </c>
      <c r="BF153" s="150">
        <f t="shared" si="5"/>
        <v>0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7" t="s">
        <v>89</v>
      </c>
      <c r="BK153" s="150">
        <f t="shared" si="9"/>
        <v>0</v>
      </c>
      <c r="BL153" s="17" t="s">
        <v>155</v>
      </c>
      <c r="BM153" s="149" t="s">
        <v>6068</v>
      </c>
    </row>
    <row r="154" spans="2:65" s="10" customFormat="1" ht="22.9" customHeight="1">
      <c r="B154" s="126"/>
      <c r="D154" s="127" t="s">
        <v>75</v>
      </c>
      <c r="E154" s="191" t="s">
        <v>155</v>
      </c>
      <c r="F154" s="191" t="s">
        <v>5227</v>
      </c>
      <c r="I154" s="129"/>
      <c r="J154" s="192">
        <f>BK154</f>
        <v>0</v>
      </c>
      <c r="L154" s="126"/>
      <c r="M154" s="131"/>
      <c r="P154" s="132">
        <f>SUM(P155:P156)</f>
        <v>0</v>
      </c>
      <c r="R154" s="132">
        <f>SUM(R155:R156)</f>
        <v>1.773069999999999</v>
      </c>
      <c r="T154" s="133">
        <f>SUM(T155:T156)</f>
        <v>0</v>
      </c>
      <c r="AR154" s="127" t="s">
        <v>82</v>
      </c>
      <c r="AT154" s="134" t="s">
        <v>75</v>
      </c>
      <c r="AU154" s="134" t="s">
        <v>82</v>
      </c>
      <c r="AY154" s="127" t="s">
        <v>156</v>
      </c>
      <c r="BK154" s="135">
        <f>SUM(BK155:BK156)</f>
        <v>0</v>
      </c>
    </row>
    <row r="155" spans="2:65" s="1" customFormat="1" ht="37.9" customHeight="1">
      <c r="B155" s="136"/>
      <c r="C155" s="137" t="s">
        <v>393</v>
      </c>
      <c r="D155" s="137" t="s">
        <v>157</v>
      </c>
      <c r="E155" s="138" t="s">
        <v>6069</v>
      </c>
      <c r="F155" s="139" t="s">
        <v>6070</v>
      </c>
      <c r="G155" s="140" t="s">
        <v>178</v>
      </c>
      <c r="H155" s="141">
        <v>3</v>
      </c>
      <c r="I155" s="142"/>
      <c r="J155" s="143">
        <f>ROUND(I155*H155,2)</f>
        <v>0</v>
      </c>
      <c r="K155" s="144"/>
      <c r="L155" s="32"/>
      <c r="M155" s="145" t="s">
        <v>1</v>
      </c>
      <c r="N155" s="146" t="s">
        <v>42</v>
      </c>
      <c r="P155" s="147">
        <f>O155*H155</f>
        <v>0</v>
      </c>
      <c r="Q155" s="147">
        <v>0.59102333333333301</v>
      </c>
      <c r="R155" s="147">
        <f>Q155*H155</f>
        <v>1.773069999999999</v>
      </c>
      <c r="S155" s="147">
        <v>0</v>
      </c>
      <c r="T155" s="148">
        <f>S155*H155</f>
        <v>0</v>
      </c>
      <c r="AR155" s="149" t="s">
        <v>155</v>
      </c>
      <c r="AT155" s="149" t="s">
        <v>157</v>
      </c>
      <c r="AU155" s="149" t="s">
        <v>89</v>
      </c>
      <c r="AY155" s="17" t="s">
        <v>156</v>
      </c>
      <c r="BE155" s="150">
        <f>IF(N155="základná",J155,0)</f>
        <v>0</v>
      </c>
      <c r="BF155" s="150">
        <f>IF(N155="znížená",J155,0)</f>
        <v>0</v>
      </c>
      <c r="BG155" s="150">
        <f>IF(N155="zákl. prenesená",J155,0)</f>
        <v>0</v>
      </c>
      <c r="BH155" s="150">
        <f>IF(N155="zníž. prenesená",J155,0)</f>
        <v>0</v>
      </c>
      <c r="BI155" s="150">
        <f>IF(N155="nulová",J155,0)</f>
        <v>0</v>
      </c>
      <c r="BJ155" s="17" t="s">
        <v>89</v>
      </c>
      <c r="BK155" s="150">
        <f>ROUND(I155*H155,2)</f>
        <v>0</v>
      </c>
      <c r="BL155" s="17" t="s">
        <v>155</v>
      </c>
      <c r="BM155" s="149" t="s">
        <v>6071</v>
      </c>
    </row>
    <row r="156" spans="2:65" s="1" customFormat="1" ht="33" customHeight="1">
      <c r="B156" s="136"/>
      <c r="C156" s="137" t="s">
        <v>403</v>
      </c>
      <c r="D156" s="137" t="s">
        <v>157</v>
      </c>
      <c r="E156" s="138" t="s">
        <v>6072</v>
      </c>
      <c r="F156" s="139" t="s">
        <v>6073</v>
      </c>
      <c r="G156" s="140" t="s">
        <v>226</v>
      </c>
      <c r="H156" s="141">
        <v>5.843</v>
      </c>
      <c r="I156" s="142"/>
      <c r="J156" s="143">
        <f>ROUND(I156*H156,2)</f>
        <v>0</v>
      </c>
      <c r="K156" s="144"/>
      <c r="L156" s="32"/>
      <c r="M156" s="145" t="s">
        <v>1</v>
      </c>
      <c r="N156" s="146" t="s">
        <v>42</v>
      </c>
      <c r="P156" s="147">
        <f>O156*H156</f>
        <v>0</v>
      </c>
      <c r="Q156" s="147">
        <v>0</v>
      </c>
      <c r="R156" s="147">
        <f>Q156*H156</f>
        <v>0</v>
      </c>
      <c r="S156" s="147">
        <v>0</v>
      </c>
      <c r="T156" s="148">
        <f>S156*H156</f>
        <v>0</v>
      </c>
      <c r="AR156" s="149" t="s">
        <v>155</v>
      </c>
      <c r="AT156" s="149" t="s">
        <v>157</v>
      </c>
      <c r="AU156" s="149" t="s">
        <v>89</v>
      </c>
      <c r="AY156" s="17" t="s">
        <v>156</v>
      </c>
      <c r="BE156" s="150">
        <f>IF(N156="základná",J156,0)</f>
        <v>0</v>
      </c>
      <c r="BF156" s="150">
        <f>IF(N156="znížená",J156,0)</f>
        <v>0</v>
      </c>
      <c r="BG156" s="150">
        <f>IF(N156="zákl. prenesená",J156,0)</f>
        <v>0</v>
      </c>
      <c r="BH156" s="150">
        <f>IF(N156="zníž. prenesená",J156,0)</f>
        <v>0</v>
      </c>
      <c r="BI156" s="150">
        <f>IF(N156="nulová",J156,0)</f>
        <v>0</v>
      </c>
      <c r="BJ156" s="17" t="s">
        <v>89</v>
      </c>
      <c r="BK156" s="150">
        <f>ROUND(I156*H156,2)</f>
        <v>0</v>
      </c>
      <c r="BL156" s="17" t="s">
        <v>155</v>
      </c>
      <c r="BM156" s="149" t="s">
        <v>6074</v>
      </c>
    </row>
    <row r="157" spans="2:65" s="10" customFormat="1" ht="22.9" customHeight="1">
      <c r="B157" s="126"/>
      <c r="D157" s="127" t="s">
        <v>75</v>
      </c>
      <c r="E157" s="191" t="s">
        <v>168</v>
      </c>
      <c r="F157" s="191" t="s">
        <v>6075</v>
      </c>
      <c r="I157" s="129"/>
      <c r="J157" s="192">
        <f>BK157</f>
        <v>0</v>
      </c>
      <c r="L157" s="126"/>
      <c r="M157" s="131"/>
      <c r="P157" s="132">
        <f>SUM(P158:P160)</f>
        <v>0</v>
      </c>
      <c r="R157" s="132">
        <f>SUM(R158:R160)</f>
        <v>0</v>
      </c>
      <c r="T157" s="133">
        <f>SUM(T158:T160)</f>
        <v>0</v>
      </c>
      <c r="AR157" s="127" t="s">
        <v>82</v>
      </c>
      <c r="AT157" s="134" t="s">
        <v>75</v>
      </c>
      <c r="AU157" s="134" t="s">
        <v>82</v>
      </c>
      <c r="AY157" s="127" t="s">
        <v>156</v>
      </c>
      <c r="BK157" s="135">
        <f>SUM(BK158:BK160)</f>
        <v>0</v>
      </c>
    </row>
    <row r="158" spans="2:65" s="1" customFormat="1" ht="33" customHeight="1">
      <c r="B158" s="136"/>
      <c r="C158" s="137" t="s">
        <v>409</v>
      </c>
      <c r="D158" s="137" t="s">
        <v>157</v>
      </c>
      <c r="E158" s="138" t="s">
        <v>6076</v>
      </c>
      <c r="F158" s="139" t="s">
        <v>6077</v>
      </c>
      <c r="G158" s="140" t="s">
        <v>178</v>
      </c>
      <c r="H158" s="141">
        <v>16.05</v>
      </c>
      <c r="I158" s="142"/>
      <c r="J158" s="143">
        <f>ROUND(I158*H158,2)</f>
        <v>0</v>
      </c>
      <c r="K158" s="144"/>
      <c r="L158" s="32"/>
      <c r="M158" s="145" t="s">
        <v>1</v>
      </c>
      <c r="N158" s="146" t="s">
        <v>42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155</v>
      </c>
      <c r="AT158" s="149" t="s">
        <v>157</v>
      </c>
      <c r="AU158" s="149" t="s">
        <v>89</v>
      </c>
      <c r="AY158" s="17" t="s">
        <v>156</v>
      </c>
      <c r="BE158" s="150">
        <f>IF(N158="základná",J158,0)</f>
        <v>0</v>
      </c>
      <c r="BF158" s="150">
        <f>IF(N158="znížená",J158,0)</f>
        <v>0</v>
      </c>
      <c r="BG158" s="150">
        <f>IF(N158="zákl. prenesená",J158,0)</f>
        <v>0</v>
      </c>
      <c r="BH158" s="150">
        <f>IF(N158="zníž. prenesená",J158,0)</f>
        <v>0</v>
      </c>
      <c r="BI158" s="150">
        <f>IF(N158="nulová",J158,0)</f>
        <v>0</v>
      </c>
      <c r="BJ158" s="17" t="s">
        <v>89</v>
      </c>
      <c r="BK158" s="150">
        <f>ROUND(I158*H158,2)</f>
        <v>0</v>
      </c>
      <c r="BL158" s="17" t="s">
        <v>155</v>
      </c>
      <c r="BM158" s="149" t="s">
        <v>6078</v>
      </c>
    </row>
    <row r="159" spans="2:65" s="1" customFormat="1" ht="24.2" customHeight="1">
      <c r="B159" s="136"/>
      <c r="C159" s="137" t="s">
        <v>414</v>
      </c>
      <c r="D159" s="137" t="s">
        <v>157</v>
      </c>
      <c r="E159" s="138" t="s">
        <v>6079</v>
      </c>
      <c r="F159" s="139" t="s">
        <v>6080</v>
      </c>
      <c r="G159" s="140" t="s">
        <v>178</v>
      </c>
      <c r="H159" s="141">
        <v>16.05</v>
      </c>
      <c r="I159" s="142"/>
      <c r="J159" s="143">
        <f>ROUND(I159*H159,2)</f>
        <v>0</v>
      </c>
      <c r="K159" s="144"/>
      <c r="L159" s="32"/>
      <c r="M159" s="145" t="s">
        <v>1</v>
      </c>
      <c r="N159" s="146" t="s">
        <v>42</v>
      </c>
      <c r="P159" s="147">
        <f>O159*H159</f>
        <v>0</v>
      </c>
      <c r="Q159" s="147">
        <v>0</v>
      </c>
      <c r="R159" s="147">
        <f>Q159*H159</f>
        <v>0</v>
      </c>
      <c r="S159" s="147">
        <v>0</v>
      </c>
      <c r="T159" s="148">
        <f>S159*H159</f>
        <v>0</v>
      </c>
      <c r="AR159" s="149" t="s">
        <v>155</v>
      </c>
      <c r="AT159" s="149" t="s">
        <v>157</v>
      </c>
      <c r="AU159" s="149" t="s">
        <v>89</v>
      </c>
      <c r="AY159" s="17" t="s">
        <v>156</v>
      </c>
      <c r="BE159" s="150">
        <f>IF(N159="základná",J159,0)</f>
        <v>0</v>
      </c>
      <c r="BF159" s="150">
        <f>IF(N159="znížená",J159,0)</f>
        <v>0</v>
      </c>
      <c r="BG159" s="150">
        <f>IF(N159="zákl. prenesená",J159,0)</f>
        <v>0</v>
      </c>
      <c r="BH159" s="150">
        <f>IF(N159="zníž. prenesená",J159,0)</f>
        <v>0</v>
      </c>
      <c r="BI159" s="150">
        <f>IF(N159="nulová",J159,0)</f>
        <v>0</v>
      </c>
      <c r="BJ159" s="17" t="s">
        <v>89</v>
      </c>
      <c r="BK159" s="150">
        <f>ROUND(I159*H159,2)</f>
        <v>0</v>
      </c>
      <c r="BL159" s="17" t="s">
        <v>155</v>
      </c>
      <c r="BM159" s="149" t="s">
        <v>6081</v>
      </c>
    </row>
    <row r="160" spans="2:65" s="1" customFormat="1" ht="33" customHeight="1">
      <c r="B160" s="136"/>
      <c r="C160" s="137" t="s">
        <v>432</v>
      </c>
      <c r="D160" s="137" t="s">
        <v>157</v>
      </c>
      <c r="E160" s="138" t="s">
        <v>6082</v>
      </c>
      <c r="F160" s="139" t="s">
        <v>6083</v>
      </c>
      <c r="G160" s="140" t="s">
        <v>178</v>
      </c>
      <c r="H160" s="141">
        <v>16.05</v>
      </c>
      <c r="I160" s="142"/>
      <c r="J160" s="143">
        <f>ROUND(I160*H160,2)</f>
        <v>0</v>
      </c>
      <c r="K160" s="144"/>
      <c r="L160" s="32"/>
      <c r="M160" s="145" t="s">
        <v>1</v>
      </c>
      <c r="N160" s="146" t="s">
        <v>42</v>
      </c>
      <c r="P160" s="147">
        <f>O160*H160</f>
        <v>0</v>
      </c>
      <c r="Q160" s="147">
        <v>0</v>
      </c>
      <c r="R160" s="147">
        <f>Q160*H160</f>
        <v>0</v>
      </c>
      <c r="S160" s="147">
        <v>0</v>
      </c>
      <c r="T160" s="148">
        <f>S160*H160</f>
        <v>0</v>
      </c>
      <c r="AR160" s="149" t="s">
        <v>155</v>
      </c>
      <c r="AT160" s="149" t="s">
        <v>157</v>
      </c>
      <c r="AU160" s="149" t="s">
        <v>89</v>
      </c>
      <c r="AY160" s="17" t="s">
        <v>156</v>
      </c>
      <c r="BE160" s="150">
        <f>IF(N160="základná",J160,0)</f>
        <v>0</v>
      </c>
      <c r="BF160" s="150">
        <f>IF(N160="znížená",J160,0)</f>
        <v>0</v>
      </c>
      <c r="BG160" s="150">
        <f>IF(N160="zákl. prenesená",J160,0)</f>
        <v>0</v>
      </c>
      <c r="BH160" s="150">
        <f>IF(N160="zníž. prenesená",J160,0)</f>
        <v>0</v>
      </c>
      <c r="BI160" s="150">
        <f>IF(N160="nulová",J160,0)</f>
        <v>0</v>
      </c>
      <c r="BJ160" s="17" t="s">
        <v>89</v>
      </c>
      <c r="BK160" s="150">
        <f>ROUND(I160*H160,2)</f>
        <v>0</v>
      </c>
      <c r="BL160" s="17" t="s">
        <v>155</v>
      </c>
      <c r="BM160" s="149" t="s">
        <v>6084</v>
      </c>
    </row>
    <row r="161" spans="2:65" s="10" customFormat="1" ht="22.9" customHeight="1">
      <c r="B161" s="126"/>
      <c r="D161" s="127" t="s">
        <v>75</v>
      </c>
      <c r="E161" s="191" t="s">
        <v>173</v>
      </c>
      <c r="F161" s="191" t="s">
        <v>6085</v>
      </c>
      <c r="I161" s="129"/>
      <c r="J161" s="192">
        <f>BK161</f>
        <v>0</v>
      </c>
      <c r="L161" s="126"/>
      <c r="M161" s="131"/>
      <c r="P161" s="132">
        <f>SUM(P162:P181)</f>
        <v>0</v>
      </c>
      <c r="R161" s="132">
        <f>SUM(R162:R181)</f>
        <v>11.25554</v>
      </c>
      <c r="T161" s="133">
        <f>SUM(T162:T181)</f>
        <v>0</v>
      </c>
      <c r="AR161" s="127" t="s">
        <v>82</v>
      </c>
      <c r="AT161" s="134" t="s">
        <v>75</v>
      </c>
      <c r="AU161" s="134" t="s">
        <v>82</v>
      </c>
      <c r="AY161" s="127" t="s">
        <v>156</v>
      </c>
      <c r="BK161" s="135">
        <f>SUM(BK162:BK181)</f>
        <v>0</v>
      </c>
    </row>
    <row r="162" spans="2:65" s="1" customFormat="1" ht="37.9" customHeight="1">
      <c r="B162" s="136"/>
      <c r="C162" s="137" t="s">
        <v>167</v>
      </c>
      <c r="D162" s="137" t="s">
        <v>157</v>
      </c>
      <c r="E162" s="138" t="s">
        <v>6086</v>
      </c>
      <c r="F162" s="139" t="s">
        <v>6087</v>
      </c>
      <c r="G162" s="140" t="s">
        <v>396</v>
      </c>
      <c r="H162" s="141">
        <v>72</v>
      </c>
      <c r="I162" s="142"/>
      <c r="J162" s="143">
        <f t="shared" ref="J162:J181" si="10">ROUND(I162*H162,2)</f>
        <v>0</v>
      </c>
      <c r="K162" s="144"/>
      <c r="L162" s="32"/>
      <c r="M162" s="145" t="s">
        <v>1</v>
      </c>
      <c r="N162" s="146" t="s">
        <v>42</v>
      </c>
      <c r="P162" s="147">
        <f t="shared" ref="P162:P181" si="11">O162*H162</f>
        <v>0</v>
      </c>
      <c r="Q162" s="147">
        <v>1.8504166666666699E-3</v>
      </c>
      <c r="R162" s="147">
        <f t="shared" ref="R162:R181" si="12">Q162*H162</f>
        <v>0.13323000000000024</v>
      </c>
      <c r="S162" s="147">
        <v>0</v>
      </c>
      <c r="T162" s="148">
        <f t="shared" ref="T162:T181" si="13">S162*H162</f>
        <v>0</v>
      </c>
      <c r="AR162" s="149" t="s">
        <v>155</v>
      </c>
      <c r="AT162" s="149" t="s">
        <v>157</v>
      </c>
      <c r="AU162" s="149" t="s">
        <v>89</v>
      </c>
      <c r="AY162" s="17" t="s">
        <v>156</v>
      </c>
      <c r="BE162" s="150">
        <f t="shared" ref="BE162:BE181" si="14">IF(N162="základná",J162,0)</f>
        <v>0</v>
      </c>
      <c r="BF162" s="150">
        <f t="shared" ref="BF162:BF181" si="15">IF(N162="znížená",J162,0)</f>
        <v>0</v>
      </c>
      <c r="BG162" s="150">
        <f t="shared" ref="BG162:BG181" si="16">IF(N162="zákl. prenesená",J162,0)</f>
        <v>0</v>
      </c>
      <c r="BH162" s="150">
        <f t="shared" ref="BH162:BH181" si="17">IF(N162="zníž. prenesená",J162,0)</f>
        <v>0</v>
      </c>
      <c r="BI162" s="150">
        <f t="shared" ref="BI162:BI181" si="18">IF(N162="nulová",J162,0)</f>
        <v>0</v>
      </c>
      <c r="BJ162" s="17" t="s">
        <v>89</v>
      </c>
      <c r="BK162" s="150">
        <f t="shared" ref="BK162:BK181" si="19">ROUND(I162*H162,2)</f>
        <v>0</v>
      </c>
      <c r="BL162" s="17" t="s">
        <v>155</v>
      </c>
      <c r="BM162" s="149" t="s">
        <v>6088</v>
      </c>
    </row>
    <row r="163" spans="2:65" s="1" customFormat="1" ht="44.25" customHeight="1">
      <c r="B163" s="136"/>
      <c r="C163" s="180" t="s">
        <v>447</v>
      </c>
      <c r="D163" s="180" t="s">
        <v>263</v>
      </c>
      <c r="E163" s="181" t="s">
        <v>6089</v>
      </c>
      <c r="F163" s="182" t="s">
        <v>6090</v>
      </c>
      <c r="G163" s="183" t="s">
        <v>396</v>
      </c>
      <c r="H163" s="184">
        <v>72</v>
      </c>
      <c r="I163" s="185"/>
      <c r="J163" s="186">
        <f t="shared" si="10"/>
        <v>0</v>
      </c>
      <c r="K163" s="187"/>
      <c r="L163" s="188"/>
      <c r="M163" s="189" t="s">
        <v>1</v>
      </c>
      <c r="N163" s="190" t="s">
        <v>42</v>
      </c>
      <c r="P163" s="147">
        <f t="shared" si="11"/>
        <v>0</v>
      </c>
      <c r="Q163" s="147">
        <v>3.9899999999999996E-3</v>
      </c>
      <c r="R163" s="147">
        <f t="shared" si="12"/>
        <v>0.28727999999999998</v>
      </c>
      <c r="S163" s="147">
        <v>0</v>
      </c>
      <c r="T163" s="148">
        <f t="shared" si="13"/>
        <v>0</v>
      </c>
      <c r="AR163" s="149" t="s">
        <v>173</v>
      </c>
      <c r="AT163" s="149" t="s">
        <v>263</v>
      </c>
      <c r="AU163" s="149" t="s">
        <v>89</v>
      </c>
      <c r="AY163" s="17" t="s">
        <v>156</v>
      </c>
      <c r="BE163" s="150">
        <f t="shared" si="14"/>
        <v>0</v>
      </c>
      <c r="BF163" s="150">
        <f t="shared" si="15"/>
        <v>0</v>
      </c>
      <c r="BG163" s="150">
        <f t="shared" si="16"/>
        <v>0</v>
      </c>
      <c r="BH163" s="150">
        <f t="shared" si="17"/>
        <v>0</v>
      </c>
      <c r="BI163" s="150">
        <f t="shared" si="18"/>
        <v>0</v>
      </c>
      <c r="BJ163" s="17" t="s">
        <v>89</v>
      </c>
      <c r="BK163" s="150">
        <f t="shared" si="19"/>
        <v>0</v>
      </c>
      <c r="BL163" s="17" t="s">
        <v>155</v>
      </c>
      <c r="BM163" s="149" t="s">
        <v>6091</v>
      </c>
    </row>
    <row r="164" spans="2:65" s="1" customFormat="1" ht="44.25" customHeight="1">
      <c r="B164" s="136"/>
      <c r="C164" s="137" t="s">
        <v>495</v>
      </c>
      <c r="D164" s="137" t="s">
        <v>157</v>
      </c>
      <c r="E164" s="138" t="s">
        <v>6092</v>
      </c>
      <c r="F164" s="139" t="s">
        <v>6093</v>
      </c>
      <c r="G164" s="140" t="s">
        <v>333</v>
      </c>
      <c r="H164" s="141">
        <v>16</v>
      </c>
      <c r="I164" s="142"/>
      <c r="J164" s="143">
        <f t="shared" si="10"/>
        <v>0</v>
      </c>
      <c r="K164" s="144"/>
      <c r="L164" s="32"/>
      <c r="M164" s="145" t="s">
        <v>1</v>
      </c>
      <c r="N164" s="146" t="s">
        <v>42</v>
      </c>
      <c r="P164" s="147">
        <f t="shared" si="11"/>
        <v>0</v>
      </c>
      <c r="Q164" s="147">
        <v>1.101625E-2</v>
      </c>
      <c r="R164" s="147">
        <f t="shared" si="12"/>
        <v>0.17626</v>
      </c>
      <c r="S164" s="147">
        <v>0</v>
      </c>
      <c r="T164" s="148">
        <f t="shared" si="13"/>
        <v>0</v>
      </c>
      <c r="AR164" s="149" t="s">
        <v>155</v>
      </c>
      <c r="AT164" s="149" t="s">
        <v>157</v>
      </c>
      <c r="AU164" s="149" t="s">
        <v>89</v>
      </c>
      <c r="AY164" s="17" t="s">
        <v>156</v>
      </c>
      <c r="BE164" s="150">
        <f t="shared" si="14"/>
        <v>0</v>
      </c>
      <c r="BF164" s="150">
        <f t="shared" si="15"/>
        <v>0</v>
      </c>
      <c r="BG164" s="150">
        <f t="shared" si="16"/>
        <v>0</v>
      </c>
      <c r="BH164" s="150">
        <f t="shared" si="17"/>
        <v>0</v>
      </c>
      <c r="BI164" s="150">
        <f t="shared" si="18"/>
        <v>0</v>
      </c>
      <c r="BJ164" s="17" t="s">
        <v>89</v>
      </c>
      <c r="BK164" s="150">
        <f t="shared" si="19"/>
        <v>0</v>
      </c>
      <c r="BL164" s="17" t="s">
        <v>155</v>
      </c>
      <c r="BM164" s="149" t="s">
        <v>6094</v>
      </c>
    </row>
    <row r="165" spans="2:65" s="1" customFormat="1" ht="55.5" customHeight="1">
      <c r="B165" s="136"/>
      <c r="C165" s="137" t="s">
        <v>7</v>
      </c>
      <c r="D165" s="137" t="s">
        <v>157</v>
      </c>
      <c r="E165" s="138" t="s">
        <v>6095</v>
      </c>
      <c r="F165" s="139" t="s">
        <v>6096</v>
      </c>
      <c r="G165" s="140" t="s">
        <v>333</v>
      </c>
      <c r="H165" s="141">
        <v>12</v>
      </c>
      <c r="I165" s="142"/>
      <c r="J165" s="143">
        <f t="shared" si="10"/>
        <v>0</v>
      </c>
      <c r="K165" s="144"/>
      <c r="L165" s="32"/>
      <c r="M165" s="145" t="s">
        <v>1</v>
      </c>
      <c r="N165" s="146" t="s">
        <v>42</v>
      </c>
      <c r="P165" s="147">
        <f t="shared" si="11"/>
        <v>0</v>
      </c>
      <c r="Q165" s="147">
        <v>1.1015833333333299E-2</v>
      </c>
      <c r="R165" s="147">
        <f t="shared" si="12"/>
        <v>0.13218999999999959</v>
      </c>
      <c r="S165" s="147">
        <v>0</v>
      </c>
      <c r="T165" s="148">
        <f t="shared" si="13"/>
        <v>0</v>
      </c>
      <c r="AR165" s="149" t="s">
        <v>155</v>
      </c>
      <c r="AT165" s="149" t="s">
        <v>157</v>
      </c>
      <c r="AU165" s="149" t="s">
        <v>89</v>
      </c>
      <c r="AY165" s="17" t="s">
        <v>156</v>
      </c>
      <c r="BE165" s="150">
        <f t="shared" si="14"/>
        <v>0</v>
      </c>
      <c r="BF165" s="150">
        <f t="shared" si="15"/>
        <v>0</v>
      </c>
      <c r="BG165" s="150">
        <f t="shared" si="16"/>
        <v>0</v>
      </c>
      <c r="BH165" s="150">
        <f t="shared" si="17"/>
        <v>0</v>
      </c>
      <c r="BI165" s="150">
        <f t="shared" si="18"/>
        <v>0</v>
      </c>
      <c r="BJ165" s="17" t="s">
        <v>89</v>
      </c>
      <c r="BK165" s="150">
        <f t="shared" si="19"/>
        <v>0</v>
      </c>
      <c r="BL165" s="17" t="s">
        <v>155</v>
      </c>
      <c r="BM165" s="149" t="s">
        <v>6097</v>
      </c>
    </row>
    <row r="166" spans="2:65" s="1" customFormat="1" ht="24.2" customHeight="1">
      <c r="B166" s="136"/>
      <c r="C166" s="180" t="s">
        <v>548</v>
      </c>
      <c r="D166" s="180" t="s">
        <v>263</v>
      </c>
      <c r="E166" s="181" t="s">
        <v>6098</v>
      </c>
      <c r="F166" s="182" t="s">
        <v>6099</v>
      </c>
      <c r="G166" s="183" t="s">
        <v>333</v>
      </c>
      <c r="H166" s="184">
        <v>4</v>
      </c>
      <c r="I166" s="185"/>
      <c r="J166" s="186">
        <f t="shared" si="10"/>
        <v>0</v>
      </c>
      <c r="K166" s="187"/>
      <c r="L166" s="188"/>
      <c r="M166" s="189" t="s">
        <v>1</v>
      </c>
      <c r="N166" s="190" t="s">
        <v>42</v>
      </c>
      <c r="P166" s="147">
        <f t="shared" si="11"/>
        <v>0</v>
      </c>
      <c r="Q166" s="147">
        <v>3.8969999999999998E-2</v>
      </c>
      <c r="R166" s="147">
        <f t="shared" si="12"/>
        <v>0.15587999999999999</v>
      </c>
      <c r="S166" s="147">
        <v>0</v>
      </c>
      <c r="T166" s="148">
        <f t="shared" si="13"/>
        <v>0</v>
      </c>
      <c r="AR166" s="149" t="s">
        <v>173</v>
      </c>
      <c r="AT166" s="149" t="s">
        <v>263</v>
      </c>
      <c r="AU166" s="149" t="s">
        <v>89</v>
      </c>
      <c r="AY166" s="17" t="s">
        <v>156</v>
      </c>
      <c r="BE166" s="150">
        <f t="shared" si="14"/>
        <v>0</v>
      </c>
      <c r="BF166" s="150">
        <f t="shared" si="15"/>
        <v>0</v>
      </c>
      <c r="BG166" s="150">
        <f t="shared" si="16"/>
        <v>0</v>
      </c>
      <c r="BH166" s="150">
        <f t="shared" si="17"/>
        <v>0</v>
      </c>
      <c r="BI166" s="150">
        <f t="shared" si="18"/>
        <v>0</v>
      </c>
      <c r="BJ166" s="17" t="s">
        <v>89</v>
      </c>
      <c r="BK166" s="150">
        <f t="shared" si="19"/>
        <v>0</v>
      </c>
      <c r="BL166" s="17" t="s">
        <v>155</v>
      </c>
      <c r="BM166" s="149" t="s">
        <v>6100</v>
      </c>
    </row>
    <row r="167" spans="2:65" s="1" customFormat="1" ht="33" customHeight="1">
      <c r="B167" s="136"/>
      <c r="C167" s="180" t="s">
        <v>571</v>
      </c>
      <c r="D167" s="180" t="s">
        <v>263</v>
      </c>
      <c r="E167" s="181" t="s">
        <v>6101</v>
      </c>
      <c r="F167" s="182" t="s">
        <v>6102</v>
      </c>
      <c r="G167" s="183" t="s">
        <v>333</v>
      </c>
      <c r="H167" s="184">
        <v>4</v>
      </c>
      <c r="I167" s="185"/>
      <c r="J167" s="186">
        <f t="shared" si="10"/>
        <v>0</v>
      </c>
      <c r="K167" s="187"/>
      <c r="L167" s="188"/>
      <c r="M167" s="189" t="s">
        <v>1</v>
      </c>
      <c r="N167" s="190" t="s">
        <v>42</v>
      </c>
      <c r="P167" s="147">
        <f t="shared" si="11"/>
        <v>0</v>
      </c>
      <c r="Q167" s="147">
        <v>3.8969999999999998E-2</v>
      </c>
      <c r="R167" s="147">
        <f t="shared" si="12"/>
        <v>0.15587999999999999</v>
      </c>
      <c r="S167" s="147">
        <v>0</v>
      </c>
      <c r="T167" s="148">
        <f t="shared" si="13"/>
        <v>0</v>
      </c>
      <c r="AR167" s="149" t="s">
        <v>173</v>
      </c>
      <c r="AT167" s="149" t="s">
        <v>263</v>
      </c>
      <c r="AU167" s="149" t="s">
        <v>89</v>
      </c>
      <c r="AY167" s="17" t="s">
        <v>156</v>
      </c>
      <c r="BE167" s="150">
        <f t="shared" si="14"/>
        <v>0</v>
      </c>
      <c r="BF167" s="150">
        <f t="shared" si="15"/>
        <v>0</v>
      </c>
      <c r="BG167" s="150">
        <f t="shared" si="16"/>
        <v>0</v>
      </c>
      <c r="BH167" s="150">
        <f t="shared" si="17"/>
        <v>0</v>
      </c>
      <c r="BI167" s="150">
        <f t="shared" si="18"/>
        <v>0</v>
      </c>
      <c r="BJ167" s="17" t="s">
        <v>89</v>
      </c>
      <c r="BK167" s="150">
        <f t="shared" si="19"/>
        <v>0</v>
      </c>
      <c r="BL167" s="17" t="s">
        <v>155</v>
      </c>
      <c r="BM167" s="149" t="s">
        <v>6103</v>
      </c>
    </row>
    <row r="168" spans="2:65" s="1" customFormat="1" ht="24.2" customHeight="1">
      <c r="B168" s="136"/>
      <c r="C168" s="180" t="s">
        <v>587</v>
      </c>
      <c r="D168" s="180" t="s">
        <v>263</v>
      </c>
      <c r="E168" s="181" t="s">
        <v>6104</v>
      </c>
      <c r="F168" s="182" t="s">
        <v>6105</v>
      </c>
      <c r="G168" s="183" t="s">
        <v>333</v>
      </c>
      <c r="H168" s="184">
        <v>4</v>
      </c>
      <c r="I168" s="185"/>
      <c r="J168" s="186">
        <f t="shared" si="10"/>
        <v>0</v>
      </c>
      <c r="K168" s="187"/>
      <c r="L168" s="188"/>
      <c r="M168" s="189" t="s">
        <v>1</v>
      </c>
      <c r="N168" s="190" t="s">
        <v>42</v>
      </c>
      <c r="P168" s="147">
        <f t="shared" si="11"/>
        <v>0</v>
      </c>
      <c r="Q168" s="147">
        <v>3.8969999999999998E-2</v>
      </c>
      <c r="R168" s="147">
        <f t="shared" si="12"/>
        <v>0.15587999999999999</v>
      </c>
      <c r="S168" s="147">
        <v>0</v>
      </c>
      <c r="T168" s="148">
        <f t="shared" si="13"/>
        <v>0</v>
      </c>
      <c r="AR168" s="149" t="s">
        <v>173</v>
      </c>
      <c r="AT168" s="149" t="s">
        <v>263</v>
      </c>
      <c r="AU168" s="149" t="s">
        <v>89</v>
      </c>
      <c r="AY168" s="17" t="s">
        <v>156</v>
      </c>
      <c r="BE168" s="150">
        <f t="shared" si="14"/>
        <v>0</v>
      </c>
      <c r="BF168" s="150">
        <f t="shared" si="15"/>
        <v>0</v>
      </c>
      <c r="BG168" s="150">
        <f t="shared" si="16"/>
        <v>0</v>
      </c>
      <c r="BH168" s="150">
        <f t="shared" si="17"/>
        <v>0</v>
      </c>
      <c r="BI168" s="150">
        <f t="shared" si="18"/>
        <v>0</v>
      </c>
      <c r="BJ168" s="17" t="s">
        <v>89</v>
      </c>
      <c r="BK168" s="150">
        <f t="shared" si="19"/>
        <v>0</v>
      </c>
      <c r="BL168" s="17" t="s">
        <v>155</v>
      </c>
      <c r="BM168" s="149" t="s">
        <v>6106</v>
      </c>
    </row>
    <row r="169" spans="2:65" s="1" customFormat="1" ht="24.2" customHeight="1">
      <c r="B169" s="136"/>
      <c r="C169" s="180" t="s">
        <v>602</v>
      </c>
      <c r="D169" s="180" t="s">
        <v>263</v>
      </c>
      <c r="E169" s="181" t="s">
        <v>6107</v>
      </c>
      <c r="F169" s="182" t="s">
        <v>6108</v>
      </c>
      <c r="G169" s="183" t="s">
        <v>333</v>
      </c>
      <c r="H169" s="184">
        <v>4</v>
      </c>
      <c r="I169" s="185"/>
      <c r="J169" s="186">
        <f t="shared" si="10"/>
        <v>0</v>
      </c>
      <c r="K169" s="187"/>
      <c r="L169" s="188"/>
      <c r="M169" s="189" t="s">
        <v>1</v>
      </c>
      <c r="N169" s="190" t="s">
        <v>42</v>
      </c>
      <c r="P169" s="147">
        <f t="shared" si="11"/>
        <v>0</v>
      </c>
      <c r="Q169" s="147">
        <v>3.8969999999999998E-2</v>
      </c>
      <c r="R169" s="147">
        <f t="shared" si="12"/>
        <v>0.15587999999999999</v>
      </c>
      <c r="S169" s="147">
        <v>0</v>
      </c>
      <c r="T169" s="148">
        <f t="shared" si="13"/>
        <v>0</v>
      </c>
      <c r="AR169" s="149" t="s">
        <v>173</v>
      </c>
      <c r="AT169" s="149" t="s">
        <v>263</v>
      </c>
      <c r="AU169" s="149" t="s">
        <v>89</v>
      </c>
      <c r="AY169" s="17" t="s">
        <v>156</v>
      </c>
      <c r="BE169" s="150">
        <f t="shared" si="14"/>
        <v>0</v>
      </c>
      <c r="BF169" s="150">
        <f t="shared" si="15"/>
        <v>0</v>
      </c>
      <c r="BG169" s="150">
        <f t="shared" si="16"/>
        <v>0</v>
      </c>
      <c r="BH169" s="150">
        <f t="shared" si="17"/>
        <v>0</v>
      </c>
      <c r="BI169" s="150">
        <f t="shared" si="18"/>
        <v>0</v>
      </c>
      <c r="BJ169" s="17" t="s">
        <v>89</v>
      </c>
      <c r="BK169" s="150">
        <f t="shared" si="19"/>
        <v>0</v>
      </c>
      <c r="BL169" s="17" t="s">
        <v>155</v>
      </c>
      <c r="BM169" s="149" t="s">
        <v>6109</v>
      </c>
    </row>
    <row r="170" spans="2:65" s="1" customFormat="1" ht="24.2" customHeight="1">
      <c r="B170" s="136"/>
      <c r="C170" s="180" t="s">
        <v>608</v>
      </c>
      <c r="D170" s="180" t="s">
        <v>263</v>
      </c>
      <c r="E170" s="181" t="s">
        <v>6110</v>
      </c>
      <c r="F170" s="182" t="s">
        <v>6111</v>
      </c>
      <c r="G170" s="183" t="s">
        <v>333</v>
      </c>
      <c r="H170" s="184">
        <v>14</v>
      </c>
      <c r="I170" s="185"/>
      <c r="J170" s="186">
        <f t="shared" si="10"/>
        <v>0</v>
      </c>
      <c r="K170" s="187"/>
      <c r="L170" s="188"/>
      <c r="M170" s="189" t="s">
        <v>1</v>
      </c>
      <c r="N170" s="190" t="s">
        <v>42</v>
      </c>
      <c r="P170" s="147">
        <f t="shared" si="11"/>
        <v>0</v>
      </c>
      <c r="Q170" s="147">
        <v>3.8969999999999998E-2</v>
      </c>
      <c r="R170" s="147">
        <f t="shared" si="12"/>
        <v>0.54557999999999995</v>
      </c>
      <c r="S170" s="147">
        <v>0</v>
      </c>
      <c r="T170" s="148">
        <f t="shared" si="13"/>
        <v>0</v>
      </c>
      <c r="AR170" s="149" t="s">
        <v>173</v>
      </c>
      <c r="AT170" s="149" t="s">
        <v>263</v>
      </c>
      <c r="AU170" s="149" t="s">
        <v>89</v>
      </c>
      <c r="AY170" s="17" t="s">
        <v>156</v>
      </c>
      <c r="BE170" s="150">
        <f t="shared" si="14"/>
        <v>0</v>
      </c>
      <c r="BF170" s="150">
        <f t="shared" si="15"/>
        <v>0</v>
      </c>
      <c r="BG170" s="150">
        <f t="shared" si="16"/>
        <v>0</v>
      </c>
      <c r="BH170" s="150">
        <f t="shared" si="17"/>
        <v>0</v>
      </c>
      <c r="BI170" s="150">
        <f t="shared" si="18"/>
        <v>0</v>
      </c>
      <c r="BJ170" s="17" t="s">
        <v>89</v>
      </c>
      <c r="BK170" s="150">
        <f t="shared" si="19"/>
        <v>0</v>
      </c>
      <c r="BL170" s="17" t="s">
        <v>155</v>
      </c>
      <c r="BM170" s="149" t="s">
        <v>6112</v>
      </c>
    </row>
    <row r="171" spans="2:65" s="1" customFormat="1" ht="24.2" customHeight="1">
      <c r="B171" s="136"/>
      <c r="C171" s="180" t="s">
        <v>626</v>
      </c>
      <c r="D171" s="180" t="s">
        <v>263</v>
      </c>
      <c r="E171" s="181" t="s">
        <v>6113</v>
      </c>
      <c r="F171" s="182" t="s">
        <v>6114</v>
      </c>
      <c r="G171" s="183" t="s">
        <v>396</v>
      </c>
      <c r="H171" s="184">
        <v>91</v>
      </c>
      <c r="I171" s="185"/>
      <c r="J171" s="186">
        <f t="shared" si="10"/>
        <v>0</v>
      </c>
      <c r="K171" s="187"/>
      <c r="L171" s="188"/>
      <c r="M171" s="189" t="s">
        <v>1</v>
      </c>
      <c r="N171" s="190" t="s">
        <v>42</v>
      </c>
      <c r="P171" s="147">
        <f t="shared" si="11"/>
        <v>0</v>
      </c>
      <c r="Q171" s="147">
        <v>3.8969999999999998E-2</v>
      </c>
      <c r="R171" s="147">
        <f t="shared" si="12"/>
        <v>3.5462699999999998</v>
      </c>
      <c r="S171" s="147">
        <v>0</v>
      </c>
      <c r="T171" s="148">
        <f t="shared" si="13"/>
        <v>0</v>
      </c>
      <c r="AR171" s="149" t="s">
        <v>173</v>
      </c>
      <c r="AT171" s="149" t="s">
        <v>263</v>
      </c>
      <c r="AU171" s="149" t="s">
        <v>89</v>
      </c>
      <c r="AY171" s="17" t="s">
        <v>156</v>
      </c>
      <c r="BE171" s="150">
        <f t="shared" si="14"/>
        <v>0</v>
      </c>
      <c r="BF171" s="150">
        <f t="shared" si="15"/>
        <v>0</v>
      </c>
      <c r="BG171" s="150">
        <f t="shared" si="16"/>
        <v>0</v>
      </c>
      <c r="BH171" s="150">
        <f t="shared" si="17"/>
        <v>0</v>
      </c>
      <c r="BI171" s="150">
        <f t="shared" si="18"/>
        <v>0</v>
      </c>
      <c r="BJ171" s="17" t="s">
        <v>89</v>
      </c>
      <c r="BK171" s="150">
        <f t="shared" si="19"/>
        <v>0</v>
      </c>
      <c r="BL171" s="17" t="s">
        <v>155</v>
      </c>
      <c r="BM171" s="149" t="s">
        <v>6115</v>
      </c>
    </row>
    <row r="172" spans="2:65" s="1" customFormat="1" ht="37.9" customHeight="1">
      <c r="B172" s="136"/>
      <c r="C172" s="137" t="s">
        <v>633</v>
      </c>
      <c r="D172" s="137" t="s">
        <v>157</v>
      </c>
      <c r="E172" s="138" t="s">
        <v>6116</v>
      </c>
      <c r="F172" s="139" t="s">
        <v>6117</v>
      </c>
      <c r="G172" s="140" t="s">
        <v>396</v>
      </c>
      <c r="H172" s="141">
        <v>72</v>
      </c>
      <c r="I172" s="142"/>
      <c r="J172" s="143">
        <f t="shared" si="10"/>
        <v>0</v>
      </c>
      <c r="K172" s="144"/>
      <c r="L172" s="32"/>
      <c r="M172" s="145" t="s">
        <v>1</v>
      </c>
      <c r="N172" s="146" t="s">
        <v>42</v>
      </c>
      <c r="P172" s="147">
        <f t="shared" si="11"/>
        <v>0</v>
      </c>
      <c r="Q172" s="147">
        <v>2.6700000000000001E-3</v>
      </c>
      <c r="R172" s="147">
        <f t="shared" si="12"/>
        <v>0.19223999999999999</v>
      </c>
      <c r="S172" s="147">
        <v>0</v>
      </c>
      <c r="T172" s="148">
        <f t="shared" si="13"/>
        <v>0</v>
      </c>
      <c r="AR172" s="149" t="s">
        <v>155</v>
      </c>
      <c r="AT172" s="149" t="s">
        <v>157</v>
      </c>
      <c r="AU172" s="149" t="s">
        <v>89</v>
      </c>
      <c r="AY172" s="17" t="s">
        <v>156</v>
      </c>
      <c r="BE172" s="150">
        <f t="shared" si="14"/>
        <v>0</v>
      </c>
      <c r="BF172" s="150">
        <f t="shared" si="15"/>
        <v>0</v>
      </c>
      <c r="BG172" s="150">
        <f t="shared" si="16"/>
        <v>0</v>
      </c>
      <c r="BH172" s="150">
        <f t="shared" si="17"/>
        <v>0</v>
      </c>
      <c r="BI172" s="150">
        <f t="shared" si="18"/>
        <v>0</v>
      </c>
      <c r="BJ172" s="17" t="s">
        <v>89</v>
      </c>
      <c r="BK172" s="150">
        <f t="shared" si="19"/>
        <v>0</v>
      </c>
      <c r="BL172" s="17" t="s">
        <v>155</v>
      </c>
      <c r="BM172" s="149" t="s">
        <v>6118</v>
      </c>
    </row>
    <row r="173" spans="2:65" s="1" customFormat="1" ht="49.15" customHeight="1">
      <c r="B173" s="136"/>
      <c r="C173" s="180" t="s">
        <v>647</v>
      </c>
      <c r="D173" s="180" t="s">
        <v>263</v>
      </c>
      <c r="E173" s="181" t="s">
        <v>6119</v>
      </c>
      <c r="F173" s="182" t="s">
        <v>6120</v>
      </c>
      <c r="G173" s="183" t="s">
        <v>396</v>
      </c>
      <c r="H173" s="184">
        <v>72</v>
      </c>
      <c r="I173" s="185"/>
      <c r="J173" s="186">
        <f t="shared" si="10"/>
        <v>0</v>
      </c>
      <c r="K173" s="187"/>
      <c r="L173" s="188"/>
      <c r="M173" s="189" t="s">
        <v>1</v>
      </c>
      <c r="N173" s="190" t="s">
        <v>42</v>
      </c>
      <c r="P173" s="147">
        <f t="shared" si="11"/>
        <v>0</v>
      </c>
      <c r="Q173" s="147">
        <v>6.3099999999999996E-3</v>
      </c>
      <c r="R173" s="147">
        <f t="shared" si="12"/>
        <v>0.45431999999999995</v>
      </c>
      <c r="S173" s="147">
        <v>0</v>
      </c>
      <c r="T173" s="148">
        <f t="shared" si="13"/>
        <v>0</v>
      </c>
      <c r="AR173" s="149" t="s">
        <v>173</v>
      </c>
      <c r="AT173" s="149" t="s">
        <v>263</v>
      </c>
      <c r="AU173" s="149" t="s">
        <v>89</v>
      </c>
      <c r="AY173" s="17" t="s">
        <v>156</v>
      </c>
      <c r="BE173" s="150">
        <f t="shared" si="14"/>
        <v>0</v>
      </c>
      <c r="BF173" s="150">
        <f t="shared" si="15"/>
        <v>0</v>
      </c>
      <c r="BG173" s="150">
        <f t="shared" si="16"/>
        <v>0</v>
      </c>
      <c r="BH173" s="150">
        <f t="shared" si="17"/>
        <v>0</v>
      </c>
      <c r="BI173" s="150">
        <f t="shared" si="18"/>
        <v>0</v>
      </c>
      <c r="BJ173" s="17" t="s">
        <v>89</v>
      </c>
      <c r="BK173" s="150">
        <f t="shared" si="19"/>
        <v>0</v>
      </c>
      <c r="BL173" s="17" t="s">
        <v>155</v>
      </c>
      <c r="BM173" s="149" t="s">
        <v>6121</v>
      </c>
    </row>
    <row r="174" spans="2:65" s="1" customFormat="1" ht="44.25" customHeight="1">
      <c r="B174" s="136"/>
      <c r="C174" s="137" t="s">
        <v>664</v>
      </c>
      <c r="D174" s="137" t="s">
        <v>157</v>
      </c>
      <c r="E174" s="138" t="s">
        <v>6122</v>
      </c>
      <c r="F174" s="139" t="s">
        <v>6123</v>
      </c>
      <c r="G174" s="140" t="s">
        <v>333</v>
      </c>
      <c r="H174" s="141">
        <v>16</v>
      </c>
      <c r="I174" s="142"/>
      <c r="J174" s="143">
        <f t="shared" si="10"/>
        <v>0</v>
      </c>
      <c r="K174" s="144"/>
      <c r="L174" s="32"/>
      <c r="M174" s="145" t="s">
        <v>1</v>
      </c>
      <c r="N174" s="146" t="s">
        <v>42</v>
      </c>
      <c r="P174" s="147">
        <f t="shared" si="11"/>
        <v>0</v>
      </c>
      <c r="Q174" s="147">
        <v>1.6045625000000001E-2</v>
      </c>
      <c r="R174" s="147">
        <f t="shared" si="12"/>
        <v>0.25673000000000001</v>
      </c>
      <c r="S174" s="147">
        <v>0</v>
      </c>
      <c r="T174" s="148">
        <f t="shared" si="13"/>
        <v>0</v>
      </c>
      <c r="AR174" s="149" t="s">
        <v>155</v>
      </c>
      <c r="AT174" s="149" t="s">
        <v>157</v>
      </c>
      <c r="AU174" s="149" t="s">
        <v>89</v>
      </c>
      <c r="AY174" s="17" t="s">
        <v>156</v>
      </c>
      <c r="BE174" s="150">
        <f t="shared" si="14"/>
        <v>0</v>
      </c>
      <c r="BF174" s="150">
        <f t="shared" si="15"/>
        <v>0</v>
      </c>
      <c r="BG174" s="150">
        <f t="shared" si="16"/>
        <v>0</v>
      </c>
      <c r="BH174" s="150">
        <f t="shared" si="17"/>
        <v>0</v>
      </c>
      <c r="BI174" s="150">
        <f t="shared" si="18"/>
        <v>0</v>
      </c>
      <c r="BJ174" s="17" t="s">
        <v>89</v>
      </c>
      <c r="BK174" s="150">
        <f t="shared" si="19"/>
        <v>0</v>
      </c>
      <c r="BL174" s="17" t="s">
        <v>155</v>
      </c>
      <c r="BM174" s="149" t="s">
        <v>6124</v>
      </c>
    </row>
    <row r="175" spans="2:65" s="1" customFormat="1" ht="55.5" customHeight="1">
      <c r="B175" s="136"/>
      <c r="C175" s="137" t="s">
        <v>681</v>
      </c>
      <c r="D175" s="137" t="s">
        <v>157</v>
      </c>
      <c r="E175" s="138" t="s">
        <v>6125</v>
      </c>
      <c r="F175" s="139" t="s">
        <v>6126</v>
      </c>
      <c r="G175" s="140" t="s">
        <v>333</v>
      </c>
      <c r="H175" s="141">
        <v>12</v>
      </c>
      <c r="I175" s="142"/>
      <c r="J175" s="143">
        <f t="shared" si="10"/>
        <v>0</v>
      </c>
      <c r="K175" s="144"/>
      <c r="L175" s="32"/>
      <c r="M175" s="145" t="s">
        <v>1</v>
      </c>
      <c r="N175" s="146" t="s">
        <v>42</v>
      </c>
      <c r="P175" s="147">
        <f t="shared" si="11"/>
        <v>0</v>
      </c>
      <c r="Q175" s="147">
        <v>1.6045833333333301E-2</v>
      </c>
      <c r="R175" s="147">
        <f t="shared" si="12"/>
        <v>0.19254999999999961</v>
      </c>
      <c r="S175" s="147">
        <v>0</v>
      </c>
      <c r="T175" s="148">
        <f t="shared" si="13"/>
        <v>0</v>
      </c>
      <c r="AR175" s="149" t="s">
        <v>155</v>
      </c>
      <c r="AT175" s="149" t="s">
        <v>157</v>
      </c>
      <c r="AU175" s="149" t="s">
        <v>89</v>
      </c>
      <c r="AY175" s="17" t="s">
        <v>156</v>
      </c>
      <c r="BE175" s="150">
        <f t="shared" si="14"/>
        <v>0</v>
      </c>
      <c r="BF175" s="150">
        <f t="shared" si="15"/>
        <v>0</v>
      </c>
      <c r="BG175" s="150">
        <f t="shared" si="16"/>
        <v>0</v>
      </c>
      <c r="BH175" s="150">
        <f t="shared" si="17"/>
        <v>0</v>
      </c>
      <c r="BI175" s="150">
        <f t="shared" si="18"/>
        <v>0</v>
      </c>
      <c r="BJ175" s="17" t="s">
        <v>89</v>
      </c>
      <c r="BK175" s="150">
        <f t="shared" si="19"/>
        <v>0</v>
      </c>
      <c r="BL175" s="17" t="s">
        <v>155</v>
      </c>
      <c r="BM175" s="149" t="s">
        <v>6127</v>
      </c>
    </row>
    <row r="176" spans="2:65" s="1" customFormat="1" ht="24.2" customHeight="1">
      <c r="B176" s="136"/>
      <c r="C176" s="180" t="s">
        <v>688</v>
      </c>
      <c r="D176" s="180" t="s">
        <v>263</v>
      </c>
      <c r="E176" s="181" t="s">
        <v>6128</v>
      </c>
      <c r="F176" s="182" t="s">
        <v>6129</v>
      </c>
      <c r="G176" s="183" t="s">
        <v>333</v>
      </c>
      <c r="H176" s="184">
        <v>4</v>
      </c>
      <c r="I176" s="185"/>
      <c r="J176" s="186">
        <f t="shared" si="10"/>
        <v>0</v>
      </c>
      <c r="K176" s="187"/>
      <c r="L176" s="188"/>
      <c r="M176" s="189" t="s">
        <v>1</v>
      </c>
      <c r="N176" s="190" t="s">
        <v>42</v>
      </c>
      <c r="P176" s="147">
        <f t="shared" si="11"/>
        <v>0</v>
      </c>
      <c r="Q176" s="147">
        <v>3.8969999999999998E-2</v>
      </c>
      <c r="R176" s="147">
        <f t="shared" si="12"/>
        <v>0.15587999999999999</v>
      </c>
      <c r="S176" s="147">
        <v>0</v>
      </c>
      <c r="T176" s="148">
        <f t="shared" si="13"/>
        <v>0</v>
      </c>
      <c r="AR176" s="149" t="s">
        <v>173</v>
      </c>
      <c r="AT176" s="149" t="s">
        <v>263</v>
      </c>
      <c r="AU176" s="149" t="s">
        <v>89</v>
      </c>
      <c r="AY176" s="17" t="s">
        <v>156</v>
      </c>
      <c r="BE176" s="150">
        <f t="shared" si="14"/>
        <v>0</v>
      </c>
      <c r="BF176" s="150">
        <f t="shared" si="15"/>
        <v>0</v>
      </c>
      <c r="BG176" s="150">
        <f t="shared" si="16"/>
        <v>0</v>
      </c>
      <c r="BH176" s="150">
        <f t="shared" si="17"/>
        <v>0</v>
      </c>
      <c r="BI176" s="150">
        <f t="shared" si="18"/>
        <v>0</v>
      </c>
      <c r="BJ176" s="17" t="s">
        <v>89</v>
      </c>
      <c r="BK176" s="150">
        <f t="shared" si="19"/>
        <v>0</v>
      </c>
      <c r="BL176" s="17" t="s">
        <v>155</v>
      </c>
      <c r="BM176" s="149" t="s">
        <v>6130</v>
      </c>
    </row>
    <row r="177" spans="2:65" s="1" customFormat="1" ht="33" customHeight="1">
      <c r="B177" s="136"/>
      <c r="C177" s="180" t="s">
        <v>702</v>
      </c>
      <c r="D177" s="180" t="s">
        <v>263</v>
      </c>
      <c r="E177" s="181" t="s">
        <v>6131</v>
      </c>
      <c r="F177" s="182" t="s">
        <v>6132</v>
      </c>
      <c r="G177" s="183" t="s">
        <v>333</v>
      </c>
      <c r="H177" s="184">
        <v>4</v>
      </c>
      <c r="I177" s="185"/>
      <c r="J177" s="186">
        <f t="shared" si="10"/>
        <v>0</v>
      </c>
      <c r="K177" s="187"/>
      <c r="L177" s="188"/>
      <c r="M177" s="189" t="s">
        <v>1</v>
      </c>
      <c r="N177" s="190" t="s">
        <v>42</v>
      </c>
      <c r="P177" s="147">
        <f t="shared" si="11"/>
        <v>0</v>
      </c>
      <c r="Q177" s="147">
        <v>3.8969999999999998E-2</v>
      </c>
      <c r="R177" s="147">
        <f t="shared" si="12"/>
        <v>0.15587999999999999</v>
      </c>
      <c r="S177" s="147">
        <v>0</v>
      </c>
      <c r="T177" s="148">
        <f t="shared" si="13"/>
        <v>0</v>
      </c>
      <c r="AR177" s="149" t="s">
        <v>173</v>
      </c>
      <c r="AT177" s="149" t="s">
        <v>263</v>
      </c>
      <c r="AU177" s="149" t="s">
        <v>89</v>
      </c>
      <c r="AY177" s="17" t="s">
        <v>156</v>
      </c>
      <c r="BE177" s="150">
        <f t="shared" si="14"/>
        <v>0</v>
      </c>
      <c r="BF177" s="150">
        <f t="shared" si="15"/>
        <v>0</v>
      </c>
      <c r="BG177" s="150">
        <f t="shared" si="16"/>
        <v>0</v>
      </c>
      <c r="BH177" s="150">
        <f t="shared" si="17"/>
        <v>0</v>
      </c>
      <c r="BI177" s="150">
        <f t="shared" si="18"/>
        <v>0</v>
      </c>
      <c r="BJ177" s="17" t="s">
        <v>89</v>
      </c>
      <c r="BK177" s="150">
        <f t="shared" si="19"/>
        <v>0</v>
      </c>
      <c r="BL177" s="17" t="s">
        <v>155</v>
      </c>
      <c r="BM177" s="149" t="s">
        <v>6133</v>
      </c>
    </row>
    <row r="178" spans="2:65" s="1" customFormat="1" ht="24.2" customHeight="1">
      <c r="B178" s="136"/>
      <c r="C178" s="180" t="s">
        <v>715</v>
      </c>
      <c r="D178" s="180" t="s">
        <v>263</v>
      </c>
      <c r="E178" s="181" t="s">
        <v>6134</v>
      </c>
      <c r="F178" s="182" t="s">
        <v>6135</v>
      </c>
      <c r="G178" s="183" t="s">
        <v>333</v>
      </c>
      <c r="H178" s="184">
        <v>4</v>
      </c>
      <c r="I178" s="185"/>
      <c r="J178" s="186">
        <f t="shared" si="10"/>
        <v>0</v>
      </c>
      <c r="K178" s="187"/>
      <c r="L178" s="188"/>
      <c r="M178" s="189" t="s">
        <v>1</v>
      </c>
      <c r="N178" s="190" t="s">
        <v>42</v>
      </c>
      <c r="P178" s="147">
        <f t="shared" si="11"/>
        <v>0</v>
      </c>
      <c r="Q178" s="147">
        <v>3.8969999999999998E-2</v>
      </c>
      <c r="R178" s="147">
        <f t="shared" si="12"/>
        <v>0.15587999999999999</v>
      </c>
      <c r="S178" s="147">
        <v>0</v>
      </c>
      <c r="T178" s="148">
        <f t="shared" si="13"/>
        <v>0</v>
      </c>
      <c r="AR178" s="149" t="s">
        <v>173</v>
      </c>
      <c r="AT178" s="149" t="s">
        <v>263</v>
      </c>
      <c r="AU178" s="149" t="s">
        <v>89</v>
      </c>
      <c r="AY178" s="17" t="s">
        <v>156</v>
      </c>
      <c r="BE178" s="150">
        <f t="shared" si="14"/>
        <v>0</v>
      </c>
      <c r="BF178" s="150">
        <f t="shared" si="15"/>
        <v>0</v>
      </c>
      <c r="BG178" s="150">
        <f t="shared" si="16"/>
        <v>0</v>
      </c>
      <c r="BH178" s="150">
        <f t="shared" si="17"/>
        <v>0</v>
      </c>
      <c r="BI178" s="150">
        <f t="shared" si="18"/>
        <v>0</v>
      </c>
      <c r="BJ178" s="17" t="s">
        <v>89</v>
      </c>
      <c r="BK178" s="150">
        <f t="shared" si="19"/>
        <v>0</v>
      </c>
      <c r="BL178" s="17" t="s">
        <v>155</v>
      </c>
      <c r="BM178" s="149" t="s">
        <v>6136</v>
      </c>
    </row>
    <row r="179" spans="2:65" s="1" customFormat="1" ht="24.2" customHeight="1">
      <c r="B179" s="136"/>
      <c r="C179" s="180" t="s">
        <v>731</v>
      </c>
      <c r="D179" s="180" t="s">
        <v>263</v>
      </c>
      <c r="E179" s="181" t="s">
        <v>6137</v>
      </c>
      <c r="F179" s="182" t="s">
        <v>6138</v>
      </c>
      <c r="G179" s="183" t="s">
        <v>333</v>
      </c>
      <c r="H179" s="184">
        <v>4</v>
      </c>
      <c r="I179" s="185"/>
      <c r="J179" s="186">
        <f t="shared" si="10"/>
        <v>0</v>
      </c>
      <c r="K179" s="187"/>
      <c r="L179" s="188"/>
      <c r="M179" s="189" t="s">
        <v>1</v>
      </c>
      <c r="N179" s="190" t="s">
        <v>42</v>
      </c>
      <c r="P179" s="147">
        <f t="shared" si="11"/>
        <v>0</v>
      </c>
      <c r="Q179" s="147">
        <v>3.8969999999999998E-2</v>
      </c>
      <c r="R179" s="147">
        <f t="shared" si="12"/>
        <v>0.15587999999999999</v>
      </c>
      <c r="S179" s="147">
        <v>0</v>
      </c>
      <c r="T179" s="148">
        <f t="shared" si="13"/>
        <v>0</v>
      </c>
      <c r="AR179" s="149" t="s">
        <v>173</v>
      </c>
      <c r="AT179" s="149" t="s">
        <v>263</v>
      </c>
      <c r="AU179" s="149" t="s">
        <v>89</v>
      </c>
      <c r="AY179" s="17" t="s">
        <v>156</v>
      </c>
      <c r="BE179" s="150">
        <f t="shared" si="14"/>
        <v>0</v>
      </c>
      <c r="BF179" s="150">
        <f t="shared" si="15"/>
        <v>0</v>
      </c>
      <c r="BG179" s="150">
        <f t="shared" si="16"/>
        <v>0</v>
      </c>
      <c r="BH179" s="150">
        <f t="shared" si="17"/>
        <v>0</v>
      </c>
      <c r="BI179" s="150">
        <f t="shared" si="18"/>
        <v>0</v>
      </c>
      <c r="BJ179" s="17" t="s">
        <v>89</v>
      </c>
      <c r="BK179" s="150">
        <f t="shared" si="19"/>
        <v>0</v>
      </c>
      <c r="BL179" s="17" t="s">
        <v>155</v>
      </c>
      <c r="BM179" s="149" t="s">
        <v>6139</v>
      </c>
    </row>
    <row r="180" spans="2:65" s="1" customFormat="1" ht="24.2" customHeight="1">
      <c r="B180" s="136"/>
      <c r="C180" s="180" t="s">
        <v>749</v>
      </c>
      <c r="D180" s="180" t="s">
        <v>263</v>
      </c>
      <c r="E180" s="181" t="s">
        <v>6140</v>
      </c>
      <c r="F180" s="182" t="s">
        <v>6111</v>
      </c>
      <c r="G180" s="183" t="s">
        <v>333</v>
      </c>
      <c r="H180" s="184">
        <v>14</v>
      </c>
      <c r="I180" s="185"/>
      <c r="J180" s="186">
        <f t="shared" si="10"/>
        <v>0</v>
      </c>
      <c r="K180" s="187"/>
      <c r="L180" s="188"/>
      <c r="M180" s="189" t="s">
        <v>1</v>
      </c>
      <c r="N180" s="190" t="s">
        <v>42</v>
      </c>
      <c r="P180" s="147">
        <f t="shared" si="11"/>
        <v>0</v>
      </c>
      <c r="Q180" s="147">
        <v>3.8969999999999998E-2</v>
      </c>
      <c r="R180" s="147">
        <f t="shared" si="12"/>
        <v>0.54557999999999995</v>
      </c>
      <c r="S180" s="147">
        <v>0</v>
      </c>
      <c r="T180" s="148">
        <f t="shared" si="13"/>
        <v>0</v>
      </c>
      <c r="AR180" s="149" t="s">
        <v>173</v>
      </c>
      <c r="AT180" s="149" t="s">
        <v>263</v>
      </c>
      <c r="AU180" s="149" t="s">
        <v>89</v>
      </c>
      <c r="AY180" s="17" t="s">
        <v>156</v>
      </c>
      <c r="BE180" s="150">
        <f t="shared" si="14"/>
        <v>0</v>
      </c>
      <c r="BF180" s="150">
        <f t="shared" si="15"/>
        <v>0</v>
      </c>
      <c r="BG180" s="150">
        <f t="shared" si="16"/>
        <v>0</v>
      </c>
      <c r="BH180" s="150">
        <f t="shared" si="17"/>
        <v>0</v>
      </c>
      <c r="BI180" s="150">
        <f t="shared" si="18"/>
        <v>0</v>
      </c>
      <c r="BJ180" s="17" t="s">
        <v>89</v>
      </c>
      <c r="BK180" s="150">
        <f t="shared" si="19"/>
        <v>0</v>
      </c>
      <c r="BL180" s="17" t="s">
        <v>155</v>
      </c>
      <c r="BM180" s="149" t="s">
        <v>6141</v>
      </c>
    </row>
    <row r="181" spans="2:65" s="1" customFormat="1" ht="24.2" customHeight="1">
      <c r="B181" s="136"/>
      <c r="C181" s="180" t="s">
        <v>756</v>
      </c>
      <c r="D181" s="180" t="s">
        <v>263</v>
      </c>
      <c r="E181" s="181" t="s">
        <v>6142</v>
      </c>
      <c r="F181" s="182" t="s">
        <v>6114</v>
      </c>
      <c r="G181" s="183" t="s">
        <v>396</v>
      </c>
      <c r="H181" s="184">
        <v>91</v>
      </c>
      <c r="I181" s="185"/>
      <c r="J181" s="186">
        <f t="shared" si="10"/>
        <v>0</v>
      </c>
      <c r="K181" s="187"/>
      <c r="L181" s="188"/>
      <c r="M181" s="189" t="s">
        <v>1</v>
      </c>
      <c r="N181" s="190" t="s">
        <v>42</v>
      </c>
      <c r="P181" s="147">
        <f t="shared" si="11"/>
        <v>0</v>
      </c>
      <c r="Q181" s="147">
        <v>3.8969999999999998E-2</v>
      </c>
      <c r="R181" s="147">
        <f t="shared" si="12"/>
        <v>3.5462699999999998</v>
      </c>
      <c r="S181" s="147">
        <v>0</v>
      </c>
      <c r="T181" s="148">
        <f t="shared" si="13"/>
        <v>0</v>
      </c>
      <c r="AR181" s="149" t="s">
        <v>173</v>
      </c>
      <c r="AT181" s="149" t="s">
        <v>263</v>
      </c>
      <c r="AU181" s="149" t="s">
        <v>89</v>
      </c>
      <c r="AY181" s="17" t="s">
        <v>156</v>
      </c>
      <c r="BE181" s="150">
        <f t="shared" si="14"/>
        <v>0</v>
      </c>
      <c r="BF181" s="150">
        <f t="shared" si="15"/>
        <v>0</v>
      </c>
      <c r="BG181" s="150">
        <f t="shared" si="16"/>
        <v>0</v>
      </c>
      <c r="BH181" s="150">
        <f t="shared" si="17"/>
        <v>0</v>
      </c>
      <c r="BI181" s="150">
        <f t="shared" si="18"/>
        <v>0</v>
      </c>
      <c r="BJ181" s="17" t="s">
        <v>89</v>
      </c>
      <c r="BK181" s="150">
        <f t="shared" si="19"/>
        <v>0</v>
      </c>
      <c r="BL181" s="17" t="s">
        <v>155</v>
      </c>
      <c r="BM181" s="149" t="s">
        <v>6143</v>
      </c>
    </row>
    <row r="182" spans="2:65" s="10" customFormat="1" ht="22.9" customHeight="1">
      <c r="B182" s="126"/>
      <c r="D182" s="127" t="s">
        <v>75</v>
      </c>
      <c r="E182" s="191" t="s">
        <v>174</v>
      </c>
      <c r="F182" s="191" t="s">
        <v>5234</v>
      </c>
      <c r="I182" s="129"/>
      <c r="J182" s="192">
        <f>BK182</f>
        <v>0</v>
      </c>
      <c r="L182" s="126"/>
      <c r="M182" s="131"/>
      <c r="P182" s="132">
        <f>SUM(P183:P189)</f>
        <v>0</v>
      </c>
      <c r="R182" s="132">
        <f>SUM(R183:R189)</f>
        <v>2.0999999999999993E-4</v>
      </c>
      <c r="T182" s="133">
        <f>SUM(T183:T189)</f>
        <v>0</v>
      </c>
      <c r="AR182" s="127" t="s">
        <v>82</v>
      </c>
      <c r="AT182" s="134" t="s">
        <v>75</v>
      </c>
      <c r="AU182" s="134" t="s">
        <v>82</v>
      </c>
      <c r="AY182" s="127" t="s">
        <v>156</v>
      </c>
      <c r="BK182" s="135">
        <f>SUM(BK183:BK189)</f>
        <v>0</v>
      </c>
    </row>
    <row r="183" spans="2:65" s="1" customFormat="1" ht="24.2" customHeight="1">
      <c r="B183" s="136"/>
      <c r="C183" s="137" t="s">
        <v>764</v>
      </c>
      <c r="D183" s="137" t="s">
        <v>157</v>
      </c>
      <c r="E183" s="138" t="s">
        <v>6144</v>
      </c>
      <c r="F183" s="139" t="s">
        <v>6145</v>
      </c>
      <c r="G183" s="140" t="s">
        <v>396</v>
      </c>
      <c r="H183" s="141">
        <v>21.4</v>
      </c>
      <c r="I183" s="142"/>
      <c r="J183" s="143">
        <f t="shared" ref="J183:J189" si="20">ROUND(I183*H183,2)</f>
        <v>0</v>
      </c>
      <c r="K183" s="144"/>
      <c r="L183" s="32"/>
      <c r="M183" s="145" t="s">
        <v>1</v>
      </c>
      <c r="N183" s="146" t="s">
        <v>42</v>
      </c>
      <c r="P183" s="147">
        <f t="shared" ref="P183:P189" si="21">O183*H183</f>
        <v>0</v>
      </c>
      <c r="Q183" s="147">
        <v>9.8130841121495293E-6</v>
      </c>
      <c r="R183" s="147">
        <f t="shared" ref="R183:R189" si="22">Q183*H183</f>
        <v>2.0999999999999993E-4</v>
      </c>
      <c r="S183" s="147">
        <v>0</v>
      </c>
      <c r="T183" s="148">
        <f t="shared" ref="T183:T189" si="23">S183*H183</f>
        <v>0</v>
      </c>
      <c r="AR183" s="149" t="s">
        <v>155</v>
      </c>
      <c r="AT183" s="149" t="s">
        <v>157</v>
      </c>
      <c r="AU183" s="149" t="s">
        <v>89</v>
      </c>
      <c r="AY183" s="17" t="s">
        <v>156</v>
      </c>
      <c r="BE183" s="150">
        <f t="shared" ref="BE183:BE189" si="24">IF(N183="základná",J183,0)</f>
        <v>0</v>
      </c>
      <c r="BF183" s="150">
        <f t="shared" ref="BF183:BF189" si="25">IF(N183="znížená",J183,0)</f>
        <v>0</v>
      </c>
      <c r="BG183" s="150">
        <f t="shared" ref="BG183:BG189" si="26">IF(N183="zákl. prenesená",J183,0)</f>
        <v>0</v>
      </c>
      <c r="BH183" s="150">
        <f t="shared" ref="BH183:BH189" si="27">IF(N183="zníž. prenesená",J183,0)</f>
        <v>0</v>
      </c>
      <c r="BI183" s="150">
        <f t="shared" ref="BI183:BI189" si="28">IF(N183="nulová",J183,0)</f>
        <v>0</v>
      </c>
      <c r="BJ183" s="17" t="s">
        <v>89</v>
      </c>
      <c r="BK183" s="150">
        <f t="shared" ref="BK183:BK189" si="29">ROUND(I183*H183,2)</f>
        <v>0</v>
      </c>
      <c r="BL183" s="17" t="s">
        <v>155</v>
      </c>
      <c r="BM183" s="149" t="s">
        <v>6146</v>
      </c>
    </row>
    <row r="184" spans="2:65" s="1" customFormat="1" ht="24.2" customHeight="1">
      <c r="B184" s="136"/>
      <c r="C184" s="137" t="s">
        <v>776</v>
      </c>
      <c r="D184" s="137" t="s">
        <v>157</v>
      </c>
      <c r="E184" s="138" t="s">
        <v>6147</v>
      </c>
      <c r="F184" s="139" t="s">
        <v>6148</v>
      </c>
      <c r="G184" s="140" t="s">
        <v>333</v>
      </c>
      <c r="H184" s="141">
        <v>3</v>
      </c>
      <c r="I184" s="142"/>
      <c r="J184" s="143">
        <f t="shared" si="20"/>
        <v>0</v>
      </c>
      <c r="K184" s="144"/>
      <c r="L184" s="32"/>
      <c r="M184" s="145" t="s">
        <v>1</v>
      </c>
      <c r="N184" s="146" t="s">
        <v>42</v>
      </c>
      <c r="P184" s="147">
        <f t="shared" si="21"/>
        <v>0</v>
      </c>
      <c r="Q184" s="147">
        <v>0</v>
      </c>
      <c r="R184" s="147">
        <f t="shared" si="22"/>
        <v>0</v>
      </c>
      <c r="S184" s="147">
        <v>0</v>
      </c>
      <c r="T184" s="148">
        <f t="shared" si="23"/>
        <v>0</v>
      </c>
      <c r="AR184" s="149" t="s">
        <v>155</v>
      </c>
      <c r="AT184" s="149" t="s">
        <v>157</v>
      </c>
      <c r="AU184" s="149" t="s">
        <v>89</v>
      </c>
      <c r="AY184" s="17" t="s">
        <v>156</v>
      </c>
      <c r="BE184" s="150">
        <f t="shared" si="24"/>
        <v>0</v>
      </c>
      <c r="BF184" s="150">
        <f t="shared" si="25"/>
        <v>0</v>
      </c>
      <c r="BG184" s="150">
        <f t="shared" si="26"/>
        <v>0</v>
      </c>
      <c r="BH184" s="150">
        <f t="shared" si="27"/>
        <v>0</v>
      </c>
      <c r="BI184" s="150">
        <f t="shared" si="28"/>
        <v>0</v>
      </c>
      <c r="BJ184" s="17" t="s">
        <v>89</v>
      </c>
      <c r="BK184" s="150">
        <f t="shared" si="29"/>
        <v>0</v>
      </c>
      <c r="BL184" s="17" t="s">
        <v>155</v>
      </c>
      <c r="BM184" s="149" t="s">
        <v>6149</v>
      </c>
    </row>
    <row r="185" spans="2:65" s="1" customFormat="1" ht="24.2" customHeight="1">
      <c r="B185" s="136"/>
      <c r="C185" s="137" t="s">
        <v>892</v>
      </c>
      <c r="D185" s="137" t="s">
        <v>157</v>
      </c>
      <c r="E185" s="138" t="s">
        <v>6150</v>
      </c>
      <c r="F185" s="139" t="s">
        <v>6151</v>
      </c>
      <c r="G185" s="140" t="s">
        <v>333</v>
      </c>
      <c r="H185" s="141">
        <v>3</v>
      </c>
      <c r="I185" s="142"/>
      <c r="J185" s="143">
        <f t="shared" si="20"/>
        <v>0</v>
      </c>
      <c r="K185" s="144"/>
      <c r="L185" s="32"/>
      <c r="M185" s="145" t="s">
        <v>1</v>
      </c>
      <c r="N185" s="146" t="s">
        <v>42</v>
      </c>
      <c r="P185" s="147">
        <f t="shared" si="21"/>
        <v>0</v>
      </c>
      <c r="Q185" s="147">
        <v>0</v>
      </c>
      <c r="R185" s="147">
        <f t="shared" si="22"/>
        <v>0</v>
      </c>
      <c r="S185" s="147">
        <v>0</v>
      </c>
      <c r="T185" s="148">
        <f t="shared" si="23"/>
        <v>0</v>
      </c>
      <c r="AR185" s="149" t="s">
        <v>155</v>
      </c>
      <c r="AT185" s="149" t="s">
        <v>157</v>
      </c>
      <c r="AU185" s="149" t="s">
        <v>89</v>
      </c>
      <c r="AY185" s="17" t="s">
        <v>156</v>
      </c>
      <c r="BE185" s="150">
        <f t="shared" si="24"/>
        <v>0</v>
      </c>
      <c r="BF185" s="150">
        <f t="shared" si="25"/>
        <v>0</v>
      </c>
      <c r="BG185" s="150">
        <f t="shared" si="26"/>
        <v>0</v>
      </c>
      <c r="BH185" s="150">
        <f t="shared" si="27"/>
        <v>0</v>
      </c>
      <c r="BI185" s="150">
        <f t="shared" si="28"/>
        <v>0</v>
      </c>
      <c r="BJ185" s="17" t="s">
        <v>89</v>
      </c>
      <c r="BK185" s="150">
        <f t="shared" si="29"/>
        <v>0</v>
      </c>
      <c r="BL185" s="17" t="s">
        <v>155</v>
      </c>
      <c r="BM185" s="149" t="s">
        <v>6152</v>
      </c>
    </row>
    <row r="186" spans="2:65" s="1" customFormat="1" ht="21.75" customHeight="1">
      <c r="B186" s="136"/>
      <c r="C186" s="137" t="s">
        <v>963</v>
      </c>
      <c r="D186" s="137" t="s">
        <v>157</v>
      </c>
      <c r="E186" s="138" t="s">
        <v>1468</v>
      </c>
      <c r="F186" s="139" t="s">
        <v>1469</v>
      </c>
      <c r="G186" s="140" t="s">
        <v>296</v>
      </c>
      <c r="H186" s="141">
        <v>47.314</v>
      </c>
      <c r="I186" s="142"/>
      <c r="J186" s="143">
        <f t="shared" si="20"/>
        <v>0</v>
      </c>
      <c r="K186" s="144"/>
      <c r="L186" s="32"/>
      <c r="M186" s="145" t="s">
        <v>1</v>
      </c>
      <c r="N186" s="146" t="s">
        <v>42</v>
      </c>
      <c r="P186" s="147">
        <f t="shared" si="21"/>
        <v>0</v>
      </c>
      <c r="Q186" s="147">
        <v>0</v>
      </c>
      <c r="R186" s="147">
        <f t="shared" si="22"/>
        <v>0</v>
      </c>
      <c r="S186" s="147">
        <v>0</v>
      </c>
      <c r="T186" s="148">
        <f t="shared" si="23"/>
        <v>0</v>
      </c>
      <c r="AR186" s="149" t="s">
        <v>155</v>
      </c>
      <c r="AT186" s="149" t="s">
        <v>157</v>
      </c>
      <c r="AU186" s="149" t="s">
        <v>89</v>
      </c>
      <c r="AY186" s="17" t="s">
        <v>156</v>
      </c>
      <c r="BE186" s="150">
        <f t="shared" si="24"/>
        <v>0</v>
      </c>
      <c r="BF186" s="150">
        <f t="shared" si="25"/>
        <v>0</v>
      </c>
      <c r="BG186" s="150">
        <f t="shared" si="26"/>
        <v>0</v>
      </c>
      <c r="BH186" s="150">
        <f t="shared" si="27"/>
        <v>0</v>
      </c>
      <c r="BI186" s="150">
        <f t="shared" si="28"/>
        <v>0</v>
      </c>
      <c r="BJ186" s="17" t="s">
        <v>89</v>
      </c>
      <c r="BK186" s="150">
        <f t="shared" si="29"/>
        <v>0</v>
      </c>
      <c r="BL186" s="17" t="s">
        <v>155</v>
      </c>
      <c r="BM186" s="149" t="s">
        <v>6153</v>
      </c>
    </row>
    <row r="187" spans="2:65" s="1" customFormat="1" ht="24.2" customHeight="1">
      <c r="B187" s="136"/>
      <c r="C187" s="137" t="s">
        <v>981</v>
      </c>
      <c r="D187" s="137" t="s">
        <v>157</v>
      </c>
      <c r="E187" s="138" t="s">
        <v>1472</v>
      </c>
      <c r="F187" s="139" t="s">
        <v>6154</v>
      </c>
      <c r="G187" s="140" t="s">
        <v>296</v>
      </c>
      <c r="H187" s="141">
        <v>47.314</v>
      </c>
      <c r="I187" s="142"/>
      <c r="J187" s="143">
        <f t="shared" si="20"/>
        <v>0</v>
      </c>
      <c r="K187" s="144"/>
      <c r="L187" s="32"/>
      <c r="M187" s="145" t="s">
        <v>1</v>
      </c>
      <c r="N187" s="146" t="s">
        <v>42</v>
      </c>
      <c r="P187" s="147">
        <f t="shared" si="21"/>
        <v>0</v>
      </c>
      <c r="Q187" s="147">
        <v>0</v>
      </c>
      <c r="R187" s="147">
        <f t="shared" si="22"/>
        <v>0</v>
      </c>
      <c r="S187" s="147">
        <v>0</v>
      </c>
      <c r="T187" s="148">
        <f t="shared" si="23"/>
        <v>0</v>
      </c>
      <c r="AR187" s="149" t="s">
        <v>155</v>
      </c>
      <c r="AT187" s="149" t="s">
        <v>157</v>
      </c>
      <c r="AU187" s="149" t="s">
        <v>89</v>
      </c>
      <c r="AY187" s="17" t="s">
        <v>156</v>
      </c>
      <c r="BE187" s="150">
        <f t="shared" si="24"/>
        <v>0</v>
      </c>
      <c r="BF187" s="150">
        <f t="shared" si="25"/>
        <v>0</v>
      </c>
      <c r="BG187" s="150">
        <f t="shared" si="26"/>
        <v>0</v>
      </c>
      <c r="BH187" s="150">
        <f t="shared" si="27"/>
        <v>0</v>
      </c>
      <c r="BI187" s="150">
        <f t="shared" si="28"/>
        <v>0</v>
      </c>
      <c r="BJ187" s="17" t="s">
        <v>89</v>
      </c>
      <c r="BK187" s="150">
        <f t="shared" si="29"/>
        <v>0</v>
      </c>
      <c r="BL187" s="17" t="s">
        <v>155</v>
      </c>
      <c r="BM187" s="149" t="s">
        <v>6155</v>
      </c>
    </row>
    <row r="188" spans="2:65" s="1" customFormat="1" ht="24.2" customHeight="1">
      <c r="B188" s="136"/>
      <c r="C188" s="137" t="s">
        <v>985</v>
      </c>
      <c r="D188" s="137" t="s">
        <v>157</v>
      </c>
      <c r="E188" s="138" t="s">
        <v>1450</v>
      </c>
      <c r="F188" s="139" t="s">
        <v>5261</v>
      </c>
      <c r="G188" s="140" t="s">
        <v>296</v>
      </c>
      <c r="H188" s="141">
        <v>47.314</v>
      </c>
      <c r="I188" s="142"/>
      <c r="J188" s="143">
        <f t="shared" si="20"/>
        <v>0</v>
      </c>
      <c r="K188" s="144"/>
      <c r="L188" s="32"/>
      <c r="M188" s="145" t="s">
        <v>1</v>
      </c>
      <c r="N188" s="146" t="s">
        <v>42</v>
      </c>
      <c r="P188" s="147">
        <f t="shared" si="21"/>
        <v>0</v>
      </c>
      <c r="Q188" s="147">
        <v>0</v>
      </c>
      <c r="R188" s="147">
        <f t="shared" si="22"/>
        <v>0</v>
      </c>
      <c r="S188" s="147">
        <v>0</v>
      </c>
      <c r="T188" s="148">
        <f t="shared" si="23"/>
        <v>0</v>
      </c>
      <c r="AR188" s="149" t="s">
        <v>155</v>
      </c>
      <c r="AT188" s="149" t="s">
        <v>157</v>
      </c>
      <c r="AU188" s="149" t="s">
        <v>89</v>
      </c>
      <c r="AY188" s="17" t="s">
        <v>156</v>
      </c>
      <c r="BE188" s="150">
        <f t="shared" si="24"/>
        <v>0</v>
      </c>
      <c r="BF188" s="150">
        <f t="shared" si="25"/>
        <v>0</v>
      </c>
      <c r="BG188" s="150">
        <f t="shared" si="26"/>
        <v>0</v>
      </c>
      <c r="BH188" s="150">
        <f t="shared" si="27"/>
        <v>0</v>
      </c>
      <c r="BI188" s="150">
        <f t="shared" si="28"/>
        <v>0</v>
      </c>
      <c r="BJ188" s="17" t="s">
        <v>89</v>
      </c>
      <c r="BK188" s="150">
        <f t="shared" si="29"/>
        <v>0</v>
      </c>
      <c r="BL188" s="17" t="s">
        <v>155</v>
      </c>
      <c r="BM188" s="149" t="s">
        <v>6156</v>
      </c>
    </row>
    <row r="189" spans="2:65" s="1" customFormat="1" ht="37.9" customHeight="1">
      <c r="B189" s="136"/>
      <c r="C189" s="137" t="s">
        <v>1004</v>
      </c>
      <c r="D189" s="137" t="s">
        <v>157</v>
      </c>
      <c r="E189" s="138" t="s">
        <v>6157</v>
      </c>
      <c r="F189" s="139" t="s">
        <v>6158</v>
      </c>
      <c r="G189" s="140" t="s">
        <v>296</v>
      </c>
      <c r="H189" s="141">
        <v>47.314</v>
      </c>
      <c r="I189" s="142"/>
      <c r="J189" s="143">
        <f t="shared" si="20"/>
        <v>0</v>
      </c>
      <c r="K189" s="144"/>
      <c r="L189" s="32"/>
      <c r="M189" s="145" t="s">
        <v>1</v>
      </c>
      <c r="N189" s="146" t="s">
        <v>42</v>
      </c>
      <c r="P189" s="147">
        <f t="shared" si="21"/>
        <v>0</v>
      </c>
      <c r="Q189" s="147">
        <v>0</v>
      </c>
      <c r="R189" s="147">
        <f t="shared" si="22"/>
        <v>0</v>
      </c>
      <c r="S189" s="147">
        <v>0</v>
      </c>
      <c r="T189" s="148">
        <f t="shared" si="23"/>
        <v>0</v>
      </c>
      <c r="AR189" s="149" t="s">
        <v>155</v>
      </c>
      <c r="AT189" s="149" t="s">
        <v>157</v>
      </c>
      <c r="AU189" s="149" t="s">
        <v>89</v>
      </c>
      <c r="AY189" s="17" t="s">
        <v>156</v>
      </c>
      <c r="BE189" s="150">
        <f t="shared" si="24"/>
        <v>0</v>
      </c>
      <c r="BF189" s="150">
        <f t="shared" si="25"/>
        <v>0</v>
      </c>
      <c r="BG189" s="150">
        <f t="shared" si="26"/>
        <v>0</v>
      </c>
      <c r="BH189" s="150">
        <f t="shared" si="27"/>
        <v>0</v>
      </c>
      <c r="BI189" s="150">
        <f t="shared" si="28"/>
        <v>0</v>
      </c>
      <c r="BJ189" s="17" t="s">
        <v>89</v>
      </c>
      <c r="BK189" s="150">
        <f t="shared" si="29"/>
        <v>0</v>
      </c>
      <c r="BL189" s="17" t="s">
        <v>155</v>
      </c>
      <c r="BM189" s="149" t="s">
        <v>6159</v>
      </c>
    </row>
    <row r="190" spans="2:65" s="10" customFormat="1" ht="22.9" customHeight="1">
      <c r="B190" s="126"/>
      <c r="D190" s="127" t="s">
        <v>75</v>
      </c>
      <c r="E190" s="191" t="s">
        <v>1454</v>
      </c>
      <c r="F190" s="191" t="s">
        <v>6160</v>
      </c>
      <c r="I190" s="129"/>
      <c r="J190" s="192">
        <f>BK190</f>
        <v>0</v>
      </c>
      <c r="L190" s="126"/>
      <c r="M190" s="131"/>
      <c r="P190" s="132">
        <f>SUM(P191:P192)</f>
        <v>0</v>
      </c>
      <c r="R190" s="132">
        <f>SUM(R191:R192)</f>
        <v>0</v>
      </c>
      <c r="T190" s="133">
        <f>SUM(T191:T192)</f>
        <v>0</v>
      </c>
      <c r="AR190" s="127" t="s">
        <v>82</v>
      </c>
      <c r="AT190" s="134" t="s">
        <v>75</v>
      </c>
      <c r="AU190" s="134" t="s">
        <v>82</v>
      </c>
      <c r="AY190" s="127" t="s">
        <v>156</v>
      </c>
      <c r="BK190" s="135">
        <f>SUM(BK191:BK192)</f>
        <v>0</v>
      </c>
    </row>
    <row r="191" spans="2:65" s="1" customFormat="1" ht="24.2" customHeight="1">
      <c r="B191" s="136"/>
      <c r="C191" s="137" t="s">
        <v>1011</v>
      </c>
      <c r="D191" s="137" t="s">
        <v>157</v>
      </c>
      <c r="E191" s="138" t="s">
        <v>6161</v>
      </c>
      <c r="F191" s="139" t="s">
        <v>6162</v>
      </c>
      <c r="G191" s="140" t="s">
        <v>296</v>
      </c>
      <c r="H191" s="141">
        <v>13.029</v>
      </c>
      <c r="I191" s="142"/>
      <c r="J191" s="143">
        <f>ROUND(I191*H191,2)</f>
        <v>0</v>
      </c>
      <c r="K191" s="144"/>
      <c r="L191" s="32"/>
      <c r="M191" s="145" t="s">
        <v>1</v>
      </c>
      <c r="N191" s="146" t="s">
        <v>42</v>
      </c>
      <c r="P191" s="147">
        <f>O191*H191</f>
        <v>0</v>
      </c>
      <c r="Q191" s="147">
        <v>0</v>
      </c>
      <c r="R191" s="147">
        <f>Q191*H191</f>
        <v>0</v>
      </c>
      <c r="S191" s="147">
        <v>0</v>
      </c>
      <c r="T191" s="148">
        <f>S191*H191</f>
        <v>0</v>
      </c>
      <c r="AR191" s="149" t="s">
        <v>155</v>
      </c>
      <c r="AT191" s="149" t="s">
        <v>157</v>
      </c>
      <c r="AU191" s="149" t="s">
        <v>89</v>
      </c>
      <c r="AY191" s="17" t="s">
        <v>156</v>
      </c>
      <c r="BE191" s="150">
        <f>IF(N191="základná",J191,0)</f>
        <v>0</v>
      </c>
      <c r="BF191" s="150">
        <f>IF(N191="znížená",J191,0)</f>
        <v>0</v>
      </c>
      <c r="BG191" s="150">
        <f>IF(N191="zákl. prenesená",J191,0)</f>
        <v>0</v>
      </c>
      <c r="BH191" s="150">
        <f>IF(N191="zníž. prenesená",J191,0)</f>
        <v>0</v>
      </c>
      <c r="BI191" s="150">
        <f>IF(N191="nulová",J191,0)</f>
        <v>0</v>
      </c>
      <c r="BJ191" s="17" t="s">
        <v>89</v>
      </c>
      <c r="BK191" s="150">
        <f>ROUND(I191*H191,2)</f>
        <v>0</v>
      </c>
      <c r="BL191" s="17" t="s">
        <v>155</v>
      </c>
      <c r="BM191" s="149" t="s">
        <v>6163</v>
      </c>
    </row>
    <row r="192" spans="2:65" s="1" customFormat="1" ht="44.25" customHeight="1">
      <c r="B192" s="136"/>
      <c r="C192" s="137" t="s">
        <v>1016</v>
      </c>
      <c r="D192" s="137" t="s">
        <v>157</v>
      </c>
      <c r="E192" s="138" t="s">
        <v>6164</v>
      </c>
      <c r="F192" s="139" t="s">
        <v>6165</v>
      </c>
      <c r="G192" s="140" t="s">
        <v>296</v>
      </c>
      <c r="H192" s="141">
        <v>13.029</v>
      </c>
      <c r="I192" s="142"/>
      <c r="J192" s="143">
        <f>ROUND(I192*H192,2)</f>
        <v>0</v>
      </c>
      <c r="K192" s="144"/>
      <c r="L192" s="32"/>
      <c r="M192" s="145" t="s">
        <v>1</v>
      </c>
      <c r="N192" s="146" t="s">
        <v>42</v>
      </c>
      <c r="P192" s="147">
        <f>O192*H192</f>
        <v>0</v>
      </c>
      <c r="Q192" s="147">
        <v>0</v>
      </c>
      <c r="R192" s="147">
        <f>Q192*H192</f>
        <v>0</v>
      </c>
      <c r="S192" s="147">
        <v>0</v>
      </c>
      <c r="T192" s="148">
        <f>S192*H192</f>
        <v>0</v>
      </c>
      <c r="AR192" s="149" t="s">
        <v>155</v>
      </c>
      <c r="AT192" s="149" t="s">
        <v>157</v>
      </c>
      <c r="AU192" s="149" t="s">
        <v>89</v>
      </c>
      <c r="AY192" s="17" t="s">
        <v>156</v>
      </c>
      <c r="BE192" s="150">
        <f>IF(N192="základná",J192,0)</f>
        <v>0</v>
      </c>
      <c r="BF192" s="150">
        <f>IF(N192="znížená",J192,0)</f>
        <v>0</v>
      </c>
      <c r="BG192" s="150">
        <f>IF(N192="zákl. prenesená",J192,0)</f>
        <v>0</v>
      </c>
      <c r="BH192" s="150">
        <f>IF(N192="zníž. prenesená",J192,0)</f>
        <v>0</v>
      </c>
      <c r="BI192" s="150">
        <f>IF(N192="nulová",J192,0)</f>
        <v>0</v>
      </c>
      <c r="BJ192" s="17" t="s">
        <v>89</v>
      </c>
      <c r="BK192" s="150">
        <f>ROUND(I192*H192,2)</f>
        <v>0</v>
      </c>
      <c r="BL192" s="17" t="s">
        <v>155</v>
      </c>
      <c r="BM192" s="149" t="s">
        <v>6166</v>
      </c>
    </row>
    <row r="193" spans="2:65" s="10" customFormat="1" ht="25.9" customHeight="1">
      <c r="B193" s="126"/>
      <c r="D193" s="127" t="s">
        <v>75</v>
      </c>
      <c r="E193" s="128" t="s">
        <v>1517</v>
      </c>
      <c r="F193" s="128" t="s">
        <v>5274</v>
      </c>
      <c r="I193" s="129"/>
      <c r="J193" s="130">
        <f>BK193</f>
        <v>0</v>
      </c>
      <c r="L193" s="126"/>
      <c r="M193" s="131"/>
      <c r="P193" s="132">
        <f>P194+P219+P245+P284+P308+P367+P411+P416</f>
        <v>0</v>
      </c>
      <c r="R193" s="132">
        <f>R194+R219+R245+R284+R308+R367+R411+R416</f>
        <v>11.653779999999999</v>
      </c>
      <c r="T193" s="133">
        <f>T194+T219+T245+T284+T308+T367+T411+T416</f>
        <v>0</v>
      </c>
      <c r="AR193" s="127" t="s">
        <v>89</v>
      </c>
      <c r="AT193" s="134" t="s">
        <v>75</v>
      </c>
      <c r="AU193" s="134" t="s">
        <v>76</v>
      </c>
      <c r="AY193" s="127" t="s">
        <v>156</v>
      </c>
      <c r="BK193" s="135">
        <f>BK194+BK219+BK245+BK284+BK308+BK367+BK411+BK416</f>
        <v>0</v>
      </c>
    </row>
    <row r="194" spans="2:65" s="10" customFormat="1" ht="22.9" customHeight="1">
      <c r="B194" s="126"/>
      <c r="D194" s="127" t="s">
        <v>75</v>
      </c>
      <c r="E194" s="191" t="s">
        <v>2705</v>
      </c>
      <c r="F194" s="191" t="s">
        <v>5275</v>
      </c>
      <c r="I194" s="129"/>
      <c r="J194" s="192">
        <f>BK194</f>
        <v>0</v>
      </c>
      <c r="L194" s="126"/>
      <c r="M194" s="131"/>
      <c r="P194" s="132">
        <f>SUM(P195:P218)</f>
        <v>0</v>
      </c>
      <c r="R194" s="132">
        <f>SUM(R195:R218)</f>
        <v>0.18537999999999999</v>
      </c>
      <c r="T194" s="133">
        <f>SUM(T195:T218)</f>
        <v>0</v>
      </c>
      <c r="AR194" s="127" t="s">
        <v>89</v>
      </c>
      <c r="AT194" s="134" t="s">
        <v>75</v>
      </c>
      <c r="AU194" s="134" t="s">
        <v>82</v>
      </c>
      <c r="AY194" s="127" t="s">
        <v>156</v>
      </c>
      <c r="BK194" s="135">
        <f>SUM(BK195:BK218)</f>
        <v>0</v>
      </c>
    </row>
    <row r="195" spans="2:65" s="1" customFormat="1" ht="33" customHeight="1">
      <c r="B195" s="136"/>
      <c r="C195" s="137" t="s">
        <v>1023</v>
      </c>
      <c r="D195" s="137" t="s">
        <v>157</v>
      </c>
      <c r="E195" s="138" t="s">
        <v>6167</v>
      </c>
      <c r="F195" s="139" t="s">
        <v>6168</v>
      </c>
      <c r="G195" s="140" t="s">
        <v>178</v>
      </c>
      <c r="H195" s="141">
        <v>58</v>
      </c>
      <c r="I195" s="142"/>
      <c r="J195" s="143">
        <f t="shared" ref="J195:J218" si="30">ROUND(I195*H195,2)</f>
        <v>0</v>
      </c>
      <c r="K195" s="144"/>
      <c r="L195" s="32"/>
      <c r="M195" s="145" t="s">
        <v>1</v>
      </c>
      <c r="N195" s="146" t="s">
        <v>42</v>
      </c>
      <c r="P195" s="147">
        <f t="shared" ref="P195:P218" si="31">O195*H195</f>
        <v>0</v>
      </c>
      <c r="Q195" s="147">
        <v>0</v>
      </c>
      <c r="R195" s="147">
        <f t="shared" ref="R195:R218" si="32">Q195*H195</f>
        <v>0</v>
      </c>
      <c r="S195" s="147">
        <v>0</v>
      </c>
      <c r="T195" s="148">
        <f t="shared" ref="T195:T218" si="33">S195*H195</f>
        <v>0</v>
      </c>
      <c r="AR195" s="149" t="s">
        <v>403</v>
      </c>
      <c r="AT195" s="149" t="s">
        <v>157</v>
      </c>
      <c r="AU195" s="149" t="s">
        <v>89</v>
      </c>
      <c r="AY195" s="17" t="s">
        <v>156</v>
      </c>
      <c r="BE195" s="150">
        <f t="shared" ref="BE195:BE218" si="34">IF(N195="základná",J195,0)</f>
        <v>0</v>
      </c>
      <c r="BF195" s="150">
        <f t="shared" ref="BF195:BF218" si="35">IF(N195="znížená",J195,0)</f>
        <v>0</v>
      </c>
      <c r="BG195" s="150">
        <f t="shared" ref="BG195:BG218" si="36">IF(N195="zákl. prenesená",J195,0)</f>
        <v>0</v>
      </c>
      <c r="BH195" s="150">
        <f t="shared" ref="BH195:BH218" si="37">IF(N195="zníž. prenesená",J195,0)</f>
        <v>0</v>
      </c>
      <c r="BI195" s="150">
        <f t="shared" ref="BI195:BI218" si="38">IF(N195="nulová",J195,0)</f>
        <v>0</v>
      </c>
      <c r="BJ195" s="17" t="s">
        <v>89</v>
      </c>
      <c r="BK195" s="150">
        <f t="shared" ref="BK195:BK218" si="39">ROUND(I195*H195,2)</f>
        <v>0</v>
      </c>
      <c r="BL195" s="17" t="s">
        <v>403</v>
      </c>
      <c r="BM195" s="149" t="s">
        <v>6169</v>
      </c>
    </row>
    <row r="196" spans="2:65" s="1" customFormat="1" ht="16.5" customHeight="1">
      <c r="B196" s="136"/>
      <c r="C196" s="137" t="s">
        <v>166</v>
      </c>
      <c r="D196" s="137" t="s">
        <v>157</v>
      </c>
      <c r="E196" s="138" t="s">
        <v>5276</v>
      </c>
      <c r="F196" s="139" t="s">
        <v>6170</v>
      </c>
      <c r="G196" s="140" t="s">
        <v>396</v>
      </c>
      <c r="H196" s="141">
        <v>141</v>
      </c>
      <c r="I196" s="142"/>
      <c r="J196" s="143">
        <f t="shared" si="30"/>
        <v>0</v>
      </c>
      <c r="K196" s="144"/>
      <c r="L196" s="32"/>
      <c r="M196" s="145" t="s">
        <v>1</v>
      </c>
      <c r="N196" s="146" t="s">
        <v>42</v>
      </c>
      <c r="P196" s="147">
        <f t="shared" si="31"/>
        <v>0</v>
      </c>
      <c r="Q196" s="147">
        <v>1.0000000000000001E-5</v>
      </c>
      <c r="R196" s="147">
        <f t="shared" si="32"/>
        <v>1.41E-3</v>
      </c>
      <c r="S196" s="147">
        <v>0</v>
      </c>
      <c r="T196" s="148">
        <f t="shared" si="33"/>
        <v>0</v>
      </c>
      <c r="AR196" s="149" t="s">
        <v>403</v>
      </c>
      <c r="AT196" s="149" t="s">
        <v>157</v>
      </c>
      <c r="AU196" s="149" t="s">
        <v>89</v>
      </c>
      <c r="AY196" s="17" t="s">
        <v>156</v>
      </c>
      <c r="BE196" s="150">
        <f t="shared" si="34"/>
        <v>0</v>
      </c>
      <c r="BF196" s="150">
        <f t="shared" si="35"/>
        <v>0</v>
      </c>
      <c r="BG196" s="150">
        <f t="shared" si="36"/>
        <v>0</v>
      </c>
      <c r="BH196" s="150">
        <f t="shared" si="37"/>
        <v>0</v>
      </c>
      <c r="BI196" s="150">
        <f t="shared" si="38"/>
        <v>0</v>
      </c>
      <c r="BJ196" s="17" t="s">
        <v>89</v>
      </c>
      <c r="BK196" s="150">
        <f t="shared" si="39"/>
        <v>0</v>
      </c>
      <c r="BL196" s="17" t="s">
        <v>403</v>
      </c>
      <c r="BM196" s="149" t="s">
        <v>6171</v>
      </c>
    </row>
    <row r="197" spans="2:65" s="1" customFormat="1" ht="33" customHeight="1">
      <c r="B197" s="136"/>
      <c r="C197" s="180" t="s">
        <v>1036</v>
      </c>
      <c r="D197" s="180" t="s">
        <v>263</v>
      </c>
      <c r="E197" s="181" t="s">
        <v>6172</v>
      </c>
      <c r="F197" s="182" t="s">
        <v>6173</v>
      </c>
      <c r="G197" s="183" t="s">
        <v>396</v>
      </c>
      <c r="H197" s="184">
        <v>67</v>
      </c>
      <c r="I197" s="185"/>
      <c r="J197" s="186">
        <f t="shared" si="30"/>
        <v>0</v>
      </c>
      <c r="K197" s="187"/>
      <c r="L197" s="188"/>
      <c r="M197" s="189" t="s">
        <v>1</v>
      </c>
      <c r="N197" s="190" t="s">
        <v>42</v>
      </c>
      <c r="P197" s="147">
        <f t="shared" si="31"/>
        <v>0</v>
      </c>
      <c r="Q197" s="147">
        <v>6.9999999999999994E-5</v>
      </c>
      <c r="R197" s="147">
        <f t="shared" si="32"/>
        <v>4.6899999999999997E-3</v>
      </c>
      <c r="S197" s="147">
        <v>0</v>
      </c>
      <c r="T197" s="148">
        <f t="shared" si="33"/>
        <v>0</v>
      </c>
      <c r="AR197" s="149" t="s">
        <v>664</v>
      </c>
      <c r="AT197" s="149" t="s">
        <v>263</v>
      </c>
      <c r="AU197" s="149" t="s">
        <v>89</v>
      </c>
      <c r="AY197" s="17" t="s">
        <v>156</v>
      </c>
      <c r="BE197" s="150">
        <f t="shared" si="34"/>
        <v>0</v>
      </c>
      <c r="BF197" s="150">
        <f t="shared" si="35"/>
        <v>0</v>
      </c>
      <c r="BG197" s="150">
        <f t="shared" si="36"/>
        <v>0</v>
      </c>
      <c r="BH197" s="150">
        <f t="shared" si="37"/>
        <v>0</v>
      </c>
      <c r="BI197" s="150">
        <f t="shared" si="38"/>
        <v>0</v>
      </c>
      <c r="BJ197" s="17" t="s">
        <v>89</v>
      </c>
      <c r="BK197" s="150">
        <f t="shared" si="39"/>
        <v>0</v>
      </c>
      <c r="BL197" s="17" t="s">
        <v>403</v>
      </c>
      <c r="BM197" s="149" t="s">
        <v>6174</v>
      </c>
    </row>
    <row r="198" spans="2:65" s="1" customFormat="1" ht="33" customHeight="1">
      <c r="B198" s="136"/>
      <c r="C198" s="180" t="s">
        <v>1086</v>
      </c>
      <c r="D198" s="180" t="s">
        <v>263</v>
      </c>
      <c r="E198" s="181" t="s">
        <v>6175</v>
      </c>
      <c r="F198" s="182" t="s">
        <v>6176</v>
      </c>
      <c r="G198" s="183" t="s">
        <v>396</v>
      </c>
      <c r="H198" s="184">
        <v>36</v>
      </c>
      <c r="I198" s="185"/>
      <c r="J198" s="186">
        <f t="shared" si="30"/>
        <v>0</v>
      </c>
      <c r="K198" s="187"/>
      <c r="L198" s="188"/>
      <c r="M198" s="189" t="s">
        <v>1</v>
      </c>
      <c r="N198" s="190" t="s">
        <v>42</v>
      </c>
      <c r="P198" s="147">
        <f t="shared" si="31"/>
        <v>0</v>
      </c>
      <c r="Q198" s="147">
        <v>6.9999999999999994E-5</v>
      </c>
      <c r="R198" s="147">
        <f t="shared" si="32"/>
        <v>2.5199999999999997E-3</v>
      </c>
      <c r="S198" s="147">
        <v>0</v>
      </c>
      <c r="T198" s="148">
        <f t="shared" si="33"/>
        <v>0</v>
      </c>
      <c r="AR198" s="149" t="s">
        <v>664</v>
      </c>
      <c r="AT198" s="149" t="s">
        <v>263</v>
      </c>
      <c r="AU198" s="149" t="s">
        <v>89</v>
      </c>
      <c r="AY198" s="17" t="s">
        <v>156</v>
      </c>
      <c r="BE198" s="150">
        <f t="shared" si="34"/>
        <v>0</v>
      </c>
      <c r="BF198" s="150">
        <f t="shared" si="35"/>
        <v>0</v>
      </c>
      <c r="BG198" s="150">
        <f t="shared" si="36"/>
        <v>0</v>
      </c>
      <c r="BH198" s="150">
        <f t="shared" si="37"/>
        <v>0</v>
      </c>
      <c r="BI198" s="150">
        <f t="shared" si="38"/>
        <v>0</v>
      </c>
      <c r="BJ198" s="17" t="s">
        <v>89</v>
      </c>
      <c r="BK198" s="150">
        <f t="shared" si="39"/>
        <v>0</v>
      </c>
      <c r="BL198" s="17" t="s">
        <v>403</v>
      </c>
      <c r="BM198" s="149" t="s">
        <v>6177</v>
      </c>
    </row>
    <row r="199" spans="2:65" s="1" customFormat="1" ht="33" customHeight="1">
      <c r="B199" s="136"/>
      <c r="C199" s="180" t="s">
        <v>1119</v>
      </c>
      <c r="D199" s="180" t="s">
        <v>263</v>
      </c>
      <c r="E199" s="181" t="s">
        <v>6178</v>
      </c>
      <c r="F199" s="182" t="s">
        <v>6179</v>
      </c>
      <c r="G199" s="183" t="s">
        <v>396</v>
      </c>
      <c r="H199" s="184">
        <v>38</v>
      </c>
      <c r="I199" s="185"/>
      <c r="J199" s="186">
        <f t="shared" si="30"/>
        <v>0</v>
      </c>
      <c r="K199" s="187"/>
      <c r="L199" s="188"/>
      <c r="M199" s="189" t="s">
        <v>1</v>
      </c>
      <c r="N199" s="190" t="s">
        <v>42</v>
      </c>
      <c r="P199" s="147">
        <f t="shared" si="31"/>
        <v>0</v>
      </c>
      <c r="Q199" s="147">
        <v>6.9999999999999994E-5</v>
      </c>
      <c r="R199" s="147">
        <f t="shared" si="32"/>
        <v>2.6599999999999996E-3</v>
      </c>
      <c r="S199" s="147">
        <v>0</v>
      </c>
      <c r="T199" s="148">
        <f t="shared" si="33"/>
        <v>0</v>
      </c>
      <c r="AR199" s="149" t="s">
        <v>664</v>
      </c>
      <c r="AT199" s="149" t="s">
        <v>263</v>
      </c>
      <c r="AU199" s="149" t="s">
        <v>89</v>
      </c>
      <c r="AY199" s="17" t="s">
        <v>156</v>
      </c>
      <c r="BE199" s="150">
        <f t="shared" si="34"/>
        <v>0</v>
      </c>
      <c r="BF199" s="150">
        <f t="shared" si="35"/>
        <v>0</v>
      </c>
      <c r="BG199" s="150">
        <f t="shared" si="36"/>
        <v>0</v>
      </c>
      <c r="BH199" s="150">
        <f t="shared" si="37"/>
        <v>0</v>
      </c>
      <c r="BI199" s="150">
        <f t="shared" si="38"/>
        <v>0</v>
      </c>
      <c r="BJ199" s="17" t="s">
        <v>89</v>
      </c>
      <c r="BK199" s="150">
        <f t="shared" si="39"/>
        <v>0</v>
      </c>
      <c r="BL199" s="17" t="s">
        <v>403</v>
      </c>
      <c r="BM199" s="149" t="s">
        <v>6180</v>
      </c>
    </row>
    <row r="200" spans="2:65" s="1" customFormat="1" ht="16.5" customHeight="1">
      <c r="B200" s="136"/>
      <c r="C200" s="137" t="s">
        <v>1139</v>
      </c>
      <c r="D200" s="137" t="s">
        <v>157</v>
      </c>
      <c r="E200" s="138" t="s">
        <v>5306</v>
      </c>
      <c r="F200" s="139" t="s">
        <v>6181</v>
      </c>
      <c r="G200" s="140" t="s">
        <v>396</v>
      </c>
      <c r="H200" s="141">
        <v>305</v>
      </c>
      <c r="I200" s="142"/>
      <c r="J200" s="143">
        <f t="shared" si="30"/>
        <v>0</v>
      </c>
      <c r="K200" s="144"/>
      <c r="L200" s="32"/>
      <c r="M200" s="145" t="s">
        <v>1</v>
      </c>
      <c r="N200" s="146" t="s">
        <v>42</v>
      </c>
      <c r="P200" s="147">
        <f t="shared" si="31"/>
        <v>0</v>
      </c>
      <c r="Q200" s="147">
        <v>8.9836065573770506E-6</v>
      </c>
      <c r="R200" s="147">
        <f t="shared" si="32"/>
        <v>2.7400000000000002E-3</v>
      </c>
      <c r="S200" s="147">
        <v>0</v>
      </c>
      <c r="T200" s="148">
        <f t="shared" si="33"/>
        <v>0</v>
      </c>
      <c r="AR200" s="149" t="s">
        <v>403</v>
      </c>
      <c r="AT200" s="149" t="s">
        <v>157</v>
      </c>
      <c r="AU200" s="149" t="s">
        <v>89</v>
      </c>
      <c r="AY200" s="17" t="s">
        <v>156</v>
      </c>
      <c r="BE200" s="150">
        <f t="shared" si="34"/>
        <v>0</v>
      </c>
      <c r="BF200" s="150">
        <f t="shared" si="35"/>
        <v>0</v>
      </c>
      <c r="BG200" s="150">
        <f t="shared" si="36"/>
        <v>0</v>
      </c>
      <c r="BH200" s="150">
        <f t="shared" si="37"/>
        <v>0</v>
      </c>
      <c r="BI200" s="150">
        <f t="shared" si="38"/>
        <v>0</v>
      </c>
      <c r="BJ200" s="17" t="s">
        <v>89</v>
      </c>
      <c r="BK200" s="150">
        <f t="shared" si="39"/>
        <v>0</v>
      </c>
      <c r="BL200" s="17" t="s">
        <v>403</v>
      </c>
      <c r="BM200" s="149" t="s">
        <v>6182</v>
      </c>
    </row>
    <row r="201" spans="2:65" s="1" customFormat="1" ht="33" customHeight="1">
      <c r="B201" s="136"/>
      <c r="C201" s="180" t="s">
        <v>1150</v>
      </c>
      <c r="D201" s="180" t="s">
        <v>263</v>
      </c>
      <c r="E201" s="181" t="s">
        <v>6183</v>
      </c>
      <c r="F201" s="182" t="s">
        <v>6184</v>
      </c>
      <c r="G201" s="183" t="s">
        <v>396</v>
      </c>
      <c r="H201" s="184">
        <v>26</v>
      </c>
      <c r="I201" s="185"/>
      <c r="J201" s="186">
        <f t="shared" si="30"/>
        <v>0</v>
      </c>
      <c r="K201" s="187"/>
      <c r="L201" s="188"/>
      <c r="M201" s="189" t="s">
        <v>1</v>
      </c>
      <c r="N201" s="190" t="s">
        <v>42</v>
      </c>
      <c r="P201" s="147">
        <f t="shared" si="31"/>
        <v>0</v>
      </c>
      <c r="Q201" s="147">
        <v>6.9999999999999994E-5</v>
      </c>
      <c r="R201" s="147">
        <f t="shared" si="32"/>
        <v>1.8199999999999998E-3</v>
      </c>
      <c r="S201" s="147">
        <v>0</v>
      </c>
      <c r="T201" s="148">
        <f t="shared" si="33"/>
        <v>0</v>
      </c>
      <c r="AR201" s="149" t="s">
        <v>664</v>
      </c>
      <c r="AT201" s="149" t="s">
        <v>263</v>
      </c>
      <c r="AU201" s="149" t="s">
        <v>89</v>
      </c>
      <c r="AY201" s="17" t="s">
        <v>156</v>
      </c>
      <c r="BE201" s="150">
        <f t="shared" si="34"/>
        <v>0</v>
      </c>
      <c r="BF201" s="150">
        <f t="shared" si="35"/>
        <v>0</v>
      </c>
      <c r="BG201" s="150">
        <f t="shared" si="36"/>
        <v>0</v>
      </c>
      <c r="BH201" s="150">
        <f t="shared" si="37"/>
        <v>0</v>
      </c>
      <c r="BI201" s="150">
        <f t="shared" si="38"/>
        <v>0</v>
      </c>
      <c r="BJ201" s="17" t="s">
        <v>89</v>
      </c>
      <c r="BK201" s="150">
        <f t="shared" si="39"/>
        <v>0</v>
      </c>
      <c r="BL201" s="17" t="s">
        <v>403</v>
      </c>
      <c r="BM201" s="149" t="s">
        <v>6185</v>
      </c>
    </row>
    <row r="202" spans="2:65" s="1" customFormat="1" ht="33" customHeight="1">
      <c r="B202" s="136"/>
      <c r="C202" s="180" t="s">
        <v>1156</v>
      </c>
      <c r="D202" s="180" t="s">
        <v>263</v>
      </c>
      <c r="E202" s="181" t="s">
        <v>6186</v>
      </c>
      <c r="F202" s="182" t="s">
        <v>6187</v>
      </c>
      <c r="G202" s="183" t="s">
        <v>396</v>
      </c>
      <c r="H202" s="184">
        <v>72</v>
      </c>
      <c r="I202" s="185"/>
      <c r="J202" s="186">
        <f t="shared" si="30"/>
        <v>0</v>
      </c>
      <c r="K202" s="187"/>
      <c r="L202" s="188"/>
      <c r="M202" s="189" t="s">
        <v>1</v>
      </c>
      <c r="N202" s="190" t="s">
        <v>42</v>
      </c>
      <c r="P202" s="147">
        <f t="shared" si="31"/>
        <v>0</v>
      </c>
      <c r="Q202" s="147">
        <v>6.9999999999999994E-5</v>
      </c>
      <c r="R202" s="147">
        <f t="shared" si="32"/>
        <v>5.0399999999999993E-3</v>
      </c>
      <c r="S202" s="147">
        <v>0</v>
      </c>
      <c r="T202" s="148">
        <f t="shared" si="33"/>
        <v>0</v>
      </c>
      <c r="AR202" s="149" t="s">
        <v>664</v>
      </c>
      <c r="AT202" s="149" t="s">
        <v>263</v>
      </c>
      <c r="AU202" s="149" t="s">
        <v>89</v>
      </c>
      <c r="AY202" s="17" t="s">
        <v>156</v>
      </c>
      <c r="BE202" s="150">
        <f t="shared" si="34"/>
        <v>0</v>
      </c>
      <c r="BF202" s="150">
        <f t="shared" si="35"/>
        <v>0</v>
      </c>
      <c r="BG202" s="150">
        <f t="shared" si="36"/>
        <v>0</v>
      </c>
      <c r="BH202" s="150">
        <f t="shared" si="37"/>
        <v>0</v>
      </c>
      <c r="BI202" s="150">
        <f t="shared" si="38"/>
        <v>0</v>
      </c>
      <c r="BJ202" s="17" t="s">
        <v>89</v>
      </c>
      <c r="BK202" s="150">
        <f t="shared" si="39"/>
        <v>0</v>
      </c>
      <c r="BL202" s="17" t="s">
        <v>403</v>
      </c>
      <c r="BM202" s="149" t="s">
        <v>6188</v>
      </c>
    </row>
    <row r="203" spans="2:65" s="1" customFormat="1" ht="33" customHeight="1">
      <c r="B203" s="136"/>
      <c r="C203" s="180" t="s">
        <v>1172</v>
      </c>
      <c r="D203" s="180" t="s">
        <v>263</v>
      </c>
      <c r="E203" s="181" t="s">
        <v>6189</v>
      </c>
      <c r="F203" s="182" t="s">
        <v>6190</v>
      </c>
      <c r="G203" s="183" t="s">
        <v>396</v>
      </c>
      <c r="H203" s="184">
        <v>122</v>
      </c>
      <c r="I203" s="185"/>
      <c r="J203" s="186">
        <f t="shared" si="30"/>
        <v>0</v>
      </c>
      <c r="K203" s="187"/>
      <c r="L203" s="188"/>
      <c r="M203" s="189" t="s">
        <v>1</v>
      </c>
      <c r="N203" s="190" t="s">
        <v>42</v>
      </c>
      <c r="P203" s="147">
        <f t="shared" si="31"/>
        <v>0</v>
      </c>
      <c r="Q203" s="147">
        <v>1.7000000000000001E-4</v>
      </c>
      <c r="R203" s="147">
        <f t="shared" si="32"/>
        <v>2.0740000000000001E-2</v>
      </c>
      <c r="S203" s="147">
        <v>0</v>
      </c>
      <c r="T203" s="148">
        <f t="shared" si="33"/>
        <v>0</v>
      </c>
      <c r="AR203" s="149" t="s">
        <v>664</v>
      </c>
      <c r="AT203" s="149" t="s">
        <v>263</v>
      </c>
      <c r="AU203" s="149" t="s">
        <v>89</v>
      </c>
      <c r="AY203" s="17" t="s">
        <v>156</v>
      </c>
      <c r="BE203" s="150">
        <f t="shared" si="34"/>
        <v>0</v>
      </c>
      <c r="BF203" s="150">
        <f t="shared" si="35"/>
        <v>0</v>
      </c>
      <c r="BG203" s="150">
        <f t="shared" si="36"/>
        <v>0</v>
      </c>
      <c r="BH203" s="150">
        <f t="shared" si="37"/>
        <v>0</v>
      </c>
      <c r="BI203" s="150">
        <f t="shared" si="38"/>
        <v>0</v>
      </c>
      <c r="BJ203" s="17" t="s">
        <v>89</v>
      </c>
      <c r="BK203" s="150">
        <f t="shared" si="39"/>
        <v>0</v>
      </c>
      <c r="BL203" s="17" t="s">
        <v>403</v>
      </c>
      <c r="BM203" s="149" t="s">
        <v>6191</v>
      </c>
    </row>
    <row r="204" spans="2:65" s="1" customFormat="1" ht="33" customHeight="1">
      <c r="B204" s="136"/>
      <c r="C204" s="180" t="s">
        <v>1179</v>
      </c>
      <c r="D204" s="180" t="s">
        <v>263</v>
      </c>
      <c r="E204" s="181" t="s">
        <v>6192</v>
      </c>
      <c r="F204" s="182" t="s">
        <v>6193</v>
      </c>
      <c r="G204" s="183" t="s">
        <v>396</v>
      </c>
      <c r="H204" s="184">
        <v>25</v>
      </c>
      <c r="I204" s="185"/>
      <c r="J204" s="186">
        <f t="shared" si="30"/>
        <v>0</v>
      </c>
      <c r="K204" s="187"/>
      <c r="L204" s="188"/>
      <c r="M204" s="189" t="s">
        <v>1</v>
      </c>
      <c r="N204" s="190" t="s">
        <v>42</v>
      </c>
      <c r="P204" s="147">
        <f t="shared" si="31"/>
        <v>0</v>
      </c>
      <c r="Q204" s="147">
        <v>1.7000000000000001E-4</v>
      </c>
      <c r="R204" s="147">
        <f t="shared" si="32"/>
        <v>4.2500000000000003E-3</v>
      </c>
      <c r="S204" s="147">
        <v>0</v>
      </c>
      <c r="T204" s="148">
        <f t="shared" si="33"/>
        <v>0</v>
      </c>
      <c r="AR204" s="149" t="s">
        <v>664</v>
      </c>
      <c r="AT204" s="149" t="s">
        <v>263</v>
      </c>
      <c r="AU204" s="149" t="s">
        <v>89</v>
      </c>
      <c r="AY204" s="17" t="s">
        <v>156</v>
      </c>
      <c r="BE204" s="150">
        <f t="shared" si="34"/>
        <v>0</v>
      </c>
      <c r="BF204" s="150">
        <f t="shared" si="35"/>
        <v>0</v>
      </c>
      <c r="BG204" s="150">
        <f t="shared" si="36"/>
        <v>0</v>
      </c>
      <c r="BH204" s="150">
        <f t="shared" si="37"/>
        <v>0</v>
      </c>
      <c r="BI204" s="150">
        <f t="shared" si="38"/>
        <v>0</v>
      </c>
      <c r="BJ204" s="17" t="s">
        <v>89</v>
      </c>
      <c r="BK204" s="150">
        <f t="shared" si="39"/>
        <v>0</v>
      </c>
      <c r="BL204" s="17" t="s">
        <v>403</v>
      </c>
      <c r="BM204" s="149" t="s">
        <v>6194</v>
      </c>
    </row>
    <row r="205" spans="2:65" s="1" customFormat="1" ht="33" customHeight="1">
      <c r="B205" s="136"/>
      <c r="C205" s="180" t="s">
        <v>1186</v>
      </c>
      <c r="D205" s="180" t="s">
        <v>263</v>
      </c>
      <c r="E205" s="181" t="s">
        <v>6195</v>
      </c>
      <c r="F205" s="182" t="s">
        <v>6196</v>
      </c>
      <c r="G205" s="183" t="s">
        <v>396</v>
      </c>
      <c r="H205" s="184">
        <v>26</v>
      </c>
      <c r="I205" s="185"/>
      <c r="J205" s="186">
        <f t="shared" si="30"/>
        <v>0</v>
      </c>
      <c r="K205" s="187"/>
      <c r="L205" s="188"/>
      <c r="M205" s="189" t="s">
        <v>1</v>
      </c>
      <c r="N205" s="190" t="s">
        <v>42</v>
      </c>
      <c r="P205" s="147">
        <f t="shared" si="31"/>
        <v>0</v>
      </c>
      <c r="Q205" s="147">
        <v>6.9999999999999994E-5</v>
      </c>
      <c r="R205" s="147">
        <f t="shared" si="32"/>
        <v>1.8199999999999998E-3</v>
      </c>
      <c r="S205" s="147">
        <v>0</v>
      </c>
      <c r="T205" s="148">
        <f t="shared" si="33"/>
        <v>0</v>
      </c>
      <c r="AR205" s="149" t="s">
        <v>664</v>
      </c>
      <c r="AT205" s="149" t="s">
        <v>263</v>
      </c>
      <c r="AU205" s="149" t="s">
        <v>89</v>
      </c>
      <c r="AY205" s="17" t="s">
        <v>156</v>
      </c>
      <c r="BE205" s="150">
        <f t="shared" si="34"/>
        <v>0</v>
      </c>
      <c r="BF205" s="150">
        <f t="shared" si="35"/>
        <v>0</v>
      </c>
      <c r="BG205" s="150">
        <f t="shared" si="36"/>
        <v>0</v>
      </c>
      <c r="BH205" s="150">
        <f t="shared" si="37"/>
        <v>0</v>
      </c>
      <c r="BI205" s="150">
        <f t="shared" si="38"/>
        <v>0</v>
      </c>
      <c r="BJ205" s="17" t="s">
        <v>89</v>
      </c>
      <c r="BK205" s="150">
        <f t="shared" si="39"/>
        <v>0</v>
      </c>
      <c r="BL205" s="17" t="s">
        <v>403</v>
      </c>
      <c r="BM205" s="149" t="s">
        <v>6197</v>
      </c>
    </row>
    <row r="206" spans="2:65" s="1" customFormat="1" ht="33" customHeight="1">
      <c r="B206" s="136"/>
      <c r="C206" s="180" t="s">
        <v>1192</v>
      </c>
      <c r="D206" s="180" t="s">
        <v>263</v>
      </c>
      <c r="E206" s="181" t="s">
        <v>6198</v>
      </c>
      <c r="F206" s="182" t="s">
        <v>6199</v>
      </c>
      <c r="G206" s="183" t="s">
        <v>396</v>
      </c>
      <c r="H206" s="184">
        <v>6</v>
      </c>
      <c r="I206" s="185"/>
      <c r="J206" s="186">
        <f t="shared" si="30"/>
        <v>0</v>
      </c>
      <c r="K206" s="187"/>
      <c r="L206" s="188"/>
      <c r="M206" s="189" t="s">
        <v>1</v>
      </c>
      <c r="N206" s="190" t="s">
        <v>42</v>
      </c>
      <c r="P206" s="147">
        <f t="shared" si="31"/>
        <v>0</v>
      </c>
      <c r="Q206" s="147">
        <v>2.7E-4</v>
      </c>
      <c r="R206" s="147">
        <f t="shared" si="32"/>
        <v>1.6199999999999999E-3</v>
      </c>
      <c r="S206" s="147">
        <v>0</v>
      </c>
      <c r="T206" s="148">
        <f t="shared" si="33"/>
        <v>0</v>
      </c>
      <c r="AR206" s="149" t="s">
        <v>664</v>
      </c>
      <c r="AT206" s="149" t="s">
        <v>263</v>
      </c>
      <c r="AU206" s="149" t="s">
        <v>89</v>
      </c>
      <c r="AY206" s="17" t="s">
        <v>156</v>
      </c>
      <c r="BE206" s="150">
        <f t="shared" si="34"/>
        <v>0</v>
      </c>
      <c r="BF206" s="150">
        <f t="shared" si="35"/>
        <v>0</v>
      </c>
      <c r="BG206" s="150">
        <f t="shared" si="36"/>
        <v>0</v>
      </c>
      <c r="BH206" s="150">
        <f t="shared" si="37"/>
        <v>0</v>
      </c>
      <c r="BI206" s="150">
        <f t="shared" si="38"/>
        <v>0</v>
      </c>
      <c r="BJ206" s="17" t="s">
        <v>89</v>
      </c>
      <c r="BK206" s="150">
        <f t="shared" si="39"/>
        <v>0</v>
      </c>
      <c r="BL206" s="17" t="s">
        <v>403</v>
      </c>
      <c r="BM206" s="149" t="s">
        <v>6200</v>
      </c>
    </row>
    <row r="207" spans="2:65" s="1" customFormat="1" ht="33" customHeight="1">
      <c r="B207" s="136"/>
      <c r="C207" s="180" t="s">
        <v>1197</v>
      </c>
      <c r="D207" s="180" t="s">
        <v>263</v>
      </c>
      <c r="E207" s="181" t="s">
        <v>6201</v>
      </c>
      <c r="F207" s="182" t="s">
        <v>6202</v>
      </c>
      <c r="G207" s="183" t="s">
        <v>396</v>
      </c>
      <c r="H207" s="184">
        <v>28</v>
      </c>
      <c r="I207" s="185"/>
      <c r="J207" s="186">
        <f t="shared" si="30"/>
        <v>0</v>
      </c>
      <c r="K207" s="187"/>
      <c r="L207" s="188"/>
      <c r="M207" s="189" t="s">
        <v>1</v>
      </c>
      <c r="N207" s="190" t="s">
        <v>42</v>
      </c>
      <c r="P207" s="147">
        <f t="shared" si="31"/>
        <v>0</v>
      </c>
      <c r="Q207" s="147">
        <v>2.7E-4</v>
      </c>
      <c r="R207" s="147">
        <f t="shared" si="32"/>
        <v>7.5599999999999999E-3</v>
      </c>
      <c r="S207" s="147">
        <v>0</v>
      </c>
      <c r="T207" s="148">
        <f t="shared" si="33"/>
        <v>0</v>
      </c>
      <c r="AR207" s="149" t="s">
        <v>664</v>
      </c>
      <c r="AT207" s="149" t="s">
        <v>263</v>
      </c>
      <c r="AU207" s="149" t="s">
        <v>89</v>
      </c>
      <c r="AY207" s="17" t="s">
        <v>156</v>
      </c>
      <c r="BE207" s="150">
        <f t="shared" si="34"/>
        <v>0</v>
      </c>
      <c r="BF207" s="150">
        <f t="shared" si="35"/>
        <v>0</v>
      </c>
      <c r="BG207" s="150">
        <f t="shared" si="36"/>
        <v>0</v>
      </c>
      <c r="BH207" s="150">
        <f t="shared" si="37"/>
        <v>0</v>
      </c>
      <c r="BI207" s="150">
        <f t="shared" si="38"/>
        <v>0</v>
      </c>
      <c r="BJ207" s="17" t="s">
        <v>89</v>
      </c>
      <c r="BK207" s="150">
        <f t="shared" si="39"/>
        <v>0</v>
      </c>
      <c r="BL207" s="17" t="s">
        <v>403</v>
      </c>
      <c r="BM207" s="149" t="s">
        <v>6203</v>
      </c>
    </row>
    <row r="208" spans="2:65" s="1" customFormat="1" ht="16.5" customHeight="1">
      <c r="B208" s="136"/>
      <c r="C208" s="137" t="s">
        <v>1205</v>
      </c>
      <c r="D208" s="137" t="s">
        <v>157</v>
      </c>
      <c r="E208" s="138" t="s">
        <v>6204</v>
      </c>
      <c r="F208" s="139" t="s">
        <v>6205</v>
      </c>
      <c r="G208" s="140" t="s">
        <v>178</v>
      </c>
      <c r="H208" s="141">
        <v>31</v>
      </c>
      <c r="I208" s="142"/>
      <c r="J208" s="143">
        <f t="shared" si="30"/>
        <v>0</v>
      </c>
      <c r="K208" s="144"/>
      <c r="L208" s="32"/>
      <c r="M208" s="145" t="s">
        <v>1</v>
      </c>
      <c r="N208" s="146" t="s">
        <v>42</v>
      </c>
      <c r="P208" s="147">
        <f t="shared" si="31"/>
        <v>0</v>
      </c>
      <c r="Q208" s="147">
        <v>2.9999999999999997E-4</v>
      </c>
      <c r="R208" s="147">
        <f t="shared" si="32"/>
        <v>9.2999999999999992E-3</v>
      </c>
      <c r="S208" s="147">
        <v>0</v>
      </c>
      <c r="T208" s="148">
        <f t="shared" si="33"/>
        <v>0</v>
      </c>
      <c r="AR208" s="149" t="s">
        <v>403</v>
      </c>
      <c r="AT208" s="149" t="s">
        <v>157</v>
      </c>
      <c r="AU208" s="149" t="s">
        <v>89</v>
      </c>
      <c r="AY208" s="17" t="s">
        <v>156</v>
      </c>
      <c r="BE208" s="150">
        <f t="shared" si="34"/>
        <v>0</v>
      </c>
      <c r="BF208" s="150">
        <f t="shared" si="35"/>
        <v>0</v>
      </c>
      <c r="BG208" s="150">
        <f t="shared" si="36"/>
        <v>0</v>
      </c>
      <c r="BH208" s="150">
        <f t="shared" si="37"/>
        <v>0</v>
      </c>
      <c r="BI208" s="150">
        <f t="shared" si="38"/>
        <v>0</v>
      </c>
      <c r="BJ208" s="17" t="s">
        <v>89</v>
      </c>
      <c r="BK208" s="150">
        <f t="shared" si="39"/>
        <v>0</v>
      </c>
      <c r="BL208" s="17" t="s">
        <v>403</v>
      </c>
      <c r="BM208" s="149" t="s">
        <v>6206</v>
      </c>
    </row>
    <row r="209" spans="2:65" s="1" customFormat="1" ht="37.9" customHeight="1">
      <c r="B209" s="136"/>
      <c r="C209" s="180" t="s">
        <v>1211</v>
      </c>
      <c r="D209" s="180" t="s">
        <v>263</v>
      </c>
      <c r="E209" s="181" t="s">
        <v>6207</v>
      </c>
      <c r="F209" s="182" t="s">
        <v>6208</v>
      </c>
      <c r="G209" s="183" t="s">
        <v>178</v>
      </c>
      <c r="H209" s="184">
        <v>18</v>
      </c>
      <c r="I209" s="185"/>
      <c r="J209" s="186">
        <f t="shared" si="30"/>
        <v>0</v>
      </c>
      <c r="K209" s="187"/>
      <c r="L209" s="188"/>
      <c r="M209" s="189" t="s">
        <v>1</v>
      </c>
      <c r="N209" s="190" t="s">
        <v>42</v>
      </c>
      <c r="P209" s="147">
        <f t="shared" si="31"/>
        <v>0</v>
      </c>
      <c r="Q209" s="147">
        <v>2.9E-4</v>
      </c>
      <c r="R209" s="147">
        <f t="shared" si="32"/>
        <v>5.2199999999999998E-3</v>
      </c>
      <c r="S209" s="147">
        <v>0</v>
      </c>
      <c r="T209" s="148">
        <f t="shared" si="33"/>
        <v>0</v>
      </c>
      <c r="AR209" s="149" t="s">
        <v>664</v>
      </c>
      <c r="AT209" s="149" t="s">
        <v>263</v>
      </c>
      <c r="AU209" s="149" t="s">
        <v>89</v>
      </c>
      <c r="AY209" s="17" t="s">
        <v>156</v>
      </c>
      <c r="BE209" s="150">
        <f t="shared" si="34"/>
        <v>0</v>
      </c>
      <c r="BF209" s="150">
        <f t="shared" si="35"/>
        <v>0</v>
      </c>
      <c r="BG209" s="150">
        <f t="shared" si="36"/>
        <v>0</v>
      </c>
      <c r="BH209" s="150">
        <f t="shared" si="37"/>
        <v>0</v>
      </c>
      <c r="BI209" s="150">
        <f t="shared" si="38"/>
        <v>0</v>
      </c>
      <c r="BJ209" s="17" t="s">
        <v>89</v>
      </c>
      <c r="BK209" s="150">
        <f t="shared" si="39"/>
        <v>0</v>
      </c>
      <c r="BL209" s="17" t="s">
        <v>403</v>
      </c>
      <c r="BM209" s="149" t="s">
        <v>6209</v>
      </c>
    </row>
    <row r="210" spans="2:65" s="1" customFormat="1" ht="37.9" customHeight="1">
      <c r="B210" s="136"/>
      <c r="C210" s="180" t="s">
        <v>1219</v>
      </c>
      <c r="D210" s="180" t="s">
        <v>263</v>
      </c>
      <c r="E210" s="181" t="s">
        <v>6210</v>
      </c>
      <c r="F210" s="182" t="s">
        <v>6211</v>
      </c>
      <c r="G210" s="183" t="s">
        <v>178</v>
      </c>
      <c r="H210" s="184">
        <v>13</v>
      </c>
      <c r="I210" s="185"/>
      <c r="J210" s="186">
        <f t="shared" si="30"/>
        <v>0</v>
      </c>
      <c r="K210" s="187"/>
      <c r="L210" s="188"/>
      <c r="M210" s="189" t="s">
        <v>1</v>
      </c>
      <c r="N210" s="190" t="s">
        <v>42</v>
      </c>
      <c r="P210" s="147">
        <f t="shared" si="31"/>
        <v>0</v>
      </c>
      <c r="Q210" s="147">
        <v>5.4000000000000001E-4</v>
      </c>
      <c r="R210" s="147">
        <f t="shared" si="32"/>
        <v>7.0200000000000002E-3</v>
      </c>
      <c r="S210" s="147">
        <v>0</v>
      </c>
      <c r="T210" s="148">
        <f t="shared" si="33"/>
        <v>0</v>
      </c>
      <c r="AR210" s="149" t="s">
        <v>664</v>
      </c>
      <c r="AT210" s="149" t="s">
        <v>263</v>
      </c>
      <c r="AU210" s="149" t="s">
        <v>89</v>
      </c>
      <c r="AY210" s="17" t="s">
        <v>156</v>
      </c>
      <c r="BE210" s="150">
        <f t="shared" si="34"/>
        <v>0</v>
      </c>
      <c r="BF210" s="150">
        <f t="shared" si="35"/>
        <v>0</v>
      </c>
      <c r="BG210" s="150">
        <f t="shared" si="36"/>
        <v>0</v>
      </c>
      <c r="BH210" s="150">
        <f t="shared" si="37"/>
        <v>0</v>
      </c>
      <c r="BI210" s="150">
        <f t="shared" si="38"/>
        <v>0</v>
      </c>
      <c r="BJ210" s="17" t="s">
        <v>89</v>
      </c>
      <c r="BK210" s="150">
        <f t="shared" si="39"/>
        <v>0</v>
      </c>
      <c r="BL210" s="17" t="s">
        <v>403</v>
      </c>
      <c r="BM210" s="149" t="s">
        <v>6212</v>
      </c>
    </row>
    <row r="211" spans="2:65" s="1" customFormat="1" ht="16.5" customHeight="1">
      <c r="B211" s="136"/>
      <c r="C211" s="137" t="s">
        <v>1226</v>
      </c>
      <c r="D211" s="137" t="s">
        <v>157</v>
      </c>
      <c r="E211" s="138" t="s">
        <v>6213</v>
      </c>
      <c r="F211" s="139" t="s">
        <v>6214</v>
      </c>
      <c r="G211" s="140" t="s">
        <v>178</v>
      </c>
      <c r="H211" s="141">
        <v>16</v>
      </c>
      <c r="I211" s="142"/>
      <c r="J211" s="143">
        <f t="shared" si="30"/>
        <v>0</v>
      </c>
      <c r="K211" s="144"/>
      <c r="L211" s="32"/>
      <c r="M211" s="145" t="s">
        <v>1</v>
      </c>
      <c r="N211" s="146" t="s">
        <v>42</v>
      </c>
      <c r="P211" s="147">
        <f t="shared" si="31"/>
        <v>0</v>
      </c>
      <c r="Q211" s="147">
        <v>2.9999999999999997E-4</v>
      </c>
      <c r="R211" s="147">
        <f t="shared" si="32"/>
        <v>4.7999999999999996E-3</v>
      </c>
      <c r="S211" s="147">
        <v>0</v>
      </c>
      <c r="T211" s="148">
        <f t="shared" si="33"/>
        <v>0</v>
      </c>
      <c r="AR211" s="149" t="s">
        <v>403</v>
      </c>
      <c r="AT211" s="149" t="s">
        <v>157</v>
      </c>
      <c r="AU211" s="149" t="s">
        <v>89</v>
      </c>
      <c r="AY211" s="17" t="s">
        <v>156</v>
      </c>
      <c r="BE211" s="150">
        <f t="shared" si="34"/>
        <v>0</v>
      </c>
      <c r="BF211" s="150">
        <f t="shared" si="35"/>
        <v>0</v>
      </c>
      <c r="BG211" s="150">
        <f t="shared" si="36"/>
        <v>0</v>
      </c>
      <c r="BH211" s="150">
        <f t="shared" si="37"/>
        <v>0</v>
      </c>
      <c r="BI211" s="150">
        <f t="shared" si="38"/>
        <v>0</v>
      </c>
      <c r="BJ211" s="17" t="s">
        <v>89</v>
      </c>
      <c r="BK211" s="150">
        <f t="shared" si="39"/>
        <v>0</v>
      </c>
      <c r="BL211" s="17" t="s">
        <v>403</v>
      </c>
      <c r="BM211" s="149" t="s">
        <v>6215</v>
      </c>
    </row>
    <row r="212" spans="2:65" s="1" customFormat="1" ht="37.9" customHeight="1">
      <c r="B212" s="136"/>
      <c r="C212" s="180" t="s">
        <v>1232</v>
      </c>
      <c r="D212" s="180" t="s">
        <v>263</v>
      </c>
      <c r="E212" s="181" t="s">
        <v>6216</v>
      </c>
      <c r="F212" s="182" t="s">
        <v>6217</v>
      </c>
      <c r="G212" s="183" t="s">
        <v>178</v>
      </c>
      <c r="H212" s="184">
        <v>16</v>
      </c>
      <c r="I212" s="185"/>
      <c r="J212" s="186">
        <f t="shared" si="30"/>
        <v>0</v>
      </c>
      <c r="K212" s="187"/>
      <c r="L212" s="188"/>
      <c r="M212" s="189" t="s">
        <v>1</v>
      </c>
      <c r="N212" s="190" t="s">
        <v>42</v>
      </c>
      <c r="P212" s="147">
        <f t="shared" si="31"/>
        <v>0</v>
      </c>
      <c r="Q212" s="147">
        <v>2.9E-4</v>
      </c>
      <c r="R212" s="147">
        <f t="shared" si="32"/>
        <v>4.64E-3</v>
      </c>
      <c r="S212" s="147">
        <v>0</v>
      </c>
      <c r="T212" s="148">
        <f t="shared" si="33"/>
        <v>0</v>
      </c>
      <c r="AR212" s="149" t="s">
        <v>664</v>
      </c>
      <c r="AT212" s="149" t="s">
        <v>263</v>
      </c>
      <c r="AU212" s="149" t="s">
        <v>89</v>
      </c>
      <c r="AY212" s="17" t="s">
        <v>156</v>
      </c>
      <c r="BE212" s="150">
        <f t="shared" si="34"/>
        <v>0</v>
      </c>
      <c r="BF212" s="150">
        <f t="shared" si="35"/>
        <v>0</v>
      </c>
      <c r="BG212" s="150">
        <f t="shared" si="36"/>
        <v>0</v>
      </c>
      <c r="BH212" s="150">
        <f t="shared" si="37"/>
        <v>0</v>
      </c>
      <c r="BI212" s="150">
        <f t="shared" si="38"/>
        <v>0</v>
      </c>
      <c r="BJ212" s="17" t="s">
        <v>89</v>
      </c>
      <c r="BK212" s="150">
        <f t="shared" si="39"/>
        <v>0</v>
      </c>
      <c r="BL212" s="17" t="s">
        <v>403</v>
      </c>
      <c r="BM212" s="149" t="s">
        <v>6218</v>
      </c>
    </row>
    <row r="213" spans="2:65" s="1" customFormat="1" ht="24.2" customHeight="1">
      <c r="B213" s="136"/>
      <c r="C213" s="137" t="s">
        <v>1237</v>
      </c>
      <c r="D213" s="137" t="s">
        <v>157</v>
      </c>
      <c r="E213" s="138" t="s">
        <v>6219</v>
      </c>
      <c r="F213" s="139" t="s">
        <v>6220</v>
      </c>
      <c r="G213" s="140" t="s">
        <v>178</v>
      </c>
      <c r="H213" s="141">
        <v>52.6</v>
      </c>
      <c r="I213" s="142"/>
      <c r="J213" s="143">
        <f t="shared" si="30"/>
        <v>0</v>
      </c>
      <c r="K213" s="144"/>
      <c r="L213" s="32"/>
      <c r="M213" s="145" t="s">
        <v>1</v>
      </c>
      <c r="N213" s="146" t="s">
        <v>42</v>
      </c>
      <c r="P213" s="147">
        <f t="shared" si="31"/>
        <v>0</v>
      </c>
      <c r="Q213" s="147">
        <v>2.9999999999999997E-4</v>
      </c>
      <c r="R213" s="147">
        <f t="shared" si="32"/>
        <v>1.5779999999999999E-2</v>
      </c>
      <c r="S213" s="147">
        <v>0</v>
      </c>
      <c r="T213" s="148">
        <f t="shared" si="33"/>
        <v>0</v>
      </c>
      <c r="AR213" s="149" t="s">
        <v>403</v>
      </c>
      <c r="AT213" s="149" t="s">
        <v>157</v>
      </c>
      <c r="AU213" s="149" t="s">
        <v>89</v>
      </c>
      <c r="AY213" s="17" t="s">
        <v>156</v>
      </c>
      <c r="BE213" s="150">
        <f t="shared" si="34"/>
        <v>0</v>
      </c>
      <c r="BF213" s="150">
        <f t="shared" si="35"/>
        <v>0</v>
      </c>
      <c r="BG213" s="150">
        <f t="shared" si="36"/>
        <v>0</v>
      </c>
      <c r="BH213" s="150">
        <f t="shared" si="37"/>
        <v>0</v>
      </c>
      <c r="BI213" s="150">
        <f t="shared" si="38"/>
        <v>0</v>
      </c>
      <c r="BJ213" s="17" t="s">
        <v>89</v>
      </c>
      <c r="BK213" s="150">
        <f t="shared" si="39"/>
        <v>0</v>
      </c>
      <c r="BL213" s="17" t="s">
        <v>403</v>
      </c>
      <c r="BM213" s="149" t="s">
        <v>6221</v>
      </c>
    </row>
    <row r="214" spans="2:65" s="1" customFormat="1" ht="37.9" customHeight="1">
      <c r="B214" s="136"/>
      <c r="C214" s="180" t="s">
        <v>1245</v>
      </c>
      <c r="D214" s="180" t="s">
        <v>263</v>
      </c>
      <c r="E214" s="181" t="s">
        <v>6222</v>
      </c>
      <c r="F214" s="182" t="s">
        <v>6223</v>
      </c>
      <c r="G214" s="183" t="s">
        <v>178</v>
      </c>
      <c r="H214" s="184">
        <v>52.6</v>
      </c>
      <c r="I214" s="185"/>
      <c r="J214" s="186">
        <f t="shared" si="30"/>
        <v>0</v>
      </c>
      <c r="K214" s="187"/>
      <c r="L214" s="188"/>
      <c r="M214" s="189" t="s">
        <v>1</v>
      </c>
      <c r="N214" s="190" t="s">
        <v>42</v>
      </c>
      <c r="P214" s="147">
        <f t="shared" si="31"/>
        <v>0</v>
      </c>
      <c r="Q214" s="147">
        <v>2.8992395437262399E-4</v>
      </c>
      <c r="R214" s="147">
        <f t="shared" si="32"/>
        <v>1.5250000000000022E-2</v>
      </c>
      <c r="S214" s="147">
        <v>0</v>
      </c>
      <c r="T214" s="148">
        <f t="shared" si="33"/>
        <v>0</v>
      </c>
      <c r="AR214" s="149" t="s">
        <v>664</v>
      </c>
      <c r="AT214" s="149" t="s">
        <v>263</v>
      </c>
      <c r="AU214" s="149" t="s">
        <v>89</v>
      </c>
      <c r="AY214" s="17" t="s">
        <v>156</v>
      </c>
      <c r="BE214" s="150">
        <f t="shared" si="34"/>
        <v>0</v>
      </c>
      <c r="BF214" s="150">
        <f t="shared" si="35"/>
        <v>0</v>
      </c>
      <c r="BG214" s="150">
        <f t="shared" si="36"/>
        <v>0</v>
      </c>
      <c r="BH214" s="150">
        <f t="shared" si="37"/>
        <v>0</v>
      </c>
      <c r="BI214" s="150">
        <f t="shared" si="38"/>
        <v>0</v>
      </c>
      <c r="BJ214" s="17" t="s">
        <v>89</v>
      </c>
      <c r="BK214" s="150">
        <f t="shared" si="39"/>
        <v>0</v>
      </c>
      <c r="BL214" s="17" t="s">
        <v>403</v>
      </c>
      <c r="BM214" s="149" t="s">
        <v>6224</v>
      </c>
    </row>
    <row r="215" spans="2:65" s="1" customFormat="1" ht="33" customHeight="1">
      <c r="B215" s="136"/>
      <c r="C215" s="137" t="s">
        <v>1251</v>
      </c>
      <c r="D215" s="137" t="s">
        <v>157</v>
      </c>
      <c r="E215" s="138" t="s">
        <v>6225</v>
      </c>
      <c r="F215" s="139" t="s">
        <v>6226</v>
      </c>
      <c r="G215" s="140" t="s">
        <v>178</v>
      </c>
      <c r="H215" s="141">
        <v>5.0999999999999996</v>
      </c>
      <c r="I215" s="142"/>
      <c r="J215" s="143">
        <f t="shared" si="30"/>
        <v>0</v>
      </c>
      <c r="K215" s="144"/>
      <c r="L215" s="32"/>
      <c r="M215" s="145" t="s">
        <v>1</v>
      </c>
      <c r="N215" s="146" t="s">
        <v>42</v>
      </c>
      <c r="P215" s="147">
        <f t="shared" si="31"/>
        <v>0</v>
      </c>
      <c r="Q215" s="147">
        <v>7.6078431372548995E-4</v>
      </c>
      <c r="R215" s="147">
        <f t="shared" si="32"/>
        <v>3.8799999999999985E-3</v>
      </c>
      <c r="S215" s="147">
        <v>0</v>
      </c>
      <c r="T215" s="148">
        <f t="shared" si="33"/>
        <v>0</v>
      </c>
      <c r="AR215" s="149" t="s">
        <v>403</v>
      </c>
      <c r="AT215" s="149" t="s">
        <v>157</v>
      </c>
      <c r="AU215" s="149" t="s">
        <v>89</v>
      </c>
      <c r="AY215" s="17" t="s">
        <v>156</v>
      </c>
      <c r="BE215" s="150">
        <f t="shared" si="34"/>
        <v>0</v>
      </c>
      <c r="BF215" s="150">
        <f t="shared" si="35"/>
        <v>0</v>
      </c>
      <c r="BG215" s="150">
        <f t="shared" si="36"/>
        <v>0</v>
      </c>
      <c r="BH215" s="150">
        <f t="shared" si="37"/>
        <v>0</v>
      </c>
      <c r="BI215" s="150">
        <f t="shared" si="38"/>
        <v>0</v>
      </c>
      <c r="BJ215" s="17" t="s">
        <v>89</v>
      </c>
      <c r="BK215" s="150">
        <f t="shared" si="39"/>
        <v>0</v>
      </c>
      <c r="BL215" s="17" t="s">
        <v>403</v>
      </c>
      <c r="BM215" s="149" t="s">
        <v>6227</v>
      </c>
    </row>
    <row r="216" spans="2:65" s="1" customFormat="1" ht="16.5" customHeight="1">
      <c r="B216" s="136"/>
      <c r="C216" s="180" t="s">
        <v>1257</v>
      </c>
      <c r="D216" s="180" t="s">
        <v>263</v>
      </c>
      <c r="E216" s="181" t="s">
        <v>6228</v>
      </c>
      <c r="F216" s="182" t="s">
        <v>6229</v>
      </c>
      <c r="G216" s="183" t="s">
        <v>178</v>
      </c>
      <c r="H216" s="184">
        <v>5.0999999999999996</v>
      </c>
      <c r="I216" s="185"/>
      <c r="J216" s="186">
        <f t="shared" si="30"/>
        <v>0</v>
      </c>
      <c r="K216" s="187"/>
      <c r="L216" s="188"/>
      <c r="M216" s="189" t="s">
        <v>1</v>
      </c>
      <c r="N216" s="190" t="s">
        <v>42</v>
      </c>
      <c r="P216" s="147">
        <f t="shared" si="31"/>
        <v>0</v>
      </c>
      <c r="Q216" s="147">
        <v>6.3E-3</v>
      </c>
      <c r="R216" s="147">
        <f t="shared" si="32"/>
        <v>3.2129999999999999E-2</v>
      </c>
      <c r="S216" s="147">
        <v>0</v>
      </c>
      <c r="T216" s="148">
        <f t="shared" si="33"/>
        <v>0</v>
      </c>
      <c r="AR216" s="149" t="s">
        <v>664</v>
      </c>
      <c r="AT216" s="149" t="s">
        <v>263</v>
      </c>
      <c r="AU216" s="149" t="s">
        <v>89</v>
      </c>
      <c r="AY216" s="17" t="s">
        <v>156</v>
      </c>
      <c r="BE216" s="150">
        <f t="shared" si="34"/>
        <v>0</v>
      </c>
      <c r="BF216" s="150">
        <f t="shared" si="35"/>
        <v>0</v>
      </c>
      <c r="BG216" s="150">
        <f t="shared" si="36"/>
        <v>0</v>
      </c>
      <c r="BH216" s="150">
        <f t="shared" si="37"/>
        <v>0</v>
      </c>
      <c r="BI216" s="150">
        <f t="shared" si="38"/>
        <v>0</v>
      </c>
      <c r="BJ216" s="17" t="s">
        <v>89</v>
      </c>
      <c r="BK216" s="150">
        <f t="shared" si="39"/>
        <v>0</v>
      </c>
      <c r="BL216" s="17" t="s">
        <v>403</v>
      </c>
      <c r="BM216" s="149" t="s">
        <v>6230</v>
      </c>
    </row>
    <row r="217" spans="2:65" s="1" customFormat="1" ht="37.9" customHeight="1">
      <c r="B217" s="136"/>
      <c r="C217" s="137" t="s">
        <v>1262</v>
      </c>
      <c r="D217" s="137" t="s">
        <v>157</v>
      </c>
      <c r="E217" s="138" t="s">
        <v>6231</v>
      </c>
      <c r="F217" s="139" t="s">
        <v>6232</v>
      </c>
      <c r="G217" s="140" t="s">
        <v>333</v>
      </c>
      <c r="H217" s="141">
        <v>12</v>
      </c>
      <c r="I217" s="142"/>
      <c r="J217" s="143">
        <f t="shared" si="30"/>
        <v>0</v>
      </c>
      <c r="K217" s="144"/>
      <c r="L217" s="32"/>
      <c r="M217" s="145" t="s">
        <v>1</v>
      </c>
      <c r="N217" s="146" t="s">
        <v>42</v>
      </c>
      <c r="P217" s="147">
        <f t="shared" si="31"/>
        <v>0</v>
      </c>
      <c r="Q217" s="147">
        <v>2.5408333333333298E-3</v>
      </c>
      <c r="R217" s="147">
        <f t="shared" si="32"/>
        <v>3.0489999999999958E-2</v>
      </c>
      <c r="S217" s="147">
        <v>0</v>
      </c>
      <c r="T217" s="148">
        <f t="shared" si="33"/>
        <v>0</v>
      </c>
      <c r="AR217" s="149" t="s">
        <v>403</v>
      </c>
      <c r="AT217" s="149" t="s">
        <v>157</v>
      </c>
      <c r="AU217" s="149" t="s">
        <v>89</v>
      </c>
      <c r="AY217" s="17" t="s">
        <v>156</v>
      </c>
      <c r="BE217" s="150">
        <f t="shared" si="34"/>
        <v>0</v>
      </c>
      <c r="BF217" s="150">
        <f t="shared" si="35"/>
        <v>0</v>
      </c>
      <c r="BG217" s="150">
        <f t="shared" si="36"/>
        <v>0</v>
      </c>
      <c r="BH217" s="150">
        <f t="shared" si="37"/>
        <v>0</v>
      </c>
      <c r="BI217" s="150">
        <f t="shared" si="38"/>
        <v>0</v>
      </c>
      <c r="BJ217" s="17" t="s">
        <v>89</v>
      </c>
      <c r="BK217" s="150">
        <f t="shared" si="39"/>
        <v>0</v>
      </c>
      <c r="BL217" s="17" t="s">
        <v>403</v>
      </c>
      <c r="BM217" s="149" t="s">
        <v>6233</v>
      </c>
    </row>
    <row r="218" spans="2:65" s="1" customFormat="1" ht="24.2" customHeight="1">
      <c r="B218" s="136"/>
      <c r="C218" s="137" t="s">
        <v>1268</v>
      </c>
      <c r="D218" s="137" t="s">
        <v>157</v>
      </c>
      <c r="E218" s="138" t="s">
        <v>5376</v>
      </c>
      <c r="F218" s="139" t="s">
        <v>2724</v>
      </c>
      <c r="G218" s="140" t="s">
        <v>4149</v>
      </c>
      <c r="H218" s="201"/>
      <c r="I218" s="142"/>
      <c r="J218" s="143">
        <f t="shared" si="30"/>
        <v>0</v>
      </c>
      <c r="K218" s="144"/>
      <c r="L218" s="32"/>
      <c r="M218" s="145" t="s">
        <v>1</v>
      </c>
      <c r="N218" s="146" t="s">
        <v>42</v>
      </c>
      <c r="P218" s="147">
        <f t="shared" si="31"/>
        <v>0</v>
      </c>
      <c r="Q218" s="147">
        <v>0</v>
      </c>
      <c r="R218" s="147">
        <f t="shared" si="32"/>
        <v>0</v>
      </c>
      <c r="S218" s="147">
        <v>0</v>
      </c>
      <c r="T218" s="148">
        <f t="shared" si="33"/>
        <v>0</v>
      </c>
      <c r="AR218" s="149" t="s">
        <v>403</v>
      </c>
      <c r="AT218" s="149" t="s">
        <v>157</v>
      </c>
      <c r="AU218" s="149" t="s">
        <v>89</v>
      </c>
      <c r="AY218" s="17" t="s">
        <v>156</v>
      </c>
      <c r="BE218" s="150">
        <f t="shared" si="34"/>
        <v>0</v>
      </c>
      <c r="BF218" s="150">
        <f t="shared" si="35"/>
        <v>0</v>
      </c>
      <c r="BG218" s="150">
        <f t="shared" si="36"/>
        <v>0</v>
      </c>
      <c r="BH218" s="150">
        <f t="shared" si="37"/>
        <v>0</v>
      </c>
      <c r="BI218" s="150">
        <f t="shared" si="38"/>
        <v>0</v>
      </c>
      <c r="BJ218" s="17" t="s">
        <v>89</v>
      </c>
      <c r="BK218" s="150">
        <f t="shared" si="39"/>
        <v>0</v>
      </c>
      <c r="BL218" s="17" t="s">
        <v>403</v>
      </c>
      <c r="BM218" s="149" t="s">
        <v>6234</v>
      </c>
    </row>
    <row r="219" spans="2:65" s="10" customFormat="1" ht="22.9" customHeight="1">
      <c r="B219" s="126"/>
      <c r="D219" s="127" t="s">
        <v>75</v>
      </c>
      <c r="E219" s="191" t="s">
        <v>6235</v>
      </c>
      <c r="F219" s="191" t="s">
        <v>6236</v>
      </c>
      <c r="I219" s="129"/>
      <c r="J219" s="192">
        <f>BK219</f>
        <v>0</v>
      </c>
      <c r="L219" s="126"/>
      <c r="M219" s="131"/>
      <c r="P219" s="132">
        <f>SUM(P220:P244)</f>
        <v>0</v>
      </c>
      <c r="R219" s="132">
        <f>SUM(R220:R244)</f>
        <v>4.0778499999999998</v>
      </c>
      <c r="T219" s="133">
        <f>SUM(T220:T244)</f>
        <v>0</v>
      </c>
      <c r="AR219" s="127" t="s">
        <v>89</v>
      </c>
      <c r="AT219" s="134" t="s">
        <v>75</v>
      </c>
      <c r="AU219" s="134" t="s">
        <v>82</v>
      </c>
      <c r="AY219" s="127" t="s">
        <v>156</v>
      </c>
      <c r="BK219" s="135">
        <f>SUM(BK220:BK244)</f>
        <v>0</v>
      </c>
    </row>
    <row r="220" spans="2:65" s="1" customFormat="1" ht="21.75" customHeight="1">
      <c r="B220" s="136"/>
      <c r="C220" s="137" t="s">
        <v>1273</v>
      </c>
      <c r="D220" s="137" t="s">
        <v>157</v>
      </c>
      <c r="E220" s="138" t="s">
        <v>6237</v>
      </c>
      <c r="F220" s="139" t="s">
        <v>6238</v>
      </c>
      <c r="G220" s="140" t="s">
        <v>333</v>
      </c>
      <c r="H220" s="141">
        <v>3</v>
      </c>
      <c r="I220" s="142"/>
      <c r="J220" s="143">
        <f t="shared" ref="J220:J244" si="40">ROUND(I220*H220,2)</f>
        <v>0</v>
      </c>
      <c r="K220" s="144"/>
      <c r="L220" s="32"/>
      <c r="M220" s="145" t="s">
        <v>1</v>
      </c>
      <c r="N220" s="146" t="s">
        <v>42</v>
      </c>
      <c r="P220" s="147">
        <f t="shared" ref="P220:P244" si="41">O220*H220</f>
        <v>0</v>
      </c>
      <c r="Q220" s="147">
        <v>6.2666666666666697E-4</v>
      </c>
      <c r="R220" s="147">
        <f t="shared" ref="R220:R244" si="42">Q220*H220</f>
        <v>1.880000000000001E-3</v>
      </c>
      <c r="S220" s="147">
        <v>0</v>
      </c>
      <c r="T220" s="148">
        <f t="shared" ref="T220:T244" si="43">S220*H220</f>
        <v>0</v>
      </c>
      <c r="AR220" s="149" t="s">
        <v>403</v>
      </c>
      <c r="AT220" s="149" t="s">
        <v>157</v>
      </c>
      <c r="AU220" s="149" t="s">
        <v>89</v>
      </c>
      <c r="AY220" s="17" t="s">
        <v>156</v>
      </c>
      <c r="BE220" s="150">
        <f t="shared" ref="BE220:BE244" si="44">IF(N220="základná",J220,0)</f>
        <v>0</v>
      </c>
      <c r="BF220" s="150">
        <f t="shared" ref="BF220:BF244" si="45">IF(N220="znížená",J220,0)</f>
        <v>0</v>
      </c>
      <c r="BG220" s="150">
        <f t="shared" ref="BG220:BG244" si="46">IF(N220="zákl. prenesená",J220,0)</f>
        <v>0</v>
      </c>
      <c r="BH220" s="150">
        <f t="shared" ref="BH220:BH244" si="47">IF(N220="zníž. prenesená",J220,0)</f>
        <v>0</v>
      </c>
      <c r="BI220" s="150">
        <f t="shared" ref="BI220:BI244" si="48">IF(N220="nulová",J220,0)</f>
        <v>0</v>
      </c>
      <c r="BJ220" s="17" t="s">
        <v>89</v>
      </c>
      <c r="BK220" s="150">
        <f t="shared" ref="BK220:BK244" si="49">ROUND(I220*H220,2)</f>
        <v>0</v>
      </c>
      <c r="BL220" s="17" t="s">
        <v>403</v>
      </c>
      <c r="BM220" s="149" t="s">
        <v>6239</v>
      </c>
    </row>
    <row r="221" spans="2:65" s="1" customFormat="1" ht="24.2" customHeight="1">
      <c r="B221" s="136"/>
      <c r="C221" s="137" t="s">
        <v>1286</v>
      </c>
      <c r="D221" s="137" t="s">
        <v>157</v>
      </c>
      <c r="E221" s="138" t="s">
        <v>6240</v>
      </c>
      <c r="F221" s="139" t="s">
        <v>6241</v>
      </c>
      <c r="G221" s="140" t="s">
        <v>333</v>
      </c>
      <c r="H221" s="141">
        <v>3</v>
      </c>
      <c r="I221" s="142"/>
      <c r="J221" s="143">
        <f t="shared" si="40"/>
        <v>0</v>
      </c>
      <c r="K221" s="144"/>
      <c r="L221" s="32"/>
      <c r="M221" s="145" t="s">
        <v>1</v>
      </c>
      <c r="N221" s="146" t="s">
        <v>42</v>
      </c>
      <c r="P221" s="147">
        <f t="shared" si="41"/>
        <v>0</v>
      </c>
      <c r="Q221" s="147">
        <v>1.52433333333333E-2</v>
      </c>
      <c r="R221" s="147">
        <f t="shared" si="42"/>
        <v>4.5729999999999896E-2</v>
      </c>
      <c r="S221" s="147">
        <v>0</v>
      </c>
      <c r="T221" s="148">
        <f t="shared" si="43"/>
        <v>0</v>
      </c>
      <c r="AR221" s="149" t="s">
        <v>403</v>
      </c>
      <c r="AT221" s="149" t="s">
        <v>157</v>
      </c>
      <c r="AU221" s="149" t="s">
        <v>89</v>
      </c>
      <c r="AY221" s="17" t="s">
        <v>156</v>
      </c>
      <c r="BE221" s="150">
        <f t="shared" si="44"/>
        <v>0</v>
      </c>
      <c r="BF221" s="150">
        <f t="shared" si="45"/>
        <v>0</v>
      </c>
      <c r="BG221" s="150">
        <f t="shared" si="46"/>
        <v>0</v>
      </c>
      <c r="BH221" s="150">
        <f t="shared" si="47"/>
        <v>0</v>
      </c>
      <c r="BI221" s="150">
        <f t="shared" si="48"/>
        <v>0</v>
      </c>
      <c r="BJ221" s="17" t="s">
        <v>89</v>
      </c>
      <c r="BK221" s="150">
        <f t="shared" si="49"/>
        <v>0</v>
      </c>
      <c r="BL221" s="17" t="s">
        <v>403</v>
      </c>
      <c r="BM221" s="149" t="s">
        <v>6242</v>
      </c>
    </row>
    <row r="222" spans="2:65" s="1" customFormat="1" ht="24.2" customHeight="1">
      <c r="B222" s="136"/>
      <c r="C222" s="137" t="s">
        <v>1296</v>
      </c>
      <c r="D222" s="137" t="s">
        <v>157</v>
      </c>
      <c r="E222" s="138" t="s">
        <v>6243</v>
      </c>
      <c r="F222" s="139" t="s">
        <v>6244</v>
      </c>
      <c r="G222" s="140" t="s">
        <v>333</v>
      </c>
      <c r="H222" s="141">
        <v>3</v>
      </c>
      <c r="I222" s="142"/>
      <c r="J222" s="143">
        <f t="shared" si="40"/>
        <v>0</v>
      </c>
      <c r="K222" s="144"/>
      <c r="L222" s="32"/>
      <c r="M222" s="145" t="s">
        <v>1</v>
      </c>
      <c r="N222" s="146" t="s">
        <v>42</v>
      </c>
      <c r="P222" s="147">
        <f t="shared" si="41"/>
        <v>0</v>
      </c>
      <c r="Q222" s="147">
        <v>2.6333333333333298E-4</v>
      </c>
      <c r="R222" s="147">
        <f t="shared" si="42"/>
        <v>7.8999999999999893E-4</v>
      </c>
      <c r="S222" s="147">
        <v>0</v>
      </c>
      <c r="T222" s="148">
        <f t="shared" si="43"/>
        <v>0</v>
      </c>
      <c r="AR222" s="149" t="s">
        <v>403</v>
      </c>
      <c r="AT222" s="149" t="s">
        <v>157</v>
      </c>
      <c r="AU222" s="149" t="s">
        <v>89</v>
      </c>
      <c r="AY222" s="17" t="s">
        <v>156</v>
      </c>
      <c r="BE222" s="150">
        <f t="shared" si="44"/>
        <v>0</v>
      </c>
      <c r="BF222" s="150">
        <f t="shared" si="45"/>
        <v>0</v>
      </c>
      <c r="BG222" s="150">
        <f t="shared" si="46"/>
        <v>0</v>
      </c>
      <c r="BH222" s="150">
        <f t="shared" si="47"/>
        <v>0</v>
      </c>
      <c r="BI222" s="150">
        <f t="shared" si="48"/>
        <v>0</v>
      </c>
      <c r="BJ222" s="17" t="s">
        <v>89</v>
      </c>
      <c r="BK222" s="150">
        <f t="shared" si="49"/>
        <v>0</v>
      </c>
      <c r="BL222" s="17" t="s">
        <v>403</v>
      </c>
      <c r="BM222" s="149" t="s">
        <v>6245</v>
      </c>
    </row>
    <row r="223" spans="2:65" s="1" customFormat="1" ht="24.2" customHeight="1">
      <c r="B223" s="136"/>
      <c r="C223" s="137" t="s">
        <v>1305</v>
      </c>
      <c r="D223" s="137" t="s">
        <v>157</v>
      </c>
      <c r="E223" s="138" t="s">
        <v>6246</v>
      </c>
      <c r="F223" s="139" t="s">
        <v>6247</v>
      </c>
      <c r="G223" s="140" t="s">
        <v>333</v>
      </c>
      <c r="H223" s="141">
        <v>3</v>
      </c>
      <c r="I223" s="142"/>
      <c r="J223" s="143">
        <f t="shared" si="40"/>
        <v>0</v>
      </c>
      <c r="K223" s="144"/>
      <c r="L223" s="32"/>
      <c r="M223" s="145" t="s">
        <v>1</v>
      </c>
      <c r="N223" s="146" t="s">
        <v>42</v>
      </c>
      <c r="P223" s="147">
        <f t="shared" si="41"/>
        <v>0</v>
      </c>
      <c r="Q223" s="147">
        <v>0</v>
      </c>
      <c r="R223" s="147">
        <f t="shared" si="42"/>
        <v>0</v>
      </c>
      <c r="S223" s="147">
        <v>0</v>
      </c>
      <c r="T223" s="148">
        <f t="shared" si="43"/>
        <v>0</v>
      </c>
      <c r="AR223" s="149" t="s">
        <v>403</v>
      </c>
      <c r="AT223" s="149" t="s">
        <v>157</v>
      </c>
      <c r="AU223" s="149" t="s">
        <v>89</v>
      </c>
      <c r="AY223" s="17" t="s">
        <v>156</v>
      </c>
      <c r="BE223" s="150">
        <f t="shared" si="44"/>
        <v>0</v>
      </c>
      <c r="BF223" s="150">
        <f t="shared" si="45"/>
        <v>0</v>
      </c>
      <c r="BG223" s="150">
        <f t="shared" si="46"/>
        <v>0</v>
      </c>
      <c r="BH223" s="150">
        <f t="shared" si="47"/>
        <v>0</v>
      </c>
      <c r="BI223" s="150">
        <f t="shared" si="48"/>
        <v>0</v>
      </c>
      <c r="BJ223" s="17" t="s">
        <v>89</v>
      </c>
      <c r="BK223" s="150">
        <f t="shared" si="49"/>
        <v>0</v>
      </c>
      <c r="BL223" s="17" t="s">
        <v>403</v>
      </c>
      <c r="BM223" s="149" t="s">
        <v>6248</v>
      </c>
    </row>
    <row r="224" spans="2:65" s="1" customFormat="1" ht="16.5" customHeight="1">
      <c r="B224" s="136"/>
      <c r="C224" s="137" t="s">
        <v>1311</v>
      </c>
      <c r="D224" s="137" t="s">
        <v>157</v>
      </c>
      <c r="E224" s="138" t="s">
        <v>6249</v>
      </c>
      <c r="F224" s="139" t="s">
        <v>6250</v>
      </c>
      <c r="G224" s="140" t="s">
        <v>333</v>
      </c>
      <c r="H224" s="141">
        <v>3</v>
      </c>
      <c r="I224" s="142"/>
      <c r="J224" s="143">
        <f t="shared" si="40"/>
        <v>0</v>
      </c>
      <c r="K224" s="144"/>
      <c r="L224" s="32"/>
      <c r="M224" s="145" t="s">
        <v>1</v>
      </c>
      <c r="N224" s="146" t="s">
        <v>42</v>
      </c>
      <c r="P224" s="147">
        <f t="shared" si="41"/>
        <v>0</v>
      </c>
      <c r="Q224" s="147">
        <v>1E-3</v>
      </c>
      <c r="R224" s="147">
        <f t="shared" si="42"/>
        <v>3.0000000000000001E-3</v>
      </c>
      <c r="S224" s="147">
        <v>0</v>
      </c>
      <c r="T224" s="148">
        <f t="shared" si="43"/>
        <v>0</v>
      </c>
      <c r="AR224" s="149" t="s">
        <v>403</v>
      </c>
      <c r="AT224" s="149" t="s">
        <v>157</v>
      </c>
      <c r="AU224" s="149" t="s">
        <v>89</v>
      </c>
      <c r="AY224" s="17" t="s">
        <v>156</v>
      </c>
      <c r="BE224" s="150">
        <f t="shared" si="44"/>
        <v>0</v>
      </c>
      <c r="BF224" s="150">
        <f t="shared" si="45"/>
        <v>0</v>
      </c>
      <c r="BG224" s="150">
        <f t="shared" si="46"/>
        <v>0</v>
      </c>
      <c r="BH224" s="150">
        <f t="shared" si="47"/>
        <v>0</v>
      </c>
      <c r="BI224" s="150">
        <f t="shared" si="48"/>
        <v>0</v>
      </c>
      <c r="BJ224" s="17" t="s">
        <v>89</v>
      </c>
      <c r="BK224" s="150">
        <f t="shared" si="49"/>
        <v>0</v>
      </c>
      <c r="BL224" s="17" t="s">
        <v>403</v>
      </c>
      <c r="BM224" s="149" t="s">
        <v>6251</v>
      </c>
    </row>
    <row r="225" spans="2:65" s="1" customFormat="1" ht="24.2" customHeight="1">
      <c r="B225" s="136"/>
      <c r="C225" s="137" t="s">
        <v>1317</v>
      </c>
      <c r="D225" s="137" t="s">
        <v>157</v>
      </c>
      <c r="E225" s="138" t="s">
        <v>6252</v>
      </c>
      <c r="F225" s="139" t="s">
        <v>6253</v>
      </c>
      <c r="G225" s="140" t="s">
        <v>333</v>
      </c>
      <c r="H225" s="141">
        <v>3</v>
      </c>
      <c r="I225" s="142"/>
      <c r="J225" s="143">
        <f t="shared" si="40"/>
        <v>0</v>
      </c>
      <c r="K225" s="144"/>
      <c r="L225" s="32"/>
      <c r="M225" s="145" t="s">
        <v>1</v>
      </c>
      <c r="N225" s="146" t="s">
        <v>42</v>
      </c>
      <c r="P225" s="147">
        <f t="shared" si="41"/>
        <v>0</v>
      </c>
      <c r="Q225" s="147">
        <v>0</v>
      </c>
      <c r="R225" s="147">
        <f t="shared" si="42"/>
        <v>0</v>
      </c>
      <c r="S225" s="147">
        <v>0</v>
      </c>
      <c r="T225" s="148">
        <f t="shared" si="43"/>
        <v>0</v>
      </c>
      <c r="AR225" s="149" t="s">
        <v>403</v>
      </c>
      <c r="AT225" s="149" t="s">
        <v>157</v>
      </c>
      <c r="AU225" s="149" t="s">
        <v>89</v>
      </c>
      <c r="AY225" s="17" t="s">
        <v>156</v>
      </c>
      <c r="BE225" s="150">
        <f t="shared" si="44"/>
        <v>0</v>
      </c>
      <c r="BF225" s="150">
        <f t="shared" si="45"/>
        <v>0</v>
      </c>
      <c r="BG225" s="150">
        <f t="shared" si="46"/>
        <v>0</v>
      </c>
      <c r="BH225" s="150">
        <f t="shared" si="47"/>
        <v>0</v>
      </c>
      <c r="BI225" s="150">
        <f t="shared" si="48"/>
        <v>0</v>
      </c>
      <c r="BJ225" s="17" t="s">
        <v>89</v>
      </c>
      <c r="BK225" s="150">
        <f t="shared" si="49"/>
        <v>0</v>
      </c>
      <c r="BL225" s="17" t="s">
        <v>403</v>
      </c>
      <c r="BM225" s="149" t="s">
        <v>6254</v>
      </c>
    </row>
    <row r="226" spans="2:65" s="1" customFormat="1" ht="44.25" customHeight="1">
      <c r="B226" s="136"/>
      <c r="C226" s="180" t="s">
        <v>1323</v>
      </c>
      <c r="D226" s="180" t="s">
        <v>263</v>
      </c>
      <c r="E226" s="181" t="s">
        <v>6255</v>
      </c>
      <c r="F226" s="182" t="s">
        <v>6256</v>
      </c>
      <c r="G226" s="183" t="s">
        <v>333</v>
      </c>
      <c r="H226" s="184">
        <v>3</v>
      </c>
      <c r="I226" s="185"/>
      <c r="J226" s="186">
        <f t="shared" si="40"/>
        <v>0</v>
      </c>
      <c r="K226" s="187"/>
      <c r="L226" s="188"/>
      <c r="M226" s="189" t="s">
        <v>1</v>
      </c>
      <c r="N226" s="190" t="s">
        <v>42</v>
      </c>
      <c r="P226" s="147">
        <f t="shared" si="41"/>
        <v>0</v>
      </c>
      <c r="Q226" s="147">
        <v>0.26500000000000001</v>
      </c>
      <c r="R226" s="147">
        <f t="shared" si="42"/>
        <v>0.79500000000000004</v>
      </c>
      <c r="S226" s="147">
        <v>0</v>
      </c>
      <c r="T226" s="148">
        <f t="shared" si="43"/>
        <v>0</v>
      </c>
      <c r="AR226" s="149" t="s">
        <v>664</v>
      </c>
      <c r="AT226" s="149" t="s">
        <v>263</v>
      </c>
      <c r="AU226" s="149" t="s">
        <v>89</v>
      </c>
      <c r="AY226" s="17" t="s">
        <v>156</v>
      </c>
      <c r="BE226" s="150">
        <f t="shared" si="44"/>
        <v>0</v>
      </c>
      <c r="BF226" s="150">
        <f t="shared" si="45"/>
        <v>0</v>
      </c>
      <c r="BG226" s="150">
        <f t="shared" si="46"/>
        <v>0</v>
      </c>
      <c r="BH226" s="150">
        <f t="shared" si="47"/>
        <v>0</v>
      </c>
      <c r="BI226" s="150">
        <f t="shared" si="48"/>
        <v>0</v>
      </c>
      <c r="BJ226" s="17" t="s">
        <v>89</v>
      </c>
      <c r="BK226" s="150">
        <f t="shared" si="49"/>
        <v>0</v>
      </c>
      <c r="BL226" s="17" t="s">
        <v>403</v>
      </c>
      <c r="BM226" s="149" t="s">
        <v>6257</v>
      </c>
    </row>
    <row r="227" spans="2:65" s="1" customFormat="1" ht="37.9" customHeight="1">
      <c r="B227" s="136"/>
      <c r="C227" s="180" t="s">
        <v>1328</v>
      </c>
      <c r="D227" s="180" t="s">
        <v>263</v>
      </c>
      <c r="E227" s="181" t="s">
        <v>6258</v>
      </c>
      <c r="F227" s="182" t="s">
        <v>6259</v>
      </c>
      <c r="G227" s="183" t="s">
        <v>333</v>
      </c>
      <c r="H227" s="184">
        <v>3</v>
      </c>
      <c r="I227" s="185"/>
      <c r="J227" s="186">
        <f t="shared" si="40"/>
        <v>0</v>
      </c>
      <c r="K227" s="187"/>
      <c r="L227" s="188"/>
      <c r="M227" s="189" t="s">
        <v>1</v>
      </c>
      <c r="N227" s="190" t="s">
        <v>42</v>
      </c>
      <c r="P227" s="147">
        <f t="shared" si="41"/>
        <v>0</v>
      </c>
      <c r="Q227" s="147">
        <v>0.26500000000000001</v>
      </c>
      <c r="R227" s="147">
        <f t="shared" si="42"/>
        <v>0.79500000000000004</v>
      </c>
      <c r="S227" s="147">
        <v>0</v>
      </c>
      <c r="T227" s="148">
        <f t="shared" si="43"/>
        <v>0</v>
      </c>
      <c r="AR227" s="149" t="s">
        <v>664</v>
      </c>
      <c r="AT227" s="149" t="s">
        <v>263</v>
      </c>
      <c r="AU227" s="149" t="s">
        <v>89</v>
      </c>
      <c r="AY227" s="17" t="s">
        <v>156</v>
      </c>
      <c r="BE227" s="150">
        <f t="shared" si="44"/>
        <v>0</v>
      </c>
      <c r="BF227" s="150">
        <f t="shared" si="45"/>
        <v>0</v>
      </c>
      <c r="BG227" s="150">
        <f t="shared" si="46"/>
        <v>0</v>
      </c>
      <c r="BH227" s="150">
        <f t="shared" si="47"/>
        <v>0</v>
      </c>
      <c r="BI227" s="150">
        <f t="shared" si="48"/>
        <v>0</v>
      </c>
      <c r="BJ227" s="17" t="s">
        <v>89</v>
      </c>
      <c r="BK227" s="150">
        <f t="shared" si="49"/>
        <v>0</v>
      </c>
      <c r="BL227" s="17" t="s">
        <v>403</v>
      </c>
      <c r="BM227" s="149" t="s">
        <v>6260</v>
      </c>
    </row>
    <row r="228" spans="2:65" s="1" customFormat="1" ht="16.5" customHeight="1">
      <c r="B228" s="136"/>
      <c r="C228" s="180" t="s">
        <v>1334</v>
      </c>
      <c r="D228" s="180" t="s">
        <v>263</v>
      </c>
      <c r="E228" s="181" t="s">
        <v>6261</v>
      </c>
      <c r="F228" s="182" t="s">
        <v>6262</v>
      </c>
      <c r="G228" s="183" t="s">
        <v>333</v>
      </c>
      <c r="H228" s="184">
        <v>3</v>
      </c>
      <c r="I228" s="185"/>
      <c r="J228" s="186">
        <f t="shared" si="40"/>
        <v>0</v>
      </c>
      <c r="K228" s="187"/>
      <c r="L228" s="188"/>
      <c r="M228" s="189" t="s">
        <v>1</v>
      </c>
      <c r="N228" s="190" t="s">
        <v>42</v>
      </c>
      <c r="P228" s="147">
        <f t="shared" si="41"/>
        <v>0</v>
      </c>
      <c r="Q228" s="147">
        <v>0.26500000000000001</v>
      </c>
      <c r="R228" s="147">
        <f t="shared" si="42"/>
        <v>0.79500000000000004</v>
      </c>
      <c r="S228" s="147">
        <v>0</v>
      </c>
      <c r="T228" s="148">
        <f t="shared" si="43"/>
        <v>0</v>
      </c>
      <c r="AR228" s="149" t="s">
        <v>664</v>
      </c>
      <c r="AT228" s="149" t="s">
        <v>263</v>
      </c>
      <c r="AU228" s="149" t="s">
        <v>89</v>
      </c>
      <c r="AY228" s="17" t="s">
        <v>156</v>
      </c>
      <c r="BE228" s="150">
        <f t="shared" si="44"/>
        <v>0</v>
      </c>
      <c r="BF228" s="150">
        <f t="shared" si="45"/>
        <v>0</v>
      </c>
      <c r="BG228" s="150">
        <f t="shared" si="46"/>
        <v>0</v>
      </c>
      <c r="BH228" s="150">
        <f t="shared" si="47"/>
        <v>0</v>
      </c>
      <c r="BI228" s="150">
        <f t="shared" si="48"/>
        <v>0</v>
      </c>
      <c r="BJ228" s="17" t="s">
        <v>89</v>
      </c>
      <c r="BK228" s="150">
        <f t="shared" si="49"/>
        <v>0</v>
      </c>
      <c r="BL228" s="17" t="s">
        <v>403</v>
      </c>
      <c r="BM228" s="149" t="s">
        <v>6263</v>
      </c>
    </row>
    <row r="229" spans="2:65" s="1" customFormat="1" ht="16.5" customHeight="1">
      <c r="B229" s="136"/>
      <c r="C229" s="180" t="s">
        <v>1343</v>
      </c>
      <c r="D229" s="180" t="s">
        <v>263</v>
      </c>
      <c r="E229" s="181" t="s">
        <v>6264</v>
      </c>
      <c r="F229" s="182" t="s">
        <v>6265</v>
      </c>
      <c r="G229" s="183" t="s">
        <v>333</v>
      </c>
      <c r="H229" s="184">
        <v>3</v>
      </c>
      <c r="I229" s="185"/>
      <c r="J229" s="186">
        <f t="shared" si="40"/>
        <v>0</v>
      </c>
      <c r="K229" s="187"/>
      <c r="L229" s="188"/>
      <c r="M229" s="189" t="s">
        <v>1</v>
      </c>
      <c r="N229" s="190" t="s">
        <v>42</v>
      </c>
      <c r="P229" s="147">
        <f t="shared" si="41"/>
        <v>0</v>
      </c>
      <c r="Q229" s="147">
        <v>0.26500000000000001</v>
      </c>
      <c r="R229" s="147">
        <f t="shared" si="42"/>
        <v>0.79500000000000004</v>
      </c>
      <c r="S229" s="147">
        <v>0</v>
      </c>
      <c r="T229" s="148">
        <f t="shared" si="43"/>
        <v>0</v>
      </c>
      <c r="AR229" s="149" t="s">
        <v>664</v>
      </c>
      <c r="AT229" s="149" t="s">
        <v>263</v>
      </c>
      <c r="AU229" s="149" t="s">
        <v>89</v>
      </c>
      <c r="AY229" s="17" t="s">
        <v>156</v>
      </c>
      <c r="BE229" s="150">
        <f t="shared" si="44"/>
        <v>0</v>
      </c>
      <c r="BF229" s="150">
        <f t="shared" si="45"/>
        <v>0</v>
      </c>
      <c r="BG229" s="150">
        <f t="shared" si="46"/>
        <v>0</v>
      </c>
      <c r="BH229" s="150">
        <f t="shared" si="47"/>
        <v>0</v>
      </c>
      <c r="BI229" s="150">
        <f t="shared" si="48"/>
        <v>0</v>
      </c>
      <c r="BJ229" s="17" t="s">
        <v>89</v>
      </c>
      <c r="BK229" s="150">
        <f t="shared" si="49"/>
        <v>0</v>
      </c>
      <c r="BL229" s="17" t="s">
        <v>403</v>
      </c>
      <c r="BM229" s="149" t="s">
        <v>6266</v>
      </c>
    </row>
    <row r="230" spans="2:65" s="1" customFormat="1" ht="21.75" customHeight="1">
      <c r="B230" s="136"/>
      <c r="C230" s="180" t="s">
        <v>1350</v>
      </c>
      <c r="D230" s="180" t="s">
        <v>263</v>
      </c>
      <c r="E230" s="181" t="s">
        <v>6267</v>
      </c>
      <c r="F230" s="182" t="s">
        <v>6268</v>
      </c>
      <c r="G230" s="183" t="s">
        <v>333</v>
      </c>
      <c r="H230" s="184">
        <v>3</v>
      </c>
      <c r="I230" s="185"/>
      <c r="J230" s="186">
        <f t="shared" si="40"/>
        <v>0</v>
      </c>
      <c r="K230" s="187"/>
      <c r="L230" s="188"/>
      <c r="M230" s="189" t="s">
        <v>1</v>
      </c>
      <c r="N230" s="190" t="s">
        <v>42</v>
      </c>
      <c r="P230" s="147">
        <f t="shared" si="41"/>
        <v>0</v>
      </c>
      <c r="Q230" s="147">
        <v>0.26500000000000001</v>
      </c>
      <c r="R230" s="147">
        <f t="shared" si="42"/>
        <v>0.79500000000000004</v>
      </c>
      <c r="S230" s="147">
        <v>0</v>
      </c>
      <c r="T230" s="148">
        <f t="shared" si="43"/>
        <v>0</v>
      </c>
      <c r="AR230" s="149" t="s">
        <v>664</v>
      </c>
      <c r="AT230" s="149" t="s">
        <v>263</v>
      </c>
      <c r="AU230" s="149" t="s">
        <v>89</v>
      </c>
      <c r="AY230" s="17" t="s">
        <v>156</v>
      </c>
      <c r="BE230" s="150">
        <f t="shared" si="44"/>
        <v>0</v>
      </c>
      <c r="BF230" s="150">
        <f t="shared" si="45"/>
        <v>0</v>
      </c>
      <c r="BG230" s="150">
        <f t="shared" si="46"/>
        <v>0</v>
      </c>
      <c r="BH230" s="150">
        <f t="shared" si="47"/>
        <v>0</v>
      </c>
      <c r="BI230" s="150">
        <f t="shared" si="48"/>
        <v>0</v>
      </c>
      <c r="BJ230" s="17" t="s">
        <v>89</v>
      </c>
      <c r="BK230" s="150">
        <f t="shared" si="49"/>
        <v>0</v>
      </c>
      <c r="BL230" s="17" t="s">
        <v>403</v>
      </c>
      <c r="BM230" s="149" t="s">
        <v>6269</v>
      </c>
    </row>
    <row r="231" spans="2:65" s="1" customFormat="1" ht="33" customHeight="1">
      <c r="B231" s="136"/>
      <c r="C231" s="137" t="s">
        <v>1357</v>
      </c>
      <c r="D231" s="137" t="s">
        <v>157</v>
      </c>
      <c r="E231" s="138" t="s">
        <v>6270</v>
      </c>
      <c r="F231" s="139" t="s">
        <v>6271</v>
      </c>
      <c r="G231" s="140" t="s">
        <v>333</v>
      </c>
      <c r="H231" s="141">
        <v>3</v>
      </c>
      <c r="I231" s="142"/>
      <c r="J231" s="143">
        <f t="shared" si="40"/>
        <v>0</v>
      </c>
      <c r="K231" s="144"/>
      <c r="L231" s="32"/>
      <c r="M231" s="145" t="s">
        <v>1</v>
      </c>
      <c r="N231" s="146" t="s">
        <v>42</v>
      </c>
      <c r="P231" s="147">
        <f t="shared" si="41"/>
        <v>0</v>
      </c>
      <c r="Q231" s="147">
        <v>0</v>
      </c>
      <c r="R231" s="147">
        <f t="shared" si="42"/>
        <v>0</v>
      </c>
      <c r="S231" s="147">
        <v>0</v>
      </c>
      <c r="T231" s="148">
        <f t="shared" si="43"/>
        <v>0</v>
      </c>
      <c r="AR231" s="149" t="s">
        <v>403</v>
      </c>
      <c r="AT231" s="149" t="s">
        <v>157</v>
      </c>
      <c r="AU231" s="149" t="s">
        <v>89</v>
      </c>
      <c r="AY231" s="17" t="s">
        <v>156</v>
      </c>
      <c r="BE231" s="150">
        <f t="shared" si="44"/>
        <v>0</v>
      </c>
      <c r="BF231" s="150">
        <f t="shared" si="45"/>
        <v>0</v>
      </c>
      <c r="BG231" s="150">
        <f t="shared" si="46"/>
        <v>0</v>
      </c>
      <c r="BH231" s="150">
        <f t="shared" si="47"/>
        <v>0</v>
      </c>
      <c r="BI231" s="150">
        <f t="shared" si="48"/>
        <v>0</v>
      </c>
      <c r="BJ231" s="17" t="s">
        <v>89</v>
      </c>
      <c r="BK231" s="150">
        <f t="shared" si="49"/>
        <v>0</v>
      </c>
      <c r="BL231" s="17" t="s">
        <v>403</v>
      </c>
      <c r="BM231" s="149" t="s">
        <v>6272</v>
      </c>
    </row>
    <row r="232" spans="2:65" s="1" customFormat="1" ht="33" customHeight="1">
      <c r="B232" s="136"/>
      <c r="C232" s="180" t="s">
        <v>1367</v>
      </c>
      <c r="D232" s="180" t="s">
        <v>263</v>
      </c>
      <c r="E232" s="181" t="s">
        <v>6273</v>
      </c>
      <c r="F232" s="182" t="s">
        <v>6274</v>
      </c>
      <c r="G232" s="183" t="s">
        <v>333</v>
      </c>
      <c r="H232" s="184">
        <v>3</v>
      </c>
      <c r="I232" s="185"/>
      <c r="J232" s="186">
        <f t="shared" si="40"/>
        <v>0</v>
      </c>
      <c r="K232" s="187"/>
      <c r="L232" s="188"/>
      <c r="M232" s="189" t="s">
        <v>1</v>
      </c>
      <c r="N232" s="190" t="s">
        <v>42</v>
      </c>
      <c r="P232" s="147">
        <f t="shared" si="41"/>
        <v>0</v>
      </c>
      <c r="Q232" s="147">
        <v>6.9999999999999994E-5</v>
      </c>
      <c r="R232" s="147">
        <f t="shared" si="42"/>
        <v>2.0999999999999998E-4</v>
      </c>
      <c r="S232" s="147">
        <v>0</v>
      </c>
      <c r="T232" s="148">
        <f t="shared" si="43"/>
        <v>0</v>
      </c>
      <c r="AR232" s="149" t="s">
        <v>664</v>
      </c>
      <c r="AT232" s="149" t="s">
        <v>263</v>
      </c>
      <c r="AU232" s="149" t="s">
        <v>89</v>
      </c>
      <c r="AY232" s="17" t="s">
        <v>156</v>
      </c>
      <c r="BE232" s="150">
        <f t="shared" si="44"/>
        <v>0</v>
      </c>
      <c r="BF232" s="150">
        <f t="shared" si="45"/>
        <v>0</v>
      </c>
      <c r="BG232" s="150">
        <f t="shared" si="46"/>
        <v>0</v>
      </c>
      <c r="BH232" s="150">
        <f t="shared" si="47"/>
        <v>0</v>
      </c>
      <c r="BI232" s="150">
        <f t="shared" si="48"/>
        <v>0</v>
      </c>
      <c r="BJ232" s="17" t="s">
        <v>89</v>
      </c>
      <c r="BK232" s="150">
        <f t="shared" si="49"/>
        <v>0</v>
      </c>
      <c r="BL232" s="17" t="s">
        <v>403</v>
      </c>
      <c r="BM232" s="149" t="s">
        <v>6275</v>
      </c>
    </row>
    <row r="233" spans="2:65" s="1" customFormat="1" ht="37.9" customHeight="1">
      <c r="B233" s="136"/>
      <c r="C233" s="180" t="s">
        <v>1374</v>
      </c>
      <c r="D233" s="180" t="s">
        <v>263</v>
      </c>
      <c r="E233" s="181" t="s">
        <v>6276</v>
      </c>
      <c r="F233" s="182" t="s">
        <v>6277</v>
      </c>
      <c r="G233" s="183" t="s">
        <v>333</v>
      </c>
      <c r="H233" s="184">
        <v>6</v>
      </c>
      <c r="I233" s="185"/>
      <c r="J233" s="186">
        <f t="shared" si="40"/>
        <v>0</v>
      </c>
      <c r="K233" s="187"/>
      <c r="L233" s="188"/>
      <c r="M233" s="189" t="s">
        <v>1</v>
      </c>
      <c r="N233" s="190" t="s">
        <v>42</v>
      </c>
      <c r="P233" s="147">
        <f t="shared" si="41"/>
        <v>0</v>
      </c>
      <c r="Q233" s="147">
        <v>2.0000000000000001E-4</v>
      </c>
      <c r="R233" s="147">
        <f t="shared" si="42"/>
        <v>1.2000000000000001E-3</v>
      </c>
      <c r="S233" s="147">
        <v>0</v>
      </c>
      <c r="T233" s="148">
        <f t="shared" si="43"/>
        <v>0</v>
      </c>
      <c r="AR233" s="149" t="s">
        <v>664</v>
      </c>
      <c r="AT233" s="149" t="s">
        <v>263</v>
      </c>
      <c r="AU233" s="149" t="s">
        <v>89</v>
      </c>
      <c r="AY233" s="17" t="s">
        <v>156</v>
      </c>
      <c r="BE233" s="150">
        <f t="shared" si="44"/>
        <v>0</v>
      </c>
      <c r="BF233" s="150">
        <f t="shared" si="45"/>
        <v>0</v>
      </c>
      <c r="BG233" s="150">
        <f t="shared" si="46"/>
        <v>0</v>
      </c>
      <c r="BH233" s="150">
        <f t="shared" si="47"/>
        <v>0</v>
      </c>
      <c r="BI233" s="150">
        <f t="shared" si="48"/>
        <v>0</v>
      </c>
      <c r="BJ233" s="17" t="s">
        <v>89</v>
      </c>
      <c r="BK233" s="150">
        <f t="shared" si="49"/>
        <v>0</v>
      </c>
      <c r="BL233" s="17" t="s">
        <v>403</v>
      </c>
      <c r="BM233" s="149" t="s">
        <v>6278</v>
      </c>
    </row>
    <row r="234" spans="2:65" s="1" customFormat="1" ht="37.9" customHeight="1">
      <c r="B234" s="136"/>
      <c r="C234" s="180" t="s">
        <v>1380</v>
      </c>
      <c r="D234" s="180" t="s">
        <v>263</v>
      </c>
      <c r="E234" s="181" t="s">
        <v>6279</v>
      </c>
      <c r="F234" s="182" t="s">
        <v>6280</v>
      </c>
      <c r="G234" s="183" t="s">
        <v>333</v>
      </c>
      <c r="H234" s="184">
        <v>45</v>
      </c>
      <c r="I234" s="185"/>
      <c r="J234" s="186">
        <f t="shared" si="40"/>
        <v>0</v>
      </c>
      <c r="K234" s="187"/>
      <c r="L234" s="188"/>
      <c r="M234" s="189" t="s">
        <v>1</v>
      </c>
      <c r="N234" s="190" t="s">
        <v>42</v>
      </c>
      <c r="P234" s="147">
        <f t="shared" si="41"/>
        <v>0</v>
      </c>
      <c r="Q234" s="147">
        <v>2.4000000000000001E-4</v>
      </c>
      <c r="R234" s="147">
        <f t="shared" si="42"/>
        <v>1.0800000000000001E-2</v>
      </c>
      <c r="S234" s="147">
        <v>0</v>
      </c>
      <c r="T234" s="148">
        <f t="shared" si="43"/>
        <v>0</v>
      </c>
      <c r="AR234" s="149" t="s">
        <v>664</v>
      </c>
      <c r="AT234" s="149" t="s">
        <v>263</v>
      </c>
      <c r="AU234" s="149" t="s">
        <v>89</v>
      </c>
      <c r="AY234" s="17" t="s">
        <v>156</v>
      </c>
      <c r="BE234" s="150">
        <f t="shared" si="44"/>
        <v>0</v>
      </c>
      <c r="BF234" s="150">
        <f t="shared" si="45"/>
        <v>0</v>
      </c>
      <c r="BG234" s="150">
        <f t="shared" si="46"/>
        <v>0</v>
      </c>
      <c r="BH234" s="150">
        <f t="shared" si="47"/>
        <v>0</v>
      </c>
      <c r="BI234" s="150">
        <f t="shared" si="48"/>
        <v>0</v>
      </c>
      <c r="BJ234" s="17" t="s">
        <v>89</v>
      </c>
      <c r="BK234" s="150">
        <f t="shared" si="49"/>
        <v>0</v>
      </c>
      <c r="BL234" s="17" t="s">
        <v>403</v>
      </c>
      <c r="BM234" s="149" t="s">
        <v>6281</v>
      </c>
    </row>
    <row r="235" spans="2:65" s="1" customFormat="1" ht="33" customHeight="1">
      <c r="B235" s="136"/>
      <c r="C235" s="180" t="s">
        <v>1387</v>
      </c>
      <c r="D235" s="180" t="s">
        <v>263</v>
      </c>
      <c r="E235" s="181" t="s">
        <v>6282</v>
      </c>
      <c r="F235" s="182" t="s">
        <v>6283</v>
      </c>
      <c r="G235" s="183" t="s">
        <v>333</v>
      </c>
      <c r="H235" s="184">
        <v>3</v>
      </c>
      <c r="I235" s="185"/>
      <c r="J235" s="186">
        <f t="shared" si="40"/>
        <v>0</v>
      </c>
      <c r="K235" s="187"/>
      <c r="L235" s="188"/>
      <c r="M235" s="189" t="s">
        <v>1</v>
      </c>
      <c r="N235" s="190" t="s">
        <v>42</v>
      </c>
      <c r="P235" s="147">
        <f t="shared" si="41"/>
        <v>0</v>
      </c>
      <c r="Q235" s="147">
        <v>2.4000000000000001E-4</v>
      </c>
      <c r="R235" s="147">
        <f t="shared" si="42"/>
        <v>7.2000000000000005E-4</v>
      </c>
      <c r="S235" s="147">
        <v>0</v>
      </c>
      <c r="T235" s="148">
        <f t="shared" si="43"/>
        <v>0</v>
      </c>
      <c r="AR235" s="149" t="s">
        <v>664</v>
      </c>
      <c r="AT235" s="149" t="s">
        <v>263</v>
      </c>
      <c r="AU235" s="149" t="s">
        <v>89</v>
      </c>
      <c r="AY235" s="17" t="s">
        <v>156</v>
      </c>
      <c r="BE235" s="150">
        <f t="shared" si="44"/>
        <v>0</v>
      </c>
      <c r="BF235" s="150">
        <f t="shared" si="45"/>
        <v>0</v>
      </c>
      <c r="BG235" s="150">
        <f t="shared" si="46"/>
        <v>0</v>
      </c>
      <c r="BH235" s="150">
        <f t="shared" si="47"/>
        <v>0</v>
      </c>
      <c r="BI235" s="150">
        <f t="shared" si="48"/>
        <v>0</v>
      </c>
      <c r="BJ235" s="17" t="s">
        <v>89</v>
      </c>
      <c r="BK235" s="150">
        <f t="shared" si="49"/>
        <v>0</v>
      </c>
      <c r="BL235" s="17" t="s">
        <v>403</v>
      </c>
      <c r="BM235" s="149" t="s">
        <v>6284</v>
      </c>
    </row>
    <row r="236" spans="2:65" s="1" customFormat="1" ht="33" customHeight="1">
      <c r="B236" s="136"/>
      <c r="C236" s="180" t="s">
        <v>1394</v>
      </c>
      <c r="D236" s="180" t="s">
        <v>263</v>
      </c>
      <c r="E236" s="181" t="s">
        <v>6285</v>
      </c>
      <c r="F236" s="182" t="s">
        <v>6286</v>
      </c>
      <c r="G236" s="183" t="s">
        <v>333</v>
      </c>
      <c r="H236" s="184">
        <v>3</v>
      </c>
      <c r="I236" s="185"/>
      <c r="J236" s="186">
        <f t="shared" si="40"/>
        <v>0</v>
      </c>
      <c r="K236" s="187"/>
      <c r="L236" s="188"/>
      <c r="M236" s="189" t="s">
        <v>1</v>
      </c>
      <c r="N236" s="190" t="s">
        <v>42</v>
      </c>
      <c r="P236" s="147">
        <f t="shared" si="41"/>
        <v>0</v>
      </c>
      <c r="Q236" s="147">
        <v>1.6000000000000001E-4</v>
      </c>
      <c r="R236" s="147">
        <f t="shared" si="42"/>
        <v>4.8000000000000007E-4</v>
      </c>
      <c r="S236" s="147">
        <v>0</v>
      </c>
      <c r="T236" s="148">
        <f t="shared" si="43"/>
        <v>0</v>
      </c>
      <c r="AR236" s="149" t="s">
        <v>664</v>
      </c>
      <c r="AT236" s="149" t="s">
        <v>263</v>
      </c>
      <c r="AU236" s="149" t="s">
        <v>89</v>
      </c>
      <c r="AY236" s="17" t="s">
        <v>156</v>
      </c>
      <c r="BE236" s="150">
        <f t="shared" si="44"/>
        <v>0</v>
      </c>
      <c r="BF236" s="150">
        <f t="shared" si="45"/>
        <v>0</v>
      </c>
      <c r="BG236" s="150">
        <f t="shared" si="46"/>
        <v>0</v>
      </c>
      <c r="BH236" s="150">
        <f t="shared" si="47"/>
        <v>0</v>
      </c>
      <c r="BI236" s="150">
        <f t="shared" si="48"/>
        <v>0</v>
      </c>
      <c r="BJ236" s="17" t="s">
        <v>89</v>
      </c>
      <c r="BK236" s="150">
        <f t="shared" si="49"/>
        <v>0</v>
      </c>
      <c r="BL236" s="17" t="s">
        <v>403</v>
      </c>
      <c r="BM236" s="149" t="s">
        <v>6287</v>
      </c>
    </row>
    <row r="237" spans="2:65" s="1" customFormat="1" ht="24.2" customHeight="1">
      <c r="B237" s="136"/>
      <c r="C237" s="180" t="s">
        <v>1406</v>
      </c>
      <c r="D237" s="180" t="s">
        <v>263</v>
      </c>
      <c r="E237" s="181" t="s">
        <v>6288</v>
      </c>
      <c r="F237" s="182" t="s">
        <v>6289</v>
      </c>
      <c r="G237" s="183" t="s">
        <v>333</v>
      </c>
      <c r="H237" s="184">
        <v>2</v>
      </c>
      <c r="I237" s="185"/>
      <c r="J237" s="186">
        <f t="shared" si="40"/>
        <v>0</v>
      </c>
      <c r="K237" s="187"/>
      <c r="L237" s="188"/>
      <c r="M237" s="189" t="s">
        <v>1</v>
      </c>
      <c r="N237" s="190" t="s">
        <v>42</v>
      </c>
      <c r="P237" s="147">
        <f t="shared" si="41"/>
        <v>0</v>
      </c>
      <c r="Q237" s="147">
        <v>1.2E-4</v>
      </c>
      <c r="R237" s="147">
        <f t="shared" si="42"/>
        <v>2.4000000000000001E-4</v>
      </c>
      <c r="S237" s="147">
        <v>0</v>
      </c>
      <c r="T237" s="148">
        <f t="shared" si="43"/>
        <v>0</v>
      </c>
      <c r="AR237" s="149" t="s">
        <v>664</v>
      </c>
      <c r="AT237" s="149" t="s">
        <v>263</v>
      </c>
      <c r="AU237" s="149" t="s">
        <v>89</v>
      </c>
      <c r="AY237" s="17" t="s">
        <v>156</v>
      </c>
      <c r="BE237" s="150">
        <f t="shared" si="44"/>
        <v>0</v>
      </c>
      <c r="BF237" s="150">
        <f t="shared" si="45"/>
        <v>0</v>
      </c>
      <c r="BG237" s="150">
        <f t="shared" si="46"/>
        <v>0</v>
      </c>
      <c r="BH237" s="150">
        <f t="shared" si="47"/>
        <v>0</v>
      </c>
      <c r="BI237" s="150">
        <f t="shared" si="48"/>
        <v>0</v>
      </c>
      <c r="BJ237" s="17" t="s">
        <v>89</v>
      </c>
      <c r="BK237" s="150">
        <f t="shared" si="49"/>
        <v>0</v>
      </c>
      <c r="BL237" s="17" t="s">
        <v>403</v>
      </c>
      <c r="BM237" s="149" t="s">
        <v>6290</v>
      </c>
    </row>
    <row r="238" spans="2:65" s="1" customFormat="1" ht="33" customHeight="1">
      <c r="B238" s="136"/>
      <c r="C238" s="180" t="s">
        <v>1419</v>
      </c>
      <c r="D238" s="180" t="s">
        <v>263</v>
      </c>
      <c r="E238" s="181" t="s">
        <v>6291</v>
      </c>
      <c r="F238" s="182" t="s">
        <v>6292</v>
      </c>
      <c r="G238" s="183" t="s">
        <v>333</v>
      </c>
      <c r="H238" s="184">
        <v>3</v>
      </c>
      <c r="I238" s="185"/>
      <c r="J238" s="186">
        <f t="shared" si="40"/>
        <v>0</v>
      </c>
      <c r="K238" s="187"/>
      <c r="L238" s="188"/>
      <c r="M238" s="189" t="s">
        <v>1</v>
      </c>
      <c r="N238" s="190" t="s">
        <v>42</v>
      </c>
      <c r="P238" s="147">
        <f t="shared" si="41"/>
        <v>0</v>
      </c>
      <c r="Q238" s="147">
        <v>2.0000000000000001E-4</v>
      </c>
      <c r="R238" s="147">
        <f t="shared" si="42"/>
        <v>6.0000000000000006E-4</v>
      </c>
      <c r="S238" s="147">
        <v>0</v>
      </c>
      <c r="T238" s="148">
        <f t="shared" si="43"/>
        <v>0</v>
      </c>
      <c r="AR238" s="149" t="s">
        <v>664</v>
      </c>
      <c r="AT238" s="149" t="s">
        <v>263</v>
      </c>
      <c r="AU238" s="149" t="s">
        <v>89</v>
      </c>
      <c r="AY238" s="17" t="s">
        <v>156</v>
      </c>
      <c r="BE238" s="150">
        <f t="shared" si="44"/>
        <v>0</v>
      </c>
      <c r="BF238" s="150">
        <f t="shared" si="45"/>
        <v>0</v>
      </c>
      <c r="BG238" s="150">
        <f t="shared" si="46"/>
        <v>0</v>
      </c>
      <c r="BH238" s="150">
        <f t="shared" si="47"/>
        <v>0</v>
      </c>
      <c r="BI238" s="150">
        <f t="shared" si="48"/>
        <v>0</v>
      </c>
      <c r="BJ238" s="17" t="s">
        <v>89</v>
      </c>
      <c r="BK238" s="150">
        <f t="shared" si="49"/>
        <v>0</v>
      </c>
      <c r="BL238" s="17" t="s">
        <v>403</v>
      </c>
      <c r="BM238" s="149" t="s">
        <v>6293</v>
      </c>
    </row>
    <row r="239" spans="2:65" s="1" customFormat="1" ht="33" customHeight="1">
      <c r="B239" s="136"/>
      <c r="C239" s="180" t="s">
        <v>1423</v>
      </c>
      <c r="D239" s="180" t="s">
        <v>263</v>
      </c>
      <c r="E239" s="181" t="s">
        <v>6294</v>
      </c>
      <c r="F239" s="182" t="s">
        <v>6295</v>
      </c>
      <c r="G239" s="183" t="s">
        <v>333</v>
      </c>
      <c r="H239" s="184">
        <v>3</v>
      </c>
      <c r="I239" s="185"/>
      <c r="J239" s="186">
        <f t="shared" si="40"/>
        <v>0</v>
      </c>
      <c r="K239" s="187"/>
      <c r="L239" s="188"/>
      <c r="M239" s="189" t="s">
        <v>1</v>
      </c>
      <c r="N239" s="190" t="s">
        <v>42</v>
      </c>
      <c r="P239" s="147">
        <f t="shared" si="41"/>
        <v>0</v>
      </c>
      <c r="Q239" s="147">
        <v>2.0000000000000001E-4</v>
      </c>
      <c r="R239" s="147">
        <f t="shared" si="42"/>
        <v>6.0000000000000006E-4</v>
      </c>
      <c r="S239" s="147">
        <v>0</v>
      </c>
      <c r="T239" s="148">
        <f t="shared" si="43"/>
        <v>0</v>
      </c>
      <c r="AR239" s="149" t="s">
        <v>664</v>
      </c>
      <c r="AT239" s="149" t="s">
        <v>263</v>
      </c>
      <c r="AU239" s="149" t="s">
        <v>89</v>
      </c>
      <c r="AY239" s="17" t="s">
        <v>156</v>
      </c>
      <c r="BE239" s="150">
        <f t="shared" si="44"/>
        <v>0</v>
      </c>
      <c r="BF239" s="150">
        <f t="shared" si="45"/>
        <v>0</v>
      </c>
      <c r="BG239" s="150">
        <f t="shared" si="46"/>
        <v>0</v>
      </c>
      <c r="BH239" s="150">
        <f t="shared" si="47"/>
        <v>0</v>
      </c>
      <c r="BI239" s="150">
        <f t="shared" si="48"/>
        <v>0</v>
      </c>
      <c r="BJ239" s="17" t="s">
        <v>89</v>
      </c>
      <c r="BK239" s="150">
        <f t="shared" si="49"/>
        <v>0</v>
      </c>
      <c r="BL239" s="17" t="s">
        <v>403</v>
      </c>
      <c r="BM239" s="149" t="s">
        <v>6296</v>
      </c>
    </row>
    <row r="240" spans="2:65" s="1" customFormat="1" ht="33" customHeight="1">
      <c r="B240" s="136"/>
      <c r="C240" s="180" t="s">
        <v>1427</v>
      </c>
      <c r="D240" s="180" t="s">
        <v>263</v>
      </c>
      <c r="E240" s="181" t="s">
        <v>6297</v>
      </c>
      <c r="F240" s="182" t="s">
        <v>6298</v>
      </c>
      <c r="G240" s="183" t="s">
        <v>333</v>
      </c>
      <c r="H240" s="184">
        <v>3</v>
      </c>
      <c r="I240" s="185"/>
      <c r="J240" s="186">
        <f t="shared" si="40"/>
        <v>0</v>
      </c>
      <c r="K240" s="187"/>
      <c r="L240" s="188"/>
      <c r="M240" s="189" t="s">
        <v>1</v>
      </c>
      <c r="N240" s="190" t="s">
        <v>42</v>
      </c>
      <c r="P240" s="147">
        <f t="shared" si="41"/>
        <v>0</v>
      </c>
      <c r="Q240" s="147">
        <v>1.1E-4</v>
      </c>
      <c r="R240" s="147">
        <f t="shared" si="42"/>
        <v>3.3E-4</v>
      </c>
      <c r="S240" s="147">
        <v>0</v>
      </c>
      <c r="T240" s="148">
        <f t="shared" si="43"/>
        <v>0</v>
      </c>
      <c r="AR240" s="149" t="s">
        <v>664</v>
      </c>
      <c r="AT240" s="149" t="s">
        <v>263</v>
      </c>
      <c r="AU240" s="149" t="s">
        <v>89</v>
      </c>
      <c r="AY240" s="17" t="s">
        <v>156</v>
      </c>
      <c r="BE240" s="150">
        <f t="shared" si="44"/>
        <v>0</v>
      </c>
      <c r="BF240" s="150">
        <f t="shared" si="45"/>
        <v>0</v>
      </c>
      <c r="BG240" s="150">
        <f t="shared" si="46"/>
        <v>0</v>
      </c>
      <c r="BH240" s="150">
        <f t="shared" si="47"/>
        <v>0</v>
      </c>
      <c r="BI240" s="150">
        <f t="shared" si="48"/>
        <v>0</v>
      </c>
      <c r="BJ240" s="17" t="s">
        <v>89</v>
      </c>
      <c r="BK240" s="150">
        <f t="shared" si="49"/>
        <v>0</v>
      </c>
      <c r="BL240" s="17" t="s">
        <v>403</v>
      </c>
      <c r="BM240" s="149" t="s">
        <v>6299</v>
      </c>
    </row>
    <row r="241" spans="2:65" s="1" customFormat="1" ht="33" customHeight="1">
      <c r="B241" s="136"/>
      <c r="C241" s="180" t="s">
        <v>1404</v>
      </c>
      <c r="D241" s="180" t="s">
        <v>263</v>
      </c>
      <c r="E241" s="181" t="s">
        <v>6300</v>
      </c>
      <c r="F241" s="182" t="s">
        <v>6301</v>
      </c>
      <c r="G241" s="183" t="s">
        <v>333</v>
      </c>
      <c r="H241" s="184">
        <v>3</v>
      </c>
      <c r="I241" s="185"/>
      <c r="J241" s="186">
        <f t="shared" si="40"/>
        <v>0</v>
      </c>
      <c r="K241" s="187"/>
      <c r="L241" s="188"/>
      <c r="M241" s="189" t="s">
        <v>1</v>
      </c>
      <c r="N241" s="190" t="s">
        <v>42</v>
      </c>
      <c r="P241" s="147">
        <f t="shared" si="41"/>
        <v>0</v>
      </c>
      <c r="Q241" s="147">
        <v>9.0000000000000006E-5</v>
      </c>
      <c r="R241" s="147">
        <f t="shared" si="42"/>
        <v>2.7E-4</v>
      </c>
      <c r="S241" s="147">
        <v>0</v>
      </c>
      <c r="T241" s="148">
        <f t="shared" si="43"/>
        <v>0</v>
      </c>
      <c r="AR241" s="149" t="s">
        <v>664</v>
      </c>
      <c r="AT241" s="149" t="s">
        <v>263</v>
      </c>
      <c r="AU241" s="149" t="s">
        <v>89</v>
      </c>
      <c r="AY241" s="17" t="s">
        <v>156</v>
      </c>
      <c r="BE241" s="150">
        <f t="shared" si="44"/>
        <v>0</v>
      </c>
      <c r="BF241" s="150">
        <f t="shared" si="45"/>
        <v>0</v>
      </c>
      <c r="BG241" s="150">
        <f t="shared" si="46"/>
        <v>0</v>
      </c>
      <c r="BH241" s="150">
        <f t="shared" si="47"/>
        <v>0</v>
      </c>
      <c r="BI241" s="150">
        <f t="shared" si="48"/>
        <v>0</v>
      </c>
      <c r="BJ241" s="17" t="s">
        <v>89</v>
      </c>
      <c r="BK241" s="150">
        <f t="shared" si="49"/>
        <v>0</v>
      </c>
      <c r="BL241" s="17" t="s">
        <v>403</v>
      </c>
      <c r="BM241" s="149" t="s">
        <v>6302</v>
      </c>
    </row>
    <row r="242" spans="2:65" s="1" customFormat="1" ht="16.5" customHeight="1">
      <c r="B242" s="136"/>
      <c r="C242" s="180" t="s">
        <v>1436</v>
      </c>
      <c r="D242" s="180" t="s">
        <v>263</v>
      </c>
      <c r="E242" s="181" t="s">
        <v>6303</v>
      </c>
      <c r="F242" s="182" t="s">
        <v>6304</v>
      </c>
      <c r="G242" s="183" t="s">
        <v>333</v>
      </c>
      <c r="H242" s="184">
        <v>3</v>
      </c>
      <c r="I242" s="185"/>
      <c r="J242" s="186">
        <f t="shared" si="40"/>
        <v>0</v>
      </c>
      <c r="K242" s="187"/>
      <c r="L242" s="188"/>
      <c r="M242" s="189" t="s">
        <v>1</v>
      </c>
      <c r="N242" s="190" t="s">
        <v>42</v>
      </c>
      <c r="P242" s="147">
        <f t="shared" si="41"/>
        <v>0</v>
      </c>
      <c r="Q242" s="147">
        <v>1.2E-2</v>
      </c>
      <c r="R242" s="147">
        <f t="shared" si="42"/>
        <v>3.6000000000000004E-2</v>
      </c>
      <c r="S242" s="147">
        <v>0</v>
      </c>
      <c r="T242" s="148">
        <f t="shared" si="43"/>
        <v>0</v>
      </c>
      <c r="AR242" s="149" t="s">
        <v>664</v>
      </c>
      <c r="AT242" s="149" t="s">
        <v>263</v>
      </c>
      <c r="AU242" s="149" t="s">
        <v>89</v>
      </c>
      <c r="AY242" s="17" t="s">
        <v>156</v>
      </c>
      <c r="BE242" s="150">
        <f t="shared" si="44"/>
        <v>0</v>
      </c>
      <c r="BF242" s="150">
        <f t="shared" si="45"/>
        <v>0</v>
      </c>
      <c r="BG242" s="150">
        <f t="shared" si="46"/>
        <v>0</v>
      </c>
      <c r="BH242" s="150">
        <f t="shared" si="47"/>
        <v>0</v>
      </c>
      <c r="BI242" s="150">
        <f t="shared" si="48"/>
        <v>0</v>
      </c>
      <c r="BJ242" s="17" t="s">
        <v>89</v>
      </c>
      <c r="BK242" s="150">
        <f t="shared" si="49"/>
        <v>0</v>
      </c>
      <c r="BL242" s="17" t="s">
        <v>403</v>
      </c>
      <c r="BM242" s="149" t="s">
        <v>6305</v>
      </c>
    </row>
    <row r="243" spans="2:65" s="1" customFormat="1" ht="24.2" customHeight="1">
      <c r="B243" s="136"/>
      <c r="C243" s="137" t="s">
        <v>1442</v>
      </c>
      <c r="D243" s="137" t="s">
        <v>157</v>
      </c>
      <c r="E243" s="138" t="s">
        <v>6306</v>
      </c>
      <c r="F243" s="139" t="s">
        <v>6307</v>
      </c>
      <c r="G243" s="140" t="s">
        <v>296</v>
      </c>
      <c r="H243" s="141">
        <v>7.3</v>
      </c>
      <c r="I243" s="142"/>
      <c r="J243" s="143">
        <f t="shared" si="40"/>
        <v>0</v>
      </c>
      <c r="K243" s="144"/>
      <c r="L243" s="32"/>
      <c r="M243" s="145" t="s">
        <v>1</v>
      </c>
      <c r="N243" s="146" t="s">
        <v>42</v>
      </c>
      <c r="P243" s="147">
        <f t="shared" si="41"/>
        <v>0</v>
      </c>
      <c r="Q243" s="147">
        <v>0</v>
      </c>
      <c r="R243" s="147">
        <f t="shared" si="42"/>
        <v>0</v>
      </c>
      <c r="S243" s="147">
        <v>0</v>
      </c>
      <c r="T243" s="148">
        <f t="shared" si="43"/>
        <v>0</v>
      </c>
      <c r="AR243" s="149" t="s">
        <v>403</v>
      </c>
      <c r="AT243" s="149" t="s">
        <v>157</v>
      </c>
      <c r="AU243" s="149" t="s">
        <v>89</v>
      </c>
      <c r="AY243" s="17" t="s">
        <v>156</v>
      </c>
      <c r="BE243" s="150">
        <f t="shared" si="44"/>
        <v>0</v>
      </c>
      <c r="BF243" s="150">
        <f t="shared" si="45"/>
        <v>0</v>
      </c>
      <c r="BG243" s="150">
        <f t="shared" si="46"/>
        <v>0</v>
      </c>
      <c r="BH243" s="150">
        <f t="shared" si="47"/>
        <v>0</v>
      </c>
      <c r="BI243" s="150">
        <f t="shared" si="48"/>
        <v>0</v>
      </c>
      <c r="BJ243" s="17" t="s">
        <v>89</v>
      </c>
      <c r="BK243" s="150">
        <f t="shared" si="49"/>
        <v>0</v>
      </c>
      <c r="BL243" s="17" t="s">
        <v>403</v>
      </c>
      <c r="BM243" s="149" t="s">
        <v>6308</v>
      </c>
    </row>
    <row r="244" spans="2:65" s="1" customFormat="1" ht="24.2" customHeight="1">
      <c r="B244" s="136"/>
      <c r="C244" s="137" t="s">
        <v>1434</v>
      </c>
      <c r="D244" s="137" t="s">
        <v>157</v>
      </c>
      <c r="E244" s="138" t="s">
        <v>6309</v>
      </c>
      <c r="F244" s="139" t="s">
        <v>6310</v>
      </c>
      <c r="G244" s="140" t="s">
        <v>4149</v>
      </c>
      <c r="H244" s="201"/>
      <c r="I244" s="142"/>
      <c r="J244" s="143">
        <f t="shared" si="40"/>
        <v>0</v>
      </c>
      <c r="K244" s="144"/>
      <c r="L244" s="32"/>
      <c r="M244" s="145" t="s">
        <v>1</v>
      </c>
      <c r="N244" s="146" t="s">
        <v>42</v>
      </c>
      <c r="P244" s="147">
        <f t="shared" si="41"/>
        <v>0</v>
      </c>
      <c r="Q244" s="147">
        <v>0</v>
      </c>
      <c r="R244" s="147">
        <f t="shared" si="42"/>
        <v>0</v>
      </c>
      <c r="S244" s="147">
        <v>0</v>
      </c>
      <c r="T244" s="148">
        <f t="shared" si="43"/>
        <v>0</v>
      </c>
      <c r="AR244" s="149" t="s">
        <v>403</v>
      </c>
      <c r="AT244" s="149" t="s">
        <v>157</v>
      </c>
      <c r="AU244" s="149" t="s">
        <v>89</v>
      </c>
      <c r="AY244" s="17" t="s">
        <v>156</v>
      </c>
      <c r="BE244" s="150">
        <f t="shared" si="44"/>
        <v>0</v>
      </c>
      <c r="BF244" s="150">
        <f t="shared" si="45"/>
        <v>0</v>
      </c>
      <c r="BG244" s="150">
        <f t="shared" si="46"/>
        <v>0</v>
      </c>
      <c r="BH244" s="150">
        <f t="shared" si="47"/>
        <v>0</v>
      </c>
      <c r="BI244" s="150">
        <f t="shared" si="48"/>
        <v>0</v>
      </c>
      <c r="BJ244" s="17" t="s">
        <v>89</v>
      </c>
      <c r="BK244" s="150">
        <f t="shared" si="49"/>
        <v>0</v>
      </c>
      <c r="BL244" s="17" t="s">
        <v>403</v>
      </c>
      <c r="BM244" s="149" t="s">
        <v>6311</v>
      </c>
    </row>
    <row r="245" spans="2:65" s="10" customFormat="1" ht="22.9" customHeight="1">
      <c r="B245" s="126"/>
      <c r="D245" s="127" t="s">
        <v>75</v>
      </c>
      <c r="E245" s="191" t="s">
        <v>6312</v>
      </c>
      <c r="F245" s="191" t="s">
        <v>6313</v>
      </c>
      <c r="I245" s="129"/>
      <c r="J245" s="192">
        <f>BK245</f>
        <v>0</v>
      </c>
      <c r="L245" s="126"/>
      <c r="M245" s="131"/>
      <c r="P245" s="132">
        <f>SUM(P246:P283)</f>
        <v>0</v>
      </c>
      <c r="R245" s="132">
        <f>SUM(R246:R283)</f>
        <v>0.38535999999999992</v>
      </c>
      <c r="T245" s="133">
        <f>SUM(T246:T283)</f>
        <v>0</v>
      </c>
      <c r="AR245" s="127" t="s">
        <v>89</v>
      </c>
      <c r="AT245" s="134" t="s">
        <v>75</v>
      </c>
      <c r="AU245" s="134" t="s">
        <v>82</v>
      </c>
      <c r="AY245" s="127" t="s">
        <v>156</v>
      </c>
      <c r="BK245" s="135">
        <f>SUM(BK246:BK283)</f>
        <v>0</v>
      </c>
    </row>
    <row r="246" spans="2:65" s="1" customFormat="1" ht="24.2" customHeight="1">
      <c r="B246" s="136"/>
      <c r="C246" s="137" t="s">
        <v>1449</v>
      </c>
      <c r="D246" s="137" t="s">
        <v>157</v>
      </c>
      <c r="E246" s="138" t="s">
        <v>6314</v>
      </c>
      <c r="F246" s="139" t="s">
        <v>6315</v>
      </c>
      <c r="G246" s="140" t="s">
        <v>396</v>
      </c>
      <c r="H246" s="141">
        <v>12.6</v>
      </c>
      <c r="I246" s="142"/>
      <c r="J246" s="143">
        <f t="shared" ref="J246:J283" si="50">ROUND(I246*H246,2)</f>
        <v>0</v>
      </c>
      <c r="K246" s="144"/>
      <c r="L246" s="32"/>
      <c r="M246" s="145" t="s">
        <v>1</v>
      </c>
      <c r="N246" s="146" t="s">
        <v>42</v>
      </c>
      <c r="P246" s="147">
        <f t="shared" ref="P246:P283" si="51">O246*H246</f>
        <v>0</v>
      </c>
      <c r="Q246" s="147">
        <v>0</v>
      </c>
      <c r="R246" s="147">
        <f t="shared" ref="R246:R283" si="52">Q246*H246</f>
        <v>0</v>
      </c>
      <c r="S246" s="147">
        <v>0</v>
      </c>
      <c r="T246" s="148">
        <f t="shared" ref="T246:T283" si="53">S246*H246</f>
        <v>0</v>
      </c>
      <c r="AR246" s="149" t="s">
        <v>403</v>
      </c>
      <c r="AT246" s="149" t="s">
        <v>157</v>
      </c>
      <c r="AU246" s="149" t="s">
        <v>89</v>
      </c>
      <c r="AY246" s="17" t="s">
        <v>156</v>
      </c>
      <c r="BE246" s="150">
        <f t="shared" ref="BE246:BE283" si="54">IF(N246="základná",J246,0)</f>
        <v>0</v>
      </c>
      <c r="BF246" s="150">
        <f t="shared" ref="BF246:BF283" si="55">IF(N246="znížená",J246,0)</f>
        <v>0</v>
      </c>
      <c r="BG246" s="150">
        <f t="shared" ref="BG246:BG283" si="56">IF(N246="zákl. prenesená",J246,0)</f>
        <v>0</v>
      </c>
      <c r="BH246" s="150">
        <f t="shared" ref="BH246:BH283" si="57">IF(N246="zníž. prenesená",J246,0)</f>
        <v>0</v>
      </c>
      <c r="BI246" s="150">
        <f t="shared" ref="BI246:BI283" si="58">IF(N246="nulová",J246,0)</f>
        <v>0</v>
      </c>
      <c r="BJ246" s="17" t="s">
        <v>89</v>
      </c>
      <c r="BK246" s="150">
        <f t="shared" ref="BK246:BK283" si="59">ROUND(I246*H246,2)</f>
        <v>0</v>
      </c>
      <c r="BL246" s="17" t="s">
        <v>403</v>
      </c>
      <c r="BM246" s="149" t="s">
        <v>6316</v>
      </c>
    </row>
    <row r="247" spans="2:65" s="1" customFormat="1" ht="16.5" customHeight="1">
      <c r="B247" s="136"/>
      <c r="C247" s="137" t="s">
        <v>1454</v>
      </c>
      <c r="D247" s="137" t="s">
        <v>157</v>
      </c>
      <c r="E247" s="138" t="s">
        <v>6317</v>
      </c>
      <c r="F247" s="139" t="s">
        <v>6318</v>
      </c>
      <c r="G247" s="140" t="s">
        <v>5546</v>
      </c>
      <c r="H247" s="141">
        <v>25</v>
      </c>
      <c r="I247" s="142"/>
      <c r="J247" s="143">
        <f t="shared" si="50"/>
        <v>0</v>
      </c>
      <c r="K247" s="144"/>
      <c r="L247" s="32"/>
      <c r="M247" s="145" t="s">
        <v>1</v>
      </c>
      <c r="N247" s="146" t="s">
        <v>42</v>
      </c>
      <c r="P247" s="147">
        <f t="shared" si="51"/>
        <v>0</v>
      </c>
      <c r="Q247" s="147">
        <v>1.1504E-3</v>
      </c>
      <c r="R247" s="147">
        <f t="shared" si="52"/>
        <v>2.8760000000000001E-2</v>
      </c>
      <c r="S247" s="147">
        <v>0</v>
      </c>
      <c r="T247" s="148">
        <f t="shared" si="53"/>
        <v>0</v>
      </c>
      <c r="AR247" s="149" t="s">
        <v>403</v>
      </c>
      <c r="AT247" s="149" t="s">
        <v>157</v>
      </c>
      <c r="AU247" s="149" t="s">
        <v>89</v>
      </c>
      <c r="AY247" s="17" t="s">
        <v>156</v>
      </c>
      <c r="BE247" s="150">
        <f t="shared" si="54"/>
        <v>0</v>
      </c>
      <c r="BF247" s="150">
        <f t="shared" si="55"/>
        <v>0</v>
      </c>
      <c r="BG247" s="150">
        <f t="shared" si="56"/>
        <v>0</v>
      </c>
      <c r="BH247" s="150">
        <f t="shared" si="57"/>
        <v>0</v>
      </c>
      <c r="BI247" s="150">
        <f t="shared" si="58"/>
        <v>0</v>
      </c>
      <c r="BJ247" s="17" t="s">
        <v>89</v>
      </c>
      <c r="BK247" s="150">
        <f t="shared" si="59"/>
        <v>0</v>
      </c>
      <c r="BL247" s="17" t="s">
        <v>403</v>
      </c>
      <c r="BM247" s="149" t="s">
        <v>6319</v>
      </c>
    </row>
    <row r="248" spans="2:65" s="1" customFormat="1" ht="21.75" customHeight="1">
      <c r="B248" s="136"/>
      <c r="C248" s="180" t="s">
        <v>309</v>
      </c>
      <c r="D248" s="180" t="s">
        <v>263</v>
      </c>
      <c r="E248" s="181" t="s">
        <v>6320</v>
      </c>
      <c r="F248" s="182" t="s">
        <v>6321</v>
      </c>
      <c r="G248" s="183" t="s">
        <v>333</v>
      </c>
      <c r="H248" s="184">
        <v>25</v>
      </c>
      <c r="I248" s="185"/>
      <c r="J248" s="186">
        <f t="shared" si="50"/>
        <v>0</v>
      </c>
      <c r="K248" s="187"/>
      <c r="L248" s="188"/>
      <c r="M248" s="189" t="s">
        <v>1</v>
      </c>
      <c r="N248" s="190" t="s">
        <v>42</v>
      </c>
      <c r="P248" s="147">
        <f t="shared" si="51"/>
        <v>0</v>
      </c>
      <c r="Q248" s="147">
        <v>1.4999999999999999E-4</v>
      </c>
      <c r="R248" s="147">
        <f t="shared" si="52"/>
        <v>3.7499999999999999E-3</v>
      </c>
      <c r="S248" s="147">
        <v>0</v>
      </c>
      <c r="T248" s="148">
        <f t="shared" si="53"/>
        <v>0</v>
      </c>
      <c r="AR248" s="149" t="s">
        <v>664</v>
      </c>
      <c r="AT248" s="149" t="s">
        <v>263</v>
      </c>
      <c r="AU248" s="149" t="s">
        <v>89</v>
      </c>
      <c r="AY248" s="17" t="s">
        <v>156</v>
      </c>
      <c r="BE248" s="150">
        <f t="shared" si="54"/>
        <v>0</v>
      </c>
      <c r="BF248" s="150">
        <f t="shared" si="55"/>
        <v>0</v>
      </c>
      <c r="BG248" s="150">
        <f t="shared" si="56"/>
        <v>0</v>
      </c>
      <c r="BH248" s="150">
        <f t="shared" si="57"/>
        <v>0</v>
      </c>
      <c r="BI248" s="150">
        <f t="shared" si="58"/>
        <v>0</v>
      </c>
      <c r="BJ248" s="17" t="s">
        <v>89</v>
      </c>
      <c r="BK248" s="150">
        <f t="shared" si="59"/>
        <v>0</v>
      </c>
      <c r="BL248" s="17" t="s">
        <v>403</v>
      </c>
      <c r="BM248" s="149" t="s">
        <v>6322</v>
      </c>
    </row>
    <row r="249" spans="2:65" s="1" customFormat="1" ht="24.2" customHeight="1">
      <c r="B249" s="136"/>
      <c r="C249" s="137" t="s">
        <v>1461</v>
      </c>
      <c r="D249" s="137" t="s">
        <v>157</v>
      </c>
      <c r="E249" s="138" t="s">
        <v>6323</v>
      </c>
      <c r="F249" s="139" t="s">
        <v>6324</v>
      </c>
      <c r="G249" s="140" t="s">
        <v>333</v>
      </c>
      <c r="H249" s="141">
        <v>1</v>
      </c>
      <c r="I249" s="142"/>
      <c r="J249" s="143">
        <f t="shared" si="50"/>
        <v>0</v>
      </c>
      <c r="K249" s="144"/>
      <c r="L249" s="32"/>
      <c r="M249" s="145" t="s">
        <v>1</v>
      </c>
      <c r="N249" s="146" t="s">
        <v>42</v>
      </c>
      <c r="P249" s="147">
        <f t="shared" si="51"/>
        <v>0</v>
      </c>
      <c r="Q249" s="147">
        <v>0</v>
      </c>
      <c r="R249" s="147">
        <f t="shared" si="52"/>
        <v>0</v>
      </c>
      <c r="S249" s="147">
        <v>0</v>
      </c>
      <c r="T249" s="148">
        <f t="shared" si="53"/>
        <v>0</v>
      </c>
      <c r="AR249" s="149" t="s">
        <v>403</v>
      </c>
      <c r="AT249" s="149" t="s">
        <v>157</v>
      </c>
      <c r="AU249" s="149" t="s">
        <v>89</v>
      </c>
      <c r="AY249" s="17" t="s">
        <v>156</v>
      </c>
      <c r="BE249" s="150">
        <f t="shared" si="54"/>
        <v>0</v>
      </c>
      <c r="BF249" s="150">
        <f t="shared" si="55"/>
        <v>0</v>
      </c>
      <c r="BG249" s="150">
        <f t="shared" si="56"/>
        <v>0</v>
      </c>
      <c r="BH249" s="150">
        <f t="shared" si="57"/>
        <v>0</v>
      </c>
      <c r="BI249" s="150">
        <f t="shared" si="58"/>
        <v>0</v>
      </c>
      <c r="BJ249" s="17" t="s">
        <v>89</v>
      </c>
      <c r="BK249" s="150">
        <f t="shared" si="59"/>
        <v>0</v>
      </c>
      <c r="BL249" s="17" t="s">
        <v>403</v>
      </c>
      <c r="BM249" s="149" t="s">
        <v>6325</v>
      </c>
    </row>
    <row r="250" spans="2:65" s="1" customFormat="1" ht="24.2" customHeight="1">
      <c r="B250" s="136"/>
      <c r="C250" s="137" t="s">
        <v>1467</v>
      </c>
      <c r="D250" s="137" t="s">
        <v>157</v>
      </c>
      <c r="E250" s="138" t="s">
        <v>6326</v>
      </c>
      <c r="F250" s="139" t="s">
        <v>6327</v>
      </c>
      <c r="G250" s="140" t="s">
        <v>333</v>
      </c>
      <c r="H250" s="141">
        <v>1</v>
      </c>
      <c r="I250" s="142"/>
      <c r="J250" s="143">
        <f t="shared" si="50"/>
        <v>0</v>
      </c>
      <c r="K250" s="144"/>
      <c r="L250" s="32"/>
      <c r="M250" s="145" t="s">
        <v>1</v>
      </c>
      <c r="N250" s="146" t="s">
        <v>42</v>
      </c>
      <c r="P250" s="147">
        <f t="shared" si="51"/>
        <v>0</v>
      </c>
      <c r="Q250" s="147">
        <v>0</v>
      </c>
      <c r="R250" s="147">
        <f t="shared" si="52"/>
        <v>0</v>
      </c>
      <c r="S250" s="147">
        <v>0</v>
      </c>
      <c r="T250" s="148">
        <f t="shared" si="53"/>
        <v>0</v>
      </c>
      <c r="AR250" s="149" t="s">
        <v>403</v>
      </c>
      <c r="AT250" s="149" t="s">
        <v>157</v>
      </c>
      <c r="AU250" s="149" t="s">
        <v>89</v>
      </c>
      <c r="AY250" s="17" t="s">
        <v>156</v>
      </c>
      <c r="BE250" s="150">
        <f t="shared" si="54"/>
        <v>0</v>
      </c>
      <c r="BF250" s="150">
        <f t="shared" si="55"/>
        <v>0</v>
      </c>
      <c r="BG250" s="150">
        <f t="shared" si="56"/>
        <v>0</v>
      </c>
      <c r="BH250" s="150">
        <f t="shared" si="57"/>
        <v>0</v>
      </c>
      <c r="BI250" s="150">
        <f t="shared" si="58"/>
        <v>0</v>
      </c>
      <c r="BJ250" s="17" t="s">
        <v>89</v>
      </c>
      <c r="BK250" s="150">
        <f t="shared" si="59"/>
        <v>0</v>
      </c>
      <c r="BL250" s="17" t="s">
        <v>403</v>
      </c>
      <c r="BM250" s="149" t="s">
        <v>6328</v>
      </c>
    </row>
    <row r="251" spans="2:65" s="1" customFormat="1" ht="33" customHeight="1">
      <c r="B251" s="136"/>
      <c r="C251" s="137" t="s">
        <v>1471</v>
      </c>
      <c r="D251" s="137" t="s">
        <v>157</v>
      </c>
      <c r="E251" s="138" t="s">
        <v>6329</v>
      </c>
      <c r="F251" s="139" t="s">
        <v>6330</v>
      </c>
      <c r="G251" s="140" t="s">
        <v>333</v>
      </c>
      <c r="H251" s="141">
        <v>1</v>
      </c>
      <c r="I251" s="142"/>
      <c r="J251" s="143">
        <f t="shared" si="50"/>
        <v>0</v>
      </c>
      <c r="K251" s="144"/>
      <c r="L251" s="32"/>
      <c r="M251" s="145" t="s">
        <v>1</v>
      </c>
      <c r="N251" s="146" t="s">
        <v>42</v>
      </c>
      <c r="P251" s="147">
        <f t="shared" si="51"/>
        <v>0</v>
      </c>
      <c r="Q251" s="147">
        <v>1.536E-2</v>
      </c>
      <c r="R251" s="147">
        <f t="shared" si="52"/>
        <v>1.536E-2</v>
      </c>
      <c r="S251" s="147">
        <v>0</v>
      </c>
      <c r="T251" s="148">
        <f t="shared" si="53"/>
        <v>0</v>
      </c>
      <c r="AR251" s="149" t="s">
        <v>403</v>
      </c>
      <c r="AT251" s="149" t="s">
        <v>157</v>
      </c>
      <c r="AU251" s="149" t="s">
        <v>89</v>
      </c>
      <c r="AY251" s="17" t="s">
        <v>156</v>
      </c>
      <c r="BE251" s="150">
        <f t="shared" si="54"/>
        <v>0</v>
      </c>
      <c r="BF251" s="150">
        <f t="shared" si="55"/>
        <v>0</v>
      </c>
      <c r="BG251" s="150">
        <f t="shared" si="56"/>
        <v>0</v>
      </c>
      <c r="BH251" s="150">
        <f t="shared" si="57"/>
        <v>0</v>
      </c>
      <c r="BI251" s="150">
        <f t="shared" si="58"/>
        <v>0</v>
      </c>
      <c r="BJ251" s="17" t="s">
        <v>89</v>
      </c>
      <c r="BK251" s="150">
        <f t="shared" si="59"/>
        <v>0</v>
      </c>
      <c r="BL251" s="17" t="s">
        <v>403</v>
      </c>
      <c r="BM251" s="149" t="s">
        <v>6331</v>
      </c>
    </row>
    <row r="252" spans="2:65" s="1" customFormat="1" ht="24.2" customHeight="1">
      <c r="B252" s="136"/>
      <c r="C252" s="137" t="s">
        <v>1478</v>
      </c>
      <c r="D252" s="137" t="s">
        <v>157</v>
      </c>
      <c r="E252" s="138" t="s">
        <v>6332</v>
      </c>
      <c r="F252" s="139" t="s">
        <v>6333</v>
      </c>
      <c r="G252" s="140" t="s">
        <v>333</v>
      </c>
      <c r="H252" s="141">
        <v>1</v>
      </c>
      <c r="I252" s="142"/>
      <c r="J252" s="143">
        <f t="shared" si="50"/>
        <v>0</v>
      </c>
      <c r="K252" s="144"/>
      <c r="L252" s="32"/>
      <c r="M252" s="145" t="s">
        <v>1</v>
      </c>
      <c r="N252" s="146" t="s">
        <v>42</v>
      </c>
      <c r="P252" s="147">
        <f t="shared" si="51"/>
        <v>0</v>
      </c>
      <c r="Q252" s="147">
        <v>0</v>
      </c>
      <c r="R252" s="147">
        <f t="shared" si="52"/>
        <v>0</v>
      </c>
      <c r="S252" s="147">
        <v>0</v>
      </c>
      <c r="T252" s="148">
        <f t="shared" si="53"/>
        <v>0</v>
      </c>
      <c r="AR252" s="149" t="s">
        <v>403</v>
      </c>
      <c r="AT252" s="149" t="s">
        <v>157</v>
      </c>
      <c r="AU252" s="149" t="s">
        <v>89</v>
      </c>
      <c r="AY252" s="17" t="s">
        <v>156</v>
      </c>
      <c r="BE252" s="150">
        <f t="shared" si="54"/>
        <v>0</v>
      </c>
      <c r="BF252" s="150">
        <f t="shared" si="55"/>
        <v>0</v>
      </c>
      <c r="BG252" s="150">
        <f t="shared" si="56"/>
        <v>0</v>
      </c>
      <c r="BH252" s="150">
        <f t="shared" si="57"/>
        <v>0</v>
      </c>
      <c r="BI252" s="150">
        <f t="shared" si="58"/>
        <v>0</v>
      </c>
      <c r="BJ252" s="17" t="s">
        <v>89</v>
      </c>
      <c r="BK252" s="150">
        <f t="shared" si="59"/>
        <v>0</v>
      </c>
      <c r="BL252" s="17" t="s">
        <v>403</v>
      </c>
      <c r="BM252" s="149" t="s">
        <v>6334</v>
      </c>
    </row>
    <row r="253" spans="2:65" s="1" customFormat="1" ht="24.2" customHeight="1">
      <c r="B253" s="136"/>
      <c r="C253" s="137" t="s">
        <v>1491</v>
      </c>
      <c r="D253" s="137" t="s">
        <v>157</v>
      </c>
      <c r="E253" s="138" t="s">
        <v>6335</v>
      </c>
      <c r="F253" s="139" t="s">
        <v>6336</v>
      </c>
      <c r="G253" s="140" t="s">
        <v>333</v>
      </c>
      <c r="H253" s="141">
        <v>1</v>
      </c>
      <c r="I253" s="142"/>
      <c r="J253" s="143">
        <f t="shared" si="50"/>
        <v>0</v>
      </c>
      <c r="K253" s="144"/>
      <c r="L253" s="32"/>
      <c r="M253" s="145" t="s">
        <v>1</v>
      </c>
      <c r="N253" s="146" t="s">
        <v>42</v>
      </c>
      <c r="P253" s="147">
        <f t="shared" si="51"/>
        <v>0</v>
      </c>
      <c r="Q253" s="147">
        <v>0</v>
      </c>
      <c r="R253" s="147">
        <f t="shared" si="52"/>
        <v>0</v>
      </c>
      <c r="S253" s="147">
        <v>0</v>
      </c>
      <c r="T253" s="148">
        <f t="shared" si="53"/>
        <v>0</v>
      </c>
      <c r="AR253" s="149" t="s">
        <v>403</v>
      </c>
      <c r="AT253" s="149" t="s">
        <v>157</v>
      </c>
      <c r="AU253" s="149" t="s">
        <v>89</v>
      </c>
      <c r="AY253" s="17" t="s">
        <v>156</v>
      </c>
      <c r="BE253" s="150">
        <f t="shared" si="54"/>
        <v>0</v>
      </c>
      <c r="BF253" s="150">
        <f t="shared" si="55"/>
        <v>0</v>
      </c>
      <c r="BG253" s="150">
        <f t="shared" si="56"/>
        <v>0</v>
      </c>
      <c r="BH253" s="150">
        <f t="shared" si="57"/>
        <v>0</v>
      </c>
      <c r="BI253" s="150">
        <f t="shared" si="58"/>
        <v>0</v>
      </c>
      <c r="BJ253" s="17" t="s">
        <v>89</v>
      </c>
      <c r="BK253" s="150">
        <f t="shared" si="59"/>
        <v>0</v>
      </c>
      <c r="BL253" s="17" t="s">
        <v>403</v>
      </c>
      <c r="BM253" s="149" t="s">
        <v>6337</v>
      </c>
    </row>
    <row r="254" spans="2:65" s="1" customFormat="1" ht="24.2" customHeight="1">
      <c r="B254" s="136"/>
      <c r="C254" s="137" t="s">
        <v>1499</v>
      </c>
      <c r="D254" s="137" t="s">
        <v>157</v>
      </c>
      <c r="E254" s="138" t="s">
        <v>6338</v>
      </c>
      <c r="F254" s="139" t="s">
        <v>6339</v>
      </c>
      <c r="G254" s="140" t="s">
        <v>333</v>
      </c>
      <c r="H254" s="141">
        <v>1</v>
      </c>
      <c r="I254" s="142"/>
      <c r="J254" s="143">
        <f t="shared" si="50"/>
        <v>0</v>
      </c>
      <c r="K254" s="144"/>
      <c r="L254" s="32"/>
      <c r="M254" s="145" t="s">
        <v>1</v>
      </c>
      <c r="N254" s="146" t="s">
        <v>42</v>
      </c>
      <c r="P254" s="147">
        <f t="shared" si="51"/>
        <v>0</v>
      </c>
      <c r="Q254" s="147">
        <v>0</v>
      </c>
      <c r="R254" s="147">
        <f t="shared" si="52"/>
        <v>0</v>
      </c>
      <c r="S254" s="147">
        <v>0</v>
      </c>
      <c r="T254" s="148">
        <f t="shared" si="53"/>
        <v>0</v>
      </c>
      <c r="AR254" s="149" t="s">
        <v>403</v>
      </c>
      <c r="AT254" s="149" t="s">
        <v>157</v>
      </c>
      <c r="AU254" s="149" t="s">
        <v>89</v>
      </c>
      <c r="AY254" s="17" t="s">
        <v>156</v>
      </c>
      <c r="BE254" s="150">
        <f t="shared" si="54"/>
        <v>0</v>
      </c>
      <c r="BF254" s="150">
        <f t="shared" si="55"/>
        <v>0</v>
      </c>
      <c r="BG254" s="150">
        <f t="shared" si="56"/>
        <v>0</v>
      </c>
      <c r="BH254" s="150">
        <f t="shared" si="57"/>
        <v>0</v>
      </c>
      <c r="BI254" s="150">
        <f t="shared" si="58"/>
        <v>0</v>
      </c>
      <c r="BJ254" s="17" t="s">
        <v>89</v>
      </c>
      <c r="BK254" s="150">
        <f t="shared" si="59"/>
        <v>0</v>
      </c>
      <c r="BL254" s="17" t="s">
        <v>403</v>
      </c>
      <c r="BM254" s="149" t="s">
        <v>6340</v>
      </c>
    </row>
    <row r="255" spans="2:65" s="1" customFormat="1" ht="33" customHeight="1">
      <c r="B255" s="136"/>
      <c r="C255" s="137" t="s">
        <v>1508</v>
      </c>
      <c r="D255" s="137" t="s">
        <v>157</v>
      </c>
      <c r="E255" s="138" t="s">
        <v>6341</v>
      </c>
      <c r="F255" s="139" t="s">
        <v>6342</v>
      </c>
      <c r="G255" s="140" t="s">
        <v>333</v>
      </c>
      <c r="H255" s="141">
        <v>1</v>
      </c>
      <c r="I255" s="142"/>
      <c r="J255" s="143">
        <f t="shared" si="50"/>
        <v>0</v>
      </c>
      <c r="K255" s="144"/>
      <c r="L255" s="32"/>
      <c r="M255" s="145" t="s">
        <v>1</v>
      </c>
      <c r="N255" s="146" t="s">
        <v>42</v>
      </c>
      <c r="P255" s="147">
        <f t="shared" si="51"/>
        <v>0</v>
      </c>
      <c r="Q255" s="147">
        <v>0</v>
      </c>
      <c r="R255" s="147">
        <f t="shared" si="52"/>
        <v>0</v>
      </c>
      <c r="S255" s="147">
        <v>0</v>
      </c>
      <c r="T255" s="148">
        <f t="shared" si="53"/>
        <v>0</v>
      </c>
      <c r="AR255" s="149" t="s">
        <v>403</v>
      </c>
      <c r="AT255" s="149" t="s">
        <v>157</v>
      </c>
      <c r="AU255" s="149" t="s">
        <v>89</v>
      </c>
      <c r="AY255" s="17" t="s">
        <v>156</v>
      </c>
      <c r="BE255" s="150">
        <f t="shared" si="54"/>
        <v>0</v>
      </c>
      <c r="BF255" s="150">
        <f t="shared" si="55"/>
        <v>0</v>
      </c>
      <c r="BG255" s="150">
        <f t="shared" si="56"/>
        <v>0</v>
      </c>
      <c r="BH255" s="150">
        <f t="shared" si="57"/>
        <v>0</v>
      </c>
      <c r="BI255" s="150">
        <f t="shared" si="58"/>
        <v>0</v>
      </c>
      <c r="BJ255" s="17" t="s">
        <v>89</v>
      </c>
      <c r="BK255" s="150">
        <f t="shared" si="59"/>
        <v>0</v>
      </c>
      <c r="BL255" s="17" t="s">
        <v>403</v>
      </c>
      <c r="BM255" s="149" t="s">
        <v>6343</v>
      </c>
    </row>
    <row r="256" spans="2:65" s="1" customFormat="1" ht="33" customHeight="1">
      <c r="B256" s="136"/>
      <c r="C256" s="137" t="s">
        <v>1513</v>
      </c>
      <c r="D256" s="137" t="s">
        <v>157</v>
      </c>
      <c r="E256" s="138" t="s">
        <v>6344</v>
      </c>
      <c r="F256" s="139" t="s">
        <v>6345</v>
      </c>
      <c r="G256" s="140" t="s">
        <v>333</v>
      </c>
      <c r="H256" s="141">
        <v>1</v>
      </c>
      <c r="I256" s="142"/>
      <c r="J256" s="143">
        <f t="shared" si="50"/>
        <v>0</v>
      </c>
      <c r="K256" s="144"/>
      <c r="L256" s="32"/>
      <c r="M256" s="145" t="s">
        <v>1</v>
      </c>
      <c r="N256" s="146" t="s">
        <v>42</v>
      </c>
      <c r="P256" s="147">
        <f t="shared" si="51"/>
        <v>0</v>
      </c>
      <c r="Q256" s="147">
        <v>0</v>
      </c>
      <c r="R256" s="147">
        <f t="shared" si="52"/>
        <v>0</v>
      </c>
      <c r="S256" s="147">
        <v>0</v>
      </c>
      <c r="T256" s="148">
        <f t="shared" si="53"/>
        <v>0</v>
      </c>
      <c r="AR256" s="149" t="s">
        <v>403</v>
      </c>
      <c r="AT256" s="149" t="s">
        <v>157</v>
      </c>
      <c r="AU256" s="149" t="s">
        <v>89</v>
      </c>
      <c r="AY256" s="17" t="s">
        <v>156</v>
      </c>
      <c r="BE256" s="150">
        <f t="shared" si="54"/>
        <v>0</v>
      </c>
      <c r="BF256" s="150">
        <f t="shared" si="55"/>
        <v>0</v>
      </c>
      <c r="BG256" s="150">
        <f t="shared" si="56"/>
        <v>0</v>
      </c>
      <c r="BH256" s="150">
        <f t="shared" si="57"/>
        <v>0</v>
      </c>
      <c r="BI256" s="150">
        <f t="shared" si="58"/>
        <v>0</v>
      </c>
      <c r="BJ256" s="17" t="s">
        <v>89</v>
      </c>
      <c r="BK256" s="150">
        <f t="shared" si="59"/>
        <v>0</v>
      </c>
      <c r="BL256" s="17" t="s">
        <v>403</v>
      </c>
      <c r="BM256" s="149" t="s">
        <v>6346</v>
      </c>
    </row>
    <row r="257" spans="2:65" s="1" customFormat="1" ht="24.2" customHeight="1">
      <c r="B257" s="136"/>
      <c r="C257" s="137" t="s">
        <v>1521</v>
      </c>
      <c r="D257" s="137" t="s">
        <v>157</v>
      </c>
      <c r="E257" s="138" t="s">
        <v>6347</v>
      </c>
      <c r="F257" s="139" t="s">
        <v>6348</v>
      </c>
      <c r="G257" s="140" t="s">
        <v>333</v>
      </c>
      <c r="H257" s="141">
        <v>1</v>
      </c>
      <c r="I257" s="142"/>
      <c r="J257" s="143">
        <f t="shared" si="50"/>
        <v>0</v>
      </c>
      <c r="K257" s="144"/>
      <c r="L257" s="32"/>
      <c r="M257" s="145" t="s">
        <v>1</v>
      </c>
      <c r="N257" s="146" t="s">
        <v>42</v>
      </c>
      <c r="P257" s="147">
        <f t="shared" si="51"/>
        <v>0</v>
      </c>
      <c r="Q257" s="147">
        <v>8.8299999999999993E-3</v>
      </c>
      <c r="R257" s="147">
        <f t="shared" si="52"/>
        <v>8.8299999999999993E-3</v>
      </c>
      <c r="S257" s="147">
        <v>0</v>
      </c>
      <c r="T257" s="148">
        <f t="shared" si="53"/>
        <v>0</v>
      </c>
      <c r="AR257" s="149" t="s">
        <v>403</v>
      </c>
      <c r="AT257" s="149" t="s">
        <v>157</v>
      </c>
      <c r="AU257" s="149" t="s">
        <v>89</v>
      </c>
      <c r="AY257" s="17" t="s">
        <v>156</v>
      </c>
      <c r="BE257" s="150">
        <f t="shared" si="54"/>
        <v>0</v>
      </c>
      <c r="BF257" s="150">
        <f t="shared" si="55"/>
        <v>0</v>
      </c>
      <c r="BG257" s="150">
        <f t="shared" si="56"/>
        <v>0</v>
      </c>
      <c r="BH257" s="150">
        <f t="shared" si="57"/>
        <v>0</v>
      </c>
      <c r="BI257" s="150">
        <f t="shared" si="58"/>
        <v>0</v>
      </c>
      <c r="BJ257" s="17" t="s">
        <v>89</v>
      </c>
      <c r="BK257" s="150">
        <f t="shared" si="59"/>
        <v>0</v>
      </c>
      <c r="BL257" s="17" t="s">
        <v>403</v>
      </c>
      <c r="BM257" s="149" t="s">
        <v>6349</v>
      </c>
    </row>
    <row r="258" spans="2:65" s="1" customFormat="1" ht="24.2" customHeight="1">
      <c r="B258" s="136"/>
      <c r="C258" s="137" t="s">
        <v>1530</v>
      </c>
      <c r="D258" s="137" t="s">
        <v>157</v>
      </c>
      <c r="E258" s="138" t="s">
        <v>6350</v>
      </c>
      <c r="F258" s="139" t="s">
        <v>6351</v>
      </c>
      <c r="G258" s="140" t="s">
        <v>333</v>
      </c>
      <c r="H258" s="141">
        <v>1</v>
      </c>
      <c r="I258" s="142"/>
      <c r="J258" s="143">
        <f t="shared" si="50"/>
        <v>0</v>
      </c>
      <c r="K258" s="144"/>
      <c r="L258" s="32"/>
      <c r="M258" s="145" t="s">
        <v>1</v>
      </c>
      <c r="N258" s="146" t="s">
        <v>42</v>
      </c>
      <c r="P258" s="147">
        <f t="shared" si="51"/>
        <v>0</v>
      </c>
      <c r="Q258" s="147">
        <v>1.536E-2</v>
      </c>
      <c r="R258" s="147">
        <f t="shared" si="52"/>
        <v>1.536E-2</v>
      </c>
      <c r="S258" s="147">
        <v>0</v>
      </c>
      <c r="T258" s="148">
        <f t="shared" si="53"/>
        <v>0</v>
      </c>
      <c r="AR258" s="149" t="s">
        <v>403</v>
      </c>
      <c r="AT258" s="149" t="s">
        <v>157</v>
      </c>
      <c r="AU258" s="149" t="s">
        <v>89</v>
      </c>
      <c r="AY258" s="17" t="s">
        <v>156</v>
      </c>
      <c r="BE258" s="150">
        <f t="shared" si="54"/>
        <v>0</v>
      </c>
      <c r="BF258" s="150">
        <f t="shared" si="55"/>
        <v>0</v>
      </c>
      <c r="BG258" s="150">
        <f t="shared" si="56"/>
        <v>0</v>
      </c>
      <c r="BH258" s="150">
        <f t="shared" si="57"/>
        <v>0</v>
      </c>
      <c r="BI258" s="150">
        <f t="shared" si="58"/>
        <v>0</v>
      </c>
      <c r="BJ258" s="17" t="s">
        <v>89</v>
      </c>
      <c r="BK258" s="150">
        <f t="shared" si="59"/>
        <v>0</v>
      </c>
      <c r="BL258" s="17" t="s">
        <v>403</v>
      </c>
      <c r="BM258" s="149" t="s">
        <v>6352</v>
      </c>
    </row>
    <row r="259" spans="2:65" s="1" customFormat="1" ht="24.2" customHeight="1">
      <c r="B259" s="136"/>
      <c r="C259" s="137" t="s">
        <v>1549</v>
      </c>
      <c r="D259" s="137" t="s">
        <v>157</v>
      </c>
      <c r="E259" s="138" t="s">
        <v>6353</v>
      </c>
      <c r="F259" s="139" t="s">
        <v>6354</v>
      </c>
      <c r="G259" s="140" t="s">
        <v>333</v>
      </c>
      <c r="H259" s="141">
        <v>2</v>
      </c>
      <c r="I259" s="142"/>
      <c r="J259" s="143">
        <f t="shared" si="50"/>
        <v>0</v>
      </c>
      <c r="K259" s="144"/>
      <c r="L259" s="32"/>
      <c r="M259" s="145" t="s">
        <v>1</v>
      </c>
      <c r="N259" s="146" t="s">
        <v>42</v>
      </c>
      <c r="P259" s="147">
        <f t="shared" si="51"/>
        <v>0</v>
      </c>
      <c r="Q259" s="147">
        <v>7.4999999999999993E-5</v>
      </c>
      <c r="R259" s="147">
        <f t="shared" si="52"/>
        <v>1.4999999999999999E-4</v>
      </c>
      <c r="S259" s="147">
        <v>0</v>
      </c>
      <c r="T259" s="148">
        <f t="shared" si="53"/>
        <v>0</v>
      </c>
      <c r="AR259" s="149" t="s">
        <v>403</v>
      </c>
      <c r="AT259" s="149" t="s">
        <v>157</v>
      </c>
      <c r="AU259" s="149" t="s">
        <v>89</v>
      </c>
      <c r="AY259" s="17" t="s">
        <v>156</v>
      </c>
      <c r="BE259" s="150">
        <f t="shared" si="54"/>
        <v>0</v>
      </c>
      <c r="BF259" s="150">
        <f t="shared" si="55"/>
        <v>0</v>
      </c>
      <c r="BG259" s="150">
        <f t="shared" si="56"/>
        <v>0</v>
      </c>
      <c r="BH259" s="150">
        <f t="shared" si="57"/>
        <v>0</v>
      </c>
      <c r="BI259" s="150">
        <f t="shared" si="58"/>
        <v>0</v>
      </c>
      <c r="BJ259" s="17" t="s">
        <v>89</v>
      </c>
      <c r="BK259" s="150">
        <f t="shared" si="59"/>
        <v>0</v>
      </c>
      <c r="BL259" s="17" t="s">
        <v>403</v>
      </c>
      <c r="BM259" s="149" t="s">
        <v>6355</v>
      </c>
    </row>
    <row r="260" spans="2:65" s="1" customFormat="1" ht="24.2" customHeight="1">
      <c r="B260" s="136"/>
      <c r="C260" s="137" t="s">
        <v>1554</v>
      </c>
      <c r="D260" s="137" t="s">
        <v>157</v>
      </c>
      <c r="E260" s="138" t="s">
        <v>6356</v>
      </c>
      <c r="F260" s="139" t="s">
        <v>6357</v>
      </c>
      <c r="G260" s="140" t="s">
        <v>333</v>
      </c>
      <c r="H260" s="141">
        <v>8</v>
      </c>
      <c r="I260" s="142"/>
      <c r="J260" s="143">
        <f t="shared" si="50"/>
        <v>0</v>
      </c>
      <c r="K260" s="144"/>
      <c r="L260" s="32"/>
      <c r="M260" s="145" t="s">
        <v>1</v>
      </c>
      <c r="N260" s="146" t="s">
        <v>42</v>
      </c>
      <c r="P260" s="147">
        <f t="shared" si="51"/>
        <v>0</v>
      </c>
      <c r="Q260" s="147">
        <v>7.3750000000000004E-5</v>
      </c>
      <c r="R260" s="147">
        <f t="shared" si="52"/>
        <v>5.9000000000000003E-4</v>
      </c>
      <c r="S260" s="147">
        <v>0</v>
      </c>
      <c r="T260" s="148">
        <f t="shared" si="53"/>
        <v>0</v>
      </c>
      <c r="AR260" s="149" t="s">
        <v>403</v>
      </c>
      <c r="AT260" s="149" t="s">
        <v>157</v>
      </c>
      <c r="AU260" s="149" t="s">
        <v>89</v>
      </c>
      <c r="AY260" s="17" t="s">
        <v>156</v>
      </c>
      <c r="BE260" s="150">
        <f t="shared" si="54"/>
        <v>0</v>
      </c>
      <c r="BF260" s="150">
        <f t="shared" si="55"/>
        <v>0</v>
      </c>
      <c r="BG260" s="150">
        <f t="shared" si="56"/>
        <v>0</v>
      </c>
      <c r="BH260" s="150">
        <f t="shared" si="57"/>
        <v>0</v>
      </c>
      <c r="BI260" s="150">
        <f t="shared" si="58"/>
        <v>0</v>
      </c>
      <c r="BJ260" s="17" t="s">
        <v>89</v>
      </c>
      <c r="BK260" s="150">
        <f t="shared" si="59"/>
        <v>0</v>
      </c>
      <c r="BL260" s="17" t="s">
        <v>403</v>
      </c>
      <c r="BM260" s="149" t="s">
        <v>6358</v>
      </c>
    </row>
    <row r="261" spans="2:65" s="1" customFormat="1" ht="24.2" customHeight="1">
      <c r="B261" s="136"/>
      <c r="C261" s="137" t="s">
        <v>1571</v>
      </c>
      <c r="D261" s="137" t="s">
        <v>157</v>
      </c>
      <c r="E261" s="138" t="s">
        <v>6359</v>
      </c>
      <c r="F261" s="139" t="s">
        <v>6360</v>
      </c>
      <c r="G261" s="140" t="s">
        <v>333</v>
      </c>
      <c r="H261" s="141">
        <v>2</v>
      </c>
      <c r="I261" s="142"/>
      <c r="J261" s="143">
        <f t="shared" si="50"/>
        <v>0</v>
      </c>
      <c r="K261" s="144"/>
      <c r="L261" s="32"/>
      <c r="M261" s="145" t="s">
        <v>1</v>
      </c>
      <c r="N261" s="146" t="s">
        <v>42</v>
      </c>
      <c r="P261" s="147">
        <f t="shared" si="51"/>
        <v>0</v>
      </c>
      <c r="Q261" s="147">
        <v>1.0000000000000001E-5</v>
      </c>
      <c r="R261" s="147">
        <f t="shared" si="52"/>
        <v>2.0000000000000002E-5</v>
      </c>
      <c r="S261" s="147">
        <v>0</v>
      </c>
      <c r="T261" s="148">
        <f t="shared" si="53"/>
        <v>0</v>
      </c>
      <c r="AR261" s="149" t="s">
        <v>403</v>
      </c>
      <c r="AT261" s="149" t="s">
        <v>157</v>
      </c>
      <c r="AU261" s="149" t="s">
        <v>89</v>
      </c>
      <c r="AY261" s="17" t="s">
        <v>156</v>
      </c>
      <c r="BE261" s="150">
        <f t="shared" si="54"/>
        <v>0</v>
      </c>
      <c r="BF261" s="150">
        <f t="shared" si="55"/>
        <v>0</v>
      </c>
      <c r="BG261" s="150">
        <f t="shared" si="56"/>
        <v>0</v>
      </c>
      <c r="BH261" s="150">
        <f t="shared" si="57"/>
        <v>0</v>
      </c>
      <c r="BI261" s="150">
        <f t="shared" si="58"/>
        <v>0</v>
      </c>
      <c r="BJ261" s="17" t="s">
        <v>89</v>
      </c>
      <c r="BK261" s="150">
        <f t="shared" si="59"/>
        <v>0</v>
      </c>
      <c r="BL261" s="17" t="s">
        <v>403</v>
      </c>
      <c r="BM261" s="149" t="s">
        <v>6361</v>
      </c>
    </row>
    <row r="262" spans="2:65" s="1" customFormat="1" ht="16.5" customHeight="1">
      <c r="B262" s="136"/>
      <c r="C262" s="137" t="s">
        <v>1579</v>
      </c>
      <c r="D262" s="137" t="s">
        <v>157</v>
      </c>
      <c r="E262" s="138" t="s">
        <v>6362</v>
      </c>
      <c r="F262" s="139" t="s">
        <v>6363</v>
      </c>
      <c r="G262" s="140" t="s">
        <v>333</v>
      </c>
      <c r="H262" s="141">
        <v>2</v>
      </c>
      <c r="I262" s="142"/>
      <c r="J262" s="143">
        <f t="shared" si="50"/>
        <v>0</v>
      </c>
      <c r="K262" s="144"/>
      <c r="L262" s="32"/>
      <c r="M262" s="145" t="s">
        <v>1</v>
      </c>
      <c r="N262" s="146" t="s">
        <v>42</v>
      </c>
      <c r="P262" s="147">
        <f t="shared" si="51"/>
        <v>0</v>
      </c>
      <c r="Q262" s="147">
        <v>1.0000000000000001E-5</v>
      </c>
      <c r="R262" s="147">
        <f t="shared" si="52"/>
        <v>2.0000000000000002E-5</v>
      </c>
      <c r="S262" s="147">
        <v>0</v>
      </c>
      <c r="T262" s="148">
        <f t="shared" si="53"/>
        <v>0</v>
      </c>
      <c r="AR262" s="149" t="s">
        <v>403</v>
      </c>
      <c r="AT262" s="149" t="s">
        <v>157</v>
      </c>
      <c r="AU262" s="149" t="s">
        <v>89</v>
      </c>
      <c r="AY262" s="17" t="s">
        <v>156</v>
      </c>
      <c r="BE262" s="150">
        <f t="shared" si="54"/>
        <v>0</v>
      </c>
      <c r="BF262" s="150">
        <f t="shared" si="55"/>
        <v>0</v>
      </c>
      <c r="BG262" s="150">
        <f t="shared" si="56"/>
        <v>0</v>
      </c>
      <c r="BH262" s="150">
        <f t="shared" si="57"/>
        <v>0</v>
      </c>
      <c r="BI262" s="150">
        <f t="shared" si="58"/>
        <v>0</v>
      </c>
      <c r="BJ262" s="17" t="s">
        <v>89</v>
      </c>
      <c r="BK262" s="150">
        <f t="shared" si="59"/>
        <v>0</v>
      </c>
      <c r="BL262" s="17" t="s">
        <v>403</v>
      </c>
      <c r="BM262" s="149" t="s">
        <v>6364</v>
      </c>
    </row>
    <row r="263" spans="2:65" s="1" customFormat="1" ht="24.2" customHeight="1">
      <c r="B263" s="136"/>
      <c r="C263" s="137" t="s">
        <v>1586</v>
      </c>
      <c r="D263" s="137" t="s">
        <v>157</v>
      </c>
      <c r="E263" s="138" t="s">
        <v>6365</v>
      </c>
      <c r="F263" s="139" t="s">
        <v>6366</v>
      </c>
      <c r="G263" s="140" t="s">
        <v>333</v>
      </c>
      <c r="H263" s="141">
        <v>1</v>
      </c>
      <c r="I263" s="142"/>
      <c r="J263" s="143">
        <f t="shared" si="50"/>
        <v>0</v>
      </c>
      <c r="K263" s="144"/>
      <c r="L263" s="32"/>
      <c r="M263" s="145" t="s">
        <v>1</v>
      </c>
      <c r="N263" s="146" t="s">
        <v>42</v>
      </c>
      <c r="P263" s="147">
        <f t="shared" si="51"/>
        <v>0</v>
      </c>
      <c r="Q263" s="147">
        <v>1.9000000000000001E-4</v>
      </c>
      <c r="R263" s="147">
        <f t="shared" si="52"/>
        <v>1.9000000000000001E-4</v>
      </c>
      <c r="S263" s="147">
        <v>0</v>
      </c>
      <c r="T263" s="148">
        <f t="shared" si="53"/>
        <v>0</v>
      </c>
      <c r="AR263" s="149" t="s">
        <v>403</v>
      </c>
      <c r="AT263" s="149" t="s">
        <v>157</v>
      </c>
      <c r="AU263" s="149" t="s">
        <v>89</v>
      </c>
      <c r="AY263" s="17" t="s">
        <v>156</v>
      </c>
      <c r="BE263" s="150">
        <f t="shared" si="54"/>
        <v>0</v>
      </c>
      <c r="BF263" s="150">
        <f t="shared" si="55"/>
        <v>0</v>
      </c>
      <c r="BG263" s="150">
        <f t="shared" si="56"/>
        <v>0</v>
      </c>
      <c r="BH263" s="150">
        <f t="shared" si="57"/>
        <v>0</v>
      </c>
      <c r="BI263" s="150">
        <f t="shared" si="58"/>
        <v>0</v>
      </c>
      <c r="BJ263" s="17" t="s">
        <v>89</v>
      </c>
      <c r="BK263" s="150">
        <f t="shared" si="59"/>
        <v>0</v>
      </c>
      <c r="BL263" s="17" t="s">
        <v>403</v>
      </c>
      <c r="BM263" s="149" t="s">
        <v>6367</v>
      </c>
    </row>
    <row r="264" spans="2:65" s="1" customFormat="1" ht="37.9" customHeight="1">
      <c r="B264" s="136"/>
      <c r="C264" s="180" t="s">
        <v>1591</v>
      </c>
      <c r="D264" s="180" t="s">
        <v>263</v>
      </c>
      <c r="E264" s="181" t="s">
        <v>6368</v>
      </c>
      <c r="F264" s="182" t="s">
        <v>6369</v>
      </c>
      <c r="G264" s="183" t="s">
        <v>396</v>
      </c>
      <c r="H264" s="184">
        <v>3.8</v>
      </c>
      <c r="I264" s="185"/>
      <c r="J264" s="186">
        <f t="shared" si="50"/>
        <v>0</v>
      </c>
      <c r="K264" s="187"/>
      <c r="L264" s="188"/>
      <c r="M264" s="189" t="s">
        <v>1</v>
      </c>
      <c r="N264" s="190" t="s">
        <v>42</v>
      </c>
      <c r="P264" s="147">
        <f t="shared" si="51"/>
        <v>0</v>
      </c>
      <c r="Q264" s="147">
        <v>4.4999999999999998E-2</v>
      </c>
      <c r="R264" s="147">
        <f t="shared" si="52"/>
        <v>0.17099999999999999</v>
      </c>
      <c r="S264" s="147">
        <v>0</v>
      </c>
      <c r="T264" s="148">
        <f t="shared" si="53"/>
        <v>0</v>
      </c>
      <c r="AR264" s="149" t="s">
        <v>664</v>
      </c>
      <c r="AT264" s="149" t="s">
        <v>263</v>
      </c>
      <c r="AU264" s="149" t="s">
        <v>89</v>
      </c>
      <c r="AY264" s="17" t="s">
        <v>156</v>
      </c>
      <c r="BE264" s="150">
        <f t="shared" si="54"/>
        <v>0</v>
      </c>
      <c r="BF264" s="150">
        <f t="shared" si="55"/>
        <v>0</v>
      </c>
      <c r="BG264" s="150">
        <f t="shared" si="56"/>
        <v>0</v>
      </c>
      <c r="BH264" s="150">
        <f t="shared" si="57"/>
        <v>0</v>
      </c>
      <c r="BI264" s="150">
        <f t="shared" si="58"/>
        <v>0</v>
      </c>
      <c r="BJ264" s="17" t="s">
        <v>89</v>
      </c>
      <c r="BK264" s="150">
        <f t="shared" si="59"/>
        <v>0</v>
      </c>
      <c r="BL264" s="17" t="s">
        <v>403</v>
      </c>
      <c r="BM264" s="149" t="s">
        <v>6370</v>
      </c>
    </row>
    <row r="265" spans="2:65" s="1" customFormat="1" ht="24.2" customHeight="1">
      <c r="B265" s="136"/>
      <c r="C265" s="180" t="s">
        <v>1600</v>
      </c>
      <c r="D265" s="180" t="s">
        <v>263</v>
      </c>
      <c r="E265" s="181" t="s">
        <v>6371</v>
      </c>
      <c r="F265" s="182" t="s">
        <v>6372</v>
      </c>
      <c r="G265" s="183" t="s">
        <v>333</v>
      </c>
      <c r="H265" s="184">
        <v>2</v>
      </c>
      <c r="I265" s="185"/>
      <c r="J265" s="186">
        <f t="shared" si="50"/>
        <v>0</v>
      </c>
      <c r="K265" s="187"/>
      <c r="L265" s="188"/>
      <c r="M265" s="189" t="s">
        <v>1</v>
      </c>
      <c r="N265" s="190" t="s">
        <v>42</v>
      </c>
      <c r="P265" s="147">
        <f t="shared" si="51"/>
        <v>0</v>
      </c>
      <c r="Q265" s="147">
        <v>1.4E-3</v>
      </c>
      <c r="R265" s="147">
        <f t="shared" si="52"/>
        <v>2.8E-3</v>
      </c>
      <c r="S265" s="147">
        <v>0</v>
      </c>
      <c r="T265" s="148">
        <f t="shared" si="53"/>
        <v>0</v>
      </c>
      <c r="AR265" s="149" t="s">
        <v>664</v>
      </c>
      <c r="AT265" s="149" t="s">
        <v>263</v>
      </c>
      <c r="AU265" s="149" t="s">
        <v>89</v>
      </c>
      <c r="AY265" s="17" t="s">
        <v>156</v>
      </c>
      <c r="BE265" s="150">
        <f t="shared" si="54"/>
        <v>0</v>
      </c>
      <c r="BF265" s="150">
        <f t="shared" si="55"/>
        <v>0</v>
      </c>
      <c r="BG265" s="150">
        <f t="shared" si="56"/>
        <v>0</v>
      </c>
      <c r="BH265" s="150">
        <f t="shared" si="57"/>
        <v>0</v>
      </c>
      <c r="BI265" s="150">
        <f t="shared" si="58"/>
        <v>0</v>
      </c>
      <c r="BJ265" s="17" t="s">
        <v>89</v>
      </c>
      <c r="BK265" s="150">
        <f t="shared" si="59"/>
        <v>0</v>
      </c>
      <c r="BL265" s="17" t="s">
        <v>403</v>
      </c>
      <c r="BM265" s="149" t="s">
        <v>6373</v>
      </c>
    </row>
    <row r="266" spans="2:65" s="1" customFormat="1" ht="44.25" customHeight="1">
      <c r="B266" s="136"/>
      <c r="C266" s="137" t="s">
        <v>1605</v>
      </c>
      <c r="D266" s="137" t="s">
        <v>157</v>
      </c>
      <c r="E266" s="138" t="s">
        <v>6374</v>
      </c>
      <c r="F266" s="139" t="s">
        <v>6375</v>
      </c>
      <c r="G266" s="140" t="s">
        <v>333</v>
      </c>
      <c r="H266" s="141">
        <v>1</v>
      </c>
      <c r="I266" s="142"/>
      <c r="J266" s="143">
        <f t="shared" si="50"/>
        <v>0</v>
      </c>
      <c r="K266" s="144"/>
      <c r="L266" s="32"/>
      <c r="M266" s="145" t="s">
        <v>1</v>
      </c>
      <c r="N266" s="146" t="s">
        <v>42</v>
      </c>
      <c r="P266" s="147">
        <f t="shared" si="51"/>
        <v>0</v>
      </c>
      <c r="Q266" s="147">
        <v>0</v>
      </c>
      <c r="R266" s="147">
        <f t="shared" si="52"/>
        <v>0</v>
      </c>
      <c r="S266" s="147">
        <v>0</v>
      </c>
      <c r="T266" s="148">
        <f t="shared" si="53"/>
        <v>0</v>
      </c>
      <c r="AR266" s="149" t="s">
        <v>403</v>
      </c>
      <c r="AT266" s="149" t="s">
        <v>157</v>
      </c>
      <c r="AU266" s="149" t="s">
        <v>89</v>
      </c>
      <c r="AY266" s="17" t="s">
        <v>156</v>
      </c>
      <c r="BE266" s="150">
        <f t="shared" si="54"/>
        <v>0</v>
      </c>
      <c r="BF266" s="150">
        <f t="shared" si="55"/>
        <v>0</v>
      </c>
      <c r="BG266" s="150">
        <f t="shared" si="56"/>
        <v>0</v>
      </c>
      <c r="BH266" s="150">
        <f t="shared" si="57"/>
        <v>0</v>
      </c>
      <c r="BI266" s="150">
        <f t="shared" si="58"/>
        <v>0</v>
      </c>
      <c r="BJ266" s="17" t="s">
        <v>89</v>
      </c>
      <c r="BK266" s="150">
        <f t="shared" si="59"/>
        <v>0</v>
      </c>
      <c r="BL266" s="17" t="s">
        <v>403</v>
      </c>
      <c r="BM266" s="149" t="s">
        <v>6376</v>
      </c>
    </row>
    <row r="267" spans="2:65" s="1" customFormat="1" ht="24.2" customHeight="1">
      <c r="B267" s="136"/>
      <c r="C267" s="137" t="s">
        <v>1615</v>
      </c>
      <c r="D267" s="137" t="s">
        <v>157</v>
      </c>
      <c r="E267" s="138" t="s">
        <v>6377</v>
      </c>
      <c r="F267" s="139" t="s">
        <v>6378</v>
      </c>
      <c r="G267" s="140" t="s">
        <v>333</v>
      </c>
      <c r="H267" s="141">
        <v>3</v>
      </c>
      <c r="I267" s="142"/>
      <c r="J267" s="143">
        <f t="shared" si="50"/>
        <v>0</v>
      </c>
      <c r="K267" s="144"/>
      <c r="L267" s="32"/>
      <c r="M267" s="145" t="s">
        <v>1</v>
      </c>
      <c r="N267" s="146" t="s">
        <v>42</v>
      </c>
      <c r="P267" s="147">
        <f t="shared" si="51"/>
        <v>0</v>
      </c>
      <c r="Q267" s="147">
        <v>0</v>
      </c>
      <c r="R267" s="147">
        <f t="shared" si="52"/>
        <v>0</v>
      </c>
      <c r="S267" s="147">
        <v>0</v>
      </c>
      <c r="T267" s="148">
        <f t="shared" si="53"/>
        <v>0</v>
      </c>
      <c r="AR267" s="149" t="s">
        <v>403</v>
      </c>
      <c r="AT267" s="149" t="s">
        <v>157</v>
      </c>
      <c r="AU267" s="149" t="s">
        <v>89</v>
      </c>
      <c r="AY267" s="17" t="s">
        <v>156</v>
      </c>
      <c r="BE267" s="150">
        <f t="shared" si="54"/>
        <v>0</v>
      </c>
      <c r="BF267" s="150">
        <f t="shared" si="55"/>
        <v>0</v>
      </c>
      <c r="BG267" s="150">
        <f t="shared" si="56"/>
        <v>0</v>
      </c>
      <c r="BH267" s="150">
        <f t="shared" si="57"/>
        <v>0</v>
      </c>
      <c r="BI267" s="150">
        <f t="shared" si="58"/>
        <v>0</v>
      </c>
      <c r="BJ267" s="17" t="s">
        <v>89</v>
      </c>
      <c r="BK267" s="150">
        <f t="shared" si="59"/>
        <v>0</v>
      </c>
      <c r="BL267" s="17" t="s">
        <v>403</v>
      </c>
      <c r="BM267" s="149" t="s">
        <v>6379</v>
      </c>
    </row>
    <row r="268" spans="2:65" s="1" customFormat="1" ht="37.9" customHeight="1">
      <c r="B268" s="136"/>
      <c r="C268" s="180" t="s">
        <v>1622</v>
      </c>
      <c r="D268" s="180" t="s">
        <v>263</v>
      </c>
      <c r="E268" s="181" t="s">
        <v>6380</v>
      </c>
      <c r="F268" s="182" t="s">
        <v>6381</v>
      </c>
      <c r="G268" s="183" t="s">
        <v>333</v>
      </c>
      <c r="H268" s="184">
        <v>3</v>
      </c>
      <c r="I268" s="185"/>
      <c r="J268" s="186">
        <f t="shared" si="50"/>
        <v>0</v>
      </c>
      <c r="K268" s="187"/>
      <c r="L268" s="188"/>
      <c r="M268" s="189" t="s">
        <v>1</v>
      </c>
      <c r="N268" s="190" t="s">
        <v>42</v>
      </c>
      <c r="P268" s="147">
        <f t="shared" si="51"/>
        <v>0</v>
      </c>
      <c r="Q268" s="147">
        <v>9.5999999999999992E-3</v>
      </c>
      <c r="R268" s="147">
        <f t="shared" si="52"/>
        <v>2.8799999999999999E-2</v>
      </c>
      <c r="S268" s="147">
        <v>0</v>
      </c>
      <c r="T268" s="148">
        <f t="shared" si="53"/>
        <v>0</v>
      </c>
      <c r="AR268" s="149" t="s">
        <v>664</v>
      </c>
      <c r="AT268" s="149" t="s">
        <v>263</v>
      </c>
      <c r="AU268" s="149" t="s">
        <v>89</v>
      </c>
      <c r="AY268" s="17" t="s">
        <v>156</v>
      </c>
      <c r="BE268" s="150">
        <f t="shared" si="54"/>
        <v>0</v>
      </c>
      <c r="BF268" s="150">
        <f t="shared" si="55"/>
        <v>0</v>
      </c>
      <c r="BG268" s="150">
        <f t="shared" si="56"/>
        <v>0</v>
      </c>
      <c r="BH268" s="150">
        <f t="shared" si="57"/>
        <v>0</v>
      </c>
      <c r="BI268" s="150">
        <f t="shared" si="58"/>
        <v>0</v>
      </c>
      <c r="BJ268" s="17" t="s">
        <v>89</v>
      </c>
      <c r="BK268" s="150">
        <f t="shared" si="59"/>
        <v>0</v>
      </c>
      <c r="BL268" s="17" t="s">
        <v>403</v>
      </c>
      <c r="BM268" s="149" t="s">
        <v>6382</v>
      </c>
    </row>
    <row r="269" spans="2:65" s="1" customFormat="1" ht="24.2" customHeight="1">
      <c r="B269" s="136"/>
      <c r="C269" s="137" t="s">
        <v>1630</v>
      </c>
      <c r="D269" s="137" t="s">
        <v>157</v>
      </c>
      <c r="E269" s="138" t="s">
        <v>6383</v>
      </c>
      <c r="F269" s="139" t="s">
        <v>6384</v>
      </c>
      <c r="G269" s="140" t="s">
        <v>333</v>
      </c>
      <c r="H269" s="141">
        <v>1</v>
      </c>
      <c r="I269" s="142"/>
      <c r="J269" s="143">
        <f t="shared" si="50"/>
        <v>0</v>
      </c>
      <c r="K269" s="144"/>
      <c r="L269" s="32"/>
      <c r="M269" s="145" t="s">
        <v>1</v>
      </c>
      <c r="N269" s="146" t="s">
        <v>42</v>
      </c>
      <c r="P269" s="147">
        <f t="shared" si="51"/>
        <v>0</v>
      </c>
      <c r="Q269" s="147">
        <v>0</v>
      </c>
      <c r="R269" s="147">
        <f t="shared" si="52"/>
        <v>0</v>
      </c>
      <c r="S269" s="147">
        <v>0</v>
      </c>
      <c r="T269" s="148">
        <f t="shared" si="53"/>
        <v>0</v>
      </c>
      <c r="AR269" s="149" t="s">
        <v>403</v>
      </c>
      <c r="AT269" s="149" t="s">
        <v>157</v>
      </c>
      <c r="AU269" s="149" t="s">
        <v>89</v>
      </c>
      <c r="AY269" s="17" t="s">
        <v>156</v>
      </c>
      <c r="BE269" s="150">
        <f t="shared" si="54"/>
        <v>0</v>
      </c>
      <c r="BF269" s="150">
        <f t="shared" si="55"/>
        <v>0</v>
      </c>
      <c r="BG269" s="150">
        <f t="shared" si="56"/>
        <v>0</v>
      </c>
      <c r="BH269" s="150">
        <f t="shared" si="57"/>
        <v>0</v>
      </c>
      <c r="BI269" s="150">
        <f t="shared" si="58"/>
        <v>0</v>
      </c>
      <c r="BJ269" s="17" t="s">
        <v>89</v>
      </c>
      <c r="BK269" s="150">
        <f t="shared" si="59"/>
        <v>0</v>
      </c>
      <c r="BL269" s="17" t="s">
        <v>403</v>
      </c>
      <c r="BM269" s="149" t="s">
        <v>6385</v>
      </c>
    </row>
    <row r="270" spans="2:65" s="1" customFormat="1" ht="37.9" customHeight="1">
      <c r="B270" s="136"/>
      <c r="C270" s="180" t="s">
        <v>1640</v>
      </c>
      <c r="D270" s="180" t="s">
        <v>263</v>
      </c>
      <c r="E270" s="181" t="s">
        <v>6386</v>
      </c>
      <c r="F270" s="182" t="s">
        <v>6387</v>
      </c>
      <c r="G270" s="183" t="s">
        <v>333</v>
      </c>
      <c r="H270" s="184">
        <v>1</v>
      </c>
      <c r="I270" s="185"/>
      <c r="J270" s="186">
        <f t="shared" si="50"/>
        <v>0</v>
      </c>
      <c r="K270" s="187"/>
      <c r="L270" s="188"/>
      <c r="M270" s="189" t="s">
        <v>1</v>
      </c>
      <c r="N270" s="190" t="s">
        <v>42</v>
      </c>
      <c r="P270" s="147">
        <f t="shared" si="51"/>
        <v>0</v>
      </c>
      <c r="Q270" s="147">
        <v>6.6000000000000003E-2</v>
      </c>
      <c r="R270" s="147">
        <f t="shared" si="52"/>
        <v>6.6000000000000003E-2</v>
      </c>
      <c r="S270" s="147">
        <v>0</v>
      </c>
      <c r="T270" s="148">
        <f t="shared" si="53"/>
        <v>0</v>
      </c>
      <c r="AR270" s="149" t="s">
        <v>664</v>
      </c>
      <c r="AT270" s="149" t="s">
        <v>263</v>
      </c>
      <c r="AU270" s="149" t="s">
        <v>89</v>
      </c>
      <c r="AY270" s="17" t="s">
        <v>156</v>
      </c>
      <c r="BE270" s="150">
        <f t="shared" si="54"/>
        <v>0</v>
      </c>
      <c r="BF270" s="150">
        <f t="shared" si="55"/>
        <v>0</v>
      </c>
      <c r="BG270" s="150">
        <f t="shared" si="56"/>
        <v>0</v>
      </c>
      <c r="BH270" s="150">
        <f t="shared" si="57"/>
        <v>0</v>
      </c>
      <c r="BI270" s="150">
        <f t="shared" si="58"/>
        <v>0</v>
      </c>
      <c r="BJ270" s="17" t="s">
        <v>89</v>
      </c>
      <c r="BK270" s="150">
        <f t="shared" si="59"/>
        <v>0</v>
      </c>
      <c r="BL270" s="17" t="s">
        <v>403</v>
      </c>
      <c r="BM270" s="149" t="s">
        <v>6388</v>
      </c>
    </row>
    <row r="271" spans="2:65" s="1" customFormat="1" ht="24.2" customHeight="1">
      <c r="B271" s="136"/>
      <c r="C271" s="137" t="s">
        <v>1654</v>
      </c>
      <c r="D271" s="137" t="s">
        <v>157</v>
      </c>
      <c r="E271" s="138" t="s">
        <v>6389</v>
      </c>
      <c r="F271" s="139" t="s">
        <v>6390</v>
      </c>
      <c r="G271" s="140" t="s">
        <v>5546</v>
      </c>
      <c r="H271" s="141">
        <v>6</v>
      </c>
      <c r="I271" s="142"/>
      <c r="J271" s="143">
        <f t="shared" si="50"/>
        <v>0</v>
      </c>
      <c r="K271" s="144"/>
      <c r="L271" s="32"/>
      <c r="M271" s="145" t="s">
        <v>1</v>
      </c>
      <c r="N271" s="146" t="s">
        <v>42</v>
      </c>
      <c r="P271" s="147">
        <f t="shared" si="51"/>
        <v>0</v>
      </c>
      <c r="Q271" s="147">
        <v>1.8333333333333299E-5</v>
      </c>
      <c r="R271" s="147">
        <f t="shared" si="52"/>
        <v>1.099999999999998E-4</v>
      </c>
      <c r="S271" s="147">
        <v>0</v>
      </c>
      <c r="T271" s="148">
        <f t="shared" si="53"/>
        <v>0</v>
      </c>
      <c r="AR271" s="149" t="s">
        <v>403</v>
      </c>
      <c r="AT271" s="149" t="s">
        <v>157</v>
      </c>
      <c r="AU271" s="149" t="s">
        <v>89</v>
      </c>
      <c r="AY271" s="17" t="s">
        <v>156</v>
      </c>
      <c r="BE271" s="150">
        <f t="shared" si="54"/>
        <v>0</v>
      </c>
      <c r="BF271" s="150">
        <f t="shared" si="55"/>
        <v>0</v>
      </c>
      <c r="BG271" s="150">
        <f t="shared" si="56"/>
        <v>0</v>
      </c>
      <c r="BH271" s="150">
        <f t="shared" si="57"/>
        <v>0</v>
      </c>
      <c r="BI271" s="150">
        <f t="shared" si="58"/>
        <v>0</v>
      </c>
      <c r="BJ271" s="17" t="s">
        <v>89</v>
      </c>
      <c r="BK271" s="150">
        <f t="shared" si="59"/>
        <v>0</v>
      </c>
      <c r="BL271" s="17" t="s">
        <v>403</v>
      </c>
      <c r="BM271" s="149" t="s">
        <v>6391</v>
      </c>
    </row>
    <row r="272" spans="2:65" s="1" customFormat="1" ht="24.2" customHeight="1">
      <c r="B272" s="136"/>
      <c r="C272" s="137" t="s">
        <v>1659</v>
      </c>
      <c r="D272" s="137" t="s">
        <v>157</v>
      </c>
      <c r="E272" s="138" t="s">
        <v>6392</v>
      </c>
      <c r="F272" s="139" t="s">
        <v>6393</v>
      </c>
      <c r="G272" s="140" t="s">
        <v>5546</v>
      </c>
      <c r="H272" s="141">
        <v>1</v>
      </c>
      <c r="I272" s="142"/>
      <c r="J272" s="143">
        <f t="shared" si="50"/>
        <v>0</v>
      </c>
      <c r="K272" s="144"/>
      <c r="L272" s="32"/>
      <c r="M272" s="145" t="s">
        <v>1</v>
      </c>
      <c r="N272" s="146" t="s">
        <v>42</v>
      </c>
      <c r="P272" s="147">
        <f t="shared" si="51"/>
        <v>0</v>
      </c>
      <c r="Q272" s="147">
        <v>6.2E-4</v>
      </c>
      <c r="R272" s="147">
        <f t="shared" si="52"/>
        <v>6.2E-4</v>
      </c>
      <c r="S272" s="147">
        <v>0</v>
      </c>
      <c r="T272" s="148">
        <f t="shared" si="53"/>
        <v>0</v>
      </c>
      <c r="AR272" s="149" t="s">
        <v>403</v>
      </c>
      <c r="AT272" s="149" t="s">
        <v>157</v>
      </c>
      <c r="AU272" s="149" t="s">
        <v>89</v>
      </c>
      <c r="AY272" s="17" t="s">
        <v>156</v>
      </c>
      <c r="BE272" s="150">
        <f t="shared" si="54"/>
        <v>0</v>
      </c>
      <c r="BF272" s="150">
        <f t="shared" si="55"/>
        <v>0</v>
      </c>
      <c r="BG272" s="150">
        <f t="shared" si="56"/>
        <v>0</v>
      </c>
      <c r="BH272" s="150">
        <f t="shared" si="57"/>
        <v>0</v>
      </c>
      <c r="BI272" s="150">
        <f t="shared" si="58"/>
        <v>0</v>
      </c>
      <c r="BJ272" s="17" t="s">
        <v>89</v>
      </c>
      <c r="BK272" s="150">
        <f t="shared" si="59"/>
        <v>0</v>
      </c>
      <c r="BL272" s="17" t="s">
        <v>403</v>
      </c>
      <c r="BM272" s="149" t="s">
        <v>6394</v>
      </c>
    </row>
    <row r="273" spans="2:65" s="1" customFormat="1" ht="33" customHeight="1">
      <c r="B273" s="136"/>
      <c r="C273" s="180" t="s">
        <v>1663</v>
      </c>
      <c r="D273" s="180" t="s">
        <v>263</v>
      </c>
      <c r="E273" s="181" t="s">
        <v>6395</v>
      </c>
      <c r="F273" s="182" t="s">
        <v>6396</v>
      </c>
      <c r="G273" s="183" t="s">
        <v>333</v>
      </c>
      <c r="H273" s="184">
        <v>1</v>
      </c>
      <c r="I273" s="185"/>
      <c r="J273" s="186">
        <f t="shared" si="50"/>
        <v>0</v>
      </c>
      <c r="K273" s="187"/>
      <c r="L273" s="188"/>
      <c r="M273" s="189" t="s">
        <v>1</v>
      </c>
      <c r="N273" s="190" t="s">
        <v>42</v>
      </c>
      <c r="P273" s="147">
        <f t="shared" si="51"/>
        <v>0</v>
      </c>
      <c r="Q273" s="147">
        <v>2.15E-3</v>
      </c>
      <c r="R273" s="147">
        <f t="shared" si="52"/>
        <v>2.15E-3</v>
      </c>
      <c r="S273" s="147">
        <v>0</v>
      </c>
      <c r="T273" s="148">
        <f t="shared" si="53"/>
        <v>0</v>
      </c>
      <c r="AR273" s="149" t="s">
        <v>664</v>
      </c>
      <c r="AT273" s="149" t="s">
        <v>263</v>
      </c>
      <c r="AU273" s="149" t="s">
        <v>89</v>
      </c>
      <c r="AY273" s="17" t="s">
        <v>156</v>
      </c>
      <c r="BE273" s="150">
        <f t="shared" si="54"/>
        <v>0</v>
      </c>
      <c r="BF273" s="150">
        <f t="shared" si="55"/>
        <v>0</v>
      </c>
      <c r="BG273" s="150">
        <f t="shared" si="56"/>
        <v>0</v>
      </c>
      <c r="BH273" s="150">
        <f t="shared" si="57"/>
        <v>0</v>
      </c>
      <c r="BI273" s="150">
        <f t="shared" si="58"/>
        <v>0</v>
      </c>
      <c r="BJ273" s="17" t="s">
        <v>89</v>
      </c>
      <c r="BK273" s="150">
        <f t="shared" si="59"/>
        <v>0</v>
      </c>
      <c r="BL273" s="17" t="s">
        <v>403</v>
      </c>
      <c r="BM273" s="149" t="s">
        <v>6397</v>
      </c>
    </row>
    <row r="274" spans="2:65" s="1" customFormat="1" ht="33" customHeight="1">
      <c r="B274" s="136"/>
      <c r="C274" s="180" t="s">
        <v>1667</v>
      </c>
      <c r="D274" s="180" t="s">
        <v>263</v>
      </c>
      <c r="E274" s="181" t="s">
        <v>6398</v>
      </c>
      <c r="F274" s="182" t="s">
        <v>6399</v>
      </c>
      <c r="G274" s="183" t="s">
        <v>333</v>
      </c>
      <c r="H274" s="184">
        <v>1</v>
      </c>
      <c r="I274" s="185"/>
      <c r="J274" s="186">
        <f t="shared" si="50"/>
        <v>0</v>
      </c>
      <c r="K274" s="187"/>
      <c r="L274" s="188"/>
      <c r="M274" s="189" t="s">
        <v>1</v>
      </c>
      <c r="N274" s="190" t="s">
        <v>42</v>
      </c>
      <c r="P274" s="147">
        <f t="shared" si="51"/>
        <v>0</v>
      </c>
      <c r="Q274" s="147">
        <v>2.15E-3</v>
      </c>
      <c r="R274" s="147">
        <f t="shared" si="52"/>
        <v>2.15E-3</v>
      </c>
      <c r="S274" s="147">
        <v>0</v>
      </c>
      <c r="T274" s="148">
        <f t="shared" si="53"/>
        <v>0</v>
      </c>
      <c r="AR274" s="149" t="s">
        <v>664</v>
      </c>
      <c r="AT274" s="149" t="s">
        <v>263</v>
      </c>
      <c r="AU274" s="149" t="s">
        <v>89</v>
      </c>
      <c r="AY274" s="17" t="s">
        <v>156</v>
      </c>
      <c r="BE274" s="150">
        <f t="shared" si="54"/>
        <v>0</v>
      </c>
      <c r="BF274" s="150">
        <f t="shared" si="55"/>
        <v>0</v>
      </c>
      <c r="BG274" s="150">
        <f t="shared" si="56"/>
        <v>0</v>
      </c>
      <c r="BH274" s="150">
        <f t="shared" si="57"/>
        <v>0</v>
      </c>
      <c r="BI274" s="150">
        <f t="shared" si="58"/>
        <v>0</v>
      </c>
      <c r="BJ274" s="17" t="s">
        <v>89</v>
      </c>
      <c r="BK274" s="150">
        <f t="shared" si="59"/>
        <v>0</v>
      </c>
      <c r="BL274" s="17" t="s">
        <v>403</v>
      </c>
      <c r="BM274" s="149" t="s">
        <v>6400</v>
      </c>
    </row>
    <row r="275" spans="2:65" s="1" customFormat="1" ht="33" customHeight="1">
      <c r="B275" s="136"/>
      <c r="C275" s="180" t="s">
        <v>1689</v>
      </c>
      <c r="D275" s="180" t="s">
        <v>263</v>
      </c>
      <c r="E275" s="181" t="s">
        <v>6401</v>
      </c>
      <c r="F275" s="182" t="s">
        <v>6402</v>
      </c>
      <c r="G275" s="183" t="s">
        <v>333</v>
      </c>
      <c r="H275" s="184">
        <v>1</v>
      </c>
      <c r="I275" s="185"/>
      <c r="J275" s="186">
        <f t="shared" si="50"/>
        <v>0</v>
      </c>
      <c r="K275" s="187"/>
      <c r="L275" s="188"/>
      <c r="M275" s="189" t="s">
        <v>1</v>
      </c>
      <c r="N275" s="190" t="s">
        <v>42</v>
      </c>
      <c r="P275" s="147">
        <f t="shared" si="51"/>
        <v>0</v>
      </c>
      <c r="Q275" s="147">
        <v>2.15E-3</v>
      </c>
      <c r="R275" s="147">
        <f t="shared" si="52"/>
        <v>2.15E-3</v>
      </c>
      <c r="S275" s="147">
        <v>0</v>
      </c>
      <c r="T275" s="148">
        <f t="shared" si="53"/>
        <v>0</v>
      </c>
      <c r="AR275" s="149" t="s">
        <v>664</v>
      </c>
      <c r="AT275" s="149" t="s">
        <v>263</v>
      </c>
      <c r="AU275" s="149" t="s">
        <v>89</v>
      </c>
      <c r="AY275" s="17" t="s">
        <v>156</v>
      </c>
      <c r="BE275" s="150">
        <f t="shared" si="54"/>
        <v>0</v>
      </c>
      <c r="BF275" s="150">
        <f t="shared" si="55"/>
        <v>0</v>
      </c>
      <c r="BG275" s="150">
        <f t="shared" si="56"/>
        <v>0</v>
      </c>
      <c r="BH275" s="150">
        <f t="shared" si="57"/>
        <v>0</v>
      </c>
      <c r="BI275" s="150">
        <f t="shared" si="58"/>
        <v>0</v>
      </c>
      <c r="BJ275" s="17" t="s">
        <v>89</v>
      </c>
      <c r="BK275" s="150">
        <f t="shared" si="59"/>
        <v>0</v>
      </c>
      <c r="BL275" s="17" t="s">
        <v>403</v>
      </c>
      <c r="BM275" s="149" t="s">
        <v>6403</v>
      </c>
    </row>
    <row r="276" spans="2:65" s="1" customFormat="1" ht="33" customHeight="1">
      <c r="B276" s="136"/>
      <c r="C276" s="180" t="s">
        <v>1696</v>
      </c>
      <c r="D276" s="180" t="s">
        <v>263</v>
      </c>
      <c r="E276" s="181" t="s">
        <v>6404</v>
      </c>
      <c r="F276" s="182" t="s">
        <v>6405</v>
      </c>
      <c r="G276" s="183" t="s">
        <v>333</v>
      </c>
      <c r="H276" s="184">
        <v>1</v>
      </c>
      <c r="I276" s="185"/>
      <c r="J276" s="186">
        <f t="shared" si="50"/>
        <v>0</v>
      </c>
      <c r="K276" s="187"/>
      <c r="L276" s="188"/>
      <c r="M276" s="189" t="s">
        <v>1</v>
      </c>
      <c r="N276" s="190" t="s">
        <v>42</v>
      </c>
      <c r="P276" s="147">
        <f t="shared" si="51"/>
        <v>0</v>
      </c>
      <c r="Q276" s="147">
        <v>2.15E-3</v>
      </c>
      <c r="R276" s="147">
        <f t="shared" si="52"/>
        <v>2.15E-3</v>
      </c>
      <c r="S276" s="147">
        <v>0</v>
      </c>
      <c r="T276" s="148">
        <f t="shared" si="53"/>
        <v>0</v>
      </c>
      <c r="AR276" s="149" t="s">
        <v>664</v>
      </c>
      <c r="AT276" s="149" t="s">
        <v>263</v>
      </c>
      <c r="AU276" s="149" t="s">
        <v>89</v>
      </c>
      <c r="AY276" s="17" t="s">
        <v>156</v>
      </c>
      <c r="BE276" s="150">
        <f t="shared" si="54"/>
        <v>0</v>
      </c>
      <c r="BF276" s="150">
        <f t="shared" si="55"/>
        <v>0</v>
      </c>
      <c r="BG276" s="150">
        <f t="shared" si="56"/>
        <v>0</v>
      </c>
      <c r="BH276" s="150">
        <f t="shared" si="57"/>
        <v>0</v>
      </c>
      <c r="BI276" s="150">
        <f t="shared" si="58"/>
        <v>0</v>
      </c>
      <c r="BJ276" s="17" t="s">
        <v>89</v>
      </c>
      <c r="BK276" s="150">
        <f t="shared" si="59"/>
        <v>0</v>
      </c>
      <c r="BL276" s="17" t="s">
        <v>403</v>
      </c>
      <c r="BM276" s="149" t="s">
        <v>6406</v>
      </c>
    </row>
    <row r="277" spans="2:65" s="1" customFormat="1" ht="33" customHeight="1">
      <c r="B277" s="136"/>
      <c r="C277" s="180" t="s">
        <v>1700</v>
      </c>
      <c r="D277" s="180" t="s">
        <v>263</v>
      </c>
      <c r="E277" s="181" t="s">
        <v>6407</v>
      </c>
      <c r="F277" s="182" t="s">
        <v>6408</v>
      </c>
      <c r="G277" s="183" t="s">
        <v>333</v>
      </c>
      <c r="H277" s="184">
        <v>1</v>
      </c>
      <c r="I277" s="185"/>
      <c r="J277" s="186">
        <f t="shared" si="50"/>
        <v>0</v>
      </c>
      <c r="K277" s="187"/>
      <c r="L277" s="188"/>
      <c r="M277" s="189" t="s">
        <v>1</v>
      </c>
      <c r="N277" s="190" t="s">
        <v>42</v>
      </c>
      <c r="P277" s="147">
        <f t="shared" si="51"/>
        <v>0</v>
      </c>
      <c r="Q277" s="147">
        <v>2.15E-3</v>
      </c>
      <c r="R277" s="147">
        <f t="shared" si="52"/>
        <v>2.15E-3</v>
      </c>
      <c r="S277" s="147">
        <v>0</v>
      </c>
      <c r="T277" s="148">
        <f t="shared" si="53"/>
        <v>0</v>
      </c>
      <c r="AR277" s="149" t="s">
        <v>664</v>
      </c>
      <c r="AT277" s="149" t="s">
        <v>263</v>
      </c>
      <c r="AU277" s="149" t="s">
        <v>89</v>
      </c>
      <c r="AY277" s="17" t="s">
        <v>156</v>
      </c>
      <c r="BE277" s="150">
        <f t="shared" si="54"/>
        <v>0</v>
      </c>
      <c r="BF277" s="150">
        <f t="shared" si="55"/>
        <v>0</v>
      </c>
      <c r="BG277" s="150">
        <f t="shared" si="56"/>
        <v>0</v>
      </c>
      <c r="BH277" s="150">
        <f t="shared" si="57"/>
        <v>0</v>
      </c>
      <c r="BI277" s="150">
        <f t="shared" si="58"/>
        <v>0</v>
      </c>
      <c r="BJ277" s="17" t="s">
        <v>89</v>
      </c>
      <c r="BK277" s="150">
        <f t="shared" si="59"/>
        <v>0</v>
      </c>
      <c r="BL277" s="17" t="s">
        <v>403</v>
      </c>
      <c r="BM277" s="149" t="s">
        <v>6409</v>
      </c>
    </row>
    <row r="278" spans="2:65" s="1" customFormat="1" ht="55.5" customHeight="1">
      <c r="B278" s="136"/>
      <c r="C278" s="180" t="s">
        <v>1712</v>
      </c>
      <c r="D278" s="180" t="s">
        <v>263</v>
      </c>
      <c r="E278" s="181" t="s">
        <v>6410</v>
      </c>
      <c r="F278" s="182" t="s">
        <v>6411</v>
      </c>
      <c r="G278" s="183" t="s">
        <v>333</v>
      </c>
      <c r="H278" s="184">
        <v>1</v>
      </c>
      <c r="I278" s="185"/>
      <c r="J278" s="186">
        <f t="shared" si="50"/>
        <v>0</v>
      </c>
      <c r="K278" s="187"/>
      <c r="L278" s="188"/>
      <c r="M278" s="189" t="s">
        <v>1</v>
      </c>
      <c r="N278" s="190" t="s">
        <v>42</v>
      </c>
      <c r="P278" s="147">
        <f t="shared" si="51"/>
        <v>0</v>
      </c>
      <c r="Q278" s="147">
        <v>2.1499999999999998E-2</v>
      </c>
      <c r="R278" s="147">
        <f t="shared" si="52"/>
        <v>2.1499999999999998E-2</v>
      </c>
      <c r="S278" s="147">
        <v>0</v>
      </c>
      <c r="T278" s="148">
        <f t="shared" si="53"/>
        <v>0</v>
      </c>
      <c r="AR278" s="149" t="s">
        <v>664</v>
      </c>
      <c r="AT278" s="149" t="s">
        <v>263</v>
      </c>
      <c r="AU278" s="149" t="s">
        <v>89</v>
      </c>
      <c r="AY278" s="17" t="s">
        <v>156</v>
      </c>
      <c r="BE278" s="150">
        <f t="shared" si="54"/>
        <v>0</v>
      </c>
      <c r="BF278" s="150">
        <f t="shared" si="55"/>
        <v>0</v>
      </c>
      <c r="BG278" s="150">
        <f t="shared" si="56"/>
        <v>0</v>
      </c>
      <c r="BH278" s="150">
        <f t="shared" si="57"/>
        <v>0</v>
      </c>
      <c r="BI278" s="150">
        <f t="shared" si="58"/>
        <v>0</v>
      </c>
      <c r="BJ278" s="17" t="s">
        <v>89</v>
      </c>
      <c r="BK278" s="150">
        <f t="shared" si="59"/>
        <v>0</v>
      </c>
      <c r="BL278" s="17" t="s">
        <v>403</v>
      </c>
      <c r="BM278" s="149" t="s">
        <v>6412</v>
      </c>
    </row>
    <row r="279" spans="2:65" s="1" customFormat="1" ht="55.5" customHeight="1">
      <c r="B279" s="136"/>
      <c r="C279" s="180" t="s">
        <v>1718</v>
      </c>
      <c r="D279" s="180" t="s">
        <v>263</v>
      </c>
      <c r="E279" s="181" t="s">
        <v>6413</v>
      </c>
      <c r="F279" s="182" t="s">
        <v>6414</v>
      </c>
      <c r="G279" s="183" t="s">
        <v>333</v>
      </c>
      <c r="H279" s="184">
        <v>1</v>
      </c>
      <c r="I279" s="185"/>
      <c r="J279" s="186">
        <f t="shared" si="50"/>
        <v>0</v>
      </c>
      <c r="K279" s="187"/>
      <c r="L279" s="188"/>
      <c r="M279" s="189" t="s">
        <v>1</v>
      </c>
      <c r="N279" s="190" t="s">
        <v>42</v>
      </c>
      <c r="P279" s="147">
        <f t="shared" si="51"/>
        <v>0</v>
      </c>
      <c r="Q279" s="147">
        <v>2.15E-3</v>
      </c>
      <c r="R279" s="147">
        <f t="shared" si="52"/>
        <v>2.15E-3</v>
      </c>
      <c r="S279" s="147">
        <v>0</v>
      </c>
      <c r="T279" s="148">
        <f t="shared" si="53"/>
        <v>0</v>
      </c>
      <c r="AR279" s="149" t="s">
        <v>664</v>
      </c>
      <c r="AT279" s="149" t="s">
        <v>263</v>
      </c>
      <c r="AU279" s="149" t="s">
        <v>89</v>
      </c>
      <c r="AY279" s="17" t="s">
        <v>156</v>
      </c>
      <c r="BE279" s="150">
        <f t="shared" si="54"/>
        <v>0</v>
      </c>
      <c r="BF279" s="150">
        <f t="shared" si="55"/>
        <v>0</v>
      </c>
      <c r="BG279" s="150">
        <f t="shared" si="56"/>
        <v>0</v>
      </c>
      <c r="BH279" s="150">
        <f t="shared" si="57"/>
        <v>0</v>
      </c>
      <c r="BI279" s="150">
        <f t="shared" si="58"/>
        <v>0</v>
      </c>
      <c r="BJ279" s="17" t="s">
        <v>89</v>
      </c>
      <c r="BK279" s="150">
        <f t="shared" si="59"/>
        <v>0</v>
      </c>
      <c r="BL279" s="17" t="s">
        <v>403</v>
      </c>
      <c r="BM279" s="149" t="s">
        <v>6415</v>
      </c>
    </row>
    <row r="280" spans="2:65" s="1" customFormat="1" ht="62.65" customHeight="1">
      <c r="B280" s="136"/>
      <c r="C280" s="180" t="s">
        <v>1724</v>
      </c>
      <c r="D280" s="180" t="s">
        <v>263</v>
      </c>
      <c r="E280" s="181" t="s">
        <v>6416</v>
      </c>
      <c r="F280" s="182" t="s">
        <v>6417</v>
      </c>
      <c r="G280" s="183" t="s">
        <v>333</v>
      </c>
      <c r="H280" s="184">
        <v>1</v>
      </c>
      <c r="I280" s="185"/>
      <c r="J280" s="186">
        <f t="shared" si="50"/>
        <v>0</v>
      </c>
      <c r="K280" s="187"/>
      <c r="L280" s="188"/>
      <c r="M280" s="189" t="s">
        <v>1</v>
      </c>
      <c r="N280" s="190" t="s">
        <v>42</v>
      </c>
      <c r="P280" s="147">
        <f t="shared" si="51"/>
        <v>0</v>
      </c>
      <c r="Q280" s="147">
        <v>2.15E-3</v>
      </c>
      <c r="R280" s="147">
        <f t="shared" si="52"/>
        <v>2.15E-3</v>
      </c>
      <c r="S280" s="147">
        <v>0</v>
      </c>
      <c r="T280" s="148">
        <f t="shared" si="53"/>
        <v>0</v>
      </c>
      <c r="AR280" s="149" t="s">
        <v>664</v>
      </c>
      <c r="AT280" s="149" t="s">
        <v>263</v>
      </c>
      <c r="AU280" s="149" t="s">
        <v>89</v>
      </c>
      <c r="AY280" s="17" t="s">
        <v>156</v>
      </c>
      <c r="BE280" s="150">
        <f t="shared" si="54"/>
        <v>0</v>
      </c>
      <c r="BF280" s="150">
        <f t="shared" si="55"/>
        <v>0</v>
      </c>
      <c r="BG280" s="150">
        <f t="shared" si="56"/>
        <v>0</v>
      </c>
      <c r="BH280" s="150">
        <f t="shared" si="57"/>
        <v>0</v>
      </c>
      <c r="BI280" s="150">
        <f t="shared" si="58"/>
        <v>0</v>
      </c>
      <c r="BJ280" s="17" t="s">
        <v>89</v>
      </c>
      <c r="BK280" s="150">
        <f t="shared" si="59"/>
        <v>0</v>
      </c>
      <c r="BL280" s="17" t="s">
        <v>403</v>
      </c>
      <c r="BM280" s="149" t="s">
        <v>6418</v>
      </c>
    </row>
    <row r="281" spans="2:65" s="1" customFormat="1" ht="24.2" customHeight="1">
      <c r="B281" s="136"/>
      <c r="C281" s="180" t="s">
        <v>1795</v>
      </c>
      <c r="D281" s="180" t="s">
        <v>263</v>
      </c>
      <c r="E281" s="181" t="s">
        <v>6419</v>
      </c>
      <c r="F281" s="182" t="s">
        <v>6420</v>
      </c>
      <c r="G281" s="183" t="s">
        <v>333</v>
      </c>
      <c r="H281" s="184">
        <v>3</v>
      </c>
      <c r="I281" s="185"/>
      <c r="J281" s="186">
        <f t="shared" si="50"/>
        <v>0</v>
      </c>
      <c r="K281" s="187"/>
      <c r="L281" s="188"/>
      <c r="M281" s="189" t="s">
        <v>1</v>
      </c>
      <c r="N281" s="190" t="s">
        <v>42</v>
      </c>
      <c r="P281" s="147">
        <f t="shared" si="51"/>
        <v>0</v>
      </c>
      <c r="Q281" s="147">
        <v>2.15E-3</v>
      </c>
      <c r="R281" s="147">
        <f t="shared" si="52"/>
        <v>6.45E-3</v>
      </c>
      <c r="S281" s="147">
        <v>0</v>
      </c>
      <c r="T281" s="148">
        <f t="shared" si="53"/>
        <v>0</v>
      </c>
      <c r="AR281" s="149" t="s">
        <v>664</v>
      </c>
      <c r="AT281" s="149" t="s">
        <v>263</v>
      </c>
      <c r="AU281" s="149" t="s">
        <v>89</v>
      </c>
      <c r="AY281" s="17" t="s">
        <v>156</v>
      </c>
      <c r="BE281" s="150">
        <f t="shared" si="54"/>
        <v>0</v>
      </c>
      <c r="BF281" s="150">
        <f t="shared" si="55"/>
        <v>0</v>
      </c>
      <c r="BG281" s="150">
        <f t="shared" si="56"/>
        <v>0</v>
      </c>
      <c r="BH281" s="150">
        <f t="shared" si="57"/>
        <v>0</v>
      </c>
      <c r="BI281" s="150">
        <f t="shared" si="58"/>
        <v>0</v>
      </c>
      <c r="BJ281" s="17" t="s">
        <v>89</v>
      </c>
      <c r="BK281" s="150">
        <f t="shared" si="59"/>
        <v>0</v>
      </c>
      <c r="BL281" s="17" t="s">
        <v>403</v>
      </c>
      <c r="BM281" s="149" t="s">
        <v>6421</v>
      </c>
    </row>
    <row r="282" spans="2:65" s="1" customFormat="1" ht="37.9" customHeight="1">
      <c r="B282" s="136"/>
      <c r="C282" s="137" t="s">
        <v>1825</v>
      </c>
      <c r="D282" s="137" t="s">
        <v>157</v>
      </c>
      <c r="E282" s="138" t="s">
        <v>6422</v>
      </c>
      <c r="F282" s="139" t="s">
        <v>6423</v>
      </c>
      <c r="G282" s="140" t="s">
        <v>296</v>
      </c>
      <c r="H282" s="141">
        <v>6.5540000000000003</v>
      </c>
      <c r="I282" s="142"/>
      <c r="J282" s="143">
        <f t="shared" si="50"/>
        <v>0</v>
      </c>
      <c r="K282" s="144"/>
      <c r="L282" s="32"/>
      <c r="M282" s="145" t="s">
        <v>1</v>
      </c>
      <c r="N282" s="146" t="s">
        <v>42</v>
      </c>
      <c r="P282" s="147">
        <f t="shared" si="51"/>
        <v>0</v>
      </c>
      <c r="Q282" s="147">
        <v>0</v>
      </c>
      <c r="R282" s="147">
        <f t="shared" si="52"/>
        <v>0</v>
      </c>
      <c r="S282" s="147">
        <v>0</v>
      </c>
      <c r="T282" s="148">
        <f t="shared" si="53"/>
        <v>0</v>
      </c>
      <c r="AR282" s="149" t="s">
        <v>403</v>
      </c>
      <c r="AT282" s="149" t="s">
        <v>157</v>
      </c>
      <c r="AU282" s="149" t="s">
        <v>89</v>
      </c>
      <c r="AY282" s="17" t="s">
        <v>156</v>
      </c>
      <c r="BE282" s="150">
        <f t="shared" si="54"/>
        <v>0</v>
      </c>
      <c r="BF282" s="150">
        <f t="shared" si="55"/>
        <v>0</v>
      </c>
      <c r="BG282" s="150">
        <f t="shared" si="56"/>
        <v>0</v>
      </c>
      <c r="BH282" s="150">
        <f t="shared" si="57"/>
        <v>0</v>
      </c>
      <c r="BI282" s="150">
        <f t="shared" si="58"/>
        <v>0</v>
      </c>
      <c r="BJ282" s="17" t="s">
        <v>89</v>
      </c>
      <c r="BK282" s="150">
        <f t="shared" si="59"/>
        <v>0</v>
      </c>
      <c r="BL282" s="17" t="s">
        <v>403</v>
      </c>
      <c r="BM282" s="149" t="s">
        <v>6424</v>
      </c>
    </row>
    <row r="283" spans="2:65" s="1" customFormat="1" ht="24.2" customHeight="1">
      <c r="B283" s="136"/>
      <c r="C283" s="137" t="s">
        <v>1831</v>
      </c>
      <c r="D283" s="137" t="s">
        <v>157</v>
      </c>
      <c r="E283" s="138" t="s">
        <v>6425</v>
      </c>
      <c r="F283" s="139" t="s">
        <v>6426</v>
      </c>
      <c r="G283" s="140" t="s">
        <v>4149</v>
      </c>
      <c r="H283" s="201"/>
      <c r="I283" s="142"/>
      <c r="J283" s="143">
        <f t="shared" si="50"/>
        <v>0</v>
      </c>
      <c r="K283" s="144"/>
      <c r="L283" s="32"/>
      <c r="M283" s="145" t="s">
        <v>1</v>
      </c>
      <c r="N283" s="146" t="s">
        <v>42</v>
      </c>
      <c r="P283" s="147">
        <f t="shared" si="51"/>
        <v>0</v>
      </c>
      <c r="Q283" s="147">
        <v>0</v>
      </c>
      <c r="R283" s="147">
        <f t="shared" si="52"/>
        <v>0</v>
      </c>
      <c r="S283" s="147">
        <v>0</v>
      </c>
      <c r="T283" s="148">
        <f t="shared" si="53"/>
        <v>0</v>
      </c>
      <c r="AR283" s="149" t="s">
        <v>403</v>
      </c>
      <c r="AT283" s="149" t="s">
        <v>157</v>
      </c>
      <c r="AU283" s="149" t="s">
        <v>89</v>
      </c>
      <c r="AY283" s="17" t="s">
        <v>156</v>
      </c>
      <c r="BE283" s="150">
        <f t="shared" si="54"/>
        <v>0</v>
      </c>
      <c r="BF283" s="150">
        <f t="shared" si="55"/>
        <v>0</v>
      </c>
      <c r="BG283" s="150">
        <f t="shared" si="56"/>
        <v>0</v>
      </c>
      <c r="BH283" s="150">
        <f t="shared" si="57"/>
        <v>0</v>
      </c>
      <c r="BI283" s="150">
        <f t="shared" si="58"/>
        <v>0</v>
      </c>
      <c r="BJ283" s="17" t="s">
        <v>89</v>
      </c>
      <c r="BK283" s="150">
        <f t="shared" si="59"/>
        <v>0</v>
      </c>
      <c r="BL283" s="17" t="s">
        <v>403</v>
      </c>
      <c r="BM283" s="149" t="s">
        <v>6427</v>
      </c>
    </row>
    <row r="284" spans="2:65" s="10" customFormat="1" ht="22.9" customHeight="1">
      <c r="B284" s="126"/>
      <c r="D284" s="127" t="s">
        <v>75</v>
      </c>
      <c r="E284" s="191" t="s">
        <v>6428</v>
      </c>
      <c r="F284" s="191" t="s">
        <v>6429</v>
      </c>
      <c r="I284" s="129"/>
      <c r="J284" s="192">
        <f>BK284</f>
        <v>0</v>
      </c>
      <c r="L284" s="126"/>
      <c r="M284" s="131"/>
      <c r="P284" s="132">
        <f>SUM(P285:P307)</f>
        <v>0</v>
      </c>
      <c r="R284" s="132">
        <f>SUM(R285:R307)</f>
        <v>1.9623499999999994</v>
      </c>
      <c r="T284" s="133">
        <f>SUM(T285:T307)</f>
        <v>0</v>
      </c>
      <c r="AR284" s="127" t="s">
        <v>89</v>
      </c>
      <c r="AT284" s="134" t="s">
        <v>75</v>
      </c>
      <c r="AU284" s="134" t="s">
        <v>82</v>
      </c>
      <c r="AY284" s="127" t="s">
        <v>156</v>
      </c>
      <c r="BK284" s="135">
        <f>SUM(BK285:BK307)</f>
        <v>0</v>
      </c>
    </row>
    <row r="285" spans="2:65" s="1" customFormat="1" ht="24.2" customHeight="1">
      <c r="B285" s="136"/>
      <c r="C285" s="137" t="s">
        <v>3203</v>
      </c>
      <c r="D285" s="137" t="s">
        <v>157</v>
      </c>
      <c r="E285" s="138" t="s">
        <v>6430</v>
      </c>
      <c r="F285" s="139" t="s">
        <v>6431</v>
      </c>
      <c r="G285" s="140" t="s">
        <v>396</v>
      </c>
      <c r="H285" s="141">
        <v>620</v>
      </c>
      <c r="I285" s="142"/>
      <c r="J285" s="143">
        <f t="shared" ref="J285:J307" si="60">ROUND(I285*H285,2)</f>
        <v>0</v>
      </c>
      <c r="K285" s="144"/>
      <c r="L285" s="32"/>
      <c r="M285" s="145" t="s">
        <v>1</v>
      </c>
      <c r="N285" s="146" t="s">
        <v>42</v>
      </c>
      <c r="P285" s="147">
        <f t="shared" ref="P285:P307" si="61">O285*H285</f>
        <v>0</v>
      </c>
      <c r="Q285" s="147">
        <v>1.5354838709677402E-5</v>
      </c>
      <c r="R285" s="147">
        <f t="shared" ref="R285:R307" si="62">Q285*H285</f>
        <v>9.5199999999999885E-3</v>
      </c>
      <c r="S285" s="147">
        <v>0</v>
      </c>
      <c r="T285" s="148">
        <f t="shared" ref="T285:T307" si="63">S285*H285</f>
        <v>0</v>
      </c>
      <c r="AR285" s="149" t="s">
        <v>403</v>
      </c>
      <c r="AT285" s="149" t="s">
        <v>157</v>
      </c>
      <c r="AU285" s="149" t="s">
        <v>89</v>
      </c>
      <c r="AY285" s="17" t="s">
        <v>156</v>
      </c>
      <c r="BE285" s="150">
        <f t="shared" ref="BE285:BE307" si="64">IF(N285="základná",J285,0)</f>
        <v>0</v>
      </c>
      <c r="BF285" s="150">
        <f t="shared" ref="BF285:BF307" si="65">IF(N285="znížená",J285,0)</f>
        <v>0</v>
      </c>
      <c r="BG285" s="150">
        <f t="shared" ref="BG285:BG307" si="66">IF(N285="zákl. prenesená",J285,0)</f>
        <v>0</v>
      </c>
      <c r="BH285" s="150">
        <f t="shared" ref="BH285:BH307" si="67">IF(N285="zníž. prenesená",J285,0)</f>
        <v>0</v>
      </c>
      <c r="BI285" s="150">
        <f t="shared" ref="BI285:BI307" si="68">IF(N285="nulová",J285,0)</f>
        <v>0</v>
      </c>
      <c r="BJ285" s="17" t="s">
        <v>89</v>
      </c>
      <c r="BK285" s="150">
        <f t="shared" ref="BK285:BK307" si="69">ROUND(I285*H285,2)</f>
        <v>0</v>
      </c>
      <c r="BL285" s="17" t="s">
        <v>403</v>
      </c>
      <c r="BM285" s="149" t="s">
        <v>6432</v>
      </c>
    </row>
    <row r="286" spans="2:65" s="1" customFormat="1" ht="24.2" customHeight="1">
      <c r="B286" s="136"/>
      <c r="C286" s="137" t="s">
        <v>3213</v>
      </c>
      <c r="D286" s="137" t="s">
        <v>157</v>
      </c>
      <c r="E286" s="138" t="s">
        <v>6433</v>
      </c>
      <c r="F286" s="139" t="s">
        <v>6434</v>
      </c>
      <c r="G286" s="140" t="s">
        <v>396</v>
      </c>
      <c r="H286" s="141">
        <v>225</v>
      </c>
      <c r="I286" s="142"/>
      <c r="J286" s="143">
        <f t="shared" si="60"/>
        <v>0</v>
      </c>
      <c r="K286" s="144"/>
      <c r="L286" s="32"/>
      <c r="M286" s="145" t="s">
        <v>1</v>
      </c>
      <c r="N286" s="146" t="s">
        <v>42</v>
      </c>
      <c r="P286" s="147">
        <f t="shared" si="61"/>
        <v>0</v>
      </c>
      <c r="Q286" s="147">
        <v>2.0177777777777801E-5</v>
      </c>
      <c r="R286" s="147">
        <f t="shared" si="62"/>
        <v>4.540000000000005E-3</v>
      </c>
      <c r="S286" s="147">
        <v>0</v>
      </c>
      <c r="T286" s="148">
        <f t="shared" si="63"/>
        <v>0</v>
      </c>
      <c r="AR286" s="149" t="s">
        <v>403</v>
      </c>
      <c r="AT286" s="149" t="s">
        <v>157</v>
      </c>
      <c r="AU286" s="149" t="s">
        <v>89</v>
      </c>
      <c r="AY286" s="17" t="s">
        <v>156</v>
      </c>
      <c r="BE286" s="150">
        <f t="shared" si="64"/>
        <v>0</v>
      </c>
      <c r="BF286" s="150">
        <f t="shared" si="65"/>
        <v>0</v>
      </c>
      <c r="BG286" s="150">
        <f t="shared" si="66"/>
        <v>0</v>
      </c>
      <c r="BH286" s="150">
        <f t="shared" si="67"/>
        <v>0</v>
      </c>
      <c r="BI286" s="150">
        <f t="shared" si="68"/>
        <v>0</v>
      </c>
      <c r="BJ286" s="17" t="s">
        <v>89</v>
      </c>
      <c r="BK286" s="150">
        <f t="shared" si="69"/>
        <v>0</v>
      </c>
      <c r="BL286" s="17" t="s">
        <v>403</v>
      </c>
      <c r="BM286" s="149" t="s">
        <v>6435</v>
      </c>
    </row>
    <row r="287" spans="2:65" s="1" customFormat="1" ht="24.2" customHeight="1">
      <c r="B287" s="136"/>
      <c r="C287" s="137" t="s">
        <v>3217</v>
      </c>
      <c r="D287" s="137" t="s">
        <v>157</v>
      </c>
      <c r="E287" s="138" t="s">
        <v>6436</v>
      </c>
      <c r="F287" s="139" t="s">
        <v>6437</v>
      </c>
      <c r="G287" s="140" t="s">
        <v>396</v>
      </c>
      <c r="H287" s="141">
        <v>194</v>
      </c>
      <c r="I287" s="142"/>
      <c r="J287" s="143">
        <f t="shared" si="60"/>
        <v>0</v>
      </c>
      <c r="K287" s="144"/>
      <c r="L287" s="32"/>
      <c r="M287" s="145" t="s">
        <v>1</v>
      </c>
      <c r="N287" s="146" t="s">
        <v>42</v>
      </c>
      <c r="P287" s="147">
        <f t="shared" si="61"/>
        <v>0</v>
      </c>
      <c r="Q287" s="147">
        <v>5.05154639175258E-5</v>
      </c>
      <c r="R287" s="147">
        <f t="shared" si="62"/>
        <v>9.8000000000000049E-3</v>
      </c>
      <c r="S287" s="147">
        <v>0</v>
      </c>
      <c r="T287" s="148">
        <f t="shared" si="63"/>
        <v>0</v>
      </c>
      <c r="AR287" s="149" t="s">
        <v>403</v>
      </c>
      <c r="AT287" s="149" t="s">
        <v>157</v>
      </c>
      <c r="AU287" s="149" t="s">
        <v>89</v>
      </c>
      <c r="AY287" s="17" t="s">
        <v>156</v>
      </c>
      <c r="BE287" s="150">
        <f t="shared" si="64"/>
        <v>0</v>
      </c>
      <c r="BF287" s="150">
        <f t="shared" si="65"/>
        <v>0</v>
      </c>
      <c r="BG287" s="150">
        <f t="shared" si="66"/>
        <v>0</v>
      </c>
      <c r="BH287" s="150">
        <f t="shared" si="67"/>
        <v>0</v>
      </c>
      <c r="BI287" s="150">
        <f t="shared" si="68"/>
        <v>0</v>
      </c>
      <c r="BJ287" s="17" t="s">
        <v>89</v>
      </c>
      <c r="BK287" s="150">
        <f t="shared" si="69"/>
        <v>0</v>
      </c>
      <c r="BL287" s="17" t="s">
        <v>403</v>
      </c>
      <c r="BM287" s="149" t="s">
        <v>6438</v>
      </c>
    </row>
    <row r="288" spans="2:65" s="1" customFormat="1" ht="24.2" customHeight="1">
      <c r="B288" s="136"/>
      <c r="C288" s="137" t="s">
        <v>3221</v>
      </c>
      <c r="D288" s="137" t="s">
        <v>157</v>
      </c>
      <c r="E288" s="138" t="s">
        <v>6439</v>
      </c>
      <c r="F288" s="139" t="s">
        <v>6440</v>
      </c>
      <c r="G288" s="140" t="s">
        <v>396</v>
      </c>
      <c r="H288" s="141">
        <v>70</v>
      </c>
      <c r="I288" s="142"/>
      <c r="J288" s="143">
        <f t="shared" si="60"/>
        <v>0</v>
      </c>
      <c r="K288" s="144"/>
      <c r="L288" s="32"/>
      <c r="M288" s="145" t="s">
        <v>1</v>
      </c>
      <c r="N288" s="146" t="s">
        <v>42</v>
      </c>
      <c r="P288" s="147">
        <f t="shared" si="61"/>
        <v>0</v>
      </c>
      <c r="Q288" s="147">
        <v>8.9571428571428603E-5</v>
      </c>
      <c r="R288" s="147">
        <f t="shared" si="62"/>
        <v>6.2700000000000021E-3</v>
      </c>
      <c r="S288" s="147">
        <v>0</v>
      </c>
      <c r="T288" s="148">
        <f t="shared" si="63"/>
        <v>0</v>
      </c>
      <c r="AR288" s="149" t="s">
        <v>403</v>
      </c>
      <c r="AT288" s="149" t="s">
        <v>157</v>
      </c>
      <c r="AU288" s="149" t="s">
        <v>89</v>
      </c>
      <c r="AY288" s="17" t="s">
        <v>156</v>
      </c>
      <c r="BE288" s="150">
        <f t="shared" si="64"/>
        <v>0</v>
      </c>
      <c r="BF288" s="150">
        <f t="shared" si="65"/>
        <v>0</v>
      </c>
      <c r="BG288" s="150">
        <f t="shared" si="66"/>
        <v>0</v>
      </c>
      <c r="BH288" s="150">
        <f t="shared" si="67"/>
        <v>0</v>
      </c>
      <c r="BI288" s="150">
        <f t="shared" si="68"/>
        <v>0</v>
      </c>
      <c r="BJ288" s="17" t="s">
        <v>89</v>
      </c>
      <c r="BK288" s="150">
        <f t="shared" si="69"/>
        <v>0</v>
      </c>
      <c r="BL288" s="17" t="s">
        <v>403</v>
      </c>
      <c r="BM288" s="149" t="s">
        <v>6441</v>
      </c>
    </row>
    <row r="289" spans="2:65" s="1" customFormat="1" ht="24.2" customHeight="1">
      <c r="B289" s="136"/>
      <c r="C289" s="137" t="s">
        <v>3225</v>
      </c>
      <c r="D289" s="137" t="s">
        <v>157</v>
      </c>
      <c r="E289" s="138" t="s">
        <v>6442</v>
      </c>
      <c r="F289" s="139" t="s">
        <v>6443</v>
      </c>
      <c r="G289" s="140" t="s">
        <v>396</v>
      </c>
      <c r="H289" s="141">
        <v>56</v>
      </c>
      <c r="I289" s="142"/>
      <c r="J289" s="143">
        <f t="shared" si="60"/>
        <v>0</v>
      </c>
      <c r="K289" s="144"/>
      <c r="L289" s="32"/>
      <c r="M289" s="145" t="s">
        <v>1</v>
      </c>
      <c r="N289" s="146" t="s">
        <v>42</v>
      </c>
      <c r="P289" s="147">
        <f t="shared" si="61"/>
        <v>0</v>
      </c>
      <c r="Q289" s="147">
        <v>1.01071428571429E-4</v>
      </c>
      <c r="R289" s="147">
        <f t="shared" si="62"/>
        <v>5.6600000000000244E-3</v>
      </c>
      <c r="S289" s="147">
        <v>0</v>
      </c>
      <c r="T289" s="148">
        <f t="shared" si="63"/>
        <v>0</v>
      </c>
      <c r="AR289" s="149" t="s">
        <v>403</v>
      </c>
      <c r="AT289" s="149" t="s">
        <v>157</v>
      </c>
      <c r="AU289" s="149" t="s">
        <v>89</v>
      </c>
      <c r="AY289" s="17" t="s">
        <v>156</v>
      </c>
      <c r="BE289" s="150">
        <f t="shared" si="64"/>
        <v>0</v>
      </c>
      <c r="BF289" s="150">
        <f t="shared" si="65"/>
        <v>0</v>
      </c>
      <c r="BG289" s="150">
        <f t="shared" si="66"/>
        <v>0</v>
      </c>
      <c r="BH289" s="150">
        <f t="shared" si="67"/>
        <v>0</v>
      </c>
      <c r="BI289" s="150">
        <f t="shared" si="68"/>
        <v>0</v>
      </c>
      <c r="BJ289" s="17" t="s">
        <v>89</v>
      </c>
      <c r="BK289" s="150">
        <f t="shared" si="69"/>
        <v>0</v>
      </c>
      <c r="BL289" s="17" t="s">
        <v>403</v>
      </c>
      <c r="BM289" s="149" t="s">
        <v>6444</v>
      </c>
    </row>
    <row r="290" spans="2:65" s="1" customFormat="1" ht="24.2" customHeight="1">
      <c r="B290" s="136"/>
      <c r="C290" s="137" t="s">
        <v>3229</v>
      </c>
      <c r="D290" s="137" t="s">
        <v>157</v>
      </c>
      <c r="E290" s="138" t="s">
        <v>6445</v>
      </c>
      <c r="F290" s="139" t="s">
        <v>6446</v>
      </c>
      <c r="G290" s="140" t="s">
        <v>396</v>
      </c>
      <c r="H290" s="141">
        <v>26</v>
      </c>
      <c r="I290" s="142"/>
      <c r="J290" s="143">
        <f t="shared" si="60"/>
        <v>0</v>
      </c>
      <c r="K290" s="144"/>
      <c r="L290" s="32"/>
      <c r="M290" s="145" t="s">
        <v>1</v>
      </c>
      <c r="N290" s="146" t="s">
        <v>42</v>
      </c>
      <c r="P290" s="147">
        <f t="shared" si="61"/>
        <v>0</v>
      </c>
      <c r="Q290" s="147">
        <v>7.5630769230769198E-3</v>
      </c>
      <c r="R290" s="147">
        <f t="shared" si="62"/>
        <v>0.19663999999999993</v>
      </c>
      <c r="S290" s="147">
        <v>0</v>
      </c>
      <c r="T290" s="148">
        <f t="shared" si="63"/>
        <v>0</v>
      </c>
      <c r="AR290" s="149" t="s">
        <v>403</v>
      </c>
      <c r="AT290" s="149" t="s">
        <v>157</v>
      </c>
      <c r="AU290" s="149" t="s">
        <v>89</v>
      </c>
      <c r="AY290" s="17" t="s">
        <v>156</v>
      </c>
      <c r="BE290" s="150">
        <f t="shared" si="64"/>
        <v>0</v>
      </c>
      <c r="BF290" s="150">
        <f t="shared" si="65"/>
        <v>0</v>
      </c>
      <c r="BG290" s="150">
        <f t="shared" si="66"/>
        <v>0</v>
      </c>
      <c r="BH290" s="150">
        <f t="shared" si="67"/>
        <v>0</v>
      </c>
      <c r="BI290" s="150">
        <f t="shared" si="68"/>
        <v>0</v>
      </c>
      <c r="BJ290" s="17" t="s">
        <v>89</v>
      </c>
      <c r="BK290" s="150">
        <f t="shared" si="69"/>
        <v>0</v>
      </c>
      <c r="BL290" s="17" t="s">
        <v>403</v>
      </c>
      <c r="BM290" s="149" t="s">
        <v>6447</v>
      </c>
    </row>
    <row r="291" spans="2:65" s="1" customFormat="1" ht="24.2" customHeight="1">
      <c r="B291" s="136"/>
      <c r="C291" s="137" t="s">
        <v>3295</v>
      </c>
      <c r="D291" s="137" t="s">
        <v>157</v>
      </c>
      <c r="E291" s="138" t="s">
        <v>6448</v>
      </c>
      <c r="F291" s="139" t="s">
        <v>6449</v>
      </c>
      <c r="G291" s="140" t="s">
        <v>396</v>
      </c>
      <c r="H291" s="141">
        <v>6</v>
      </c>
      <c r="I291" s="142"/>
      <c r="J291" s="143">
        <f t="shared" si="60"/>
        <v>0</v>
      </c>
      <c r="K291" s="144"/>
      <c r="L291" s="32"/>
      <c r="M291" s="145" t="s">
        <v>1</v>
      </c>
      <c r="N291" s="146" t="s">
        <v>42</v>
      </c>
      <c r="P291" s="147">
        <f t="shared" si="61"/>
        <v>0</v>
      </c>
      <c r="Q291" s="147">
        <v>7.5483333333333296E-3</v>
      </c>
      <c r="R291" s="147">
        <f t="shared" si="62"/>
        <v>4.5289999999999976E-2</v>
      </c>
      <c r="S291" s="147">
        <v>0</v>
      </c>
      <c r="T291" s="148">
        <f t="shared" si="63"/>
        <v>0</v>
      </c>
      <c r="AR291" s="149" t="s">
        <v>403</v>
      </c>
      <c r="AT291" s="149" t="s">
        <v>157</v>
      </c>
      <c r="AU291" s="149" t="s">
        <v>89</v>
      </c>
      <c r="AY291" s="17" t="s">
        <v>156</v>
      </c>
      <c r="BE291" s="150">
        <f t="shared" si="64"/>
        <v>0</v>
      </c>
      <c r="BF291" s="150">
        <f t="shared" si="65"/>
        <v>0</v>
      </c>
      <c r="BG291" s="150">
        <f t="shared" si="66"/>
        <v>0</v>
      </c>
      <c r="BH291" s="150">
        <f t="shared" si="67"/>
        <v>0</v>
      </c>
      <c r="BI291" s="150">
        <f t="shared" si="68"/>
        <v>0</v>
      </c>
      <c r="BJ291" s="17" t="s">
        <v>89</v>
      </c>
      <c r="BK291" s="150">
        <f t="shared" si="69"/>
        <v>0</v>
      </c>
      <c r="BL291" s="17" t="s">
        <v>403</v>
      </c>
      <c r="BM291" s="149" t="s">
        <v>6450</v>
      </c>
    </row>
    <row r="292" spans="2:65" s="1" customFormat="1" ht="24.2" customHeight="1">
      <c r="B292" s="136"/>
      <c r="C292" s="137" t="s">
        <v>3301</v>
      </c>
      <c r="D292" s="137" t="s">
        <v>157</v>
      </c>
      <c r="E292" s="138" t="s">
        <v>6451</v>
      </c>
      <c r="F292" s="139" t="s">
        <v>6452</v>
      </c>
      <c r="G292" s="140" t="s">
        <v>396</v>
      </c>
      <c r="H292" s="141">
        <v>28</v>
      </c>
      <c r="I292" s="142"/>
      <c r="J292" s="143">
        <f t="shared" si="60"/>
        <v>0</v>
      </c>
      <c r="K292" s="144"/>
      <c r="L292" s="32"/>
      <c r="M292" s="145" t="s">
        <v>1</v>
      </c>
      <c r="N292" s="146" t="s">
        <v>42</v>
      </c>
      <c r="P292" s="147">
        <f t="shared" si="61"/>
        <v>0</v>
      </c>
      <c r="Q292" s="147">
        <v>1.03253571428571E-2</v>
      </c>
      <c r="R292" s="147">
        <f t="shared" si="62"/>
        <v>0.28910999999999881</v>
      </c>
      <c r="S292" s="147">
        <v>0</v>
      </c>
      <c r="T292" s="148">
        <f t="shared" si="63"/>
        <v>0</v>
      </c>
      <c r="AR292" s="149" t="s">
        <v>403</v>
      </c>
      <c r="AT292" s="149" t="s">
        <v>157</v>
      </c>
      <c r="AU292" s="149" t="s">
        <v>89</v>
      </c>
      <c r="AY292" s="17" t="s">
        <v>156</v>
      </c>
      <c r="BE292" s="150">
        <f t="shared" si="64"/>
        <v>0</v>
      </c>
      <c r="BF292" s="150">
        <f t="shared" si="65"/>
        <v>0</v>
      </c>
      <c r="BG292" s="150">
        <f t="shared" si="66"/>
        <v>0</v>
      </c>
      <c r="BH292" s="150">
        <f t="shared" si="67"/>
        <v>0</v>
      </c>
      <c r="BI292" s="150">
        <f t="shared" si="68"/>
        <v>0</v>
      </c>
      <c r="BJ292" s="17" t="s">
        <v>89</v>
      </c>
      <c r="BK292" s="150">
        <f t="shared" si="69"/>
        <v>0</v>
      </c>
      <c r="BL292" s="17" t="s">
        <v>403</v>
      </c>
      <c r="BM292" s="149" t="s">
        <v>6453</v>
      </c>
    </row>
    <row r="293" spans="2:65" s="1" customFormat="1" ht="24.2" customHeight="1">
      <c r="B293" s="136"/>
      <c r="C293" s="137" t="s">
        <v>3311</v>
      </c>
      <c r="D293" s="137" t="s">
        <v>157</v>
      </c>
      <c r="E293" s="138" t="s">
        <v>6454</v>
      </c>
      <c r="F293" s="139" t="s">
        <v>6455</v>
      </c>
      <c r="G293" s="140" t="s">
        <v>333</v>
      </c>
      <c r="H293" s="141">
        <v>4</v>
      </c>
      <c r="I293" s="142"/>
      <c r="J293" s="143">
        <f t="shared" si="60"/>
        <v>0</v>
      </c>
      <c r="K293" s="144"/>
      <c r="L293" s="32"/>
      <c r="M293" s="145" t="s">
        <v>1</v>
      </c>
      <c r="N293" s="146" t="s">
        <v>42</v>
      </c>
      <c r="P293" s="147">
        <f t="shared" si="61"/>
        <v>0</v>
      </c>
      <c r="Q293" s="147">
        <v>1.885E-3</v>
      </c>
      <c r="R293" s="147">
        <f t="shared" si="62"/>
        <v>7.5399999999999998E-3</v>
      </c>
      <c r="S293" s="147">
        <v>0</v>
      </c>
      <c r="T293" s="148">
        <f t="shared" si="63"/>
        <v>0</v>
      </c>
      <c r="AR293" s="149" t="s">
        <v>403</v>
      </c>
      <c r="AT293" s="149" t="s">
        <v>157</v>
      </c>
      <c r="AU293" s="149" t="s">
        <v>89</v>
      </c>
      <c r="AY293" s="17" t="s">
        <v>156</v>
      </c>
      <c r="BE293" s="150">
        <f t="shared" si="64"/>
        <v>0</v>
      </c>
      <c r="BF293" s="150">
        <f t="shared" si="65"/>
        <v>0</v>
      </c>
      <c r="BG293" s="150">
        <f t="shared" si="66"/>
        <v>0</v>
      </c>
      <c r="BH293" s="150">
        <f t="shared" si="67"/>
        <v>0</v>
      </c>
      <c r="BI293" s="150">
        <f t="shared" si="68"/>
        <v>0</v>
      </c>
      <c r="BJ293" s="17" t="s">
        <v>89</v>
      </c>
      <c r="BK293" s="150">
        <f t="shared" si="69"/>
        <v>0</v>
      </c>
      <c r="BL293" s="17" t="s">
        <v>403</v>
      </c>
      <c r="BM293" s="149" t="s">
        <v>6456</v>
      </c>
    </row>
    <row r="294" spans="2:65" s="1" customFormat="1" ht="24.2" customHeight="1">
      <c r="B294" s="136"/>
      <c r="C294" s="137" t="s">
        <v>3315</v>
      </c>
      <c r="D294" s="137" t="s">
        <v>157</v>
      </c>
      <c r="E294" s="138" t="s">
        <v>6457</v>
      </c>
      <c r="F294" s="139" t="s">
        <v>6458</v>
      </c>
      <c r="G294" s="140" t="s">
        <v>333</v>
      </c>
      <c r="H294" s="141">
        <v>4</v>
      </c>
      <c r="I294" s="142"/>
      <c r="J294" s="143">
        <f t="shared" si="60"/>
        <v>0</v>
      </c>
      <c r="K294" s="144"/>
      <c r="L294" s="32"/>
      <c r="M294" s="145" t="s">
        <v>1</v>
      </c>
      <c r="N294" s="146" t="s">
        <v>42</v>
      </c>
      <c r="P294" s="147">
        <f t="shared" si="61"/>
        <v>0</v>
      </c>
      <c r="Q294" s="147">
        <v>2.3974999999999999E-3</v>
      </c>
      <c r="R294" s="147">
        <f t="shared" si="62"/>
        <v>9.5899999999999996E-3</v>
      </c>
      <c r="S294" s="147">
        <v>0</v>
      </c>
      <c r="T294" s="148">
        <f t="shared" si="63"/>
        <v>0</v>
      </c>
      <c r="AR294" s="149" t="s">
        <v>403</v>
      </c>
      <c r="AT294" s="149" t="s">
        <v>157</v>
      </c>
      <c r="AU294" s="149" t="s">
        <v>89</v>
      </c>
      <c r="AY294" s="17" t="s">
        <v>156</v>
      </c>
      <c r="BE294" s="150">
        <f t="shared" si="64"/>
        <v>0</v>
      </c>
      <c r="BF294" s="150">
        <f t="shared" si="65"/>
        <v>0</v>
      </c>
      <c r="BG294" s="150">
        <f t="shared" si="66"/>
        <v>0</v>
      </c>
      <c r="BH294" s="150">
        <f t="shared" si="67"/>
        <v>0</v>
      </c>
      <c r="BI294" s="150">
        <f t="shared" si="68"/>
        <v>0</v>
      </c>
      <c r="BJ294" s="17" t="s">
        <v>89</v>
      </c>
      <c r="BK294" s="150">
        <f t="shared" si="69"/>
        <v>0</v>
      </c>
      <c r="BL294" s="17" t="s">
        <v>403</v>
      </c>
      <c r="BM294" s="149" t="s">
        <v>6459</v>
      </c>
    </row>
    <row r="295" spans="2:65" s="1" customFormat="1" ht="24.2" customHeight="1">
      <c r="B295" s="136"/>
      <c r="C295" s="137" t="s">
        <v>3319</v>
      </c>
      <c r="D295" s="137" t="s">
        <v>157</v>
      </c>
      <c r="E295" s="138" t="s">
        <v>6460</v>
      </c>
      <c r="F295" s="139" t="s">
        <v>6461</v>
      </c>
      <c r="G295" s="140" t="s">
        <v>396</v>
      </c>
      <c r="H295" s="141">
        <v>688</v>
      </c>
      <c r="I295" s="142"/>
      <c r="J295" s="143">
        <f t="shared" si="60"/>
        <v>0</v>
      </c>
      <c r="K295" s="144"/>
      <c r="L295" s="32"/>
      <c r="M295" s="145" t="s">
        <v>1</v>
      </c>
      <c r="N295" s="146" t="s">
        <v>42</v>
      </c>
      <c r="P295" s="147">
        <f t="shared" si="61"/>
        <v>0</v>
      </c>
      <c r="Q295" s="147">
        <v>6.4363372093023295E-4</v>
      </c>
      <c r="R295" s="147">
        <f t="shared" si="62"/>
        <v>0.44282000000000027</v>
      </c>
      <c r="S295" s="147">
        <v>0</v>
      </c>
      <c r="T295" s="148">
        <f t="shared" si="63"/>
        <v>0</v>
      </c>
      <c r="AR295" s="149" t="s">
        <v>403</v>
      </c>
      <c r="AT295" s="149" t="s">
        <v>157</v>
      </c>
      <c r="AU295" s="149" t="s">
        <v>89</v>
      </c>
      <c r="AY295" s="17" t="s">
        <v>156</v>
      </c>
      <c r="BE295" s="150">
        <f t="shared" si="64"/>
        <v>0</v>
      </c>
      <c r="BF295" s="150">
        <f t="shared" si="65"/>
        <v>0</v>
      </c>
      <c r="BG295" s="150">
        <f t="shared" si="66"/>
        <v>0</v>
      </c>
      <c r="BH295" s="150">
        <f t="shared" si="67"/>
        <v>0</v>
      </c>
      <c r="BI295" s="150">
        <f t="shared" si="68"/>
        <v>0</v>
      </c>
      <c r="BJ295" s="17" t="s">
        <v>89</v>
      </c>
      <c r="BK295" s="150">
        <f t="shared" si="69"/>
        <v>0</v>
      </c>
      <c r="BL295" s="17" t="s">
        <v>403</v>
      </c>
      <c r="BM295" s="149" t="s">
        <v>6462</v>
      </c>
    </row>
    <row r="296" spans="2:65" s="1" customFormat="1" ht="24.2" customHeight="1">
      <c r="B296" s="136"/>
      <c r="C296" s="137" t="s">
        <v>3325</v>
      </c>
      <c r="D296" s="137" t="s">
        <v>157</v>
      </c>
      <c r="E296" s="138" t="s">
        <v>6463</v>
      </c>
      <c r="F296" s="139" t="s">
        <v>6464</v>
      </c>
      <c r="G296" s="140" t="s">
        <v>396</v>
      </c>
      <c r="H296" s="141">
        <v>143</v>
      </c>
      <c r="I296" s="142"/>
      <c r="J296" s="143">
        <f t="shared" si="60"/>
        <v>0</v>
      </c>
      <c r="K296" s="144"/>
      <c r="L296" s="32"/>
      <c r="M296" s="145" t="s">
        <v>1</v>
      </c>
      <c r="N296" s="146" t="s">
        <v>42</v>
      </c>
      <c r="P296" s="147">
        <f t="shared" si="61"/>
        <v>0</v>
      </c>
      <c r="Q296" s="147">
        <v>7.4055944055944104E-4</v>
      </c>
      <c r="R296" s="147">
        <f t="shared" si="62"/>
        <v>0.10590000000000006</v>
      </c>
      <c r="S296" s="147">
        <v>0</v>
      </c>
      <c r="T296" s="148">
        <f t="shared" si="63"/>
        <v>0</v>
      </c>
      <c r="AR296" s="149" t="s">
        <v>403</v>
      </c>
      <c r="AT296" s="149" t="s">
        <v>157</v>
      </c>
      <c r="AU296" s="149" t="s">
        <v>89</v>
      </c>
      <c r="AY296" s="17" t="s">
        <v>156</v>
      </c>
      <c r="BE296" s="150">
        <f t="shared" si="64"/>
        <v>0</v>
      </c>
      <c r="BF296" s="150">
        <f t="shared" si="65"/>
        <v>0</v>
      </c>
      <c r="BG296" s="150">
        <f t="shared" si="66"/>
        <v>0</v>
      </c>
      <c r="BH296" s="150">
        <f t="shared" si="67"/>
        <v>0</v>
      </c>
      <c r="BI296" s="150">
        <f t="shared" si="68"/>
        <v>0</v>
      </c>
      <c r="BJ296" s="17" t="s">
        <v>89</v>
      </c>
      <c r="BK296" s="150">
        <f t="shared" si="69"/>
        <v>0</v>
      </c>
      <c r="BL296" s="17" t="s">
        <v>403</v>
      </c>
      <c r="BM296" s="149" t="s">
        <v>6465</v>
      </c>
    </row>
    <row r="297" spans="2:65" s="1" customFormat="1" ht="24.2" customHeight="1">
      <c r="B297" s="136"/>
      <c r="C297" s="137" t="s">
        <v>3329</v>
      </c>
      <c r="D297" s="137" t="s">
        <v>157</v>
      </c>
      <c r="E297" s="138" t="s">
        <v>6466</v>
      </c>
      <c r="F297" s="139" t="s">
        <v>6467</v>
      </c>
      <c r="G297" s="140" t="s">
        <v>396</v>
      </c>
      <c r="H297" s="141">
        <v>82</v>
      </c>
      <c r="I297" s="142"/>
      <c r="J297" s="143">
        <f t="shared" si="60"/>
        <v>0</v>
      </c>
      <c r="K297" s="144"/>
      <c r="L297" s="32"/>
      <c r="M297" s="145" t="s">
        <v>1</v>
      </c>
      <c r="N297" s="146" t="s">
        <v>42</v>
      </c>
      <c r="P297" s="147">
        <f t="shared" si="61"/>
        <v>0</v>
      </c>
      <c r="Q297" s="147">
        <v>1.03146341463415E-3</v>
      </c>
      <c r="R297" s="147">
        <f t="shared" si="62"/>
        <v>8.4580000000000294E-2</v>
      </c>
      <c r="S297" s="147">
        <v>0</v>
      </c>
      <c r="T297" s="148">
        <f t="shared" si="63"/>
        <v>0</v>
      </c>
      <c r="AR297" s="149" t="s">
        <v>403</v>
      </c>
      <c r="AT297" s="149" t="s">
        <v>157</v>
      </c>
      <c r="AU297" s="149" t="s">
        <v>89</v>
      </c>
      <c r="AY297" s="17" t="s">
        <v>156</v>
      </c>
      <c r="BE297" s="150">
        <f t="shared" si="64"/>
        <v>0</v>
      </c>
      <c r="BF297" s="150">
        <f t="shared" si="65"/>
        <v>0</v>
      </c>
      <c r="BG297" s="150">
        <f t="shared" si="66"/>
        <v>0</v>
      </c>
      <c r="BH297" s="150">
        <f t="shared" si="67"/>
        <v>0</v>
      </c>
      <c r="BI297" s="150">
        <f t="shared" si="68"/>
        <v>0</v>
      </c>
      <c r="BJ297" s="17" t="s">
        <v>89</v>
      </c>
      <c r="BK297" s="150">
        <f t="shared" si="69"/>
        <v>0</v>
      </c>
      <c r="BL297" s="17" t="s">
        <v>403</v>
      </c>
      <c r="BM297" s="149" t="s">
        <v>6468</v>
      </c>
    </row>
    <row r="298" spans="2:65" s="1" customFormat="1" ht="24.2" customHeight="1">
      <c r="B298" s="136"/>
      <c r="C298" s="137" t="s">
        <v>3333</v>
      </c>
      <c r="D298" s="137" t="s">
        <v>157</v>
      </c>
      <c r="E298" s="138" t="s">
        <v>6469</v>
      </c>
      <c r="F298" s="139" t="s">
        <v>6470</v>
      </c>
      <c r="G298" s="140" t="s">
        <v>396</v>
      </c>
      <c r="H298" s="141">
        <v>245</v>
      </c>
      <c r="I298" s="142"/>
      <c r="J298" s="143">
        <f t="shared" si="60"/>
        <v>0</v>
      </c>
      <c r="K298" s="144"/>
      <c r="L298" s="32"/>
      <c r="M298" s="145" t="s">
        <v>1</v>
      </c>
      <c r="N298" s="146" t="s">
        <v>42</v>
      </c>
      <c r="P298" s="147">
        <f t="shared" si="61"/>
        <v>0</v>
      </c>
      <c r="Q298" s="147">
        <v>1.28383673469388E-3</v>
      </c>
      <c r="R298" s="147">
        <f t="shared" si="62"/>
        <v>0.3145400000000006</v>
      </c>
      <c r="S298" s="147">
        <v>0</v>
      </c>
      <c r="T298" s="148">
        <f t="shared" si="63"/>
        <v>0</v>
      </c>
      <c r="AR298" s="149" t="s">
        <v>403</v>
      </c>
      <c r="AT298" s="149" t="s">
        <v>157</v>
      </c>
      <c r="AU298" s="149" t="s">
        <v>89</v>
      </c>
      <c r="AY298" s="17" t="s">
        <v>156</v>
      </c>
      <c r="BE298" s="150">
        <f t="shared" si="64"/>
        <v>0</v>
      </c>
      <c r="BF298" s="150">
        <f t="shared" si="65"/>
        <v>0</v>
      </c>
      <c r="BG298" s="150">
        <f t="shared" si="66"/>
        <v>0</v>
      </c>
      <c r="BH298" s="150">
        <f t="shared" si="67"/>
        <v>0</v>
      </c>
      <c r="BI298" s="150">
        <f t="shared" si="68"/>
        <v>0</v>
      </c>
      <c r="BJ298" s="17" t="s">
        <v>89</v>
      </c>
      <c r="BK298" s="150">
        <f t="shared" si="69"/>
        <v>0</v>
      </c>
      <c r="BL298" s="17" t="s">
        <v>403</v>
      </c>
      <c r="BM298" s="149" t="s">
        <v>6471</v>
      </c>
    </row>
    <row r="299" spans="2:65" s="1" customFormat="1" ht="24.2" customHeight="1">
      <c r="B299" s="136"/>
      <c r="C299" s="137" t="s">
        <v>1399</v>
      </c>
      <c r="D299" s="137" t="s">
        <v>157</v>
      </c>
      <c r="E299" s="138" t="s">
        <v>6472</v>
      </c>
      <c r="F299" s="139" t="s">
        <v>6473</v>
      </c>
      <c r="G299" s="140" t="s">
        <v>396</v>
      </c>
      <c r="H299" s="141">
        <v>94</v>
      </c>
      <c r="I299" s="142"/>
      <c r="J299" s="143">
        <f t="shared" si="60"/>
        <v>0</v>
      </c>
      <c r="K299" s="144"/>
      <c r="L299" s="32"/>
      <c r="M299" s="145" t="s">
        <v>1</v>
      </c>
      <c r="N299" s="146" t="s">
        <v>42</v>
      </c>
      <c r="P299" s="147">
        <f t="shared" si="61"/>
        <v>0</v>
      </c>
      <c r="Q299" s="147">
        <v>1.58191489361702E-3</v>
      </c>
      <c r="R299" s="147">
        <f t="shared" si="62"/>
        <v>0.14869999999999989</v>
      </c>
      <c r="S299" s="147">
        <v>0</v>
      </c>
      <c r="T299" s="148">
        <f t="shared" si="63"/>
        <v>0</v>
      </c>
      <c r="AR299" s="149" t="s">
        <v>403</v>
      </c>
      <c r="AT299" s="149" t="s">
        <v>157</v>
      </c>
      <c r="AU299" s="149" t="s">
        <v>89</v>
      </c>
      <c r="AY299" s="17" t="s">
        <v>156</v>
      </c>
      <c r="BE299" s="150">
        <f t="shared" si="64"/>
        <v>0</v>
      </c>
      <c r="BF299" s="150">
        <f t="shared" si="65"/>
        <v>0</v>
      </c>
      <c r="BG299" s="150">
        <f t="shared" si="66"/>
        <v>0</v>
      </c>
      <c r="BH299" s="150">
        <f t="shared" si="67"/>
        <v>0</v>
      </c>
      <c r="BI299" s="150">
        <f t="shared" si="68"/>
        <v>0</v>
      </c>
      <c r="BJ299" s="17" t="s">
        <v>89</v>
      </c>
      <c r="BK299" s="150">
        <f t="shared" si="69"/>
        <v>0</v>
      </c>
      <c r="BL299" s="17" t="s">
        <v>403</v>
      </c>
      <c r="BM299" s="149" t="s">
        <v>6474</v>
      </c>
    </row>
    <row r="300" spans="2:65" s="1" customFormat="1" ht="24.2" customHeight="1">
      <c r="B300" s="136"/>
      <c r="C300" s="137" t="s">
        <v>3342</v>
      </c>
      <c r="D300" s="137" t="s">
        <v>157</v>
      </c>
      <c r="E300" s="138" t="s">
        <v>6475</v>
      </c>
      <c r="F300" s="139" t="s">
        <v>6476</v>
      </c>
      <c r="G300" s="140" t="s">
        <v>396</v>
      </c>
      <c r="H300" s="141">
        <v>112</v>
      </c>
      <c r="I300" s="142"/>
      <c r="J300" s="143">
        <f t="shared" si="60"/>
        <v>0</v>
      </c>
      <c r="K300" s="144"/>
      <c r="L300" s="32"/>
      <c r="M300" s="145" t="s">
        <v>1</v>
      </c>
      <c r="N300" s="146" t="s">
        <v>42</v>
      </c>
      <c r="P300" s="147">
        <f t="shared" si="61"/>
        <v>0</v>
      </c>
      <c r="Q300" s="147">
        <v>1.90660714285714E-3</v>
      </c>
      <c r="R300" s="147">
        <f t="shared" si="62"/>
        <v>0.21353999999999967</v>
      </c>
      <c r="S300" s="147">
        <v>0</v>
      </c>
      <c r="T300" s="148">
        <f t="shared" si="63"/>
        <v>0</v>
      </c>
      <c r="AR300" s="149" t="s">
        <v>403</v>
      </c>
      <c r="AT300" s="149" t="s">
        <v>157</v>
      </c>
      <c r="AU300" s="149" t="s">
        <v>89</v>
      </c>
      <c r="AY300" s="17" t="s">
        <v>156</v>
      </c>
      <c r="BE300" s="150">
        <f t="shared" si="64"/>
        <v>0</v>
      </c>
      <c r="BF300" s="150">
        <f t="shared" si="65"/>
        <v>0</v>
      </c>
      <c r="BG300" s="150">
        <f t="shared" si="66"/>
        <v>0</v>
      </c>
      <c r="BH300" s="150">
        <f t="shared" si="67"/>
        <v>0</v>
      </c>
      <c r="BI300" s="150">
        <f t="shared" si="68"/>
        <v>0</v>
      </c>
      <c r="BJ300" s="17" t="s">
        <v>89</v>
      </c>
      <c r="BK300" s="150">
        <f t="shared" si="69"/>
        <v>0</v>
      </c>
      <c r="BL300" s="17" t="s">
        <v>403</v>
      </c>
      <c r="BM300" s="149" t="s">
        <v>6477</v>
      </c>
    </row>
    <row r="301" spans="2:65" s="1" customFormat="1" ht="24.2" customHeight="1">
      <c r="B301" s="136"/>
      <c r="C301" s="137" t="s">
        <v>3376</v>
      </c>
      <c r="D301" s="137" t="s">
        <v>157</v>
      </c>
      <c r="E301" s="138" t="s">
        <v>6478</v>
      </c>
      <c r="F301" s="139" t="s">
        <v>6479</v>
      </c>
      <c r="G301" s="140" t="s">
        <v>396</v>
      </c>
      <c r="H301" s="141">
        <v>25</v>
      </c>
      <c r="I301" s="142"/>
      <c r="J301" s="143">
        <f t="shared" si="60"/>
        <v>0</v>
      </c>
      <c r="K301" s="144"/>
      <c r="L301" s="32"/>
      <c r="M301" s="145" t="s">
        <v>1</v>
      </c>
      <c r="N301" s="146" t="s">
        <v>42</v>
      </c>
      <c r="P301" s="147">
        <f t="shared" si="61"/>
        <v>0</v>
      </c>
      <c r="Q301" s="147">
        <v>2.5048000000000002E-3</v>
      </c>
      <c r="R301" s="147">
        <f t="shared" si="62"/>
        <v>6.2620000000000009E-2</v>
      </c>
      <c r="S301" s="147">
        <v>0</v>
      </c>
      <c r="T301" s="148">
        <f t="shared" si="63"/>
        <v>0</v>
      </c>
      <c r="AR301" s="149" t="s">
        <v>403</v>
      </c>
      <c r="AT301" s="149" t="s">
        <v>157</v>
      </c>
      <c r="AU301" s="149" t="s">
        <v>89</v>
      </c>
      <c r="AY301" s="17" t="s">
        <v>156</v>
      </c>
      <c r="BE301" s="150">
        <f t="shared" si="64"/>
        <v>0</v>
      </c>
      <c r="BF301" s="150">
        <f t="shared" si="65"/>
        <v>0</v>
      </c>
      <c r="BG301" s="150">
        <f t="shared" si="66"/>
        <v>0</v>
      </c>
      <c r="BH301" s="150">
        <f t="shared" si="67"/>
        <v>0</v>
      </c>
      <c r="BI301" s="150">
        <f t="shared" si="68"/>
        <v>0</v>
      </c>
      <c r="BJ301" s="17" t="s">
        <v>89</v>
      </c>
      <c r="BK301" s="150">
        <f t="shared" si="69"/>
        <v>0</v>
      </c>
      <c r="BL301" s="17" t="s">
        <v>403</v>
      </c>
      <c r="BM301" s="149" t="s">
        <v>6480</v>
      </c>
    </row>
    <row r="302" spans="2:65" s="1" customFormat="1" ht="21.75" customHeight="1">
      <c r="B302" s="136"/>
      <c r="C302" s="137" t="s">
        <v>3380</v>
      </c>
      <c r="D302" s="137" t="s">
        <v>157</v>
      </c>
      <c r="E302" s="138" t="s">
        <v>6481</v>
      </c>
      <c r="F302" s="139" t="s">
        <v>6482</v>
      </c>
      <c r="G302" s="140" t="s">
        <v>333</v>
      </c>
      <c r="H302" s="141">
        <v>15</v>
      </c>
      <c r="I302" s="142"/>
      <c r="J302" s="143">
        <f t="shared" si="60"/>
        <v>0</v>
      </c>
      <c r="K302" s="144"/>
      <c r="L302" s="32"/>
      <c r="M302" s="145" t="s">
        <v>1</v>
      </c>
      <c r="N302" s="146" t="s">
        <v>42</v>
      </c>
      <c r="P302" s="147">
        <f t="shared" si="61"/>
        <v>0</v>
      </c>
      <c r="Q302" s="147">
        <v>1E-4</v>
      </c>
      <c r="R302" s="147">
        <f t="shared" si="62"/>
        <v>1.5E-3</v>
      </c>
      <c r="S302" s="147">
        <v>0</v>
      </c>
      <c r="T302" s="148">
        <f t="shared" si="63"/>
        <v>0</v>
      </c>
      <c r="AR302" s="149" t="s">
        <v>403</v>
      </c>
      <c r="AT302" s="149" t="s">
        <v>157</v>
      </c>
      <c r="AU302" s="149" t="s">
        <v>89</v>
      </c>
      <c r="AY302" s="17" t="s">
        <v>156</v>
      </c>
      <c r="BE302" s="150">
        <f t="shared" si="64"/>
        <v>0</v>
      </c>
      <c r="BF302" s="150">
        <f t="shared" si="65"/>
        <v>0</v>
      </c>
      <c r="BG302" s="150">
        <f t="shared" si="66"/>
        <v>0</v>
      </c>
      <c r="BH302" s="150">
        <f t="shared" si="67"/>
        <v>0</v>
      </c>
      <c r="BI302" s="150">
        <f t="shared" si="68"/>
        <v>0</v>
      </c>
      <c r="BJ302" s="17" t="s">
        <v>89</v>
      </c>
      <c r="BK302" s="150">
        <f t="shared" si="69"/>
        <v>0</v>
      </c>
      <c r="BL302" s="17" t="s">
        <v>403</v>
      </c>
      <c r="BM302" s="149" t="s">
        <v>6483</v>
      </c>
    </row>
    <row r="303" spans="2:65" s="1" customFormat="1" ht="24.2" customHeight="1">
      <c r="B303" s="136"/>
      <c r="C303" s="137" t="s">
        <v>3409</v>
      </c>
      <c r="D303" s="137" t="s">
        <v>157</v>
      </c>
      <c r="E303" s="138" t="s">
        <v>6484</v>
      </c>
      <c r="F303" s="139" t="s">
        <v>6485</v>
      </c>
      <c r="G303" s="140" t="s">
        <v>396</v>
      </c>
      <c r="H303" s="141">
        <v>8</v>
      </c>
      <c r="I303" s="142"/>
      <c r="J303" s="143">
        <f t="shared" si="60"/>
        <v>0</v>
      </c>
      <c r="K303" s="144"/>
      <c r="L303" s="32"/>
      <c r="M303" s="145" t="s">
        <v>1</v>
      </c>
      <c r="N303" s="146" t="s">
        <v>42</v>
      </c>
      <c r="P303" s="147">
        <f t="shared" si="61"/>
        <v>0</v>
      </c>
      <c r="Q303" s="147">
        <v>5.2375000000000002E-4</v>
      </c>
      <c r="R303" s="147">
        <f t="shared" si="62"/>
        <v>4.1900000000000001E-3</v>
      </c>
      <c r="S303" s="147">
        <v>0</v>
      </c>
      <c r="T303" s="148">
        <f t="shared" si="63"/>
        <v>0</v>
      </c>
      <c r="AR303" s="149" t="s">
        <v>403</v>
      </c>
      <c r="AT303" s="149" t="s">
        <v>157</v>
      </c>
      <c r="AU303" s="149" t="s">
        <v>89</v>
      </c>
      <c r="AY303" s="17" t="s">
        <v>156</v>
      </c>
      <c r="BE303" s="150">
        <f t="shared" si="64"/>
        <v>0</v>
      </c>
      <c r="BF303" s="150">
        <f t="shared" si="65"/>
        <v>0</v>
      </c>
      <c r="BG303" s="150">
        <f t="shared" si="66"/>
        <v>0</v>
      </c>
      <c r="BH303" s="150">
        <f t="shared" si="67"/>
        <v>0</v>
      </c>
      <c r="BI303" s="150">
        <f t="shared" si="68"/>
        <v>0</v>
      </c>
      <c r="BJ303" s="17" t="s">
        <v>89</v>
      </c>
      <c r="BK303" s="150">
        <f t="shared" si="69"/>
        <v>0</v>
      </c>
      <c r="BL303" s="17" t="s">
        <v>403</v>
      </c>
      <c r="BM303" s="149" t="s">
        <v>6486</v>
      </c>
    </row>
    <row r="304" spans="2:65" s="1" customFormat="1" ht="24.2" customHeight="1">
      <c r="B304" s="136"/>
      <c r="C304" s="137" t="s">
        <v>3412</v>
      </c>
      <c r="D304" s="137" t="s">
        <v>157</v>
      </c>
      <c r="E304" s="138" t="s">
        <v>6487</v>
      </c>
      <c r="F304" s="139" t="s">
        <v>6488</v>
      </c>
      <c r="G304" s="140" t="s">
        <v>396</v>
      </c>
      <c r="H304" s="141">
        <v>1429</v>
      </c>
      <c r="I304" s="142"/>
      <c r="J304" s="143">
        <f t="shared" si="60"/>
        <v>0</v>
      </c>
      <c r="K304" s="144"/>
      <c r="L304" s="32"/>
      <c r="M304" s="145" t="s">
        <v>1</v>
      </c>
      <c r="N304" s="146" t="s">
        <v>42</v>
      </c>
      <c r="P304" s="147">
        <f t="shared" si="61"/>
        <v>0</v>
      </c>
      <c r="Q304" s="147">
        <v>0</v>
      </c>
      <c r="R304" s="147">
        <f t="shared" si="62"/>
        <v>0</v>
      </c>
      <c r="S304" s="147">
        <v>0</v>
      </c>
      <c r="T304" s="148">
        <f t="shared" si="63"/>
        <v>0</v>
      </c>
      <c r="AR304" s="149" t="s">
        <v>403</v>
      </c>
      <c r="AT304" s="149" t="s">
        <v>157</v>
      </c>
      <c r="AU304" s="149" t="s">
        <v>89</v>
      </c>
      <c r="AY304" s="17" t="s">
        <v>156</v>
      </c>
      <c r="BE304" s="150">
        <f t="shared" si="64"/>
        <v>0</v>
      </c>
      <c r="BF304" s="150">
        <f t="shared" si="65"/>
        <v>0</v>
      </c>
      <c r="BG304" s="150">
        <f t="shared" si="66"/>
        <v>0</v>
      </c>
      <c r="BH304" s="150">
        <f t="shared" si="67"/>
        <v>0</v>
      </c>
      <c r="BI304" s="150">
        <f t="shared" si="68"/>
        <v>0</v>
      </c>
      <c r="BJ304" s="17" t="s">
        <v>89</v>
      </c>
      <c r="BK304" s="150">
        <f t="shared" si="69"/>
        <v>0</v>
      </c>
      <c r="BL304" s="17" t="s">
        <v>403</v>
      </c>
      <c r="BM304" s="149" t="s">
        <v>6489</v>
      </c>
    </row>
    <row r="305" spans="2:65" s="1" customFormat="1" ht="16.5" customHeight="1">
      <c r="B305" s="136"/>
      <c r="C305" s="137" t="s">
        <v>3427</v>
      </c>
      <c r="D305" s="137" t="s">
        <v>157</v>
      </c>
      <c r="E305" s="138" t="s">
        <v>6490</v>
      </c>
      <c r="F305" s="139" t="s">
        <v>6491</v>
      </c>
      <c r="G305" s="140" t="s">
        <v>396</v>
      </c>
      <c r="H305" s="141">
        <v>8</v>
      </c>
      <c r="I305" s="142"/>
      <c r="J305" s="143">
        <f t="shared" si="60"/>
        <v>0</v>
      </c>
      <c r="K305" s="144"/>
      <c r="L305" s="32"/>
      <c r="M305" s="145" t="s">
        <v>1</v>
      </c>
      <c r="N305" s="146" t="s">
        <v>42</v>
      </c>
      <c r="P305" s="147">
        <f t="shared" si="61"/>
        <v>0</v>
      </c>
      <c r="Q305" s="147">
        <v>0</v>
      </c>
      <c r="R305" s="147">
        <f t="shared" si="62"/>
        <v>0</v>
      </c>
      <c r="S305" s="147">
        <v>0</v>
      </c>
      <c r="T305" s="148">
        <f t="shared" si="63"/>
        <v>0</v>
      </c>
      <c r="AR305" s="149" t="s">
        <v>403</v>
      </c>
      <c r="AT305" s="149" t="s">
        <v>157</v>
      </c>
      <c r="AU305" s="149" t="s">
        <v>89</v>
      </c>
      <c r="AY305" s="17" t="s">
        <v>156</v>
      </c>
      <c r="BE305" s="150">
        <f t="shared" si="64"/>
        <v>0</v>
      </c>
      <c r="BF305" s="150">
        <f t="shared" si="65"/>
        <v>0</v>
      </c>
      <c r="BG305" s="150">
        <f t="shared" si="66"/>
        <v>0</v>
      </c>
      <c r="BH305" s="150">
        <f t="shared" si="67"/>
        <v>0</v>
      </c>
      <c r="BI305" s="150">
        <f t="shared" si="68"/>
        <v>0</v>
      </c>
      <c r="BJ305" s="17" t="s">
        <v>89</v>
      </c>
      <c r="BK305" s="150">
        <f t="shared" si="69"/>
        <v>0</v>
      </c>
      <c r="BL305" s="17" t="s">
        <v>403</v>
      </c>
      <c r="BM305" s="149" t="s">
        <v>6492</v>
      </c>
    </row>
    <row r="306" spans="2:65" s="1" customFormat="1" ht="33" customHeight="1">
      <c r="B306" s="136"/>
      <c r="C306" s="137" t="s">
        <v>3430</v>
      </c>
      <c r="D306" s="137" t="s">
        <v>157</v>
      </c>
      <c r="E306" s="138" t="s">
        <v>6493</v>
      </c>
      <c r="F306" s="139" t="s">
        <v>6494</v>
      </c>
      <c r="G306" s="140" t="s">
        <v>296</v>
      </c>
      <c r="H306" s="141">
        <v>3.7480000000000002</v>
      </c>
      <c r="I306" s="142"/>
      <c r="J306" s="143">
        <f t="shared" si="60"/>
        <v>0</v>
      </c>
      <c r="K306" s="144"/>
      <c r="L306" s="32"/>
      <c r="M306" s="145" t="s">
        <v>1</v>
      </c>
      <c r="N306" s="146" t="s">
        <v>42</v>
      </c>
      <c r="P306" s="147">
        <f t="shared" si="61"/>
        <v>0</v>
      </c>
      <c r="Q306" s="147">
        <v>0</v>
      </c>
      <c r="R306" s="147">
        <f t="shared" si="62"/>
        <v>0</v>
      </c>
      <c r="S306" s="147">
        <v>0</v>
      </c>
      <c r="T306" s="148">
        <f t="shared" si="63"/>
        <v>0</v>
      </c>
      <c r="AR306" s="149" t="s">
        <v>403</v>
      </c>
      <c r="AT306" s="149" t="s">
        <v>157</v>
      </c>
      <c r="AU306" s="149" t="s">
        <v>89</v>
      </c>
      <c r="AY306" s="17" t="s">
        <v>156</v>
      </c>
      <c r="BE306" s="150">
        <f t="shared" si="64"/>
        <v>0</v>
      </c>
      <c r="BF306" s="150">
        <f t="shared" si="65"/>
        <v>0</v>
      </c>
      <c r="BG306" s="150">
        <f t="shared" si="66"/>
        <v>0</v>
      </c>
      <c r="BH306" s="150">
        <f t="shared" si="67"/>
        <v>0</v>
      </c>
      <c r="BI306" s="150">
        <f t="shared" si="68"/>
        <v>0</v>
      </c>
      <c r="BJ306" s="17" t="s">
        <v>89</v>
      </c>
      <c r="BK306" s="150">
        <f t="shared" si="69"/>
        <v>0</v>
      </c>
      <c r="BL306" s="17" t="s">
        <v>403</v>
      </c>
      <c r="BM306" s="149" t="s">
        <v>6495</v>
      </c>
    </row>
    <row r="307" spans="2:65" s="1" customFormat="1" ht="24.2" customHeight="1">
      <c r="B307" s="136"/>
      <c r="C307" s="137" t="s">
        <v>3460</v>
      </c>
      <c r="D307" s="137" t="s">
        <v>157</v>
      </c>
      <c r="E307" s="138" t="s">
        <v>6496</v>
      </c>
      <c r="F307" s="139" t="s">
        <v>6497</v>
      </c>
      <c r="G307" s="140" t="s">
        <v>4149</v>
      </c>
      <c r="H307" s="201"/>
      <c r="I307" s="142"/>
      <c r="J307" s="143">
        <f t="shared" si="60"/>
        <v>0</v>
      </c>
      <c r="K307" s="144"/>
      <c r="L307" s="32"/>
      <c r="M307" s="145" t="s">
        <v>1</v>
      </c>
      <c r="N307" s="146" t="s">
        <v>42</v>
      </c>
      <c r="P307" s="147">
        <f t="shared" si="61"/>
        <v>0</v>
      </c>
      <c r="Q307" s="147">
        <v>0</v>
      </c>
      <c r="R307" s="147">
        <f t="shared" si="62"/>
        <v>0</v>
      </c>
      <c r="S307" s="147">
        <v>0</v>
      </c>
      <c r="T307" s="148">
        <f t="shared" si="63"/>
        <v>0</v>
      </c>
      <c r="AR307" s="149" t="s">
        <v>403</v>
      </c>
      <c r="AT307" s="149" t="s">
        <v>157</v>
      </c>
      <c r="AU307" s="149" t="s">
        <v>89</v>
      </c>
      <c r="AY307" s="17" t="s">
        <v>156</v>
      </c>
      <c r="BE307" s="150">
        <f t="shared" si="64"/>
        <v>0</v>
      </c>
      <c r="BF307" s="150">
        <f t="shared" si="65"/>
        <v>0</v>
      </c>
      <c r="BG307" s="150">
        <f t="shared" si="66"/>
        <v>0</v>
      </c>
      <c r="BH307" s="150">
        <f t="shared" si="67"/>
        <v>0</v>
      </c>
      <c r="BI307" s="150">
        <f t="shared" si="68"/>
        <v>0</v>
      </c>
      <c r="BJ307" s="17" t="s">
        <v>89</v>
      </c>
      <c r="BK307" s="150">
        <f t="shared" si="69"/>
        <v>0</v>
      </c>
      <c r="BL307" s="17" t="s">
        <v>403</v>
      </c>
      <c r="BM307" s="149" t="s">
        <v>6498</v>
      </c>
    </row>
    <row r="308" spans="2:65" s="10" customFormat="1" ht="22.9" customHeight="1">
      <c r="B308" s="126"/>
      <c r="D308" s="127" t="s">
        <v>75</v>
      </c>
      <c r="E308" s="191" t="s">
        <v>6499</v>
      </c>
      <c r="F308" s="191" t="s">
        <v>6500</v>
      </c>
      <c r="I308" s="129"/>
      <c r="J308" s="192">
        <f>BK308</f>
        <v>0</v>
      </c>
      <c r="L308" s="126"/>
      <c r="M308" s="131"/>
      <c r="P308" s="132">
        <f>SUM(P309:P366)</f>
        <v>0</v>
      </c>
      <c r="R308" s="132">
        <f>SUM(R309:R366)</f>
        <v>1.12096</v>
      </c>
      <c r="T308" s="133">
        <f>SUM(T309:T366)</f>
        <v>0</v>
      </c>
      <c r="AR308" s="127" t="s">
        <v>89</v>
      </c>
      <c r="AT308" s="134" t="s">
        <v>75</v>
      </c>
      <c r="AU308" s="134" t="s">
        <v>82</v>
      </c>
      <c r="AY308" s="127" t="s">
        <v>156</v>
      </c>
      <c r="BK308" s="135">
        <f>SUM(BK309:BK366)</f>
        <v>0</v>
      </c>
    </row>
    <row r="309" spans="2:65" s="1" customFormat="1" ht="24.2" customHeight="1">
      <c r="B309" s="136"/>
      <c r="C309" s="137" t="s">
        <v>3463</v>
      </c>
      <c r="D309" s="137" t="s">
        <v>157</v>
      </c>
      <c r="E309" s="138" t="s">
        <v>6501</v>
      </c>
      <c r="F309" s="139" t="s">
        <v>6502</v>
      </c>
      <c r="G309" s="140" t="s">
        <v>333</v>
      </c>
      <c r="H309" s="141">
        <v>32</v>
      </c>
      <c r="I309" s="142"/>
      <c r="J309" s="143">
        <f t="shared" ref="J309:J340" si="70">ROUND(I309*H309,2)</f>
        <v>0</v>
      </c>
      <c r="K309" s="144"/>
      <c r="L309" s="32"/>
      <c r="M309" s="145" t="s">
        <v>1</v>
      </c>
      <c r="N309" s="146" t="s">
        <v>42</v>
      </c>
      <c r="P309" s="147">
        <f t="shared" ref="P309:P340" si="71">O309*H309</f>
        <v>0</v>
      </c>
      <c r="Q309" s="147">
        <v>1.6875E-5</v>
      </c>
      <c r="R309" s="147">
        <f t="shared" ref="R309:R340" si="72">Q309*H309</f>
        <v>5.4000000000000001E-4</v>
      </c>
      <c r="S309" s="147">
        <v>0</v>
      </c>
      <c r="T309" s="148">
        <f t="shared" ref="T309:T340" si="73">S309*H309</f>
        <v>0</v>
      </c>
      <c r="AR309" s="149" t="s">
        <v>403</v>
      </c>
      <c r="AT309" s="149" t="s">
        <v>157</v>
      </c>
      <c r="AU309" s="149" t="s">
        <v>89</v>
      </c>
      <c r="AY309" s="17" t="s">
        <v>156</v>
      </c>
      <c r="BE309" s="150">
        <f t="shared" ref="BE309:BE340" si="74">IF(N309="základná",J309,0)</f>
        <v>0</v>
      </c>
      <c r="BF309" s="150">
        <f t="shared" ref="BF309:BF340" si="75">IF(N309="znížená",J309,0)</f>
        <v>0</v>
      </c>
      <c r="BG309" s="150">
        <f t="shared" ref="BG309:BG340" si="76">IF(N309="zákl. prenesená",J309,0)</f>
        <v>0</v>
      </c>
      <c r="BH309" s="150">
        <f t="shared" ref="BH309:BH340" si="77">IF(N309="zníž. prenesená",J309,0)</f>
        <v>0</v>
      </c>
      <c r="BI309" s="150">
        <f t="shared" ref="BI309:BI340" si="78">IF(N309="nulová",J309,0)</f>
        <v>0</v>
      </c>
      <c r="BJ309" s="17" t="s">
        <v>89</v>
      </c>
      <c r="BK309" s="150">
        <f t="shared" ref="BK309:BK340" si="79">ROUND(I309*H309,2)</f>
        <v>0</v>
      </c>
      <c r="BL309" s="17" t="s">
        <v>403</v>
      </c>
      <c r="BM309" s="149" t="s">
        <v>6503</v>
      </c>
    </row>
    <row r="310" spans="2:65" s="1" customFormat="1" ht="24.2" customHeight="1">
      <c r="B310" s="136"/>
      <c r="C310" s="137" t="s">
        <v>3475</v>
      </c>
      <c r="D310" s="137" t="s">
        <v>157</v>
      </c>
      <c r="E310" s="138" t="s">
        <v>6504</v>
      </c>
      <c r="F310" s="139" t="s">
        <v>6505</v>
      </c>
      <c r="G310" s="140" t="s">
        <v>333</v>
      </c>
      <c r="H310" s="141">
        <v>12</v>
      </c>
      <c r="I310" s="142"/>
      <c r="J310" s="143">
        <f t="shared" si="70"/>
        <v>0</v>
      </c>
      <c r="K310" s="144"/>
      <c r="L310" s="32"/>
      <c r="M310" s="145" t="s">
        <v>1</v>
      </c>
      <c r="N310" s="146" t="s">
        <v>42</v>
      </c>
      <c r="P310" s="147">
        <f t="shared" si="71"/>
        <v>0</v>
      </c>
      <c r="Q310" s="147">
        <v>4.2500000000000003E-5</v>
      </c>
      <c r="R310" s="147">
        <f t="shared" si="72"/>
        <v>5.1000000000000004E-4</v>
      </c>
      <c r="S310" s="147">
        <v>0</v>
      </c>
      <c r="T310" s="148">
        <f t="shared" si="73"/>
        <v>0</v>
      </c>
      <c r="AR310" s="149" t="s">
        <v>403</v>
      </c>
      <c r="AT310" s="149" t="s">
        <v>157</v>
      </c>
      <c r="AU310" s="149" t="s">
        <v>89</v>
      </c>
      <c r="AY310" s="17" t="s">
        <v>156</v>
      </c>
      <c r="BE310" s="150">
        <f t="shared" si="74"/>
        <v>0</v>
      </c>
      <c r="BF310" s="150">
        <f t="shared" si="75"/>
        <v>0</v>
      </c>
      <c r="BG310" s="150">
        <f t="shared" si="76"/>
        <v>0</v>
      </c>
      <c r="BH310" s="150">
        <f t="shared" si="77"/>
        <v>0</v>
      </c>
      <c r="BI310" s="150">
        <f t="shared" si="78"/>
        <v>0</v>
      </c>
      <c r="BJ310" s="17" t="s">
        <v>89</v>
      </c>
      <c r="BK310" s="150">
        <f t="shared" si="79"/>
        <v>0</v>
      </c>
      <c r="BL310" s="17" t="s">
        <v>403</v>
      </c>
      <c r="BM310" s="149" t="s">
        <v>6506</v>
      </c>
    </row>
    <row r="311" spans="2:65" s="1" customFormat="1" ht="24.2" customHeight="1">
      <c r="B311" s="136"/>
      <c r="C311" s="137" t="s">
        <v>3480</v>
      </c>
      <c r="D311" s="137" t="s">
        <v>157</v>
      </c>
      <c r="E311" s="138" t="s">
        <v>6507</v>
      </c>
      <c r="F311" s="139" t="s">
        <v>6508</v>
      </c>
      <c r="G311" s="140" t="s">
        <v>333</v>
      </c>
      <c r="H311" s="141">
        <v>4</v>
      </c>
      <c r="I311" s="142"/>
      <c r="J311" s="143">
        <f t="shared" si="70"/>
        <v>0</v>
      </c>
      <c r="K311" s="144"/>
      <c r="L311" s="32"/>
      <c r="M311" s="145" t="s">
        <v>1</v>
      </c>
      <c r="N311" s="146" t="s">
        <v>42</v>
      </c>
      <c r="P311" s="147">
        <f t="shared" si="71"/>
        <v>0</v>
      </c>
      <c r="Q311" s="147">
        <v>9.0000000000000006E-5</v>
      </c>
      <c r="R311" s="147">
        <f t="shared" si="72"/>
        <v>3.6000000000000002E-4</v>
      </c>
      <c r="S311" s="147">
        <v>0</v>
      </c>
      <c r="T311" s="148">
        <f t="shared" si="73"/>
        <v>0</v>
      </c>
      <c r="AR311" s="149" t="s">
        <v>403</v>
      </c>
      <c r="AT311" s="149" t="s">
        <v>157</v>
      </c>
      <c r="AU311" s="149" t="s">
        <v>89</v>
      </c>
      <c r="AY311" s="17" t="s">
        <v>156</v>
      </c>
      <c r="BE311" s="150">
        <f t="shared" si="74"/>
        <v>0</v>
      </c>
      <c r="BF311" s="150">
        <f t="shared" si="75"/>
        <v>0</v>
      </c>
      <c r="BG311" s="150">
        <f t="shared" si="76"/>
        <v>0</v>
      </c>
      <c r="BH311" s="150">
        <f t="shared" si="77"/>
        <v>0</v>
      </c>
      <c r="BI311" s="150">
        <f t="shared" si="78"/>
        <v>0</v>
      </c>
      <c r="BJ311" s="17" t="s">
        <v>89</v>
      </c>
      <c r="BK311" s="150">
        <f t="shared" si="79"/>
        <v>0</v>
      </c>
      <c r="BL311" s="17" t="s">
        <v>403</v>
      </c>
      <c r="BM311" s="149" t="s">
        <v>6509</v>
      </c>
    </row>
    <row r="312" spans="2:65" s="1" customFormat="1" ht="24.2" customHeight="1">
      <c r="B312" s="136"/>
      <c r="C312" s="137" t="s">
        <v>3504</v>
      </c>
      <c r="D312" s="137" t="s">
        <v>157</v>
      </c>
      <c r="E312" s="138" t="s">
        <v>6510</v>
      </c>
      <c r="F312" s="139" t="s">
        <v>6511</v>
      </c>
      <c r="G312" s="140" t="s">
        <v>333</v>
      </c>
      <c r="H312" s="141">
        <v>263</v>
      </c>
      <c r="I312" s="142"/>
      <c r="J312" s="143">
        <f t="shared" si="70"/>
        <v>0</v>
      </c>
      <c r="K312" s="144"/>
      <c r="L312" s="32"/>
      <c r="M312" s="145" t="s">
        <v>1</v>
      </c>
      <c r="N312" s="146" t="s">
        <v>42</v>
      </c>
      <c r="P312" s="147">
        <f t="shared" si="71"/>
        <v>0</v>
      </c>
      <c r="Q312" s="147">
        <v>9.2167300380228097E-5</v>
      </c>
      <c r="R312" s="147">
        <f t="shared" si="72"/>
        <v>2.4239999999999991E-2</v>
      </c>
      <c r="S312" s="147">
        <v>0</v>
      </c>
      <c r="T312" s="148">
        <f t="shared" si="73"/>
        <v>0</v>
      </c>
      <c r="AR312" s="149" t="s">
        <v>403</v>
      </c>
      <c r="AT312" s="149" t="s">
        <v>157</v>
      </c>
      <c r="AU312" s="149" t="s">
        <v>89</v>
      </c>
      <c r="AY312" s="17" t="s">
        <v>156</v>
      </c>
      <c r="BE312" s="150">
        <f t="shared" si="74"/>
        <v>0</v>
      </c>
      <c r="BF312" s="150">
        <f t="shared" si="75"/>
        <v>0</v>
      </c>
      <c r="BG312" s="150">
        <f t="shared" si="76"/>
        <v>0</v>
      </c>
      <c r="BH312" s="150">
        <f t="shared" si="77"/>
        <v>0</v>
      </c>
      <c r="BI312" s="150">
        <f t="shared" si="78"/>
        <v>0</v>
      </c>
      <c r="BJ312" s="17" t="s">
        <v>89</v>
      </c>
      <c r="BK312" s="150">
        <f t="shared" si="79"/>
        <v>0</v>
      </c>
      <c r="BL312" s="17" t="s">
        <v>403</v>
      </c>
      <c r="BM312" s="149" t="s">
        <v>6512</v>
      </c>
    </row>
    <row r="313" spans="2:65" s="1" customFormat="1" ht="24.2" customHeight="1">
      <c r="B313" s="136"/>
      <c r="C313" s="137" t="s">
        <v>3509</v>
      </c>
      <c r="D313" s="137" t="s">
        <v>157</v>
      </c>
      <c r="E313" s="138" t="s">
        <v>6513</v>
      </c>
      <c r="F313" s="139" t="s">
        <v>6514</v>
      </c>
      <c r="G313" s="140" t="s">
        <v>333</v>
      </c>
      <c r="H313" s="141">
        <v>54</v>
      </c>
      <c r="I313" s="142"/>
      <c r="J313" s="143">
        <f t="shared" si="70"/>
        <v>0</v>
      </c>
      <c r="K313" s="144"/>
      <c r="L313" s="32"/>
      <c r="M313" s="145" t="s">
        <v>1</v>
      </c>
      <c r="N313" s="146" t="s">
        <v>42</v>
      </c>
      <c r="P313" s="147">
        <f t="shared" si="71"/>
        <v>0</v>
      </c>
      <c r="Q313" s="147">
        <v>1.7277777777777799E-4</v>
      </c>
      <c r="R313" s="147">
        <f t="shared" si="72"/>
        <v>9.3300000000000119E-3</v>
      </c>
      <c r="S313" s="147">
        <v>0</v>
      </c>
      <c r="T313" s="148">
        <f t="shared" si="73"/>
        <v>0</v>
      </c>
      <c r="AR313" s="149" t="s">
        <v>403</v>
      </c>
      <c r="AT313" s="149" t="s">
        <v>157</v>
      </c>
      <c r="AU313" s="149" t="s">
        <v>89</v>
      </c>
      <c r="AY313" s="17" t="s">
        <v>156</v>
      </c>
      <c r="BE313" s="150">
        <f t="shared" si="74"/>
        <v>0</v>
      </c>
      <c r="BF313" s="150">
        <f t="shared" si="75"/>
        <v>0</v>
      </c>
      <c r="BG313" s="150">
        <f t="shared" si="76"/>
        <v>0</v>
      </c>
      <c r="BH313" s="150">
        <f t="shared" si="77"/>
        <v>0</v>
      </c>
      <c r="BI313" s="150">
        <f t="shared" si="78"/>
        <v>0</v>
      </c>
      <c r="BJ313" s="17" t="s">
        <v>89</v>
      </c>
      <c r="BK313" s="150">
        <f t="shared" si="79"/>
        <v>0</v>
      </c>
      <c r="BL313" s="17" t="s">
        <v>403</v>
      </c>
      <c r="BM313" s="149" t="s">
        <v>6515</v>
      </c>
    </row>
    <row r="314" spans="2:65" s="1" customFormat="1" ht="24.2" customHeight="1">
      <c r="B314" s="136"/>
      <c r="C314" s="137" t="s">
        <v>3538</v>
      </c>
      <c r="D314" s="137" t="s">
        <v>157</v>
      </c>
      <c r="E314" s="138" t="s">
        <v>6516</v>
      </c>
      <c r="F314" s="139" t="s">
        <v>6517</v>
      </c>
      <c r="G314" s="140" t="s">
        <v>5546</v>
      </c>
      <c r="H314" s="141">
        <v>4</v>
      </c>
      <c r="I314" s="142"/>
      <c r="J314" s="143">
        <f t="shared" si="70"/>
        <v>0</v>
      </c>
      <c r="K314" s="144"/>
      <c r="L314" s="32"/>
      <c r="M314" s="145" t="s">
        <v>1</v>
      </c>
      <c r="N314" s="146" t="s">
        <v>42</v>
      </c>
      <c r="P314" s="147">
        <f t="shared" si="71"/>
        <v>0</v>
      </c>
      <c r="Q314" s="147">
        <v>1.30075E-2</v>
      </c>
      <c r="R314" s="147">
        <f t="shared" si="72"/>
        <v>5.203E-2</v>
      </c>
      <c r="S314" s="147">
        <v>0</v>
      </c>
      <c r="T314" s="148">
        <f t="shared" si="73"/>
        <v>0</v>
      </c>
      <c r="AR314" s="149" t="s">
        <v>403</v>
      </c>
      <c r="AT314" s="149" t="s">
        <v>157</v>
      </c>
      <c r="AU314" s="149" t="s">
        <v>89</v>
      </c>
      <c r="AY314" s="17" t="s">
        <v>156</v>
      </c>
      <c r="BE314" s="150">
        <f t="shared" si="74"/>
        <v>0</v>
      </c>
      <c r="BF314" s="150">
        <f t="shared" si="75"/>
        <v>0</v>
      </c>
      <c r="BG314" s="150">
        <f t="shared" si="76"/>
        <v>0</v>
      </c>
      <c r="BH314" s="150">
        <f t="shared" si="77"/>
        <v>0</v>
      </c>
      <c r="BI314" s="150">
        <f t="shared" si="78"/>
        <v>0</v>
      </c>
      <c r="BJ314" s="17" t="s">
        <v>89</v>
      </c>
      <c r="BK314" s="150">
        <f t="shared" si="79"/>
        <v>0</v>
      </c>
      <c r="BL314" s="17" t="s">
        <v>403</v>
      </c>
      <c r="BM314" s="149" t="s">
        <v>6518</v>
      </c>
    </row>
    <row r="315" spans="2:65" s="1" customFormat="1" ht="16.5" customHeight="1">
      <c r="B315" s="136"/>
      <c r="C315" s="137" t="s">
        <v>1651</v>
      </c>
      <c r="D315" s="137" t="s">
        <v>157</v>
      </c>
      <c r="E315" s="138" t="s">
        <v>6519</v>
      </c>
      <c r="F315" s="139" t="s">
        <v>6520</v>
      </c>
      <c r="G315" s="140" t="s">
        <v>333</v>
      </c>
      <c r="H315" s="141">
        <v>4</v>
      </c>
      <c r="I315" s="142"/>
      <c r="J315" s="143">
        <f t="shared" si="70"/>
        <v>0</v>
      </c>
      <c r="K315" s="144"/>
      <c r="L315" s="32"/>
      <c r="M315" s="145" t="s">
        <v>1</v>
      </c>
      <c r="N315" s="146" t="s">
        <v>42</v>
      </c>
      <c r="P315" s="147">
        <f t="shared" si="71"/>
        <v>0</v>
      </c>
      <c r="Q315" s="147">
        <v>2.175E-4</v>
      </c>
      <c r="R315" s="147">
        <f t="shared" si="72"/>
        <v>8.7000000000000001E-4</v>
      </c>
      <c r="S315" s="147">
        <v>0</v>
      </c>
      <c r="T315" s="148">
        <f t="shared" si="73"/>
        <v>0</v>
      </c>
      <c r="AR315" s="149" t="s">
        <v>403</v>
      </c>
      <c r="AT315" s="149" t="s">
        <v>157</v>
      </c>
      <c r="AU315" s="149" t="s">
        <v>89</v>
      </c>
      <c r="AY315" s="17" t="s">
        <v>156</v>
      </c>
      <c r="BE315" s="150">
        <f t="shared" si="74"/>
        <v>0</v>
      </c>
      <c r="BF315" s="150">
        <f t="shared" si="75"/>
        <v>0</v>
      </c>
      <c r="BG315" s="150">
        <f t="shared" si="76"/>
        <v>0</v>
      </c>
      <c r="BH315" s="150">
        <f t="shared" si="77"/>
        <v>0</v>
      </c>
      <c r="BI315" s="150">
        <f t="shared" si="78"/>
        <v>0</v>
      </c>
      <c r="BJ315" s="17" t="s">
        <v>89</v>
      </c>
      <c r="BK315" s="150">
        <f t="shared" si="79"/>
        <v>0</v>
      </c>
      <c r="BL315" s="17" t="s">
        <v>403</v>
      </c>
      <c r="BM315" s="149" t="s">
        <v>6521</v>
      </c>
    </row>
    <row r="316" spans="2:65" s="1" customFormat="1" ht="33" customHeight="1">
      <c r="B316" s="136"/>
      <c r="C316" s="180" t="s">
        <v>3545</v>
      </c>
      <c r="D316" s="180" t="s">
        <v>263</v>
      </c>
      <c r="E316" s="181" t="s">
        <v>6522</v>
      </c>
      <c r="F316" s="182" t="s">
        <v>6523</v>
      </c>
      <c r="G316" s="183" t="s">
        <v>333</v>
      </c>
      <c r="H316" s="184">
        <v>4</v>
      </c>
      <c r="I316" s="185"/>
      <c r="J316" s="186">
        <f t="shared" si="70"/>
        <v>0</v>
      </c>
      <c r="K316" s="187"/>
      <c r="L316" s="188"/>
      <c r="M316" s="189" t="s">
        <v>1</v>
      </c>
      <c r="N316" s="190" t="s">
        <v>42</v>
      </c>
      <c r="P316" s="147">
        <f t="shared" si="71"/>
        <v>0</v>
      </c>
      <c r="Q316" s="147">
        <v>1.0160000000000001E-2</v>
      </c>
      <c r="R316" s="147">
        <f t="shared" si="72"/>
        <v>4.0640000000000003E-2</v>
      </c>
      <c r="S316" s="147">
        <v>0</v>
      </c>
      <c r="T316" s="148">
        <f t="shared" si="73"/>
        <v>0</v>
      </c>
      <c r="AR316" s="149" t="s">
        <v>664</v>
      </c>
      <c r="AT316" s="149" t="s">
        <v>263</v>
      </c>
      <c r="AU316" s="149" t="s">
        <v>89</v>
      </c>
      <c r="AY316" s="17" t="s">
        <v>156</v>
      </c>
      <c r="BE316" s="150">
        <f t="shared" si="74"/>
        <v>0</v>
      </c>
      <c r="BF316" s="150">
        <f t="shared" si="75"/>
        <v>0</v>
      </c>
      <c r="BG316" s="150">
        <f t="shared" si="76"/>
        <v>0</v>
      </c>
      <c r="BH316" s="150">
        <f t="shared" si="77"/>
        <v>0</v>
      </c>
      <c r="BI316" s="150">
        <f t="shared" si="78"/>
        <v>0</v>
      </c>
      <c r="BJ316" s="17" t="s">
        <v>89</v>
      </c>
      <c r="BK316" s="150">
        <f t="shared" si="79"/>
        <v>0</v>
      </c>
      <c r="BL316" s="17" t="s">
        <v>403</v>
      </c>
      <c r="BM316" s="149" t="s">
        <v>6524</v>
      </c>
    </row>
    <row r="317" spans="2:65" s="1" customFormat="1" ht="16.5" customHeight="1">
      <c r="B317" s="136"/>
      <c r="C317" s="137" t="s">
        <v>3549</v>
      </c>
      <c r="D317" s="137" t="s">
        <v>157</v>
      </c>
      <c r="E317" s="138" t="s">
        <v>6525</v>
      </c>
      <c r="F317" s="139" t="s">
        <v>6526</v>
      </c>
      <c r="G317" s="140" t="s">
        <v>333</v>
      </c>
      <c r="H317" s="141">
        <v>51</v>
      </c>
      <c r="I317" s="142"/>
      <c r="J317" s="143">
        <f t="shared" si="70"/>
        <v>0</v>
      </c>
      <c r="K317" s="144"/>
      <c r="L317" s="32"/>
      <c r="M317" s="145" t="s">
        <v>1</v>
      </c>
      <c r="N317" s="146" t="s">
        <v>42</v>
      </c>
      <c r="P317" s="147">
        <f t="shared" si="71"/>
        <v>0</v>
      </c>
      <c r="Q317" s="147">
        <v>3.0000000000000001E-5</v>
      </c>
      <c r="R317" s="147">
        <f t="shared" si="72"/>
        <v>1.5300000000000001E-3</v>
      </c>
      <c r="S317" s="147">
        <v>0</v>
      </c>
      <c r="T317" s="148">
        <f t="shared" si="73"/>
        <v>0</v>
      </c>
      <c r="AR317" s="149" t="s">
        <v>403</v>
      </c>
      <c r="AT317" s="149" t="s">
        <v>157</v>
      </c>
      <c r="AU317" s="149" t="s">
        <v>89</v>
      </c>
      <c r="AY317" s="17" t="s">
        <v>156</v>
      </c>
      <c r="BE317" s="150">
        <f t="shared" si="74"/>
        <v>0</v>
      </c>
      <c r="BF317" s="150">
        <f t="shared" si="75"/>
        <v>0</v>
      </c>
      <c r="BG317" s="150">
        <f t="shared" si="76"/>
        <v>0</v>
      </c>
      <c r="BH317" s="150">
        <f t="shared" si="77"/>
        <v>0</v>
      </c>
      <c r="BI317" s="150">
        <f t="shared" si="78"/>
        <v>0</v>
      </c>
      <c r="BJ317" s="17" t="s">
        <v>89</v>
      </c>
      <c r="BK317" s="150">
        <f t="shared" si="79"/>
        <v>0</v>
      </c>
      <c r="BL317" s="17" t="s">
        <v>403</v>
      </c>
      <c r="BM317" s="149" t="s">
        <v>6527</v>
      </c>
    </row>
    <row r="318" spans="2:65" s="1" customFormat="1" ht="16.5" customHeight="1">
      <c r="B318" s="136"/>
      <c r="C318" s="137" t="s">
        <v>3555</v>
      </c>
      <c r="D318" s="137" t="s">
        <v>157</v>
      </c>
      <c r="E318" s="138" t="s">
        <v>6528</v>
      </c>
      <c r="F318" s="139" t="s">
        <v>6529</v>
      </c>
      <c r="G318" s="140" t="s">
        <v>333</v>
      </c>
      <c r="H318" s="141">
        <v>5</v>
      </c>
      <c r="I318" s="142"/>
      <c r="J318" s="143">
        <f t="shared" si="70"/>
        <v>0</v>
      </c>
      <c r="K318" s="144"/>
      <c r="L318" s="32"/>
      <c r="M318" s="145" t="s">
        <v>1</v>
      </c>
      <c r="N318" s="146" t="s">
        <v>42</v>
      </c>
      <c r="P318" s="147">
        <f t="shared" si="71"/>
        <v>0</v>
      </c>
      <c r="Q318" s="147">
        <v>3.0000000000000001E-5</v>
      </c>
      <c r="R318" s="147">
        <f t="shared" si="72"/>
        <v>1.5000000000000001E-4</v>
      </c>
      <c r="S318" s="147">
        <v>0</v>
      </c>
      <c r="T318" s="148">
        <f t="shared" si="73"/>
        <v>0</v>
      </c>
      <c r="AR318" s="149" t="s">
        <v>403</v>
      </c>
      <c r="AT318" s="149" t="s">
        <v>157</v>
      </c>
      <c r="AU318" s="149" t="s">
        <v>89</v>
      </c>
      <c r="AY318" s="17" t="s">
        <v>156</v>
      </c>
      <c r="BE318" s="150">
        <f t="shared" si="74"/>
        <v>0</v>
      </c>
      <c r="BF318" s="150">
        <f t="shared" si="75"/>
        <v>0</v>
      </c>
      <c r="BG318" s="150">
        <f t="shared" si="76"/>
        <v>0</v>
      </c>
      <c r="BH318" s="150">
        <f t="shared" si="77"/>
        <v>0</v>
      </c>
      <c r="BI318" s="150">
        <f t="shared" si="78"/>
        <v>0</v>
      </c>
      <c r="BJ318" s="17" t="s">
        <v>89</v>
      </c>
      <c r="BK318" s="150">
        <f t="shared" si="79"/>
        <v>0</v>
      </c>
      <c r="BL318" s="17" t="s">
        <v>403</v>
      </c>
      <c r="BM318" s="149" t="s">
        <v>6530</v>
      </c>
    </row>
    <row r="319" spans="2:65" s="1" customFormat="1" ht="21.75" customHeight="1">
      <c r="B319" s="136"/>
      <c r="C319" s="180" t="s">
        <v>3592</v>
      </c>
      <c r="D319" s="180" t="s">
        <v>263</v>
      </c>
      <c r="E319" s="181" t="s">
        <v>6531</v>
      </c>
      <c r="F319" s="182" t="s">
        <v>6532</v>
      </c>
      <c r="G319" s="183" t="s">
        <v>333</v>
      </c>
      <c r="H319" s="184">
        <v>39</v>
      </c>
      <c r="I319" s="185"/>
      <c r="J319" s="186">
        <f t="shared" si="70"/>
        <v>0</v>
      </c>
      <c r="K319" s="187"/>
      <c r="L319" s="188"/>
      <c r="M319" s="189" t="s">
        <v>1</v>
      </c>
      <c r="N319" s="190" t="s">
        <v>42</v>
      </c>
      <c r="P319" s="147">
        <f t="shared" si="71"/>
        <v>0</v>
      </c>
      <c r="Q319" s="147">
        <v>3.8999999999999999E-4</v>
      </c>
      <c r="R319" s="147">
        <f t="shared" si="72"/>
        <v>1.521E-2</v>
      </c>
      <c r="S319" s="147">
        <v>0</v>
      </c>
      <c r="T319" s="148">
        <f t="shared" si="73"/>
        <v>0</v>
      </c>
      <c r="AR319" s="149" t="s">
        <v>664</v>
      </c>
      <c r="AT319" s="149" t="s">
        <v>263</v>
      </c>
      <c r="AU319" s="149" t="s">
        <v>89</v>
      </c>
      <c r="AY319" s="17" t="s">
        <v>156</v>
      </c>
      <c r="BE319" s="150">
        <f t="shared" si="74"/>
        <v>0</v>
      </c>
      <c r="BF319" s="150">
        <f t="shared" si="75"/>
        <v>0</v>
      </c>
      <c r="BG319" s="150">
        <f t="shared" si="76"/>
        <v>0</v>
      </c>
      <c r="BH319" s="150">
        <f t="shared" si="77"/>
        <v>0</v>
      </c>
      <c r="BI319" s="150">
        <f t="shared" si="78"/>
        <v>0</v>
      </c>
      <c r="BJ319" s="17" t="s">
        <v>89</v>
      </c>
      <c r="BK319" s="150">
        <f t="shared" si="79"/>
        <v>0</v>
      </c>
      <c r="BL319" s="17" t="s">
        <v>403</v>
      </c>
      <c r="BM319" s="149" t="s">
        <v>6533</v>
      </c>
    </row>
    <row r="320" spans="2:65" s="1" customFormat="1" ht="21.75" customHeight="1">
      <c r="B320" s="136"/>
      <c r="C320" s="180" t="s">
        <v>3615</v>
      </c>
      <c r="D320" s="180" t="s">
        <v>263</v>
      </c>
      <c r="E320" s="181" t="s">
        <v>6534</v>
      </c>
      <c r="F320" s="182" t="s">
        <v>6535</v>
      </c>
      <c r="G320" s="183" t="s">
        <v>333</v>
      </c>
      <c r="H320" s="184">
        <v>5</v>
      </c>
      <c r="I320" s="185"/>
      <c r="J320" s="186">
        <f t="shared" si="70"/>
        <v>0</v>
      </c>
      <c r="K320" s="187"/>
      <c r="L320" s="188"/>
      <c r="M320" s="189" t="s">
        <v>1</v>
      </c>
      <c r="N320" s="190" t="s">
        <v>42</v>
      </c>
      <c r="P320" s="147">
        <f t="shared" si="71"/>
        <v>0</v>
      </c>
      <c r="Q320" s="147">
        <v>6.4000000000000005E-4</v>
      </c>
      <c r="R320" s="147">
        <f t="shared" si="72"/>
        <v>3.2000000000000002E-3</v>
      </c>
      <c r="S320" s="147">
        <v>0</v>
      </c>
      <c r="T320" s="148">
        <f t="shared" si="73"/>
        <v>0</v>
      </c>
      <c r="AR320" s="149" t="s">
        <v>664</v>
      </c>
      <c r="AT320" s="149" t="s">
        <v>263</v>
      </c>
      <c r="AU320" s="149" t="s">
        <v>89</v>
      </c>
      <c r="AY320" s="17" t="s">
        <v>156</v>
      </c>
      <c r="BE320" s="150">
        <f t="shared" si="74"/>
        <v>0</v>
      </c>
      <c r="BF320" s="150">
        <f t="shared" si="75"/>
        <v>0</v>
      </c>
      <c r="BG320" s="150">
        <f t="shared" si="76"/>
        <v>0</v>
      </c>
      <c r="BH320" s="150">
        <f t="shared" si="77"/>
        <v>0</v>
      </c>
      <c r="BI320" s="150">
        <f t="shared" si="78"/>
        <v>0</v>
      </c>
      <c r="BJ320" s="17" t="s">
        <v>89</v>
      </c>
      <c r="BK320" s="150">
        <f t="shared" si="79"/>
        <v>0</v>
      </c>
      <c r="BL320" s="17" t="s">
        <v>403</v>
      </c>
      <c r="BM320" s="149" t="s">
        <v>6536</v>
      </c>
    </row>
    <row r="321" spans="2:65" s="1" customFormat="1" ht="24.2" customHeight="1">
      <c r="B321" s="136"/>
      <c r="C321" s="180" t="s">
        <v>3643</v>
      </c>
      <c r="D321" s="180" t="s">
        <v>263</v>
      </c>
      <c r="E321" s="181" t="s">
        <v>6537</v>
      </c>
      <c r="F321" s="182" t="s">
        <v>6538</v>
      </c>
      <c r="G321" s="183" t="s">
        <v>333</v>
      </c>
      <c r="H321" s="184">
        <v>12</v>
      </c>
      <c r="I321" s="185"/>
      <c r="J321" s="186">
        <f t="shared" si="70"/>
        <v>0</v>
      </c>
      <c r="K321" s="187"/>
      <c r="L321" s="188"/>
      <c r="M321" s="189" t="s">
        <v>1</v>
      </c>
      <c r="N321" s="190" t="s">
        <v>42</v>
      </c>
      <c r="P321" s="147">
        <f t="shared" si="71"/>
        <v>0</v>
      </c>
      <c r="Q321" s="147">
        <v>3.8999999999999999E-4</v>
      </c>
      <c r="R321" s="147">
        <f t="shared" si="72"/>
        <v>4.6800000000000001E-3</v>
      </c>
      <c r="S321" s="147">
        <v>0</v>
      </c>
      <c r="T321" s="148">
        <f t="shared" si="73"/>
        <v>0</v>
      </c>
      <c r="AR321" s="149" t="s">
        <v>664</v>
      </c>
      <c r="AT321" s="149" t="s">
        <v>263</v>
      </c>
      <c r="AU321" s="149" t="s">
        <v>89</v>
      </c>
      <c r="AY321" s="17" t="s">
        <v>156</v>
      </c>
      <c r="BE321" s="150">
        <f t="shared" si="74"/>
        <v>0</v>
      </c>
      <c r="BF321" s="150">
        <f t="shared" si="75"/>
        <v>0</v>
      </c>
      <c r="BG321" s="150">
        <f t="shared" si="76"/>
        <v>0</v>
      </c>
      <c r="BH321" s="150">
        <f t="shared" si="77"/>
        <v>0</v>
      </c>
      <c r="BI321" s="150">
        <f t="shared" si="78"/>
        <v>0</v>
      </c>
      <c r="BJ321" s="17" t="s">
        <v>89</v>
      </c>
      <c r="BK321" s="150">
        <f t="shared" si="79"/>
        <v>0</v>
      </c>
      <c r="BL321" s="17" t="s">
        <v>403</v>
      </c>
      <c r="BM321" s="149" t="s">
        <v>6539</v>
      </c>
    </row>
    <row r="322" spans="2:65" s="1" customFormat="1" ht="16.5" customHeight="1">
      <c r="B322" s="136"/>
      <c r="C322" s="137" t="s">
        <v>3661</v>
      </c>
      <c r="D322" s="137" t="s">
        <v>157</v>
      </c>
      <c r="E322" s="138" t="s">
        <v>6540</v>
      </c>
      <c r="F322" s="139" t="s">
        <v>6541</v>
      </c>
      <c r="G322" s="140" t="s">
        <v>333</v>
      </c>
      <c r="H322" s="141">
        <v>206</v>
      </c>
      <c r="I322" s="142"/>
      <c r="J322" s="143">
        <f t="shared" si="70"/>
        <v>0</v>
      </c>
      <c r="K322" s="144"/>
      <c r="L322" s="32"/>
      <c r="M322" s="145" t="s">
        <v>1</v>
      </c>
      <c r="N322" s="146" t="s">
        <v>42</v>
      </c>
      <c r="P322" s="147">
        <f t="shared" si="71"/>
        <v>0</v>
      </c>
      <c r="Q322" s="147">
        <v>1.99514563106796E-5</v>
      </c>
      <c r="R322" s="147">
        <f t="shared" si="72"/>
        <v>4.1099999999999973E-3</v>
      </c>
      <c r="S322" s="147">
        <v>0</v>
      </c>
      <c r="T322" s="148">
        <f t="shared" si="73"/>
        <v>0</v>
      </c>
      <c r="AR322" s="149" t="s">
        <v>403</v>
      </c>
      <c r="AT322" s="149" t="s">
        <v>157</v>
      </c>
      <c r="AU322" s="149" t="s">
        <v>89</v>
      </c>
      <c r="AY322" s="17" t="s">
        <v>156</v>
      </c>
      <c r="BE322" s="150">
        <f t="shared" si="74"/>
        <v>0</v>
      </c>
      <c r="BF322" s="150">
        <f t="shared" si="75"/>
        <v>0</v>
      </c>
      <c r="BG322" s="150">
        <f t="shared" si="76"/>
        <v>0</v>
      </c>
      <c r="BH322" s="150">
        <f t="shared" si="77"/>
        <v>0</v>
      </c>
      <c r="BI322" s="150">
        <f t="shared" si="78"/>
        <v>0</v>
      </c>
      <c r="BJ322" s="17" t="s">
        <v>89</v>
      </c>
      <c r="BK322" s="150">
        <f t="shared" si="79"/>
        <v>0</v>
      </c>
      <c r="BL322" s="17" t="s">
        <v>403</v>
      </c>
      <c r="BM322" s="149" t="s">
        <v>6542</v>
      </c>
    </row>
    <row r="323" spans="2:65" s="1" customFormat="1" ht="16.5" customHeight="1">
      <c r="B323" s="136"/>
      <c r="C323" s="137" t="s">
        <v>3665</v>
      </c>
      <c r="D323" s="137" t="s">
        <v>157</v>
      </c>
      <c r="E323" s="138" t="s">
        <v>6543</v>
      </c>
      <c r="F323" s="139" t="s">
        <v>6544</v>
      </c>
      <c r="G323" s="140" t="s">
        <v>333</v>
      </c>
      <c r="H323" s="141">
        <v>11</v>
      </c>
      <c r="I323" s="142"/>
      <c r="J323" s="143">
        <f t="shared" si="70"/>
        <v>0</v>
      </c>
      <c r="K323" s="144"/>
      <c r="L323" s="32"/>
      <c r="M323" s="145" t="s">
        <v>1</v>
      </c>
      <c r="N323" s="146" t="s">
        <v>42</v>
      </c>
      <c r="P323" s="147">
        <f t="shared" si="71"/>
        <v>0</v>
      </c>
      <c r="Q323" s="147">
        <v>2.0000000000000002E-5</v>
      </c>
      <c r="R323" s="147">
        <f t="shared" si="72"/>
        <v>2.2000000000000001E-4</v>
      </c>
      <c r="S323" s="147">
        <v>0</v>
      </c>
      <c r="T323" s="148">
        <f t="shared" si="73"/>
        <v>0</v>
      </c>
      <c r="AR323" s="149" t="s">
        <v>403</v>
      </c>
      <c r="AT323" s="149" t="s">
        <v>157</v>
      </c>
      <c r="AU323" s="149" t="s">
        <v>89</v>
      </c>
      <c r="AY323" s="17" t="s">
        <v>156</v>
      </c>
      <c r="BE323" s="150">
        <f t="shared" si="74"/>
        <v>0</v>
      </c>
      <c r="BF323" s="150">
        <f t="shared" si="75"/>
        <v>0</v>
      </c>
      <c r="BG323" s="150">
        <f t="shared" si="76"/>
        <v>0</v>
      </c>
      <c r="BH323" s="150">
        <f t="shared" si="77"/>
        <v>0</v>
      </c>
      <c r="BI323" s="150">
        <f t="shared" si="78"/>
        <v>0</v>
      </c>
      <c r="BJ323" s="17" t="s">
        <v>89</v>
      </c>
      <c r="BK323" s="150">
        <f t="shared" si="79"/>
        <v>0</v>
      </c>
      <c r="BL323" s="17" t="s">
        <v>403</v>
      </c>
      <c r="BM323" s="149" t="s">
        <v>6545</v>
      </c>
    </row>
    <row r="324" spans="2:65" s="1" customFormat="1" ht="16.5" customHeight="1">
      <c r="B324" s="136"/>
      <c r="C324" s="137" t="s">
        <v>3669</v>
      </c>
      <c r="D324" s="137" t="s">
        <v>157</v>
      </c>
      <c r="E324" s="138" t="s">
        <v>6546</v>
      </c>
      <c r="F324" s="139" t="s">
        <v>6547</v>
      </c>
      <c r="G324" s="140" t="s">
        <v>333</v>
      </c>
      <c r="H324" s="141">
        <v>10</v>
      </c>
      <c r="I324" s="142"/>
      <c r="J324" s="143">
        <f t="shared" si="70"/>
        <v>0</v>
      </c>
      <c r="K324" s="144"/>
      <c r="L324" s="32"/>
      <c r="M324" s="145" t="s">
        <v>1</v>
      </c>
      <c r="N324" s="146" t="s">
        <v>42</v>
      </c>
      <c r="P324" s="147">
        <f t="shared" si="71"/>
        <v>0</v>
      </c>
      <c r="Q324" s="147">
        <v>2.0000000000000002E-5</v>
      </c>
      <c r="R324" s="147">
        <f t="shared" si="72"/>
        <v>2.0000000000000001E-4</v>
      </c>
      <c r="S324" s="147">
        <v>0</v>
      </c>
      <c r="T324" s="148">
        <f t="shared" si="73"/>
        <v>0</v>
      </c>
      <c r="AR324" s="149" t="s">
        <v>403</v>
      </c>
      <c r="AT324" s="149" t="s">
        <v>157</v>
      </c>
      <c r="AU324" s="149" t="s">
        <v>89</v>
      </c>
      <c r="AY324" s="17" t="s">
        <v>156</v>
      </c>
      <c r="BE324" s="150">
        <f t="shared" si="74"/>
        <v>0</v>
      </c>
      <c r="BF324" s="150">
        <f t="shared" si="75"/>
        <v>0</v>
      </c>
      <c r="BG324" s="150">
        <f t="shared" si="76"/>
        <v>0</v>
      </c>
      <c r="BH324" s="150">
        <f t="shared" si="77"/>
        <v>0</v>
      </c>
      <c r="BI324" s="150">
        <f t="shared" si="78"/>
        <v>0</v>
      </c>
      <c r="BJ324" s="17" t="s">
        <v>89</v>
      </c>
      <c r="BK324" s="150">
        <f t="shared" si="79"/>
        <v>0</v>
      </c>
      <c r="BL324" s="17" t="s">
        <v>403</v>
      </c>
      <c r="BM324" s="149" t="s">
        <v>6548</v>
      </c>
    </row>
    <row r="325" spans="2:65" s="1" customFormat="1" ht="16.5" customHeight="1">
      <c r="B325" s="136"/>
      <c r="C325" s="137" t="s">
        <v>3673</v>
      </c>
      <c r="D325" s="137" t="s">
        <v>157</v>
      </c>
      <c r="E325" s="138" t="s">
        <v>6549</v>
      </c>
      <c r="F325" s="139" t="s">
        <v>6550</v>
      </c>
      <c r="G325" s="140" t="s">
        <v>333</v>
      </c>
      <c r="H325" s="141">
        <v>4</v>
      </c>
      <c r="I325" s="142"/>
      <c r="J325" s="143">
        <f t="shared" si="70"/>
        <v>0</v>
      </c>
      <c r="K325" s="144"/>
      <c r="L325" s="32"/>
      <c r="M325" s="145" t="s">
        <v>1</v>
      </c>
      <c r="N325" s="146" t="s">
        <v>42</v>
      </c>
      <c r="P325" s="147">
        <f t="shared" si="71"/>
        <v>0</v>
      </c>
      <c r="Q325" s="147">
        <v>3.0000000000000001E-5</v>
      </c>
      <c r="R325" s="147">
        <f t="shared" si="72"/>
        <v>1.2E-4</v>
      </c>
      <c r="S325" s="147">
        <v>0</v>
      </c>
      <c r="T325" s="148">
        <f t="shared" si="73"/>
        <v>0</v>
      </c>
      <c r="AR325" s="149" t="s">
        <v>403</v>
      </c>
      <c r="AT325" s="149" t="s">
        <v>157</v>
      </c>
      <c r="AU325" s="149" t="s">
        <v>89</v>
      </c>
      <c r="AY325" s="17" t="s">
        <v>156</v>
      </c>
      <c r="BE325" s="150">
        <f t="shared" si="74"/>
        <v>0</v>
      </c>
      <c r="BF325" s="150">
        <f t="shared" si="75"/>
        <v>0</v>
      </c>
      <c r="BG325" s="150">
        <f t="shared" si="76"/>
        <v>0</v>
      </c>
      <c r="BH325" s="150">
        <f t="shared" si="77"/>
        <v>0</v>
      </c>
      <c r="BI325" s="150">
        <f t="shared" si="78"/>
        <v>0</v>
      </c>
      <c r="BJ325" s="17" t="s">
        <v>89</v>
      </c>
      <c r="BK325" s="150">
        <f t="shared" si="79"/>
        <v>0</v>
      </c>
      <c r="BL325" s="17" t="s">
        <v>403</v>
      </c>
      <c r="BM325" s="149" t="s">
        <v>6551</v>
      </c>
    </row>
    <row r="326" spans="2:65" s="1" customFormat="1" ht="16.5" customHeight="1">
      <c r="B326" s="136"/>
      <c r="C326" s="137" t="s">
        <v>3677</v>
      </c>
      <c r="D326" s="137" t="s">
        <v>157</v>
      </c>
      <c r="E326" s="138" t="s">
        <v>6552</v>
      </c>
      <c r="F326" s="139" t="s">
        <v>6553</v>
      </c>
      <c r="G326" s="140" t="s">
        <v>333</v>
      </c>
      <c r="H326" s="141">
        <v>23</v>
      </c>
      <c r="I326" s="142"/>
      <c r="J326" s="143">
        <f t="shared" si="70"/>
        <v>0</v>
      </c>
      <c r="K326" s="144"/>
      <c r="L326" s="32"/>
      <c r="M326" s="145" t="s">
        <v>1</v>
      </c>
      <c r="N326" s="146" t="s">
        <v>42</v>
      </c>
      <c r="P326" s="147">
        <f t="shared" si="71"/>
        <v>0</v>
      </c>
      <c r="Q326" s="147">
        <v>3.0000000000000001E-5</v>
      </c>
      <c r="R326" s="147">
        <f t="shared" si="72"/>
        <v>6.8999999999999997E-4</v>
      </c>
      <c r="S326" s="147">
        <v>0</v>
      </c>
      <c r="T326" s="148">
        <f t="shared" si="73"/>
        <v>0</v>
      </c>
      <c r="AR326" s="149" t="s">
        <v>403</v>
      </c>
      <c r="AT326" s="149" t="s">
        <v>157</v>
      </c>
      <c r="AU326" s="149" t="s">
        <v>89</v>
      </c>
      <c r="AY326" s="17" t="s">
        <v>156</v>
      </c>
      <c r="BE326" s="150">
        <f t="shared" si="74"/>
        <v>0</v>
      </c>
      <c r="BF326" s="150">
        <f t="shared" si="75"/>
        <v>0</v>
      </c>
      <c r="BG326" s="150">
        <f t="shared" si="76"/>
        <v>0</v>
      </c>
      <c r="BH326" s="150">
        <f t="shared" si="77"/>
        <v>0</v>
      </c>
      <c r="BI326" s="150">
        <f t="shared" si="78"/>
        <v>0</v>
      </c>
      <c r="BJ326" s="17" t="s">
        <v>89</v>
      </c>
      <c r="BK326" s="150">
        <f t="shared" si="79"/>
        <v>0</v>
      </c>
      <c r="BL326" s="17" t="s">
        <v>403</v>
      </c>
      <c r="BM326" s="149" t="s">
        <v>6554</v>
      </c>
    </row>
    <row r="327" spans="2:65" s="1" customFormat="1" ht="16.5" customHeight="1">
      <c r="B327" s="136"/>
      <c r="C327" s="137" t="s">
        <v>2950</v>
      </c>
      <c r="D327" s="137" t="s">
        <v>157</v>
      </c>
      <c r="E327" s="138" t="s">
        <v>6555</v>
      </c>
      <c r="F327" s="139" t="s">
        <v>6556</v>
      </c>
      <c r="G327" s="140" t="s">
        <v>333</v>
      </c>
      <c r="H327" s="141">
        <v>14</v>
      </c>
      <c r="I327" s="142"/>
      <c r="J327" s="143">
        <f t="shared" si="70"/>
        <v>0</v>
      </c>
      <c r="K327" s="144"/>
      <c r="L327" s="32"/>
      <c r="M327" s="145" t="s">
        <v>1</v>
      </c>
      <c r="N327" s="146" t="s">
        <v>42</v>
      </c>
      <c r="P327" s="147">
        <f t="shared" si="71"/>
        <v>0</v>
      </c>
      <c r="Q327" s="147">
        <v>3.0000000000000001E-5</v>
      </c>
      <c r="R327" s="147">
        <f t="shared" si="72"/>
        <v>4.2000000000000002E-4</v>
      </c>
      <c r="S327" s="147">
        <v>0</v>
      </c>
      <c r="T327" s="148">
        <f t="shared" si="73"/>
        <v>0</v>
      </c>
      <c r="AR327" s="149" t="s">
        <v>403</v>
      </c>
      <c r="AT327" s="149" t="s">
        <v>157</v>
      </c>
      <c r="AU327" s="149" t="s">
        <v>89</v>
      </c>
      <c r="AY327" s="17" t="s">
        <v>156</v>
      </c>
      <c r="BE327" s="150">
        <f t="shared" si="74"/>
        <v>0</v>
      </c>
      <c r="BF327" s="150">
        <f t="shared" si="75"/>
        <v>0</v>
      </c>
      <c r="BG327" s="150">
        <f t="shared" si="76"/>
        <v>0</v>
      </c>
      <c r="BH327" s="150">
        <f t="shared" si="77"/>
        <v>0</v>
      </c>
      <c r="BI327" s="150">
        <f t="shared" si="78"/>
        <v>0</v>
      </c>
      <c r="BJ327" s="17" t="s">
        <v>89</v>
      </c>
      <c r="BK327" s="150">
        <f t="shared" si="79"/>
        <v>0</v>
      </c>
      <c r="BL327" s="17" t="s">
        <v>403</v>
      </c>
      <c r="BM327" s="149" t="s">
        <v>6557</v>
      </c>
    </row>
    <row r="328" spans="2:65" s="1" customFormat="1" ht="16.5" customHeight="1">
      <c r="B328" s="136"/>
      <c r="C328" s="180" t="s">
        <v>5747</v>
      </c>
      <c r="D328" s="180" t="s">
        <v>263</v>
      </c>
      <c r="E328" s="181" t="s">
        <v>6558</v>
      </c>
      <c r="F328" s="182" t="s">
        <v>6559</v>
      </c>
      <c r="G328" s="183" t="s">
        <v>333</v>
      </c>
      <c r="H328" s="184">
        <v>1</v>
      </c>
      <c r="I328" s="185"/>
      <c r="J328" s="186">
        <f t="shared" si="70"/>
        <v>0</v>
      </c>
      <c r="K328" s="187"/>
      <c r="L328" s="188"/>
      <c r="M328" s="189" t="s">
        <v>1</v>
      </c>
      <c r="N328" s="190" t="s">
        <v>42</v>
      </c>
      <c r="P328" s="147">
        <f t="shared" si="71"/>
        <v>0</v>
      </c>
      <c r="Q328" s="147">
        <v>3.4000000000000002E-4</v>
      </c>
      <c r="R328" s="147">
        <f t="shared" si="72"/>
        <v>3.4000000000000002E-4</v>
      </c>
      <c r="S328" s="147">
        <v>0</v>
      </c>
      <c r="T328" s="148">
        <f t="shared" si="73"/>
        <v>0</v>
      </c>
      <c r="AR328" s="149" t="s">
        <v>664</v>
      </c>
      <c r="AT328" s="149" t="s">
        <v>263</v>
      </c>
      <c r="AU328" s="149" t="s">
        <v>89</v>
      </c>
      <c r="AY328" s="17" t="s">
        <v>156</v>
      </c>
      <c r="BE328" s="150">
        <f t="shared" si="74"/>
        <v>0</v>
      </c>
      <c r="BF328" s="150">
        <f t="shared" si="75"/>
        <v>0</v>
      </c>
      <c r="BG328" s="150">
        <f t="shared" si="76"/>
        <v>0</v>
      </c>
      <c r="BH328" s="150">
        <f t="shared" si="77"/>
        <v>0</v>
      </c>
      <c r="BI328" s="150">
        <f t="shared" si="78"/>
        <v>0</v>
      </c>
      <c r="BJ328" s="17" t="s">
        <v>89</v>
      </c>
      <c r="BK328" s="150">
        <f t="shared" si="79"/>
        <v>0</v>
      </c>
      <c r="BL328" s="17" t="s">
        <v>403</v>
      </c>
      <c r="BM328" s="149" t="s">
        <v>6560</v>
      </c>
    </row>
    <row r="329" spans="2:65" s="1" customFormat="1" ht="16.5" customHeight="1">
      <c r="B329" s="136"/>
      <c r="C329" s="180" t="s">
        <v>5751</v>
      </c>
      <c r="D329" s="180" t="s">
        <v>263</v>
      </c>
      <c r="E329" s="181" t="s">
        <v>6561</v>
      </c>
      <c r="F329" s="182" t="s">
        <v>6562</v>
      </c>
      <c r="G329" s="183" t="s">
        <v>333</v>
      </c>
      <c r="H329" s="184">
        <v>8</v>
      </c>
      <c r="I329" s="185"/>
      <c r="J329" s="186">
        <f t="shared" si="70"/>
        <v>0</v>
      </c>
      <c r="K329" s="187"/>
      <c r="L329" s="188"/>
      <c r="M329" s="189" t="s">
        <v>1</v>
      </c>
      <c r="N329" s="190" t="s">
        <v>42</v>
      </c>
      <c r="P329" s="147">
        <f t="shared" si="71"/>
        <v>0</v>
      </c>
      <c r="Q329" s="147">
        <v>3.4000000000000002E-4</v>
      </c>
      <c r="R329" s="147">
        <f t="shared" si="72"/>
        <v>2.7200000000000002E-3</v>
      </c>
      <c r="S329" s="147">
        <v>0</v>
      </c>
      <c r="T329" s="148">
        <f t="shared" si="73"/>
        <v>0</v>
      </c>
      <c r="AR329" s="149" t="s">
        <v>664</v>
      </c>
      <c r="AT329" s="149" t="s">
        <v>263</v>
      </c>
      <c r="AU329" s="149" t="s">
        <v>89</v>
      </c>
      <c r="AY329" s="17" t="s">
        <v>156</v>
      </c>
      <c r="BE329" s="150">
        <f t="shared" si="74"/>
        <v>0</v>
      </c>
      <c r="BF329" s="150">
        <f t="shared" si="75"/>
        <v>0</v>
      </c>
      <c r="BG329" s="150">
        <f t="shared" si="76"/>
        <v>0</v>
      </c>
      <c r="BH329" s="150">
        <f t="shared" si="77"/>
        <v>0</v>
      </c>
      <c r="BI329" s="150">
        <f t="shared" si="78"/>
        <v>0</v>
      </c>
      <c r="BJ329" s="17" t="s">
        <v>89</v>
      </c>
      <c r="BK329" s="150">
        <f t="shared" si="79"/>
        <v>0</v>
      </c>
      <c r="BL329" s="17" t="s">
        <v>403</v>
      </c>
      <c r="BM329" s="149" t="s">
        <v>6563</v>
      </c>
    </row>
    <row r="330" spans="2:65" s="1" customFormat="1" ht="16.5" customHeight="1">
      <c r="B330" s="136"/>
      <c r="C330" s="180" t="s">
        <v>5755</v>
      </c>
      <c r="D330" s="180" t="s">
        <v>263</v>
      </c>
      <c r="E330" s="181" t="s">
        <v>6564</v>
      </c>
      <c r="F330" s="182" t="s">
        <v>6565</v>
      </c>
      <c r="G330" s="183" t="s">
        <v>333</v>
      </c>
      <c r="H330" s="184">
        <v>6</v>
      </c>
      <c r="I330" s="185"/>
      <c r="J330" s="186">
        <f t="shared" si="70"/>
        <v>0</v>
      </c>
      <c r="K330" s="187"/>
      <c r="L330" s="188"/>
      <c r="M330" s="189" t="s">
        <v>1</v>
      </c>
      <c r="N330" s="190" t="s">
        <v>42</v>
      </c>
      <c r="P330" s="147">
        <f t="shared" si="71"/>
        <v>0</v>
      </c>
      <c r="Q330" s="147">
        <v>1.34E-3</v>
      </c>
      <c r="R330" s="147">
        <f t="shared" si="72"/>
        <v>8.0400000000000003E-3</v>
      </c>
      <c r="S330" s="147">
        <v>0</v>
      </c>
      <c r="T330" s="148">
        <f t="shared" si="73"/>
        <v>0</v>
      </c>
      <c r="AR330" s="149" t="s">
        <v>664</v>
      </c>
      <c r="AT330" s="149" t="s">
        <v>263</v>
      </c>
      <c r="AU330" s="149" t="s">
        <v>89</v>
      </c>
      <c r="AY330" s="17" t="s">
        <v>156</v>
      </c>
      <c r="BE330" s="150">
        <f t="shared" si="74"/>
        <v>0</v>
      </c>
      <c r="BF330" s="150">
        <f t="shared" si="75"/>
        <v>0</v>
      </c>
      <c r="BG330" s="150">
        <f t="shared" si="76"/>
        <v>0</v>
      </c>
      <c r="BH330" s="150">
        <f t="shared" si="77"/>
        <v>0</v>
      </c>
      <c r="BI330" s="150">
        <f t="shared" si="78"/>
        <v>0</v>
      </c>
      <c r="BJ330" s="17" t="s">
        <v>89</v>
      </c>
      <c r="BK330" s="150">
        <f t="shared" si="79"/>
        <v>0</v>
      </c>
      <c r="BL330" s="17" t="s">
        <v>403</v>
      </c>
      <c r="BM330" s="149" t="s">
        <v>6566</v>
      </c>
    </row>
    <row r="331" spans="2:65" s="1" customFormat="1" ht="24.2" customHeight="1">
      <c r="B331" s="136"/>
      <c r="C331" s="180" t="s">
        <v>5759</v>
      </c>
      <c r="D331" s="180" t="s">
        <v>263</v>
      </c>
      <c r="E331" s="181" t="s">
        <v>6567</v>
      </c>
      <c r="F331" s="182" t="s">
        <v>6568</v>
      </c>
      <c r="G331" s="183" t="s">
        <v>333</v>
      </c>
      <c r="H331" s="184">
        <v>2</v>
      </c>
      <c r="I331" s="185"/>
      <c r="J331" s="186">
        <f t="shared" si="70"/>
        <v>0</v>
      </c>
      <c r="K331" s="187"/>
      <c r="L331" s="188"/>
      <c r="M331" s="189" t="s">
        <v>1</v>
      </c>
      <c r="N331" s="190" t="s">
        <v>42</v>
      </c>
      <c r="P331" s="147">
        <f t="shared" si="71"/>
        <v>0</v>
      </c>
      <c r="Q331" s="147">
        <v>3.4000000000000002E-4</v>
      </c>
      <c r="R331" s="147">
        <f t="shared" si="72"/>
        <v>6.8000000000000005E-4</v>
      </c>
      <c r="S331" s="147">
        <v>0</v>
      </c>
      <c r="T331" s="148">
        <f t="shared" si="73"/>
        <v>0</v>
      </c>
      <c r="AR331" s="149" t="s">
        <v>664</v>
      </c>
      <c r="AT331" s="149" t="s">
        <v>263</v>
      </c>
      <c r="AU331" s="149" t="s">
        <v>89</v>
      </c>
      <c r="AY331" s="17" t="s">
        <v>156</v>
      </c>
      <c r="BE331" s="150">
        <f t="shared" si="74"/>
        <v>0</v>
      </c>
      <c r="BF331" s="150">
        <f t="shared" si="75"/>
        <v>0</v>
      </c>
      <c r="BG331" s="150">
        <f t="shared" si="76"/>
        <v>0</v>
      </c>
      <c r="BH331" s="150">
        <f t="shared" si="77"/>
        <v>0</v>
      </c>
      <c r="BI331" s="150">
        <f t="shared" si="78"/>
        <v>0</v>
      </c>
      <c r="BJ331" s="17" t="s">
        <v>89</v>
      </c>
      <c r="BK331" s="150">
        <f t="shared" si="79"/>
        <v>0</v>
      </c>
      <c r="BL331" s="17" t="s">
        <v>403</v>
      </c>
      <c r="BM331" s="149" t="s">
        <v>6569</v>
      </c>
    </row>
    <row r="332" spans="2:65" s="1" customFormat="1" ht="24.2" customHeight="1">
      <c r="B332" s="136"/>
      <c r="C332" s="180" t="s">
        <v>5763</v>
      </c>
      <c r="D332" s="180" t="s">
        <v>263</v>
      </c>
      <c r="E332" s="181" t="s">
        <v>6570</v>
      </c>
      <c r="F332" s="182" t="s">
        <v>6571</v>
      </c>
      <c r="G332" s="183" t="s">
        <v>333</v>
      </c>
      <c r="H332" s="184">
        <v>6</v>
      </c>
      <c r="I332" s="185"/>
      <c r="J332" s="186">
        <f t="shared" si="70"/>
        <v>0</v>
      </c>
      <c r="K332" s="187"/>
      <c r="L332" s="188"/>
      <c r="M332" s="189" t="s">
        <v>1</v>
      </c>
      <c r="N332" s="190" t="s">
        <v>42</v>
      </c>
      <c r="P332" s="147">
        <f t="shared" si="71"/>
        <v>0</v>
      </c>
      <c r="Q332" s="147">
        <v>1.34E-3</v>
      </c>
      <c r="R332" s="147">
        <f t="shared" si="72"/>
        <v>8.0400000000000003E-3</v>
      </c>
      <c r="S332" s="147">
        <v>0</v>
      </c>
      <c r="T332" s="148">
        <f t="shared" si="73"/>
        <v>0</v>
      </c>
      <c r="AR332" s="149" t="s">
        <v>664</v>
      </c>
      <c r="AT332" s="149" t="s">
        <v>263</v>
      </c>
      <c r="AU332" s="149" t="s">
        <v>89</v>
      </c>
      <c r="AY332" s="17" t="s">
        <v>156</v>
      </c>
      <c r="BE332" s="150">
        <f t="shared" si="74"/>
        <v>0</v>
      </c>
      <c r="BF332" s="150">
        <f t="shared" si="75"/>
        <v>0</v>
      </c>
      <c r="BG332" s="150">
        <f t="shared" si="76"/>
        <v>0</v>
      </c>
      <c r="BH332" s="150">
        <f t="shared" si="77"/>
        <v>0</v>
      </c>
      <c r="BI332" s="150">
        <f t="shared" si="78"/>
        <v>0</v>
      </c>
      <c r="BJ332" s="17" t="s">
        <v>89</v>
      </c>
      <c r="BK332" s="150">
        <f t="shared" si="79"/>
        <v>0</v>
      </c>
      <c r="BL332" s="17" t="s">
        <v>403</v>
      </c>
      <c r="BM332" s="149" t="s">
        <v>6572</v>
      </c>
    </row>
    <row r="333" spans="2:65" s="1" customFormat="1" ht="24.2" customHeight="1">
      <c r="B333" s="136"/>
      <c r="C333" s="180" t="s">
        <v>5767</v>
      </c>
      <c r="D333" s="180" t="s">
        <v>263</v>
      </c>
      <c r="E333" s="181" t="s">
        <v>6573</v>
      </c>
      <c r="F333" s="182" t="s">
        <v>6574</v>
      </c>
      <c r="G333" s="183" t="s">
        <v>333</v>
      </c>
      <c r="H333" s="184">
        <v>4</v>
      </c>
      <c r="I333" s="185"/>
      <c r="J333" s="186">
        <f t="shared" si="70"/>
        <v>0</v>
      </c>
      <c r="K333" s="187"/>
      <c r="L333" s="188"/>
      <c r="M333" s="189" t="s">
        <v>1</v>
      </c>
      <c r="N333" s="190" t="s">
        <v>42</v>
      </c>
      <c r="P333" s="147">
        <f t="shared" si="71"/>
        <v>0</v>
      </c>
      <c r="Q333" s="147">
        <v>3.4000000000000002E-4</v>
      </c>
      <c r="R333" s="147">
        <f t="shared" si="72"/>
        <v>1.3600000000000001E-3</v>
      </c>
      <c r="S333" s="147">
        <v>0</v>
      </c>
      <c r="T333" s="148">
        <f t="shared" si="73"/>
        <v>0</v>
      </c>
      <c r="AR333" s="149" t="s">
        <v>664</v>
      </c>
      <c r="AT333" s="149" t="s">
        <v>263</v>
      </c>
      <c r="AU333" s="149" t="s">
        <v>89</v>
      </c>
      <c r="AY333" s="17" t="s">
        <v>156</v>
      </c>
      <c r="BE333" s="150">
        <f t="shared" si="74"/>
        <v>0</v>
      </c>
      <c r="BF333" s="150">
        <f t="shared" si="75"/>
        <v>0</v>
      </c>
      <c r="BG333" s="150">
        <f t="shared" si="76"/>
        <v>0</v>
      </c>
      <c r="BH333" s="150">
        <f t="shared" si="77"/>
        <v>0</v>
      </c>
      <c r="BI333" s="150">
        <f t="shared" si="78"/>
        <v>0</v>
      </c>
      <c r="BJ333" s="17" t="s">
        <v>89</v>
      </c>
      <c r="BK333" s="150">
        <f t="shared" si="79"/>
        <v>0</v>
      </c>
      <c r="BL333" s="17" t="s">
        <v>403</v>
      </c>
      <c r="BM333" s="149" t="s">
        <v>6575</v>
      </c>
    </row>
    <row r="334" spans="2:65" s="1" customFormat="1" ht="24.2" customHeight="1">
      <c r="B334" s="136"/>
      <c r="C334" s="180" t="s">
        <v>5771</v>
      </c>
      <c r="D334" s="180" t="s">
        <v>263</v>
      </c>
      <c r="E334" s="181" t="s">
        <v>6576</v>
      </c>
      <c r="F334" s="182" t="s">
        <v>6577</v>
      </c>
      <c r="G334" s="183" t="s">
        <v>333</v>
      </c>
      <c r="H334" s="184">
        <v>14</v>
      </c>
      <c r="I334" s="185"/>
      <c r="J334" s="186">
        <f t="shared" si="70"/>
        <v>0</v>
      </c>
      <c r="K334" s="187"/>
      <c r="L334" s="188"/>
      <c r="M334" s="189" t="s">
        <v>1</v>
      </c>
      <c r="N334" s="190" t="s">
        <v>42</v>
      </c>
      <c r="P334" s="147">
        <f t="shared" si="71"/>
        <v>0</v>
      </c>
      <c r="Q334" s="147">
        <v>3.4000000000000002E-4</v>
      </c>
      <c r="R334" s="147">
        <f t="shared" si="72"/>
        <v>4.7600000000000003E-3</v>
      </c>
      <c r="S334" s="147">
        <v>0</v>
      </c>
      <c r="T334" s="148">
        <f t="shared" si="73"/>
        <v>0</v>
      </c>
      <c r="AR334" s="149" t="s">
        <v>664</v>
      </c>
      <c r="AT334" s="149" t="s">
        <v>263</v>
      </c>
      <c r="AU334" s="149" t="s">
        <v>89</v>
      </c>
      <c r="AY334" s="17" t="s">
        <v>156</v>
      </c>
      <c r="BE334" s="150">
        <f t="shared" si="74"/>
        <v>0</v>
      </c>
      <c r="BF334" s="150">
        <f t="shared" si="75"/>
        <v>0</v>
      </c>
      <c r="BG334" s="150">
        <f t="shared" si="76"/>
        <v>0</v>
      </c>
      <c r="BH334" s="150">
        <f t="shared" si="77"/>
        <v>0</v>
      </c>
      <c r="BI334" s="150">
        <f t="shared" si="78"/>
        <v>0</v>
      </c>
      <c r="BJ334" s="17" t="s">
        <v>89</v>
      </c>
      <c r="BK334" s="150">
        <f t="shared" si="79"/>
        <v>0</v>
      </c>
      <c r="BL334" s="17" t="s">
        <v>403</v>
      </c>
      <c r="BM334" s="149" t="s">
        <v>6578</v>
      </c>
    </row>
    <row r="335" spans="2:65" s="1" customFormat="1" ht="24.2" customHeight="1">
      <c r="B335" s="136"/>
      <c r="C335" s="180" t="s">
        <v>5775</v>
      </c>
      <c r="D335" s="180" t="s">
        <v>263</v>
      </c>
      <c r="E335" s="181" t="s">
        <v>6579</v>
      </c>
      <c r="F335" s="182" t="s">
        <v>6580</v>
      </c>
      <c r="G335" s="183" t="s">
        <v>333</v>
      </c>
      <c r="H335" s="184">
        <v>4</v>
      </c>
      <c r="I335" s="185"/>
      <c r="J335" s="186">
        <f t="shared" si="70"/>
        <v>0</v>
      </c>
      <c r="K335" s="187"/>
      <c r="L335" s="188"/>
      <c r="M335" s="189" t="s">
        <v>1</v>
      </c>
      <c r="N335" s="190" t="s">
        <v>42</v>
      </c>
      <c r="P335" s="147">
        <f t="shared" si="71"/>
        <v>0</v>
      </c>
      <c r="Q335" s="147">
        <v>3.4000000000000002E-4</v>
      </c>
      <c r="R335" s="147">
        <f t="shared" si="72"/>
        <v>1.3600000000000001E-3</v>
      </c>
      <c r="S335" s="147">
        <v>0</v>
      </c>
      <c r="T335" s="148">
        <f t="shared" si="73"/>
        <v>0</v>
      </c>
      <c r="AR335" s="149" t="s">
        <v>664</v>
      </c>
      <c r="AT335" s="149" t="s">
        <v>263</v>
      </c>
      <c r="AU335" s="149" t="s">
        <v>89</v>
      </c>
      <c r="AY335" s="17" t="s">
        <v>156</v>
      </c>
      <c r="BE335" s="150">
        <f t="shared" si="74"/>
        <v>0</v>
      </c>
      <c r="BF335" s="150">
        <f t="shared" si="75"/>
        <v>0</v>
      </c>
      <c r="BG335" s="150">
        <f t="shared" si="76"/>
        <v>0</v>
      </c>
      <c r="BH335" s="150">
        <f t="shared" si="77"/>
        <v>0</v>
      </c>
      <c r="BI335" s="150">
        <f t="shared" si="78"/>
        <v>0</v>
      </c>
      <c r="BJ335" s="17" t="s">
        <v>89</v>
      </c>
      <c r="BK335" s="150">
        <f t="shared" si="79"/>
        <v>0</v>
      </c>
      <c r="BL335" s="17" t="s">
        <v>403</v>
      </c>
      <c r="BM335" s="149" t="s">
        <v>6581</v>
      </c>
    </row>
    <row r="336" spans="2:65" s="1" customFormat="1" ht="16.5" customHeight="1">
      <c r="B336" s="136"/>
      <c r="C336" s="180" t="s">
        <v>5779</v>
      </c>
      <c r="D336" s="180" t="s">
        <v>263</v>
      </c>
      <c r="E336" s="181" t="s">
        <v>6582</v>
      </c>
      <c r="F336" s="182" t="s">
        <v>6583</v>
      </c>
      <c r="G336" s="183" t="s">
        <v>333</v>
      </c>
      <c r="H336" s="184">
        <v>1</v>
      </c>
      <c r="I336" s="185"/>
      <c r="J336" s="186">
        <f t="shared" si="70"/>
        <v>0</v>
      </c>
      <c r="K336" s="187"/>
      <c r="L336" s="188"/>
      <c r="M336" s="189" t="s">
        <v>1</v>
      </c>
      <c r="N336" s="190" t="s">
        <v>42</v>
      </c>
      <c r="P336" s="147">
        <f t="shared" si="71"/>
        <v>0</v>
      </c>
      <c r="Q336" s="147">
        <v>1.8270000000000002E-2</v>
      </c>
      <c r="R336" s="147">
        <f t="shared" si="72"/>
        <v>1.8270000000000002E-2</v>
      </c>
      <c r="S336" s="147">
        <v>0</v>
      </c>
      <c r="T336" s="148">
        <f t="shared" si="73"/>
        <v>0</v>
      </c>
      <c r="AR336" s="149" t="s">
        <v>664</v>
      </c>
      <c r="AT336" s="149" t="s">
        <v>263</v>
      </c>
      <c r="AU336" s="149" t="s">
        <v>89</v>
      </c>
      <c r="AY336" s="17" t="s">
        <v>156</v>
      </c>
      <c r="BE336" s="150">
        <f t="shared" si="74"/>
        <v>0</v>
      </c>
      <c r="BF336" s="150">
        <f t="shared" si="75"/>
        <v>0</v>
      </c>
      <c r="BG336" s="150">
        <f t="shared" si="76"/>
        <v>0</v>
      </c>
      <c r="BH336" s="150">
        <f t="shared" si="77"/>
        <v>0</v>
      </c>
      <c r="BI336" s="150">
        <f t="shared" si="78"/>
        <v>0</v>
      </c>
      <c r="BJ336" s="17" t="s">
        <v>89</v>
      </c>
      <c r="BK336" s="150">
        <f t="shared" si="79"/>
        <v>0</v>
      </c>
      <c r="BL336" s="17" t="s">
        <v>403</v>
      </c>
      <c r="BM336" s="149" t="s">
        <v>6584</v>
      </c>
    </row>
    <row r="337" spans="2:65" s="1" customFormat="1" ht="16.5" customHeight="1">
      <c r="B337" s="136"/>
      <c r="C337" s="180" t="s">
        <v>5783</v>
      </c>
      <c r="D337" s="180" t="s">
        <v>263</v>
      </c>
      <c r="E337" s="181" t="s">
        <v>6585</v>
      </c>
      <c r="F337" s="182" t="s">
        <v>6586</v>
      </c>
      <c r="G337" s="183" t="s">
        <v>333</v>
      </c>
      <c r="H337" s="184">
        <v>3</v>
      </c>
      <c r="I337" s="185"/>
      <c r="J337" s="186">
        <f t="shared" si="70"/>
        <v>0</v>
      </c>
      <c r="K337" s="187"/>
      <c r="L337" s="188"/>
      <c r="M337" s="189" t="s">
        <v>1</v>
      </c>
      <c r="N337" s="190" t="s">
        <v>42</v>
      </c>
      <c r="P337" s="147">
        <f t="shared" si="71"/>
        <v>0</v>
      </c>
      <c r="Q337" s="147">
        <v>1.8270000000000002E-2</v>
      </c>
      <c r="R337" s="147">
        <f t="shared" si="72"/>
        <v>5.4810000000000005E-2</v>
      </c>
      <c r="S337" s="147">
        <v>0</v>
      </c>
      <c r="T337" s="148">
        <f t="shared" si="73"/>
        <v>0</v>
      </c>
      <c r="AR337" s="149" t="s">
        <v>664</v>
      </c>
      <c r="AT337" s="149" t="s">
        <v>263</v>
      </c>
      <c r="AU337" s="149" t="s">
        <v>89</v>
      </c>
      <c r="AY337" s="17" t="s">
        <v>156</v>
      </c>
      <c r="BE337" s="150">
        <f t="shared" si="74"/>
        <v>0</v>
      </c>
      <c r="BF337" s="150">
        <f t="shared" si="75"/>
        <v>0</v>
      </c>
      <c r="BG337" s="150">
        <f t="shared" si="76"/>
        <v>0</v>
      </c>
      <c r="BH337" s="150">
        <f t="shared" si="77"/>
        <v>0</v>
      </c>
      <c r="BI337" s="150">
        <f t="shared" si="78"/>
        <v>0</v>
      </c>
      <c r="BJ337" s="17" t="s">
        <v>89</v>
      </c>
      <c r="BK337" s="150">
        <f t="shared" si="79"/>
        <v>0</v>
      </c>
      <c r="BL337" s="17" t="s">
        <v>403</v>
      </c>
      <c r="BM337" s="149" t="s">
        <v>6587</v>
      </c>
    </row>
    <row r="338" spans="2:65" s="1" customFormat="1" ht="16.5" customHeight="1">
      <c r="B338" s="136"/>
      <c r="C338" s="180" t="s">
        <v>5787</v>
      </c>
      <c r="D338" s="180" t="s">
        <v>263</v>
      </c>
      <c r="E338" s="181" t="s">
        <v>6588</v>
      </c>
      <c r="F338" s="182" t="s">
        <v>6589</v>
      </c>
      <c r="G338" s="183" t="s">
        <v>333</v>
      </c>
      <c r="H338" s="184">
        <v>1</v>
      </c>
      <c r="I338" s="185"/>
      <c r="J338" s="186">
        <f t="shared" si="70"/>
        <v>0</v>
      </c>
      <c r="K338" s="187"/>
      <c r="L338" s="188"/>
      <c r="M338" s="189" t="s">
        <v>1</v>
      </c>
      <c r="N338" s="190" t="s">
        <v>42</v>
      </c>
      <c r="P338" s="147">
        <f t="shared" si="71"/>
        <v>0</v>
      </c>
      <c r="Q338" s="147">
        <v>1.8270000000000002E-2</v>
      </c>
      <c r="R338" s="147">
        <f t="shared" si="72"/>
        <v>1.8270000000000002E-2</v>
      </c>
      <c r="S338" s="147">
        <v>0</v>
      </c>
      <c r="T338" s="148">
        <f t="shared" si="73"/>
        <v>0</v>
      </c>
      <c r="AR338" s="149" t="s">
        <v>664</v>
      </c>
      <c r="AT338" s="149" t="s">
        <v>263</v>
      </c>
      <c r="AU338" s="149" t="s">
        <v>89</v>
      </c>
      <c r="AY338" s="17" t="s">
        <v>156</v>
      </c>
      <c r="BE338" s="150">
        <f t="shared" si="74"/>
        <v>0</v>
      </c>
      <c r="BF338" s="150">
        <f t="shared" si="75"/>
        <v>0</v>
      </c>
      <c r="BG338" s="150">
        <f t="shared" si="76"/>
        <v>0</v>
      </c>
      <c r="BH338" s="150">
        <f t="shared" si="77"/>
        <v>0</v>
      </c>
      <c r="BI338" s="150">
        <f t="shared" si="78"/>
        <v>0</v>
      </c>
      <c r="BJ338" s="17" t="s">
        <v>89</v>
      </c>
      <c r="BK338" s="150">
        <f t="shared" si="79"/>
        <v>0</v>
      </c>
      <c r="BL338" s="17" t="s">
        <v>403</v>
      </c>
      <c r="BM338" s="149" t="s">
        <v>6590</v>
      </c>
    </row>
    <row r="339" spans="2:65" s="1" customFormat="1" ht="24.2" customHeight="1">
      <c r="B339" s="136"/>
      <c r="C339" s="180" t="s">
        <v>5791</v>
      </c>
      <c r="D339" s="180" t="s">
        <v>263</v>
      </c>
      <c r="E339" s="181" t="s">
        <v>6591</v>
      </c>
      <c r="F339" s="182" t="s">
        <v>6592</v>
      </c>
      <c r="G339" s="183" t="s">
        <v>333</v>
      </c>
      <c r="H339" s="184">
        <v>1</v>
      </c>
      <c r="I339" s="185"/>
      <c r="J339" s="186">
        <f t="shared" si="70"/>
        <v>0</v>
      </c>
      <c r="K339" s="187"/>
      <c r="L339" s="188"/>
      <c r="M339" s="189" t="s">
        <v>1</v>
      </c>
      <c r="N339" s="190" t="s">
        <v>42</v>
      </c>
      <c r="P339" s="147">
        <f t="shared" si="71"/>
        <v>0</v>
      </c>
      <c r="Q339" s="147">
        <v>1.0300000000000001E-3</v>
      </c>
      <c r="R339" s="147">
        <f t="shared" si="72"/>
        <v>1.0300000000000001E-3</v>
      </c>
      <c r="S339" s="147">
        <v>0</v>
      </c>
      <c r="T339" s="148">
        <f t="shared" si="73"/>
        <v>0</v>
      </c>
      <c r="AR339" s="149" t="s">
        <v>664</v>
      </c>
      <c r="AT339" s="149" t="s">
        <v>263</v>
      </c>
      <c r="AU339" s="149" t="s">
        <v>89</v>
      </c>
      <c r="AY339" s="17" t="s">
        <v>156</v>
      </c>
      <c r="BE339" s="150">
        <f t="shared" si="74"/>
        <v>0</v>
      </c>
      <c r="BF339" s="150">
        <f t="shared" si="75"/>
        <v>0</v>
      </c>
      <c r="BG339" s="150">
        <f t="shared" si="76"/>
        <v>0</v>
      </c>
      <c r="BH339" s="150">
        <f t="shared" si="77"/>
        <v>0</v>
      </c>
      <c r="BI339" s="150">
        <f t="shared" si="78"/>
        <v>0</v>
      </c>
      <c r="BJ339" s="17" t="s">
        <v>89</v>
      </c>
      <c r="BK339" s="150">
        <f t="shared" si="79"/>
        <v>0</v>
      </c>
      <c r="BL339" s="17" t="s">
        <v>403</v>
      </c>
      <c r="BM339" s="149" t="s">
        <v>6593</v>
      </c>
    </row>
    <row r="340" spans="2:65" s="1" customFormat="1" ht="24.2" customHeight="1">
      <c r="B340" s="136"/>
      <c r="C340" s="180" t="s">
        <v>5795</v>
      </c>
      <c r="D340" s="180" t="s">
        <v>263</v>
      </c>
      <c r="E340" s="181" t="s">
        <v>6594</v>
      </c>
      <c r="F340" s="182" t="s">
        <v>6595</v>
      </c>
      <c r="G340" s="183" t="s">
        <v>333</v>
      </c>
      <c r="H340" s="184">
        <v>3</v>
      </c>
      <c r="I340" s="185"/>
      <c r="J340" s="186">
        <f t="shared" si="70"/>
        <v>0</v>
      </c>
      <c r="K340" s="187"/>
      <c r="L340" s="188"/>
      <c r="M340" s="189" t="s">
        <v>1</v>
      </c>
      <c r="N340" s="190" t="s">
        <v>42</v>
      </c>
      <c r="P340" s="147">
        <f t="shared" si="71"/>
        <v>0</v>
      </c>
      <c r="Q340" s="147">
        <v>1.57E-3</v>
      </c>
      <c r="R340" s="147">
        <f t="shared" si="72"/>
        <v>4.7099999999999998E-3</v>
      </c>
      <c r="S340" s="147">
        <v>0</v>
      </c>
      <c r="T340" s="148">
        <f t="shared" si="73"/>
        <v>0</v>
      </c>
      <c r="AR340" s="149" t="s">
        <v>664</v>
      </c>
      <c r="AT340" s="149" t="s">
        <v>263</v>
      </c>
      <c r="AU340" s="149" t="s">
        <v>89</v>
      </c>
      <c r="AY340" s="17" t="s">
        <v>156</v>
      </c>
      <c r="BE340" s="150">
        <f t="shared" si="74"/>
        <v>0</v>
      </c>
      <c r="BF340" s="150">
        <f t="shared" si="75"/>
        <v>0</v>
      </c>
      <c r="BG340" s="150">
        <f t="shared" si="76"/>
        <v>0</v>
      </c>
      <c r="BH340" s="150">
        <f t="shared" si="77"/>
        <v>0</v>
      </c>
      <c r="BI340" s="150">
        <f t="shared" si="78"/>
        <v>0</v>
      </c>
      <c r="BJ340" s="17" t="s">
        <v>89</v>
      </c>
      <c r="BK340" s="150">
        <f t="shared" si="79"/>
        <v>0</v>
      </c>
      <c r="BL340" s="17" t="s">
        <v>403</v>
      </c>
      <c r="BM340" s="149" t="s">
        <v>6596</v>
      </c>
    </row>
    <row r="341" spans="2:65" s="1" customFormat="1" ht="24.2" customHeight="1">
      <c r="B341" s="136"/>
      <c r="C341" s="180" t="s">
        <v>5800</v>
      </c>
      <c r="D341" s="180" t="s">
        <v>263</v>
      </c>
      <c r="E341" s="181" t="s">
        <v>6597</v>
      </c>
      <c r="F341" s="182" t="s">
        <v>6598</v>
      </c>
      <c r="G341" s="183" t="s">
        <v>333</v>
      </c>
      <c r="H341" s="184">
        <v>1</v>
      </c>
      <c r="I341" s="185"/>
      <c r="J341" s="186">
        <f t="shared" ref="J341:J366" si="80">ROUND(I341*H341,2)</f>
        <v>0</v>
      </c>
      <c r="K341" s="187"/>
      <c r="L341" s="188"/>
      <c r="M341" s="189" t="s">
        <v>1</v>
      </c>
      <c r="N341" s="190" t="s">
        <v>42</v>
      </c>
      <c r="P341" s="147">
        <f t="shared" ref="P341:P366" si="81">O341*H341</f>
        <v>0</v>
      </c>
      <c r="Q341" s="147">
        <v>3.0100000000000001E-3</v>
      </c>
      <c r="R341" s="147">
        <f t="shared" ref="R341:R366" si="82">Q341*H341</f>
        <v>3.0100000000000001E-3</v>
      </c>
      <c r="S341" s="147">
        <v>0</v>
      </c>
      <c r="T341" s="148">
        <f t="shared" ref="T341:T366" si="83">S341*H341</f>
        <v>0</v>
      </c>
      <c r="AR341" s="149" t="s">
        <v>664</v>
      </c>
      <c r="AT341" s="149" t="s">
        <v>263</v>
      </c>
      <c r="AU341" s="149" t="s">
        <v>89</v>
      </c>
      <c r="AY341" s="17" t="s">
        <v>156</v>
      </c>
      <c r="BE341" s="150">
        <f t="shared" ref="BE341:BE366" si="84">IF(N341="základná",J341,0)</f>
        <v>0</v>
      </c>
      <c r="BF341" s="150">
        <f t="shared" ref="BF341:BF366" si="85">IF(N341="znížená",J341,0)</f>
        <v>0</v>
      </c>
      <c r="BG341" s="150">
        <f t="shared" ref="BG341:BG366" si="86">IF(N341="zákl. prenesená",J341,0)</f>
        <v>0</v>
      </c>
      <c r="BH341" s="150">
        <f t="shared" ref="BH341:BH366" si="87">IF(N341="zníž. prenesená",J341,0)</f>
        <v>0</v>
      </c>
      <c r="BI341" s="150">
        <f t="shared" ref="BI341:BI366" si="88">IF(N341="nulová",J341,0)</f>
        <v>0</v>
      </c>
      <c r="BJ341" s="17" t="s">
        <v>89</v>
      </c>
      <c r="BK341" s="150">
        <f t="shared" ref="BK341:BK366" si="89">ROUND(I341*H341,2)</f>
        <v>0</v>
      </c>
      <c r="BL341" s="17" t="s">
        <v>403</v>
      </c>
      <c r="BM341" s="149" t="s">
        <v>6599</v>
      </c>
    </row>
    <row r="342" spans="2:65" s="1" customFormat="1" ht="24.2" customHeight="1">
      <c r="B342" s="136"/>
      <c r="C342" s="180" t="s">
        <v>5804</v>
      </c>
      <c r="D342" s="180" t="s">
        <v>263</v>
      </c>
      <c r="E342" s="181" t="s">
        <v>6600</v>
      </c>
      <c r="F342" s="182" t="s">
        <v>6601</v>
      </c>
      <c r="G342" s="183" t="s">
        <v>333</v>
      </c>
      <c r="H342" s="184">
        <v>1</v>
      </c>
      <c r="I342" s="185"/>
      <c r="J342" s="186">
        <f t="shared" si="80"/>
        <v>0</v>
      </c>
      <c r="K342" s="187"/>
      <c r="L342" s="188"/>
      <c r="M342" s="189" t="s">
        <v>1</v>
      </c>
      <c r="N342" s="190" t="s">
        <v>42</v>
      </c>
      <c r="P342" s="147">
        <f t="shared" si="81"/>
        <v>0</v>
      </c>
      <c r="Q342" s="147">
        <v>3.0100000000000001E-3</v>
      </c>
      <c r="R342" s="147">
        <f t="shared" si="82"/>
        <v>3.0100000000000001E-3</v>
      </c>
      <c r="S342" s="147">
        <v>0</v>
      </c>
      <c r="T342" s="148">
        <f t="shared" si="83"/>
        <v>0</v>
      </c>
      <c r="AR342" s="149" t="s">
        <v>664</v>
      </c>
      <c r="AT342" s="149" t="s">
        <v>263</v>
      </c>
      <c r="AU342" s="149" t="s">
        <v>89</v>
      </c>
      <c r="AY342" s="17" t="s">
        <v>156</v>
      </c>
      <c r="BE342" s="150">
        <f t="shared" si="84"/>
        <v>0</v>
      </c>
      <c r="BF342" s="150">
        <f t="shared" si="85"/>
        <v>0</v>
      </c>
      <c r="BG342" s="150">
        <f t="shared" si="86"/>
        <v>0</v>
      </c>
      <c r="BH342" s="150">
        <f t="shared" si="87"/>
        <v>0</v>
      </c>
      <c r="BI342" s="150">
        <f t="shared" si="88"/>
        <v>0</v>
      </c>
      <c r="BJ342" s="17" t="s">
        <v>89</v>
      </c>
      <c r="BK342" s="150">
        <f t="shared" si="89"/>
        <v>0</v>
      </c>
      <c r="BL342" s="17" t="s">
        <v>403</v>
      </c>
      <c r="BM342" s="149" t="s">
        <v>6602</v>
      </c>
    </row>
    <row r="343" spans="2:65" s="1" customFormat="1" ht="24.2" customHeight="1">
      <c r="B343" s="136"/>
      <c r="C343" s="180" t="s">
        <v>5808</v>
      </c>
      <c r="D343" s="180" t="s">
        <v>263</v>
      </c>
      <c r="E343" s="181" t="s">
        <v>6603</v>
      </c>
      <c r="F343" s="182" t="s">
        <v>6604</v>
      </c>
      <c r="G343" s="183" t="s">
        <v>333</v>
      </c>
      <c r="H343" s="184">
        <v>1</v>
      </c>
      <c r="I343" s="185"/>
      <c r="J343" s="186">
        <f t="shared" si="80"/>
        <v>0</v>
      </c>
      <c r="K343" s="187"/>
      <c r="L343" s="188"/>
      <c r="M343" s="189" t="s">
        <v>1</v>
      </c>
      <c r="N343" s="190" t="s">
        <v>42</v>
      </c>
      <c r="P343" s="147">
        <f t="shared" si="81"/>
        <v>0</v>
      </c>
      <c r="Q343" s="147">
        <v>3.0100000000000001E-3</v>
      </c>
      <c r="R343" s="147">
        <f t="shared" si="82"/>
        <v>3.0100000000000001E-3</v>
      </c>
      <c r="S343" s="147">
        <v>0</v>
      </c>
      <c r="T343" s="148">
        <f t="shared" si="83"/>
        <v>0</v>
      </c>
      <c r="AR343" s="149" t="s">
        <v>664</v>
      </c>
      <c r="AT343" s="149" t="s">
        <v>263</v>
      </c>
      <c r="AU343" s="149" t="s">
        <v>89</v>
      </c>
      <c r="AY343" s="17" t="s">
        <v>156</v>
      </c>
      <c r="BE343" s="150">
        <f t="shared" si="84"/>
        <v>0</v>
      </c>
      <c r="BF343" s="150">
        <f t="shared" si="85"/>
        <v>0</v>
      </c>
      <c r="BG343" s="150">
        <f t="shared" si="86"/>
        <v>0</v>
      </c>
      <c r="BH343" s="150">
        <f t="shared" si="87"/>
        <v>0</v>
      </c>
      <c r="BI343" s="150">
        <f t="shared" si="88"/>
        <v>0</v>
      </c>
      <c r="BJ343" s="17" t="s">
        <v>89</v>
      </c>
      <c r="BK343" s="150">
        <f t="shared" si="89"/>
        <v>0</v>
      </c>
      <c r="BL343" s="17" t="s">
        <v>403</v>
      </c>
      <c r="BM343" s="149" t="s">
        <v>6605</v>
      </c>
    </row>
    <row r="344" spans="2:65" s="1" customFormat="1" ht="24.2" customHeight="1">
      <c r="B344" s="136"/>
      <c r="C344" s="180" t="s">
        <v>5812</v>
      </c>
      <c r="D344" s="180" t="s">
        <v>263</v>
      </c>
      <c r="E344" s="181" t="s">
        <v>6606</v>
      </c>
      <c r="F344" s="182" t="s">
        <v>6607</v>
      </c>
      <c r="G344" s="183" t="s">
        <v>333</v>
      </c>
      <c r="H344" s="184">
        <v>1</v>
      </c>
      <c r="I344" s="185"/>
      <c r="J344" s="186">
        <f t="shared" si="80"/>
        <v>0</v>
      </c>
      <c r="K344" s="187"/>
      <c r="L344" s="188"/>
      <c r="M344" s="189" t="s">
        <v>1</v>
      </c>
      <c r="N344" s="190" t="s">
        <v>42</v>
      </c>
      <c r="P344" s="147">
        <f t="shared" si="81"/>
        <v>0</v>
      </c>
      <c r="Q344" s="147">
        <v>3.0100000000000001E-3</v>
      </c>
      <c r="R344" s="147">
        <f t="shared" si="82"/>
        <v>3.0100000000000001E-3</v>
      </c>
      <c r="S344" s="147">
        <v>0</v>
      </c>
      <c r="T344" s="148">
        <f t="shared" si="83"/>
        <v>0</v>
      </c>
      <c r="AR344" s="149" t="s">
        <v>664</v>
      </c>
      <c r="AT344" s="149" t="s">
        <v>263</v>
      </c>
      <c r="AU344" s="149" t="s">
        <v>89</v>
      </c>
      <c r="AY344" s="17" t="s">
        <v>156</v>
      </c>
      <c r="BE344" s="150">
        <f t="shared" si="84"/>
        <v>0</v>
      </c>
      <c r="BF344" s="150">
        <f t="shared" si="85"/>
        <v>0</v>
      </c>
      <c r="BG344" s="150">
        <f t="shared" si="86"/>
        <v>0</v>
      </c>
      <c r="BH344" s="150">
        <f t="shared" si="87"/>
        <v>0</v>
      </c>
      <c r="BI344" s="150">
        <f t="shared" si="88"/>
        <v>0</v>
      </c>
      <c r="BJ344" s="17" t="s">
        <v>89</v>
      </c>
      <c r="BK344" s="150">
        <f t="shared" si="89"/>
        <v>0</v>
      </c>
      <c r="BL344" s="17" t="s">
        <v>403</v>
      </c>
      <c r="BM344" s="149" t="s">
        <v>6608</v>
      </c>
    </row>
    <row r="345" spans="2:65" s="1" customFormat="1" ht="24.2" customHeight="1">
      <c r="B345" s="136"/>
      <c r="C345" s="180" t="s">
        <v>5816</v>
      </c>
      <c r="D345" s="180" t="s">
        <v>263</v>
      </c>
      <c r="E345" s="181" t="s">
        <v>6609</v>
      </c>
      <c r="F345" s="182" t="s">
        <v>6610</v>
      </c>
      <c r="G345" s="183" t="s">
        <v>333</v>
      </c>
      <c r="H345" s="184">
        <v>3</v>
      </c>
      <c r="I345" s="185"/>
      <c r="J345" s="186">
        <f t="shared" si="80"/>
        <v>0</v>
      </c>
      <c r="K345" s="187"/>
      <c r="L345" s="188"/>
      <c r="M345" s="189" t="s">
        <v>1</v>
      </c>
      <c r="N345" s="190" t="s">
        <v>42</v>
      </c>
      <c r="P345" s="147">
        <f t="shared" si="81"/>
        <v>0</v>
      </c>
      <c r="Q345" s="147">
        <v>3.0100000000000001E-3</v>
      </c>
      <c r="R345" s="147">
        <f t="shared" si="82"/>
        <v>9.0299999999999998E-3</v>
      </c>
      <c r="S345" s="147">
        <v>0</v>
      </c>
      <c r="T345" s="148">
        <f t="shared" si="83"/>
        <v>0</v>
      </c>
      <c r="AR345" s="149" t="s">
        <v>664</v>
      </c>
      <c r="AT345" s="149" t="s">
        <v>263</v>
      </c>
      <c r="AU345" s="149" t="s">
        <v>89</v>
      </c>
      <c r="AY345" s="17" t="s">
        <v>156</v>
      </c>
      <c r="BE345" s="150">
        <f t="shared" si="84"/>
        <v>0</v>
      </c>
      <c r="BF345" s="150">
        <f t="shared" si="85"/>
        <v>0</v>
      </c>
      <c r="BG345" s="150">
        <f t="shared" si="86"/>
        <v>0</v>
      </c>
      <c r="BH345" s="150">
        <f t="shared" si="87"/>
        <v>0</v>
      </c>
      <c r="BI345" s="150">
        <f t="shared" si="88"/>
        <v>0</v>
      </c>
      <c r="BJ345" s="17" t="s">
        <v>89</v>
      </c>
      <c r="BK345" s="150">
        <f t="shared" si="89"/>
        <v>0</v>
      </c>
      <c r="BL345" s="17" t="s">
        <v>403</v>
      </c>
      <c r="BM345" s="149" t="s">
        <v>6611</v>
      </c>
    </row>
    <row r="346" spans="2:65" s="1" customFormat="1" ht="24.2" customHeight="1">
      <c r="B346" s="136"/>
      <c r="C346" s="180" t="s">
        <v>5820</v>
      </c>
      <c r="D346" s="180" t="s">
        <v>263</v>
      </c>
      <c r="E346" s="181" t="s">
        <v>6612</v>
      </c>
      <c r="F346" s="182" t="s">
        <v>6613</v>
      </c>
      <c r="G346" s="183" t="s">
        <v>333</v>
      </c>
      <c r="H346" s="184">
        <v>1</v>
      </c>
      <c r="I346" s="185"/>
      <c r="J346" s="186">
        <f t="shared" si="80"/>
        <v>0</v>
      </c>
      <c r="K346" s="187"/>
      <c r="L346" s="188"/>
      <c r="M346" s="189" t="s">
        <v>1</v>
      </c>
      <c r="N346" s="190" t="s">
        <v>42</v>
      </c>
      <c r="P346" s="147">
        <f t="shared" si="81"/>
        <v>0</v>
      </c>
      <c r="Q346" s="147">
        <v>3.0100000000000001E-3</v>
      </c>
      <c r="R346" s="147">
        <f t="shared" si="82"/>
        <v>3.0100000000000001E-3</v>
      </c>
      <c r="S346" s="147">
        <v>0</v>
      </c>
      <c r="T346" s="148">
        <f t="shared" si="83"/>
        <v>0</v>
      </c>
      <c r="AR346" s="149" t="s">
        <v>664</v>
      </c>
      <c r="AT346" s="149" t="s">
        <v>263</v>
      </c>
      <c r="AU346" s="149" t="s">
        <v>89</v>
      </c>
      <c r="AY346" s="17" t="s">
        <v>156</v>
      </c>
      <c r="BE346" s="150">
        <f t="shared" si="84"/>
        <v>0</v>
      </c>
      <c r="BF346" s="150">
        <f t="shared" si="85"/>
        <v>0</v>
      </c>
      <c r="BG346" s="150">
        <f t="shared" si="86"/>
        <v>0</v>
      </c>
      <c r="BH346" s="150">
        <f t="shared" si="87"/>
        <v>0</v>
      </c>
      <c r="BI346" s="150">
        <f t="shared" si="88"/>
        <v>0</v>
      </c>
      <c r="BJ346" s="17" t="s">
        <v>89</v>
      </c>
      <c r="BK346" s="150">
        <f t="shared" si="89"/>
        <v>0</v>
      </c>
      <c r="BL346" s="17" t="s">
        <v>403</v>
      </c>
      <c r="BM346" s="149" t="s">
        <v>6614</v>
      </c>
    </row>
    <row r="347" spans="2:65" s="1" customFormat="1" ht="24.2" customHeight="1">
      <c r="B347" s="136"/>
      <c r="C347" s="180" t="s">
        <v>5824</v>
      </c>
      <c r="D347" s="180" t="s">
        <v>263</v>
      </c>
      <c r="E347" s="181" t="s">
        <v>6615</v>
      </c>
      <c r="F347" s="182" t="s">
        <v>6616</v>
      </c>
      <c r="G347" s="183" t="s">
        <v>333</v>
      </c>
      <c r="H347" s="184">
        <v>96</v>
      </c>
      <c r="I347" s="185"/>
      <c r="J347" s="186">
        <f t="shared" si="80"/>
        <v>0</v>
      </c>
      <c r="K347" s="187"/>
      <c r="L347" s="188"/>
      <c r="M347" s="189" t="s">
        <v>1</v>
      </c>
      <c r="N347" s="190" t="s">
        <v>42</v>
      </c>
      <c r="P347" s="147">
        <f t="shared" si="81"/>
        <v>0</v>
      </c>
      <c r="Q347" s="147">
        <v>3.0100000000000001E-3</v>
      </c>
      <c r="R347" s="147">
        <f t="shared" si="82"/>
        <v>0.28895999999999999</v>
      </c>
      <c r="S347" s="147">
        <v>0</v>
      </c>
      <c r="T347" s="148">
        <f t="shared" si="83"/>
        <v>0</v>
      </c>
      <c r="AR347" s="149" t="s">
        <v>664</v>
      </c>
      <c r="AT347" s="149" t="s">
        <v>263</v>
      </c>
      <c r="AU347" s="149" t="s">
        <v>89</v>
      </c>
      <c r="AY347" s="17" t="s">
        <v>156</v>
      </c>
      <c r="BE347" s="150">
        <f t="shared" si="84"/>
        <v>0</v>
      </c>
      <c r="BF347" s="150">
        <f t="shared" si="85"/>
        <v>0</v>
      </c>
      <c r="BG347" s="150">
        <f t="shared" si="86"/>
        <v>0</v>
      </c>
      <c r="BH347" s="150">
        <f t="shared" si="87"/>
        <v>0</v>
      </c>
      <c r="BI347" s="150">
        <f t="shared" si="88"/>
        <v>0</v>
      </c>
      <c r="BJ347" s="17" t="s">
        <v>89</v>
      </c>
      <c r="BK347" s="150">
        <f t="shared" si="89"/>
        <v>0</v>
      </c>
      <c r="BL347" s="17" t="s">
        <v>403</v>
      </c>
      <c r="BM347" s="149" t="s">
        <v>6617</v>
      </c>
    </row>
    <row r="348" spans="2:65" s="1" customFormat="1" ht="24.2" customHeight="1">
      <c r="B348" s="136"/>
      <c r="C348" s="180" t="s">
        <v>5828</v>
      </c>
      <c r="D348" s="180" t="s">
        <v>263</v>
      </c>
      <c r="E348" s="181" t="s">
        <v>6618</v>
      </c>
      <c r="F348" s="182" t="s">
        <v>6619</v>
      </c>
      <c r="G348" s="183" t="s">
        <v>333</v>
      </c>
      <c r="H348" s="184">
        <v>6</v>
      </c>
      <c r="I348" s="185"/>
      <c r="J348" s="186">
        <f t="shared" si="80"/>
        <v>0</v>
      </c>
      <c r="K348" s="187"/>
      <c r="L348" s="188"/>
      <c r="M348" s="189" t="s">
        <v>1</v>
      </c>
      <c r="N348" s="190" t="s">
        <v>42</v>
      </c>
      <c r="P348" s="147">
        <f t="shared" si="81"/>
        <v>0</v>
      </c>
      <c r="Q348" s="147">
        <v>3.0100000000000001E-3</v>
      </c>
      <c r="R348" s="147">
        <f t="shared" si="82"/>
        <v>1.806E-2</v>
      </c>
      <c r="S348" s="147">
        <v>0</v>
      </c>
      <c r="T348" s="148">
        <f t="shared" si="83"/>
        <v>0</v>
      </c>
      <c r="AR348" s="149" t="s">
        <v>664</v>
      </c>
      <c r="AT348" s="149" t="s">
        <v>263</v>
      </c>
      <c r="AU348" s="149" t="s">
        <v>89</v>
      </c>
      <c r="AY348" s="17" t="s">
        <v>156</v>
      </c>
      <c r="BE348" s="150">
        <f t="shared" si="84"/>
        <v>0</v>
      </c>
      <c r="BF348" s="150">
        <f t="shared" si="85"/>
        <v>0</v>
      </c>
      <c r="BG348" s="150">
        <f t="shared" si="86"/>
        <v>0</v>
      </c>
      <c r="BH348" s="150">
        <f t="shared" si="87"/>
        <v>0</v>
      </c>
      <c r="BI348" s="150">
        <f t="shared" si="88"/>
        <v>0</v>
      </c>
      <c r="BJ348" s="17" t="s">
        <v>89</v>
      </c>
      <c r="BK348" s="150">
        <f t="shared" si="89"/>
        <v>0</v>
      </c>
      <c r="BL348" s="17" t="s">
        <v>403</v>
      </c>
      <c r="BM348" s="149" t="s">
        <v>6620</v>
      </c>
    </row>
    <row r="349" spans="2:65" s="1" customFormat="1" ht="24.2" customHeight="1">
      <c r="B349" s="136"/>
      <c r="C349" s="180" t="s">
        <v>5832</v>
      </c>
      <c r="D349" s="180" t="s">
        <v>263</v>
      </c>
      <c r="E349" s="181" t="s">
        <v>6621</v>
      </c>
      <c r="F349" s="182" t="s">
        <v>6622</v>
      </c>
      <c r="G349" s="183" t="s">
        <v>333</v>
      </c>
      <c r="H349" s="184">
        <v>96</v>
      </c>
      <c r="I349" s="185"/>
      <c r="J349" s="186">
        <f t="shared" si="80"/>
        <v>0</v>
      </c>
      <c r="K349" s="187"/>
      <c r="L349" s="188"/>
      <c r="M349" s="189" t="s">
        <v>1</v>
      </c>
      <c r="N349" s="190" t="s">
        <v>42</v>
      </c>
      <c r="P349" s="147">
        <f t="shared" si="81"/>
        <v>0</v>
      </c>
      <c r="Q349" s="147">
        <v>3.0100000000000001E-3</v>
      </c>
      <c r="R349" s="147">
        <f t="shared" si="82"/>
        <v>0.28895999999999999</v>
      </c>
      <c r="S349" s="147">
        <v>0</v>
      </c>
      <c r="T349" s="148">
        <f t="shared" si="83"/>
        <v>0</v>
      </c>
      <c r="AR349" s="149" t="s">
        <v>664</v>
      </c>
      <c r="AT349" s="149" t="s">
        <v>263</v>
      </c>
      <c r="AU349" s="149" t="s">
        <v>89</v>
      </c>
      <c r="AY349" s="17" t="s">
        <v>156</v>
      </c>
      <c r="BE349" s="150">
        <f t="shared" si="84"/>
        <v>0</v>
      </c>
      <c r="BF349" s="150">
        <f t="shared" si="85"/>
        <v>0</v>
      </c>
      <c r="BG349" s="150">
        <f t="shared" si="86"/>
        <v>0</v>
      </c>
      <c r="BH349" s="150">
        <f t="shared" si="87"/>
        <v>0</v>
      </c>
      <c r="BI349" s="150">
        <f t="shared" si="88"/>
        <v>0</v>
      </c>
      <c r="BJ349" s="17" t="s">
        <v>89</v>
      </c>
      <c r="BK349" s="150">
        <f t="shared" si="89"/>
        <v>0</v>
      </c>
      <c r="BL349" s="17" t="s">
        <v>403</v>
      </c>
      <c r="BM349" s="149" t="s">
        <v>6623</v>
      </c>
    </row>
    <row r="350" spans="2:65" s="1" customFormat="1" ht="24.2" customHeight="1">
      <c r="B350" s="136"/>
      <c r="C350" s="180" t="s">
        <v>5836</v>
      </c>
      <c r="D350" s="180" t="s">
        <v>263</v>
      </c>
      <c r="E350" s="181" t="s">
        <v>6624</v>
      </c>
      <c r="F350" s="182" t="s">
        <v>6625</v>
      </c>
      <c r="G350" s="183" t="s">
        <v>333</v>
      </c>
      <c r="H350" s="184">
        <v>6</v>
      </c>
      <c r="I350" s="185"/>
      <c r="J350" s="186">
        <f t="shared" si="80"/>
        <v>0</v>
      </c>
      <c r="K350" s="187"/>
      <c r="L350" s="188"/>
      <c r="M350" s="189" t="s">
        <v>1</v>
      </c>
      <c r="N350" s="190" t="s">
        <v>42</v>
      </c>
      <c r="P350" s="147">
        <f t="shared" si="81"/>
        <v>0</v>
      </c>
      <c r="Q350" s="147">
        <v>3.0100000000000001E-3</v>
      </c>
      <c r="R350" s="147">
        <f t="shared" si="82"/>
        <v>1.806E-2</v>
      </c>
      <c r="S350" s="147">
        <v>0</v>
      </c>
      <c r="T350" s="148">
        <f t="shared" si="83"/>
        <v>0</v>
      </c>
      <c r="AR350" s="149" t="s">
        <v>664</v>
      </c>
      <c r="AT350" s="149" t="s">
        <v>263</v>
      </c>
      <c r="AU350" s="149" t="s">
        <v>89</v>
      </c>
      <c r="AY350" s="17" t="s">
        <v>156</v>
      </c>
      <c r="BE350" s="150">
        <f t="shared" si="84"/>
        <v>0</v>
      </c>
      <c r="BF350" s="150">
        <f t="shared" si="85"/>
        <v>0</v>
      </c>
      <c r="BG350" s="150">
        <f t="shared" si="86"/>
        <v>0</v>
      </c>
      <c r="BH350" s="150">
        <f t="shared" si="87"/>
        <v>0</v>
      </c>
      <c r="BI350" s="150">
        <f t="shared" si="88"/>
        <v>0</v>
      </c>
      <c r="BJ350" s="17" t="s">
        <v>89</v>
      </c>
      <c r="BK350" s="150">
        <f t="shared" si="89"/>
        <v>0</v>
      </c>
      <c r="BL350" s="17" t="s">
        <v>403</v>
      </c>
      <c r="BM350" s="149" t="s">
        <v>6626</v>
      </c>
    </row>
    <row r="351" spans="2:65" s="1" customFormat="1" ht="24.2" customHeight="1">
      <c r="B351" s="136"/>
      <c r="C351" s="137" t="s">
        <v>5840</v>
      </c>
      <c r="D351" s="137" t="s">
        <v>157</v>
      </c>
      <c r="E351" s="138" t="s">
        <v>6627</v>
      </c>
      <c r="F351" s="139" t="s">
        <v>6628</v>
      </c>
      <c r="G351" s="140" t="s">
        <v>333</v>
      </c>
      <c r="H351" s="141">
        <v>1</v>
      </c>
      <c r="I351" s="142"/>
      <c r="J351" s="143">
        <f t="shared" si="80"/>
        <v>0</v>
      </c>
      <c r="K351" s="144"/>
      <c r="L351" s="32"/>
      <c r="M351" s="145" t="s">
        <v>1</v>
      </c>
      <c r="N351" s="146" t="s">
        <v>42</v>
      </c>
      <c r="P351" s="147">
        <f t="shared" si="81"/>
        <v>0</v>
      </c>
      <c r="Q351" s="147">
        <v>1.0000000000000001E-5</v>
      </c>
      <c r="R351" s="147">
        <f t="shared" si="82"/>
        <v>1.0000000000000001E-5</v>
      </c>
      <c r="S351" s="147">
        <v>0</v>
      </c>
      <c r="T351" s="148">
        <f t="shared" si="83"/>
        <v>0</v>
      </c>
      <c r="AR351" s="149" t="s">
        <v>403</v>
      </c>
      <c r="AT351" s="149" t="s">
        <v>157</v>
      </c>
      <c r="AU351" s="149" t="s">
        <v>89</v>
      </c>
      <c r="AY351" s="17" t="s">
        <v>156</v>
      </c>
      <c r="BE351" s="150">
        <f t="shared" si="84"/>
        <v>0</v>
      </c>
      <c r="BF351" s="150">
        <f t="shared" si="85"/>
        <v>0</v>
      </c>
      <c r="BG351" s="150">
        <f t="shared" si="86"/>
        <v>0</v>
      </c>
      <c r="BH351" s="150">
        <f t="shared" si="87"/>
        <v>0</v>
      </c>
      <c r="BI351" s="150">
        <f t="shared" si="88"/>
        <v>0</v>
      </c>
      <c r="BJ351" s="17" t="s">
        <v>89</v>
      </c>
      <c r="BK351" s="150">
        <f t="shared" si="89"/>
        <v>0</v>
      </c>
      <c r="BL351" s="17" t="s">
        <v>403</v>
      </c>
      <c r="BM351" s="149" t="s">
        <v>6629</v>
      </c>
    </row>
    <row r="352" spans="2:65" s="1" customFormat="1" ht="24.2" customHeight="1">
      <c r="B352" s="136"/>
      <c r="C352" s="137" t="s">
        <v>5844</v>
      </c>
      <c r="D352" s="137" t="s">
        <v>157</v>
      </c>
      <c r="E352" s="138" t="s">
        <v>6630</v>
      </c>
      <c r="F352" s="139" t="s">
        <v>6631</v>
      </c>
      <c r="G352" s="140" t="s">
        <v>333</v>
      </c>
      <c r="H352" s="141">
        <v>2</v>
      </c>
      <c r="I352" s="142"/>
      <c r="J352" s="143">
        <f t="shared" si="80"/>
        <v>0</v>
      </c>
      <c r="K352" s="144"/>
      <c r="L352" s="32"/>
      <c r="M352" s="145" t="s">
        <v>1</v>
      </c>
      <c r="N352" s="146" t="s">
        <v>42</v>
      </c>
      <c r="P352" s="147">
        <f t="shared" si="81"/>
        <v>0</v>
      </c>
      <c r="Q352" s="147">
        <v>1.0000000000000001E-5</v>
      </c>
      <c r="R352" s="147">
        <f t="shared" si="82"/>
        <v>2.0000000000000002E-5</v>
      </c>
      <c r="S352" s="147">
        <v>0</v>
      </c>
      <c r="T352" s="148">
        <f t="shared" si="83"/>
        <v>0</v>
      </c>
      <c r="AR352" s="149" t="s">
        <v>403</v>
      </c>
      <c r="AT352" s="149" t="s">
        <v>157</v>
      </c>
      <c r="AU352" s="149" t="s">
        <v>89</v>
      </c>
      <c r="AY352" s="17" t="s">
        <v>156</v>
      </c>
      <c r="BE352" s="150">
        <f t="shared" si="84"/>
        <v>0</v>
      </c>
      <c r="BF352" s="150">
        <f t="shared" si="85"/>
        <v>0</v>
      </c>
      <c r="BG352" s="150">
        <f t="shared" si="86"/>
        <v>0</v>
      </c>
      <c r="BH352" s="150">
        <f t="shared" si="87"/>
        <v>0</v>
      </c>
      <c r="BI352" s="150">
        <f t="shared" si="88"/>
        <v>0</v>
      </c>
      <c r="BJ352" s="17" t="s">
        <v>89</v>
      </c>
      <c r="BK352" s="150">
        <f t="shared" si="89"/>
        <v>0</v>
      </c>
      <c r="BL352" s="17" t="s">
        <v>403</v>
      </c>
      <c r="BM352" s="149" t="s">
        <v>6632</v>
      </c>
    </row>
    <row r="353" spans="2:65" s="1" customFormat="1" ht="37.9" customHeight="1">
      <c r="B353" s="136"/>
      <c r="C353" s="180" t="s">
        <v>5848</v>
      </c>
      <c r="D353" s="180" t="s">
        <v>263</v>
      </c>
      <c r="E353" s="181" t="s">
        <v>6633</v>
      </c>
      <c r="F353" s="182" t="s">
        <v>6634</v>
      </c>
      <c r="G353" s="183" t="s">
        <v>333</v>
      </c>
      <c r="H353" s="184">
        <v>2</v>
      </c>
      <c r="I353" s="185"/>
      <c r="J353" s="186">
        <f t="shared" si="80"/>
        <v>0</v>
      </c>
      <c r="K353" s="187"/>
      <c r="L353" s="188"/>
      <c r="M353" s="189" t="s">
        <v>1</v>
      </c>
      <c r="N353" s="190" t="s">
        <v>42</v>
      </c>
      <c r="P353" s="147">
        <f t="shared" si="81"/>
        <v>0</v>
      </c>
      <c r="Q353" s="147">
        <v>3.0100000000000001E-3</v>
      </c>
      <c r="R353" s="147">
        <f t="shared" si="82"/>
        <v>6.0200000000000002E-3</v>
      </c>
      <c r="S353" s="147">
        <v>0</v>
      </c>
      <c r="T353" s="148">
        <f t="shared" si="83"/>
        <v>0</v>
      </c>
      <c r="AR353" s="149" t="s">
        <v>664</v>
      </c>
      <c r="AT353" s="149" t="s">
        <v>263</v>
      </c>
      <c r="AU353" s="149" t="s">
        <v>89</v>
      </c>
      <c r="AY353" s="17" t="s">
        <v>156</v>
      </c>
      <c r="BE353" s="150">
        <f t="shared" si="84"/>
        <v>0</v>
      </c>
      <c r="BF353" s="150">
        <f t="shared" si="85"/>
        <v>0</v>
      </c>
      <c r="BG353" s="150">
        <f t="shared" si="86"/>
        <v>0</v>
      </c>
      <c r="BH353" s="150">
        <f t="shared" si="87"/>
        <v>0</v>
      </c>
      <c r="BI353" s="150">
        <f t="shared" si="88"/>
        <v>0</v>
      </c>
      <c r="BJ353" s="17" t="s">
        <v>89</v>
      </c>
      <c r="BK353" s="150">
        <f t="shared" si="89"/>
        <v>0</v>
      </c>
      <c r="BL353" s="17" t="s">
        <v>403</v>
      </c>
      <c r="BM353" s="149" t="s">
        <v>6635</v>
      </c>
    </row>
    <row r="354" spans="2:65" s="1" customFormat="1" ht="24.2" customHeight="1">
      <c r="B354" s="136"/>
      <c r="C354" s="137" t="s">
        <v>5852</v>
      </c>
      <c r="D354" s="137" t="s">
        <v>157</v>
      </c>
      <c r="E354" s="138" t="s">
        <v>6636</v>
      </c>
      <c r="F354" s="139" t="s">
        <v>6637</v>
      </c>
      <c r="G354" s="140" t="s">
        <v>333</v>
      </c>
      <c r="H354" s="141">
        <v>2</v>
      </c>
      <c r="I354" s="142"/>
      <c r="J354" s="143">
        <f t="shared" si="80"/>
        <v>0</v>
      </c>
      <c r="K354" s="144"/>
      <c r="L354" s="32"/>
      <c r="M354" s="145" t="s">
        <v>1</v>
      </c>
      <c r="N354" s="146" t="s">
        <v>42</v>
      </c>
      <c r="P354" s="147">
        <f t="shared" si="81"/>
        <v>0</v>
      </c>
      <c r="Q354" s="147">
        <v>2.0000000000000002E-5</v>
      </c>
      <c r="R354" s="147">
        <f t="shared" si="82"/>
        <v>4.0000000000000003E-5</v>
      </c>
      <c r="S354" s="147">
        <v>0</v>
      </c>
      <c r="T354" s="148">
        <f t="shared" si="83"/>
        <v>0</v>
      </c>
      <c r="AR354" s="149" t="s">
        <v>403</v>
      </c>
      <c r="AT354" s="149" t="s">
        <v>157</v>
      </c>
      <c r="AU354" s="149" t="s">
        <v>89</v>
      </c>
      <c r="AY354" s="17" t="s">
        <v>156</v>
      </c>
      <c r="BE354" s="150">
        <f t="shared" si="84"/>
        <v>0</v>
      </c>
      <c r="BF354" s="150">
        <f t="shared" si="85"/>
        <v>0</v>
      </c>
      <c r="BG354" s="150">
        <f t="shared" si="86"/>
        <v>0</v>
      </c>
      <c r="BH354" s="150">
        <f t="shared" si="87"/>
        <v>0</v>
      </c>
      <c r="BI354" s="150">
        <f t="shared" si="88"/>
        <v>0</v>
      </c>
      <c r="BJ354" s="17" t="s">
        <v>89</v>
      </c>
      <c r="BK354" s="150">
        <f t="shared" si="89"/>
        <v>0</v>
      </c>
      <c r="BL354" s="17" t="s">
        <v>403</v>
      </c>
      <c r="BM354" s="149" t="s">
        <v>6638</v>
      </c>
    </row>
    <row r="355" spans="2:65" s="1" customFormat="1" ht="37.9" customHeight="1">
      <c r="B355" s="136"/>
      <c r="C355" s="180" t="s">
        <v>5856</v>
      </c>
      <c r="D355" s="180" t="s">
        <v>263</v>
      </c>
      <c r="E355" s="181" t="s">
        <v>6639</v>
      </c>
      <c r="F355" s="182" t="s">
        <v>6640</v>
      </c>
      <c r="G355" s="183" t="s">
        <v>333</v>
      </c>
      <c r="H355" s="184">
        <v>2</v>
      </c>
      <c r="I355" s="185"/>
      <c r="J355" s="186">
        <f t="shared" si="80"/>
        <v>0</v>
      </c>
      <c r="K355" s="187"/>
      <c r="L355" s="188"/>
      <c r="M355" s="189" t="s">
        <v>1</v>
      </c>
      <c r="N355" s="190" t="s">
        <v>42</v>
      </c>
      <c r="P355" s="147">
        <f t="shared" si="81"/>
        <v>0</v>
      </c>
      <c r="Q355" s="147">
        <v>3.0100000000000001E-3</v>
      </c>
      <c r="R355" s="147">
        <f t="shared" si="82"/>
        <v>6.0200000000000002E-3</v>
      </c>
      <c r="S355" s="147">
        <v>0</v>
      </c>
      <c r="T355" s="148">
        <f t="shared" si="83"/>
        <v>0</v>
      </c>
      <c r="AR355" s="149" t="s">
        <v>664</v>
      </c>
      <c r="AT355" s="149" t="s">
        <v>263</v>
      </c>
      <c r="AU355" s="149" t="s">
        <v>89</v>
      </c>
      <c r="AY355" s="17" t="s">
        <v>156</v>
      </c>
      <c r="BE355" s="150">
        <f t="shared" si="84"/>
        <v>0</v>
      </c>
      <c r="BF355" s="150">
        <f t="shared" si="85"/>
        <v>0</v>
      </c>
      <c r="BG355" s="150">
        <f t="shared" si="86"/>
        <v>0</v>
      </c>
      <c r="BH355" s="150">
        <f t="shared" si="87"/>
        <v>0</v>
      </c>
      <c r="BI355" s="150">
        <f t="shared" si="88"/>
        <v>0</v>
      </c>
      <c r="BJ355" s="17" t="s">
        <v>89</v>
      </c>
      <c r="BK355" s="150">
        <f t="shared" si="89"/>
        <v>0</v>
      </c>
      <c r="BL355" s="17" t="s">
        <v>403</v>
      </c>
      <c r="BM355" s="149" t="s">
        <v>6641</v>
      </c>
    </row>
    <row r="356" spans="2:65" s="1" customFormat="1" ht="16.5" customHeight="1">
      <c r="B356" s="136"/>
      <c r="C356" s="137" t="s">
        <v>5860</v>
      </c>
      <c r="D356" s="137" t="s">
        <v>157</v>
      </c>
      <c r="E356" s="138" t="s">
        <v>6642</v>
      </c>
      <c r="F356" s="139" t="s">
        <v>6643</v>
      </c>
      <c r="G356" s="140" t="s">
        <v>333</v>
      </c>
      <c r="H356" s="141">
        <v>1</v>
      </c>
      <c r="I356" s="142"/>
      <c r="J356" s="143">
        <f t="shared" si="80"/>
        <v>0</v>
      </c>
      <c r="K356" s="144"/>
      <c r="L356" s="32"/>
      <c r="M356" s="145" t="s">
        <v>1</v>
      </c>
      <c r="N356" s="146" t="s">
        <v>42</v>
      </c>
      <c r="P356" s="147">
        <f t="shared" si="81"/>
        <v>0</v>
      </c>
      <c r="Q356" s="147">
        <v>4.0000000000000002E-4</v>
      </c>
      <c r="R356" s="147">
        <f t="shared" si="82"/>
        <v>4.0000000000000002E-4</v>
      </c>
      <c r="S356" s="147">
        <v>0</v>
      </c>
      <c r="T356" s="148">
        <f t="shared" si="83"/>
        <v>0</v>
      </c>
      <c r="AR356" s="149" t="s">
        <v>403</v>
      </c>
      <c r="AT356" s="149" t="s">
        <v>157</v>
      </c>
      <c r="AU356" s="149" t="s">
        <v>89</v>
      </c>
      <c r="AY356" s="17" t="s">
        <v>156</v>
      </c>
      <c r="BE356" s="150">
        <f t="shared" si="84"/>
        <v>0</v>
      </c>
      <c r="BF356" s="150">
        <f t="shared" si="85"/>
        <v>0</v>
      </c>
      <c r="BG356" s="150">
        <f t="shared" si="86"/>
        <v>0</v>
      </c>
      <c r="BH356" s="150">
        <f t="shared" si="87"/>
        <v>0</v>
      </c>
      <c r="BI356" s="150">
        <f t="shared" si="88"/>
        <v>0</v>
      </c>
      <c r="BJ356" s="17" t="s">
        <v>89</v>
      </c>
      <c r="BK356" s="150">
        <f t="shared" si="89"/>
        <v>0</v>
      </c>
      <c r="BL356" s="17" t="s">
        <v>403</v>
      </c>
      <c r="BM356" s="149" t="s">
        <v>6644</v>
      </c>
    </row>
    <row r="357" spans="2:65" s="1" customFormat="1" ht="24.2" customHeight="1">
      <c r="B357" s="136"/>
      <c r="C357" s="180" t="s">
        <v>5864</v>
      </c>
      <c r="D357" s="180" t="s">
        <v>263</v>
      </c>
      <c r="E357" s="181" t="s">
        <v>6645</v>
      </c>
      <c r="F357" s="182" t="s">
        <v>6646</v>
      </c>
      <c r="G357" s="183" t="s">
        <v>333</v>
      </c>
      <c r="H357" s="184">
        <v>1</v>
      </c>
      <c r="I357" s="185"/>
      <c r="J357" s="186">
        <f t="shared" si="80"/>
        <v>0</v>
      </c>
      <c r="K357" s="187"/>
      <c r="L357" s="188"/>
      <c r="M357" s="189" t="s">
        <v>1</v>
      </c>
      <c r="N357" s="190" t="s">
        <v>42</v>
      </c>
      <c r="P357" s="147">
        <f t="shared" si="81"/>
        <v>0</v>
      </c>
      <c r="Q357" s="147">
        <v>3.0100000000000001E-3</v>
      </c>
      <c r="R357" s="147">
        <f t="shared" si="82"/>
        <v>3.0100000000000001E-3</v>
      </c>
      <c r="S357" s="147">
        <v>0</v>
      </c>
      <c r="T357" s="148">
        <f t="shared" si="83"/>
        <v>0</v>
      </c>
      <c r="AR357" s="149" t="s">
        <v>664</v>
      </c>
      <c r="AT357" s="149" t="s">
        <v>263</v>
      </c>
      <c r="AU357" s="149" t="s">
        <v>89</v>
      </c>
      <c r="AY357" s="17" t="s">
        <v>156</v>
      </c>
      <c r="BE357" s="150">
        <f t="shared" si="84"/>
        <v>0</v>
      </c>
      <c r="BF357" s="150">
        <f t="shared" si="85"/>
        <v>0</v>
      </c>
      <c r="BG357" s="150">
        <f t="shared" si="86"/>
        <v>0</v>
      </c>
      <c r="BH357" s="150">
        <f t="shared" si="87"/>
        <v>0</v>
      </c>
      <c r="BI357" s="150">
        <f t="shared" si="88"/>
        <v>0</v>
      </c>
      <c r="BJ357" s="17" t="s">
        <v>89</v>
      </c>
      <c r="BK357" s="150">
        <f t="shared" si="89"/>
        <v>0</v>
      </c>
      <c r="BL357" s="17" t="s">
        <v>403</v>
      </c>
      <c r="BM357" s="149" t="s">
        <v>6647</v>
      </c>
    </row>
    <row r="358" spans="2:65" s="1" customFormat="1" ht="24.2" customHeight="1">
      <c r="B358" s="136"/>
      <c r="C358" s="137" t="s">
        <v>5868</v>
      </c>
      <c r="D358" s="137" t="s">
        <v>157</v>
      </c>
      <c r="E358" s="138" t="s">
        <v>6648</v>
      </c>
      <c r="F358" s="139" t="s">
        <v>6649</v>
      </c>
      <c r="G358" s="140" t="s">
        <v>5546</v>
      </c>
      <c r="H358" s="141">
        <v>102</v>
      </c>
      <c r="I358" s="142"/>
      <c r="J358" s="143">
        <f t="shared" si="80"/>
        <v>0</v>
      </c>
      <c r="K358" s="144"/>
      <c r="L358" s="32"/>
      <c r="M358" s="145" t="s">
        <v>1</v>
      </c>
      <c r="N358" s="146" t="s">
        <v>42</v>
      </c>
      <c r="P358" s="147">
        <f t="shared" si="81"/>
        <v>0</v>
      </c>
      <c r="Q358" s="147">
        <v>0</v>
      </c>
      <c r="R358" s="147">
        <f t="shared" si="82"/>
        <v>0</v>
      </c>
      <c r="S358" s="147">
        <v>0</v>
      </c>
      <c r="T358" s="148">
        <f t="shared" si="83"/>
        <v>0</v>
      </c>
      <c r="AR358" s="149" t="s">
        <v>403</v>
      </c>
      <c r="AT358" s="149" t="s">
        <v>157</v>
      </c>
      <c r="AU358" s="149" t="s">
        <v>89</v>
      </c>
      <c r="AY358" s="17" t="s">
        <v>156</v>
      </c>
      <c r="BE358" s="150">
        <f t="shared" si="84"/>
        <v>0</v>
      </c>
      <c r="BF358" s="150">
        <f t="shared" si="85"/>
        <v>0</v>
      </c>
      <c r="BG358" s="150">
        <f t="shared" si="86"/>
        <v>0</v>
      </c>
      <c r="BH358" s="150">
        <f t="shared" si="87"/>
        <v>0</v>
      </c>
      <c r="BI358" s="150">
        <f t="shared" si="88"/>
        <v>0</v>
      </c>
      <c r="BJ358" s="17" t="s">
        <v>89</v>
      </c>
      <c r="BK358" s="150">
        <f t="shared" si="89"/>
        <v>0</v>
      </c>
      <c r="BL358" s="17" t="s">
        <v>403</v>
      </c>
      <c r="BM358" s="149" t="s">
        <v>6650</v>
      </c>
    </row>
    <row r="359" spans="2:65" s="1" customFormat="1" ht="37.9" customHeight="1">
      <c r="B359" s="136"/>
      <c r="C359" s="180" t="s">
        <v>5872</v>
      </c>
      <c r="D359" s="180" t="s">
        <v>263</v>
      </c>
      <c r="E359" s="181" t="s">
        <v>6651</v>
      </c>
      <c r="F359" s="182" t="s">
        <v>6652</v>
      </c>
      <c r="G359" s="183" t="s">
        <v>333</v>
      </c>
      <c r="H359" s="184">
        <v>102</v>
      </c>
      <c r="I359" s="185"/>
      <c r="J359" s="186">
        <f t="shared" si="80"/>
        <v>0</v>
      </c>
      <c r="K359" s="187"/>
      <c r="L359" s="188"/>
      <c r="M359" s="189" t="s">
        <v>1</v>
      </c>
      <c r="N359" s="190" t="s">
        <v>42</v>
      </c>
      <c r="P359" s="147">
        <f t="shared" si="81"/>
        <v>0</v>
      </c>
      <c r="Q359" s="147">
        <v>1.4E-3</v>
      </c>
      <c r="R359" s="147">
        <f t="shared" si="82"/>
        <v>0.14280000000000001</v>
      </c>
      <c r="S359" s="147">
        <v>0</v>
      </c>
      <c r="T359" s="148">
        <f t="shared" si="83"/>
        <v>0</v>
      </c>
      <c r="AR359" s="149" t="s">
        <v>664</v>
      </c>
      <c r="AT359" s="149" t="s">
        <v>263</v>
      </c>
      <c r="AU359" s="149" t="s">
        <v>89</v>
      </c>
      <c r="AY359" s="17" t="s">
        <v>156</v>
      </c>
      <c r="BE359" s="150">
        <f t="shared" si="84"/>
        <v>0</v>
      </c>
      <c r="BF359" s="150">
        <f t="shared" si="85"/>
        <v>0</v>
      </c>
      <c r="BG359" s="150">
        <f t="shared" si="86"/>
        <v>0</v>
      </c>
      <c r="BH359" s="150">
        <f t="shared" si="87"/>
        <v>0</v>
      </c>
      <c r="BI359" s="150">
        <f t="shared" si="88"/>
        <v>0</v>
      </c>
      <c r="BJ359" s="17" t="s">
        <v>89</v>
      </c>
      <c r="BK359" s="150">
        <f t="shared" si="89"/>
        <v>0</v>
      </c>
      <c r="BL359" s="17" t="s">
        <v>403</v>
      </c>
      <c r="BM359" s="149" t="s">
        <v>6653</v>
      </c>
    </row>
    <row r="360" spans="2:65" s="1" customFormat="1" ht="24.2" customHeight="1">
      <c r="B360" s="136"/>
      <c r="C360" s="137" t="s">
        <v>5876</v>
      </c>
      <c r="D360" s="137" t="s">
        <v>157</v>
      </c>
      <c r="E360" s="138" t="s">
        <v>6654</v>
      </c>
      <c r="F360" s="139" t="s">
        <v>6655</v>
      </c>
      <c r="G360" s="140" t="s">
        <v>333</v>
      </c>
      <c r="H360" s="141">
        <v>14</v>
      </c>
      <c r="I360" s="142"/>
      <c r="J360" s="143">
        <f t="shared" si="80"/>
        <v>0</v>
      </c>
      <c r="K360" s="144"/>
      <c r="L360" s="32"/>
      <c r="M360" s="145" t="s">
        <v>1</v>
      </c>
      <c r="N360" s="146" t="s">
        <v>42</v>
      </c>
      <c r="P360" s="147">
        <f t="shared" si="81"/>
        <v>0</v>
      </c>
      <c r="Q360" s="147">
        <v>5.9928571428571398E-4</v>
      </c>
      <c r="R360" s="147">
        <f t="shared" si="82"/>
        <v>8.3899999999999964E-3</v>
      </c>
      <c r="S360" s="147">
        <v>0</v>
      </c>
      <c r="T360" s="148">
        <f t="shared" si="83"/>
        <v>0</v>
      </c>
      <c r="AR360" s="149" t="s">
        <v>403</v>
      </c>
      <c r="AT360" s="149" t="s">
        <v>157</v>
      </c>
      <c r="AU360" s="149" t="s">
        <v>89</v>
      </c>
      <c r="AY360" s="17" t="s">
        <v>156</v>
      </c>
      <c r="BE360" s="150">
        <f t="shared" si="84"/>
        <v>0</v>
      </c>
      <c r="BF360" s="150">
        <f t="shared" si="85"/>
        <v>0</v>
      </c>
      <c r="BG360" s="150">
        <f t="shared" si="86"/>
        <v>0</v>
      </c>
      <c r="BH360" s="150">
        <f t="shared" si="87"/>
        <v>0</v>
      </c>
      <c r="BI360" s="150">
        <f t="shared" si="88"/>
        <v>0</v>
      </c>
      <c r="BJ360" s="17" t="s">
        <v>89</v>
      </c>
      <c r="BK360" s="150">
        <f t="shared" si="89"/>
        <v>0</v>
      </c>
      <c r="BL360" s="17" t="s">
        <v>403</v>
      </c>
      <c r="BM360" s="149" t="s">
        <v>6656</v>
      </c>
    </row>
    <row r="361" spans="2:65" s="1" customFormat="1" ht="37.9" customHeight="1">
      <c r="B361" s="136"/>
      <c r="C361" s="180" t="s">
        <v>5880</v>
      </c>
      <c r="D361" s="180" t="s">
        <v>263</v>
      </c>
      <c r="E361" s="181" t="s">
        <v>6657</v>
      </c>
      <c r="F361" s="182" t="s">
        <v>6658</v>
      </c>
      <c r="G361" s="183" t="s">
        <v>333</v>
      </c>
      <c r="H361" s="184">
        <v>27</v>
      </c>
      <c r="I361" s="185"/>
      <c r="J361" s="186">
        <f t="shared" si="80"/>
        <v>0</v>
      </c>
      <c r="K361" s="187"/>
      <c r="L361" s="188"/>
      <c r="M361" s="189" t="s">
        <v>1</v>
      </c>
      <c r="N361" s="190" t="s">
        <v>42</v>
      </c>
      <c r="P361" s="147">
        <f t="shared" si="81"/>
        <v>0</v>
      </c>
      <c r="Q361" s="147">
        <v>1.1000000000000001E-3</v>
      </c>
      <c r="R361" s="147">
        <f t="shared" si="82"/>
        <v>2.9700000000000001E-2</v>
      </c>
      <c r="S361" s="147">
        <v>0</v>
      </c>
      <c r="T361" s="148">
        <f t="shared" si="83"/>
        <v>0</v>
      </c>
      <c r="AR361" s="149" t="s">
        <v>664</v>
      </c>
      <c r="AT361" s="149" t="s">
        <v>263</v>
      </c>
      <c r="AU361" s="149" t="s">
        <v>89</v>
      </c>
      <c r="AY361" s="17" t="s">
        <v>156</v>
      </c>
      <c r="BE361" s="150">
        <f t="shared" si="84"/>
        <v>0</v>
      </c>
      <c r="BF361" s="150">
        <f t="shared" si="85"/>
        <v>0</v>
      </c>
      <c r="BG361" s="150">
        <f t="shared" si="86"/>
        <v>0</v>
      </c>
      <c r="BH361" s="150">
        <f t="shared" si="87"/>
        <v>0</v>
      </c>
      <c r="BI361" s="150">
        <f t="shared" si="88"/>
        <v>0</v>
      </c>
      <c r="BJ361" s="17" t="s">
        <v>89</v>
      </c>
      <c r="BK361" s="150">
        <f t="shared" si="89"/>
        <v>0</v>
      </c>
      <c r="BL361" s="17" t="s">
        <v>403</v>
      </c>
      <c r="BM361" s="149" t="s">
        <v>6659</v>
      </c>
    </row>
    <row r="362" spans="2:65" s="1" customFormat="1" ht="24.2" customHeight="1">
      <c r="B362" s="136"/>
      <c r="C362" s="137" t="s">
        <v>5884</v>
      </c>
      <c r="D362" s="137" t="s">
        <v>157</v>
      </c>
      <c r="E362" s="138" t="s">
        <v>6660</v>
      </c>
      <c r="F362" s="139" t="s">
        <v>6661</v>
      </c>
      <c r="G362" s="140" t="s">
        <v>333</v>
      </c>
      <c r="H362" s="141">
        <v>1</v>
      </c>
      <c r="I362" s="142"/>
      <c r="J362" s="143">
        <f t="shared" si="80"/>
        <v>0</v>
      </c>
      <c r="K362" s="144"/>
      <c r="L362" s="32"/>
      <c r="M362" s="145" t="s">
        <v>1</v>
      </c>
      <c r="N362" s="146" t="s">
        <v>42</v>
      </c>
      <c r="P362" s="147">
        <f t="shared" si="81"/>
        <v>0</v>
      </c>
      <c r="Q362" s="147">
        <v>0</v>
      </c>
      <c r="R362" s="147">
        <f t="shared" si="82"/>
        <v>0</v>
      </c>
      <c r="S362" s="147">
        <v>0</v>
      </c>
      <c r="T362" s="148">
        <f t="shared" si="83"/>
        <v>0</v>
      </c>
      <c r="AR362" s="149" t="s">
        <v>403</v>
      </c>
      <c r="AT362" s="149" t="s">
        <v>157</v>
      </c>
      <c r="AU362" s="149" t="s">
        <v>89</v>
      </c>
      <c r="AY362" s="17" t="s">
        <v>156</v>
      </c>
      <c r="BE362" s="150">
        <f t="shared" si="84"/>
        <v>0</v>
      </c>
      <c r="BF362" s="150">
        <f t="shared" si="85"/>
        <v>0</v>
      </c>
      <c r="BG362" s="150">
        <f t="shared" si="86"/>
        <v>0</v>
      </c>
      <c r="BH362" s="150">
        <f t="shared" si="87"/>
        <v>0</v>
      </c>
      <c r="BI362" s="150">
        <f t="shared" si="88"/>
        <v>0</v>
      </c>
      <c r="BJ362" s="17" t="s">
        <v>89</v>
      </c>
      <c r="BK362" s="150">
        <f t="shared" si="89"/>
        <v>0</v>
      </c>
      <c r="BL362" s="17" t="s">
        <v>403</v>
      </c>
      <c r="BM362" s="149" t="s">
        <v>6662</v>
      </c>
    </row>
    <row r="363" spans="2:65" s="1" customFormat="1" ht="44.25" customHeight="1">
      <c r="B363" s="136"/>
      <c r="C363" s="180" t="s">
        <v>5888</v>
      </c>
      <c r="D363" s="180" t="s">
        <v>263</v>
      </c>
      <c r="E363" s="181" t="s">
        <v>6663</v>
      </c>
      <c r="F363" s="182" t="s">
        <v>6664</v>
      </c>
      <c r="G363" s="183" t="s">
        <v>333</v>
      </c>
      <c r="H363" s="184">
        <v>1</v>
      </c>
      <c r="I363" s="185"/>
      <c r="J363" s="186">
        <f t="shared" si="80"/>
        <v>0</v>
      </c>
      <c r="K363" s="187"/>
      <c r="L363" s="188"/>
      <c r="M363" s="189" t="s">
        <v>1</v>
      </c>
      <c r="N363" s="190" t="s">
        <v>42</v>
      </c>
      <c r="P363" s="147">
        <f t="shared" si="81"/>
        <v>0</v>
      </c>
      <c r="Q363" s="147">
        <v>1.0300000000000001E-3</v>
      </c>
      <c r="R363" s="147">
        <f t="shared" si="82"/>
        <v>1.0300000000000001E-3</v>
      </c>
      <c r="S363" s="147">
        <v>0</v>
      </c>
      <c r="T363" s="148">
        <f t="shared" si="83"/>
        <v>0</v>
      </c>
      <c r="AR363" s="149" t="s">
        <v>664</v>
      </c>
      <c r="AT363" s="149" t="s">
        <v>263</v>
      </c>
      <c r="AU363" s="149" t="s">
        <v>89</v>
      </c>
      <c r="AY363" s="17" t="s">
        <v>156</v>
      </c>
      <c r="BE363" s="150">
        <f t="shared" si="84"/>
        <v>0</v>
      </c>
      <c r="BF363" s="150">
        <f t="shared" si="85"/>
        <v>0</v>
      </c>
      <c r="BG363" s="150">
        <f t="shared" si="86"/>
        <v>0</v>
      </c>
      <c r="BH363" s="150">
        <f t="shared" si="87"/>
        <v>0</v>
      </c>
      <c r="BI363" s="150">
        <f t="shared" si="88"/>
        <v>0</v>
      </c>
      <c r="BJ363" s="17" t="s">
        <v>89</v>
      </c>
      <c r="BK363" s="150">
        <f t="shared" si="89"/>
        <v>0</v>
      </c>
      <c r="BL363" s="17" t="s">
        <v>403</v>
      </c>
      <c r="BM363" s="149" t="s">
        <v>6665</v>
      </c>
    </row>
    <row r="364" spans="2:65" s="1" customFormat="1" ht="24.2" customHeight="1">
      <c r="B364" s="136"/>
      <c r="C364" s="137" t="s">
        <v>5892</v>
      </c>
      <c r="D364" s="137" t="s">
        <v>157</v>
      </c>
      <c r="E364" s="138" t="s">
        <v>6666</v>
      </c>
      <c r="F364" s="139" t="s">
        <v>6667</v>
      </c>
      <c r="G364" s="140" t="s">
        <v>333</v>
      </c>
      <c r="H364" s="141">
        <v>1</v>
      </c>
      <c r="I364" s="142"/>
      <c r="J364" s="143">
        <f t="shared" si="80"/>
        <v>0</v>
      </c>
      <c r="K364" s="144"/>
      <c r="L364" s="32"/>
      <c r="M364" s="145" t="s">
        <v>1</v>
      </c>
      <c r="N364" s="146" t="s">
        <v>42</v>
      </c>
      <c r="P364" s="147">
        <f t="shared" si="81"/>
        <v>0</v>
      </c>
      <c r="Q364" s="147">
        <v>0</v>
      </c>
      <c r="R364" s="147">
        <f t="shared" si="82"/>
        <v>0</v>
      </c>
      <c r="S364" s="147">
        <v>0</v>
      </c>
      <c r="T364" s="148">
        <f t="shared" si="83"/>
        <v>0</v>
      </c>
      <c r="AR364" s="149" t="s">
        <v>403</v>
      </c>
      <c r="AT364" s="149" t="s">
        <v>157</v>
      </c>
      <c r="AU364" s="149" t="s">
        <v>89</v>
      </c>
      <c r="AY364" s="17" t="s">
        <v>156</v>
      </c>
      <c r="BE364" s="150">
        <f t="shared" si="84"/>
        <v>0</v>
      </c>
      <c r="BF364" s="150">
        <f t="shared" si="85"/>
        <v>0</v>
      </c>
      <c r="BG364" s="150">
        <f t="shared" si="86"/>
        <v>0</v>
      </c>
      <c r="BH364" s="150">
        <f t="shared" si="87"/>
        <v>0</v>
      </c>
      <c r="BI364" s="150">
        <f t="shared" si="88"/>
        <v>0</v>
      </c>
      <c r="BJ364" s="17" t="s">
        <v>89</v>
      </c>
      <c r="BK364" s="150">
        <f t="shared" si="89"/>
        <v>0</v>
      </c>
      <c r="BL364" s="17" t="s">
        <v>403</v>
      </c>
      <c r="BM364" s="149" t="s">
        <v>6668</v>
      </c>
    </row>
    <row r="365" spans="2:65" s="1" customFormat="1" ht="44.25" customHeight="1">
      <c r="B365" s="136"/>
      <c r="C365" s="180" t="s">
        <v>5896</v>
      </c>
      <c r="D365" s="180" t="s">
        <v>263</v>
      </c>
      <c r="E365" s="181" t="s">
        <v>6669</v>
      </c>
      <c r="F365" s="182" t="s">
        <v>6670</v>
      </c>
      <c r="G365" s="183" t="s">
        <v>333</v>
      </c>
      <c r="H365" s="184">
        <v>1</v>
      </c>
      <c r="I365" s="185"/>
      <c r="J365" s="186">
        <f t="shared" si="80"/>
        <v>0</v>
      </c>
      <c r="K365" s="187"/>
      <c r="L365" s="188"/>
      <c r="M365" s="189" t="s">
        <v>1</v>
      </c>
      <c r="N365" s="190" t="s">
        <v>42</v>
      </c>
      <c r="P365" s="147">
        <f t="shared" si="81"/>
        <v>0</v>
      </c>
      <c r="Q365" s="147">
        <v>1.9599999999999999E-3</v>
      </c>
      <c r="R365" s="147">
        <f t="shared" si="82"/>
        <v>1.9599999999999999E-3</v>
      </c>
      <c r="S365" s="147">
        <v>0</v>
      </c>
      <c r="T365" s="148">
        <f t="shared" si="83"/>
        <v>0</v>
      </c>
      <c r="AR365" s="149" t="s">
        <v>664</v>
      </c>
      <c r="AT365" s="149" t="s">
        <v>263</v>
      </c>
      <c r="AU365" s="149" t="s">
        <v>89</v>
      </c>
      <c r="AY365" s="17" t="s">
        <v>156</v>
      </c>
      <c r="BE365" s="150">
        <f t="shared" si="84"/>
        <v>0</v>
      </c>
      <c r="BF365" s="150">
        <f t="shared" si="85"/>
        <v>0</v>
      </c>
      <c r="BG365" s="150">
        <f t="shared" si="86"/>
        <v>0</v>
      </c>
      <c r="BH365" s="150">
        <f t="shared" si="87"/>
        <v>0</v>
      </c>
      <c r="BI365" s="150">
        <f t="shared" si="88"/>
        <v>0</v>
      </c>
      <c r="BJ365" s="17" t="s">
        <v>89</v>
      </c>
      <c r="BK365" s="150">
        <f t="shared" si="89"/>
        <v>0</v>
      </c>
      <c r="BL365" s="17" t="s">
        <v>403</v>
      </c>
      <c r="BM365" s="149" t="s">
        <v>6671</v>
      </c>
    </row>
    <row r="366" spans="2:65" s="1" customFormat="1" ht="24.2" customHeight="1">
      <c r="B366" s="136"/>
      <c r="C366" s="137" t="s">
        <v>5900</v>
      </c>
      <c r="D366" s="137" t="s">
        <v>157</v>
      </c>
      <c r="E366" s="138" t="s">
        <v>6672</v>
      </c>
      <c r="F366" s="139" t="s">
        <v>6673</v>
      </c>
      <c r="G366" s="140" t="s">
        <v>296</v>
      </c>
      <c r="H366" s="141">
        <v>0.23899999999999999</v>
      </c>
      <c r="I366" s="142"/>
      <c r="J366" s="143">
        <f t="shared" si="80"/>
        <v>0</v>
      </c>
      <c r="K366" s="144"/>
      <c r="L366" s="32"/>
      <c r="M366" s="145" t="s">
        <v>1</v>
      </c>
      <c r="N366" s="146" t="s">
        <v>42</v>
      </c>
      <c r="P366" s="147">
        <f t="shared" si="81"/>
        <v>0</v>
      </c>
      <c r="Q366" s="147">
        <v>0</v>
      </c>
      <c r="R366" s="147">
        <f t="shared" si="82"/>
        <v>0</v>
      </c>
      <c r="S366" s="147">
        <v>0</v>
      </c>
      <c r="T366" s="148">
        <f t="shared" si="83"/>
        <v>0</v>
      </c>
      <c r="AR366" s="149" t="s">
        <v>403</v>
      </c>
      <c r="AT366" s="149" t="s">
        <v>157</v>
      </c>
      <c r="AU366" s="149" t="s">
        <v>89</v>
      </c>
      <c r="AY366" s="17" t="s">
        <v>156</v>
      </c>
      <c r="BE366" s="150">
        <f t="shared" si="84"/>
        <v>0</v>
      </c>
      <c r="BF366" s="150">
        <f t="shared" si="85"/>
        <v>0</v>
      </c>
      <c r="BG366" s="150">
        <f t="shared" si="86"/>
        <v>0</v>
      </c>
      <c r="BH366" s="150">
        <f t="shared" si="87"/>
        <v>0</v>
      </c>
      <c r="BI366" s="150">
        <f t="shared" si="88"/>
        <v>0</v>
      </c>
      <c r="BJ366" s="17" t="s">
        <v>89</v>
      </c>
      <c r="BK366" s="150">
        <f t="shared" si="89"/>
        <v>0</v>
      </c>
      <c r="BL366" s="17" t="s">
        <v>403</v>
      </c>
      <c r="BM366" s="149" t="s">
        <v>6674</v>
      </c>
    </row>
    <row r="367" spans="2:65" s="10" customFormat="1" ht="22.9" customHeight="1">
      <c r="B367" s="126"/>
      <c r="D367" s="127" t="s">
        <v>75</v>
      </c>
      <c r="E367" s="191" t="s">
        <v>6675</v>
      </c>
      <c r="F367" s="191" t="s">
        <v>6676</v>
      </c>
      <c r="I367" s="129"/>
      <c r="J367" s="192">
        <f>BK367</f>
        <v>0</v>
      </c>
      <c r="L367" s="126"/>
      <c r="M367" s="131"/>
      <c r="P367" s="132">
        <f>SUM(P368:P410)</f>
        <v>0</v>
      </c>
      <c r="R367" s="132">
        <f>SUM(R368:R410)</f>
        <v>2.9270999999999998</v>
      </c>
      <c r="T367" s="133">
        <f>SUM(T368:T410)</f>
        <v>0</v>
      </c>
      <c r="AR367" s="127" t="s">
        <v>89</v>
      </c>
      <c r="AT367" s="134" t="s">
        <v>75</v>
      </c>
      <c r="AU367" s="134" t="s">
        <v>82</v>
      </c>
      <c r="AY367" s="127" t="s">
        <v>156</v>
      </c>
      <c r="BK367" s="135">
        <f>SUM(BK368:BK410)</f>
        <v>0</v>
      </c>
    </row>
    <row r="368" spans="2:65" s="1" customFormat="1" ht="24.2" customHeight="1">
      <c r="B368" s="136"/>
      <c r="C368" s="137" t="s">
        <v>5904</v>
      </c>
      <c r="D368" s="137" t="s">
        <v>157</v>
      </c>
      <c r="E368" s="138" t="s">
        <v>6677</v>
      </c>
      <c r="F368" s="139" t="s">
        <v>6678</v>
      </c>
      <c r="G368" s="140" t="s">
        <v>178</v>
      </c>
      <c r="H368" s="141">
        <v>343.9</v>
      </c>
      <c r="I368" s="142"/>
      <c r="J368" s="143">
        <f t="shared" ref="J368:J410" si="90">ROUND(I368*H368,2)</f>
        <v>0</v>
      </c>
      <c r="K368" s="144"/>
      <c r="L368" s="32"/>
      <c r="M368" s="145" t="s">
        <v>1</v>
      </c>
      <c r="N368" s="146" t="s">
        <v>42</v>
      </c>
      <c r="P368" s="147">
        <f t="shared" ref="P368:P410" si="91">O368*H368</f>
        <v>0</v>
      </c>
      <c r="Q368" s="147">
        <v>0</v>
      </c>
      <c r="R368" s="147">
        <f t="shared" ref="R368:R410" si="92">Q368*H368</f>
        <v>0</v>
      </c>
      <c r="S368" s="147">
        <v>0</v>
      </c>
      <c r="T368" s="148">
        <f t="shared" ref="T368:T410" si="93">S368*H368</f>
        <v>0</v>
      </c>
      <c r="AR368" s="149" t="s">
        <v>403</v>
      </c>
      <c r="AT368" s="149" t="s">
        <v>157</v>
      </c>
      <c r="AU368" s="149" t="s">
        <v>89</v>
      </c>
      <c r="AY368" s="17" t="s">
        <v>156</v>
      </c>
      <c r="BE368" s="150">
        <f t="shared" ref="BE368:BE410" si="94">IF(N368="základná",J368,0)</f>
        <v>0</v>
      </c>
      <c r="BF368" s="150">
        <f t="shared" ref="BF368:BF410" si="95">IF(N368="znížená",J368,0)</f>
        <v>0</v>
      </c>
      <c r="BG368" s="150">
        <f t="shared" ref="BG368:BG410" si="96">IF(N368="zákl. prenesená",J368,0)</f>
        <v>0</v>
      </c>
      <c r="BH368" s="150">
        <f t="shared" ref="BH368:BH410" si="97">IF(N368="zníž. prenesená",J368,0)</f>
        <v>0</v>
      </c>
      <c r="BI368" s="150">
        <f t="shared" ref="BI368:BI410" si="98">IF(N368="nulová",J368,0)</f>
        <v>0</v>
      </c>
      <c r="BJ368" s="17" t="s">
        <v>89</v>
      </c>
      <c r="BK368" s="150">
        <f t="shared" ref="BK368:BK410" si="99">ROUND(I368*H368,2)</f>
        <v>0</v>
      </c>
      <c r="BL368" s="17" t="s">
        <v>403</v>
      </c>
      <c r="BM368" s="149" t="s">
        <v>6679</v>
      </c>
    </row>
    <row r="369" spans="2:65" s="1" customFormat="1" ht="24.2" customHeight="1">
      <c r="B369" s="136"/>
      <c r="C369" s="137" t="s">
        <v>5908</v>
      </c>
      <c r="D369" s="137" t="s">
        <v>157</v>
      </c>
      <c r="E369" s="138" t="s">
        <v>6680</v>
      </c>
      <c r="F369" s="139" t="s">
        <v>6681</v>
      </c>
      <c r="G369" s="140" t="s">
        <v>333</v>
      </c>
      <c r="H369" s="141">
        <v>3</v>
      </c>
      <c r="I369" s="142"/>
      <c r="J369" s="143">
        <f t="shared" si="90"/>
        <v>0</v>
      </c>
      <c r="K369" s="144"/>
      <c r="L369" s="32"/>
      <c r="M369" s="145" t="s">
        <v>1</v>
      </c>
      <c r="N369" s="146" t="s">
        <v>42</v>
      </c>
      <c r="P369" s="147">
        <f t="shared" si="91"/>
        <v>0</v>
      </c>
      <c r="Q369" s="147">
        <v>2.2000000000000001E-4</v>
      </c>
      <c r="R369" s="147">
        <f t="shared" si="92"/>
        <v>6.6E-4</v>
      </c>
      <c r="S369" s="147">
        <v>0</v>
      </c>
      <c r="T369" s="148">
        <f t="shared" si="93"/>
        <v>0</v>
      </c>
      <c r="AR369" s="149" t="s">
        <v>403</v>
      </c>
      <c r="AT369" s="149" t="s">
        <v>157</v>
      </c>
      <c r="AU369" s="149" t="s">
        <v>89</v>
      </c>
      <c r="AY369" s="17" t="s">
        <v>156</v>
      </c>
      <c r="BE369" s="150">
        <f t="shared" si="94"/>
        <v>0</v>
      </c>
      <c r="BF369" s="150">
        <f t="shared" si="95"/>
        <v>0</v>
      </c>
      <c r="BG369" s="150">
        <f t="shared" si="96"/>
        <v>0</v>
      </c>
      <c r="BH369" s="150">
        <f t="shared" si="97"/>
        <v>0</v>
      </c>
      <c r="BI369" s="150">
        <f t="shared" si="98"/>
        <v>0</v>
      </c>
      <c r="BJ369" s="17" t="s">
        <v>89</v>
      </c>
      <c r="BK369" s="150">
        <f t="shared" si="99"/>
        <v>0</v>
      </c>
      <c r="BL369" s="17" t="s">
        <v>403</v>
      </c>
      <c r="BM369" s="149" t="s">
        <v>6682</v>
      </c>
    </row>
    <row r="370" spans="2:65" s="1" customFormat="1" ht="21.75" customHeight="1">
      <c r="B370" s="136"/>
      <c r="C370" s="137" t="s">
        <v>5912</v>
      </c>
      <c r="D370" s="137" t="s">
        <v>157</v>
      </c>
      <c r="E370" s="138" t="s">
        <v>6683</v>
      </c>
      <c r="F370" s="139" t="s">
        <v>6684</v>
      </c>
      <c r="G370" s="140" t="s">
        <v>396</v>
      </c>
      <c r="H370" s="141">
        <v>12</v>
      </c>
      <c r="I370" s="142"/>
      <c r="J370" s="143">
        <f t="shared" si="90"/>
        <v>0</v>
      </c>
      <c r="K370" s="144"/>
      <c r="L370" s="32"/>
      <c r="M370" s="145" t="s">
        <v>1</v>
      </c>
      <c r="N370" s="146" t="s">
        <v>42</v>
      </c>
      <c r="P370" s="147">
        <f t="shared" si="91"/>
        <v>0</v>
      </c>
      <c r="Q370" s="147">
        <v>2.4166666666666701E-5</v>
      </c>
      <c r="R370" s="147">
        <f t="shared" si="92"/>
        <v>2.9000000000000044E-4</v>
      </c>
      <c r="S370" s="147">
        <v>0</v>
      </c>
      <c r="T370" s="148">
        <f t="shared" si="93"/>
        <v>0</v>
      </c>
      <c r="AR370" s="149" t="s">
        <v>403</v>
      </c>
      <c r="AT370" s="149" t="s">
        <v>157</v>
      </c>
      <c r="AU370" s="149" t="s">
        <v>89</v>
      </c>
      <c r="AY370" s="17" t="s">
        <v>156</v>
      </c>
      <c r="BE370" s="150">
        <f t="shared" si="94"/>
        <v>0</v>
      </c>
      <c r="BF370" s="150">
        <f t="shared" si="95"/>
        <v>0</v>
      </c>
      <c r="BG370" s="150">
        <f t="shared" si="96"/>
        <v>0</v>
      </c>
      <c r="BH370" s="150">
        <f t="shared" si="97"/>
        <v>0</v>
      </c>
      <c r="BI370" s="150">
        <f t="shared" si="98"/>
        <v>0</v>
      </c>
      <c r="BJ370" s="17" t="s">
        <v>89</v>
      </c>
      <c r="BK370" s="150">
        <f t="shared" si="99"/>
        <v>0</v>
      </c>
      <c r="BL370" s="17" t="s">
        <v>403</v>
      </c>
      <c r="BM370" s="149" t="s">
        <v>6685</v>
      </c>
    </row>
    <row r="371" spans="2:65" s="1" customFormat="1" ht="33" customHeight="1">
      <c r="B371" s="136"/>
      <c r="C371" s="137" t="s">
        <v>5916</v>
      </c>
      <c r="D371" s="137" t="s">
        <v>157</v>
      </c>
      <c r="E371" s="138" t="s">
        <v>6686</v>
      </c>
      <c r="F371" s="139" t="s">
        <v>6687</v>
      </c>
      <c r="G371" s="140" t="s">
        <v>333</v>
      </c>
      <c r="H371" s="141">
        <v>162</v>
      </c>
      <c r="I371" s="142"/>
      <c r="J371" s="143">
        <f t="shared" si="90"/>
        <v>0</v>
      </c>
      <c r="K371" s="144"/>
      <c r="L371" s="32"/>
      <c r="M371" s="145" t="s">
        <v>1</v>
      </c>
      <c r="N371" s="146" t="s">
        <v>42</v>
      </c>
      <c r="P371" s="147">
        <f t="shared" si="91"/>
        <v>0</v>
      </c>
      <c r="Q371" s="147">
        <v>5.8641975308641996E-6</v>
      </c>
      <c r="R371" s="147">
        <f t="shared" si="92"/>
        <v>9.5000000000000032E-4</v>
      </c>
      <c r="S371" s="147">
        <v>0</v>
      </c>
      <c r="T371" s="148">
        <f t="shared" si="93"/>
        <v>0</v>
      </c>
      <c r="AR371" s="149" t="s">
        <v>403</v>
      </c>
      <c r="AT371" s="149" t="s">
        <v>157</v>
      </c>
      <c r="AU371" s="149" t="s">
        <v>89</v>
      </c>
      <c r="AY371" s="17" t="s">
        <v>156</v>
      </c>
      <c r="BE371" s="150">
        <f t="shared" si="94"/>
        <v>0</v>
      </c>
      <c r="BF371" s="150">
        <f t="shared" si="95"/>
        <v>0</v>
      </c>
      <c r="BG371" s="150">
        <f t="shared" si="96"/>
        <v>0</v>
      </c>
      <c r="BH371" s="150">
        <f t="shared" si="97"/>
        <v>0</v>
      </c>
      <c r="BI371" s="150">
        <f t="shared" si="98"/>
        <v>0</v>
      </c>
      <c r="BJ371" s="17" t="s">
        <v>89</v>
      </c>
      <c r="BK371" s="150">
        <f t="shared" si="99"/>
        <v>0</v>
      </c>
      <c r="BL371" s="17" t="s">
        <v>403</v>
      </c>
      <c r="BM371" s="149" t="s">
        <v>6688</v>
      </c>
    </row>
    <row r="372" spans="2:65" s="1" customFormat="1" ht="24.2" customHeight="1">
      <c r="B372" s="136"/>
      <c r="C372" s="137" t="s">
        <v>5920</v>
      </c>
      <c r="D372" s="137" t="s">
        <v>157</v>
      </c>
      <c r="E372" s="138" t="s">
        <v>6689</v>
      </c>
      <c r="F372" s="139" t="s">
        <v>6690</v>
      </c>
      <c r="G372" s="140" t="s">
        <v>178</v>
      </c>
      <c r="H372" s="141">
        <v>343.9</v>
      </c>
      <c r="I372" s="142"/>
      <c r="J372" s="143">
        <f t="shared" si="90"/>
        <v>0</v>
      </c>
      <c r="K372" s="144"/>
      <c r="L372" s="32"/>
      <c r="M372" s="145" t="s">
        <v>1</v>
      </c>
      <c r="N372" s="146" t="s">
        <v>42</v>
      </c>
      <c r="P372" s="147">
        <f t="shared" si="91"/>
        <v>0</v>
      </c>
      <c r="Q372" s="147">
        <v>0</v>
      </c>
      <c r="R372" s="147">
        <f t="shared" si="92"/>
        <v>0</v>
      </c>
      <c r="S372" s="147">
        <v>0</v>
      </c>
      <c r="T372" s="148">
        <f t="shared" si="93"/>
        <v>0</v>
      </c>
      <c r="AR372" s="149" t="s">
        <v>403</v>
      </c>
      <c r="AT372" s="149" t="s">
        <v>157</v>
      </c>
      <c r="AU372" s="149" t="s">
        <v>89</v>
      </c>
      <c r="AY372" s="17" t="s">
        <v>156</v>
      </c>
      <c r="BE372" s="150">
        <f t="shared" si="94"/>
        <v>0</v>
      </c>
      <c r="BF372" s="150">
        <f t="shared" si="95"/>
        <v>0</v>
      </c>
      <c r="BG372" s="150">
        <f t="shared" si="96"/>
        <v>0</v>
      </c>
      <c r="BH372" s="150">
        <f t="shared" si="97"/>
        <v>0</v>
      </c>
      <c r="BI372" s="150">
        <f t="shared" si="98"/>
        <v>0</v>
      </c>
      <c r="BJ372" s="17" t="s">
        <v>89</v>
      </c>
      <c r="BK372" s="150">
        <f t="shared" si="99"/>
        <v>0</v>
      </c>
      <c r="BL372" s="17" t="s">
        <v>403</v>
      </c>
      <c r="BM372" s="149" t="s">
        <v>6691</v>
      </c>
    </row>
    <row r="373" spans="2:65" s="1" customFormat="1" ht="24.2" customHeight="1">
      <c r="B373" s="136"/>
      <c r="C373" s="137" t="s">
        <v>5924</v>
      </c>
      <c r="D373" s="137" t="s">
        <v>157</v>
      </c>
      <c r="E373" s="138" t="s">
        <v>6692</v>
      </c>
      <c r="F373" s="139" t="s">
        <v>6693</v>
      </c>
      <c r="G373" s="140" t="s">
        <v>333</v>
      </c>
      <c r="H373" s="141">
        <v>43</v>
      </c>
      <c r="I373" s="142"/>
      <c r="J373" s="143">
        <f t="shared" si="90"/>
        <v>0</v>
      </c>
      <c r="K373" s="144"/>
      <c r="L373" s="32"/>
      <c r="M373" s="145" t="s">
        <v>1</v>
      </c>
      <c r="N373" s="146" t="s">
        <v>42</v>
      </c>
      <c r="P373" s="147">
        <f t="shared" si="91"/>
        <v>0</v>
      </c>
      <c r="Q373" s="147">
        <v>5.0000000000000002E-5</v>
      </c>
      <c r="R373" s="147">
        <f t="shared" si="92"/>
        <v>2.15E-3</v>
      </c>
      <c r="S373" s="147">
        <v>0</v>
      </c>
      <c r="T373" s="148">
        <f t="shared" si="93"/>
        <v>0</v>
      </c>
      <c r="AR373" s="149" t="s">
        <v>403</v>
      </c>
      <c r="AT373" s="149" t="s">
        <v>157</v>
      </c>
      <c r="AU373" s="149" t="s">
        <v>89</v>
      </c>
      <c r="AY373" s="17" t="s">
        <v>156</v>
      </c>
      <c r="BE373" s="150">
        <f t="shared" si="94"/>
        <v>0</v>
      </c>
      <c r="BF373" s="150">
        <f t="shared" si="95"/>
        <v>0</v>
      </c>
      <c r="BG373" s="150">
        <f t="shared" si="96"/>
        <v>0</v>
      </c>
      <c r="BH373" s="150">
        <f t="shared" si="97"/>
        <v>0</v>
      </c>
      <c r="BI373" s="150">
        <f t="shared" si="98"/>
        <v>0</v>
      </c>
      <c r="BJ373" s="17" t="s">
        <v>89</v>
      </c>
      <c r="BK373" s="150">
        <f t="shared" si="99"/>
        <v>0</v>
      </c>
      <c r="BL373" s="17" t="s">
        <v>403</v>
      </c>
      <c r="BM373" s="149" t="s">
        <v>6694</v>
      </c>
    </row>
    <row r="374" spans="2:65" s="1" customFormat="1" ht="24.2" customHeight="1">
      <c r="B374" s="136"/>
      <c r="C374" s="137" t="s">
        <v>5928</v>
      </c>
      <c r="D374" s="137" t="s">
        <v>157</v>
      </c>
      <c r="E374" s="138" t="s">
        <v>6695</v>
      </c>
      <c r="F374" s="139" t="s">
        <v>6696</v>
      </c>
      <c r="G374" s="140" t="s">
        <v>333</v>
      </c>
      <c r="H374" s="141">
        <v>8</v>
      </c>
      <c r="I374" s="142"/>
      <c r="J374" s="143">
        <f t="shared" si="90"/>
        <v>0</v>
      </c>
      <c r="K374" s="144"/>
      <c r="L374" s="32"/>
      <c r="M374" s="145" t="s">
        <v>1</v>
      </c>
      <c r="N374" s="146" t="s">
        <v>42</v>
      </c>
      <c r="P374" s="147">
        <f t="shared" si="91"/>
        <v>0</v>
      </c>
      <c r="Q374" s="147">
        <v>3.0000000000000001E-5</v>
      </c>
      <c r="R374" s="147">
        <f t="shared" si="92"/>
        <v>2.4000000000000001E-4</v>
      </c>
      <c r="S374" s="147">
        <v>0</v>
      </c>
      <c r="T374" s="148">
        <f t="shared" si="93"/>
        <v>0</v>
      </c>
      <c r="AR374" s="149" t="s">
        <v>403</v>
      </c>
      <c r="AT374" s="149" t="s">
        <v>157</v>
      </c>
      <c r="AU374" s="149" t="s">
        <v>89</v>
      </c>
      <c r="AY374" s="17" t="s">
        <v>156</v>
      </c>
      <c r="BE374" s="150">
        <f t="shared" si="94"/>
        <v>0</v>
      </c>
      <c r="BF374" s="150">
        <f t="shared" si="95"/>
        <v>0</v>
      </c>
      <c r="BG374" s="150">
        <f t="shared" si="96"/>
        <v>0</v>
      </c>
      <c r="BH374" s="150">
        <f t="shared" si="97"/>
        <v>0</v>
      </c>
      <c r="BI374" s="150">
        <f t="shared" si="98"/>
        <v>0</v>
      </c>
      <c r="BJ374" s="17" t="s">
        <v>89</v>
      </c>
      <c r="BK374" s="150">
        <f t="shared" si="99"/>
        <v>0</v>
      </c>
      <c r="BL374" s="17" t="s">
        <v>403</v>
      </c>
      <c r="BM374" s="149" t="s">
        <v>6697</v>
      </c>
    </row>
    <row r="375" spans="2:65" s="1" customFormat="1" ht="37.9" customHeight="1">
      <c r="B375" s="136"/>
      <c r="C375" s="180" t="s">
        <v>5932</v>
      </c>
      <c r="D375" s="180" t="s">
        <v>263</v>
      </c>
      <c r="E375" s="181" t="s">
        <v>6698</v>
      </c>
      <c r="F375" s="182" t="s">
        <v>6699</v>
      </c>
      <c r="G375" s="183" t="s">
        <v>333</v>
      </c>
      <c r="H375" s="184">
        <v>2</v>
      </c>
      <c r="I375" s="185"/>
      <c r="J375" s="186">
        <f t="shared" si="90"/>
        <v>0</v>
      </c>
      <c r="K375" s="187"/>
      <c r="L375" s="188"/>
      <c r="M375" s="189" t="s">
        <v>1</v>
      </c>
      <c r="N375" s="190" t="s">
        <v>42</v>
      </c>
      <c r="P375" s="147">
        <f t="shared" si="91"/>
        <v>0</v>
      </c>
      <c r="Q375" s="147">
        <v>1.167E-2</v>
      </c>
      <c r="R375" s="147">
        <f t="shared" si="92"/>
        <v>2.334E-2</v>
      </c>
      <c r="S375" s="147">
        <v>0</v>
      </c>
      <c r="T375" s="148">
        <f t="shared" si="93"/>
        <v>0</v>
      </c>
      <c r="AR375" s="149" t="s">
        <v>664</v>
      </c>
      <c r="AT375" s="149" t="s">
        <v>263</v>
      </c>
      <c r="AU375" s="149" t="s">
        <v>89</v>
      </c>
      <c r="AY375" s="17" t="s">
        <v>156</v>
      </c>
      <c r="BE375" s="150">
        <f t="shared" si="94"/>
        <v>0</v>
      </c>
      <c r="BF375" s="150">
        <f t="shared" si="95"/>
        <v>0</v>
      </c>
      <c r="BG375" s="150">
        <f t="shared" si="96"/>
        <v>0</v>
      </c>
      <c r="BH375" s="150">
        <f t="shared" si="97"/>
        <v>0</v>
      </c>
      <c r="BI375" s="150">
        <f t="shared" si="98"/>
        <v>0</v>
      </c>
      <c r="BJ375" s="17" t="s">
        <v>89</v>
      </c>
      <c r="BK375" s="150">
        <f t="shared" si="99"/>
        <v>0</v>
      </c>
      <c r="BL375" s="17" t="s">
        <v>403</v>
      </c>
      <c r="BM375" s="149" t="s">
        <v>6700</v>
      </c>
    </row>
    <row r="376" spans="2:65" s="1" customFormat="1" ht="37.9" customHeight="1">
      <c r="B376" s="136"/>
      <c r="C376" s="180" t="s">
        <v>5936</v>
      </c>
      <c r="D376" s="180" t="s">
        <v>263</v>
      </c>
      <c r="E376" s="181" t="s">
        <v>6701</v>
      </c>
      <c r="F376" s="182" t="s">
        <v>6702</v>
      </c>
      <c r="G376" s="183" t="s">
        <v>333</v>
      </c>
      <c r="H376" s="184">
        <v>4</v>
      </c>
      <c r="I376" s="185"/>
      <c r="J376" s="186">
        <f t="shared" si="90"/>
        <v>0</v>
      </c>
      <c r="K376" s="187"/>
      <c r="L376" s="188"/>
      <c r="M376" s="189" t="s">
        <v>1</v>
      </c>
      <c r="N376" s="190" t="s">
        <v>42</v>
      </c>
      <c r="P376" s="147">
        <f t="shared" si="91"/>
        <v>0</v>
      </c>
      <c r="Q376" s="147">
        <v>1.1310000000000001E-2</v>
      </c>
      <c r="R376" s="147">
        <f t="shared" si="92"/>
        <v>4.5240000000000002E-2</v>
      </c>
      <c r="S376" s="147">
        <v>0</v>
      </c>
      <c r="T376" s="148">
        <f t="shared" si="93"/>
        <v>0</v>
      </c>
      <c r="AR376" s="149" t="s">
        <v>664</v>
      </c>
      <c r="AT376" s="149" t="s">
        <v>263</v>
      </c>
      <c r="AU376" s="149" t="s">
        <v>89</v>
      </c>
      <c r="AY376" s="17" t="s">
        <v>156</v>
      </c>
      <c r="BE376" s="150">
        <f t="shared" si="94"/>
        <v>0</v>
      </c>
      <c r="BF376" s="150">
        <f t="shared" si="95"/>
        <v>0</v>
      </c>
      <c r="BG376" s="150">
        <f t="shared" si="96"/>
        <v>0</v>
      </c>
      <c r="BH376" s="150">
        <f t="shared" si="97"/>
        <v>0</v>
      </c>
      <c r="BI376" s="150">
        <f t="shared" si="98"/>
        <v>0</v>
      </c>
      <c r="BJ376" s="17" t="s">
        <v>89</v>
      </c>
      <c r="BK376" s="150">
        <f t="shared" si="99"/>
        <v>0</v>
      </c>
      <c r="BL376" s="17" t="s">
        <v>403</v>
      </c>
      <c r="BM376" s="149" t="s">
        <v>6703</v>
      </c>
    </row>
    <row r="377" spans="2:65" s="1" customFormat="1" ht="37.9" customHeight="1">
      <c r="B377" s="136"/>
      <c r="C377" s="180" t="s">
        <v>5940</v>
      </c>
      <c r="D377" s="180" t="s">
        <v>263</v>
      </c>
      <c r="E377" s="181" t="s">
        <v>6704</v>
      </c>
      <c r="F377" s="182" t="s">
        <v>6705</v>
      </c>
      <c r="G377" s="183" t="s">
        <v>333</v>
      </c>
      <c r="H377" s="184">
        <v>1</v>
      </c>
      <c r="I377" s="185"/>
      <c r="J377" s="186">
        <f t="shared" si="90"/>
        <v>0</v>
      </c>
      <c r="K377" s="187"/>
      <c r="L377" s="188"/>
      <c r="M377" s="189" t="s">
        <v>1</v>
      </c>
      <c r="N377" s="190" t="s">
        <v>42</v>
      </c>
      <c r="P377" s="147">
        <f t="shared" si="91"/>
        <v>0</v>
      </c>
      <c r="Q377" s="147">
        <v>1.294E-2</v>
      </c>
      <c r="R377" s="147">
        <f t="shared" si="92"/>
        <v>1.294E-2</v>
      </c>
      <c r="S377" s="147">
        <v>0</v>
      </c>
      <c r="T377" s="148">
        <f t="shared" si="93"/>
        <v>0</v>
      </c>
      <c r="AR377" s="149" t="s">
        <v>664</v>
      </c>
      <c r="AT377" s="149" t="s">
        <v>263</v>
      </c>
      <c r="AU377" s="149" t="s">
        <v>89</v>
      </c>
      <c r="AY377" s="17" t="s">
        <v>156</v>
      </c>
      <c r="BE377" s="150">
        <f t="shared" si="94"/>
        <v>0</v>
      </c>
      <c r="BF377" s="150">
        <f t="shared" si="95"/>
        <v>0</v>
      </c>
      <c r="BG377" s="150">
        <f t="shared" si="96"/>
        <v>0</v>
      </c>
      <c r="BH377" s="150">
        <f t="shared" si="97"/>
        <v>0</v>
      </c>
      <c r="BI377" s="150">
        <f t="shared" si="98"/>
        <v>0</v>
      </c>
      <c r="BJ377" s="17" t="s">
        <v>89</v>
      </c>
      <c r="BK377" s="150">
        <f t="shared" si="99"/>
        <v>0</v>
      </c>
      <c r="BL377" s="17" t="s">
        <v>403</v>
      </c>
      <c r="BM377" s="149" t="s">
        <v>6706</v>
      </c>
    </row>
    <row r="378" spans="2:65" s="1" customFormat="1" ht="37.9" customHeight="1">
      <c r="B378" s="136"/>
      <c r="C378" s="180" t="s">
        <v>5944</v>
      </c>
      <c r="D378" s="180" t="s">
        <v>263</v>
      </c>
      <c r="E378" s="181" t="s">
        <v>6707</v>
      </c>
      <c r="F378" s="182" t="s">
        <v>6708</v>
      </c>
      <c r="G378" s="183" t="s">
        <v>333</v>
      </c>
      <c r="H378" s="184">
        <v>1</v>
      </c>
      <c r="I378" s="185"/>
      <c r="J378" s="186">
        <f t="shared" si="90"/>
        <v>0</v>
      </c>
      <c r="K378" s="187"/>
      <c r="L378" s="188"/>
      <c r="M378" s="189" t="s">
        <v>1</v>
      </c>
      <c r="N378" s="190" t="s">
        <v>42</v>
      </c>
      <c r="P378" s="147">
        <f t="shared" si="91"/>
        <v>0</v>
      </c>
      <c r="Q378" s="147">
        <v>1.389E-2</v>
      </c>
      <c r="R378" s="147">
        <f t="shared" si="92"/>
        <v>1.389E-2</v>
      </c>
      <c r="S378" s="147">
        <v>0</v>
      </c>
      <c r="T378" s="148">
        <f t="shared" si="93"/>
        <v>0</v>
      </c>
      <c r="AR378" s="149" t="s">
        <v>664</v>
      </c>
      <c r="AT378" s="149" t="s">
        <v>263</v>
      </c>
      <c r="AU378" s="149" t="s">
        <v>89</v>
      </c>
      <c r="AY378" s="17" t="s">
        <v>156</v>
      </c>
      <c r="BE378" s="150">
        <f t="shared" si="94"/>
        <v>0</v>
      </c>
      <c r="BF378" s="150">
        <f t="shared" si="95"/>
        <v>0</v>
      </c>
      <c r="BG378" s="150">
        <f t="shared" si="96"/>
        <v>0</v>
      </c>
      <c r="BH378" s="150">
        <f t="shared" si="97"/>
        <v>0</v>
      </c>
      <c r="BI378" s="150">
        <f t="shared" si="98"/>
        <v>0</v>
      </c>
      <c r="BJ378" s="17" t="s">
        <v>89</v>
      </c>
      <c r="BK378" s="150">
        <f t="shared" si="99"/>
        <v>0</v>
      </c>
      <c r="BL378" s="17" t="s">
        <v>403</v>
      </c>
      <c r="BM378" s="149" t="s">
        <v>6709</v>
      </c>
    </row>
    <row r="379" spans="2:65" s="1" customFormat="1" ht="24.2" customHeight="1">
      <c r="B379" s="136"/>
      <c r="C379" s="137" t="s">
        <v>5948</v>
      </c>
      <c r="D379" s="137" t="s">
        <v>157</v>
      </c>
      <c r="E379" s="138" t="s">
        <v>6710</v>
      </c>
      <c r="F379" s="139" t="s">
        <v>6711</v>
      </c>
      <c r="G379" s="140" t="s">
        <v>333</v>
      </c>
      <c r="H379" s="141">
        <v>4</v>
      </c>
      <c r="I379" s="142"/>
      <c r="J379" s="143">
        <f t="shared" si="90"/>
        <v>0</v>
      </c>
      <c r="K379" s="144"/>
      <c r="L379" s="32"/>
      <c r="M379" s="145" t="s">
        <v>1</v>
      </c>
      <c r="N379" s="146" t="s">
        <v>42</v>
      </c>
      <c r="P379" s="147">
        <f t="shared" si="91"/>
        <v>0</v>
      </c>
      <c r="Q379" s="147">
        <v>2.5000000000000001E-5</v>
      </c>
      <c r="R379" s="147">
        <f t="shared" si="92"/>
        <v>1E-4</v>
      </c>
      <c r="S379" s="147">
        <v>0</v>
      </c>
      <c r="T379" s="148">
        <f t="shared" si="93"/>
        <v>0</v>
      </c>
      <c r="AR379" s="149" t="s">
        <v>403</v>
      </c>
      <c r="AT379" s="149" t="s">
        <v>157</v>
      </c>
      <c r="AU379" s="149" t="s">
        <v>89</v>
      </c>
      <c r="AY379" s="17" t="s">
        <v>156</v>
      </c>
      <c r="BE379" s="150">
        <f t="shared" si="94"/>
        <v>0</v>
      </c>
      <c r="BF379" s="150">
        <f t="shared" si="95"/>
        <v>0</v>
      </c>
      <c r="BG379" s="150">
        <f t="shared" si="96"/>
        <v>0</v>
      </c>
      <c r="BH379" s="150">
        <f t="shared" si="97"/>
        <v>0</v>
      </c>
      <c r="BI379" s="150">
        <f t="shared" si="98"/>
        <v>0</v>
      </c>
      <c r="BJ379" s="17" t="s">
        <v>89</v>
      </c>
      <c r="BK379" s="150">
        <f t="shared" si="99"/>
        <v>0</v>
      </c>
      <c r="BL379" s="17" t="s">
        <v>403</v>
      </c>
      <c r="BM379" s="149" t="s">
        <v>6712</v>
      </c>
    </row>
    <row r="380" spans="2:65" s="1" customFormat="1" ht="37.9" customHeight="1">
      <c r="B380" s="136"/>
      <c r="C380" s="180" t="s">
        <v>5952</v>
      </c>
      <c r="D380" s="180" t="s">
        <v>263</v>
      </c>
      <c r="E380" s="181" t="s">
        <v>6713</v>
      </c>
      <c r="F380" s="182" t="s">
        <v>6714</v>
      </c>
      <c r="G380" s="183" t="s">
        <v>333</v>
      </c>
      <c r="H380" s="184">
        <v>3</v>
      </c>
      <c r="I380" s="185"/>
      <c r="J380" s="186">
        <f t="shared" si="90"/>
        <v>0</v>
      </c>
      <c r="K380" s="187"/>
      <c r="L380" s="188"/>
      <c r="M380" s="189" t="s">
        <v>1</v>
      </c>
      <c r="N380" s="190" t="s">
        <v>42</v>
      </c>
      <c r="P380" s="147">
        <f t="shared" si="91"/>
        <v>0</v>
      </c>
      <c r="Q380" s="147">
        <v>1.8939999999999999E-2</v>
      </c>
      <c r="R380" s="147">
        <f t="shared" si="92"/>
        <v>5.6819999999999996E-2</v>
      </c>
      <c r="S380" s="147">
        <v>0</v>
      </c>
      <c r="T380" s="148">
        <f t="shared" si="93"/>
        <v>0</v>
      </c>
      <c r="AR380" s="149" t="s">
        <v>664</v>
      </c>
      <c r="AT380" s="149" t="s">
        <v>263</v>
      </c>
      <c r="AU380" s="149" t="s">
        <v>89</v>
      </c>
      <c r="AY380" s="17" t="s">
        <v>156</v>
      </c>
      <c r="BE380" s="150">
        <f t="shared" si="94"/>
        <v>0</v>
      </c>
      <c r="BF380" s="150">
        <f t="shared" si="95"/>
        <v>0</v>
      </c>
      <c r="BG380" s="150">
        <f t="shared" si="96"/>
        <v>0</v>
      </c>
      <c r="BH380" s="150">
        <f t="shared" si="97"/>
        <v>0</v>
      </c>
      <c r="BI380" s="150">
        <f t="shared" si="98"/>
        <v>0</v>
      </c>
      <c r="BJ380" s="17" t="s">
        <v>89</v>
      </c>
      <c r="BK380" s="150">
        <f t="shared" si="99"/>
        <v>0</v>
      </c>
      <c r="BL380" s="17" t="s">
        <v>403</v>
      </c>
      <c r="BM380" s="149" t="s">
        <v>6715</v>
      </c>
    </row>
    <row r="381" spans="2:65" s="1" customFormat="1" ht="37.9" customHeight="1">
      <c r="B381" s="136"/>
      <c r="C381" s="180" t="s">
        <v>5956</v>
      </c>
      <c r="D381" s="180" t="s">
        <v>263</v>
      </c>
      <c r="E381" s="181" t="s">
        <v>6716</v>
      </c>
      <c r="F381" s="182" t="s">
        <v>6717</v>
      </c>
      <c r="G381" s="183" t="s">
        <v>333</v>
      </c>
      <c r="H381" s="184">
        <v>1</v>
      </c>
      <c r="I381" s="185"/>
      <c r="J381" s="186">
        <f t="shared" si="90"/>
        <v>0</v>
      </c>
      <c r="K381" s="187"/>
      <c r="L381" s="188"/>
      <c r="M381" s="189" t="s">
        <v>1</v>
      </c>
      <c r="N381" s="190" t="s">
        <v>42</v>
      </c>
      <c r="P381" s="147">
        <f t="shared" si="91"/>
        <v>0</v>
      </c>
      <c r="Q381" s="147">
        <v>2.1940000000000001E-2</v>
      </c>
      <c r="R381" s="147">
        <f t="shared" si="92"/>
        <v>2.1940000000000001E-2</v>
      </c>
      <c r="S381" s="147">
        <v>0</v>
      </c>
      <c r="T381" s="148">
        <f t="shared" si="93"/>
        <v>0</v>
      </c>
      <c r="AR381" s="149" t="s">
        <v>664</v>
      </c>
      <c r="AT381" s="149" t="s">
        <v>263</v>
      </c>
      <c r="AU381" s="149" t="s">
        <v>89</v>
      </c>
      <c r="AY381" s="17" t="s">
        <v>156</v>
      </c>
      <c r="BE381" s="150">
        <f t="shared" si="94"/>
        <v>0</v>
      </c>
      <c r="BF381" s="150">
        <f t="shared" si="95"/>
        <v>0</v>
      </c>
      <c r="BG381" s="150">
        <f t="shared" si="96"/>
        <v>0</v>
      </c>
      <c r="BH381" s="150">
        <f t="shared" si="97"/>
        <v>0</v>
      </c>
      <c r="BI381" s="150">
        <f t="shared" si="98"/>
        <v>0</v>
      </c>
      <c r="BJ381" s="17" t="s">
        <v>89</v>
      </c>
      <c r="BK381" s="150">
        <f t="shared" si="99"/>
        <v>0</v>
      </c>
      <c r="BL381" s="17" t="s">
        <v>403</v>
      </c>
      <c r="BM381" s="149" t="s">
        <v>6718</v>
      </c>
    </row>
    <row r="382" spans="2:65" s="1" customFormat="1" ht="24.2" customHeight="1">
      <c r="B382" s="136"/>
      <c r="C382" s="137" t="s">
        <v>5959</v>
      </c>
      <c r="D382" s="137" t="s">
        <v>157</v>
      </c>
      <c r="E382" s="138" t="s">
        <v>6719</v>
      </c>
      <c r="F382" s="139" t="s">
        <v>6720</v>
      </c>
      <c r="G382" s="140" t="s">
        <v>333</v>
      </c>
      <c r="H382" s="141">
        <v>9</v>
      </c>
      <c r="I382" s="142"/>
      <c r="J382" s="143">
        <f t="shared" si="90"/>
        <v>0</v>
      </c>
      <c r="K382" s="144"/>
      <c r="L382" s="32"/>
      <c r="M382" s="145" t="s">
        <v>1</v>
      </c>
      <c r="N382" s="146" t="s">
        <v>42</v>
      </c>
      <c r="P382" s="147">
        <f t="shared" si="91"/>
        <v>0</v>
      </c>
      <c r="Q382" s="147">
        <v>2.5555555555555602E-5</v>
      </c>
      <c r="R382" s="147">
        <f t="shared" si="92"/>
        <v>2.3000000000000041E-4</v>
      </c>
      <c r="S382" s="147">
        <v>0</v>
      </c>
      <c r="T382" s="148">
        <f t="shared" si="93"/>
        <v>0</v>
      </c>
      <c r="AR382" s="149" t="s">
        <v>403</v>
      </c>
      <c r="AT382" s="149" t="s">
        <v>157</v>
      </c>
      <c r="AU382" s="149" t="s">
        <v>89</v>
      </c>
      <c r="AY382" s="17" t="s">
        <v>156</v>
      </c>
      <c r="BE382" s="150">
        <f t="shared" si="94"/>
        <v>0</v>
      </c>
      <c r="BF382" s="150">
        <f t="shared" si="95"/>
        <v>0</v>
      </c>
      <c r="BG382" s="150">
        <f t="shared" si="96"/>
        <v>0</v>
      </c>
      <c r="BH382" s="150">
        <f t="shared" si="97"/>
        <v>0</v>
      </c>
      <c r="BI382" s="150">
        <f t="shared" si="98"/>
        <v>0</v>
      </c>
      <c r="BJ382" s="17" t="s">
        <v>89</v>
      </c>
      <c r="BK382" s="150">
        <f t="shared" si="99"/>
        <v>0</v>
      </c>
      <c r="BL382" s="17" t="s">
        <v>403</v>
      </c>
      <c r="BM382" s="149" t="s">
        <v>6721</v>
      </c>
    </row>
    <row r="383" spans="2:65" s="1" customFormat="1" ht="44.25" customHeight="1">
      <c r="B383" s="136"/>
      <c r="C383" s="180" t="s">
        <v>5965</v>
      </c>
      <c r="D383" s="180" t="s">
        <v>263</v>
      </c>
      <c r="E383" s="181" t="s">
        <v>6722</v>
      </c>
      <c r="F383" s="182" t="s">
        <v>6723</v>
      </c>
      <c r="G383" s="183" t="s">
        <v>333</v>
      </c>
      <c r="H383" s="184">
        <v>5</v>
      </c>
      <c r="I383" s="185"/>
      <c r="J383" s="186">
        <f t="shared" si="90"/>
        <v>0</v>
      </c>
      <c r="K383" s="187"/>
      <c r="L383" s="188"/>
      <c r="M383" s="189" t="s">
        <v>1</v>
      </c>
      <c r="N383" s="190" t="s">
        <v>42</v>
      </c>
      <c r="P383" s="147">
        <f t="shared" si="91"/>
        <v>0</v>
      </c>
      <c r="Q383" s="147">
        <v>2.3939999999999999E-2</v>
      </c>
      <c r="R383" s="147">
        <f t="shared" si="92"/>
        <v>0.1197</v>
      </c>
      <c r="S383" s="147">
        <v>0</v>
      </c>
      <c r="T383" s="148">
        <f t="shared" si="93"/>
        <v>0</v>
      </c>
      <c r="AR383" s="149" t="s">
        <v>664</v>
      </c>
      <c r="AT383" s="149" t="s">
        <v>263</v>
      </c>
      <c r="AU383" s="149" t="s">
        <v>89</v>
      </c>
      <c r="AY383" s="17" t="s">
        <v>156</v>
      </c>
      <c r="BE383" s="150">
        <f t="shared" si="94"/>
        <v>0</v>
      </c>
      <c r="BF383" s="150">
        <f t="shared" si="95"/>
        <v>0</v>
      </c>
      <c r="BG383" s="150">
        <f t="shared" si="96"/>
        <v>0</v>
      </c>
      <c r="BH383" s="150">
        <f t="shared" si="97"/>
        <v>0</v>
      </c>
      <c r="BI383" s="150">
        <f t="shared" si="98"/>
        <v>0</v>
      </c>
      <c r="BJ383" s="17" t="s">
        <v>89</v>
      </c>
      <c r="BK383" s="150">
        <f t="shared" si="99"/>
        <v>0</v>
      </c>
      <c r="BL383" s="17" t="s">
        <v>403</v>
      </c>
      <c r="BM383" s="149" t="s">
        <v>6724</v>
      </c>
    </row>
    <row r="384" spans="2:65" s="1" customFormat="1" ht="44.25" customHeight="1">
      <c r="B384" s="136"/>
      <c r="C384" s="180" t="s">
        <v>5969</v>
      </c>
      <c r="D384" s="180" t="s">
        <v>263</v>
      </c>
      <c r="E384" s="181" t="s">
        <v>6725</v>
      </c>
      <c r="F384" s="182" t="s">
        <v>6726</v>
      </c>
      <c r="G384" s="183" t="s">
        <v>333</v>
      </c>
      <c r="H384" s="184">
        <v>4</v>
      </c>
      <c r="I384" s="185"/>
      <c r="J384" s="186">
        <f t="shared" si="90"/>
        <v>0</v>
      </c>
      <c r="K384" s="187"/>
      <c r="L384" s="188"/>
      <c r="M384" s="189" t="s">
        <v>1</v>
      </c>
      <c r="N384" s="190" t="s">
        <v>42</v>
      </c>
      <c r="P384" s="147">
        <f t="shared" si="91"/>
        <v>0</v>
      </c>
      <c r="Q384" s="147">
        <v>2.6939999999999999E-2</v>
      </c>
      <c r="R384" s="147">
        <f t="shared" si="92"/>
        <v>0.10775999999999999</v>
      </c>
      <c r="S384" s="147">
        <v>0</v>
      </c>
      <c r="T384" s="148">
        <f t="shared" si="93"/>
        <v>0</v>
      </c>
      <c r="AR384" s="149" t="s">
        <v>664</v>
      </c>
      <c r="AT384" s="149" t="s">
        <v>263</v>
      </c>
      <c r="AU384" s="149" t="s">
        <v>89</v>
      </c>
      <c r="AY384" s="17" t="s">
        <v>156</v>
      </c>
      <c r="BE384" s="150">
        <f t="shared" si="94"/>
        <v>0</v>
      </c>
      <c r="BF384" s="150">
        <f t="shared" si="95"/>
        <v>0</v>
      </c>
      <c r="BG384" s="150">
        <f t="shared" si="96"/>
        <v>0</v>
      </c>
      <c r="BH384" s="150">
        <f t="shared" si="97"/>
        <v>0</v>
      </c>
      <c r="BI384" s="150">
        <f t="shared" si="98"/>
        <v>0</v>
      </c>
      <c r="BJ384" s="17" t="s">
        <v>89</v>
      </c>
      <c r="BK384" s="150">
        <f t="shared" si="99"/>
        <v>0</v>
      </c>
      <c r="BL384" s="17" t="s">
        <v>403</v>
      </c>
      <c r="BM384" s="149" t="s">
        <v>6727</v>
      </c>
    </row>
    <row r="385" spans="2:65" s="1" customFormat="1" ht="24.2" customHeight="1">
      <c r="B385" s="136"/>
      <c r="C385" s="137" t="s">
        <v>5973</v>
      </c>
      <c r="D385" s="137" t="s">
        <v>157</v>
      </c>
      <c r="E385" s="138" t="s">
        <v>6728</v>
      </c>
      <c r="F385" s="139" t="s">
        <v>6729</v>
      </c>
      <c r="G385" s="140" t="s">
        <v>333</v>
      </c>
      <c r="H385" s="141">
        <v>4</v>
      </c>
      <c r="I385" s="142"/>
      <c r="J385" s="143">
        <f t="shared" si="90"/>
        <v>0</v>
      </c>
      <c r="K385" s="144"/>
      <c r="L385" s="32"/>
      <c r="M385" s="145" t="s">
        <v>1</v>
      </c>
      <c r="N385" s="146" t="s">
        <v>42</v>
      </c>
      <c r="P385" s="147">
        <f t="shared" si="91"/>
        <v>0</v>
      </c>
      <c r="Q385" s="147">
        <v>2.5000000000000001E-5</v>
      </c>
      <c r="R385" s="147">
        <f t="shared" si="92"/>
        <v>1E-4</v>
      </c>
      <c r="S385" s="147">
        <v>0</v>
      </c>
      <c r="T385" s="148">
        <f t="shared" si="93"/>
        <v>0</v>
      </c>
      <c r="AR385" s="149" t="s">
        <v>403</v>
      </c>
      <c r="AT385" s="149" t="s">
        <v>157</v>
      </c>
      <c r="AU385" s="149" t="s">
        <v>89</v>
      </c>
      <c r="AY385" s="17" t="s">
        <v>156</v>
      </c>
      <c r="BE385" s="150">
        <f t="shared" si="94"/>
        <v>0</v>
      </c>
      <c r="BF385" s="150">
        <f t="shared" si="95"/>
        <v>0</v>
      </c>
      <c r="BG385" s="150">
        <f t="shared" si="96"/>
        <v>0</v>
      </c>
      <c r="BH385" s="150">
        <f t="shared" si="97"/>
        <v>0</v>
      </c>
      <c r="BI385" s="150">
        <f t="shared" si="98"/>
        <v>0</v>
      </c>
      <c r="BJ385" s="17" t="s">
        <v>89</v>
      </c>
      <c r="BK385" s="150">
        <f t="shared" si="99"/>
        <v>0</v>
      </c>
      <c r="BL385" s="17" t="s">
        <v>403</v>
      </c>
      <c r="BM385" s="149" t="s">
        <v>6730</v>
      </c>
    </row>
    <row r="386" spans="2:65" s="1" customFormat="1" ht="37.9" customHeight="1">
      <c r="B386" s="136"/>
      <c r="C386" s="180" t="s">
        <v>5977</v>
      </c>
      <c r="D386" s="180" t="s">
        <v>263</v>
      </c>
      <c r="E386" s="181" t="s">
        <v>6731</v>
      </c>
      <c r="F386" s="182" t="s">
        <v>6732</v>
      </c>
      <c r="G386" s="183" t="s">
        <v>333</v>
      </c>
      <c r="H386" s="184">
        <v>2</v>
      </c>
      <c r="I386" s="185"/>
      <c r="J386" s="186">
        <f t="shared" si="90"/>
        <v>0</v>
      </c>
      <c r="K386" s="187"/>
      <c r="L386" s="188"/>
      <c r="M386" s="189" t="s">
        <v>1</v>
      </c>
      <c r="N386" s="190" t="s">
        <v>42</v>
      </c>
      <c r="P386" s="147">
        <f t="shared" si="91"/>
        <v>0</v>
      </c>
      <c r="Q386" s="147">
        <v>1.3939999999999999E-2</v>
      </c>
      <c r="R386" s="147">
        <f t="shared" si="92"/>
        <v>2.7879999999999999E-2</v>
      </c>
      <c r="S386" s="147">
        <v>0</v>
      </c>
      <c r="T386" s="148">
        <f t="shared" si="93"/>
        <v>0</v>
      </c>
      <c r="AR386" s="149" t="s">
        <v>664</v>
      </c>
      <c r="AT386" s="149" t="s">
        <v>263</v>
      </c>
      <c r="AU386" s="149" t="s">
        <v>89</v>
      </c>
      <c r="AY386" s="17" t="s">
        <v>156</v>
      </c>
      <c r="BE386" s="150">
        <f t="shared" si="94"/>
        <v>0</v>
      </c>
      <c r="BF386" s="150">
        <f t="shared" si="95"/>
        <v>0</v>
      </c>
      <c r="BG386" s="150">
        <f t="shared" si="96"/>
        <v>0</v>
      </c>
      <c r="BH386" s="150">
        <f t="shared" si="97"/>
        <v>0</v>
      </c>
      <c r="BI386" s="150">
        <f t="shared" si="98"/>
        <v>0</v>
      </c>
      <c r="BJ386" s="17" t="s">
        <v>89</v>
      </c>
      <c r="BK386" s="150">
        <f t="shared" si="99"/>
        <v>0</v>
      </c>
      <c r="BL386" s="17" t="s">
        <v>403</v>
      </c>
      <c r="BM386" s="149" t="s">
        <v>6733</v>
      </c>
    </row>
    <row r="387" spans="2:65" s="1" customFormat="1" ht="37.9" customHeight="1">
      <c r="B387" s="136"/>
      <c r="C387" s="180" t="s">
        <v>5981</v>
      </c>
      <c r="D387" s="180" t="s">
        <v>263</v>
      </c>
      <c r="E387" s="181" t="s">
        <v>6734</v>
      </c>
      <c r="F387" s="182" t="s">
        <v>6735</v>
      </c>
      <c r="G387" s="183" t="s">
        <v>333</v>
      </c>
      <c r="H387" s="184">
        <v>2</v>
      </c>
      <c r="I387" s="185"/>
      <c r="J387" s="186">
        <f t="shared" si="90"/>
        <v>0</v>
      </c>
      <c r="K387" s="187"/>
      <c r="L387" s="188"/>
      <c r="M387" s="189" t="s">
        <v>1</v>
      </c>
      <c r="N387" s="190" t="s">
        <v>42</v>
      </c>
      <c r="P387" s="147">
        <f t="shared" si="91"/>
        <v>0</v>
      </c>
      <c r="Q387" s="147">
        <v>1.9939999999999999E-2</v>
      </c>
      <c r="R387" s="147">
        <f t="shared" si="92"/>
        <v>3.9879999999999999E-2</v>
      </c>
      <c r="S387" s="147">
        <v>0</v>
      </c>
      <c r="T387" s="148">
        <f t="shared" si="93"/>
        <v>0</v>
      </c>
      <c r="AR387" s="149" t="s">
        <v>664</v>
      </c>
      <c r="AT387" s="149" t="s">
        <v>263</v>
      </c>
      <c r="AU387" s="149" t="s">
        <v>89</v>
      </c>
      <c r="AY387" s="17" t="s">
        <v>156</v>
      </c>
      <c r="BE387" s="150">
        <f t="shared" si="94"/>
        <v>0</v>
      </c>
      <c r="BF387" s="150">
        <f t="shared" si="95"/>
        <v>0</v>
      </c>
      <c r="BG387" s="150">
        <f t="shared" si="96"/>
        <v>0</v>
      </c>
      <c r="BH387" s="150">
        <f t="shared" si="97"/>
        <v>0</v>
      </c>
      <c r="BI387" s="150">
        <f t="shared" si="98"/>
        <v>0</v>
      </c>
      <c r="BJ387" s="17" t="s">
        <v>89</v>
      </c>
      <c r="BK387" s="150">
        <f t="shared" si="99"/>
        <v>0</v>
      </c>
      <c r="BL387" s="17" t="s">
        <v>403</v>
      </c>
      <c r="BM387" s="149" t="s">
        <v>6736</v>
      </c>
    </row>
    <row r="388" spans="2:65" s="1" customFormat="1" ht="24.2" customHeight="1">
      <c r="B388" s="136"/>
      <c r="C388" s="137" t="s">
        <v>5985</v>
      </c>
      <c r="D388" s="137" t="s">
        <v>157</v>
      </c>
      <c r="E388" s="138" t="s">
        <v>6737</v>
      </c>
      <c r="F388" s="139" t="s">
        <v>6738</v>
      </c>
      <c r="G388" s="140" t="s">
        <v>333</v>
      </c>
      <c r="H388" s="141">
        <v>16</v>
      </c>
      <c r="I388" s="142"/>
      <c r="J388" s="143">
        <f t="shared" si="90"/>
        <v>0</v>
      </c>
      <c r="K388" s="144"/>
      <c r="L388" s="32"/>
      <c r="M388" s="145" t="s">
        <v>1</v>
      </c>
      <c r="N388" s="146" t="s">
        <v>42</v>
      </c>
      <c r="P388" s="147">
        <f t="shared" si="91"/>
        <v>0</v>
      </c>
      <c r="Q388" s="147">
        <v>2.6250000000000001E-5</v>
      </c>
      <c r="R388" s="147">
        <f t="shared" si="92"/>
        <v>4.2000000000000002E-4</v>
      </c>
      <c r="S388" s="147">
        <v>0</v>
      </c>
      <c r="T388" s="148">
        <f t="shared" si="93"/>
        <v>0</v>
      </c>
      <c r="AR388" s="149" t="s">
        <v>403</v>
      </c>
      <c r="AT388" s="149" t="s">
        <v>157</v>
      </c>
      <c r="AU388" s="149" t="s">
        <v>89</v>
      </c>
      <c r="AY388" s="17" t="s">
        <v>156</v>
      </c>
      <c r="BE388" s="150">
        <f t="shared" si="94"/>
        <v>0</v>
      </c>
      <c r="BF388" s="150">
        <f t="shared" si="95"/>
        <v>0</v>
      </c>
      <c r="BG388" s="150">
        <f t="shared" si="96"/>
        <v>0</v>
      </c>
      <c r="BH388" s="150">
        <f t="shared" si="97"/>
        <v>0</v>
      </c>
      <c r="BI388" s="150">
        <f t="shared" si="98"/>
        <v>0</v>
      </c>
      <c r="BJ388" s="17" t="s">
        <v>89</v>
      </c>
      <c r="BK388" s="150">
        <f t="shared" si="99"/>
        <v>0</v>
      </c>
      <c r="BL388" s="17" t="s">
        <v>403</v>
      </c>
      <c r="BM388" s="149" t="s">
        <v>6739</v>
      </c>
    </row>
    <row r="389" spans="2:65" s="1" customFormat="1" ht="37.9" customHeight="1">
      <c r="B389" s="136"/>
      <c r="C389" s="180" t="s">
        <v>5989</v>
      </c>
      <c r="D389" s="180" t="s">
        <v>263</v>
      </c>
      <c r="E389" s="181" t="s">
        <v>6740</v>
      </c>
      <c r="F389" s="182" t="s">
        <v>6741</v>
      </c>
      <c r="G389" s="183" t="s">
        <v>333</v>
      </c>
      <c r="H389" s="184">
        <v>1</v>
      </c>
      <c r="I389" s="185"/>
      <c r="J389" s="186">
        <f t="shared" si="90"/>
        <v>0</v>
      </c>
      <c r="K389" s="187"/>
      <c r="L389" s="188"/>
      <c r="M389" s="189" t="s">
        <v>1</v>
      </c>
      <c r="N389" s="190" t="s">
        <v>42</v>
      </c>
      <c r="P389" s="147">
        <f t="shared" si="91"/>
        <v>0</v>
      </c>
      <c r="Q389" s="147">
        <v>2.1940000000000001E-2</v>
      </c>
      <c r="R389" s="147">
        <f t="shared" si="92"/>
        <v>2.1940000000000001E-2</v>
      </c>
      <c r="S389" s="147">
        <v>0</v>
      </c>
      <c r="T389" s="148">
        <f t="shared" si="93"/>
        <v>0</v>
      </c>
      <c r="AR389" s="149" t="s">
        <v>664</v>
      </c>
      <c r="AT389" s="149" t="s">
        <v>263</v>
      </c>
      <c r="AU389" s="149" t="s">
        <v>89</v>
      </c>
      <c r="AY389" s="17" t="s">
        <v>156</v>
      </c>
      <c r="BE389" s="150">
        <f t="shared" si="94"/>
        <v>0</v>
      </c>
      <c r="BF389" s="150">
        <f t="shared" si="95"/>
        <v>0</v>
      </c>
      <c r="BG389" s="150">
        <f t="shared" si="96"/>
        <v>0</v>
      </c>
      <c r="BH389" s="150">
        <f t="shared" si="97"/>
        <v>0</v>
      </c>
      <c r="BI389" s="150">
        <f t="shared" si="98"/>
        <v>0</v>
      </c>
      <c r="BJ389" s="17" t="s">
        <v>89</v>
      </c>
      <c r="BK389" s="150">
        <f t="shared" si="99"/>
        <v>0</v>
      </c>
      <c r="BL389" s="17" t="s">
        <v>403</v>
      </c>
      <c r="BM389" s="149" t="s">
        <v>6742</v>
      </c>
    </row>
    <row r="390" spans="2:65" s="1" customFormat="1" ht="37.9" customHeight="1">
      <c r="B390" s="136"/>
      <c r="C390" s="180" t="s">
        <v>5993</v>
      </c>
      <c r="D390" s="180" t="s">
        <v>263</v>
      </c>
      <c r="E390" s="181" t="s">
        <v>6743</v>
      </c>
      <c r="F390" s="182" t="s">
        <v>6744</v>
      </c>
      <c r="G390" s="183" t="s">
        <v>333</v>
      </c>
      <c r="H390" s="184">
        <v>4</v>
      </c>
      <c r="I390" s="185"/>
      <c r="J390" s="186">
        <f t="shared" si="90"/>
        <v>0</v>
      </c>
      <c r="K390" s="187"/>
      <c r="L390" s="188"/>
      <c r="M390" s="189" t="s">
        <v>1</v>
      </c>
      <c r="N390" s="190" t="s">
        <v>42</v>
      </c>
      <c r="P390" s="147">
        <f t="shared" si="91"/>
        <v>0</v>
      </c>
      <c r="Q390" s="147">
        <v>2.2939999999999999E-2</v>
      </c>
      <c r="R390" s="147">
        <f t="shared" si="92"/>
        <v>9.1759999999999994E-2</v>
      </c>
      <c r="S390" s="147">
        <v>0</v>
      </c>
      <c r="T390" s="148">
        <f t="shared" si="93"/>
        <v>0</v>
      </c>
      <c r="AR390" s="149" t="s">
        <v>664</v>
      </c>
      <c r="AT390" s="149" t="s">
        <v>263</v>
      </c>
      <c r="AU390" s="149" t="s">
        <v>89</v>
      </c>
      <c r="AY390" s="17" t="s">
        <v>156</v>
      </c>
      <c r="BE390" s="150">
        <f t="shared" si="94"/>
        <v>0</v>
      </c>
      <c r="BF390" s="150">
        <f t="shared" si="95"/>
        <v>0</v>
      </c>
      <c r="BG390" s="150">
        <f t="shared" si="96"/>
        <v>0</v>
      </c>
      <c r="BH390" s="150">
        <f t="shared" si="97"/>
        <v>0</v>
      </c>
      <c r="BI390" s="150">
        <f t="shared" si="98"/>
        <v>0</v>
      </c>
      <c r="BJ390" s="17" t="s">
        <v>89</v>
      </c>
      <c r="BK390" s="150">
        <f t="shared" si="99"/>
        <v>0</v>
      </c>
      <c r="BL390" s="17" t="s">
        <v>403</v>
      </c>
      <c r="BM390" s="149" t="s">
        <v>6745</v>
      </c>
    </row>
    <row r="391" spans="2:65" s="1" customFormat="1" ht="37.9" customHeight="1">
      <c r="B391" s="136"/>
      <c r="C391" s="180" t="s">
        <v>5997</v>
      </c>
      <c r="D391" s="180" t="s">
        <v>263</v>
      </c>
      <c r="E391" s="181" t="s">
        <v>6746</v>
      </c>
      <c r="F391" s="182" t="s">
        <v>6747</v>
      </c>
      <c r="G391" s="183" t="s">
        <v>333</v>
      </c>
      <c r="H391" s="184">
        <v>4</v>
      </c>
      <c r="I391" s="185"/>
      <c r="J391" s="186">
        <f t="shared" si="90"/>
        <v>0</v>
      </c>
      <c r="K391" s="187"/>
      <c r="L391" s="188"/>
      <c r="M391" s="189" t="s">
        <v>1</v>
      </c>
      <c r="N391" s="190" t="s">
        <v>42</v>
      </c>
      <c r="P391" s="147">
        <f t="shared" si="91"/>
        <v>0</v>
      </c>
      <c r="Q391" s="147">
        <v>2.494E-2</v>
      </c>
      <c r="R391" s="147">
        <f t="shared" si="92"/>
        <v>9.9760000000000001E-2</v>
      </c>
      <c r="S391" s="147">
        <v>0</v>
      </c>
      <c r="T391" s="148">
        <f t="shared" si="93"/>
        <v>0</v>
      </c>
      <c r="AR391" s="149" t="s">
        <v>664</v>
      </c>
      <c r="AT391" s="149" t="s">
        <v>263</v>
      </c>
      <c r="AU391" s="149" t="s">
        <v>89</v>
      </c>
      <c r="AY391" s="17" t="s">
        <v>156</v>
      </c>
      <c r="BE391" s="150">
        <f t="shared" si="94"/>
        <v>0</v>
      </c>
      <c r="BF391" s="150">
        <f t="shared" si="95"/>
        <v>0</v>
      </c>
      <c r="BG391" s="150">
        <f t="shared" si="96"/>
        <v>0</v>
      </c>
      <c r="BH391" s="150">
        <f t="shared" si="97"/>
        <v>0</v>
      </c>
      <c r="BI391" s="150">
        <f t="shared" si="98"/>
        <v>0</v>
      </c>
      <c r="BJ391" s="17" t="s">
        <v>89</v>
      </c>
      <c r="BK391" s="150">
        <f t="shared" si="99"/>
        <v>0</v>
      </c>
      <c r="BL391" s="17" t="s">
        <v>403</v>
      </c>
      <c r="BM391" s="149" t="s">
        <v>6748</v>
      </c>
    </row>
    <row r="392" spans="2:65" s="1" customFormat="1" ht="37.9" customHeight="1">
      <c r="B392" s="136"/>
      <c r="C392" s="180" t="s">
        <v>6001</v>
      </c>
      <c r="D392" s="180" t="s">
        <v>263</v>
      </c>
      <c r="E392" s="181" t="s">
        <v>6749</v>
      </c>
      <c r="F392" s="182" t="s">
        <v>6750</v>
      </c>
      <c r="G392" s="183" t="s">
        <v>333</v>
      </c>
      <c r="H392" s="184">
        <v>1</v>
      </c>
      <c r="I392" s="185"/>
      <c r="J392" s="186">
        <f t="shared" si="90"/>
        <v>0</v>
      </c>
      <c r="K392" s="187"/>
      <c r="L392" s="188"/>
      <c r="M392" s="189" t="s">
        <v>1</v>
      </c>
      <c r="N392" s="190" t="s">
        <v>42</v>
      </c>
      <c r="P392" s="147">
        <f t="shared" si="91"/>
        <v>0</v>
      </c>
      <c r="Q392" s="147">
        <v>2.3939999999999999E-2</v>
      </c>
      <c r="R392" s="147">
        <f t="shared" si="92"/>
        <v>2.3939999999999999E-2</v>
      </c>
      <c r="S392" s="147">
        <v>0</v>
      </c>
      <c r="T392" s="148">
        <f t="shared" si="93"/>
        <v>0</v>
      </c>
      <c r="AR392" s="149" t="s">
        <v>664</v>
      </c>
      <c r="AT392" s="149" t="s">
        <v>263</v>
      </c>
      <c r="AU392" s="149" t="s">
        <v>89</v>
      </c>
      <c r="AY392" s="17" t="s">
        <v>156</v>
      </c>
      <c r="BE392" s="150">
        <f t="shared" si="94"/>
        <v>0</v>
      </c>
      <c r="BF392" s="150">
        <f t="shared" si="95"/>
        <v>0</v>
      </c>
      <c r="BG392" s="150">
        <f t="shared" si="96"/>
        <v>0</v>
      </c>
      <c r="BH392" s="150">
        <f t="shared" si="97"/>
        <v>0</v>
      </c>
      <c r="BI392" s="150">
        <f t="shared" si="98"/>
        <v>0</v>
      </c>
      <c r="BJ392" s="17" t="s">
        <v>89</v>
      </c>
      <c r="BK392" s="150">
        <f t="shared" si="99"/>
        <v>0</v>
      </c>
      <c r="BL392" s="17" t="s">
        <v>403</v>
      </c>
      <c r="BM392" s="149" t="s">
        <v>6751</v>
      </c>
    </row>
    <row r="393" spans="2:65" s="1" customFormat="1" ht="37.9" customHeight="1">
      <c r="B393" s="136"/>
      <c r="C393" s="180" t="s">
        <v>6006</v>
      </c>
      <c r="D393" s="180" t="s">
        <v>263</v>
      </c>
      <c r="E393" s="181" t="s">
        <v>6752</v>
      </c>
      <c r="F393" s="182" t="s">
        <v>6753</v>
      </c>
      <c r="G393" s="183" t="s">
        <v>333</v>
      </c>
      <c r="H393" s="184">
        <v>3</v>
      </c>
      <c r="I393" s="185"/>
      <c r="J393" s="186">
        <f t="shared" si="90"/>
        <v>0</v>
      </c>
      <c r="K393" s="187"/>
      <c r="L393" s="188"/>
      <c r="M393" s="189" t="s">
        <v>1</v>
      </c>
      <c r="N393" s="190" t="s">
        <v>42</v>
      </c>
      <c r="P393" s="147">
        <f t="shared" si="91"/>
        <v>0</v>
      </c>
      <c r="Q393" s="147">
        <v>2.6939999999999999E-2</v>
      </c>
      <c r="R393" s="147">
        <f t="shared" si="92"/>
        <v>8.0820000000000003E-2</v>
      </c>
      <c r="S393" s="147">
        <v>0</v>
      </c>
      <c r="T393" s="148">
        <f t="shared" si="93"/>
        <v>0</v>
      </c>
      <c r="AR393" s="149" t="s">
        <v>664</v>
      </c>
      <c r="AT393" s="149" t="s">
        <v>263</v>
      </c>
      <c r="AU393" s="149" t="s">
        <v>89</v>
      </c>
      <c r="AY393" s="17" t="s">
        <v>156</v>
      </c>
      <c r="BE393" s="150">
        <f t="shared" si="94"/>
        <v>0</v>
      </c>
      <c r="BF393" s="150">
        <f t="shared" si="95"/>
        <v>0</v>
      </c>
      <c r="BG393" s="150">
        <f t="shared" si="96"/>
        <v>0</v>
      </c>
      <c r="BH393" s="150">
        <f t="shared" si="97"/>
        <v>0</v>
      </c>
      <c r="BI393" s="150">
        <f t="shared" si="98"/>
        <v>0</v>
      </c>
      <c r="BJ393" s="17" t="s">
        <v>89</v>
      </c>
      <c r="BK393" s="150">
        <f t="shared" si="99"/>
        <v>0</v>
      </c>
      <c r="BL393" s="17" t="s">
        <v>403</v>
      </c>
      <c r="BM393" s="149" t="s">
        <v>6754</v>
      </c>
    </row>
    <row r="394" spans="2:65" s="1" customFormat="1" ht="37.9" customHeight="1">
      <c r="B394" s="136"/>
      <c r="C394" s="180" t="s">
        <v>6010</v>
      </c>
      <c r="D394" s="180" t="s">
        <v>263</v>
      </c>
      <c r="E394" s="181" t="s">
        <v>6755</v>
      </c>
      <c r="F394" s="182" t="s">
        <v>6756</v>
      </c>
      <c r="G394" s="183" t="s">
        <v>333</v>
      </c>
      <c r="H394" s="184">
        <v>3</v>
      </c>
      <c r="I394" s="185"/>
      <c r="J394" s="186">
        <f t="shared" si="90"/>
        <v>0</v>
      </c>
      <c r="K394" s="187"/>
      <c r="L394" s="188"/>
      <c r="M394" s="189" t="s">
        <v>1</v>
      </c>
      <c r="N394" s="190" t="s">
        <v>42</v>
      </c>
      <c r="P394" s="147">
        <f t="shared" si="91"/>
        <v>0</v>
      </c>
      <c r="Q394" s="147">
        <v>2.3939999999999999E-2</v>
      </c>
      <c r="R394" s="147">
        <f t="shared" si="92"/>
        <v>7.1819999999999995E-2</v>
      </c>
      <c r="S394" s="147">
        <v>0</v>
      </c>
      <c r="T394" s="148">
        <f t="shared" si="93"/>
        <v>0</v>
      </c>
      <c r="AR394" s="149" t="s">
        <v>664</v>
      </c>
      <c r="AT394" s="149" t="s">
        <v>263</v>
      </c>
      <c r="AU394" s="149" t="s">
        <v>89</v>
      </c>
      <c r="AY394" s="17" t="s">
        <v>156</v>
      </c>
      <c r="BE394" s="150">
        <f t="shared" si="94"/>
        <v>0</v>
      </c>
      <c r="BF394" s="150">
        <f t="shared" si="95"/>
        <v>0</v>
      </c>
      <c r="BG394" s="150">
        <f t="shared" si="96"/>
        <v>0</v>
      </c>
      <c r="BH394" s="150">
        <f t="shared" si="97"/>
        <v>0</v>
      </c>
      <c r="BI394" s="150">
        <f t="shared" si="98"/>
        <v>0</v>
      </c>
      <c r="BJ394" s="17" t="s">
        <v>89</v>
      </c>
      <c r="BK394" s="150">
        <f t="shared" si="99"/>
        <v>0</v>
      </c>
      <c r="BL394" s="17" t="s">
        <v>403</v>
      </c>
      <c r="BM394" s="149" t="s">
        <v>6757</v>
      </c>
    </row>
    <row r="395" spans="2:65" s="1" customFormat="1" ht="33" customHeight="1">
      <c r="B395" s="136"/>
      <c r="C395" s="137" t="s">
        <v>6014</v>
      </c>
      <c r="D395" s="137" t="s">
        <v>157</v>
      </c>
      <c r="E395" s="138" t="s">
        <v>6758</v>
      </c>
      <c r="F395" s="139" t="s">
        <v>6759</v>
      </c>
      <c r="G395" s="140" t="s">
        <v>333</v>
      </c>
      <c r="H395" s="141">
        <v>48</v>
      </c>
      <c r="I395" s="142"/>
      <c r="J395" s="143">
        <f t="shared" si="90"/>
        <v>0</v>
      </c>
      <c r="K395" s="144"/>
      <c r="L395" s="32"/>
      <c r="M395" s="145" t="s">
        <v>1</v>
      </c>
      <c r="N395" s="146" t="s">
        <v>42</v>
      </c>
      <c r="P395" s="147">
        <f t="shared" si="91"/>
        <v>0</v>
      </c>
      <c r="Q395" s="147">
        <v>2.6041666666666699E-5</v>
      </c>
      <c r="R395" s="147">
        <f t="shared" si="92"/>
        <v>1.2500000000000015E-3</v>
      </c>
      <c r="S395" s="147">
        <v>0</v>
      </c>
      <c r="T395" s="148">
        <f t="shared" si="93"/>
        <v>0</v>
      </c>
      <c r="AR395" s="149" t="s">
        <v>403</v>
      </c>
      <c r="AT395" s="149" t="s">
        <v>157</v>
      </c>
      <c r="AU395" s="149" t="s">
        <v>89</v>
      </c>
      <c r="AY395" s="17" t="s">
        <v>156</v>
      </c>
      <c r="BE395" s="150">
        <f t="shared" si="94"/>
        <v>0</v>
      </c>
      <c r="BF395" s="150">
        <f t="shared" si="95"/>
        <v>0</v>
      </c>
      <c r="BG395" s="150">
        <f t="shared" si="96"/>
        <v>0</v>
      </c>
      <c r="BH395" s="150">
        <f t="shared" si="97"/>
        <v>0</v>
      </c>
      <c r="BI395" s="150">
        <f t="shared" si="98"/>
        <v>0</v>
      </c>
      <c r="BJ395" s="17" t="s">
        <v>89</v>
      </c>
      <c r="BK395" s="150">
        <f t="shared" si="99"/>
        <v>0</v>
      </c>
      <c r="BL395" s="17" t="s">
        <v>403</v>
      </c>
      <c r="BM395" s="149" t="s">
        <v>6760</v>
      </c>
    </row>
    <row r="396" spans="2:65" s="1" customFormat="1" ht="44.25" customHeight="1">
      <c r="B396" s="136"/>
      <c r="C396" s="180" t="s">
        <v>6018</v>
      </c>
      <c r="D396" s="180" t="s">
        <v>263</v>
      </c>
      <c r="E396" s="181" t="s">
        <v>6761</v>
      </c>
      <c r="F396" s="182" t="s">
        <v>6762</v>
      </c>
      <c r="G396" s="183" t="s">
        <v>333</v>
      </c>
      <c r="H396" s="184">
        <v>18</v>
      </c>
      <c r="I396" s="185"/>
      <c r="J396" s="186">
        <f t="shared" si="90"/>
        <v>0</v>
      </c>
      <c r="K396" s="187"/>
      <c r="L396" s="188"/>
      <c r="M396" s="189" t="s">
        <v>1</v>
      </c>
      <c r="N396" s="190" t="s">
        <v>42</v>
      </c>
      <c r="P396" s="147">
        <f t="shared" si="91"/>
        <v>0</v>
      </c>
      <c r="Q396" s="147">
        <v>3.2939999999999997E-2</v>
      </c>
      <c r="R396" s="147">
        <f t="shared" si="92"/>
        <v>0.59291999999999989</v>
      </c>
      <c r="S396" s="147">
        <v>0</v>
      </c>
      <c r="T396" s="148">
        <f t="shared" si="93"/>
        <v>0</v>
      </c>
      <c r="AR396" s="149" t="s">
        <v>664</v>
      </c>
      <c r="AT396" s="149" t="s">
        <v>263</v>
      </c>
      <c r="AU396" s="149" t="s">
        <v>89</v>
      </c>
      <c r="AY396" s="17" t="s">
        <v>156</v>
      </c>
      <c r="BE396" s="150">
        <f t="shared" si="94"/>
        <v>0</v>
      </c>
      <c r="BF396" s="150">
        <f t="shared" si="95"/>
        <v>0</v>
      </c>
      <c r="BG396" s="150">
        <f t="shared" si="96"/>
        <v>0</v>
      </c>
      <c r="BH396" s="150">
        <f t="shared" si="97"/>
        <v>0</v>
      </c>
      <c r="BI396" s="150">
        <f t="shared" si="98"/>
        <v>0</v>
      </c>
      <c r="BJ396" s="17" t="s">
        <v>89</v>
      </c>
      <c r="BK396" s="150">
        <f t="shared" si="99"/>
        <v>0</v>
      </c>
      <c r="BL396" s="17" t="s">
        <v>403</v>
      </c>
      <c r="BM396" s="149" t="s">
        <v>6763</v>
      </c>
    </row>
    <row r="397" spans="2:65" s="1" customFormat="1" ht="37.9" customHeight="1">
      <c r="B397" s="136"/>
      <c r="C397" s="180" t="s">
        <v>6764</v>
      </c>
      <c r="D397" s="180" t="s">
        <v>263</v>
      </c>
      <c r="E397" s="181" t="s">
        <v>6765</v>
      </c>
      <c r="F397" s="182" t="s">
        <v>6766</v>
      </c>
      <c r="G397" s="183" t="s">
        <v>333</v>
      </c>
      <c r="H397" s="184">
        <v>1</v>
      </c>
      <c r="I397" s="185"/>
      <c r="J397" s="186">
        <f t="shared" si="90"/>
        <v>0</v>
      </c>
      <c r="K397" s="187"/>
      <c r="L397" s="188"/>
      <c r="M397" s="189" t="s">
        <v>1</v>
      </c>
      <c r="N397" s="190" t="s">
        <v>42</v>
      </c>
      <c r="P397" s="147">
        <f t="shared" si="91"/>
        <v>0</v>
      </c>
      <c r="Q397" s="147">
        <v>3.4939999999999999E-2</v>
      </c>
      <c r="R397" s="147">
        <f t="shared" si="92"/>
        <v>3.4939999999999999E-2</v>
      </c>
      <c r="S397" s="147">
        <v>0</v>
      </c>
      <c r="T397" s="148">
        <f t="shared" si="93"/>
        <v>0</v>
      </c>
      <c r="AR397" s="149" t="s">
        <v>664</v>
      </c>
      <c r="AT397" s="149" t="s">
        <v>263</v>
      </c>
      <c r="AU397" s="149" t="s">
        <v>89</v>
      </c>
      <c r="AY397" s="17" t="s">
        <v>156</v>
      </c>
      <c r="BE397" s="150">
        <f t="shared" si="94"/>
        <v>0</v>
      </c>
      <c r="BF397" s="150">
        <f t="shared" si="95"/>
        <v>0</v>
      </c>
      <c r="BG397" s="150">
        <f t="shared" si="96"/>
        <v>0</v>
      </c>
      <c r="BH397" s="150">
        <f t="shared" si="97"/>
        <v>0</v>
      </c>
      <c r="BI397" s="150">
        <f t="shared" si="98"/>
        <v>0</v>
      </c>
      <c r="BJ397" s="17" t="s">
        <v>89</v>
      </c>
      <c r="BK397" s="150">
        <f t="shared" si="99"/>
        <v>0</v>
      </c>
      <c r="BL397" s="17" t="s">
        <v>403</v>
      </c>
      <c r="BM397" s="149" t="s">
        <v>6767</v>
      </c>
    </row>
    <row r="398" spans="2:65" s="1" customFormat="1" ht="37.9" customHeight="1">
      <c r="B398" s="136"/>
      <c r="C398" s="180" t="s">
        <v>6768</v>
      </c>
      <c r="D398" s="180" t="s">
        <v>263</v>
      </c>
      <c r="E398" s="181" t="s">
        <v>6769</v>
      </c>
      <c r="F398" s="182" t="s">
        <v>6770</v>
      </c>
      <c r="G398" s="183" t="s">
        <v>333</v>
      </c>
      <c r="H398" s="184">
        <v>3</v>
      </c>
      <c r="I398" s="185"/>
      <c r="J398" s="186">
        <f t="shared" si="90"/>
        <v>0</v>
      </c>
      <c r="K398" s="187"/>
      <c r="L398" s="188"/>
      <c r="M398" s="189" t="s">
        <v>1</v>
      </c>
      <c r="N398" s="190" t="s">
        <v>42</v>
      </c>
      <c r="P398" s="147">
        <f t="shared" si="91"/>
        <v>0</v>
      </c>
      <c r="Q398" s="147">
        <v>3.9940000000000003E-2</v>
      </c>
      <c r="R398" s="147">
        <f t="shared" si="92"/>
        <v>0.11982000000000001</v>
      </c>
      <c r="S398" s="147">
        <v>0</v>
      </c>
      <c r="T398" s="148">
        <f t="shared" si="93"/>
        <v>0</v>
      </c>
      <c r="AR398" s="149" t="s">
        <v>664</v>
      </c>
      <c r="AT398" s="149" t="s">
        <v>263</v>
      </c>
      <c r="AU398" s="149" t="s">
        <v>89</v>
      </c>
      <c r="AY398" s="17" t="s">
        <v>156</v>
      </c>
      <c r="BE398" s="150">
        <f t="shared" si="94"/>
        <v>0</v>
      </c>
      <c r="BF398" s="150">
        <f t="shared" si="95"/>
        <v>0</v>
      </c>
      <c r="BG398" s="150">
        <f t="shared" si="96"/>
        <v>0</v>
      </c>
      <c r="BH398" s="150">
        <f t="shared" si="97"/>
        <v>0</v>
      </c>
      <c r="BI398" s="150">
        <f t="shared" si="98"/>
        <v>0</v>
      </c>
      <c r="BJ398" s="17" t="s">
        <v>89</v>
      </c>
      <c r="BK398" s="150">
        <f t="shared" si="99"/>
        <v>0</v>
      </c>
      <c r="BL398" s="17" t="s">
        <v>403</v>
      </c>
      <c r="BM398" s="149" t="s">
        <v>6771</v>
      </c>
    </row>
    <row r="399" spans="2:65" s="1" customFormat="1" ht="44.25" customHeight="1">
      <c r="B399" s="136"/>
      <c r="C399" s="180" t="s">
        <v>6772</v>
      </c>
      <c r="D399" s="180" t="s">
        <v>263</v>
      </c>
      <c r="E399" s="181" t="s">
        <v>6773</v>
      </c>
      <c r="F399" s="182" t="s">
        <v>6774</v>
      </c>
      <c r="G399" s="183" t="s">
        <v>333</v>
      </c>
      <c r="H399" s="184">
        <v>7</v>
      </c>
      <c r="I399" s="185"/>
      <c r="J399" s="186">
        <f t="shared" si="90"/>
        <v>0</v>
      </c>
      <c r="K399" s="187"/>
      <c r="L399" s="188"/>
      <c r="M399" s="189" t="s">
        <v>1</v>
      </c>
      <c r="N399" s="190" t="s">
        <v>42</v>
      </c>
      <c r="P399" s="147">
        <f t="shared" si="91"/>
        <v>0</v>
      </c>
      <c r="Q399" s="147">
        <v>3.3939999999999998E-2</v>
      </c>
      <c r="R399" s="147">
        <f t="shared" si="92"/>
        <v>0.23757999999999999</v>
      </c>
      <c r="S399" s="147">
        <v>0</v>
      </c>
      <c r="T399" s="148">
        <f t="shared" si="93"/>
        <v>0</v>
      </c>
      <c r="AR399" s="149" t="s">
        <v>664</v>
      </c>
      <c r="AT399" s="149" t="s">
        <v>263</v>
      </c>
      <c r="AU399" s="149" t="s">
        <v>89</v>
      </c>
      <c r="AY399" s="17" t="s">
        <v>156</v>
      </c>
      <c r="BE399" s="150">
        <f t="shared" si="94"/>
        <v>0</v>
      </c>
      <c r="BF399" s="150">
        <f t="shared" si="95"/>
        <v>0</v>
      </c>
      <c r="BG399" s="150">
        <f t="shared" si="96"/>
        <v>0</v>
      </c>
      <c r="BH399" s="150">
        <f t="shared" si="97"/>
        <v>0</v>
      </c>
      <c r="BI399" s="150">
        <f t="shared" si="98"/>
        <v>0</v>
      </c>
      <c r="BJ399" s="17" t="s">
        <v>89</v>
      </c>
      <c r="BK399" s="150">
        <f t="shared" si="99"/>
        <v>0</v>
      </c>
      <c r="BL399" s="17" t="s">
        <v>403</v>
      </c>
      <c r="BM399" s="149" t="s">
        <v>6775</v>
      </c>
    </row>
    <row r="400" spans="2:65" s="1" customFormat="1" ht="37.9" customHeight="1">
      <c r="B400" s="136"/>
      <c r="C400" s="180" t="s">
        <v>6776</v>
      </c>
      <c r="D400" s="180" t="s">
        <v>263</v>
      </c>
      <c r="E400" s="181" t="s">
        <v>6777</v>
      </c>
      <c r="F400" s="182" t="s">
        <v>6778</v>
      </c>
      <c r="G400" s="183" t="s">
        <v>333</v>
      </c>
      <c r="H400" s="184">
        <v>17</v>
      </c>
      <c r="I400" s="185"/>
      <c r="J400" s="186">
        <f t="shared" si="90"/>
        <v>0</v>
      </c>
      <c r="K400" s="187"/>
      <c r="L400" s="188"/>
      <c r="M400" s="189" t="s">
        <v>1</v>
      </c>
      <c r="N400" s="190" t="s">
        <v>42</v>
      </c>
      <c r="P400" s="147">
        <f t="shared" si="91"/>
        <v>0</v>
      </c>
      <c r="Q400" s="147">
        <v>3.594E-2</v>
      </c>
      <c r="R400" s="147">
        <f t="shared" si="92"/>
        <v>0.61097999999999997</v>
      </c>
      <c r="S400" s="147">
        <v>0</v>
      </c>
      <c r="T400" s="148">
        <f t="shared" si="93"/>
        <v>0</v>
      </c>
      <c r="AR400" s="149" t="s">
        <v>664</v>
      </c>
      <c r="AT400" s="149" t="s">
        <v>263</v>
      </c>
      <c r="AU400" s="149" t="s">
        <v>89</v>
      </c>
      <c r="AY400" s="17" t="s">
        <v>156</v>
      </c>
      <c r="BE400" s="150">
        <f t="shared" si="94"/>
        <v>0</v>
      </c>
      <c r="BF400" s="150">
        <f t="shared" si="95"/>
        <v>0</v>
      </c>
      <c r="BG400" s="150">
        <f t="shared" si="96"/>
        <v>0</v>
      </c>
      <c r="BH400" s="150">
        <f t="shared" si="97"/>
        <v>0</v>
      </c>
      <c r="BI400" s="150">
        <f t="shared" si="98"/>
        <v>0</v>
      </c>
      <c r="BJ400" s="17" t="s">
        <v>89</v>
      </c>
      <c r="BK400" s="150">
        <f t="shared" si="99"/>
        <v>0</v>
      </c>
      <c r="BL400" s="17" t="s">
        <v>403</v>
      </c>
      <c r="BM400" s="149" t="s">
        <v>6779</v>
      </c>
    </row>
    <row r="401" spans="2:65" s="1" customFormat="1" ht="37.9" customHeight="1">
      <c r="B401" s="136"/>
      <c r="C401" s="180" t="s">
        <v>6780</v>
      </c>
      <c r="D401" s="180" t="s">
        <v>263</v>
      </c>
      <c r="E401" s="181" t="s">
        <v>6781</v>
      </c>
      <c r="F401" s="182" t="s">
        <v>6782</v>
      </c>
      <c r="G401" s="183" t="s">
        <v>333</v>
      </c>
      <c r="H401" s="184">
        <v>2</v>
      </c>
      <c r="I401" s="185"/>
      <c r="J401" s="186">
        <f t="shared" si="90"/>
        <v>0</v>
      </c>
      <c r="K401" s="187"/>
      <c r="L401" s="188"/>
      <c r="M401" s="189" t="s">
        <v>1</v>
      </c>
      <c r="N401" s="190" t="s">
        <v>42</v>
      </c>
      <c r="P401" s="147">
        <f t="shared" si="91"/>
        <v>0</v>
      </c>
      <c r="Q401" s="147">
        <v>4.1939999999999998E-2</v>
      </c>
      <c r="R401" s="147">
        <f t="shared" si="92"/>
        <v>8.3879999999999996E-2</v>
      </c>
      <c r="S401" s="147">
        <v>0</v>
      </c>
      <c r="T401" s="148">
        <f t="shared" si="93"/>
        <v>0</v>
      </c>
      <c r="AR401" s="149" t="s">
        <v>664</v>
      </c>
      <c r="AT401" s="149" t="s">
        <v>263</v>
      </c>
      <c r="AU401" s="149" t="s">
        <v>89</v>
      </c>
      <c r="AY401" s="17" t="s">
        <v>156</v>
      </c>
      <c r="BE401" s="150">
        <f t="shared" si="94"/>
        <v>0</v>
      </c>
      <c r="BF401" s="150">
        <f t="shared" si="95"/>
        <v>0</v>
      </c>
      <c r="BG401" s="150">
        <f t="shared" si="96"/>
        <v>0</v>
      </c>
      <c r="BH401" s="150">
        <f t="shared" si="97"/>
        <v>0</v>
      </c>
      <c r="BI401" s="150">
        <f t="shared" si="98"/>
        <v>0</v>
      </c>
      <c r="BJ401" s="17" t="s">
        <v>89</v>
      </c>
      <c r="BK401" s="150">
        <f t="shared" si="99"/>
        <v>0</v>
      </c>
      <c r="BL401" s="17" t="s">
        <v>403</v>
      </c>
      <c r="BM401" s="149" t="s">
        <v>6783</v>
      </c>
    </row>
    <row r="402" spans="2:65" s="1" customFormat="1" ht="33" customHeight="1">
      <c r="B402" s="136"/>
      <c r="C402" s="137" t="s">
        <v>6784</v>
      </c>
      <c r="D402" s="137" t="s">
        <v>157</v>
      </c>
      <c r="E402" s="138" t="s">
        <v>6785</v>
      </c>
      <c r="F402" s="139" t="s">
        <v>6786</v>
      </c>
      <c r="G402" s="140" t="s">
        <v>333</v>
      </c>
      <c r="H402" s="141">
        <v>7</v>
      </c>
      <c r="I402" s="142"/>
      <c r="J402" s="143">
        <f t="shared" si="90"/>
        <v>0</v>
      </c>
      <c r="K402" s="144"/>
      <c r="L402" s="32"/>
      <c r="M402" s="145" t="s">
        <v>1</v>
      </c>
      <c r="N402" s="146" t="s">
        <v>42</v>
      </c>
      <c r="P402" s="147">
        <f t="shared" si="91"/>
        <v>0</v>
      </c>
      <c r="Q402" s="147">
        <v>2.5714285714285701E-5</v>
      </c>
      <c r="R402" s="147">
        <f t="shared" si="92"/>
        <v>1.799999999999999E-4</v>
      </c>
      <c r="S402" s="147">
        <v>0</v>
      </c>
      <c r="T402" s="148">
        <f t="shared" si="93"/>
        <v>0</v>
      </c>
      <c r="AR402" s="149" t="s">
        <v>403</v>
      </c>
      <c r="AT402" s="149" t="s">
        <v>157</v>
      </c>
      <c r="AU402" s="149" t="s">
        <v>89</v>
      </c>
      <c r="AY402" s="17" t="s">
        <v>156</v>
      </c>
      <c r="BE402" s="150">
        <f t="shared" si="94"/>
        <v>0</v>
      </c>
      <c r="BF402" s="150">
        <f t="shared" si="95"/>
        <v>0</v>
      </c>
      <c r="BG402" s="150">
        <f t="shared" si="96"/>
        <v>0</v>
      </c>
      <c r="BH402" s="150">
        <f t="shared" si="97"/>
        <v>0</v>
      </c>
      <c r="BI402" s="150">
        <f t="shared" si="98"/>
        <v>0</v>
      </c>
      <c r="BJ402" s="17" t="s">
        <v>89</v>
      </c>
      <c r="BK402" s="150">
        <f t="shared" si="99"/>
        <v>0</v>
      </c>
      <c r="BL402" s="17" t="s">
        <v>403</v>
      </c>
      <c r="BM402" s="149" t="s">
        <v>6787</v>
      </c>
    </row>
    <row r="403" spans="2:65" s="1" customFormat="1" ht="37.9" customHeight="1">
      <c r="B403" s="136"/>
      <c r="C403" s="180" t="s">
        <v>6788</v>
      </c>
      <c r="D403" s="180" t="s">
        <v>263</v>
      </c>
      <c r="E403" s="181" t="s">
        <v>6789</v>
      </c>
      <c r="F403" s="182" t="s">
        <v>6790</v>
      </c>
      <c r="G403" s="183" t="s">
        <v>333</v>
      </c>
      <c r="H403" s="184">
        <v>5</v>
      </c>
      <c r="I403" s="185"/>
      <c r="J403" s="186">
        <f t="shared" si="90"/>
        <v>0</v>
      </c>
      <c r="K403" s="187"/>
      <c r="L403" s="188"/>
      <c r="M403" s="189" t="s">
        <v>1</v>
      </c>
      <c r="N403" s="190" t="s">
        <v>42</v>
      </c>
      <c r="P403" s="147">
        <f t="shared" si="91"/>
        <v>0</v>
      </c>
      <c r="Q403" s="147">
        <v>4.5940000000000002E-2</v>
      </c>
      <c r="R403" s="147">
        <f t="shared" si="92"/>
        <v>0.22970000000000002</v>
      </c>
      <c r="S403" s="147">
        <v>0</v>
      </c>
      <c r="T403" s="148">
        <f t="shared" si="93"/>
        <v>0</v>
      </c>
      <c r="AR403" s="149" t="s">
        <v>664</v>
      </c>
      <c r="AT403" s="149" t="s">
        <v>263</v>
      </c>
      <c r="AU403" s="149" t="s">
        <v>89</v>
      </c>
      <c r="AY403" s="17" t="s">
        <v>156</v>
      </c>
      <c r="BE403" s="150">
        <f t="shared" si="94"/>
        <v>0</v>
      </c>
      <c r="BF403" s="150">
        <f t="shared" si="95"/>
        <v>0</v>
      </c>
      <c r="BG403" s="150">
        <f t="shared" si="96"/>
        <v>0</v>
      </c>
      <c r="BH403" s="150">
        <f t="shared" si="97"/>
        <v>0</v>
      </c>
      <c r="BI403" s="150">
        <f t="shared" si="98"/>
        <v>0</v>
      </c>
      <c r="BJ403" s="17" t="s">
        <v>89</v>
      </c>
      <c r="BK403" s="150">
        <f t="shared" si="99"/>
        <v>0</v>
      </c>
      <c r="BL403" s="17" t="s">
        <v>403</v>
      </c>
      <c r="BM403" s="149" t="s">
        <v>6791</v>
      </c>
    </row>
    <row r="404" spans="2:65" s="1" customFormat="1" ht="37.9" customHeight="1">
      <c r="B404" s="136"/>
      <c r="C404" s="180" t="s">
        <v>6792</v>
      </c>
      <c r="D404" s="180" t="s">
        <v>263</v>
      </c>
      <c r="E404" s="181" t="s">
        <v>6793</v>
      </c>
      <c r="F404" s="182" t="s">
        <v>6794</v>
      </c>
      <c r="G404" s="183" t="s">
        <v>333</v>
      </c>
      <c r="H404" s="184">
        <v>2</v>
      </c>
      <c r="I404" s="185"/>
      <c r="J404" s="186">
        <f t="shared" si="90"/>
        <v>0</v>
      </c>
      <c r="K404" s="187"/>
      <c r="L404" s="188"/>
      <c r="M404" s="189" t="s">
        <v>1</v>
      </c>
      <c r="N404" s="190" t="s">
        <v>42</v>
      </c>
      <c r="P404" s="147">
        <f t="shared" si="91"/>
        <v>0</v>
      </c>
      <c r="Q404" s="147">
        <v>4.9939999999999998E-2</v>
      </c>
      <c r="R404" s="147">
        <f t="shared" si="92"/>
        <v>9.9879999999999997E-2</v>
      </c>
      <c r="S404" s="147">
        <v>0</v>
      </c>
      <c r="T404" s="148">
        <f t="shared" si="93"/>
        <v>0</v>
      </c>
      <c r="AR404" s="149" t="s">
        <v>664</v>
      </c>
      <c r="AT404" s="149" t="s">
        <v>263</v>
      </c>
      <c r="AU404" s="149" t="s">
        <v>89</v>
      </c>
      <c r="AY404" s="17" t="s">
        <v>156</v>
      </c>
      <c r="BE404" s="150">
        <f t="shared" si="94"/>
        <v>0</v>
      </c>
      <c r="BF404" s="150">
        <f t="shared" si="95"/>
        <v>0</v>
      </c>
      <c r="BG404" s="150">
        <f t="shared" si="96"/>
        <v>0</v>
      </c>
      <c r="BH404" s="150">
        <f t="shared" si="97"/>
        <v>0</v>
      </c>
      <c r="BI404" s="150">
        <f t="shared" si="98"/>
        <v>0</v>
      </c>
      <c r="BJ404" s="17" t="s">
        <v>89</v>
      </c>
      <c r="BK404" s="150">
        <f t="shared" si="99"/>
        <v>0</v>
      </c>
      <c r="BL404" s="17" t="s">
        <v>403</v>
      </c>
      <c r="BM404" s="149" t="s">
        <v>6795</v>
      </c>
    </row>
    <row r="405" spans="2:65" s="1" customFormat="1" ht="24.2" customHeight="1">
      <c r="B405" s="136"/>
      <c r="C405" s="137" t="s">
        <v>6796</v>
      </c>
      <c r="D405" s="137" t="s">
        <v>157</v>
      </c>
      <c r="E405" s="138" t="s">
        <v>6797</v>
      </c>
      <c r="F405" s="139" t="s">
        <v>6798</v>
      </c>
      <c r="G405" s="140" t="s">
        <v>333</v>
      </c>
      <c r="H405" s="141">
        <v>21</v>
      </c>
      <c r="I405" s="142"/>
      <c r="J405" s="143">
        <f t="shared" si="90"/>
        <v>0</v>
      </c>
      <c r="K405" s="144"/>
      <c r="L405" s="32"/>
      <c r="M405" s="145" t="s">
        <v>1</v>
      </c>
      <c r="N405" s="146" t="s">
        <v>42</v>
      </c>
      <c r="P405" s="147">
        <f t="shared" si="91"/>
        <v>0</v>
      </c>
      <c r="Q405" s="147">
        <v>0</v>
      </c>
      <c r="R405" s="147">
        <f t="shared" si="92"/>
        <v>0</v>
      </c>
      <c r="S405" s="147">
        <v>0</v>
      </c>
      <c r="T405" s="148">
        <f t="shared" si="93"/>
        <v>0</v>
      </c>
      <c r="AR405" s="149" t="s">
        <v>403</v>
      </c>
      <c r="AT405" s="149" t="s">
        <v>157</v>
      </c>
      <c r="AU405" s="149" t="s">
        <v>89</v>
      </c>
      <c r="AY405" s="17" t="s">
        <v>156</v>
      </c>
      <c r="BE405" s="150">
        <f t="shared" si="94"/>
        <v>0</v>
      </c>
      <c r="BF405" s="150">
        <f t="shared" si="95"/>
        <v>0</v>
      </c>
      <c r="BG405" s="150">
        <f t="shared" si="96"/>
        <v>0</v>
      </c>
      <c r="BH405" s="150">
        <f t="shared" si="97"/>
        <v>0</v>
      </c>
      <c r="BI405" s="150">
        <f t="shared" si="98"/>
        <v>0</v>
      </c>
      <c r="BJ405" s="17" t="s">
        <v>89</v>
      </c>
      <c r="BK405" s="150">
        <f t="shared" si="99"/>
        <v>0</v>
      </c>
      <c r="BL405" s="17" t="s">
        <v>403</v>
      </c>
      <c r="BM405" s="149" t="s">
        <v>6799</v>
      </c>
    </row>
    <row r="406" spans="2:65" s="1" customFormat="1" ht="24.2" customHeight="1">
      <c r="B406" s="136"/>
      <c r="C406" s="137" t="s">
        <v>6800</v>
      </c>
      <c r="D406" s="137" t="s">
        <v>157</v>
      </c>
      <c r="E406" s="138" t="s">
        <v>6801</v>
      </c>
      <c r="F406" s="139" t="s">
        <v>6802</v>
      </c>
      <c r="G406" s="140" t="s">
        <v>333</v>
      </c>
      <c r="H406" s="141">
        <v>75</v>
      </c>
      <c r="I406" s="142"/>
      <c r="J406" s="143">
        <f t="shared" si="90"/>
        <v>0</v>
      </c>
      <c r="K406" s="144"/>
      <c r="L406" s="32"/>
      <c r="M406" s="145" t="s">
        <v>1</v>
      </c>
      <c r="N406" s="146" t="s">
        <v>42</v>
      </c>
      <c r="P406" s="147">
        <f t="shared" si="91"/>
        <v>0</v>
      </c>
      <c r="Q406" s="147">
        <v>0</v>
      </c>
      <c r="R406" s="147">
        <f t="shared" si="92"/>
        <v>0</v>
      </c>
      <c r="S406" s="147">
        <v>0</v>
      </c>
      <c r="T406" s="148">
        <f t="shared" si="93"/>
        <v>0</v>
      </c>
      <c r="AR406" s="149" t="s">
        <v>403</v>
      </c>
      <c r="AT406" s="149" t="s">
        <v>157</v>
      </c>
      <c r="AU406" s="149" t="s">
        <v>89</v>
      </c>
      <c r="AY406" s="17" t="s">
        <v>156</v>
      </c>
      <c r="BE406" s="150">
        <f t="shared" si="94"/>
        <v>0</v>
      </c>
      <c r="BF406" s="150">
        <f t="shared" si="95"/>
        <v>0</v>
      </c>
      <c r="BG406" s="150">
        <f t="shared" si="96"/>
        <v>0</v>
      </c>
      <c r="BH406" s="150">
        <f t="shared" si="97"/>
        <v>0</v>
      </c>
      <c r="BI406" s="150">
        <f t="shared" si="98"/>
        <v>0</v>
      </c>
      <c r="BJ406" s="17" t="s">
        <v>89</v>
      </c>
      <c r="BK406" s="150">
        <f t="shared" si="99"/>
        <v>0</v>
      </c>
      <c r="BL406" s="17" t="s">
        <v>403</v>
      </c>
      <c r="BM406" s="149" t="s">
        <v>6803</v>
      </c>
    </row>
    <row r="407" spans="2:65" s="1" customFormat="1" ht="21.75" customHeight="1">
      <c r="B407" s="136"/>
      <c r="C407" s="137" t="s">
        <v>4616</v>
      </c>
      <c r="D407" s="137" t="s">
        <v>157</v>
      </c>
      <c r="E407" s="138" t="s">
        <v>6804</v>
      </c>
      <c r="F407" s="139" t="s">
        <v>6805</v>
      </c>
      <c r="G407" s="140" t="s">
        <v>333</v>
      </c>
      <c r="H407" s="141">
        <v>6</v>
      </c>
      <c r="I407" s="142"/>
      <c r="J407" s="143">
        <f t="shared" si="90"/>
        <v>0</v>
      </c>
      <c r="K407" s="144"/>
      <c r="L407" s="32"/>
      <c r="M407" s="145" t="s">
        <v>1</v>
      </c>
      <c r="N407" s="146" t="s">
        <v>42</v>
      </c>
      <c r="P407" s="147">
        <f t="shared" si="91"/>
        <v>0</v>
      </c>
      <c r="Q407" s="147">
        <v>2.66666666666667E-5</v>
      </c>
      <c r="R407" s="147">
        <f t="shared" si="92"/>
        <v>1.600000000000002E-4</v>
      </c>
      <c r="S407" s="147">
        <v>0</v>
      </c>
      <c r="T407" s="148">
        <f t="shared" si="93"/>
        <v>0</v>
      </c>
      <c r="AR407" s="149" t="s">
        <v>403</v>
      </c>
      <c r="AT407" s="149" t="s">
        <v>157</v>
      </c>
      <c r="AU407" s="149" t="s">
        <v>89</v>
      </c>
      <c r="AY407" s="17" t="s">
        <v>156</v>
      </c>
      <c r="BE407" s="150">
        <f t="shared" si="94"/>
        <v>0</v>
      </c>
      <c r="BF407" s="150">
        <f t="shared" si="95"/>
        <v>0</v>
      </c>
      <c r="BG407" s="150">
        <f t="shared" si="96"/>
        <v>0</v>
      </c>
      <c r="BH407" s="150">
        <f t="shared" si="97"/>
        <v>0</v>
      </c>
      <c r="BI407" s="150">
        <f t="shared" si="98"/>
        <v>0</v>
      </c>
      <c r="BJ407" s="17" t="s">
        <v>89</v>
      </c>
      <c r="BK407" s="150">
        <f t="shared" si="99"/>
        <v>0</v>
      </c>
      <c r="BL407" s="17" t="s">
        <v>403</v>
      </c>
      <c r="BM407" s="149" t="s">
        <v>6806</v>
      </c>
    </row>
    <row r="408" spans="2:65" s="1" customFormat="1" ht="49.15" customHeight="1">
      <c r="B408" s="136"/>
      <c r="C408" s="180" t="s">
        <v>6807</v>
      </c>
      <c r="D408" s="180" t="s">
        <v>263</v>
      </c>
      <c r="E408" s="181" t="s">
        <v>6808</v>
      </c>
      <c r="F408" s="182" t="s">
        <v>6809</v>
      </c>
      <c r="G408" s="183" t="s">
        <v>333</v>
      </c>
      <c r="H408" s="184">
        <v>6</v>
      </c>
      <c r="I408" s="185"/>
      <c r="J408" s="186">
        <f t="shared" si="90"/>
        <v>0</v>
      </c>
      <c r="K408" s="187"/>
      <c r="L408" s="188"/>
      <c r="M408" s="189" t="s">
        <v>1</v>
      </c>
      <c r="N408" s="190" t="s">
        <v>42</v>
      </c>
      <c r="P408" s="147">
        <f t="shared" si="91"/>
        <v>0</v>
      </c>
      <c r="Q408" s="147">
        <v>8.5400000000000007E-3</v>
      </c>
      <c r="R408" s="147">
        <f t="shared" si="92"/>
        <v>5.1240000000000008E-2</v>
      </c>
      <c r="S408" s="147">
        <v>0</v>
      </c>
      <c r="T408" s="148">
        <f t="shared" si="93"/>
        <v>0</v>
      </c>
      <c r="AR408" s="149" t="s">
        <v>664</v>
      </c>
      <c r="AT408" s="149" t="s">
        <v>263</v>
      </c>
      <c r="AU408" s="149" t="s">
        <v>89</v>
      </c>
      <c r="AY408" s="17" t="s">
        <v>156</v>
      </c>
      <c r="BE408" s="150">
        <f t="shared" si="94"/>
        <v>0</v>
      </c>
      <c r="BF408" s="150">
        <f t="shared" si="95"/>
        <v>0</v>
      </c>
      <c r="BG408" s="150">
        <f t="shared" si="96"/>
        <v>0</v>
      </c>
      <c r="BH408" s="150">
        <f t="shared" si="97"/>
        <v>0</v>
      </c>
      <c r="BI408" s="150">
        <f t="shared" si="98"/>
        <v>0</v>
      </c>
      <c r="BJ408" s="17" t="s">
        <v>89</v>
      </c>
      <c r="BK408" s="150">
        <f t="shared" si="99"/>
        <v>0</v>
      </c>
      <c r="BL408" s="17" t="s">
        <v>403</v>
      </c>
      <c r="BM408" s="149" t="s">
        <v>6810</v>
      </c>
    </row>
    <row r="409" spans="2:65" s="1" customFormat="1" ht="24.2" customHeight="1">
      <c r="B409" s="136"/>
      <c r="C409" s="137" t="s">
        <v>6811</v>
      </c>
      <c r="D409" s="137" t="s">
        <v>157</v>
      </c>
      <c r="E409" s="138" t="s">
        <v>6812</v>
      </c>
      <c r="F409" s="139" t="s">
        <v>6813</v>
      </c>
      <c r="G409" s="140" t="s">
        <v>296</v>
      </c>
      <c r="H409" s="141">
        <v>8.4139999999999997</v>
      </c>
      <c r="I409" s="142"/>
      <c r="J409" s="143">
        <f t="shared" si="90"/>
        <v>0</v>
      </c>
      <c r="K409" s="144"/>
      <c r="L409" s="32"/>
      <c r="M409" s="145" t="s">
        <v>1</v>
      </c>
      <c r="N409" s="146" t="s">
        <v>42</v>
      </c>
      <c r="P409" s="147">
        <f t="shared" si="91"/>
        <v>0</v>
      </c>
      <c r="Q409" s="147">
        <v>0</v>
      </c>
      <c r="R409" s="147">
        <f t="shared" si="92"/>
        <v>0</v>
      </c>
      <c r="S409" s="147">
        <v>0</v>
      </c>
      <c r="T409" s="148">
        <f t="shared" si="93"/>
        <v>0</v>
      </c>
      <c r="AR409" s="149" t="s">
        <v>403</v>
      </c>
      <c r="AT409" s="149" t="s">
        <v>157</v>
      </c>
      <c r="AU409" s="149" t="s">
        <v>89</v>
      </c>
      <c r="AY409" s="17" t="s">
        <v>156</v>
      </c>
      <c r="BE409" s="150">
        <f t="shared" si="94"/>
        <v>0</v>
      </c>
      <c r="BF409" s="150">
        <f t="shared" si="95"/>
        <v>0</v>
      </c>
      <c r="BG409" s="150">
        <f t="shared" si="96"/>
        <v>0</v>
      </c>
      <c r="BH409" s="150">
        <f t="shared" si="97"/>
        <v>0</v>
      </c>
      <c r="BI409" s="150">
        <f t="shared" si="98"/>
        <v>0</v>
      </c>
      <c r="BJ409" s="17" t="s">
        <v>89</v>
      </c>
      <c r="BK409" s="150">
        <f t="shared" si="99"/>
        <v>0</v>
      </c>
      <c r="BL409" s="17" t="s">
        <v>403</v>
      </c>
      <c r="BM409" s="149" t="s">
        <v>6814</v>
      </c>
    </row>
    <row r="410" spans="2:65" s="1" customFormat="1" ht="24.2" customHeight="1">
      <c r="B410" s="136"/>
      <c r="C410" s="137" t="s">
        <v>6815</v>
      </c>
      <c r="D410" s="137" t="s">
        <v>157</v>
      </c>
      <c r="E410" s="138" t="s">
        <v>6816</v>
      </c>
      <c r="F410" s="139" t="s">
        <v>6817</v>
      </c>
      <c r="G410" s="140" t="s">
        <v>4149</v>
      </c>
      <c r="H410" s="201"/>
      <c r="I410" s="142"/>
      <c r="J410" s="143">
        <f t="shared" si="90"/>
        <v>0</v>
      </c>
      <c r="K410" s="144"/>
      <c r="L410" s="32"/>
      <c r="M410" s="145" t="s">
        <v>1</v>
      </c>
      <c r="N410" s="146" t="s">
        <v>42</v>
      </c>
      <c r="P410" s="147">
        <f t="shared" si="91"/>
        <v>0</v>
      </c>
      <c r="Q410" s="147">
        <v>0</v>
      </c>
      <c r="R410" s="147">
        <f t="shared" si="92"/>
        <v>0</v>
      </c>
      <c r="S410" s="147">
        <v>0</v>
      </c>
      <c r="T410" s="148">
        <f t="shared" si="93"/>
        <v>0</v>
      </c>
      <c r="AR410" s="149" t="s">
        <v>403</v>
      </c>
      <c r="AT410" s="149" t="s">
        <v>157</v>
      </c>
      <c r="AU410" s="149" t="s">
        <v>89</v>
      </c>
      <c r="AY410" s="17" t="s">
        <v>156</v>
      </c>
      <c r="BE410" s="150">
        <f t="shared" si="94"/>
        <v>0</v>
      </c>
      <c r="BF410" s="150">
        <f t="shared" si="95"/>
        <v>0</v>
      </c>
      <c r="BG410" s="150">
        <f t="shared" si="96"/>
        <v>0</v>
      </c>
      <c r="BH410" s="150">
        <f t="shared" si="97"/>
        <v>0</v>
      </c>
      <c r="BI410" s="150">
        <f t="shared" si="98"/>
        <v>0</v>
      </c>
      <c r="BJ410" s="17" t="s">
        <v>89</v>
      </c>
      <c r="BK410" s="150">
        <f t="shared" si="99"/>
        <v>0</v>
      </c>
      <c r="BL410" s="17" t="s">
        <v>403</v>
      </c>
      <c r="BM410" s="149" t="s">
        <v>6818</v>
      </c>
    </row>
    <row r="411" spans="2:65" s="10" customFormat="1" ht="22.9" customHeight="1">
      <c r="B411" s="126"/>
      <c r="D411" s="127" t="s">
        <v>75</v>
      </c>
      <c r="E411" s="191" t="s">
        <v>1598</v>
      </c>
      <c r="F411" s="191" t="s">
        <v>6005</v>
      </c>
      <c r="I411" s="129"/>
      <c r="J411" s="192">
        <f>BK411</f>
        <v>0</v>
      </c>
      <c r="L411" s="126"/>
      <c r="M411" s="131"/>
      <c r="P411" s="132">
        <f>SUM(P412:P415)</f>
        <v>0</v>
      </c>
      <c r="R411" s="132">
        <f>SUM(R412:R415)</f>
        <v>0.97850000000000004</v>
      </c>
      <c r="T411" s="133">
        <f>SUM(T412:T415)</f>
        <v>0</v>
      </c>
      <c r="AR411" s="127" t="s">
        <v>89</v>
      </c>
      <c r="AT411" s="134" t="s">
        <v>75</v>
      </c>
      <c r="AU411" s="134" t="s">
        <v>82</v>
      </c>
      <c r="AY411" s="127" t="s">
        <v>156</v>
      </c>
      <c r="BK411" s="135">
        <f>SUM(BK412:BK415)</f>
        <v>0</v>
      </c>
    </row>
    <row r="412" spans="2:65" s="1" customFormat="1" ht="24.2" customHeight="1">
      <c r="B412" s="136"/>
      <c r="C412" s="137" t="s">
        <v>6819</v>
      </c>
      <c r="D412" s="137" t="s">
        <v>157</v>
      </c>
      <c r="E412" s="138" t="s">
        <v>6820</v>
      </c>
      <c r="F412" s="139" t="s">
        <v>6821</v>
      </c>
      <c r="G412" s="140" t="s">
        <v>1643</v>
      </c>
      <c r="H412" s="141">
        <v>855</v>
      </c>
      <c r="I412" s="142"/>
      <c r="J412" s="143">
        <f>ROUND(I412*H412,2)</f>
        <v>0</v>
      </c>
      <c r="K412" s="144"/>
      <c r="L412" s="32"/>
      <c r="M412" s="145" t="s">
        <v>1</v>
      </c>
      <c r="N412" s="146" t="s">
        <v>42</v>
      </c>
      <c r="P412" s="147">
        <f>O412*H412</f>
        <v>0</v>
      </c>
      <c r="Q412" s="147">
        <v>6.3801169590643294E-5</v>
      </c>
      <c r="R412" s="147">
        <f>Q412*H412</f>
        <v>5.4550000000000015E-2</v>
      </c>
      <c r="S412" s="147">
        <v>0</v>
      </c>
      <c r="T412" s="148">
        <f>S412*H412</f>
        <v>0</v>
      </c>
      <c r="AR412" s="149" t="s">
        <v>403</v>
      </c>
      <c r="AT412" s="149" t="s">
        <v>157</v>
      </c>
      <c r="AU412" s="149" t="s">
        <v>89</v>
      </c>
      <c r="AY412" s="17" t="s">
        <v>156</v>
      </c>
      <c r="BE412" s="150">
        <f>IF(N412="základná",J412,0)</f>
        <v>0</v>
      </c>
      <c r="BF412" s="150">
        <f>IF(N412="znížená",J412,0)</f>
        <v>0</v>
      </c>
      <c r="BG412" s="150">
        <f>IF(N412="zákl. prenesená",J412,0)</f>
        <v>0</v>
      </c>
      <c r="BH412" s="150">
        <f>IF(N412="zníž. prenesená",J412,0)</f>
        <v>0</v>
      </c>
      <c r="BI412" s="150">
        <f>IF(N412="nulová",J412,0)</f>
        <v>0</v>
      </c>
      <c r="BJ412" s="17" t="s">
        <v>89</v>
      </c>
      <c r="BK412" s="150">
        <f>ROUND(I412*H412,2)</f>
        <v>0</v>
      </c>
      <c r="BL412" s="17" t="s">
        <v>403</v>
      </c>
      <c r="BM412" s="149" t="s">
        <v>6822</v>
      </c>
    </row>
    <row r="413" spans="2:65" s="1" customFormat="1" ht="24.2" customHeight="1">
      <c r="B413" s="136"/>
      <c r="C413" s="137" t="s">
        <v>6823</v>
      </c>
      <c r="D413" s="137" t="s">
        <v>157</v>
      </c>
      <c r="E413" s="138" t="s">
        <v>6824</v>
      </c>
      <c r="F413" s="139" t="s">
        <v>6825</v>
      </c>
      <c r="G413" s="140" t="s">
        <v>1643</v>
      </c>
      <c r="H413" s="141">
        <v>65</v>
      </c>
      <c r="I413" s="142"/>
      <c r="J413" s="143">
        <f>ROUND(I413*H413,2)</f>
        <v>0</v>
      </c>
      <c r="K413" s="144"/>
      <c r="L413" s="32"/>
      <c r="M413" s="145" t="s">
        <v>1</v>
      </c>
      <c r="N413" s="146" t="s">
        <v>42</v>
      </c>
      <c r="P413" s="147">
        <f>O413*H413</f>
        <v>0</v>
      </c>
      <c r="Q413" s="147">
        <v>6.0769230769230799E-5</v>
      </c>
      <c r="R413" s="147">
        <f>Q413*H413</f>
        <v>3.9500000000000021E-3</v>
      </c>
      <c r="S413" s="147">
        <v>0</v>
      </c>
      <c r="T413" s="148">
        <f>S413*H413</f>
        <v>0</v>
      </c>
      <c r="AR413" s="149" t="s">
        <v>403</v>
      </c>
      <c r="AT413" s="149" t="s">
        <v>157</v>
      </c>
      <c r="AU413" s="149" t="s">
        <v>89</v>
      </c>
      <c r="AY413" s="17" t="s">
        <v>156</v>
      </c>
      <c r="BE413" s="150">
        <f>IF(N413="základná",J413,0)</f>
        <v>0</v>
      </c>
      <c r="BF413" s="150">
        <f>IF(N413="znížená",J413,0)</f>
        <v>0</v>
      </c>
      <c r="BG413" s="150">
        <f>IF(N413="zákl. prenesená",J413,0)</f>
        <v>0</v>
      </c>
      <c r="BH413" s="150">
        <f>IF(N413="zníž. prenesená",J413,0)</f>
        <v>0</v>
      </c>
      <c r="BI413" s="150">
        <f>IF(N413="nulová",J413,0)</f>
        <v>0</v>
      </c>
      <c r="BJ413" s="17" t="s">
        <v>89</v>
      </c>
      <c r="BK413" s="150">
        <f>ROUND(I413*H413,2)</f>
        <v>0</v>
      </c>
      <c r="BL413" s="17" t="s">
        <v>403</v>
      </c>
      <c r="BM413" s="149" t="s">
        <v>6826</v>
      </c>
    </row>
    <row r="414" spans="2:65" s="1" customFormat="1" ht="33" customHeight="1">
      <c r="B414" s="136"/>
      <c r="C414" s="180" t="s">
        <v>6827</v>
      </c>
      <c r="D414" s="180" t="s">
        <v>263</v>
      </c>
      <c r="E414" s="181" t="s">
        <v>6828</v>
      </c>
      <c r="F414" s="182" t="s">
        <v>6829</v>
      </c>
      <c r="G414" s="183" t="s">
        <v>1643</v>
      </c>
      <c r="H414" s="184">
        <v>920</v>
      </c>
      <c r="I414" s="185"/>
      <c r="J414" s="186">
        <f>ROUND(I414*H414,2)</f>
        <v>0</v>
      </c>
      <c r="K414" s="187"/>
      <c r="L414" s="188"/>
      <c r="M414" s="189" t="s">
        <v>1</v>
      </c>
      <c r="N414" s="190" t="s">
        <v>42</v>
      </c>
      <c r="P414" s="147">
        <f>O414*H414</f>
        <v>0</v>
      </c>
      <c r="Q414" s="147">
        <v>1E-3</v>
      </c>
      <c r="R414" s="147">
        <f>Q414*H414</f>
        <v>0.92</v>
      </c>
      <c r="S414" s="147">
        <v>0</v>
      </c>
      <c r="T414" s="148">
        <f>S414*H414</f>
        <v>0</v>
      </c>
      <c r="AR414" s="149" t="s">
        <v>664</v>
      </c>
      <c r="AT414" s="149" t="s">
        <v>263</v>
      </c>
      <c r="AU414" s="149" t="s">
        <v>89</v>
      </c>
      <c r="AY414" s="17" t="s">
        <v>156</v>
      </c>
      <c r="BE414" s="150">
        <f>IF(N414="základná",J414,0)</f>
        <v>0</v>
      </c>
      <c r="BF414" s="150">
        <f>IF(N414="znížená",J414,0)</f>
        <v>0</v>
      </c>
      <c r="BG414" s="150">
        <f>IF(N414="zákl. prenesená",J414,0)</f>
        <v>0</v>
      </c>
      <c r="BH414" s="150">
        <f>IF(N414="zníž. prenesená",J414,0)</f>
        <v>0</v>
      </c>
      <c r="BI414" s="150">
        <f>IF(N414="nulová",J414,0)</f>
        <v>0</v>
      </c>
      <c r="BJ414" s="17" t="s">
        <v>89</v>
      </c>
      <c r="BK414" s="150">
        <f>ROUND(I414*H414,2)</f>
        <v>0</v>
      </c>
      <c r="BL414" s="17" t="s">
        <v>403</v>
      </c>
      <c r="BM414" s="149" t="s">
        <v>6830</v>
      </c>
    </row>
    <row r="415" spans="2:65" s="1" customFormat="1" ht="24.2" customHeight="1">
      <c r="B415" s="136"/>
      <c r="C415" s="137" t="s">
        <v>6831</v>
      </c>
      <c r="D415" s="137" t="s">
        <v>157</v>
      </c>
      <c r="E415" s="138" t="s">
        <v>6832</v>
      </c>
      <c r="F415" s="139" t="s">
        <v>2960</v>
      </c>
      <c r="G415" s="140" t="s">
        <v>4149</v>
      </c>
      <c r="H415" s="201"/>
      <c r="I415" s="142"/>
      <c r="J415" s="143">
        <f>ROUND(I415*H415,2)</f>
        <v>0</v>
      </c>
      <c r="K415" s="144"/>
      <c r="L415" s="32"/>
      <c r="M415" s="145" t="s">
        <v>1</v>
      </c>
      <c r="N415" s="146" t="s">
        <v>42</v>
      </c>
      <c r="P415" s="147">
        <f>O415*H415</f>
        <v>0</v>
      </c>
      <c r="Q415" s="147">
        <v>0</v>
      </c>
      <c r="R415" s="147">
        <f>Q415*H415</f>
        <v>0</v>
      </c>
      <c r="S415" s="147">
        <v>0</v>
      </c>
      <c r="T415" s="148">
        <f>S415*H415</f>
        <v>0</v>
      </c>
      <c r="AR415" s="149" t="s">
        <v>403</v>
      </c>
      <c r="AT415" s="149" t="s">
        <v>157</v>
      </c>
      <c r="AU415" s="149" t="s">
        <v>89</v>
      </c>
      <c r="AY415" s="17" t="s">
        <v>156</v>
      </c>
      <c r="BE415" s="150">
        <f>IF(N415="základná",J415,0)</f>
        <v>0</v>
      </c>
      <c r="BF415" s="150">
        <f>IF(N415="znížená",J415,0)</f>
        <v>0</v>
      </c>
      <c r="BG415" s="150">
        <f>IF(N415="zákl. prenesená",J415,0)</f>
        <v>0</v>
      </c>
      <c r="BH415" s="150">
        <f>IF(N415="zníž. prenesená",J415,0)</f>
        <v>0</v>
      </c>
      <c r="BI415" s="150">
        <f>IF(N415="nulová",J415,0)</f>
        <v>0</v>
      </c>
      <c r="BJ415" s="17" t="s">
        <v>89</v>
      </c>
      <c r="BK415" s="150">
        <f>ROUND(I415*H415,2)</f>
        <v>0</v>
      </c>
      <c r="BL415" s="17" t="s">
        <v>403</v>
      </c>
      <c r="BM415" s="149" t="s">
        <v>6833</v>
      </c>
    </row>
    <row r="416" spans="2:65" s="10" customFormat="1" ht="22.9" customHeight="1">
      <c r="B416" s="126"/>
      <c r="D416" s="127" t="s">
        <v>75</v>
      </c>
      <c r="E416" s="191" t="s">
        <v>1698</v>
      </c>
      <c r="F416" s="191" t="s">
        <v>6834</v>
      </c>
      <c r="I416" s="129"/>
      <c r="J416" s="192">
        <f>BK416</f>
        <v>0</v>
      </c>
      <c r="L416" s="126"/>
      <c r="M416" s="131"/>
      <c r="P416" s="132">
        <f>SUM(P417:P419)</f>
        <v>0</v>
      </c>
      <c r="R416" s="132">
        <f>SUM(R417:R419)</f>
        <v>1.6280000000000003E-2</v>
      </c>
      <c r="T416" s="133">
        <f>SUM(T417:T419)</f>
        <v>0</v>
      </c>
      <c r="AR416" s="127" t="s">
        <v>89</v>
      </c>
      <c r="AT416" s="134" t="s">
        <v>75</v>
      </c>
      <c r="AU416" s="134" t="s">
        <v>82</v>
      </c>
      <c r="AY416" s="127" t="s">
        <v>156</v>
      </c>
      <c r="BK416" s="135">
        <f>SUM(BK417:BK419)</f>
        <v>0</v>
      </c>
    </row>
    <row r="417" spans="2:65" s="1" customFormat="1" ht="24.2" customHeight="1">
      <c r="B417" s="136"/>
      <c r="C417" s="137" t="s">
        <v>6835</v>
      </c>
      <c r="D417" s="137" t="s">
        <v>157</v>
      </c>
      <c r="E417" s="138" t="s">
        <v>6836</v>
      </c>
      <c r="F417" s="139" t="s">
        <v>6837</v>
      </c>
      <c r="G417" s="140" t="s">
        <v>178</v>
      </c>
      <c r="H417" s="141">
        <v>46</v>
      </c>
      <c r="I417" s="142"/>
      <c r="J417" s="143">
        <f>ROUND(I417*H417,2)</f>
        <v>0</v>
      </c>
      <c r="K417" s="144"/>
      <c r="L417" s="32"/>
      <c r="M417" s="145" t="s">
        <v>1</v>
      </c>
      <c r="N417" s="146" t="s">
        <v>42</v>
      </c>
      <c r="P417" s="147">
        <f>O417*H417</f>
        <v>0</v>
      </c>
      <c r="Q417" s="147">
        <v>2.0782608695652199E-4</v>
      </c>
      <c r="R417" s="147">
        <f>Q417*H417</f>
        <v>9.5600000000000112E-3</v>
      </c>
      <c r="S417" s="147">
        <v>0</v>
      </c>
      <c r="T417" s="148">
        <f>S417*H417</f>
        <v>0</v>
      </c>
      <c r="AR417" s="149" t="s">
        <v>403</v>
      </c>
      <c r="AT417" s="149" t="s">
        <v>157</v>
      </c>
      <c r="AU417" s="149" t="s">
        <v>89</v>
      </c>
      <c r="AY417" s="17" t="s">
        <v>156</v>
      </c>
      <c r="BE417" s="150">
        <f>IF(N417="základná",J417,0)</f>
        <v>0</v>
      </c>
      <c r="BF417" s="150">
        <f>IF(N417="znížená",J417,0)</f>
        <v>0</v>
      </c>
      <c r="BG417" s="150">
        <f>IF(N417="zákl. prenesená",J417,0)</f>
        <v>0</v>
      </c>
      <c r="BH417" s="150">
        <f>IF(N417="zníž. prenesená",J417,0)</f>
        <v>0</v>
      </c>
      <c r="BI417" s="150">
        <f>IF(N417="nulová",J417,0)</f>
        <v>0</v>
      </c>
      <c r="BJ417" s="17" t="s">
        <v>89</v>
      </c>
      <c r="BK417" s="150">
        <f>ROUND(I417*H417,2)</f>
        <v>0</v>
      </c>
      <c r="BL417" s="17" t="s">
        <v>403</v>
      </c>
      <c r="BM417" s="149" t="s">
        <v>6838</v>
      </c>
    </row>
    <row r="418" spans="2:65" s="1" customFormat="1" ht="33" customHeight="1">
      <c r="B418" s="136"/>
      <c r="C418" s="137" t="s">
        <v>6839</v>
      </c>
      <c r="D418" s="137" t="s">
        <v>157</v>
      </c>
      <c r="E418" s="138" t="s">
        <v>6840</v>
      </c>
      <c r="F418" s="139" t="s">
        <v>6841</v>
      </c>
      <c r="G418" s="140" t="s">
        <v>396</v>
      </c>
      <c r="H418" s="141">
        <v>26</v>
      </c>
      <c r="I418" s="142"/>
      <c r="J418" s="143">
        <f>ROUND(I418*H418,2)</f>
        <v>0</v>
      </c>
      <c r="K418" s="144"/>
      <c r="L418" s="32"/>
      <c r="M418" s="145" t="s">
        <v>1</v>
      </c>
      <c r="N418" s="146" t="s">
        <v>42</v>
      </c>
      <c r="P418" s="147">
        <f>O418*H418</f>
        <v>0</v>
      </c>
      <c r="Q418" s="147">
        <v>9.7692307692307694E-5</v>
      </c>
      <c r="R418" s="147">
        <f>Q418*H418</f>
        <v>2.5400000000000002E-3</v>
      </c>
      <c r="S418" s="147">
        <v>0</v>
      </c>
      <c r="T418" s="148">
        <f>S418*H418</f>
        <v>0</v>
      </c>
      <c r="AR418" s="149" t="s">
        <v>403</v>
      </c>
      <c r="AT418" s="149" t="s">
        <v>157</v>
      </c>
      <c r="AU418" s="149" t="s">
        <v>89</v>
      </c>
      <c r="AY418" s="17" t="s">
        <v>156</v>
      </c>
      <c r="BE418" s="150">
        <f>IF(N418="základná",J418,0)</f>
        <v>0</v>
      </c>
      <c r="BF418" s="150">
        <f>IF(N418="znížená",J418,0)</f>
        <v>0</v>
      </c>
      <c r="BG418" s="150">
        <f>IF(N418="zákl. prenesená",J418,0)</f>
        <v>0</v>
      </c>
      <c r="BH418" s="150">
        <f>IF(N418="zníž. prenesená",J418,0)</f>
        <v>0</v>
      </c>
      <c r="BI418" s="150">
        <f>IF(N418="nulová",J418,0)</f>
        <v>0</v>
      </c>
      <c r="BJ418" s="17" t="s">
        <v>89</v>
      </c>
      <c r="BK418" s="150">
        <f>ROUND(I418*H418,2)</f>
        <v>0</v>
      </c>
      <c r="BL418" s="17" t="s">
        <v>403</v>
      </c>
      <c r="BM418" s="149" t="s">
        <v>6842</v>
      </c>
    </row>
    <row r="419" spans="2:65" s="1" customFormat="1" ht="33" customHeight="1">
      <c r="B419" s="136"/>
      <c r="C419" s="137" t="s">
        <v>6843</v>
      </c>
      <c r="D419" s="137" t="s">
        <v>157</v>
      </c>
      <c r="E419" s="138" t="s">
        <v>6844</v>
      </c>
      <c r="F419" s="139" t="s">
        <v>6845</v>
      </c>
      <c r="G419" s="140" t="s">
        <v>396</v>
      </c>
      <c r="H419" s="141">
        <v>34</v>
      </c>
      <c r="I419" s="142"/>
      <c r="J419" s="143">
        <f>ROUND(I419*H419,2)</f>
        <v>0</v>
      </c>
      <c r="K419" s="144"/>
      <c r="L419" s="32"/>
      <c r="M419" s="145" t="s">
        <v>1</v>
      </c>
      <c r="N419" s="146" t="s">
        <v>42</v>
      </c>
      <c r="P419" s="147">
        <f>O419*H419</f>
        <v>0</v>
      </c>
      <c r="Q419" s="147">
        <v>1.2294117647058801E-4</v>
      </c>
      <c r="R419" s="147">
        <f>Q419*H419</f>
        <v>4.1799999999999919E-3</v>
      </c>
      <c r="S419" s="147">
        <v>0</v>
      </c>
      <c r="T419" s="148">
        <f>S419*H419</f>
        <v>0</v>
      </c>
      <c r="AR419" s="149" t="s">
        <v>403</v>
      </c>
      <c r="AT419" s="149" t="s">
        <v>157</v>
      </c>
      <c r="AU419" s="149" t="s">
        <v>89</v>
      </c>
      <c r="AY419" s="17" t="s">
        <v>156</v>
      </c>
      <c r="BE419" s="150">
        <f>IF(N419="základná",J419,0)</f>
        <v>0</v>
      </c>
      <c r="BF419" s="150">
        <f>IF(N419="znížená",J419,0)</f>
        <v>0</v>
      </c>
      <c r="BG419" s="150">
        <f>IF(N419="zákl. prenesená",J419,0)</f>
        <v>0</v>
      </c>
      <c r="BH419" s="150">
        <f>IF(N419="zníž. prenesená",J419,0)</f>
        <v>0</v>
      </c>
      <c r="BI419" s="150">
        <f>IF(N419="nulová",J419,0)</f>
        <v>0</v>
      </c>
      <c r="BJ419" s="17" t="s">
        <v>89</v>
      </c>
      <c r="BK419" s="150">
        <f>ROUND(I419*H419,2)</f>
        <v>0</v>
      </c>
      <c r="BL419" s="17" t="s">
        <v>403</v>
      </c>
      <c r="BM419" s="149" t="s">
        <v>6846</v>
      </c>
    </row>
    <row r="420" spans="2:65" s="10" customFormat="1" ht="25.9" customHeight="1">
      <c r="B420" s="126"/>
      <c r="D420" s="127" t="s">
        <v>75</v>
      </c>
      <c r="E420" s="128" t="s">
        <v>162</v>
      </c>
      <c r="F420" s="128" t="s">
        <v>6847</v>
      </c>
      <c r="I420" s="129"/>
      <c r="J420" s="130">
        <f>BK420</f>
        <v>0</v>
      </c>
      <c r="L420" s="126"/>
      <c r="M420" s="131"/>
      <c r="P420" s="132">
        <f>P421</f>
        <v>0</v>
      </c>
      <c r="R420" s="132">
        <f>R421</f>
        <v>0</v>
      </c>
      <c r="T420" s="133">
        <f>T421</f>
        <v>0</v>
      </c>
      <c r="AR420" s="127" t="s">
        <v>155</v>
      </c>
      <c r="AT420" s="134" t="s">
        <v>75</v>
      </c>
      <c r="AU420" s="134" t="s">
        <v>76</v>
      </c>
      <c r="AY420" s="127" t="s">
        <v>156</v>
      </c>
      <c r="BK420" s="135">
        <f>BK421</f>
        <v>0</v>
      </c>
    </row>
    <row r="421" spans="2:65" s="1" customFormat="1" ht="24.2" customHeight="1">
      <c r="B421" s="136"/>
      <c r="C421" s="137" t="s">
        <v>6848</v>
      </c>
      <c r="D421" s="137" t="s">
        <v>157</v>
      </c>
      <c r="E421" s="138" t="s">
        <v>6849</v>
      </c>
      <c r="F421" s="139" t="s">
        <v>6850</v>
      </c>
      <c r="G421" s="140" t="s">
        <v>165</v>
      </c>
      <c r="H421" s="141">
        <v>40</v>
      </c>
      <c r="I421" s="142"/>
      <c r="J421" s="143">
        <f>ROUND(I421*H421,2)</f>
        <v>0</v>
      </c>
      <c r="K421" s="144"/>
      <c r="L421" s="32"/>
      <c r="M421" s="202" t="s">
        <v>1</v>
      </c>
      <c r="N421" s="203" t="s">
        <v>42</v>
      </c>
      <c r="O421" s="204"/>
      <c r="P421" s="205">
        <f>O421*H421</f>
        <v>0</v>
      </c>
      <c r="Q421" s="205">
        <v>0</v>
      </c>
      <c r="R421" s="205">
        <f>Q421*H421</f>
        <v>0</v>
      </c>
      <c r="S421" s="205">
        <v>0</v>
      </c>
      <c r="T421" s="206">
        <f>S421*H421</f>
        <v>0</v>
      </c>
      <c r="AR421" s="149" t="s">
        <v>159</v>
      </c>
      <c r="AT421" s="149" t="s">
        <v>157</v>
      </c>
      <c r="AU421" s="149" t="s">
        <v>82</v>
      </c>
      <c r="AY421" s="17" t="s">
        <v>156</v>
      </c>
      <c r="BE421" s="150">
        <f>IF(N421="základná",J421,0)</f>
        <v>0</v>
      </c>
      <c r="BF421" s="150">
        <f>IF(N421="znížená",J421,0)</f>
        <v>0</v>
      </c>
      <c r="BG421" s="150">
        <f>IF(N421="zákl. prenesená",J421,0)</f>
        <v>0</v>
      </c>
      <c r="BH421" s="150">
        <f>IF(N421="zníž. prenesená",J421,0)</f>
        <v>0</v>
      </c>
      <c r="BI421" s="150">
        <f>IF(N421="nulová",J421,0)</f>
        <v>0</v>
      </c>
      <c r="BJ421" s="17" t="s">
        <v>89</v>
      </c>
      <c r="BK421" s="150">
        <f>ROUND(I421*H421,2)</f>
        <v>0</v>
      </c>
      <c r="BL421" s="17" t="s">
        <v>159</v>
      </c>
      <c r="BM421" s="149" t="s">
        <v>6851</v>
      </c>
    </row>
    <row r="422" spans="2:65" s="1" customFormat="1" ht="6.95" customHeight="1">
      <c r="B422" s="47"/>
      <c r="C422" s="48"/>
      <c r="D422" s="48"/>
      <c r="E422" s="48"/>
      <c r="F422" s="48"/>
      <c r="G422" s="48"/>
      <c r="H422" s="48"/>
      <c r="I422" s="48"/>
      <c r="J422" s="48"/>
      <c r="K422" s="48"/>
      <c r="L422" s="32"/>
    </row>
  </sheetData>
  <autoFilter ref="C136:K421"/>
  <mergeCells count="12">
    <mergeCell ref="E129:H129"/>
    <mergeCell ref="L2:V2"/>
    <mergeCell ref="E85:H85"/>
    <mergeCell ref="E87:H87"/>
    <mergeCell ref="E89:H89"/>
    <mergeCell ref="E125:H125"/>
    <mergeCell ref="E127:H12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8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8" t="s">
        <v>5</v>
      </c>
      <c r="M2" s="239"/>
      <c r="N2" s="239"/>
      <c r="O2" s="239"/>
      <c r="P2" s="239"/>
      <c r="Q2" s="239"/>
      <c r="R2" s="239"/>
      <c r="S2" s="239"/>
      <c r="T2" s="239"/>
      <c r="U2" s="239"/>
      <c r="V2" s="239"/>
      <c r="AT2" s="17" t="s">
        <v>120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136</v>
      </c>
      <c r="L4" s="20"/>
      <c r="M4" s="95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74" t="str">
        <f>'Rekapitulácia stavby'!K6</f>
        <v>SO01 - TOPOĽČIANKY, Centrálny logistický sklad (CLS), KASÁRNE, REKONŠTRUKCIA OBJEKTU UBYTOVNE 001</v>
      </c>
      <c r="F7" s="275"/>
      <c r="G7" s="275"/>
      <c r="H7" s="275"/>
      <c r="L7" s="20"/>
    </row>
    <row r="8" spans="2:46" ht="12" customHeight="1">
      <c r="B8" s="20"/>
      <c r="D8" s="27" t="s">
        <v>137</v>
      </c>
      <c r="L8" s="20"/>
    </row>
    <row r="9" spans="2:46" s="1" customFormat="1" ht="23.25" customHeight="1">
      <c r="B9" s="32"/>
      <c r="E9" s="274" t="s">
        <v>5160</v>
      </c>
      <c r="F9" s="273"/>
      <c r="G9" s="273"/>
      <c r="H9" s="273"/>
      <c r="L9" s="32"/>
    </row>
    <row r="10" spans="2:46" s="1" customFormat="1" ht="12" customHeight="1">
      <c r="B10" s="32"/>
      <c r="D10" s="27" t="s">
        <v>202</v>
      </c>
      <c r="L10" s="32"/>
    </row>
    <row r="11" spans="2:46" s="1" customFormat="1" ht="16.5" customHeight="1">
      <c r="B11" s="32"/>
      <c r="E11" s="270" t="s">
        <v>6852</v>
      </c>
      <c r="F11" s="273"/>
      <c r="G11" s="273"/>
      <c r="H11" s="273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20. 11. 2025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6" t="str">
        <f>'Rekapitulácia stavby'!E14</f>
        <v>Vyplň údaj</v>
      </c>
      <c r="F20" s="277"/>
      <c r="G20" s="277"/>
      <c r="H20" s="277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6853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6"/>
      <c r="E29" s="257" t="s">
        <v>1</v>
      </c>
      <c r="F29" s="257"/>
      <c r="G29" s="257"/>
      <c r="H29" s="257"/>
      <c r="L29" s="96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7" t="s">
        <v>36</v>
      </c>
      <c r="J32" s="69">
        <f>ROUND(J142,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8">
        <f>ROUND((SUM(BE142:BE284)),  2)</f>
        <v>0</v>
      </c>
      <c r="G35" s="99"/>
      <c r="H35" s="99"/>
      <c r="I35" s="100">
        <v>0.23</v>
      </c>
      <c r="J35" s="98">
        <f>ROUND(((SUM(BE142:BE284))*I35),  2)</f>
        <v>0</v>
      </c>
      <c r="L35" s="32"/>
    </row>
    <row r="36" spans="2:12" s="1" customFormat="1" ht="14.45" customHeight="1">
      <c r="B36" s="32"/>
      <c r="E36" s="37" t="s">
        <v>42</v>
      </c>
      <c r="F36" s="98">
        <f>ROUND((SUM(BF142:BF284)),  2)</f>
        <v>0</v>
      </c>
      <c r="G36" s="99"/>
      <c r="H36" s="99"/>
      <c r="I36" s="100">
        <v>0.23</v>
      </c>
      <c r="J36" s="98">
        <f>ROUND(((SUM(BF142:BF284))*I36),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8">
        <f>ROUND((SUM(BG142:BG284)),  2)</f>
        <v>0</v>
      </c>
      <c r="I37" s="101">
        <v>0.23</v>
      </c>
      <c r="J37" s="88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8">
        <f>ROUND((SUM(BH142:BH284)),  2)</f>
        <v>0</v>
      </c>
      <c r="I38" s="101">
        <v>0.23</v>
      </c>
      <c r="J38" s="88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8">
        <f>ROUND((SUM(BI142:BI284)),  2)</f>
        <v>0</v>
      </c>
      <c r="G39" s="99"/>
      <c r="H39" s="99"/>
      <c r="I39" s="100">
        <v>0</v>
      </c>
      <c r="J39" s="98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2"/>
      <c r="D41" s="103" t="s">
        <v>46</v>
      </c>
      <c r="E41" s="60"/>
      <c r="F41" s="60"/>
      <c r="G41" s="104" t="s">
        <v>47</v>
      </c>
      <c r="H41" s="105" t="s">
        <v>48</v>
      </c>
      <c r="I41" s="60"/>
      <c r="J41" s="106">
        <f>SUM(J32:J39)</f>
        <v>0</v>
      </c>
      <c r="K41" s="107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08" t="s">
        <v>52</v>
      </c>
      <c r="G61" s="46" t="s">
        <v>51</v>
      </c>
      <c r="H61" s="34"/>
      <c r="I61" s="34"/>
      <c r="J61" s="109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08" t="s">
        <v>52</v>
      </c>
      <c r="G76" s="46" t="s">
        <v>51</v>
      </c>
      <c r="H76" s="34"/>
      <c r="I76" s="34"/>
      <c r="J76" s="109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138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4" t="str">
        <f>E7</f>
        <v>SO01 - TOPOĽČIANKY, Centrálny logistický sklad (CLS), KASÁRNE, REKONŠTRUKCIA OBJEKTU UBYTOVNE 001</v>
      </c>
      <c r="F85" s="275"/>
      <c r="G85" s="275"/>
      <c r="H85" s="275"/>
      <c r="L85" s="32"/>
    </row>
    <row r="86" spans="2:12" ht="12" customHeight="1">
      <c r="B86" s="20"/>
      <c r="C86" s="27" t="s">
        <v>137</v>
      </c>
      <c r="L86" s="20"/>
    </row>
    <row r="87" spans="2:12" s="1" customFormat="1" ht="23.25" customHeight="1">
      <c r="B87" s="32"/>
      <c r="E87" s="274" t="s">
        <v>5160</v>
      </c>
      <c r="F87" s="273"/>
      <c r="G87" s="273"/>
      <c r="H87" s="273"/>
      <c r="L87" s="32"/>
    </row>
    <row r="88" spans="2:12" s="1" customFormat="1" ht="12" customHeight="1">
      <c r="B88" s="32"/>
      <c r="C88" s="27" t="s">
        <v>202</v>
      </c>
      <c r="L88" s="32"/>
    </row>
    <row r="89" spans="2:12" s="1" customFormat="1" ht="16.5" customHeight="1">
      <c r="B89" s="32"/>
      <c r="E89" s="270" t="str">
        <f>E11</f>
        <v xml:space="preserve">E1.4 - E1.4 Vzduchotechnika </v>
      </c>
      <c r="F89" s="273"/>
      <c r="G89" s="273"/>
      <c r="H89" s="273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Topoľčianky </v>
      </c>
      <c r="I91" s="27" t="s">
        <v>21</v>
      </c>
      <c r="J91" s="55" t="str">
        <f>IF(J14="","",J14)</f>
        <v>20. 11. 2025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 xml:space="preserve">MV SR Pribinova č.2, 812 72 Bratislava </v>
      </c>
      <c r="I93" s="27" t="s">
        <v>29</v>
      </c>
      <c r="J93" s="30" t="str">
        <f>E23</f>
        <v>STAPRING a.s. Ing.A. Režná,Ing.I.Kóňa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Ing.E.Smutný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0" t="s">
        <v>139</v>
      </c>
      <c r="D96" s="102"/>
      <c r="E96" s="102"/>
      <c r="F96" s="102"/>
      <c r="G96" s="102"/>
      <c r="H96" s="102"/>
      <c r="I96" s="102"/>
      <c r="J96" s="111" t="s">
        <v>140</v>
      </c>
      <c r="K96" s="102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2" t="s">
        <v>141</v>
      </c>
      <c r="J98" s="69">
        <f>J142</f>
        <v>0</v>
      </c>
      <c r="L98" s="32"/>
      <c r="AU98" s="17" t="s">
        <v>142</v>
      </c>
    </row>
    <row r="99" spans="2:47" s="8" customFormat="1" ht="24.95" customHeight="1">
      <c r="B99" s="113"/>
      <c r="D99" s="114" t="s">
        <v>234</v>
      </c>
      <c r="E99" s="115"/>
      <c r="F99" s="115"/>
      <c r="G99" s="115"/>
      <c r="H99" s="115"/>
      <c r="I99" s="115"/>
      <c r="J99" s="116">
        <f>J143</f>
        <v>0</v>
      </c>
      <c r="L99" s="113"/>
    </row>
    <row r="100" spans="2:47" s="14" customFormat="1" ht="19.899999999999999" customHeight="1">
      <c r="B100" s="176"/>
      <c r="D100" s="177" t="s">
        <v>237</v>
      </c>
      <c r="E100" s="178"/>
      <c r="F100" s="178"/>
      <c r="G100" s="178"/>
      <c r="H100" s="178"/>
      <c r="I100" s="178"/>
      <c r="J100" s="179">
        <f>J144</f>
        <v>0</v>
      </c>
      <c r="L100" s="176"/>
    </row>
    <row r="101" spans="2:47" s="8" customFormat="1" ht="24.95" customHeight="1">
      <c r="B101" s="113"/>
      <c r="D101" s="114" t="s">
        <v>6854</v>
      </c>
      <c r="E101" s="115"/>
      <c r="F101" s="115"/>
      <c r="G101" s="115"/>
      <c r="H101" s="115"/>
      <c r="I101" s="115"/>
      <c r="J101" s="116">
        <f>J153</f>
        <v>0</v>
      </c>
      <c r="L101" s="113"/>
    </row>
    <row r="102" spans="2:47" s="14" customFormat="1" ht="19.899999999999999" customHeight="1">
      <c r="B102" s="176"/>
      <c r="D102" s="177" t="s">
        <v>6855</v>
      </c>
      <c r="E102" s="178"/>
      <c r="F102" s="178"/>
      <c r="G102" s="178"/>
      <c r="H102" s="178"/>
      <c r="I102" s="178"/>
      <c r="J102" s="179">
        <f>J155</f>
        <v>0</v>
      </c>
      <c r="L102" s="176"/>
    </row>
    <row r="103" spans="2:47" s="14" customFormat="1" ht="19.899999999999999" customHeight="1">
      <c r="B103" s="176"/>
      <c r="D103" s="177" t="s">
        <v>6856</v>
      </c>
      <c r="E103" s="178"/>
      <c r="F103" s="178"/>
      <c r="G103" s="178"/>
      <c r="H103" s="178"/>
      <c r="I103" s="178"/>
      <c r="J103" s="179">
        <f>J184</f>
        <v>0</v>
      </c>
      <c r="L103" s="176"/>
    </row>
    <row r="104" spans="2:47" s="14" customFormat="1" ht="19.899999999999999" customHeight="1">
      <c r="B104" s="176"/>
      <c r="D104" s="177" t="s">
        <v>6857</v>
      </c>
      <c r="E104" s="178"/>
      <c r="F104" s="178"/>
      <c r="G104" s="178"/>
      <c r="H104" s="178"/>
      <c r="I104" s="178"/>
      <c r="J104" s="179">
        <f>J197</f>
        <v>0</v>
      </c>
      <c r="L104" s="176"/>
    </row>
    <row r="105" spans="2:47" s="14" customFormat="1" ht="19.899999999999999" customHeight="1">
      <c r="B105" s="176"/>
      <c r="D105" s="177" t="s">
        <v>6856</v>
      </c>
      <c r="E105" s="178"/>
      <c r="F105" s="178"/>
      <c r="G105" s="178"/>
      <c r="H105" s="178"/>
      <c r="I105" s="178"/>
      <c r="J105" s="179">
        <f>J209</f>
        <v>0</v>
      </c>
      <c r="L105" s="176"/>
    </row>
    <row r="106" spans="2:47" s="14" customFormat="1" ht="19.899999999999999" customHeight="1">
      <c r="B106" s="176"/>
      <c r="D106" s="177" t="s">
        <v>6858</v>
      </c>
      <c r="E106" s="178"/>
      <c r="F106" s="178"/>
      <c r="G106" s="178"/>
      <c r="H106" s="178"/>
      <c r="I106" s="178"/>
      <c r="J106" s="179">
        <f>J213</f>
        <v>0</v>
      </c>
      <c r="L106" s="176"/>
    </row>
    <row r="107" spans="2:47" s="14" customFormat="1" ht="19.899999999999999" customHeight="1">
      <c r="B107" s="176"/>
      <c r="D107" s="177" t="s">
        <v>6856</v>
      </c>
      <c r="E107" s="178"/>
      <c r="F107" s="178"/>
      <c r="G107" s="178"/>
      <c r="H107" s="178"/>
      <c r="I107" s="178"/>
      <c r="J107" s="179">
        <f>J223</f>
        <v>0</v>
      </c>
      <c r="L107" s="176"/>
    </row>
    <row r="108" spans="2:47" s="14" customFormat="1" ht="19.899999999999999" customHeight="1">
      <c r="B108" s="176"/>
      <c r="D108" s="177" t="s">
        <v>6859</v>
      </c>
      <c r="E108" s="178"/>
      <c r="F108" s="178"/>
      <c r="G108" s="178"/>
      <c r="H108" s="178"/>
      <c r="I108" s="178"/>
      <c r="J108" s="179">
        <f>J229</f>
        <v>0</v>
      </c>
      <c r="L108" s="176"/>
    </row>
    <row r="109" spans="2:47" s="14" customFormat="1" ht="19.899999999999999" customHeight="1">
      <c r="B109" s="176"/>
      <c r="D109" s="177" t="s">
        <v>6860</v>
      </c>
      <c r="E109" s="178"/>
      <c r="F109" s="178"/>
      <c r="G109" s="178"/>
      <c r="H109" s="178"/>
      <c r="I109" s="178"/>
      <c r="J109" s="179">
        <f>J234</f>
        <v>0</v>
      </c>
      <c r="L109" s="176"/>
    </row>
    <row r="110" spans="2:47" s="14" customFormat="1" ht="19.899999999999999" customHeight="1">
      <c r="B110" s="176"/>
      <c r="D110" s="177" t="s">
        <v>6861</v>
      </c>
      <c r="E110" s="178"/>
      <c r="F110" s="178"/>
      <c r="G110" s="178"/>
      <c r="H110" s="178"/>
      <c r="I110" s="178"/>
      <c r="J110" s="179">
        <f>J238</f>
        <v>0</v>
      </c>
      <c r="L110" s="176"/>
    </row>
    <row r="111" spans="2:47" s="14" customFormat="1" ht="19.899999999999999" customHeight="1">
      <c r="B111" s="176"/>
      <c r="D111" s="177" t="s">
        <v>6856</v>
      </c>
      <c r="E111" s="178"/>
      <c r="F111" s="178"/>
      <c r="G111" s="178"/>
      <c r="H111" s="178"/>
      <c r="I111" s="178"/>
      <c r="J111" s="179">
        <f>J243</f>
        <v>0</v>
      </c>
      <c r="L111" s="176"/>
    </row>
    <row r="112" spans="2:47" s="14" customFormat="1" ht="19.899999999999999" customHeight="1">
      <c r="B112" s="176"/>
      <c r="D112" s="177" t="s">
        <v>6862</v>
      </c>
      <c r="E112" s="178"/>
      <c r="F112" s="178"/>
      <c r="G112" s="178"/>
      <c r="H112" s="178"/>
      <c r="I112" s="178"/>
      <c r="J112" s="179">
        <f>J246</f>
        <v>0</v>
      </c>
      <c r="L112" s="176"/>
    </row>
    <row r="113" spans="2:12" s="14" customFormat="1" ht="19.899999999999999" customHeight="1">
      <c r="B113" s="176"/>
      <c r="D113" s="177" t="s">
        <v>6856</v>
      </c>
      <c r="E113" s="178"/>
      <c r="F113" s="178"/>
      <c r="G113" s="178"/>
      <c r="H113" s="178"/>
      <c r="I113" s="178"/>
      <c r="J113" s="179">
        <f>J251</f>
        <v>0</v>
      </c>
      <c r="L113" s="176"/>
    </row>
    <row r="114" spans="2:12" s="14" customFormat="1" ht="19.899999999999999" customHeight="1">
      <c r="B114" s="176"/>
      <c r="D114" s="177" t="s">
        <v>6863</v>
      </c>
      <c r="E114" s="178"/>
      <c r="F114" s="178"/>
      <c r="G114" s="178"/>
      <c r="H114" s="178"/>
      <c r="I114" s="178"/>
      <c r="J114" s="179">
        <f>J254</f>
        <v>0</v>
      </c>
      <c r="L114" s="176"/>
    </row>
    <row r="115" spans="2:12" s="14" customFormat="1" ht="19.899999999999999" customHeight="1">
      <c r="B115" s="176"/>
      <c r="D115" s="177" t="s">
        <v>6856</v>
      </c>
      <c r="E115" s="178"/>
      <c r="F115" s="178"/>
      <c r="G115" s="178"/>
      <c r="H115" s="178"/>
      <c r="I115" s="178"/>
      <c r="J115" s="179">
        <f>J259</f>
        <v>0</v>
      </c>
      <c r="L115" s="176"/>
    </row>
    <row r="116" spans="2:12" s="14" customFormat="1" ht="19.899999999999999" customHeight="1">
      <c r="B116" s="176"/>
      <c r="D116" s="177" t="s">
        <v>6864</v>
      </c>
      <c r="E116" s="178"/>
      <c r="F116" s="178"/>
      <c r="G116" s="178"/>
      <c r="H116" s="178"/>
      <c r="I116" s="178"/>
      <c r="J116" s="179">
        <f>J262</f>
        <v>0</v>
      </c>
      <c r="L116" s="176"/>
    </row>
    <row r="117" spans="2:12" s="14" customFormat="1" ht="19.899999999999999" customHeight="1">
      <c r="B117" s="176"/>
      <c r="D117" s="177" t="s">
        <v>6856</v>
      </c>
      <c r="E117" s="178"/>
      <c r="F117" s="178"/>
      <c r="G117" s="178"/>
      <c r="H117" s="178"/>
      <c r="I117" s="178"/>
      <c r="J117" s="179">
        <f>J267</f>
        <v>0</v>
      </c>
      <c r="L117" s="176"/>
    </row>
    <row r="118" spans="2:12" s="14" customFormat="1" ht="19.899999999999999" customHeight="1">
      <c r="B118" s="176"/>
      <c r="D118" s="177" t="s">
        <v>6864</v>
      </c>
      <c r="E118" s="178"/>
      <c r="F118" s="178"/>
      <c r="G118" s="178"/>
      <c r="H118" s="178"/>
      <c r="I118" s="178"/>
      <c r="J118" s="179">
        <f>J270</f>
        <v>0</v>
      </c>
      <c r="L118" s="176"/>
    </row>
    <row r="119" spans="2:12" s="14" customFormat="1" ht="19.899999999999999" customHeight="1">
      <c r="B119" s="176"/>
      <c r="D119" s="177" t="s">
        <v>6856</v>
      </c>
      <c r="E119" s="178"/>
      <c r="F119" s="178"/>
      <c r="G119" s="178"/>
      <c r="H119" s="178"/>
      <c r="I119" s="178"/>
      <c r="J119" s="179">
        <f>J275</f>
        <v>0</v>
      </c>
      <c r="L119" s="176"/>
    </row>
    <row r="120" spans="2:12" s="14" customFormat="1" ht="19.899999999999999" customHeight="1">
      <c r="B120" s="176"/>
      <c r="D120" s="177" t="s">
        <v>6865</v>
      </c>
      <c r="E120" s="178"/>
      <c r="F120" s="178"/>
      <c r="G120" s="178"/>
      <c r="H120" s="178"/>
      <c r="I120" s="178"/>
      <c r="J120" s="179">
        <f>J278</f>
        <v>0</v>
      </c>
      <c r="L120" s="176"/>
    </row>
    <row r="121" spans="2:12" s="1" customFormat="1" ht="21.75" customHeight="1">
      <c r="B121" s="32"/>
      <c r="L121" s="32"/>
    </row>
    <row r="122" spans="2:12" s="1" customFormat="1" ht="6.95" customHeight="1"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32"/>
    </row>
    <row r="126" spans="2:12" s="1" customFormat="1" ht="6.95" customHeight="1">
      <c r="B126" s="49"/>
      <c r="C126" s="50"/>
      <c r="D126" s="50"/>
      <c r="E126" s="50"/>
      <c r="F126" s="50"/>
      <c r="G126" s="50"/>
      <c r="H126" s="50"/>
      <c r="I126" s="50"/>
      <c r="J126" s="50"/>
      <c r="K126" s="50"/>
      <c r="L126" s="32"/>
    </row>
    <row r="127" spans="2:12" s="1" customFormat="1" ht="24.95" customHeight="1">
      <c r="B127" s="32"/>
      <c r="C127" s="21" t="s">
        <v>143</v>
      </c>
      <c r="L127" s="32"/>
    </row>
    <row r="128" spans="2:12" s="1" customFormat="1" ht="6.95" customHeight="1">
      <c r="B128" s="32"/>
      <c r="L128" s="32"/>
    </row>
    <row r="129" spans="2:63" s="1" customFormat="1" ht="12" customHeight="1">
      <c r="B129" s="32"/>
      <c r="C129" s="27" t="s">
        <v>15</v>
      </c>
      <c r="L129" s="32"/>
    </row>
    <row r="130" spans="2:63" s="1" customFormat="1" ht="26.25" customHeight="1">
      <c r="B130" s="32"/>
      <c r="E130" s="274" t="str">
        <f>E7</f>
        <v>SO01 - TOPOĽČIANKY, Centrálny logistický sklad (CLS), KASÁRNE, REKONŠTRUKCIA OBJEKTU UBYTOVNE 001</v>
      </c>
      <c r="F130" s="275"/>
      <c r="G130" s="275"/>
      <c r="H130" s="275"/>
      <c r="L130" s="32"/>
    </row>
    <row r="131" spans="2:63" ht="12" customHeight="1">
      <c r="B131" s="20"/>
      <c r="C131" s="27" t="s">
        <v>137</v>
      </c>
      <c r="L131" s="20"/>
    </row>
    <row r="132" spans="2:63" s="1" customFormat="1" ht="23.25" customHeight="1">
      <c r="B132" s="32"/>
      <c r="E132" s="274" t="s">
        <v>5160</v>
      </c>
      <c r="F132" s="273"/>
      <c r="G132" s="273"/>
      <c r="H132" s="273"/>
      <c r="L132" s="32"/>
    </row>
    <row r="133" spans="2:63" s="1" customFormat="1" ht="12" customHeight="1">
      <c r="B133" s="32"/>
      <c r="C133" s="27" t="s">
        <v>202</v>
      </c>
      <c r="L133" s="32"/>
    </row>
    <row r="134" spans="2:63" s="1" customFormat="1" ht="16.5" customHeight="1">
      <c r="B134" s="32"/>
      <c r="E134" s="270" t="str">
        <f>E11</f>
        <v xml:space="preserve">E1.4 - E1.4 Vzduchotechnika </v>
      </c>
      <c r="F134" s="273"/>
      <c r="G134" s="273"/>
      <c r="H134" s="273"/>
      <c r="L134" s="32"/>
    </row>
    <row r="135" spans="2:63" s="1" customFormat="1" ht="6.95" customHeight="1">
      <c r="B135" s="32"/>
      <c r="L135" s="32"/>
    </row>
    <row r="136" spans="2:63" s="1" customFormat="1" ht="12" customHeight="1">
      <c r="B136" s="32"/>
      <c r="C136" s="27" t="s">
        <v>19</v>
      </c>
      <c r="F136" s="25" t="str">
        <f>F14</f>
        <v xml:space="preserve">Topoľčianky </v>
      </c>
      <c r="I136" s="27" t="s">
        <v>21</v>
      </c>
      <c r="J136" s="55" t="str">
        <f>IF(J14="","",J14)</f>
        <v>20. 11. 2025</v>
      </c>
      <c r="L136" s="32"/>
    </row>
    <row r="137" spans="2:63" s="1" customFormat="1" ht="6.95" customHeight="1">
      <c r="B137" s="32"/>
      <c r="L137" s="32"/>
    </row>
    <row r="138" spans="2:63" s="1" customFormat="1" ht="40.15" customHeight="1">
      <c r="B138" s="32"/>
      <c r="C138" s="27" t="s">
        <v>23</v>
      </c>
      <c r="F138" s="25" t="str">
        <f>E17</f>
        <v xml:space="preserve">MV SR Pribinova č.2, 812 72 Bratislava </v>
      </c>
      <c r="I138" s="27" t="s">
        <v>29</v>
      </c>
      <c r="J138" s="30" t="str">
        <f>E23</f>
        <v>STAPRING a.s. Ing.A. Režná,Ing.I.Kóňa</v>
      </c>
      <c r="L138" s="32"/>
    </row>
    <row r="139" spans="2:63" s="1" customFormat="1" ht="15.2" customHeight="1">
      <c r="B139" s="32"/>
      <c r="C139" s="27" t="s">
        <v>27</v>
      </c>
      <c r="F139" s="25" t="str">
        <f>IF(E20="","",E20)</f>
        <v>Vyplň údaj</v>
      </c>
      <c r="I139" s="27" t="s">
        <v>32</v>
      </c>
      <c r="J139" s="30" t="str">
        <f>E26</f>
        <v>Ing.E.Smutný</v>
      </c>
      <c r="L139" s="32"/>
    </row>
    <row r="140" spans="2:63" s="1" customFormat="1" ht="10.35" customHeight="1">
      <c r="B140" s="32"/>
      <c r="L140" s="32"/>
    </row>
    <row r="141" spans="2:63" s="9" customFormat="1" ht="29.25" customHeight="1">
      <c r="B141" s="117"/>
      <c r="C141" s="118" t="s">
        <v>144</v>
      </c>
      <c r="D141" s="119" t="s">
        <v>61</v>
      </c>
      <c r="E141" s="119" t="s">
        <v>57</v>
      </c>
      <c r="F141" s="119" t="s">
        <v>58</v>
      </c>
      <c r="G141" s="119" t="s">
        <v>145</v>
      </c>
      <c r="H141" s="119" t="s">
        <v>146</v>
      </c>
      <c r="I141" s="119" t="s">
        <v>147</v>
      </c>
      <c r="J141" s="120" t="s">
        <v>140</v>
      </c>
      <c r="K141" s="121" t="s">
        <v>148</v>
      </c>
      <c r="L141" s="117"/>
      <c r="M141" s="62" t="s">
        <v>1</v>
      </c>
      <c r="N141" s="63" t="s">
        <v>40</v>
      </c>
      <c r="O141" s="63" t="s">
        <v>149</v>
      </c>
      <c r="P141" s="63" t="s">
        <v>150</v>
      </c>
      <c r="Q141" s="63" t="s">
        <v>151</v>
      </c>
      <c r="R141" s="63" t="s">
        <v>152</v>
      </c>
      <c r="S141" s="63" t="s">
        <v>153</v>
      </c>
      <c r="T141" s="64" t="s">
        <v>154</v>
      </c>
    </row>
    <row r="142" spans="2:63" s="1" customFormat="1" ht="22.9" customHeight="1">
      <c r="B142" s="32"/>
      <c r="C142" s="67" t="s">
        <v>141</v>
      </c>
      <c r="J142" s="122">
        <f>BK142</f>
        <v>0</v>
      </c>
      <c r="L142" s="32"/>
      <c r="M142" s="65"/>
      <c r="N142" s="56"/>
      <c r="O142" s="56"/>
      <c r="P142" s="123">
        <f>P143+P153</f>
        <v>0</v>
      </c>
      <c r="Q142" s="56"/>
      <c r="R142" s="123">
        <f>R143+R153</f>
        <v>0</v>
      </c>
      <c r="S142" s="56"/>
      <c r="T142" s="124">
        <f>T143+T153</f>
        <v>2.3039999999999998</v>
      </c>
      <c r="AT142" s="17" t="s">
        <v>75</v>
      </c>
      <c r="AU142" s="17" t="s">
        <v>142</v>
      </c>
      <c r="BK142" s="125">
        <f>BK143+BK153</f>
        <v>0</v>
      </c>
    </row>
    <row r="143" spans="2:63" s="10" customFormat="1" ht="25.9" customHeight="1">
      <c r="B143" s="126"/>
      <c r="D143" s="127" t="s">
        <v>75</v>
      </c>
      <c r="E143" s="128" t="s">
        <v>261</v>
      </c>
      <c r="F143" s="128" t="s">
        <v>262</v>
      </c>
      <c r="I143" s="129"/>
      <c r="J143" s="130">
        <f>BK143</f>
        <v>0</v>
      </c>
      <c r="L143" s="126"/>
      <c r="M143" s="131"/>
      <c r="P143" s="132">
        <f>P144</f>
        <v>0</v>
      </c>
      <c r="R143" s="132">
        <f>R144</f>
        <v>0</v>
      </c>
      <c r="T143" s="133">
        <f>T144</f>
        <v>0</v>
      </c>
      <c r="AR143" s="127" t="s">
        <v>82</v>
      </c>
      <c r="AT143" s="134" t="s">
        <v>75</v>
      </c>
      <c r="AU143" s="134" t="s">
        <v>76</v>
      </c>
      <c r="AY143" s="127" t="s">
        <v>156</v>
      </c>
      <c r="BK143" s="135">
        <f>BK144</f>
        <v>0</v>
      </c>
    </row>
    <row r="144" spans="2:63" s="10" customFormat="1" ht="22.9" customHeight="1">
      <c r="B144" s="126"/>
      <c r="D144" s="127" t="s">
        <v>75</v>
      </c>
      <c r="E144" s="191" t="s">
        <v>174</v>
      </c>
      <c r="F144" s="191" t="s">
        <v>305</v>
      </c>
      <c r="I144" s="129"/>
      <c r="J144" s="192">
        <f>BK144</f>
        <v>0</v>
      </c>
      <c r="L144" s="126"/>
      <c r="M144" s="131"/>
      <c r="P144" s="132">
        <f>SUM(P145:P152)</f>
        <v>0</v>
      </c>
      <c r="R144" s="132">
        <f>SUM(R145:R152)</f>
        <v>0</v>
      </c>
      <c r="T144" s="133">
        <f>SUM(T145:T152)</f>
        <v>0</v>
      </c>
      <c r="AR144" s="127" t="s">
        <v>82</v>
      </c>
      <c r="AT144" s="134" t="s">
        <v>75</v>
      </c>
      <c r="AU144" s="134" t="s">
        <v>82</v>
      </c>
      <c r="AY144" s="127" t="s">
        <v>156</v>
      </c>
      <c r="BK144" s="135">
        <f>SUM(BK145:BK152)</f>
        <v>0</v>
      </c>
    </row>
    <row r="145" spans="2:65" s="1" customFormat="1" ht="24.2" customHeight="1">
      <c r="B145" s="136"/>
      <c r="C145" s="137" t="s">
        <v>82</v>
      </c>
      <c r="D145" s="137" t="s">
        <v>157</v>
      </c>
      <c r="E145" s="138" t="s">
        <v>6866</v>
      </c>
      <c r="F145" s="139" t="s">
        <v>6867</v>
      </c>
      <c r="G145" s="140" t="s">
        <v>296</v>
      </c>
      <c r="H145" s="141">
        <v>2.3039999999999998</v>
      </c>
      <c r="I145" s="142"/>
      <c r="J145" s="143">
        <f>ROUND(I145*H145,2)</f>
        <v>0</v>
      </c>
      <c r="K145" s="144"/>
      <c r="L145" s="32"/>
      <c r="M145" s="145" t="s">
        <v>1</v>
      </c>
      <c r="N145" s="146" t="s">
        <v>42</v>
      </c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AR145" s="149" t="s">
        <v>155</v>
      </c>
      <c r="AT145" s="149" t="s">
        <v>157</v>
      </c>
      <c r="AU145" s="149" t="s">
        <v>89</v>
      </c>
      <c r="AY145" s="17" t="s">
        <v>156</v>
      </c>
      <c r="BE145" s="150">
        <f>IF(N145="základná",J145,0)</f>
        <v>0</v>
      </c>
      <c r="BF145" s="150">
        <f>IF(N145="znížená",J145,0)</f>
        <v>0</v>
      </c>
      <c r="BG145" s="150">
        <f>IF(N145="zákl. prenesená",J145,0)</f>
        <v>0</v>
      </c>
      <c r="BH145" s="150">
        <f>IF(N145="zníž. prenesená",J145,0)</f>
        <v>0</v>
      </c>
      <c r="BI145" s="150">
        <f>IF(N145="nulová",J145,0)</f>
        <v>0</v>
      </c>
      <c r="BJ145" s="17" t="s">
        <v>89</v>
      </c>
      <c r="BK145" s="150">
        <f>ROUND(I145*H145,2)</f>
        <v>0</v>
      </c>
      <c r="BL145" s="17" t="s">
        <v>155</v>
      </c>
      <c r="BM145" s="149" t="s">
        <v>6868</v>
      </c>
    </row>
    <row r="146" spans="2:65" s="1" customFormat="1" ht="21.75" customHeight="1">
      <c r="B146" s="136"/>
      <c r="C146" s="137" t="s">
        <v>89</v>
      </c>
      <c r="D146" s="137" t="s">
        <v>157</v>
      </c>
      <c r="E146" s="138" t="s">
        <v>6869</v>
      </c>
      <c r="F146" s="139" t="s">
        <v>6870</v>
      </c>
      <c r="G146" s="140" t="s">
        <v>296</v>
      </c>
      <c r="H146" s="141">
        <v>2.3039999999999998</v>
      </c>
      <c r="I146" s="142"/>
      <c r="J146" s="143">
        <f>ROUND(I146*H146,2)</f>
        <v>0</v>
      </c>
      <c r="K146" s="144"/>
      <c r="L146" s="32"/>
      <c r="M146" s="145" t="s">
        <v>1</v>
      </c>
      <c r="N146" s="146" t="s">
        <v>42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155</v>
      </c>
      <c r="AT146" s="149" t="s">
        <v>157</v>
      </c>
      <c r="AU146" s="149" t="s">
        <v>89</v>
      </c>
      <c r="AY146" s="17" t="s">
        <v>156</v>
      </c>
      <c r="BE146" s="150">
        <f>IF(N146="základná",J146,0)</f>
        <v>0</v>
      </c>
      <c r="BF146" s="150">
        <f>IF(N146="znížená",J146,0)</f>
        <v>0</v>
      </c>
      <c r="BG146" s="150">
        <f>IF(N146="zákl. prenesená",J146,0)</f>
        <v>0</v>
      </c>
      <c r="BH146" s="150">
        <f>IF(N146="zníž. prenesená",J146,0)</f>
        <v>0</v>
      </c>
      <c r="BI146" s="150">
        <f>IF(N146="nulová",J146,0)</f>
        <v>0</v>
      </c>
      <c r="BJ146" s="17" t="s">
        <v>89</v>
      </c>
      <c r="BK146" s="150">
        <f>ROUND(I146*H146,2)</f>
        <v>0</v>
      </c>
      <c r="BL146" s="17" t="s">
        <v>155</v>
      </c>
      <c r="BM146" s="149" t="s">
        <v>6871</v>
      </c>
    </row>
    <row r="147" spans="2:65" s="1" customFormat="1" ht="37.9" customHeight="1">
      <c r="B147" s="136"/>
      <c r="C147" s="137" t="s">
        <v>163</v>
      </c>
      <c r="D147" s="137" t="s">
        <v>157</v>
      </c>
      <c r="E147" s="138" t="s">
        <v>6872</v>
      </c>
      <c r="F147" s="139" t="s">
        <v>6873</v>
      </c>
      <c r="G147" s="140" t="s">
        <v>296</v>
      </c>
      <c r="H147" s="141">
        <v>46.08</v>
      </c>
      <c r="I147" s="142"/>
      <c r="J147" s="143">
        <f>ROUND(I147*H147,2)</f>
        <v>0</v>
      </c>
      <c r="K147" s="144"/>
      <c r="L147" s="32"/>
      <c r="M147" s="145" t="s">
        <v>1</v>
      </c>
      <c r="N147" s="146" t="s">
        <v>42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155</v>
      </c>
      <c r="AT147" s="149" t="s">
        <v>157</v>
      </c>
      <c r="AU147" s="149" t="s">
        <v>89</v>
      </c>
      <c r="AY147" s="17" t="s">
        <v>156</v>
      </c>
      <c r="BE147" s="150">
        <f>IF(N147="základná",J147,0)</f>
        <v>0</v>
      </c>
      <c r="BF147" s="150">
        <f>IF(N147="znížená",J147,0)</f>
        <v>0</v>
      </c>
      <c r="BG147" s="150">
        <f>IF(N147="zákl. prenesená",J147,0)</f>
        <v>0</v>
      </c>
      <c r="BH147" s="150">
        <f>IF(N147="zníž. prenesená",J147,0)</f>
        <v>0</v>
      </c>
      <c r="BI147" s="150">
        <f>IF(N147="nulová",J147,0)</f>
        <v>0</v>
      </c>
      <c r="BJ147" s="17" t="s">
        <v>89</v>
      </c>
      <c r="BK147" s="150">
        <f>ROUND(I147*H147,2)</f>
        <v>0</v>
      </c>
      <c r="BL147" s="17" t="s">
        <v>155</v>
      </c>
      <c r="BM147" s="149" t="s">
        <v>6874</v>
      </c>
    </row>
    <row r="148" spans="2:65" s="12" customFormat="1">
      <c r="B148" s="158"/>
      <c r="D148" s="152" t="s">
        <v>160</v>
      </c>
      <c r="E148" s="159" t="s">
        <v>1</v>
      </c>
      <c r="F148" s="160" t="s">
        <v>6875</v>
      </c>
      <c r="H148" s="161">
        <v>46.08</v>
      </c>
      <c r="I148" s="162"/>
      <c r="L148" s="158"/>
      <c r="M148" s="163"/>
      <c r="T148" s="164"/>
      <c r="AT148" s="159" t="s">
        <v>160</v>
      </c>
      <c r="AU148" s="159" t="s">
        <v>89</v>
      </c>
      <c r="AV148" s="12" t="s">
        <v>89</v>
      </c>
      <c r="AW148" s="12" t="s">
        <v>31</v>
      </c>
      <c r="AX148" s="12" t="s">
        <v>76</v>
      </c>
      <c r="AY148" s="159" t="s">
        <v>156</v>
      </c>
    </row>
    <row r="149" spans="2:65" s="13" customFormat="1">
      <c r="B149" s="165"/>
      <c r="D149" s="152" t="s">
        <v>160</v>
      </c>
      <c r="E149" s="166" t="s">
        <v>1</v>
      </c>
      <c r="F149" s="167" t="s">
        <v>161</v>
      </c>
      <c r="H149" s="168">
        <v>46.08</v>
      </c>
      <c r="I149" s="169"/>
      <c r="L149" s="165"/>
      <c r="M149" s="170"/>
      <c r="T149" s="171"/>
      <c r="AT149" s="166" t="s">
        <v>160</v>
      </c>
      <c r="AU149" s="166" t="s">
        <v>89</v>
      </c>
      <c r="AV149" s="13" t="s">
        <v>155</v>
      </c>
      <c r="AW149" s="13" t="s">
        <v>31</v>
      </c>
      <c r="AX149" s="13" t="s">
        <v>82</v>
      </c>
      <c r="AY149" s="166" t="s">
        <v>156</v>
      </c>
    </row>
    <row r="150" spans="2:65" s="1" customFormat="1" ht="33" customHeight="1">
      <c r="B150" s="136"/>
      <c r="C150" s="137" t="s">
        <v>155</v>
      </c>
      <c r="D150" s="137" t="s">
        <v>157</v>
      </c>
      <c r="E150" s="138" t="s">
        <v>1500</v>
      </c>
      <c r="F150" s="139" t="s">
        <v>6876</v>
      </c>
      <c r="G150" s="140" t="s">
        <v>296</v>
      </c>
      <c r="H150" s="141">
        <v>1.5</v>
      </c>
      <c r="I150" s="142"/>
      <c r="J150" s="143">
        <f>ROUND(I150*H150,2)</f>
        <v>0</v>
      </c>
      <c r="K150" s="144"/>
      <c r="L150" s="32"/>
      <c r="M150" s="145" t="s">
        <v>1</v>
      </c>
      <c r="N150" s="146" t="s">
        <v>42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155</v>
      </c>
      <c r="AT150" s="149" t="s">
        <v>157</v>
      </c>
      <c r="AU150" s="149" t="s">
        <v>89</v>
      </c>
      <c r="AY150" s="17" t="s">
        <v>156</v>
      </c>
      <c r="BE150" s="150">
        <f>IF(N150="základná",J150,0)</f>
        <v>0</v>
      </c>
      <c r="BF150" s="150">
        <f>IF(N150="znížená",J150,0)</f>
        <v>0</v>
      </c>
      <c r="BG150" s="150">
        <f>IF(N150="zákl. prenesená",J150,0)</f>
        <v>0</v>
      </c>
      <c r="BH150" s="150">
        <f>IF(N150="zníž. prenesená",J150,0)</f>
        <v>0</v>
      </c>
      <c r="BI150" s="150">
        <f>IF(N150="nulová",J150,0)</f>
        <v>0</v>
      </c>
      <c r="BJ150" s="17" t="s">
        <v>89</v>
      </c>
      <c r="BK150" s="150">
        <f>ROUND(I150*H150,2)</f>
        <v>0</v>
      </c>
      <c r="BL150" s="17" t="s">
        <v>155</v>
      </c>
      <c r="BM150" s="149" t="s">
        <v>6877</v>
      </c>
    </row>
    <row r="151" spans="2:65" s="1" customFormat="1" ht="16.5" customHeight="1">
      <c r="B151" s="136"/>
      <c r="C151" s="137" t="s">
        <v>168</v>
      </c>
      <c r="D151" s="137" t="s">
        <v>157</v>
      </c>
      <c r="E151" s="138" t="s">
        <v>1509</v>
      </c>
      <c r="F151" s="139" t="s">
        <v>1510</v>
      </c>
      <c r="G151" s="140" t="s">
        <v>333</v>
      </c>
      <c r="H151" s="141">
        <v>5</v>
      </c>
      <c r="I151" s="142"/>
      <c r="J151" s="143">
        <f>ROUND(I151*H151,2)</f>
        <v>0</v>
      </c>
      <c r="K151" s="144"/>
      <c r="L151" s="32"/>
      <c r="M151" s="145" t="s">
        <v>1</v>
      </c>
      <c r="N151" s="146" t="s">
        <v>42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155</v>
      </c>
      <c r="AT151" s="149" t="s">
        <v>157</v>
      </c>
      <c r="AU151" s="149" t="s">
        <v>89</v>
      </c>
      <c r="AY151" s="17" t="s">
        <v>156</v>
      </c>
      <c r="BE151" s="150">
        <f>IF(N151="základná",J151,0)</f>
        <v>0</v>
      </c>
      <c r="BF151" s="150">
        <f>IF(N151="znížená",J151,0)</f>
        <v>0</v>
      </c>
      <c r="BG151" s="150">
        <f>IF(N151="zákl. prenesená",J151,0)</f>
        <v>0</v>
      </c>
      <c r="BH151" s="150">
        <f>IF(N151="zníž. prenesená",J151,0)</f>
        <v>0</v>
      </c>
      <c r="BI151" s="150">
        <f>IF(N151="nulová",J151,0)</f>
        <v>0</v>
      </c>
      <c r="BJ151" s="17" t="s">
        <v>89</v>
      </c>
      <c r="BK151" s="150">
        <f>ROUND(I151*H151,2)</f>
        <v>0</v>
      </c>
      <c r="BL151" s="17" t="s">
        <v>155</v>
      </c>
      <c r="BM151" s="149" t="s">
        <v>6878</v>
      </c>
    </row>
    <row r="152" spans="2:65" s="12" customFormat="1">
      <c r="B152" s="158"/>
      <c r="D152" s="152" t="s">
        <v>160</v>
      </c>
      <c r="E152" s="159" t="s">
        <v>1</v>
      </c>
      <c r="F152" s="160" t="s">
        <v>168</v>
      </c>
      <c r="H152" s="161">
        <v>5</v>
      </c>
      <c r="I152" s="162"/>
      <c r="L152" s="158"/>
      <c r="M152" s="163"/>
      <c r="T152" s="164"/>
      <c r="AT152" s="159" t="s">
        <v>160</v>
      </c>
      <c r="AU152" s="159" t="s">
        <v>89</v>
      </c>
      <c r="AV152" s="12" t="s">
        <v>89</v>
      </c>
      <c r="AW152" s="12" t="s">
        <v>31</v>
      </c>
      <c r="AX152" s="12" t="s">
        <v>82</v>
      </c>
      <c r="AY152" s="159" t="s">
        <v>156</v>
      </c>
    </row>
    <row r="153" spans="2:65" s="10" customFormat="1" ht="25.9" customHeight="1">
      <c r="B153" s="126"/>
      <c r="D153" s="127" t="s">
        <v>75</v>
      </c>
      <c r="E153" s="128" t="s">
        <v>4133</v>
      </c>
      <c r="F153" s="128" t="s">
        <v>4134</v>
      </c>
      <c r="I153" s="129"/>
      <c r="J153" s="130">
        <f>BK153</f>
        <v>0</v>
      </c>
      <c r="L153" s="126"/>
      <c r="M153" s="131"/>
      <c r="P153" s="132">
        <f>P154+P155+P184+P197+P209+P213+P223+P229+P234+P238+P243+P246+P251+P254+P259+P262+P267+P270+P275+P278</f>
        <v>0</v>
      </c>
      <c r="R153" s="132">
        <f>R154+R155+R184+R197+R209+R213+R223+R229+R234+R238+R243+R246+R251+R254+R259+R262+R267+R270+R275+R278</f>
        <v>0</v>
      </c>
      <c r="T153" s="133">
        <f>T154+T155+T184+T197+T209+T213+T223+T229+T234+T238+T243+T246+T251+T254+T259+T262+T267+T270+T275+T278</f>
        <v>2.3039999999999998</v>
      </c>
      <c r="AR153" s="127" t="s">
        <v>89</v>
      </c>
      <c r="AT153" s="134" t="s">
        <v>75</v>
      </c>
      <c r="AU153" s="134" t="s">
        <v>76</v>
      </c>
      <c r="AY153" s="127" t="s">
        <v>156</v>
      </c>
      <c r="BK153" s="135">
        <f>BK154+BK155+BK184+BK197+BK209+BK213+BK223+BK229+BK234+BK238+BK243+BK246+BK251+BK254+BK259+BK262+BK267+BK270+BK275+BK278</f>
        <v>0</v>
      </c>
    </row>
    <row r="154" spans="2:65" s="1" customFormat="1" ht="24.2" customHeight="1">
      <c r="B154" s="136"/>
      <c r="C154" s="137" t="s">
        <v>169</v>
      </c>
      <c r="D154" s="137" t="s">
        <v>157</v>
      </c>
      <c r="E154" s="138" t="s">
        <v>6879</v>
      </c>
      <c r="F154" s="139" t="s">
        <v>6880</v>
      </c>
      <c r="G154" s="140" t="s">
        <v>158</v>
      </c>
      <c r="H154" s="141">
        <v>64</v>
      </c>
      <c r="I154" s="142"/>
      <c r="J154" s="143">
        <f>ROUND(I154*H154,2)</f>
        <v>0</v>
      </c>
      <c r="K154" s="144"/>
      <c r="L154" s="32"/>
      <c r="M154" s="145" t="s">
        <v>1</v>
      </c>
      <c r="N154" s="146" t="s">
        <v>42</v>
      </c>
      <c r="P154" s="147">
        <f>O154*H154</f>
        <v>0</v>
      </c>
      <c r="Q154" s="147">
        <v>0</v>
      </c>
      <c r="R154" s="147">
        <f>Q154*H154</f>
        <v>0</v>
      </c>
      <c r="S154" s="147">
        <v>3.5999999999999997E-2</v>
      </c>
      <c r="T154" s="148">
        <f>S154*H154</f>
        <v>2.3039999999999998</v>
      </c>
      <c r="AR154" s="149" t="s">
        <v>403</v>
      </c>
      <c r="AT154" s="149" t="s">
        <v>157</v>
      </c>
      <c r="AU154" s="149" t="s">
        <v>82</v>
      </c>
      <c r="AY154" s="17" t="s">
        <v>156</v>
      </c>
      <c r="BE154" s="150">
        <f>IF(N154="základná",J154,0)</f>
        <v>0</v>
      </c>
      <c r="BF154" s="150">
        <f>IF(N154="znížená",J154,0)</f>
        <v>0</v>
      </c>
      <c r="BG154" s="150">
        <f>IF(N154="zákl. prenesená",J154,0)</f>
        <v>0</v>
      </c>
      <c r="BH154" s="150">
        <f>IF(N154="zníž. prenesená",J154,0)</f>
        <v>0</v>
      </c>
      <c r="BI154" s="150">
        <f>IF(N154="nulová",J154,0)</f>
        <v>0</v>
      </c>
      <c r="BJ154" s="17" t="s">
        <v>89</v>
      </c>
      <c r="BK154" s="150">
        <f>ROUND(I154*H154,2)</f>
        <v>0</v>
      </c>
      <c r="BL154" s="17" t="s">
        <v>403</v>
      </c>
      <c r="BM154" s="149" t="s">
        <v>6881</v>
      </c>
    </row>
    <row r="155" spans="2:65" s="10" customFormat="1" ht="22.9" customHeight="1">
      <c r="B155" s="126"/>
      <c r="D155" s="127" t="s">
        <v>75</v>
      </c>
      <c r="E155" s="191" t="s">
        <v>6882</v>
      </c>
      <c r="F155" s="191" t="s">
        <v>6883</v>
      </c>
      <c r="I155" s="129"/>
      <c r="J155" s="192">
        <f>BK155</f>
        <v>0</v>
      </c>
      <c r="L155" s="126"/>
      <c r="M155" s="131"/>
      <c r="P155" s="132">
        <f>SUM(P156:P183)</f>
        <v>0</v>
      </c>
      <c r="R155" s="132">
        <f>SUM(R156:R183)</f>
        <v>0</v>
      </c>
      <c r="T155" s="133">
        <f>SUM(T156:T183)</f>
        <v>0</v>
      </c>
      <c r="AR155" s="127" t="s">
        <v>82</v>
      </c>
      <c r="AT155" s="134" t="s">
        <v>75</v>
      </c>
      <c r="AU155" s="134" t="s">
        <v>82</v>
      </c>
      <c r="AY155" s="127" t="s">
        <v>156</v>
      </c>
      <c r="BK155" s="135">
        <f>SUM(BK156:BK183)</f>
        <v>0</v>
      </c>
    </row>
    <row r="156" spans="2:65" s="1" customFormat="1" ht="76.349999999999994" customHeight="1">
      <c r="B156" s="136"/>
      <c r="C156" s="180" t="s">
        <v>171</v>
      </c>
      <c r="D156" s="180" t="s">
        <v>263</v>
      </c>
      <c r="E156" s="181" t="s">
        <v>6884</v>
      </c>
      <c r="F156" s="182" t="s">
        <v>6885</v>
      </c>
      <c r="G156" s="183" t="s">
        <v>333</v>
      </c>
      <c r="H156" s="184">
        <v>1</v>
      </c>
      <c r="I156" s="185"/>
      <c r="J156" s="186">
        <f>ROUND(I156*H156,2)</f>
        <v>0</v>
      </c>
      <c r="K156" s="187"/>
      <c r="L156" s="188"/>
      <c r="M156" s="189" t="s">
        <v>1</v>
      </c>
      <c r="N156" s="190" t="s">
        <v>42</v>
      </c>
      <c r="P156" s="147">
        <f>O156*H156</f>
        <v>0</v>
      </c>
      <c r="Q156" s="147">
        <v>0</v>
      </c>
      <c r="R156" s="147">
        <f>Q156*H156</f>
        <v>0</v>
      </c>
      <c r="S156" s="147">
        <v>0</v>
      </c>
      <c r="T156" s="148">
        <f>S156*H156</f>
        <v>0</v>
      </c>
      <c r="AR156" s="149" t="s">
        <v>664</v>
      </c>
      <c r="AT156" s="149" t="s">
        <v>263</v>
      </c>
      <c r="AU156" s="149" t="s">
        <v>89</v>
      </c>
      <c r="AY156" s="17" t="s">
        <v>156</v>
      </c>
      <c r="BE156" s="150">
        <f>IF(N156="základná",J156,0)</f>
        <v>0</v>
      </c>
      <c r="BF156" s="150">
        <f>IF(N156="znížená",J156,0)</f>
        <v>0</v>
      </c>
      <c r="BG156" s="150">
        <f>IF(N156="zákl. prenesená",J156,0)</f>
        <v>0</v>
      </c>
      <c r="BH156" s="150">
        <f>IF(N156="zníž. prenesená",J156,0)</f>
        <v>0</v>
      </c>
      <c r="BI156" s="150">
        <f>IF(N156="nulová",J156,0)</f>
        <v>0</v>
      </c>
      <c r="BJ156" s="17" t="s">
        <v>89</v>
      </c>
      <c r="BK156" s="150">
        <f>ROUND(I156*H156,2)</f>
        <v>0</v>
      </c>
      <c r="BL156" s="17" t="s">
        <v>403</v>
      </c>
      <c r="BM156" s="149" t="s">
        <v>6886</v>
      </c>
    </row>
    <row r="157" spans="2:65" s="12" customFormat="1">
      <c r="B157" s="158"/>
      <c r="D157" s="152" t="s">
        <v>160</v>
      </c>
      <c r="E157" s="159" t="s">
        <v>1</v>
      </c>
      <c r="F157" s="160" t="s">
        <v>82</v>
      </c>
      <c r="H157" s="161">
        <v>1</v>
      </c>
      <c r="I157" s="162"/>
      <c r="L157" s="158"/>
      <c r="M157" s="163"/>
      <c r="T157" s="164"/>
      <c r="AT157" s="159" t="s">
        <v>160</v>
      </c>
      <c r="AU157" s="159" t="s">
        <v>89</v>
      </c>
      <c r="AV157" s="12" t="s">
        <v>89</v>
      </c>
      <c r="AW157" s="12" t="s">
        <v>31</v>
      </c>
      <c r="AX157" s="12" t="s">
        <v>76</v>
      </c>
      <c r="AY157" s="159" t="s">
        <v>156</v>
      </c>
    </row>
    <row r="158" spans="2:65" s="11" customFormat="1" ht="33.75">
      <c r="B158" s="151"/>
      <c r="D158" s="152" t="s">
        <v>160</v>
      </c>
      <c r="E158" s="153" t="s">
        <v>1</v>
      </c>
      <c r="F158" s="154" t="s">
        <v>6887</v>
      </c>
      <c r="H158" s="153" t="s">
        <v>1</v>
      </c>
      <c r="I158" s="155"/>
      <c r="L158" s="151"/>
      <c r="M158" s="156"/>
      <c r="T158" s="157"/>
      <c r="AT158" s="153" t="s">
        <v>160</v>
      </c>
      <c r="AU158" s="153" t="s">
        <v>89</v>
      </c>
      <c r="AV158" s="11" t="s">
        <v>82</v>
      </c>
      <c r="AW158" s="11" t="s">
        <v>31</v>
      </c>
      <c r="AX158" s="11" t="s">
        <v>76</v>
      </c>
      <c r="AY158" s="153" t="s">
        <v>156</v>
      </c>
    </row>
    <row r="159" spans="2:65" s="11" customFormat="1" ht="33.75">
      <c r="B159" s="151"/>
      <c r="D159" s="152" t="s">
        <v>160</v>
      </c>
      <c r="E159" s="153" t="s">
        <v>1</v>
      </c>
      <c r="F159" s="154" t="s">
        <v>6888</v>
      </c>
      <c r="H159" s="153" t="s">
        <v>1</v>
      </c>
      <c r="I159" s="155"/>
      <c r="L159" s="151"/>
      <c r="M159" s="156"/>
      <c r="T159" s="157"/>
      <c r="AT159" s="153" t="s">
        <v>160</v>
      </c>
      <c r="AU159" s="153" t="s">
        <v>89</v>
      </c>
      <c r="AV159" s="11" t="s">
        <v>82</v>
      </c>
      <c r="AW159" s="11" t="s">
        <v>31</v>
      </c>
      <c r="AX159" s="11" t="s">
        <v>76</v>
      </c>
      <c r="AY159" s="153" t="s">
        <v>156</v>
      </c>
    </row>
    <row r="160" spans="2:65" s="11" customFormat="1" ht="33.75">
      <c r="B160" s="151"/>
      <c r="D160" s="152" t="s">
        <v>160</v>
      </c>
      <c r="E160" s="153" t="s">
        <v>1</v>
      </c>
      <c r="F160" s="154" t="s">
        <v>6889</v>
      </c>
      <c r="H160" s="153" t="s">
        <v>1</v>
      </c>
      <c r="I160" s="155"/>
      <c r="L160" s="151"/>
      <c r="M160" s="156"/>
      <c r="T160" s="157"/>
      <c r="AT160" s="153" t="s">
        <v>160</v>
      </c>
      <c r="AU160" s="153" t="s">
        <v>89</v>
      </c>
      <c r="AV160" s="11" t="s">
        <v>82</v>
      </c>
      <c r="AW160" s="11" t="s">
        <v>31</v>
      </c>
      <c r="AX160" s="11" t="s">
        <v>76</v>
      </c>
      <c r="AY160" s="153" t="s">
        <v>156</v>
      </c>
    </row>
    <row r="161" spans="2:65" s="11" customFormat="1" ht="33.75">
      <c r="B161" s="151"/>
      <c r="D161" s="152" t="s">
        <v>160</v>
      </c>
      <c r="E161" s="153" t="s">
        <v>1</v>
      </c>
      <c r="F161" s="154" t="s">
        <v>6890</v>
      </c>
      <c r="H161" s="153" t="s">
        <v>1</v>
      </c>
      <c r="I161" s="155"/>
      <c r="L161" s="151"/>
      <c r="M161" s="156"/>
      <c r="T161" s="157"/>
      <c r="AT161" s="153" t="s">
        <v>160</v>
      </c>
      <c r="AU161" s="153" t="s">
        <v>89</v>
      </c>
      <c r="AV161" s="11" t="s">
        <v>82</v>
      </c>
      <c r="AW161" s="11" t="s">
        <v>31</v>
      </c>
      <c r="AX161" s="11" t="s">
        <v>76</v>
      </c>
      <c r="AY161" s="153" t="s">
        <v>156</v>
      </c>
    </row>
    <row r="162" spans="2:65" s="11" customFormat="1" ht="22.5">
      <c r="B162" s="151"/>
      <c r="D162" s="152" t="s">
        <v>160</v>
      </c>
      <c r="E162" s="153" t="s">
        <v>1</v>
      </c>
      <c r="F162" s="154" t="s">
        <v>6891</v>
      </c>
      <c r="H162" s="153" t="s">
        <v>1</v>
      </c>
      <c r="I162" s="155"/>
      <c r="L162" s="151"/>
      <c r="M162" s="156"/>
      <c r="T162" s="157"/>
      <c r="AT162" s="153" t="s">
        <v>160</v>
      </c>
      <c r="AU162" s="153" t="s">
        <v>89</v>
      </c>
      <c r="AV162" s="11" t="s">
        <v>82</v>
      </c>
      <c r="AW162" s="11" t="s">
        <v>31</v>
      </c>
      <c r="AX162" s="11" t="s">
        <v>76</v>
      </c>
      <c r="AY162" s="153" t="s">
        <v>156</v>
      </c>
    </row>
    <row r="163" spans="2:65" s="11" customFormat="1">
      <c r="B163" s="151"/>
      <c r="D163" s="152" t="s">
        <v>160</v>
      </c>
      <c r="E163" s="153" t="s">
        <v>1</v>
      </c>
      <c r="F163" s="154" t="s">
        <v>6892</v>
      </c>
      <c r="H163" s="153" t="s">
        <v>1</v>
      </c>
      <c r="I163" s="155"/>
      <c r="L163" s="151"/>
      <c r="M163" s="156"/>
      <c r="T163" s="157"/>
      <c r="AT163" s="153" t="s">
        <v>160</v>
      </c>
      <c r="AU163" s="153" t="s">
        <v>89</v>
      </c>
      <c r="AV163" s="11" t="s">
        <v>82</v>
      </c>
      <c r="AW163" s="11" t="s">
        <v>31</v>
      </c>
      <c r="AX163" s="11" t="s">
        <v>76</v>
      </c>
      <c r="AY163" s="153" t="s">
        <v>156</v>
      </c>
    </row>
    <row r="164" spans="2:65" s="13" customFormat="1">
      <c r="B164" s="165"/>
      <c r="D164" s="152" t="s">
        <v>160</v>
      </c>
      <c r="E164" s="166" t="s">
        <v>1</v>
      </c>
      <c r="F164" s="167" t="s">
        <v>161</v>
      </c>
      <c r="H164" s="168">
        <v>1</v>
      </c>
      <c r="I164" s="169"/>
      <c r="L164" s="165"/>
      <c r="M164" s="170"/>
      <c r="T164" s="171"/>
      <c r="AT164" s="166" t="s">
        <v>160</v>
      </c>
      <c r="AU164" s="166" t="s">
        <v>89</v>
      </c>
      <c r="AV164" s="13" t="s">
        <v>155</v>
      </c>
      <c r="AW164" s="13" t="s">
        <v>31</v>
      </c>
      <c r="AX164" s="13" t="s">
        <v>82</v>
      </c>
      <c r="AY164" s="166" t="s">
        <v>156</v>
      </c>
    </row>
    <row r="165" spans="2:65" s="1" customFormat="1" ht="66.75" customHeight="1">
      <c r="B165" s="136"/>
      <c r="C165" s="180" t="s">
        <v>173</v>
      </c>
      <c r="D165" s="180" t="s">
        <v>263</v>
      </c>
      <c r="E165" s="181" t="s">
        <v>6893</v>
      </c>
      <c r="F165" s="182" t="s">
        <v>6894</v>
      </c>
      <c r="G165" s="183" t="s">
        <v>333</v>
      </c>
      <c r="H165" s="184">
        <v>1</v>
      </c>
      <c r="I165" s="185"/>
      <c r="J165" s="186">
        <f>ROUND(I165*H165,2)</f>
        <v>0</v>
      </c>
      <c r="K165" s="187"/>
      <c r="L165" s="188"/>
      <c r="M165" s="189" t="s">
        <v>1</v>
      </c>
      <c r="N165" s="190" t="s">
        <v>42</v>
      </c>
      <c r="P165" s="147">
        <f>O165*H165</f>
        <v>0</v>
      </c>
      <c r="Q165" s="147">
        <v>0</v>
      </c>
      <c r="R165" s="147">
        <f>Q165*H165</f>
        <v>0</v>
      </c>
      <c r="S165" s="147">
        <v>0</v>
      </c>
      <c r="T165" s="148">
        <f>S165*H165</f>
        <v>0</v>
      </c>
      <c r="AR165" s="149" t="s">
        <v>664</v>
      </c>
      <c r="AT165" s="149" t="s">
        <v>263</v>
      </c>
      <c r="AU165" s="149" t="s">
        <v>89</v>
      </c>
      <c r="AY165" s="17" t="s">
        <v>156</v>
      </c>
      <c r="BE165" s="150">
        <f>IF(N165="základná",J165,0)</f>
        <v>0</v>
      </c>
      <c r="BF165" s="150">
        <f>IF(N165="znížená",J165,0)</f>
        <v>0</v>
      </c>
      <c r="BG165" s="150">
        <f>IF(N165="zákl. prenesená",J165,0)</f>
        <v>0</v>
      </c>
      <c r="BH165" s="150">
        <f>IF(N165="zníž. prenesená",J165,0)</f>
        <v>0</v>
      </c>
      <c r="BI165" s="150">
        <f>IF(N165="nulová",J165,0)</f>
        <v>0</v>
      </c>
      <c r="BJ165" s="17" t="s">
        <v>89</v>
      </c>
      <c r="BK165" s="150">
        <f>ROUND(I165*H165,2)</f>
        <v>0</v>
      </c>
      <c r="BL165" s="17" t="s">
        <v>403</v>
      </c>
      <c r="BM165" s="149" t="s">
        <v>6895</v>
      </c>
    </row>
    <row r="166" spans="2:65" s="12" customFormat="1">
      <c r="B166" s="158"/>
      <c r="D166" s="152" t="s">
        <v>160</v>
      </c>
      <c r="E166" s="159" t="s">
        <v>1</v>
      </c>
      <c r="F166" s="160" t="s">
        <v>6896</v>
      </c>
      <c r="H166" s="161">
        <v>1</v>
      </c>
      <c r="I166" s="162"/>
      <c r="L166" s="158"/>
      <c r="M166" s="163"/>
      <c r="T166" s="164"/>
      <c r="AT166" s="159" t="s">
        <v>160</v>
      </c>
      <c r="AU166" s="159" t="s">
        <v>89</v>
      </c>
      <c r="AV166" s="12" t="s">
        <v>89</v>
      </c>
      <c r="AW166" s="12" t="s">
        <v>31</v>
      </c>
      <c r="AX166" s="12" t="s">
        <v>82</v>
      </c>
      <c r="AY166" s="159" t="s">
        <v>156</v>
      </c>
    </row>
    <row r="167" spans="2:65" s="1" customFormat="1" ht="16.5" customHeight="1">
      <c r="B167" s="136"/>
      <c r="C167" s="180" t="s">
        <v>174</v>
      </c>
      <c r="D167" s="180" t="s">
        <v>263</v>
      </c>
      <c r="E167" s="181" t="s">
        <v>6897</v>
      </c>
      <c r="F167" s="182" t="s">
        <v>6898</v>
      </c>
      <c r="G167" s="183" t="s">
        <v>333</v>
      </c>
      <c r="H167" s="184">
        <v>1</v>
      </c>
      <c r="I167" s="185"/>
      <c r="J167" s="186">
        <f t="shared" ref="J167:J183" si="0">ROUND(I167*H167,2)</f>
        <v>0</v>
      </c>
      <c r="K167" s="187"/>
      <c r="L167" s="188"/>
      <c r="M167" s="189" t="s">
        <v>1</v>
      </c>
      <c r="N167" s="190" t="s">
        <v>42</v>
      </c>
      <c r="P167" s="147">
        <f t="shared" ref="P167:P183" si="1">O167*H167</f>
        <v>0</v>
      </c>
      <c r="Q167" s="147">
        <v>0</v>
      </c>
      <c r="R167" s="147">
        <f t="shared" ref="R167:R183" si="2">Q167*H167</f>
        <v>0</v>
      </c>
      <c r="S167" s="147">
        <v>0</v>
      </c>
      <c r="T167" s="148">
        <f t="shared" ref="T167:T183" si="3">S167*H167</f>
        <v>0</v>
      </c>
      <c r="AR167" s="149" t="s">
        <v>664</v>
      </c>
      <c r="AT167" s="149" t="s">
        <v>263</v>
      </c>
      <c r="AU167" s="149" t="s">
        <v>89</v>
      </c>
      <c r="AY167" s="17" t="s">
        <v>156</v>
      </c>
      <c r="BE167" s="150">
        <f t="shared" ref="BE167:BE183" si="4">IF(N167="základná",J167,0)</f>
        <v>0</v>
      </c>
      <c r="BF167" s="150">
        <f t="shared" ref="BF167:BF183" si="5">IF(N167="znížená",J167,0)</f>
        <v>0</v>
      </c>
      <c r="BG167" s="150">
        <f t="shared" ref="BG167:BG183" si="6">IF(N167="zákl. prenesená",J167,0)</f>
        <v>0</v>
      </c>
      <c r="BH167" s="150">
        <f t="shared" ref="BH167:BH183" si="7">IF(N167="zníž. prenesená",J167,0)</f>
        <v>0</v>
      </c>
      <c r="BI167" s="150">
        <f t="shared" ref="BI167:BI183" si="8">IF(N167="nulová",J167,0)</f>
        <v>0</v>
      </c>
      <c r="BJ167" s="17" t="s">
        <v>89</v>
      </c>
      <c r="BK167" s="150">
        <f t="shared" ref="BK167:BK183" si="9">ROUND(I167*H167,2)</f>
        <v>0</v>
      </c>
      <c r="BL167" s="17" t="s">
        <v>403</v>
      </c>
      <c r="BM167" s="149" t="s">
        <v>6899</v>
      </c>
    </row>
    <row r="168" spans="2:65" s="1" customFormat="1" ht="16.5" customHeight="1">
      <c r="B168" s="136"/>
      <c r="C168" s="180" t="s">
        <v>175</v>
      </c>
      <c r="D168" s="180" t="s">
        <v>263</v>
      </c>
      <c r="E168" s="181" t="s">
        <v>6900</v>
      </c>
      <c r="F168" s="182" t="s">
        <v>6898</v>
      </c>
      <c r="G168" s="183" t="s">
        <v>333</v>
      </c>
      <c r="H168" s="184">
        <v>1</v>
      </c>
      <c r="I168" s="185"/>
      <c r="J168" s="186">
        <f t="shared" si="0"/>
        <v>0</v>
      </c>
      <c r="K168" s="187"/>
      <c r="L168" s="188"/>
      <c r="M168" s="189" t="s">
        <v>1</v>
      </c>
      <c r="N168" s="190" t="s">
        <v>42</v>
      </c>
      <c r="P168" s="147">
        <f t="shared" si="1"/>
        <v>0</v>
      </c>
      <c r="Q168" s="147">
        <v>0</v>
      </c>
      <c r="R168" s="147">
        <f t="shared" si="2"/>
        <v>0</v>
      </c>
      <c r="S168" s="147">
        <v>0</v>
      </c>
      <c r="T168" s="148">
        <f t="shared" si="3"/>
        <v>0</v>
      </c>
      <c r="AR168" s="149" t="s">
        <v>664</v>
      </c>
      <c r="AT168" s="149" t="s">
        <v>263</v>
      </c>
      <c r="AU168" s="149" t="s">
        <v>89</v>
      </c>
      <c r="AY168" s="17" t="s">
        <v>156</v>
      </c>
      <c r="BE168" s="150">
        <f t="shared" si="4"/>
        <v>0</v>
      </c>
      <c r="BF168" s="150">
        <f t="shared" si="5"/>
        <v>0</v>
      </c>
      <c r="BG168" s="150">
        <f t="shared" si="6"/>
        <v>0</v>
      </c>
      <c r="BH168" s="150">
        <f t="shared" si="7"/>
        <v>0</v>
      </c>
      <c r="BI168" s="150">
        <f t="shared" si="8"/>
        <v>0</v>
      </c>
      <c r="BJ168" s="17" t="s">
        <v>89</v>
      </c>
      <c r="BK168" s="150">
        <f t="shared" si="9"/>
        <v>0</v>
      </c>
      <c r="BL168" s="17" t="s">
        <v>403</v>
      </c>
      <c r="BM168" s="149" t="s">
        <v>6901</v>
      </c>
    </row>
    <row r="169" spans="2:65" s="1" customFormat="1" ht="16.5" customHeight="1">
      <c r="B169" s="136"/>
      <c r="C169" s="180" t="s">
        <v>330</v>
      </c>
      <c r="D169" s="180" t="s">
        <v>263</v>
      </c>
      <c r="E169" s="181" t="s">
        <v>6902</v>
      </c>
      <c r="F169" s="182" t="s">
        <v>6903</v>
      </c>
      <c r="G169" s="183" t="s">
        <v>333</v>
      </c>
      <c r="H169" s="184">
        <v>1</v>
      </c>
      <c r="I169" s="185"/>
      <c r="J169" s="186">
        <f t="shared" si="0"/>
        <v>0</v>
      </c>
      <c r="K169" s="187"/>
      <c r="L169" s="188"/>
      <c r="M169" s="189" t="s">
        <v>1</v>
      </c>
      <c r="N169" s="190" t="s">
        <v>42</v>
      </c>
      <c r="P169" s="147">
        <f t="shared" si="1"/>
        <v>0</v>
      </c>
      <c r="Q169" s="147">
        <v>0</v>
      </c>
      <c r="R169" s="147">
        <f t="shared" si="2"/>
        <v>0</v>
      </c>
      <c r="S169" s="147">
        <v>0</v>
      </c>
      <c r="T169" s="148">
        <f t="shared" si="3"/>
        <v>0</v>
      </c>
      <c r="AR169" s="149" t="s">
        <v>664</v>
      </c>
      <c r="AT169" s="149" t="s">
        <v>263</v>
      </c>
      <c r="AU169" s="149" t="s">
        <v>89</v>
      </c>
      <c r="AY169" s="17" t="s">
        <v>156</v>
      </c>
      <c r="BE169" s="150">
        <f t="shared" si="4"/>
        <v>0</v>
      </c>
      <c r="BF169" s="150">
        <f t="shared" si="5"/>
        <v>0</v>
      </c>
      <c r="BG169" s="150">
        <f t="shared" si="6"/>
        <v>0</v>
      </c>
      <c r="BH169" s="150">
        <f t="shared" si="7"/>
        <v>0</v>
      </c>
      <c r="BI169" s="150">
        <f t="shared" si="8"/>
        <v>0</v>
      </c>
      <c r="BJ169" s="17" t="s">
        <v>89</v>
      </c>
      <c r="BK169" s="150">
        <f t="shared" si="9"/>
        <v>0</v>
      </c>
      <c r="BL169" s="17" t="s">
        <v>403</v>
      </c>
      <c r="BM169" s="149" t="s">
        <v>6904</v>
      </c>
    </row>
    <row r="170" spans="2:65" s="1" customFormat="1" ht="16.5" customHeight="1">
      <c r="B170" s="136"/>
      <c r="C170" s="180" t="s">
        <v>172</v>
      </c>
      <c r="D170" s="180" t="s">
        <v>263</v>
      </c>
      <c r="E170" s="181" t="s">
        <v>6905</v>
      </c>
      <c r="F170" s="182" t="s">
        <v>6906</v>
      </c>
      <c r="G170" s="183" t="s">
        <v>333</v>
      </c>
      <c r="H170" s="184">
        <v>1</v>
      </c>
      <c r="I170" s="185"/>
      <c r="J170" s="186">
        <f t="shared" si="0"/>
        <v>0</v>
      </c>
      <c r="K170" s="187"/>
      <c r="L170" s="188"/>
      <c r="M170" s="189" t="s">
        <v>1</v>
      </c>
      <c r="N170" s="190" t="s">
        <v>42</v>
      </c>
      <c r="P170" s="147">
        <f t="shared" si="1"/>
        <v>0</v>
      </c>
      <c r="Q170" s="147">
        <v>0</v>
      </c>
      <c r="R170" s="147">
        <f t="shared" si="2"/>
        <v>0</v>
      </c>
      <c r="S170" s="147">
        <v>0</v>
      </c>
      <c r="T170" s="148">
        <f t="shared" si="3"/>
        <v>0</v>
      </c>
      <c r="AR170" s="149" t="s">
        <v>664</v>
      </c>
      <c r="AT170" s="149" t="s">
        <v>263</v>
      </c>
      <c r="AU170" s="149" t="s">
        <v>89</v>
      </c>
      <c r="AY170" s="17" t="s">
        <v>156</v>
      </c>
      <c r="BE170" s="150">
        <f t="shared" si="4"/>
        <v>0</v>
      </c>
      <c r="BF170" s="150">
        <f t="shared" si="5"/>
        <v>0</v>
      </c>
      <c r="BG170" s="150">
        <f t="shared" si="6"/>
        <v>0</v>
      </c>
      <c r="BH170" s="150">
        <f t="shared" si="7"/>
        <v>0</v>
      </c>
      <c r="BI170" s="150">
        <f t="shared" si="8"/>
        <v>0</v>
      </c>
      <c r="BJ170" s="17" t="s">
        <v>89</v>
      </c>
      <c r="BK170" s="150">
        <f t="shared" si="9"/>
        <v>0</v>
      </c>
      <c r="BL170" s="17" t="s">
        <v>403</v>
      </c>
      <c r="BM170" s="149" t="s">
        <v>6907</v>
      </c>
    </row>
    <row r="171" spans="2:65" s="1" customFormat="1" ht="16.5" customHeight="1">
      <c r="B171" s="136"/>
      <c r="C171" s="180" t="s">
        <v>369</v>
      </c>
      <c r="D171" s="180" t="s">
        <v>263</v>
      </c>
      <c r="E171" s="181" t="s">
        <v>6908</v>
      </c>
      <c r="F171" s="182" t="s">
        <v>6909</v>
      </c>
      <c r="G171" s="183" t="s">
        <v>333</v>
      </c>
      <c r="H171" s="184">
        <v>2</v>
      </c>
      <c r="I171" s="185"/>
      <c r="J171" s="186">
        <f t="shared" si="0"/>
        <v>0</v>
      </c>
      <c r="K171" s="187"/>
      <c r="L171" s="188"/>
      <c r="M171" s="189" t="s">
        <v>1</v>
      </c>
      <c r="N171" s="190" t="s">
        <v>42</v>
      </c>
      <c r="P171" s="147">
        <f t="shared" si="1"/>
        <v>0</v>
      </c>
      <c r="Q171" s="147">
        <v>0</v>
      </c>
      <c r="R171" s="147">
        <f t="shared" si="2"/>
        <v>0</v>
      </c>
      <c r="S171" s="147">
        <v>0</v>
      </c>
      <c r="T171" s="148">
        <f t="shared" si="3"/>
        <v>0</v>
      </c>
      <c r="AR171" s="149" t="s">
        <v>664</v>
      </c>
      <c r="AT171" s="149" t="s">
        <v>263</v>
      </c>
      <c r="AU171" s="149" t="s">
        <v>89</v>
      </c>
      <c r="AY171" s="17" t="s">
        <v>156</v>
      </c>
      <c r="BE171" s="150">
        <f t="shared" si="4"/>
        <v>0</v>
      </c>
      <c r="BF171" s="150">
        <f t="shared" si="5"/>
        <v>0</v>
      </c>
      <c r="BG171" s="150">
        <f t="shared" si="6"/>
        <v>0</v>
      </c>
      <c r="BH171" s="150">
        <f t="shared" si="7"/>
        <v>0</v>
      </c>
      <c r="BI171" s="150">
        <f t="shared" si="8"/>
        <v>0</v>
      </c>
      <c r="BJ171" s="17" t="s">
        <v>89</v>
      </c>
      <c r="BK171" s="150">
        <f t="shared" si="9"/>
        <v>0</v>
      </c>
      <c r="BL171" s="17" t="s">
        <v>403</v>
      </c>
      <c r="BM171" s="149" t="s">
        <v>6910</v>
      </c>
    </row>
    <row r="172" spans="2:65" s="1" customFormat="1" ht="16.5" customHeight="1">
      <c r="B172" s="136"/>
      <c r="C172" s="180" t="s">
        <v>378</v>
      </c>
      <c r="D172" s="180" t="s">
        <v>263</v>
      </c>
      <c r="E172" s="181" t="s">
        <v>6911</v>
      </c>
      <c r="F172" s="182" t="s">
        <v>6912</v>
      </c>
      <c r="G172" s="183" t="s">
        <v>333</v>
      </c>
      <c r="H172" s="184">
        <v>1</v>
      </c>
      <c r="I172" s="185"/>
      <c r="J172" s="186">
        <f t="shared" si="0"/>
        <v>0</v>
      </c>
      <c r="K172" s="187"/>
      <c r="L172" s="188"/>
      <c r="M172" s="189" t="s">
        <v>1</v>
      </c>
      <c r="N172" s="190" t="s">
        <v>42</v>
      </c>
      <c r="P172" s="147">
        <f t="shared" si="1"/>
        <v>0</v>
      </c>
      <c r="Q172" s="147">
        <v>0</v>
      </c>
      <c r="R172" s="147">
        <f t="shared" si="2"/>
        <v>0</v>
      </c>
      <c r="S172" s="147">
        <v>0</v>
      </c>
      <c r="T172" s="148">
        <f t="shared" si="3"/>
        <v>0</v>
      </c>
      <c r="AR172" s="149" t="s">
        <v>664</v>
      </c>
      <c r="AT172" s="149" t="s">
        <v>263</v>
      </c>
      <c r="AU172" s="149" t="s">
        <v>89</v>
      </c>
      <c r="AY172" s="17" t="s">
        <v>156</v>
      </c>
      <c r="BE172" s="150">
        <f t="shared" si="4"/>
        <v>0</v>
      </c>
      <c r="BF172" s="150">
        <f t="shared" si="5"/>
        <v>0</v>
      </c>
      <c r="BG172" s="150">
        <f t="shared" si="6"/>
        <v>0</v>
      </c>
      <c r="BH172" s="150">
        <f t="shared" si="7"/>
        <v>0</v>
      </c>
      <c r="BI172" s="150">
        <f t="shared" si="8"/>
        <v>0</v>
      </c>
      <c r="BJ172" s="17" t="s">
        <v>89</v>
      </c>
      <c r="BK172" s="150">
        <f t="shared" si="9"/>
        <v>0</v>
      </c>
      <c r="BL172" s="17" t="s">
        <v>403</v>
      </c>
      <c r="BM172" s="149" t="s">
        <v>6913</v>
      </c>
    </row>
    <row r="173" spans="2:65" s="1" customFormat="1" ht="16.5" customHeight="1">
      <c r="B173" s="136"/>
      <c r="C173" s="180" t="s">
        <v>393</v>
      </c>
      <c r="D173" s="180" t="s">
        <v>263</v>
      </c>
      <c r="E173" s="181" t="s">
        <v>6914</v>
      </c>
      <c r="F173" s="182" t="s">
        <v>6915</v>
      </c>
      <c r="G173" s="183" t="s">
        <v>333</v>
      </c>
      <c r="H173" s="184">
        <v>1</v>
      </c>
      <c r="I173" s="185"/>
      <c r="J173" s="186">
        <f t="shared" si="0"/>
        <v>0</v>
      </c>
      <c r="K173" s="187"/>
      <c r="L173" s="188"/>
      <c r="M173" s="189" t="s">
        <v>1</v>
      </c>
      <c r="N173" s="190" t="s">
        <v>42</v>
      </c>
      <c r="P173" s="147">
        <f t="shared" si="1"/>
        <v>0</v>
      </c>
      <c r="Q173" s="147">
        <v>0</v>
      </c>
      <c r="R173" s="147">
        <f t="shared" si="2"/>
        <v>0</v>
      </c>
      <c r="S173" s="147">
        <v>0</v>
      </c>
      <c r="T173" s="148">
        <f t="shared" si="3"/>
        <v>0</v>
      </c>
      <c r="AR173" s="149" t="s">
        <v>664</v>
      </c>
      <c r="AT173" s="149" t="s">
        <v>263</v>
      </c>
      <c r="AU173" s="149" t="s">
        <v>89</v>
      </c>
      <c r="AY173" s="17" t="s">
        <v>156</v>
      </c>
      <c r="BE173" s="150">
        <f t="shared" si="4"/>
        <v>0</v>
      </c>
      <c r="BF173" s="150">
        <f t="shared" si="5"/>
        <v>0</v>
      </c>
      <c r="BG173" s="150">
        <f t="shared" si="6"/>
        <v>0</v>
      </c>
      <c r="BH173" s="150">
        <f t="shared" si="7"/>
        <v>0</v>
      </c>
      <c r="BI173" s="150">
        <f t="shared" si="8"/>
        <v>0</v>
      </c>
      <c r="BJ173" s="17" t="s">
        <v>89</v>
      </c>
      <c r="BK173" s="150">
        <f t="shared" si="9"/>
        <v>0</v>
      </c>
      <c r="BL173" s="17" t="s">
        <v>403</v>
      </c>
      <c r="BM173" s="149" t="s">
        <v>6916</v>
      </c>
    </row>
    <row r="174" spans="2:65" s="1" customFormat="1" ht="16.5" customHeight="1">
      <c r="B174" s="136"/>
      <c r="C174" s="180" t="s">
        <v>403</v>
      </c>
      <c r="D174" s="180" t="s">
        <v>263</v>
      </c>
      <c r="E174" s="181" t="s">
        <v>6917</v>
      </c>
      <c r="F174" s="182" t="s">
        <v>6918</v>
      </c>
      <c r="G174" s="183" t="s">
        <v>333</v>
      </c>
      <c r="H174" s="184">
        <v>3</v>
      </c>
      <c r="I174" s="185"/>
      <c r="J174" s="186">
        <f t="shared" si="0"/>
        <v>0</v>
      </c>
      <c r="K174" s="187"/>
      <c r="L174" s="188"/>
      <c r="M174" s="189" t="s">
        <v>1</v>
      </c>
      <c r="N174" s="190" t="s">
        <v>42</v>
      </c>
      <c r="P174" s="147">
        <f t="shared" si="1"/>
        <v>0</v>
      </c>
      <c r="Q174" s="147">
        <v>0</v>
      </c>
      <c r="R174" s="147">
        <f t="shared" si="2"/>
        <v>0</v>
      </c>
      <c r="S174" s="147">
        <v>0</v>
      </c>
      <c r="T174" s="148">
        <f t="shared" si="3"/>
        <v>0</v>
      </c>
      <c r="AR174" s="149" t="s">
        <v>664</v>
      </c>
      <c r="AT174" s="149" t="s">
        <v>263</v>
      </c>
      <c r="AU174" s="149" t="s">
        <v>89</v>
      </c>
      <c r="AY174" s="17" t="s">
        <v>156</v>
      </c>
      <c r="BE174" s="150">
        <f t="shared" si="4"/>
        <v>0</v>
      </c>
      <c r="BF174" s="150">
        <f t="shared" si="5"/>
        <v>0</v>
      </c>
      <c r="BG174" s="150">
        <f t="shared" si="6"/>
        <v>0</v>
      </c>
      <c r="BH174" s="150">
        <f t="shared" si="7"/>
        <v>0</v>
      </c>
      <c r="BI174" s="150">
        <f t="shared" si="8"/>
        <v>0</v>
      </c>
      <c r="BJ174" s="17" t="s">
        <v>89</v>
      </c>
      <c r="BK174" s="150">
        <f t="shared" si="9"/>
        <v>0</v>
      </c>
      <c r="BL174" s="17" t="s">
        <v>403</v>
      </c>
      <c r="BM174" s="149" t="s">
        <v>6919</v>
      </c>
    </row>
    <row r="175" spans="2:65" s="1" customFormat="1" ht="16.5" customHeight="1">
      <c r="B175" s="136"/>
      <c r="C175" s="180" t="s">
        <v>409</v>
      </c>
      <c r="D175" s="180" t="s">
        <v>263</v>
      </c>
      <c r="E175" s="181" t="s">
        <v>6920</v>
      </c>
      <c r="F175" s="182" t="s">
        <v>6921</v>
      </c>
      <c r="G175" s="183" t="s">
        <v>333</v>
      </c>
      <c r="H175" s="184">
        <v>1</v>
      </c>
      <c r="I175" s="185"/>
      <c r="J175" s="186">
        <f t="shared" si="0"/>
        <v>0</v>
      </c>
      <c r="K175" s="187"/>
      <c r="L175" s="188"/>
      <c r="M175" s="189" t="s">
        <v>1</v>
      </c>
      <c r="N175" s="190" t="s">
        <v>42</v>
      </c>
      <c r="P175" s="147">
        <f t="shared" si="1"/>
        <v>0</v>
      </c>
      <c r="Q175" s="147">
        <v>0</v>
      </c>
      <c r="R175" s="147">
        <f t="shared" si="2"/>
        <v>0</v>
      </c>
      <c r="S175" s="147">
        <v>0</v>
      </c>
      <c r="T175" s="148">
        <f t="shared" si="3"/>
        <v>0</v>
      </c>
      <c r="AR175" s="149" t="s">
        <v>664</v>
      </c>
      <c r="AT175" s="149" t="s">
        <v>263</v>
      </c>
      <c r="AU175" s="149" t="s">
        <v>89</v>
      </c>
      <c r="AY175" s="17" t="s">
        <v>156</v>
      </c>
      <c r="BE175" s="150">
        <f t="shared" si="4"/>
        <v>0</v>
      </c>
      <c r="BF175" s="150">
        <f t="shared" si="5"/>
        <v>0</v>
      </c>
      <c r="BG175" s="150">
        <f t="shared" si="6"/>
        <v>0</v>
      </c>
      <c r="BH175" s="150">
        <f t="shared" si="7"/>
        <v>0</v>
      </c>
      <c r="BI175" s="150">
        <f t="shared" si="8"/>
        <v>0</v>
      </c>
      <c r="BJ175" s="17" t="s">
        <v>89</v>
      </c>
      <c r="BK175" s="150">
        <f t="shared" si="9"/>
        <v>0</v>
      </c>
      <c r="BL175" s="17" t="s">
        <v>403</v>
      </c>
      <c r="BM175" s="149" t="s">
        <v>6922</v>
      </c>
    </row>
    <row r="176" spans="2:65" s="1" customFormat="1" ht="37.9" customHeight="1">
      <c r="B176" s="136"/>
      <c r="C176" s="180" t="s">
        <v>414</v>
      </c>
      <c r="D176" s="180" t="s">
        <v>263</v>
      </c>
      <c r="E176" s="181" t="s">
        <v>6923</v>
      </c>
      <c r="F176" s="182" t="s">
        <v>6924</v>
      </c>
      <c r="G176" s="183" t="s">
        <v>333</v>
      </c>
      <c r="H176" s="184">
        <v>7</v>
      </c>
      <c r="I176" s="185"/>
      <c r="J176" s="186">
        <f t="shared" si="0"/>
        <v>0</v>
      </c>
      <c r="K176" s="187"/>
      <c r="L176" s="188"/>
      <c r="M176" s="189" t="s">
        <v>1</v>
      </c>
      <c r="N176" s="190" t="s">
        <v>42</v>
      </c>
      <c r="P176" s="147">
        <f t="shared" si="1"/>
        <v>0</v>
      </c>
      <c r="Q176" s="147">
        <v>0</v>
      </c>
      <c r="R176" s="147">
        <f t="shared" si="2"/>
        <v>0</v>
      </c>
      <c r="S176" s="147">
        <v>0</v>
      </c>
      <c r="T176" s="148">
        <f t="shared" si="3"/>
        <v>0</v>
      </c>
      <c r="AR176" s="149" t="s">
        <v>664</v>
      </c>
      <c r="AT176" s="149" t="s">
        <v>263</v>
      </c>
      <c r="AU176" s="149" t="s">
        <v>89</v>
      </c>
      <c r="AY176" s="17" t="s">
        <v>156</v>
      </c>
      <c r="BE176" s="150">
        <f t="shared" si="4"/>
        <v>0</v>
      </c>
      <c r="BF176" s="150">
        <f t="shared" si="5"/>
        <v>0</v>
      </c>
      <c r="BG176" s="150">
        <f t="shared" si="6"/>
        <v>0</v>
      </c>
      <c r="BH176" s="150">
        <f t="shared" si="7"/>
        <v>0</v>
      </c>
      <c r="BI176" s="150">
        <f t="shared" si="8"/>
        <v>0</v>
      </c>
      <c r="BJ176" s="17" t="s">
        <v>89</v>
      </c>
      <c r="BK176" s="150">
        <f t="shared" si="9"/>
        <v>0</v>
      </c>
      <c r="BL176" s="17" t="s">
        <v>403</v>
      </c>
      <c r="BM176" s="149" t="s">
        <v>6925</v>
      </c>
    </row>
    <row r="177" spans="2:65" s="1" customFormat="1" ht="24.2" customHeight="1">
      <c r="B177" s="136"/>
      <c r="C177" s="180" t="s">
        <v>432</v>
      </c>
      <c r="D177" s="180" t="s">
        <v>263</v>
      </c>
      <c r="E177" s="181" t="s">
        <v>6926</v>
      </c>
      <c r="F177" s="182" t="s">
        <v>6927</v>
      </c>
      <c r="G177" s="183" t="s">
        <v>333</v>
      </c>
      <c r="H177" s="184">
        <v>1</v>
      </c>
      <c r="I177" s="185"/>
      <c r="J177" s="186">
        <f t="shared" si="0"/>
        <v>0</v>
      </c>
      <c r="K177" s="187"/>
      <c r="L177" s="188"/>
      <c r="M177" s="189" t="s">
        <v>1</v>
      </c>
      <c r="N177" s="190" t="s">
        <v>42</v>
      </c>
      <c r="P177" s="147">
        <f t="shared" si="1"/>
        <v>0</v>
      </c>
      <c r="Q177" s="147">
        <v>0</v>
      </c>
      <c r="R177" s="147">
        <f t="shared" si="2"/>
        <v>0</v>
      </c>
      <c r="S177" s="147">
        <v>0</v>
      </c>
      <c r="T177" s="148">
        <f t="shared" si="3"/>
        <v>0</v>
      </c>
      <c r="AR177" s="149" t="s">
        <v>664</v>
      </c>
      <c r="AT177" s="149" t="s">
        <v>263</v>
      </c>
      <c r="AU177" s="149" t="s">
        <v>89</v>
      </c>
      <c r="AY177" s="17" t="s">
        <v>156</v>
      </c>
      <c r="BE177" s="150">
        <f t="shared" si="4"/>
        <v>0</v>
      </c>
      <c r="BF177" s="150">
        <f t="shared" si="5"/>
        <v>0</v>
      </c>
      <c r="BG177" s="150">
        <f t="shared" si="6"/>
        <v>0</v>
      </c>
      <c r="BH177" s="150">
        <f t="shared" si="7"/>
        <v>0</v>
      </c>
      <c r="BI177" s="150">
        <f t="shared" si="8"/>
        <v>0</v>
      </c>
      <c r="BJ177" s="17" t="s">
        <v>89</v>
      </c>
      <c r="BK177" s="150">
        <f t="shared" si="9"/>
        <v>0</v>
      </c>
      <c r="BL177" s="17" t="s">
        <v>403</v>
      </c>
      <c r="BM177" s="149" t="s">
        <v>6928</v>
      </c>
    </row>
    <row r="178" spans="2:65" s="1" customFormat="1" ht="16.5" customHeight="1">
      <c r="B178" s="136"/>
      <c r="C178" s="180" t="s">
        <v>167</v>
      </c>
      <c r="D178" s="180" t="s">
        <v>263</v>
      </c>
      <c r="E178" s="181" t="s">
        <v>6929</v>
      </c>
      <c r="F178" s="182" t="s">
        <v>6930</v>
      </c>
      <c r="G178" s="183" t="s">
        <v>333</v>
      </c>
      <c r="H178" s="184">
        <v>1</v>
      </c>
      <c r="I178" s="185"/>
      <c r="J178" s="186">
        <f t="shared" si="0"/>
        <v>0</v>
      </c>
      <c r="K178" s="187"/>
      <c r="L178" s="188"/>
      <c r="M178" s="189" t="s">
        <v>1</v>
      </c>
      <c r="N178" s="190" t="s">
        <v>42</v>
      </c>
      <c r="P178" s="147">
        <f t="shared" si="1"/>
        <v>0</v>
      </c>
      <c r="Q178" s="147">
        <v>0</v>
      </c>
      <c r="R178" s="147">
        <f t="shared" si="2"/>
        <v>0</v>
      </c>
      <c r="S178" s="147">
        <v>0</v>
      </c>
      <c r="T178" s="148">
        <f t="shared" si="3"/>
        <v>0</v>
      </c>
      <c r="AR178" s="149" t="s">
        <v>664</v>
      </c>
      <c r="AT178" s="149" t="s">
        <v>263</v>
      </c>
      <c r="AU178" s="149" t="s">
        <v>89</v>
      </c>
      <c r="AY178" s="17" t="s">
        <v>156</v>
      </c>
      <c r="BE178" s="150">
        <f t="shared" si="4"/>
        <v>0</v>
      </c>
      <c r="BF178" s="150">
        <f t="shared" si="5"/>
        <v>0</v>
      </c>
      <c r="BG178" s="150">
        <f t="shared" si="6"/>
        <v>0</v>
      </c>
      <c r="BH178" s="150">
        <f t="shared" si="7"/>
        <v>0</v>
      </c>
      <c r="BI178" s="150">
        <f t="shared" si="8"/>
        <v>0</v>
      </c>
      <c r="BJ178" s="17" t="s">
        <v>89</v>
      </c>
      <c r="BK178" s="150">
        <f t="shared" si="9"/>
        <v>0</v>
      </c>
      <c r="BL178" s="17" t="s">
        <v>403</v>
      </c>
      <c r="BM178" s="149" t="s">
        <v>6931</v>
      </c>
    </row>
    <row r="179" spans="2:65" s="1" customFormat="1" ht="24.2" customHeight="1">
      <c r="B179" s="136"/>
      <c r="C179" s="180" t="s">
        <v>447</v>
      </c>
      <c r="D179" s="180" t="s">
        <v>263</v>
      </c>
      <c r="E179" s="181" t="s">
        <v>6932</v>
      </c>
      <c r="F179" s="182" t="s">
        <v>6933</v>
      </c>
      <c r="G179" s="183" t="s">
        <v>333</v>
      </c>
      <c r="H179" s="184">
        <v>1</v>
      </c>
      <c r="I179" s="185"/>
      <c r="J179" s="186">
        <f t="shared" si="0"/>
        <v>0</v>
      </c>
      <c r="K179" s="187"/>
      <c r="L179" s="188"/>
      <c r="M179" s="189" t="s">
        <v>1</v>
      </c>
      <c r="N179" s="190" t="s">
        <v>42</v>
      </c>
      <c r="P179" s="147">
        <f t="shared" si="1"/>
        <v>0</v>
      </c>
      <c r="Q179" s="147">
        <v>0</v>
      </c>
      <c r="R179" s="147">
        <f t="shared" si="2"/>
        <v>0</v>
      </c>
      <c r="S179" s="147">
        <v>0</v>
      </c>
      <c r="T179" s="148">
        <f t="shared" si="3"/>
        <v>0</v>
      </c>
      <c r="AR179" s="149" t="s">
        <v>664</v>
      </c>
      <c r="AT179" s="149" t="s">
        <v>263</v>
      </c>
      <c r="AU179" s="149" t="s">
        <v>89</v>
      </c>
      <c r="AY179" s="17" t="s">
        <v>156</v>
      </c>
      <c r="BE179" s="150">
        <f t="shared" si="4"/>
        <v>0</v>
      </c>
      <c r="BF179" s="150">
        <f t="shared" si="5"/>
        <v>0</v>
      </c>
      <c r="BG179" s="150">
        <f t="shared" si="6"/>
        <v>0</v>
      </c>
      <c r="BH179" s="150">
        <f t="shared" si="7"/>
        <v>0</v>
      </c>
      <c r="BI179" s="150">
        <f t="shared" si="8"/>
        <v>0</v>
      </c>
      <c r="BJ179" s="17" t="s">
        <v>89</v>
      </c>
      <c r="BK179" s="150">
        <f t="shared" si="9"/>
        <v>0</v>
      </c>
      <c r="BL179" s="17" t="s">
        <v>403</v>
      </c>
      <c r="BM179" s="149" t="s">
        <v>6934</v>
      </c>
    </row>
    <row r="180" spans="2:65" s="1" customFormat="1" ht="16.5" customHeight="1">
      <c r="B180" s="136"/>
      <c r="C180" s="180" t="s">
        <v>495</v>
      </c>
      <c r="D180" s="180" t="s">
        <v>263</v>
      </c>
      <c r="E180" s="181" t="s">
        <v>6935</v>
      </c>
      <c r="F180" s="182" t="s">
        <v>6936</v>
      </c>
      <c r="G180" s="183" t="s">
        <v>333</v>
      </c>
      <c r="H180" s="184">
        <v>1</v>
      </c>
      <c r="I180" s="185"/>
      <c r="J180" s="186">
        <f t="shared" si="0"/>
        <v>0</v>
      </c>
      <c r="K180" s="187"/>
      <c r="L180" s="188"/>
      <c r="M180" s="189" t="s">
        <v>1</v>
      </c>
      <c r="N180" s="190" t="s">
        <v>42</v>
      </c>
      <c r="P180" s="147">
        <f t="shared" si="1"/>
        <v>0</v>
      </c>
      <c r="Q180" s="147">
        <v>0</v>
      </c>
      <c r="R180" s="147">
        <f t="shared" si="2"/>
        <v>0</v>
      </c>
      <c r="S180" s="147">
        <v>0</v>
      </c>
      <c r="T180" s="148">
        <f t="shared" si="3"/>
        <v>0</v>
      </c>
      <c r="AR180" s="149" t="s">
        <v>664</v>
      </c>
      <c r="AT180" s="149" t="s">
        <v>263</v>
      </c>
      <c r="AU180" s="149" t="s">
        <v>89</v>
      </c>
      <c r="AY180" s="17" t="s">
        <v>156</v>
      </c>
      <c r="BE180" s="150">
        <f t="shared" si="4"/>
        <v>0</v>
      </c>
      <c r="BF180" s="150">
        <f t="shared" si="5"/>
        <v>0</v>
      </c>
      <c r="BG180" s="150">
        <f t="shared" si="6"/>
        <v>0</v>
      </c>
      <c r="BH180" s="150">
        <f t="shared" si="7"/>
        <v>0</v>
      </c>
      <c r="BI180" s="150">
        <f t="shared" si="8"/>
        <v>0</v>
      </c>
      <c r="BJ180" s="17" t="s">
        <v>89</v>
      </c>
      <c r="BK180" s="150">
        <f t="shared" si="9"/>
        <v>0</v>
      </c>
      <c r="BL180" s="17" t="s">
        <v>403</v>
      </c>
      <c r="BM180" s="149" t="s">
        <v>6937</v>
      </c>
    </row>
    <row r="181" spans="2:65" s="1" customFormat="1" ht="16.5" customHeight="1">
      <c r="B181" s="136"/>
      <c r="C181" s="180" t="s">
        <v>7</v>
      </c>
      <c r="D181" s="180" t="s">
        <v>263</v>
      </c>
      <c r="E181" s="181" t="s">
        <v>6938</v>
      </c>
      <c r="F181" s="182" t="s">
        <v>6939</v>
      </c>
      <c r="G181" s="183" t="s">
        <v>333</v>
      </c>
      <c r="H181" s="184">
        <v>1</v>
      </c>
      <c r="I181" s="185"/>
      <c r="J181" s="186">
        <f t="shared" si="0"/>
        <v>0</v>
      </c>
      <c r="K181" s="187"/>
      <c r="L181" s="188"/>
      <c r="M181" s="189" t="s">
        <v>1</v>
      </c>
      <c r="N181" s="190" t="s">
        <v>42</v>
      </c>
      <c r="P181" s="147">
        <f t="shared" si="1"/>
        <v>0</v>
      </c>
      <c r="Q181" s="147">
        <v>0</v>
      </c>
      <c r="R181" s="147">
        <f t="shared" si="2"/>
        <v>0</v>
      </c>
      <c r="S181" s="147">
        <v>0</v>
      </c>
      <c r="T181" s="148">
        <f t="shared" si="3"/>
        <v>0</v>
      </c>
      <c r="AR181" s="149" t="s">
        <v>664</v>
      </c>
      <c r="AT181" s="149" t="s">
        <v>263</v>
      </c>
      <c r="AU181" s="149" t="s">
        <v>89</v>
      </c>
      <c r="AY181" s="17" t="s">
        <v>156</v>
      </c>
      <c r="BE181" s="150">
        <f t="shared" si="4"/>
        <v>0</v>
      </c>
      <c r="BF181" s="150">
        <f t="shared" si="5"/>
        <v>0</v>
      </c>
      <c r="BG181" s="150">
        <f t="shared" si="6"/>
        <v>0</v>
      </c>
      <c r="BH181" s="150">
        <f t="shared" si="7"/>
        <v>0</v>
      </c>
      <c r="BI181" s="150">
        <f t="shared" si="8"/>
        <v>0</v>
      </c>
      <c r="BJ181" s="17" t="s">
        <v>89</v>
      </c>
      <c r="BK181" s="150">
        <f t="shared" si="9"/>
        <v>0</v>
      </c>
      <c r="BL181" s="17" t="s">
        <v>403</v>
      </c>
      <c r="BM181" s="149" t="s">
        <v>6940</v>
      </c>
    </row>
    <row r="182" spans="2:65" s="1" customFormat="1" ht="37.9" customHeight="1">
      <c r="B182" s="136"/>
      <c r="C182" s="180" t="s">
        <v>548</v>
      </c>
      <c r="D182" s="180" t="s">
        <v>263</v>
      </c>
      <c r="E182" s="181" t="s">
        <v>6941</v>
      </c>
      <c r="F182" s="182" t="s">
        <v>6942</v>
      </c>
      <c r="G182" s="183" t="s">
        <v>333</v>
      </c>
      <c r="H182" s="184">
        <v>5</v>
      </c>
      <c r="I182" s="185"/>
      <c r="J182" s="186">
        <f t="shared" si="0"/>
        <v>0</v>
      </c>
      <c r="K182" s="187"/>
      <c r="L182" s="188"/>
      <c r="M182" s="189" t="s">
        <v>1</v>
      </c>
      <c r="N182" s="190" t="s">
        <v>42</v>
      </c>
      <c r="P182" s="147">
        <f t="shared" si="1"/>
        <v>0</v>
      </c>
      <c r="Q182" s="147">
        <v>0</v>
      </c>
      <c r="R182" s="147">
        <f t="shared" si="2"/>
        <v>0</v>
      </c>
      <c r="S182" s="147">
        <v>0</v>
      </c>
      <c r="T182" s="148">
        <f t="shared" si="3"/>
        <v>0</v>
      </c>
      <c r="AR182" s="149" t="s">
        <v>664</v>
      </c>
      <c r="AT182" s="149" t="s">
        <v>263</v>
      </c>
      <c r="AU182" s="149" t="s">
        <v>89</v>
      </c>
      <c r="AY182" s="17" t="s">
        <v>156</v>
      </c>
      <c r="BE182" s="150">
        <f t="shared" si="4"/>
        <v>0</v>
      </c>
      <c r="BF182" s="150">
        <f t="shared" si="5"/>
        <v>0</v>
      </c>
      <c r="BG182" s="150">
        <f t="shared" si="6"/>
        <v>0</v>
      </c>
      <c r="BH182" s="150">
        <f t="shared" si="7"/>
        <v>0</v>
      </c>
      <c r="BI182" s="150">
        <f t="shared" si="8"/>
        <v>0</v>
      </c>
      <c r="BJ182" s="17" t="s">
        <v>89</v>
      </c>
      <c r="BK182" s="150">
        <f t="shared" si="9"/>
        <v>0</v>
      </c>
      <c r="BL182" s="17" t="s">
        <v>403</v>
      </c>
      <c r="BM182" s="149" t="s">
        <v>6943</v>
      </c>
    </row>
    <row r="183" spans="2:65" s="1" customFormat="1" ht="16.5" customHeight="1">
      <c r="B183" s="136"/>
      <c r="C183" s="180" t="s">
        <v>571</v>
      </c>
      <c r="D183" s="180" t="s">
        <v>263</v>
      </c>
      <c r="E183" s="181" t="s">
        <v>6944</v>
      </c>
      <c r="F183" s="182" t="s">
        <v>6945</v>
      </c>
      <c r="G183" s="183" t="s">
        <v>170</v>
      </c>
      <c r="H183" s="184">
        <v>5</v>
      </c>
      <c r="I183" s="185"/>
      <c r="J183" s="186">
        <f t="shared" si="0"/>
        <v>0</v>
      </c>
      <c r="K183" s="187"/>
      <c r="L183" s="188"/>
      <c r="M183" s="189" t="s">
        <v>1</v>
      </c>
      <c r="N183" s="190" t="s">
        <v>42</v>
      </c>
      <c r="P183" s="147">
        <f t="shared" si="1"/>
        <v>0</v>
      </c>
      <c r="Q183" s="147">
        <v>0</v>
      </c>
      <c r="R183" s="147">
        <f t="shared" si="2"/>
        <v>0</v>
      </c>
      <c r="S183" s="147">
        <v>0</v>
      </c>
      <c r="T183" s="148">
        <f t="shared" si="3"/>
        <v>0</v>
      </c>
      <c r="AR183" s="149" t="s">
        <v>664</v>
      </c>
      <c r="AT183" s="149" t="s">
        <v>263</v>
      </c>
      <c r="AU183" s="149" t="s">
        <v>89</v>
      </c>
      <c r="AY183" s="17" t="s">
        <v>156</v>
      </c>
      <c r="BE183" s="150">
        <f t="shared" si="4"/>
        <v>0</v>
      </c>
      <c r="BF183" s="150">
        <f t="shared" si="5"/>
        <v>0</v>
      </c>
      <c r="BG183" s="150">
        <f t="shared" si="6"/>
        <v>0</v>
      </c>
      <c r="BH183" s="150">
        <f t="shared" si="7"/>
        <v>0</v>
      </c>
      <c r="BI183" s="150">
        <f t="shared" si="8"/>
        <v>0</v>
      </c>
      <c r="BJ183" s="17" t="s">
        <v>89</v>
      </c>
      <c r="BK183" s="150">
        <f t="shared" si="9"/>
        <v>0</v>
      </c>
      <c r="BL183" s="17" t="s">
        <v>403</v>
      </c>
      <c r="BM183" s="149" t="s">
        <v>6946</v>
      </c>
    </row>
    <row r="184" spans="2:65" s="10" customFormat="1" ht="22.9" customHeight="1">
      <c r="B184" s="126"/>
      <c r="D184" s="127" t="s">
        <v>75</v>
      </c>
      <c r="E184" s="191" t="s">
        <v>6947</v>
      </c>
      <c r="F184" s="191" t="s">
        <v>6948</v>
      </c>
      <c r="I184" s="129"/>
      <c r="J184" s="192">
        <f>BK184</f>
        <v>0</v>
      </c>
      <c r="L184" s="126"/>
      <c r="M184" s="131"/>
      <c r="P184" s="132">
        <f>SUM(P185:P196)</f>
        <v>0</v>
      </c>
      <c r="R184" s="132">
        <f>SUM(R185:R196)</f>
        <v>0</v>
      </c>
      <c r="T184" s="133">
        <f>SUM(T185:T196)</f>
        <v>0</v>
      </c>
      <c r="AR184" s="127" t="s">
        <v>82</v>
      </c>
      <c r="AT184" s="134" t="s">
        <v>75</v>
      </c>
      <c r="AU184" s="134" t="s">
        <v>82</v>
      </c>
      <c r="AY184" s="127" t="s">
        <v>156</v>
      </c>
      <c r="BK184" s="135">
        <f>SUM(BK185:BK196)</f>
        <v>0</v>
      </c>
    </row>
    <row r="185" spans="2:65" s="1" customFormat="1" ht="49.15" customHeight="1">
      <c r="B185" s="136"/>
      <c r="C185" s="180" t="s">
        <v>587</v>
      </c>
      <c r="D185" s="180" t="s">
        <v>263</v>
      </c>
      <c r="E185" s="181" t="s">
        <v>6949</v>
      </c>
      <c r="F185" s="182" t="s">
        <v>6950</v>
      </c>
      <c r="G185" s="183" t="s">
        <v>170</v>
      </c>
      <c r="H185" s="184">
        <v>1.1000000000000001</v>
      </c>
      <c r="I185" s="185"/>
      <c r="J185" s="186">
        <f t="shared" ref="J185:J196" si="10">ROUND(I185*H185,2)</f>
        <v>0</v>
      </c>
      <c r="K185" s="187"/>
      <c r="L185" s="188"/>
      <c r="M185" s="189" t="s">
        <v>1</v>
      </c>
      <c r="N185" s="190" t="s">
        <v>42</v>
      </c>
      <c r="P185" s="147">
        <f t="shared" ref="P185:P196" si="11">O185*H185</f>
        <v>0</v>
      </c>
      <c r="Q185" s="147">
        <v>0</v>
      </c>
      <c r="R185" s="147">
        <f t="shared" ref="R185:R196" si="12">Q185*H185</f>
        <v>0</v>
      </c>
      <c r="S185" s="147">
        <v>0</v>
      </c>
      <c r="T185" s="148">
        <f t="shared" ref="T185:T196" si="13">S185*H185</f>
        <v>0</v>
      </c>
      <c r="AR185" s="149" t="s">
        <v>664</v>
      </c>
      <c r="AT185" s="149" t="s">
        <v>263</v>
      </c>
      <c r="AU185" s="149" t="s">
        <v>89</v>
      </c>
      <c r="AY185" s="17" t="s">
        <v>156</v>
      </c>
      <c r="BE185" s="150">
        <f t="shared" ref="BE185:BE196" si="14">IF(N185="základná",J185,0)</f>
        <v>0</v>
      </c>
      <c r="BF185" s="150">
        <f t="shared" ref="BF185:BF196" si="15">IF(N185="znížená",J185,0)</f>
        <v>0</v>
      </c>
      <c r="BG185" s="150">
        <f t="shared" ref="BG185:BG196" si="16">IF(N185="zákl. prenesená",J185,0)</f>
        <v>0</v>
      </c>
      <c r="BH185" s="150">
        <f t="shared" ref="BH185:BH196" si="17">IF(N185="zníž. prenesená",J185,0)</f>
        <v>0</v>
      </c>
      <c r="BI185" s="150">
        <f t="shared" ref="BI185:BI196" si="18">IF(N185="nulová",J185,0)</f>
        <v>0</v>
      </c>
      <c r="BJ185" s="17" t="s">
        <v>89</v>
      </c>
      <c r="BK185" s="150">
        <f t="shared" ref="BK185:BK196" si="19">ROUND(I185*H185,2)</f>
        <v>0</v>
      </c>
      <c r="BL185" s="17" t="s">
        <v>403</v>
      </c>
      <c r="BM185" s="149" t="s">
        <v>6951</v>
      </c>
    </row>
    <row r="186" spans="2:65" s="1" customFormat="1" ht="16.5" customHeight="1">
      <c r="B186" s="136"/>
      <c r="C186" s="180" t="s">
        <v>602</v>
      </c>
      <c r="D186" s="180" t="s">
        <v>263</v>
      </c>
      <c r="E186" s="181" t="s">
        <v>6952</v>
      </c>
      <c r="F186" s="182" t="s">
        <v>6953</v>
      </c>
      <c r="G186" s="183" t="s">
        <v>170</v>
      </c>
      <c r="H186" s="184">
        <v>7.5</v>
      </c>
      <c r="I186" s="185"/>
      <c r="J186" s="186">
        <f t="shared" si="10"/>
        <v>0</v>
      </c>
      <c r="K186" s="187"/>
      <c r="L186" s="188"/>
      <c r="M186" s="189" t="s">
        <v>1</v>
      </c>
      <c r="N186" s="190" t="s">
        <v>42</v>
      </c>
      <c r="P186" s="147">
        <f t="shared" si="11"/>
        <v>0</v>
      </c>
      <c r="Q186" s="147">
        <v>0</v>
      </c>
      <c r="R186" s="147">
        <f t="shared" si="12"/>
        <v>0</v>
      </c>
      <c r="S186" s="147">
        <v>0</v>
      </c>
      <c r="T186" s="148">
        <f t="shared" si="13"/>
        <v>0</v>
      </c>
      <c r="AR186" s="149" t="s">
        <v>664</v>
      </c>
      <c r="AT186" s="149" t="s">
        <v>263</v>
      </c>
      <c r="AU186" s="149" t="s">
        <v>89</v>
      </c>
      <c r="AY186" s="17" t="s">
        <v>156</v>
      </c>
      <c r="BE186" s="150">
        <f t="shared" si="14"/>
        <v>0</v>
      </c>
      <c r="BF186" s="150">
        <f t="shared" si="15"/>
        <v>0</v>
      </c>
      <c r="BG186" s="150">
        <f t="shared" si="16"/>
        <v>0</v>
      </c>
      <c r="BH186" s="150">
        <f t="shared" si="17"/>
        <v>0</v>
      </c>
      <c r="BI186" s="150">
        <f t="shared" si="18"/>
        <v>0</v>
      </c>
      <c r="BJ186" s="17" t="s">
        <v>89</v>
      </c>
      <c r="BK186" s="150">
        <f t="shared" si="19"/>
        <v>0</v>
      </c>
      <c r="BL186" s="17" t="s">
        <v>403</v>
      </c>
      <c r="BM186" s="149" t="s">
        <v>6954</v>
      </c>
    </row>
    <row r="187" spans="2:65" s="1" customFormat="1" ht="16.5" customHeight="1">
      <c r="B187" s="136"/>
      <c r="C187" s="180" t="s">
        <v>608</v>
      </c>
      <c r="D187" s="180" t="s">
        <v>263</v>
      </c>
      <c r="E187" s="181" t="s">
        <v>6955</v>
      </c>
      <c r="F187" s="182" t="s">
        <v>6956</v>
      </c>
      <c r="G187" s="183" t="s">
        <v>170</v>
      </c>
      <c r="H187" s="184">
        <v>42.5</v>
      </c>
      <c r="I187" s="185"/>
      <c r="J187" s="186">
        <f t="shared" si="10"/>
        <v>0</v>
      </c>
      <c r="K187" s="187"/>
      <c r="L187" s="188"/>
      <c r="M187" s="189" t="s">
        <v>1</v>
      </c>
      <c r="N187" s="190" t="s">
        <v>42</v>
      </c>
      <c r="P187" s="147">
        <f t="shared" si="11"/>
        <v>0</v>
      </c>
      <c r="Q187" s="147">
        <v>0</v>
      </c>
      <c r="R187" s="147">
        <f t="shared" si="12"/>
        <v>0</v>
      </c>
      <c r="S187" s="147">
        <v>0</v>
      </c>
      <c r="T187" s="148">
        <f t="shared" si="13"/>
        <v>0</v>
      </c>
      <c r="AR187" s="149" t="s">
        <v>664</v>
      </c>
      <c r="AT187" s="149" t="s">
        <v>263</v>
      </c>
      <c r="AU187" s="149" t="s">
        <v>89</v>
      </c>
      <c r="AY187" s="17" t="s">
        <v>156</v>
      </c>
      <c r="BE187" s="150">
        <f t="shared" si="14"/>
        <v>0</v>
      </c>
      <c r="BF187" s="150">
        <f t="shared" si="15"/>
        <v>0</v>
      </c>
      <c r="BG187" s="150">
        <f t="shared" si="16"/>
        <v>0</v>
      </c>
      <c r="BH187" s="150">
        <f t="shared" si="17"/>
        <v>0</v>
      </c>
      <c r="BI187" s="150">
        <f t="shared" si="18"/>
        <v>0</v>
      </c>
      <c r="BJ187" s="17" t="s">
        <v>89</v>
      </c>
      <c r="BK187" s="150">
        <f t="shared" si="19"/>
        <v>0</v>
      </c>
      <c r="BL187" s="17" t="s">
        <v>403</v>
      </c>
      <c r="BM187" s="149" t="s">
        <v>6957</v>
      </c>
    </row>
    <row r="188" spans="2:65" s="1" customFormat="1" ht="16.5" customHeight="1">
      <c r="B188" s="136"/>
      <c r="C188" s="180" t="s">
        <v>626</v>
      </c>
      <c r="D188" s="180" t="s">
        <v>263</v>
      </c>
      <c r="E188" s="181" t="s">
        <v>6958</v>
      </c>
      <c r="F188" s="182" t="s">
        <v>6959</v>
      </c>
      <c r="G188" s="183" t="s">
        <v>170</v>
      </c>
      <c r="H188" s="184">
        <v>22.3</v>
      </c>
      <c r="I188" s="185"/>
      <c r="J188" s="186">
        <f t="shared" si="10"/>
        <v>0</v>
      </c>
      <c r="K188" s="187"/>
      <c r="L188" s="188"/>
      <c r="M188" s="189" t="s">
        <v>1</v>
      </c>
      <c r="N188" s="190" t="s">
        <v>42</v>
      </c>
      <c r="P188" s="147">
        <f t="shared" si="11"/>
        <v>0</v>
      </c>
      <c r="Q188" s="147">
        <v>0</v>
      </c>
      <c r="R188" s="147">
        <f t="shared" si="12"/>
        <v>0</v>
      </c>
      <c r="S188" s="147">
        <v>0</v>
      </c>
      <c r="T188" s="148">
        <f t="shared" si="13"/>
        <v>0</v>
      </c>
      <c r="AR188" s="149" t="s">
        <v>664</v>
      </c>
      <c r="AT188" s="149" t="s">
        <v>263</v>
      </c>
      <c r="AU188" s="149" t="s">
        <v>89</v>
      </c>
      <c r="AY188" s="17" t="s">
        <v>156</v>
      </c>
      <c r="BE188" s="150">
        <f t="shared" si="14"/>
        <v>0</v>
      </c>
      <c r="BF188" s="150">
        <f t="shared" si="15"/>
        <v>0</v>
      </c>
      <c r="BG188" s="150">
        <f t="shared" si="16"/>
        <v>0</v>
      </c>
      <c r="BH188" s="150">
        <f t="shared" si="17"/>
        <v>0</v>
      </c>
      <c r="BI188" s="150">
        <f t="shared" si="18"/>
        <v>0</v>
      </c>
      <c r="BJ188" s="17" t="s">
        <v>89</v>
      </c>
      <c r="BK188" s="150">
        <f t="shared" si="19"/>
        <v>0</v>
      </c>
      <c r="BL188" s="17" t="s">
        <v>403</v>
      </c>
      <c r="BM188" s="149" t="s">
        <v>6960</v>
      </c>
    </row>
    <row r="189" spans="2:65" s="1" customFormat="1" ht="16.5" customHeight="1">
      <c r="B189" s="136"/>
      <c r="C189" s="180" t="s">
        <v>633</v>
      </c>
      <c r="D189" s="180" t="s">
        <v>263</v>
      </c>
      <c r="E189" s="181" t="s">
        <v>6961</v>
      </c>
      <c r="F189" s="182" t="s">
        <v>6962</v>
      </c>
      <c r="G189" s="183" t="s">
        <v>170</v>
      </c>
      <c r="H189" s="184">
        <v>0.1</v>
      </c>
      <c r="I189" s="185"/>
      <c r="J189" s="186">
        <f t="shared" si="10"/>
        <v>0</v>
      </c>
      <c r="K189" s="187"/>
      <c r="L189" s="188"/>
      <c r="M189" s="189" t="s">
        <v>1</v>
      </c>
      <c r="N189" s="190" t="s">
        <v>42</v>
      </c>
      <c r="P189" s="147">
        <f t="shared" si="11"/>
        <v>0</v>
      </c>
      <c r="Q189" s="147">
        <v>0</v>
      </c>
      <c r="R189" s="147">
        <f t="shared" si="12"/>
        <v>0</v>
      </c>
      <c r="S189" s="147">
        <v>0</v>
      </c>
      <c r="T189" s="148">
        <f t="shared" si="13"/>
        <v>0</v>
      </c>
      <c r="AR189" s="149" t="s">
        <v>664</v>
      </c>
      <c r="AT189" s="149" t="s">
        <v>263</v>
      </c>
      <c r="AU189" s="149" t="s">
        <v>89</v>
      </c>
      <c r="AY189" s="17" t="s">
        <v>156</v>
      </c>
      <c r="BE189" s="150">
        <f t="shared" si="14"/>
        <v>0</v>
      </c>
      <c r="BF189" s="150">
        <f t="shared" si="15"/>
        <v>0</v>
      </c>
      <c r="BG189" s="150">
        <f t="shared" si="16"/>
        <v>0</v>
      </c>
      <c r="BH189" s="150">
        <f t="shared" si="17"/>
        <v>0</v>
      </c>
      <c r="BI189" s="150">
        <f t="shared" si="18"/>
        <v>0</v>
      </c>
      <c r="BJ189" s="17" t="s">
        <v>89</v>
      </c>
      <c r="BK189" s="150">
        <f t="shared" si="19"/>
        <v>0</v>
      </c>
      <c r="BL189" s="17" t="s">
        <v>403</v>
      </c>
      <c r="BM189" s="149" t="s">
        <v>6963</v>
      </c>
    </row>
    <row r="190" spans="2:65" s="1" customFormat="1" ht="38.65" customHeight="1">
      <c r="B190" s="136"/>
      <c r="C190" s="180" t="s">
        <v>647</v>
      </c>
      <c r="D190" s="180" t="s">
        <v>263</v>
      </c>
      <c r="E190" s="181" t="s">
        <v>6964</v>
      </c>
      <c r="F190" s="182" t="s">
        <v>6965</v>
      </c>
      <c r="G190" s="183" t="s">
        <v>170</v>
      </c>
      <c r="H190" s="184">
        <v>0.4</v>
      </c>
      <c r="I190" s="185"/>
      <c r="J190" s="186">
        <f t="shared" si="10"/>
        <v>0</v>
      </c>
      <c r="K190" s="187"/>
      <c r="L190" s="188"/>
      <c r="M190" s="189" t="s">
        <v>1</v>
      </c>
      <c r="N190" s="190" t="s">
        <v>42</v>
      </c>
      <c r="P190" s="147">
        <f t="shared" si="11"/>
        <v>0</v>
      </c>
      <c r="Q190" s="147">
        <v>0</v>
      </c>
      <c r="R190" s="147">
        <f t="shared" si="12"/>
        <v>0</v>
      </c>
      <c r="S190" s="147">
        <v>0</v>
      </c>
      <c r="T190" s="148">
        <f t="shared" si="13"/>
        <v>0</v>
      </c>
      <c r="AR190" s="149" t="s">
        <v>664</v>
      </c>
      <c r="AT190" s="149" t="s">
        <v>263</v>
      </c>
      <c r="AU190" s="149" t="s">
        <v>89</v>
      </c>
      <c r="AY190" s="17" t="s">
        <v>156</v>
      </c>
      <c r="BE190" s="150">
        <f t="shared" si="14"/>
        <v>0</v>
      </c>
      <c r="BF190" s="150">
        <f t="shared" si="15"/>
        <v>0</v>
      </c>
      <c r="BG190" s="150">
        <f t="shared" si="16"/>
        <v>0</v>
      </c>
      <c r="BH190" s="150">
        <f t="shared" si="17"/>
        <v>0</v>
      </c>
      <c r="BI190" s="150">
        <f t="shared" si="18"/>
        <v>0</v>
      </c>
      <c r="BJ190" s="17" t="s">
        <v>89</v>
      </c>
      <c r="BK190" s="150">
        <f t="shared" si="19"/>
        <v>0</v>
      </c>
      <c r="BL190" s="17" t="s">
        <v>403</v>
      </c>
      <c r="BM190" s="149" t="s">
        <v>6966</v>
      </c>
    </row>
    <row r="191" spans="2:65" s="1" customFormat="1" ht="24.2" customHeight="1">
      <c r="B191" s="136"/>
      <c r="C191" s="180" t="s">
        <v>664</v>
      </c>
      <c r="D191" s="180" t="s">
        <v>263</v>
      </c>
      <c r="E191" s="181" t="s">
        <v>6967</v>
      </c>
      <c r="F191" s="182" t="s">
        <v>6968</v>
      </c>
      <c r="G191" s="183" t="s">
        <v>170</v>
      </c>
      <c r="H191" s="184">
        <v>0.5</v>
      </c>
      <c r="I191" s="185"/>
      <c r="J191" s="186">
        <f t="shared" si="10"/>
        <v>0</v>
      </c>
      <c r="K191" s="187"/>
      <c r="L191" s="188"/>
      <c r="M191" s="189" t="s">
        <v>1</v>
      </c>
      <c r="N191" s="190" t="s">
        <v>42</v>
      </c>
      <c r="P191" s="147">
        <f t="shared" si="11"/>
        <v>0</v>
      </c>
      <c r="Q191" s="147">
        <v>0</v>
      </c>
      <c r="R191" s="147">
        <f t="shared" si="12"/>
        <v>0</v>
      </c>
      <c r="S191" s="147">
        <v>0</v>
      </c>
      <c r="T191" s="148">
        <f t="shared" si="13"/>
        <v>0</v>
      </c>
      <c r="AR191" s="149" t="s">
        <v>664</v>
      </c>
      <c r="AT191" s="149" t="s">
        <v>263</v>
      </c>
      <c r="AU191" s="149" t="s">
        <v>89</v>
      </c>
      <c r="AY191" s="17" t="s">
        <v>156</v>
      </c>
      <c r="BE191" s="150">
        <f t="shared" si="14"/>
        <v>0</v>
      </c>
      <c r="BF191" s="150">
        <f t="shared" si="15"/>
        <v>0</v>
      </c>
      <c r="BG191" s="150">
        <f t="shared" si="16"/>
        <v>0</v>
      </c>
      <c r="BH191" s="150">
        <f t="shared" si="17"/>
        <v>0</v>
      </c>
      <c r="BI191" s="150">
        <f t="shared" si="18"/>
        <v>0</v>
      </c>
      <c r="BJ191" s="17" t="s">
        <v>89</v>
      </c>
      <c r="BK191" s="150">
        <f t="shared" si="19"/>
        <v>0</v>
      </c>
      <c r="BL191" s="17" t="s">
        <v>403</v>
      </c>
      <c r="BM191" s="149" t="s">
        <v>6969</v>
      </c>
    </row>
    <row r="192" spans="2:65" s="1" customFormat="1" ht="24.2" customHeight="1">
      <c r="B192" s="136"/>
      <c r="C192" s="180" t="s">
        <v>681</v>
      </c>
      <c r="D192" s="180" t="s">
        <v>263</v>
      </c>
      <c r="E192" s="181" t="s">
        <v>6970</v>
      </c>
      <c r="F192" s="182" t="s">
        <v>6971</v>
      </c>
      <c r="G192" s="183" t="s">
        <v>170</v>
      </c>
      <c r="H192" s="184">
        <v>15</v>
      </c>
      <c r="I192" s="185"/>
      <c r="J192" s="186">
        <f t="shared" si="10"/>
        <v>0</v>
      </c>
      <c r="K192" s="187"/>
      <c r="L192" s="188"/>
      <c r="M192" s="189" t="s">
        <v>1</v>
      </c>
      <c r="N192" s="190" t="s">
        <v>42</v>
      </c>
      <c r="P192" s="147">
        <f t="shared" si="11"/>
        <v>0</v>
      </c>
      <c r="Q192" s="147">
        <v>0</v>
      </c>
      <c r="R192" s="147">
        <f t="shared" si="12"/>
        <v>0</v>
      </c>
      <c r="S192" s="147">
        <v>0</v>
      </c>
      <c r="T192" s="148">
        <f t="shared" si="13"/>
        <v>0</v>
      </c>
      <c r="AR192" s="149" t="s">
        <v>664</v>
      </c>
      <c r="AT192" s="149" t="s">
        <v>263</v>
      </c>
      <c r="AU192" s="149" t="s">
        <v>89</v>
      </c>
      <c r="AY192" s="17" t="s">
        <v>156</v>
      </c>
      <c r="BE192" s="150">
        <f t="shared" si="14"/>
        <v>0</v>
      </c>
      <c r="BF192" s="150">
        <f t="shared" si="15"/>
        <v>0</v>
      </c>
      <c r="BG192" s="150">
        <f t="shared" si="16"/>
        <v>0</v>
      </c>
      <c r="BH192" s="150">
        <f t="shared" si="17"/>
        <v>0</v>
      </c>
      <c r="BI192" s="150">
        <f t="shared" si="18"/>
        <v>0</v>
      </c>
      <c r="BJ192" s="17" t="s">
        <v>89</v>
      </c>
      <c r="BK192" s="150">
        <f t="shared" si="19"/>
        <v>0</v>
      </c>
      <c r="BL192" s="17" t="s">
        <v>403</v>
      </c>
      <c r="BM192" s="149" t="s">
        <v>6972</v>
      </c>
    </row>
    <row r="193" spans="2:65" s="1" customFormat="1" ht="24.2" customHeight="1">
      <c r="B193" s="136"/>
      <c r="C193" s="180" t="s">
        <v>688</v>
      </c>
      <c r="D193" s="180" t="s">
        <v>263</v>
      </c>
      <c r="E193" s="181" t="s">
        <v>6973</v>
      </c>
      <c r="F193" s="182" t="s">
        <v>6974</v>
      </c>
      <c r="G193" s="183" t="s">
        <v>170</v>
      </c>
      <c r="H193" s="184">
        <v>4.0999999999999996</v>
      </c>
      <c r="I193" s="185"/>
      <c r="J193" s="186">
        <f t="shared" si="10"/>
        <v>0</v>
      </c>
      <c r="K193" s="187"/>
      <c r="L193" s="188"/>
      <c r="M193" s="189" t="s">
        <v>1</v>
      </c>
      <c r="N193" s="190" t="s">
        <v>42</v>
      </c>
      <c r="P193" s="147">
        <f t="shared" si="11"/>
        <v>0</v>
      </c>
      <c r="Q193" s="147">
        <v>0</v>
      </c>
      <c r="R193" s="147">
        <f t="shared" si="12"/>
        <v>0</v>
      </c>
      <c r="S193" s="147">
        <v>0</v>
      </c>
      <c r="T193" s="148">
        <f t="shared" si="13"/>
        <v>0</v>
      </c>
      <c r="AR193" s="149" t="s">
        <v>664</v>
      </c>
      <c r="AT193" s="149" t="s">
        <v>263</v>
      </c>
      <c r="AU193" s="149" t="s">
        <v>89</v>
      </c>
      <c r="AY193" s="17" t="s">
        <v>156</v>
      </c>
      <c r="BE193" s="150">
        <f t="shared" si="14"/>
        <v>0</v>
      </c>
      <c r="BF193" s="150">
        <f t="shared" si="15"/>
        <v>0</v>
      </c>
      <c r="BG193" s="150">
        <f t="shared" si="16"/>
        <v>0</v>
      </c>
      <c r="BH193" s="150">
        <f t="shared" si="17"/>
        <v>0</v>
      </c>
      <c r="BI193" s="150">
        <f t="shared" si="18"/>
        <v>0</v>
      </c>
      <c r="BJ193" s="17" t="s">
        <v>89</v>
      </c>
      <c r="BK193" s="150">
        <f t="shared" si="19"/>
        <v>0</v>
      </c>
      <c r="BL193" s="17" t="s">
        <v>403</v>
      </c>
      <c r="BM193" s="149" t="s">
        <v>6975</v>
      </c>
    </row>
    <row r="194" spans="2:65" s="1" customFormat="1" ht="38.65" customHeight="1">
      <c r="B194" s="136"/>
      <c r="C194" s="180" t="s">
        <v>702</v>
      </c>
      <c r="D194" s="180" t="s">
        <v>263</v>
      </c>
      <c r="E194" s="181" t="s">
        <v>6976</v>
      </c>
      <c r="F194" s="182" t="s">
        <v>6977</v>
      </c>
      <c r="G194" s="183" t="s">
        <v>178</v>
      </c>
      <c r="H194" s="184">
        <v>30</v>
      </c>
      <c r="I194" s="185"/>
      <c r="J194" s="186">
        <f t="shared" si="10"/>
        <v>0</v>
      </c>
      <c r="K194" s="187"/>
      <c r="L194" s="188"/>
      <c r="M194" s="189" t="s">
        <v>1</v>
      </c>
      <c r="N194" s="190" t="s">
        <v>42</v>
      </c>
      <c r="P194" s="147">
        <f t="shared" si="11"/>
        <v>0</v>
      </c>
      <c r="Q194" s="147">
        <v>0</v>
      </c>
      <c r="R194" s="147">
        <f t="shared" si="12"/>
        <v>0</v>
      </c>
      <c r="S194" s="147">
        <v>0</v>
      </c>
      <c r="T194" s="148">
        <f t="shared" si="13"/>
        <v>0</v>
      </c>
      <c r="AR194" s="149" t="s">
        <v>664</v>
      </c>
      <c r="AT194" s="149" t="s">
        <v>263</v>
      </c>
      <c r="AU194" s="149" t="s">
        <v>89</v>
      </c>
      <c r="AY194" s="17" t="s">
        <v>156</v>
      </c>
      <c r="BE194" s="150">
        <f t="shared" si="14"/>
        <v>0</v>
      </c>
      <c r="BF194" s="150">
        <f t="shared" si="15"/>
        <v>0</v>
      </c>
      <c r="BG194" s="150">
        <f t="shared" si="16"/>
        <v>0</v>
      </c>
      <c r="BH194" s="150">
        <f t="shared" si="17"/>
        <v>0</v>
      </c>
      <c r="BI194" s="150">
        <f t="shared" si="18"/>
        <v>0</v>
      </c>
      <c r="BJ194" s="17" t="s">
        <v>89</v>
      </c>
      <c r="BK194" s="150">
        <f t="shared" si="19"/>
        <v>0</v>
      </c>
      <c r="BL194" s="17" t="s">
        <v>403</v>
      </c>
      <c r="BM194" s="149" t="s">
        <v>6978</v>
      </c>
    </row>
    <row r="195" spans="2:65" s="1" customFormat="1" ht="38.65" customHeight="1">
      <c r="B195" s="136"/>
      <c r="C195" s="180" t="s">
        <v>715</v>
      </c>
      <c r="D195" s="180" t="s">
        <v>263</v>
      </c>
      <c r="E195" s="181" t="s">
        <v>6979</v>
      </c>
      <c r="F195" s="182" t="s">
        <v>6980</v>
      </c>
      <c r="G195" s="183" t="s">
        <v>178</v>
      </c>
      <c r="H195" s="184">
        <v>35</v>
      </c>
      <c r="I195" s="185"/>
      <c r="J195" s="186">
        <f t="shared" si="10"/>
        <v>0</v>
      </c>
      <c r="K195" s="187"/>
      <c r="L195" s="188"/>
      <c r="M195" s="189" t="s">
        <v>1</v>
      </c>
      <c r="N195" s="190" t="s">
        <v>42</v>
      </c>
      <c r="P195" s="147">
        <f t="shared" si="11"/>
        <v>0</v>
      </c>
      <c r="Q195" s="147">
        <v>0</v>
      </c>
      <c r="R195" s="147">
        <f t="shared" si="12"/>
        <v>0</v>
      </c>
      <c r="S195" s="147">
        <v>0</v>
      </c>
      <c r="T195" s="148">
        <f t="shared" si="13"/>
        <v>0</v>
      </c>
      <c r="AR195" s="149" t="s">
        <v>664</v>
      </c>
      <c r="AT195" s="149" t="s">
        <v>263</v>
      </c>
      <c r="AU195" s="149" t="s">
        <v>89</v>
      </c>
      <c r="AY195" s="17" t="s">
        <v>156</v>
      </c>
      <c r="BE195" s="150">
        <f t="shared" si="14"/>
        <v>0</v>
      </c>
      <c r="BF195" s="150">
        <f t="shared" si="15"/>
        <v>0</v>
      </c>
      <c r="BG195" s="150">
        <f t="shared" si="16"/>
        <v>0</v>
      </c>
      <c r="BH195" s="150">
        <f t="shared" si="17"/>
        <v>0</v>
      </c>
      <c r="BI195" s="150">
        <f t="shared" si="18"/>
        <v>0</v>
      </c>
      <c r="BJ195" s="17" t="s">
        <v>89</v>
      </c>
      <c r="BK195" s="150">
        <f t="shared" si="19"/>
        <v>0</v>
      </c>
      <c r="BL195" s="17" t="s">
        <v>403</v>
      </c>
      <c r="BM195" s="149" t="s">
        <v>6981</v>
      </c>
    </row>
    <row r="196" spans="2:65" s="1" customFormat="1" ht="16.5" customHeight="1">
      <c r="B196" s="136"/>
      <c r="C196" s="180" t="s">
        <v>731</v>
      </c>
      <c r="D196" s="180" t="s">
        <v>263</v>
      </c>
      <c r="E196" s="181" t="s">
        <v>6982</v>
      </c>
      <c r="F196" s="182" t="s">
        <v>6983</v>
      </c>
      <c r="G196" s="183" t="s">
        <v>333</v>
      </c>
      <c r="H196" s="184">
        <v>1</v>
      </c>
      <c r="I196" s="185"/>
      <c r="J196" s="186">
        <f t="shared" si="10"/>
        <v>0</v>
      </c>
      <c r="K196" s="187"/>
      <c r="L196" s="188"/>
      <c r="M196" s="189" t="s">
        <v>1</v>
      </c>
      <c r="N196" s="190" t="s">
        <v>42</v>
      </c>
      <c r="P196" s="147">
        <f t="shared" si="11"/>
        <v>0</v>
      </c>
      <c r="Q196" s="147">
        <v>0</v>
      </c>
      <c r="R196" s="147">
        <f t="shared" si="12"/>
        <v>0</v>
      </c>
      <c r="S196" s="147">
        <v>0</v>
      </c>
      <c r="T196" s="148">
        <f t="shared" si="13"/>
        <v>0</v>
      </c>
      <c r="AR196" s="149" t="s">
        <v>664</v>
      </c>
      <c r="AT196" s="149" t="s">
        <v>263</v>
      </c>
      <c r="AU196" s="149" t="s">
        <v>89</v>
      </c>
      <c r="AY196" s="17" t="s">
        <v>156</v>
      </c>
      <c r="BE196" s="150">
        <f t="shared" si="14"/>
        <v>0</v>
      </c>
      <c r="BF196" s="150">
        <f t="shared" si="15"/>
        <v>0</v>
      </c>
      <c r="BG196" s="150">
        <f t="shared" si="16"/>
        <v>0</v>
      </c>
      <c r="BH196" s="150">
        <f t="shared" si="17"/>
        <v>0</v>
      </c>
      <c r="BI196" s="150">
        <f t="shared" si="18"/>
        <v>0</v>
      </c>
      <c r="BJ196" s="17" t="s">
        <v>89</v>
      </c>
      <c r="BK196" s="150">
        <f t="shared" si="19"/>
        <v>0</v>
      </c>
      <c r="BL196" s="17" t="s">
        <v>403</v>
      </c>
      <c r="BM196" s="149" t="s">
        <v>6984</v>
      </c>
    </row>
    <row r="197" spans="2:65" s="10" customFormat="1" ht="22.9" customHeight="1">
      <c r="B197" s="126"/>
      <c r="D197" s="127" t="s">
        <v>75</v>
      </c>
      <c r="E197" s="191" t="s">
        <v>6985</v>
      </c>
      <c r="F197" s="191" t="s">
        <v>6986</v>
      </c>
      <c r="I197" s="129"/>
      <c r="J197" s="192">
        <f>BK197</f>
        <v>0</v>
      </c>
      <c r="L197" s="126"/>
      <c r="M197" s="131"/>
      <c r="P197" s="132">
        <f>SUM(P198:P208)</f>
        <v>0</v>
      </c>
      <c r="R197" s="132">
        <f>SUM(R198:R208)</f>
        <v>0</v>
      </c>
      <c r="T197" s="133">
        <f>SUM(T198:T208)</f>
        <v>0</v>
      </c>
      <c r="AR197" s="127" t="s">
        <v>82</v>
      </c>
      <c r="AT197" s="134" t="s">
        <v>75</v>
      </c>
      <c r="AU197" s="134" t="s">
        <v>82</v>
      </c>
      <c r="AY197" s="127" t="s">
        <v>156</v>
      </c>
      <c r="BK197" s="135">
        <f>SUM(BK198:BK208)</f>
        <v>0</v>
      </c>
    </row>
    <row r="198" spans="2:65" s="1" customFormat="1" ht="66.75" customHeight="1">
      <c r="B198" s="136"/>
      <c r="C198" s="180" t="s">
        <v>749</v>
      </c>
      <c r="D198" s="180" t="s">
        <v>263</v>
      </c>
      <c r="E198" s="181" t="s">
        <v>6987</v>
      </c>
      <c r="F198" s="182" t="s">
        <v>6988</v>
      </c>
      <c r="G198" s="183" t="s">
        <v>333</v>
      </c>
      <c r="H198" s="184">
        <v>1</v>
      </c>
      <c r="I198" s="185"/>
      <c r="J198" s="186">
        <f t="shared" ref="J198:J208" si="20">ROUND(I198*H198,2)</f>
        <v>0</v>
      </c>
      <c r="K198" s="187"/>
      <c r="L198" s="188"/>
      <c r="M198" s="189" t="s">
        <v>1</v>
      </c>
      <c r="N198" s="190" t="s">
        <v>42</v>
      </c>
      <c r="P198" s="147">
        <f t="shared" ref="P198:P208" si="21">O198*H198</f>
        <v>0</v>
      </c>
      <c r="Q198" s="147">
        <v>0</v>
      </c>
      <c r="R198" s="147">
        <f t="shared" ref="R198:R208" si="22">Q198*H198</f>
        <v>0</v>
      </c>
      <c r="S198" s="147">
        <v>0</v>
      </c>
      <c r="T198" s="148">
        <f t="shared" ref="T198:T208" si="23">S198*H198</f>
        <v>0</v>
      </c>
      <c r="AR198" s="149" t="s">
        <v>664</v>
      </c>
      <c r="AT198" s="149" t="s">
        <v>263</v>
      </c>
      <c r="AU198" s="149" t="s">
        <v>89</v>
      </c>
      <c r="AY198" s="17" t="s">
        <v>156</v>
      </c>
      <c r="BE198" s="150">
        <f t="shared" ref="BE198:BE208" si="24">IF(N198="základná",J198,0)</f>
        <v>0</v>
      </c>
      <c r="BF198" s="150">
        <f t="shared" ref="BF198:BF208" si="25">IF(N198="znížená",J198,0)</f>
        <v>0</v>
      </c>
      <c r="BG198" s="150">
        <f t="shared" ref="BG198:BG208" si="26">IF(N198="zákl. prenesená",J198,0)</f>
        <v>0</v>
      </c>
      <c r="BH198" s="150">
        <f t="shared" ref="BH198:BH208" si="27">IF(N198="zníž. prenesená",J198,0)</f>
        <v>0</v>
      </c>
      <c r="BI198" s="150">
        <f t="shared" ref="BI198:BI208" si="28">IF(N198="nulová",J198,0)</f>
        <v>0</v>
      </c>
      <c r="BJ198" s="17" t="s">
        <v>89</v>
      </c>
      <c r="BK198" s="150">
        <f t="shared" ref="BK198:BK208" si="29">ROUND(I198*H198,2)</f>
        <v>0</v>
      </c>
      <c r="BL198" s="17" t="s">
        <v>403</v>
      </c>
      <c r="BM198" s="149" t="s">
        <v>6989</v>
      </c>
    </row>
    <row r="199" spans="2:65" s="1" customFormat="1" ht="66.75" customHeight="1">
      <c r="B199" s="136"/>
      <c r="C199" s="180" t="s">
        <v>756</v>
      </c>
      <c r="D199" s="180" t="s">
        <v>263</v>
      </c>
      <c r="E199" s="181" t="s">
        <v>6990</v>
      </c>
      <c r="F199" s="182" t="s">
        <v>6988</v>
      </c>
      <c r="G199" s="183" t="s">
        <v>333</v>
      </c>
      <c r="H199" s="184">
        <v>1</v>
      </c>
      <c r="I199" s="185"/>
      <c r="J199" s="186">
        <f t="shared" si="20"/>
        <v>0</v>
      </c>
      <c r="K199" s="187"/>
      <c r="L199" s="188"/>
      <c r="M199" s="189" t="s">
        <v>1</v>
      </c>
      <c r="N199" s="190" t="s">
        <v>42</v>
      </c>
      <c r="P199" s="147">
        <f t="shared" si="21"/>
        <v>0</v>
      </c>
      <c r="Q199" s="147">
        <v>0</v>
      </c>
      <c r="R199" s="147">
        <f t="shared" si="22"/>
        <v>0</v>
      </c>
      <c r="S199" s="147">
        <v>0</v>
      </c>
      <c r="T199" s="148">
        <f t="shared" si="23"/>
        <v>0</v>
      </c>
      <c r="AR199" s="149" t="s">
        <v>664</v>
      </c>
      <c r="AT199" s="149" t="s">
        <v>263</v>
      </c>
      <c r="AU199" s="149" t="s">
        <v>89</v>
      </c>
      <c r="AY199" s="17" t="s">
        <v>156</v>
      </c>
      <c r="BE199" s="150">
        <f t="shared" si="24"/>
        <v>0</v>
      </c>
      <c r="BF199" s="150">
        <f t="shared" si="25"/>
        <v>0</v>
      </c>
      <c r="BG199" s="150">
        <f t="shared" si="26"/>
        <v>0</v>
      </c>
      <c r="BH199" s="150">
        <f t="shared" si="27"/>
        <v>0</v>
      </c>
      <c r="BI199" s="150">
        <f t="shared" si="28"/>
        <v>0</v>
      </c>
      <c r="BJ199" s="17" t="s">
        <v>89</v>
      </c>
      <c r="BK199" s="150">
        <f t="shared" si="29"/>
        <v>0</v>
      </c>
      <c r="BL199" s="17" t="s">
        <v>403</v>
      </c>
      <c r="BM199" s="149" t="s">
        <v>6991</v>
      </c>
    </row>
    <row r="200" spans="2:65" s="1" customFormat="1" ht="66.75" customHeight="1">
      <c r="B200" s="136"/>
      <c r="C200" s="180" t="s">
        <v>764</v>
      </c>
      <c r="D200" s="180" t="s">
        <v>263</v>
      </c>
      <c r="E200" s="181" t="s">
        <v>6992</v>
      </c>
      <c r="F200" s="182" t="s">
        <v>6988</v>
      </c>
      <c r="G200" s="183" t="s">
        <v>333</v>
      </c>
      <c r="H200" s="184">
        <v>1</v>
      </c>
      <c r="I200" s="185"/>
      <c r="J200" s="186">
        <f t="shared" si="20"/>
        <v>0</v>
      </c>
      <c r="K200" s="187"/>
      <c r="L200" s="188"/>
      <c r="M200" s="189" t="s">
        <v>1</v>
      </c>
      <c r="N200" s="190" t="s">
        <v>42</v>
      </c>
      <c r="P200" s="147">
        <f t="shared" si="21"/>
        <v>0</v>
      </c>
      <c r="Q200" s="147">
        <v>0</v>
      </c>
      <c r="R200" s="147">
        <f t="shared" si="22"/>
        <v>0</v>
      </c>
      <c r="S200" s="147">
        <v>0</v>
      </c>
      <c r="T200" s="148">
        <f t="shared" si="23"/>
        <v>0</v>
      </c>
      <c r="AR200" s="149" t="s">
        <v>664</v>
      </c>
      <c r="AT200" s="149" t="s">
        <v>263</v>
      </c>
      <c r="AU200" s="149" t="s">
        <v>89</v>
      </c>
      <c r="AY200" s="17" t="s">
        <v>156</v>
      </c>
      <c r="BE200" s="150">
        <f t="shared" si="24"/>
        <v>0</v>
      </c>
      <c r="BF200" s="150">
        <f t="shared" si="25"/>
        <v>0</v>
      </c>
      <c r="BG200" s="150">
        <f t="shared" si="26"/>
        <v>0</v>
      </c>
      <c r="BH200" s="150">
        <f t="shared" si="27"/>
        <v>0</v>
      </c>
      <c r="BI200" s="150">
        <f t="shared" si="28"/>
        <v>0</v>
      </c>
      <c r="BJ200" s="17" t="s">
        <v>89</v>
      </c>
      <c r="BK200" s="150">
        <f t="shared" si="29"/>
        <v>0</v>
      </c>
      <c r="BL200" s="17" t="s">
        <v>403</v>
      </c>
      <c r="BM200" s="149" t="s">
        <v>6993</v>
      </c>
    </row>
    <row r="201" spans="2:65" s="1" customFormat="1" ht="66.75" customHeight="1">
      <c r="B201" s="136"/>
      <c r="C201" s="180" t="s">
        <v>776</v>
      </c>
      <c r="D201" s="180" t="s">
        <v>263</v>
      </c>
      <c r="E201" s="181" t="s">
        <v>6994</v>
      </c>
      <c r="F201" s="182" t="s">
        <v>6988</v>
      </c>
      <c r="G201" s="183" t="s">
        <v>333</v>
      </c>
      <c r="H201" s="184">
        <v>1</v>
      </c>
      <c r="I201" s="185"/>
      <c r="J201" s="186">
        <f t="shared" si="20"/>
        <v>0</v>
      </c>
      <c r="K201" s="187"/>
      <c r="L201" s="188"/>
      <c r="M201" s="189" t="s">
        <v>1</v>
      </c>
      <c r="N201" s="190" t="s">
        <v>42</v>
      </c>
      <c r="P201" s="147">
        <f t="shared" si="21"/>
        <v>0</v>
      </c>
      <c r="Q201" s="147">
        <v>0</v>
      </c>
      <c r="R201" s="147">
        <f t="shared" si="22"/>
        <v>0</v>
      </c>
      <c r="S201" s="147">
        <v>0</v>
      </c>
      <c r="T201" s="148">
        <f t="shared" si="23"/>
        <v>0</v>
      </c>
      <c r="AR201" s="149" t="s">
        <v>664</v>
      </c>
      <c r="AT201" s="149" t="s">
        <v>263</v>
      </c>
      <c r="AU201" s="149" t="s">
        <v>89</v>
      </c>
      <c r="AY201" s="17" t="s">
        <v>156</v>
      </c>
      <c r="BE201" s="150">
        <f t="shared" si="24"/>
        <v>0</v>
      </c>
      <c r="BF201" s="150">
        <f t="shared" si="25"/>
        <v>0</v>
      </c>
      <c r="BG201" s="150">
        <f t="shared" si="26"/>
        <v>0</v>
      </c>
      <c r="BH201" s="150">
        <f t="shared" si="27"/>
        <v>0</v>
      </c>
      <c r="BI201" s="150">
        <f t="shared" si="28"/>
        <v>0</v>
      </c>
      <c r="BJ201" s="17" t="s">
        <v>89</v>
      </c>
      <c r="BK201" s="150">
        <f t="shared" si="29"/>
        <v>0</v>
      </c>
      <c r="BL201" s="17" t="s">
        <v>403</v>
      </c>
      <c r="BM201" s="149" t="s">
        <v>6995</v>
      </c>
    </row>
    <row r="202" spans="2:65" s="1" customFormat="1" ht="66.75" customHeight="1">
      <c r="B202" s="136"/>
      <c r="C202" s="180" t="s">
        <v>892</v>
      </c>
      <c r="D202" s="180" t="s">
        <v>263</v>
      </c>
      <c r="E202" s="181" t="s">
        <v>6996</v>
      </c>
      <c r="F202" s="182" t="s">
        <v>6988</v>
      </c>
      <c r="G202" s="183" t="s">
        <v>333</v>
      </c>
      <c r="H202" s="184">
        <v>1</v>
      </c>
      <c r="I202" s="185"/>
      <c r="J202" s="186">
        <f t="shared" si="20"/>
        <v>0</v>
      </c>
      <c r="K202" s="187"/>
      <c r="L202" s="188"/>
      <c r="M202" s="189" t="s">
        <v>1</v>
      </c>
      <c r="N202" s="190" t="s">
        <v>42</v>
      </c>
      <c r="P202" s="147">
        <f t="shared" si="21"/>
        <v>0</v>
      </c>
      <c r="Q202" s="147">
        <v>0</v>
      </c>
      <c r="R202" s="147">
        <f t="shared" si="22"/>
        <v>0</v>
      </c>
      <c r="S202" s="147">
        <v>0</v>
      </c>
      <c r="T202" s="148">
        <f t="shared" si="23"/>
        <v>0</v>
      </c>
      <c r="AR202" s="149" t="s">
        <v>664</v>
      </c>
      <c r="AT202" s="149" t="s">
        <v>263</v>
      </c>
      <c r="AU202" s="149" t="s">
        <v>89</v>
      </c>
      <c r="AY202" s="17" t="s">
        <v>156</v>
      </c>
      <c r="BE202" s="150">
        <f t="shared" si="24"/>
        <v>0</v>
      </c>
      <c r="BF202" s="150">
        <f t="shared" si="25"/>
        <v>0</v>
      </c>
      <c r="BG202" s="150">
        <f t="shared" si="26"/>
        <v>0</v>
      </c>
      <c r="BH202" s="150">
        <f t="shared" si="27"/>
        <v>0</v>
      </c>
      <c r="BI202" s="150">
        <f t="shared" si="28"/>
        <v>0</v>
      </c>
      <c r="BJ202" s="17" t="s">
        <v>89</v>
      </c>
      <c r="BK202" s="150">
        <f t="shared" si="29"/>
        <v>0</v>
      </c>
      <c r="BL202" s="17" t="s">
        <v>403</v>
      </c>
      <c r="BM202" s="149" t="s">
        <v>6997</v>
      </c>
    </row>
    <row r="203" spans="2:65" s="1" customFormat="1" ht="66.75" customHeight="1">
      <c r="B203" s="136"/>
      <c r="C203" s="180" t="s">
        <v>963</v>
      </c>
      <c r="D203" s="180" t="s">
        <v>263</v>
      </c>
      <c r="E203" s="181" t="s">
        <v>6998</v>
      </c>
      <c r="F203" s="182" t="s">
        <v>6988</v>
      </c>
      <c r="G203" s="183" t="s">
        <v>333</v>
      </c>
      <c r="H203" s="184">
        <v>1</v>
      </c>
      <c r="I203" s="185"/>
      <c r="J203" s="186">
        <f t="shared" si="20"/>
        <v>0</v>
      </c>
      <c r="K203" s="187"/>
      <c r="L203" s="188"/>
      <c r="M203" s="189" t="s">
        <v>1</v>
      </c>
      <c r="N203" s="190" t="s">
        <v>42</v>
      </c>
      <c r="P203" s="147">
        <f t="shared" si="21"/>
        <v>0</v>
      </c>
      <c r="Q203" s="147">
        <v>0</v>
      </c>
      <c r="R203" s="147">
        <f t="shared" si="22"/>
        <v>0</v>
      </c>
      <c r="S203" s="147">
        <v>0</v>
      </c>
      <c r="T203" s="148">
        <f t="shared" si="23"/>
        <v>0</v>
      </c>
      <c r="AR203" s="149" t="s">
        <v>664</v>
      </c>
      <c r="AT203" s="149" t="s">
        <v>263</v>
      </c>
      <c r="AU203" s="149" t="s">
        <v>89</v>
      </c>
      <c r="AY203" s="17" t="s">
        <v>156</v>
      </c>
      <c r="BE203" s="150">
        <f t="shared" si="24"/>
        <v>0</v>
      </c>
      <c r="BF203" s="150">
        <f t="shared" si="25"/>
        <v>0</v>
      </c>
      <c r="BG203" s="150">
        <f t="shared" si="26"/>
        <v>0</v>
      </c>
      <c r="BH203" s="150">
        <f t="shared" si="27"/>
        <v>0</v>
      </c>
      <c r="BI203" s="150">
        <f t="shared" si="28"/>
        <v>0</v>
      </c>
      <c r="BJ203" s="17" t="s">
        <v>89</v>
      </c>
      <c r="BK203" s="150">
        <f t="shared" si="29"/>
        <v>0</v>
      </c>
      <c r="BL203" s="17" t="s">
        <v>403</v>
      </c>
      <c r="BM203" s="149" t="s">
        <v>6999</v>
      </c>
    </row>
    <row r="204" spans="2:65" s="1" customFormat="1" ht="16.5" customHeight="1">
      <c r="B204" s="136"/>
      <c r="C204" s="180" t="s">
        <v>981</v>
      </c>
      <c r="D204" s="180" t="s">
        <v>263</v>
      </c>
      <c r="E204" s="181" t="s">
        <v>7000</v>
      </c>
      <c r="F204" s="182" t="s">
        <v>7001</v>
      </c>
      <c r="G204" s="183" t="s">
        <v>333</v>
      </c>
      <c r="H204" s="184">
        <v>6</v>
      </c>
      <c r="I204" s="185"/>
      <c r="J204" s="186">
        <f t="shared" si="20"/>
        <v>0</v>
      </c>
      <c r="K204" s="187"/>
      <c r="L204" s="188"/>
      <c r="M204" s="189" t="s">
        <v>1</v>
      </c>
      <c r="N204" s="190" t="s">
        <v>42</v>
      </c>
      <c r="P204" s="147">
        <f t="shared" si="21"/>
        <v>0</v>
      </c>
      <c r="Q204" s="147">
        <v>0</v>
      </c>
      <c r="R204" s="147">
        <f t="shared" si="22"/>
        <v>0</v>
      </c>
      <c r="S204" s="147">
        <v>0</v>
      </c>
      <c r="T204" s="148">
        <f t="shared" si="23"/>
        <v>0</v>
      </c>
      <c r="AR204" s="149" t="s">
        <v>664</v>
      </c>
      <c r="AT204" s="149" t="s">
        <v>263</v>
      </c>
      <c r="AU204" s="149" t="s">
        <v>89</v>
      </c>
      <c r="AY204" s="17" t="s">
        <v>156</v>
      </c>
      <c r="BE204" s="150">
        <f t="shared" si="24"/>
        <v>0</v>
      </c>
      <c r="BF204" s="150">
        <f t="shared" si="25"/>
        <v>0</v>
      </c>
      <c r="BG204" s="150">
        <f t="shared" si="26"/>
        <v>0</v>
      </c>
      <c r="BH204" s="150">
        <f t="shared" si="27"/>
        <v>0</v>
      </c>
      <c r="BI204" s="150">
        <f t="shared" si="28"/>
        <v>0</v>
      </c>
      <c r="BJ204" s="17" t="s">
        <v>89</v>
      </c>
      <c r="BK204" s="150">
        <f t="shared" si="29"/>
        <v>0</v>
      </c>
      <c r="BL204" s="17" t="s">
        <v>403</v>
      </c>
      <c r="BM204" s="149" t="s">
        <v>7002</v>
      </c>
    </row>
    <row r="205" spans="2:65" s="1" customFormat="1" ht="16.5" customHeight="1">
      <c r="B205" s="136"/>
      <c r="C205" s="180" t="s">
        <v>985</v>
      </c>
      <c r="D205" s="180" t="s">
        <v>263</v>
      </c>
      <c r="E205" s="181" t="s">
        <v>7003</v>
      </c>
      <c r="F205" s="182" t="s">
        <v>7004</v>
      </c>
      <c r="G205" s="183" t="s">
        <v>333</v>
      </c>
      <c r="H205" s="184">
        <v>24</v>
      </c>
      <c r="I205" s="185"/>
      <c r="J205" s="186">
        <f t="shared" si="20"/>
        <v>0</v>
      </c>
      <c r="K205" s="187"/>
      <c r="L205" s="188"/>
      <c r="M205" s="189" t="s">
        <v>1</v>
      </c>
      <c r="N205" s="190" t="s">
        <v>42</v>
      </c>
      <c r="P205" s="147">
        <f t="shared" si="21"/>
        <v>0</v>
      </c>
      <c r="Q205" s="147">
        <v>0</v>
      </c>
      <c r="R205" s="147">
        <f t="shared" si="22"/>
        <v>0</v>
      </c>
      <c r="S205" s="147">
        <v>0</v>
      </c>
      <c r="T205" s="148">
        <f t="shared" si="23"/>
        <v>0</v>
      </c>
      <c r="AR205" s="149" t="s">
        <v>664</v>
      </c>
      <c r="AT205" s="149" t="s">
        <v>263</v>
      </c>
      <c r="AU205" s="149" t="s">
        <v>89</v>
      </c>
      <c r="AY205" s="17" t="s">
        <v>156</v>
      </c>
      <c r="BE205" s="150">
        <f t="shared" si="24"/>
        <v>0</v>
      </c>
      <c r="BF205" s="150">
        <f t="shared" si="25"/>
        <v>0</v>
      </c>
      <c r="BG205" s="150">
        <f t="shared" si="26"/>
        <v>0</v>
      </c>
      <c r="BH205" s="150">
        <f t="shared" si="27"/>
        <v>0</v>
      </c>
      <c r="BI205" s="150">
        <f t="shared" si="28"/>
        <v>0</v>
      </c>
      <c r="BJ205" s="17" t="s">
        <v>89</v>
      </c>
      <c r="BK205" s="150">
        <f t="shared" si="29"/>
        <v>0</v>
      </c>
      <c r="BL205" s="17" t="s">
        <v>403</v>
      </c>
      <c r="BM205" s="149" t="s">
        <v>7005</v>
      </c>
    </row>
    <row r="206" spans="2:65" s="1" customFormat="1" ht="24.2" customHeight="1">
      <c r="B206" s="136"/>
      <c r="C206" s="180" t="s">
        <v>1004</v>
      </c>
      <c r="D206" s="180" t="s">
        <v>263</v>
      </c>
      <c r="E206" s="181" t="s">
        <v>7006</v>
      </c>
      <c r="F206" s="182" t="s">
        <v>7007</v>
      </c>
      <c r="G206" s="183" t="s">
        <v>333</v>
      </c>
      <c r="H206" s="184">
        <v>6</v>
      </c>
      <c r="I206" s="185"/>
      <c r="J206" s="186">
        <f t="shared" si="20"/>
        <v>0</v>
      </c>
      <c r="K206" s="187"/>
      <c r="L206" s="188"/>
      <c r="M206" s="189" t="s">
        <v>1</v>
      </c>
      <c r="N206" s="190" t="s">
        <v>42</v>
      </c>
      <c r="P206" s="147">
        <f t="shared" si="21"/>
        <v>0</v>
      </c>
      <c r="Q206" s="147">
        <v>0</v>
      </c>
      <c r="R206" s="147">
        <f t="shared" si="22"/>
        <v>0</v>
      </c>
      <c r="S206" s="147">
        <v>0</v>
      </c>
      <c r="T206" s="148">
        <f t="shared" si="23"/>
        <v>0</v>
      </c>
      <c r="AR206" s="149" t="s">
        <v>664</v>
      </c>
      <c r="AT206" s="149" t="s">
        <v>263</v>
      </c>
      <c r="AU206" s="149" t="s">
        <v>89</v>
      </c>
      <c r="AY206" s="17" t="s">
        <v>156</v>
      </c>
      <c r="BE206" s="150">
        <f t="shared" si="24"/>
        <v>0</v>
      </c>
      <c r="BF206" s="150">
        <f t="shared" si="25"/>
        <v>0</v>
      </c>
      <c r="BG206" s="150">
        <f t="shared" si="26"/>
        <v>0</v>
      </c>
      <c r="BH206" s="150">
        <f t="shared" si="27"/>
        <v>0</v>
      </c>
      <c r="BI206" s="150">
        <f t="shared" si="28"/>
        <v>0</v>
      </c>
      <c r="BJ206" s="17" t="s">
        <v>89</v>
      </c>
      <c r="BK206" s="150">
        <f t="shared" si="29"/>
        <v>0</v>
      </c>
      <c r="BL206" s="17" t="s">
        <v>403</v>
      </c>
      <c r="BM206" s="149" t="s">
        <v>7008</v>
      </c>
    </row>
    <row r="207" spans="2:65" s="1" customFormat="1" ht="16.5" customHeight="1">
      <c r="B207" s="136"/>
      <c r="C207" s="180" t="s">
        <v>1011</v>
      </c>
      <c r="D207" s="180" t="s">
        <v>263</v>
      </c>
      <c r="E207" s="181" t="s">
        <v>7009</v>
      </c>
      <c r="F207" s="182" t="s">
        <v>7010</v>
      </c>
      <c r="G207" s="183" t="s">
        <v>170</v>
      </c>
      <c r="H207" s="184">
        <v>4</v>
      </c>
      <c r="I207" s="185"/>
      <c r="J207" s="186">
        <f t="shared" si="20"/>
        <v>0</v>
      </c>
      <c r="K207" s="187"/>
      <c r="L207" s="188"/>
      <c r="M207" s="189" t="s">
        <v>1</v>
      </c>
      <c r="N207" s="190" t="s">
        <v>42</v>
      </c>
      <c r="P207" s="147">
        <f t="shared" si="21"/>
        <v>0</v>
      </c>
      <c r="Q207" s="147">
        <v>0</v>
      </c>
      <c r="R207" s="147">
        <f t="shared" si="22"/>
        <v>0</v>
      </c>
      <c r="S207" s="147">
        <v>0</v>
      </c>
      <c r="T207" s="148">
        <f t="shared" si="23"/>
        <v>0</v>
      </c>
      <c r="AR207" s="149" t="s">
        <v>664</v>
      </c>
      <c r="AT207" s="149" t="s">
        <v>263</v>
      </c>
      <c r="AU207" s="149" t="s">
        <v>89</v>
      </c>
      <c r="AY207" s="17" t="s">
        <v>156</v>
      </c>
      <c r="BE207" s="150">
        <f t="shared" si="24"/>
        <v>0</v>
      </c>
      <c r="BF207" s="150">
        <f t="shared" si="25"/>
        <v>0</v>
      </c>
      <c r="BG207" s="150">
        <f t="shared" si="26"/>
        <v>0</v>
      </c>
      <c r="BH207" s="150">
        <f t="shared" si="27"/>
        <v>0</v>
      </c>
      <c r="BI207" s="150">
        <f t="shared" si="28"/>
        <v>0</v>
      </c>
      <c r="BJ207" s="17" t="s">
        <v>89</v>
      </c>
      <c r="BK207" s="150">
        <f t="shared" si="29"/>
        <v>0</v>
      </c>
      <c r="BL207" s="17" t="s">
        <v>403</v>
      </c>
      <c r="BM207" s="149" t="s">
        <v>7011</v>
      </c>
    </row>
    <row r="208" spans="2:65" s="1" customFormat="1" ht="16.5" customHeight="1">
      <c r="B208" s="136"/>
      <c r="C208" s="180" t="s">
        <v>1016</v>
      </c>
      <c r="D208" s="180" t="s">
        <v>263</v>
      </c>
      <c r="E208" s="181" t="s">
        <v>7012</v>
      </c>
      <c r="F208" s="182" t="s">
        <v>7013</v>
      </c>
      <c r="G208" s="183" t="s">
        <v>170</v>
      </c>
      <c r="H208" s="184">
        <v>15</v>
      </c>
      <c r="I208" s="185"/>
      <c r="J208" s="186">
        <f t="shared" si="20"/>
        <v>0</v>
      </c>
      <c r="K208" s="187"/>
      <c r="L208" s="188"/>
      <c r="M208" s="189" t="s">
        <v>1</v>
      </c>
      <c r="N208" s="190" t="s">
        <v>42</v>
      </c>
      <c r="P208" s="147">
        <f t="shared" si="21"/>
        <v>0</v>
      </c>
      <c r="Q208" s="147">
        <v>0</v>
      </c>
      <c r="R208" s="147">
        <f t="shared" si="22"/>
        <v>0</v>
      </c>
      <c r="S208" s="147">
        <v>0</v>
      </c>
      <c r="T208" s="148">
        <f t="shared" si="23"/>
        <v>0</v>
      </c>
      <c r="AR208" s="149" t="s">
        <v>664</v>
      </c>
      <c r="AT208" s="149" t="s">
        <v>263</v>
      </c>
      <c r="AU208" s="149" t="s">
        <v>89</v>
      </c>
      <c r="AY208" s="17" t="s">
        <v>156</v>
      </c>
      <c r="BE208" s="150">
        <f t="shared" si="24"/>
        <v>0</v>
      </c>
      <c r="BF208" s="150">
        <f t="shared" si="25"/>
        <v>0</v>
      </c>
      <c r="BG208" s="150">
        <f t="shared" si="26"/>
        <v>0</v>
      </c>
      <c r="BH208" s="150">
        <f t="shared" si="27"/>
        <v>0</v>
      </c>
      <c r="BI208" s="150">
        <f t="shared" si="28"/>
        <v>0</v>
      </c>
      <c r="BJ208" s="17" t="s">
        <v>89</v>
      </c>
      <c r="BK208" s="150">
        <f t="shared" si="29"/>
        <v>0</v>
      </c>
      <c r="BL208" s="17" t="s">
        <v>403</v>
      </c>
      <c r="BM208" s="149" t="s">
        <v>7014</v>
      </c>
    </row>
    <row r="209" spans="2:65" s="10" customFormat="1" ht="22.9" customHeight="1">
      <c r="B209" s="126"/>
      <c r="D209" s="127" t="s">
        <v>75</v>
      </c>
      <c r="E209" s="191" t="s">
        <v>6947</v>
      </c>
      <c r="F209" s="191" t="s">
        <v>6948</v>
      </c>
      <c r="I209" s="129"/>
      <c r="J209" s="192">
        <f>BK209</f>
        <v>0</v>
      </c>
      <c r="L209" s="126"/>
      <c r="M209" s="131"/>
      <c r="P209" s="132">
        <f>SUM(P210:P212)</f>
        <v>0</v>
      </c>
      <c r="R209" s="132">
        <f>SUM(R210:R212)</f>
        <v>0</v>
      </c>
      <c r="T209" s="133">
        <f>SUM(T210:T212)</f>
        <v>0</v>
      </c>
      <c r="AR209" s="127" t="s">
        <v>82</v>
      </c>
      <c r="AT209" s="134" t="s">
        <v>75</v>
      </c>
      <c r="AU209" s="134" t="s">
        <v>82</v>
      </c>
      <c r="AY209" s="127" t="s">
        <v>156</v>
      </c>
      <c r="BK209" s="135">
        <f>SUM(BK210:BK212)</f>
        <v>0</v>
      </c>
    </row>
    <row r="210" spans="2:65" s="1" customFormat="1" ht="52.15" customHeight="1">
      <c r="B210" s="136"/>
      <c r="C210" s="180" t="s">
        <v>1023</v>
      </c>
      <c r="D210" s="180" t="s">
        <v>263</v>
      </c>
      <c r="E210" s="181" t="s">
        <v>7015</v>
      </c>
      <c r="F210" s="182" t="s">
        <v>7016</v>
      </c>
      <c r="G210" s="183" t="s">
        <v>170</v>
      </c>
      <c r="H210" s="184">
        <v>8</v>
      </c>
      <c r="I210" s="185"/>
      <c r="J210" s="186">
        <f>ROUND(I210*H210,2)</f>
        <v>0</v>
      </c>
      <c r="K210" s="187"/>
      <c r="L210" s="188"/>
      <c r="M210" s="189" t="s">
        <v>1</v>
      </c>
      <c r="N210" s="190" t="s">
        <v>42</v>
      </c>
      <c r="P210" s="147">
        <f>O210*H210</f>
        <v>0</v>
      </c>
      <c r="Q210" s="147">
        <v>0</v>
      </c>
      <c r="R210" s="147">
        <f>Q210*H210</f>
        <v>0</v>
      </c>
      <c r="S210" s="147">
        <v>0</v>
      </c>
      <c r="T210" s="148">
        <f>S210*H210</f>
        <v>0</v>
      </c>
      <c r="AR210" s="149" t="s">
        <v>664</v>
      </c>
      <c r="AT210" s="149" t="s">
        <v>263</v>
      </c>
      <c r="AU210" s="149" t="s">
        <v>89</v>
      </c>
      <c r="AY210" s="17" t="s">
        <v>156</v>
      </c>
      <c r="BE210" s="150">
        <f>IF(N210="základná",J210,0)</f>
        <v>0</v>
      </c>
      <c r="BF210" s="150">
        <f>IF(N210="znížená",J210,0)</f>
        <v>0</v>
      </c>
      <c r="BG210" s="150">
        <f>IF(N210="zákl. prenesená",J210,0)</f>
        <v>0</v>
      </c>
      <c r="BH210" s="150">
        <f>IF(N210="zníž. prenesená",J210,0)</f>
        <v>0</v>
      </c>
      <c r="BI210" s="150">
        <f>IF(N210="nulová",J210,0)</f>
        <v>0</v>
      </c>
      <c r="BJ210" s="17" t="s">
        <v>89</v>
      </c>
      <c r="BK210" s="150">
        <f>ROUND(I210*H210,2)</f>
        <v>0</v>
      </c>
      <c r="BL210" s="17" t="s">
        <v>403</v>
      </c>
      <c r="BM210" s="149" t="s">
        <v>7017</v>
      </c>
    </row>
    <row r="211" spans="2:65" s="1" customFormat="1" ht="52.15" customHeight="1">
      <c r="B211" s="136"/>
      <c r="C211" s="180" t="s">
        <v>166</v>
      </c>
      <c r="D211" s="180" t="s">
        <v>263</v>
      </c>
      <c r="E211" s="181" t="s">
        <v>7018</v>
      </c>
      <c r="F211" s="182" t="s">
        <v>7019</v>
      </c>
      <c r="G211" s="183" t="s">
        <v>170</v>
      </c>
      <c r="H211" s="184">
        <v>4</v>
      </c>
      <c r="I211" s="185"/>
      <c r="J211" s="186">
        <f>ROUND(I211*H211,2)</f>
        <v>0</v>
      </c>
      <c r="K211" s="187"/>
      <c r="L211" s="188"/>
      <c r="M211" s="189" t="s">
        <v>1</v>
      </c>
      <c r="N211" s="190" t="s">
        <v>42</v>
      </c>
      <c r="P211" s="147">
        <f>O211*H211</f>
        <v>0</v>
      </c>
      <c r="Q211" s="147">
        <v>0</v>
      </c>
      <c r="R211" s="147">
        <f>Q211*H211</f>
        <v>0</v>
      </c>
      <c r="S211" s="147">
        <v>0</v>
      </c>
      <c r="T211" s="148">
        <f>S211*H211</f>
        <v>0</v>
      </c>
      <c r="AR211" s="149" t="s">
        <v>664</v>
      </c>
      <c r="AT211" s="149" t="s">
        <v>263</v>
      </c>
      <c r="AU211" s="149" t="s">
        <v>89</v>
      </c>
      <c r="AY211" s="17" t="s">
        <v>156</v>
      </c>
      <c r="BE211" s="150">
        <f>IF(N211="základná",J211,0)</f>
        <v>0</v>
      </c>
      <c r="BF211" s="150">
        <f>IF(N211="znížená",J211,0)</f>
        <v>0</v>
      </c>
      <c r="BG211" s="150">
        <f>IF(N211="zákl. prenesená",J211,0)</f>
        <v>0</v>
      </c>
      <c r="BH211" s="150">
        <f>IF(N211="zníž. prenesená",J211,0)</f>
        <v>0</v>
      </c>
      <c r="BI211" s="150">
        <f>IF(N211="nulová",J211,0)</f>
        <v>0</v>
      </c>
      <c r="BJ211" s="17" t="s">
        <v>89</v>
      </c>
      <c r="BK211" s="150">
        <f>ROUND(I211*H211,2)</f>
        <v>0</v>
      </c>
      <c r="BL211" s="17" t="s">
        <v>403</v>
      </c>
      <c r="BM211" s="149" t="s">
        <v>7020</v>
      </c>
    </row>
    <row r="212" spans="2:65" s="1" customFormat="1" ht="38.65" customHeight="1">
      <c r="B212" s="136"/>
      <c r="C212" s="180" t="s">
        <v>1036</v>
      </c>
      <c r="D212" s="180" t="s">
        <v>263</v>
      </c>
      <c r="E212" s="181" t="s">
        <v>7021</v>
      </c>
      <c r="F212" s="182" t="s">
        <v>7022</v>
      </c>
      <c r="G212" s="183" t="s">
        <v>178</v>
      </c>
      <c r="H212" s="184">
        <v>4</v>
      </c>
      <c r="I212" s="185"/>
      <c r="J212" s="186">
        <f>ROUND(I212*H212,2)</f>
        <v>0</v>
      </c>
      <c r="K212" s="187"/>
      <c r="L212" s="188"/>
      <c r="M212" s="189" t="s">
        <v>1</v>
      </c>
      <c r="N212" s="190" t="s">
        <v>42</v>
      </c>
      <c r="P212" s="147">
        <f>O212*H212</f>
        <v>0</v>
      </c>
      <c r="Q212" s="147">
        <v>0</v>
      </c>
      <c r="R212" s="147">
        <f>Q212*H212</f>
        <v>0</v>
      </c>
      <c r="S212" s="147">
        <v>0</v>
      </c>
      <c r="T212" s="148">
        <f>S212*H212</f>
        <v>0</v>
      </c>
      <c r="AR212" s="149" t="s">
        <v>664</v>
      </c>
      <c r="AT212" s="149" t="s">
        <v>263</v>
      </c>
      <c r="AU212" s="149" t="s">
        <v>89</v>
      </c>
      <c r="AY212" s="17" t="s">
        <v>156</v>
      </c>
      <c r="BE212" s="150">
        <f>IF(N212="základná",J212,0)</f>
        <v>0</v>
      </c>
      <c r="BF212" s="150">
        <f>IF(N212="znížená",J212,0)</f>
        <v>0</v>
      </c>
      <c r="BG212" s="150">
        <f>IF(N212="zákl. prenesená",J212,0)</f>
        <v>0</v>
      </c>
      <c r="BH212" s="150">
        <f>IF(N212="zníž. prenesená",J212,0)</f>
        <v>0</v>
      </c>
      <c r="BI212" s="150">
        <f>IF(N212="nulová",J212,0)</f>
        <v>0</v>
      </c>
      <c r="BJ212" s="17" t="s">
        <v>89</v>
      </c>
      <c r="BK212" s="150">
        <f>ROUND(I212*H212,2)</f>
        <v>0</v>
      </c>
      <c r="BL212" s="17" t="s">
        <v>403</v>
      </c>
      <c r="BM212" s="149" t="s">
        <v>7023</v>
      </c>
    </row>
    <row r="213" spans="2:65" s="10" customFormat="1" ht="22.9" customHeight="1">
      <c r="B213" s="126"/>
      <c r="D213" s="127" t="s">
        <v>75</v>
      </c>
      <c r="E213" s="191" t="s">
        <v>7024</v>
      </c>
      <c r="F213" s="191" t="s">
        <v>7025</v>
      </c>
      <c r="I213" s="129"/>
      <c r="J213" s="192">
        <f>BK213</f>
        <v>0</v>
      </c>
      <c r="L213" s="126"/>
      <c r="M213" s="131"/>
      <c r="P213" s="132">
        <f>SUM(P214:P222)</f>
        <v>0</v>
      </c>
      <c r="R213" s="132">
        <f>SUM(R214:R222)</f>
        <v>0</v>
      </c>
      <c r="T213" s="133">
        <f>SUM(T214:T222)</f>
        <v>0</v>
      </c>
      <c r="AR213" s="127" t="s">
        <v>82</v>
      </c>
      <c r="AT213" s="134" t="s">
        <v>75</v>
      </c>
      <c r="AU213" s="134" t="s">
        <v>82</v>
      </c>
      <c r="AY213" s="127" t="s">
        <v>156</v>
      </c>
      <c r="BK213" s="135">
        <f>SUM(BK214:BK222)</f>
        <v>0</v>
      </c>
    </row>
    <row r="214" spans="2:65" s="1" customFormat="1" ht="49.15" customHeight="1">
      <c r="B214" s="136"/>
      <c r="C214" s="180" t="s">
        <v>1086</v>
      </c>
      <c r="D214" s="180" t="s">
        <v>263</v>
      </c>
      <c r="E214" s="181" t="s">
        <v>7026</v>
      </c>
      <c r="F214" s="182" t="s">
        <v>7027</v>
      </c>
      <c r="G214" s="183" t="s">
        <v>333</v>
      </c>
      <c r="H214" s="184">
        <v>1</v>
      </c>
      <c r="I214" s="185"/>
      <c r="J214" s="186">
        <f t="shared" ref="J214:J222" si="30">ROUND(I214*H214,2)</f>
        <v>0</v>
      </c>
      <c r="K214" s="187"/>
      <c r="L214" s="188"/>
      <c r="M214" s="189" t="s">
        <v>1</v>
      </c>
      <c r="N214" s="190" t="s">
        <v>42</v>
      </c>
      <c r="P214" s="147">
        <f t="shared" ref="P214:P222" si="31">O214*H214</f>
        <v>0</v>
      </c>
      <c r="Q214" s="147">
        <v>0</v>
      </c>
      <c r="R214" s="147">
        <f t="shared" ref="R214:R222" si="32">Q214*H214</f>
        <v>0</v>
      </c>
      <c r="S214" s="147">
        <v>0</v>
      </c>
      <c r="T214" s="148">
        <f t="shared" ref="T214:T222" si="33">S214*H214</f>
        <v>0</v>
      </c>
      <c r="AR214" s="149" t="s">
        <v>664</v>
      </c>
      <c r="AT214" s="149" t="s">
        <v>263</v>
      </c>
      <c r="AU214" s="149" t="s">
        <v>89</v>
      </c>
      <c r="AY214" s="17" t="s">
        <v>156</v>
      </c>
      <c r="BE214" s="150">
        <f t="shared" ref="BE214:BE222" si="34">IF(N214="základná",J214,0)</f>
        <v>0</v>
      </c>
      <c r="BF214" s="150">
        <f t="shared" ref="BF214:BF222" si="35">IF(N214="znížená",J214,0)</f>
        <v>0</v>
      </c>
      <c r="BG214" s="150">
        <f t="shared" ref="BG214:BG222" si="36">IF(N214="zákl. prenesená",J214,0)</f>
        <v>0</v>
      </c>
      <c r="BH214" s="150">
        <f t="shared" ref="BH214:BH222" si="37">IF(N214="zníž. prenesená",J214,0)</f>
        <v>0</v>
      </c>
      <c r="BI214" s="150">
        <f t="shared" ref="BI214:BI222" si="38">IF(N214="nulová",J214,0)</f>
        <v>0</v>
      </c>
      <c r="BJ214" s="17" t="s">
        <v>89</v>
      </c>
      <c r="BK214" s="150">
        <f t="shared" ref="BK214:BK222" si="39">ROUND(I214*H214,2)</f>
        <v>0</v>
      </c>
      <c r="BL214" s="17" t="s">
        <v>403</v>
      </c>
      <c r="BM214" s="149" t="s">
        <v>7028</v>
      </c>
    </row>
    <row r="215" spans="2:65" s="1" customFormat="1" ht="49.15" customHeight="1">
      <c r="B215" s="136"/>
      <c r="C215" s="180" t="s">
        <v>1119</v>
      </c>
      <c r="D215" s="180" t="s">
        <v>263</v>
      </c>
      <c r="E215" s="181" t="s">
        <v>7029</v>
      </c>
      <c r="F215" s="182" t="s">
        <v>7027</v>
      </c>
      <c r="G215" s="183" t="s">
        <v>333</v>
      </c>
      <c r="H215" s="184">
        <v>1</v>
      </c>
      <c r="I215" s="185"/>
      <c r="J215" s="186">
        <f t="shared" si="30"/>
        <v>0</v>
      </c>
      <c r="K215" s="187"/>
      <c r="L215" s="188"/>
      <c r="M215" s="189" t="s">
        <v>1</v>
      </c>
      <c r="N215" s="190" t="s">
        <v>42</v>
      </c>
      <c r="P215" s="147">
        <f t="shared" si="31"/>
        <v>0</v>
      </c>
      <c r="Q215" s="147">
        <v>0</v>
      </c>
      <c r="R215" s="147">
        <f t="shared" si="32"/>
        <v>0</v>
      </c>
      <c r="S215" s="147">
        <v>0</v>
      </c>
      <c r="T215" s="148">
        <f t="shared" si="33"/>
        <v>0</v>
      </c>
      <c r="AR215" s="149" t="s">
        <v>664</v>
      </c>
      <c r="AT215" s="149" t="s">
        <v>263</v>
      </c>
      <c r="AU215" s="149" t="s">
        <v>89</v>
      </c>
      <c r="AY215" s="17" t="s">
        <v>156</v>
      </c>
      <c r="BE215" s="150">
        <f t="shared" si="34"/>
        <v>0</v>
      </c>
      <c r="BF215" s="150">
        <f t="shared" si="35"/>
        <v>0</v>
      </c>
      <c r="BG215" s="150">
        <f t="shared" si="36"/>
        <v>0</v>
      </c>
      <c r="BH215" s="150">
        <f t="shared" si="37"/>
        <v>0</v>
      </c>
      <c r="BI215" s="150">
        <f t="shared" si="38"/>
        <v>0</v>
      </c>
      <c r="BJ215" s="17" t="s">
        <v>89</v>
      </c>
      <c r="BK215" s="150">
        <f t="shared" si="39"/>
        <v>0</v>
      </c>
      <c r="BL215" s="17" t="s">
        <v>403</v>
      </c>
      <c r="BM215" s="149" t="s">
        <v>7030</v>
      </c>
    </row>
    <row r="216" spans="2:65" s="1" customFormat="1" ht="44.25" customHeight="1">
      <c r="B216" s="136"/>
      <c r="C216" s="180" t="s">
        <v>1139</v>
      </c>
      <c r="D216" s="180" t="s">
        <v>263</v>
      </c>
      <c r="E216" s="181" t="s">
        <v>7031</v>
      </c>
      <c r="F216" s="182" t="s">
        <v>7032</v>
      </c>
      <c r="G216" s="183" t="s">
        <v>333</v>
      </c>
      <c r="H216" s="184">
        <v>1</v>
      </c>
      <c r="I216" s="185"/>
      <c r="J216" s="186">
        <f t="shared" si="30"/>
        <v>0</v>
      </c>
      <c r="K216" s="187"/>
      <c r="L216" s="188"/>
      <c r="M216" s="189" t="s">
        <v>1</v>
      </c>
      <c r="N216" s="190" t="s">
        <v>42</v>
      </c>
      <c r="P216" s="147">
        <f t="shared" si="31"/>
        <v>0</v>
      </c>
      <c r="Q216" s="147">
        <v>0</v>
      </c>
      <c r="R216" s="147">
        <f t="shared" si="32"/>
        <v>0</v>
      </c>
      <c r="S216" s="147">
        <v>0</v>
      </c>
      <c r="T216" s="148">
        <f t="shared" si="33"/>
        <v>0</v>
      </c>
      <c r="AR216" s="149" t="s">
        <v>664</v>
      </c>
      <c r="AT216" s="149" t="s">
        <v>263</v>
      </c>
      <c r="AU216" s="149" t="s">
        <v>89</v>
      </c>
      <c r="AY216" s="17" t="s">
        <v>156</v>
      </c>
      <c r="BE216" s="150">
        <f t="shared" si="34"/>
        <v>0</v>
      </c>
      <c r="BF216" s="150">
        <f t="shared" si="35"/>
        <v>0</v>
      </c>
      <c r="BG216" s="150">
        <f t="shared" si="36"/>
        <v>0</v>
      </c>
      <c r="BH216" s="150">
        <f t="shared" si="37"/>
        <v>0</v>
      </c>
      <c r="BI216" s="150">
        <f t="shared" si="38"/>
        <v>0</v>
      </c>
      <c r="BJ216" s="17" t="s">
        <v>89</v>
      </c>
      <c r="BK216" s="150">
        <f t="shared" si="39"/>
        <v>0</v>
      </c>
      <c r="BL216" s="17" t="s">
        <v>403</v>
      </c>
      <c r="BM216" s="149" t="s">
        <v>7033</v>
      </c>
    </row>
    <row r="217" spans="2:65" s="1" customFormat="1" ht="16.5" customHeight="1">
      <c r="B217" s="136"/>
      <c r="C217" s="180" t="s">
        <v>1150</v>
      </c>
      <c r="D217" s="180" t="s">
        <v>263</v>
      </c>
      <c r="E217" s="181" t="s">
        <v>7034</v>
      </c>
      <c r="F217" s="182" t="s">
        <v>7035</v>
      </c>
      <c r="G217" s="183" t="s">
        <v>333</v>
      </c>
      <c r="H217" s="184">
        <v>2</v>
      </c>
      <c r="I217" s="185"/>
      <c r="J217" s="186">
        <f t="shared" si="30"/>
        <v>0</v>
      </c>
      <c r="K217" s="187"/>
      <c r="L217" s="188"/>
      <c r="M217" s="189" t="s">
        <v>1</v>
      </c>
      <c r="N217" s="190" t="s">
        <v>42</v>
      </c>
      <c r="P217" s="147">
        <f t="shared" si="31"/>
        <v>0</v>
      </c>
      <c r="Q217" s="147">
        <v>0</v>
      </c>
      <c r="R217" s="147">
        <f t="shared" si="32"/>
        <v>0</v>
      </c>
      <c r="S217" s="147">
        <v>0</v>
      </c>
      <c r="T217" s="148">
        <f t="shared" si="33"/>
        <v>0</v>
      </c>
      <c r="AR217" s="149" t="s">
        <v>664</v>
      </c>
      <c r="AT217" s="149" t="s">
        <v>263</v>
      </c>
      <c r="AU217" s="149" t="s">
        <v>89</v>
      </c>
      <c r="AY217" s="17" t="s">
        <v>156</v>
      </c>
      <c r="BE217" s="150">
        <f t="shared" si="34"/>
        <v>0</v>
      </c>
      <c r="BF217" s="150">
        <f t="shared" si="35"/>
        <v>0</v>
      </c>
      <c r="BG217" s="150">
        <f t="shared" si="36"/>
        <v>0</v>
      </c>
      <c r="BH217" s="150">
        <f t="shared" si="37"/>
        <v>0</v>
      </c>
      <c r="BI217" s="150">
        <f t="shared" si="38"/>
        <v>0</v>
      </c>
      <c r="BJ217" s="17" t="s">
        <v>89</v>
      </c>
      <c r="BK217" s="150">
        <f t="shared" si="39"/>
        <v>0</v>
      </c>
      <c r="BL217" s="17" t="s">
        <v>403</v>
      </c>
      <c r="BM217" s="149" t="s">
        <v>7036</v>
      </c>
    </row>
    <row r="218" spans="2:65" s="1" customFormat="1" ht="16.5" customHeight="1">
      <c r="B218" s="136"/>
      <c r="C218" s="180" t="s">
        <v>1156</v>
      </c>
      <c r="D218" s="180" t="s">
        <v>263</v>
      </c>
      <c r="E218" s="181" t="s">
        <v>7037</v>
      </c>
      <c r="F218" s="182" t="s">
        <v>7038</v>
      </c>
      <c r="G218" s="183" t="s">
        <v>333</v>
      </c>
      <c r="H218" s="184">
        <v>2</v>
      </c>
      <c r="I218" s="185"/>
      <c r="J218" s="186">
        <f t="shared" si="30"/>
        <v>0</v>
      </c>
      <c r="K218" s="187"/>
      <c r="L218" s="188"/>
      <c r="M218" s="189" t="s">
        <v>1</v>
      </c>
      <c r="N218" s="190" t="s">
        <v>42</v>
      </c>
      <c r="P218" s="147">
        <f t="shared" si="31"/>
        <v>0</v>
      </c>
      <c r="Q218" s="147">
        <v>0</v>
      </c>
      <c r="R218" s="147">
        <f t="shared" si="32"/>
        <v>0</v>
      </c>
      <c r="S218" s="147">
        <v>0</v>
      </c>
      <c r="T218" s="148">
        <f t="shared" si="33"/>
        <v>0</v>
      </c>
      <c r="AR218" s="149" t="s">
        <v>664</v>
      </c>
      <c r="AT218" s="149" t="s">
        <v>263</v>
      </c>
      <c r="AU218" s="149" t="s">
        <v>89</v>
      </c>
      <c r="AY218" s="17" t="s">
        <v>156</v>
      </c>
      <c r="BE218" s="150">
        <f t="shared" si="34"/>
        <v>0</v>
      </c>
      <c r="BF218" s="150">
        <f t="shared" si="35"/>
        <v>0</v>
      </c>
      <c r="BG218" s="150">
        <f t="shared" si="36"/>
        <v>0</v>
      </c>
      <c r="BH218" s="150">
        <f t="shared" si="37"/>
        <v>0</v>
      </c>
      <c r="BI218" s="150">
        <f t="shared" si="38"/>
        <v>0</v>
      </c>
      <c r="BJ218" s="17" t="s">
        <v>89</v>
      </c>
      <c r="BK218" s="150">
        <f t="shared" si="39"/>
        <v>0</v>
      </c>
      <c r="BL218" s="17" t="s">
        <v>403</v>
      </c>
      <c r="BM218" s="149" t="s">
        <v>7039</v>
      </c>
    </row>
    <row r="219" spans="2:65" s="1" customFormat="1" ht="16.5" customHeight="1">
      <c r="B219" s="136"/>
      <c r="C219" s="180" t="s">
        <v>1172</v>
      </c>
      <c r="D219" s="180" t="s">
        <v>263</v>
      </c>
      <c r="E219" s="181" t="s">
        <v>7040</v>
      </c>
      <c r="F219" s="182" t="s">
        <v>7041</v>
      </c>
      <c r="G219" s="183" t="s">
        <v>333</v>
      </c>
      <c r="H219" s="184">
        <v>1</v>
      </c>
      <c r="I219" s="185"/>
      <c r="J219" s="186">
        <f t="shared" si="30"/>
        <v>0</v>
      </c>
      <c r="K219" s="187"/>
      <c r="L219" s="188"/>
      <c r="M219" s="189" t="s">
        <v>1</v>
      </c>
      <c r="N219" s="190" t="s">
        <v>42</v>
      </c>
      <c r="P219" s="147">
        <f t="shared" si="31"/>
        <v>0</v>
      </c>
      <c r="Q219" s="147">
        <v>0</v>
      </c>
      <c r="R219" s="147">
        <f t="shared" si="32"/>
        <v>0</v>
      </c>
      <c r="S219" s="147">
        <v>0</v>
      </c>
      <c r="T219" s="148">
        <f t="shared" si="33"/>
        <v>0</v>
      </c>
      <c r="AR219" s="149" t="s">
        <v>664</v>
      </c>
      <c r="AT219" s="149" t="s">
        <v>263</v>
      </c>
      <c r="AU219" s="149" t="s">
        <v>89</v>
      </c>
      <c r="AY219" s="17" t="s">
        <v>156</v>
      </c>
      <c r="BE219" s="150">
        <f t="shared" si="34"/>
        <v>0</v>
      </c>
      <c r="BF219" s="150">
        <f t="shared" si="35"/>
        <v>0</v>
      </c>
      <c r="BG219" s="150">
        <f t="shared" si="36"/>
        <v>0</v>
      </c>
      <c r="BH219" s="150">
        <f t="shared" si="37"/>
        <v>0</v>
      </c>
      <c r="BI219" s="150">
        <f t="shared" si="38"/>
        <v>0</v>
      </c>
      <c r="BJ219" s="17" t="s">
        <v>89</v>
      </c>
      <c r="BK219" s="150">
        <f t="shared" si="39"/>
        <v>0</v>
      </c>
      <c r="BL219" s="17" t="s">
        <v>403</v>
      </c>
      <c r="BM219" s="149" t="s">
        <v>7042</v>
      </c>
    </row>
    <row r="220" spans="2:65" s="1" customFormat="1" ht="16.5" customHeight="1">
      <c r="B220" s="136"/>
      <c r="C220" s="180" t="s">
        <v>1179</v>
      </c>
      <c r="D220" s="180" t="s">
        <v>263</v>
      </c>
      <c r="E220" s="181" t="s">
        <v>7043</v>
      </c>
      <c r="F220" s="182" t="s">
        <v>7044</v>
      </c>
      <c r="G220" s="183" t="s">
        <v>333</v>
      </c>
      <c r="H220" s="184">
        <v>1</v>
      </c>
      <c r="I220" s="185"/>
      <c r="J220" s="186">
        <f t="shared" si="30"/>
        <v>0</v>
      </c>
      <c r="K220" s="187"/>
      <c r="L220" s="188"/>
      <c r="M220" s="189" t="s">
        <v>1</v>
      </c>
      <c r="N220" s="190" t="s">
        <v>42</v>
      </c>
      <c r="P220" s="147">
        <f t="shared" si="31"/>
        <v>0</v>
      </c>
      <c r="Q220" s="147">
        <v>0</v>
      </c>
      <c r="R220" s="147">
        <f t="shared" si="32"/>
        <v>0</v>
      </c>
      <c r="S220" s="147">
        <v>0</v>
      </c>
      <c r="T220" s="148">
        <f t="shared" si="33"/>
        <v>0</v>
      </c>
      <c r="AR220" s="149" t="s">
        <v>664</v>
      </c>
      <c r="AT220" s="149" t="s">
        <v>263</v>
      </c>
      <c r="AU220" s="149" t="s">
        <v>89</v>
      </c>
      <c r="AY220" s="17" t="s">
        <v>156</v>
      </c>
      <c r="BE220" s="150">
        <f t="shared" si="34"/>
        <v>0</v>
      </c>
      <c r="BF220" s="150">
        <f t="shared" si="35"/>
        <v>0</v>
      </c>
      <c r="BG220" s="150">
        <f t="shared" si="36"/>
        <v>0</v>
      </c>
      <c r="BH220" s="150">
        <f t="shared" si="37"/>
        <v>0</v>
      </c>
      <c r="BI220" s="150">
        <f t="shared" si="38"/>
        <v>0</v>
      </c>
      <c r="BJ220" s="17" t="s">
        <v>89</v>
      </c>
      <c r="BK220" s="150">
        <f t="shared" si="39"/>
        <v>0</v>
      </c>
      <c r="BL220" s="17" t="s">
        <v>403</v>
      </c>
      <c r="BM220" s="149" t="s">
        <v>7045</v>
      </c>
    </row>
    <row r="221" spans="2:65" s="1" customFormat="1" ht="37.9" customHeight="1">
      <c r="B221" s="136"/>
      <c r="C221" s="180" t="s">
        <v>1186</v>
      </c>
      <c r="D221" s="180" t="s">
        <v>263</v>
      </c>
      <c r="E221" s="181" t="s">
        <v>7046</v>
      </c>
      <c r="F221" s="182" t="s">
        <v>6942</v>
      </c>
      <c r="G221" s="183" t="s">
        <v>333</v>
      </c>
      <c r="H221" s="184">
        <v>17</v>
      </c>
      <c r="I221" s="185"/>
      <c r="J221" s="186">
        <f t="shared" si="30"/>
        <v>0</v>
      </c>
      <c r="K221" s="187"/>
      <c r="L221" s="188"/>
      <c r="M221" s="189" t="s">
        <v>1</v>
      </c>
      <c r="N221" s="190" t="s">
        <v>42</v>
      </c>
      <c r="P221" s="147">
        <f t="shared" si="31"/>
        <v>0</v>
      </c>
      <c r="Q221" s="147">
        <v>0</v>
      </c>
      <c r="R221" s="147">
        <f t="shared" si="32"/>
        <v>0</v>
      </c>
      <c r="S221" s="147">
        <v>0</v>
      </c>
      <c r="T221" s="148">
        <f t="shared" si="33"/>
        <v>0</v>
      </c>
      <c r="AR221" s="149" t="s">
        <v>664</v>
      </c>
      <c r="AT221" s="149" t="s">
        <v>263</v>
      </c>
      <c r="AU221" s="149" t="s">
        <v>89</v>
      </c>
      <c r="AY221" s="17" t="s">
        <v>156</v>
      </c>
      <c r="BE221" s="150">
        <f t="shared" si="34"/>
        <v>0</v>
      </c>
      <c r="BF221" s="150">
        <f t="shared" si="35"/>
        <v>0</v>
      </c>
      <c r="BG221" s="150">
        <f t="shared" si="36"/>
        <v>0</v>
      </c>
      <c r="BH221" s="150">
        <f t="shared" si="37"/>
        <v>0</v>
      </c>
      <c r="BI221" s="150">
        <f t="shared" si="38"/>
        <v>0</v>
      </c>
      <c r="BJ221" s="17" t="s">
        <v>89</v>
      </c>
      <c r="BK221" s="150">
        <f t="shared" si="39"/>
        <v>0</v>
      </c>
      <c r="BL221" s="17" t="s">
        <v>403</v>
      </c>
      <c r="BM221" s="149" t="s">
        <v>7047</v>
      </c>
    </row>
    <row r="222" spans="2:65" s="1" customFormat="1" ht="24.2" customHeight="1">
      <c r="B222" s="136"/>
      <c r="C222" s="180" t="s">
        <v>1192</v>
      </c>
      <c r="D222" s="180" t="s">
        <v>263</v>
      </c>
      <c r="E222" s="181" t="s">
        <v>7048</v>
      </c>
      <c r="F222" s="182" t="s">
        <v>7049</v>
      </c>
      <c r="G222" s="183" t="s">
        <v>333</v>
      </c>
      <c r="H222" s="184">
        <v>1</v>
      </c>
      <c r="I222" s="185"/>
      <c r="J222" s="186">
        <f t="shared" si="30"/>
        <v>0</v>
      </c>
      <c r="K222" s="187"/>
      <c r="L222" s="188"/>
      <c r="M222" s="189" t="s">
        <v>1</v>
      </c>
      <c r="N222" s="190" t="s">
        <v>42</v>
      </c>
      <c r="P222" s="147">
        <f t="shared" si="31"/>
        <v>0</v>
      </c>
      <c r="Q222" s="147">
        <v>0</v>
      </c>
      <c r="R222" s="147">
        <f t="shared" si="32"/>
        <v>0</v>
      </c>
      <c r="S222" s="147">
        <v>0</v>
      </c>
      <c r="T222" s="148">
        <f t="shared" si="33"/>
        <v>0</v>
      </c>
      <c r="AR222" s="149" t="s">
        <v>664</v>
      </c>
      <c r="AT222" s="149" t="s">
        <v>263</v>
      </c>
      <c r="AU222" s="149" t="s">
        <v>89</v>
      </c>
      <c r="AY222" s="17" t="s">
        <v>156</v>
      </c>
      <c r="BE222" s="150">
        <f t="shared" si="34"/>
        <v>0</v>
      </c>
      <c r="BF222" s="150">
        <f t="shared" si="35"/>
        <v>0</v>
      </c>
      <c r="BG222" s="150">
        <f t="shared" si="36"/>
        <v>0</v>
      </c>
      <c r="BH222" s="150">
        <f t="shared" si="37"/>
        <v>0</v>
      </c>
      <c r="BI222" s="150">
        <f t="shared" si="38"/>
        <v>0</v>
      </c>
      <c r="BJ222" s="17" t="s">
        <v>89</v>
      </c>
      <c r="BK222" s="150">
        <f t="shared" si="39"/>
        <v>0</v>
      </c>
      <c r="BL222" s="17" t="s">
        <v>403</v>
      </c>
      <c r="BM222" s="149" t="s">
        <v>7050</v>
      </c>
    </row>
    <row r="223" spans="2:65" s="10" customFormat="1" ht="22.9" customHeight="1">
      <c r="B223" s="126"/>
      <c r="D223" s="127" t="s">
        <v>75</v>
      </c>
      <c r="E223" s="191" t="s">
        <v>6947</v>
      </c>
      <c r="F223" s="191" t="s">
        <v>6948</v>
      </c>
      <c r="I223" s="129"/>
      <c r="J223" s="192">
        <f>BK223</f>
        <v>0</v>
      </c>
      <c r="L223" s="126"/>
      <c r="M223" s="131"/>
      <c r="P223" s="132">
        <f>SUM(P224:P228)</f>
        <v>0</v>
      </c>
      <c r="R223" s="132">
        <f>SUM(R224:R228)</f>
        <v>0</v>
      </c>
      <c r="T223" s="133">
        <f>SUM(T224:T228)</f>
        <v>0</v>
      </c>
      <c r="AR223" s="127" t="s">
        <v>82</v>
      </c>
      <c r="AT223" s="134" t="s">
        <v>75</v>
      </c>
      <c r="AU223" s="134" t="s">
        <v>82</v>
      </c>
      <c r="AY223" s="127" t="s">
        <v>156</v>
      </c>
      <c r="BK223" s="135">
        <f>SUM(BK224:BK228)</f>
        <v>0</v>
      </c>
    </row>
    <row r="224" spans="2:65" s="1" customFormat="1" ht="52.15" customHeight="1">
      <c r="B224" s="136"/>
      <c r="C224" s="180" t="s">
        <v>1197</v>
      </c>
      <c r="D224" s="180" t="s">
        <v>263</v>
      </c>
      <c r="E224" s="181" t="s">
        <v>7051</v>
      </c>
      <c r="F224" s="182" t="s">
        <v>7052</v>
      </c>
      <c r="G224" s="183" t="s">
        <v>170</v>
      </c>
      <c r="H224" s="184">
        <v>6</v>
      </c>
      <c r="I224" s="185"/>
      <c r="J224" s="186">
        <f>ROUND(I224*H224,2)</f>
        <v>0</v>
      </c>
      <c r="K224" s="187"/>
      <c r="L224" s="188"/>
      <c r="M224" s="189" t="s">
        <v>1</v>
      </c>
      <c r="N224" s="190" t="s">
        <v>42</v>
      </c>
      <c r="P224" s="147">
        <f>O224*H224</f>
        <v>0</v>
      </c>
      <c r="Q224" s="147">
        <v>0</v>
      </c>
      <c r="R224" s="147">
        <f>Q224*H224</f>
        <v>0</v>
      </c>
      <c r="S224" s="147">
        <v>0</v>
      </c>
      <c r="T224" s="148">
        <f>S224*H224</f>
        <v>0</v>
      </c>
      <c r="AR224" s="149" t="s">
        <v>664</v>
      </c>
      <c r="AT224" s="149" t="s">
        <v>263</v>
      </c>
      <c r="AU224" s="149" t="s">
        <v>89</v>
      </c>
      <c r="AY224" s="17" t="s">
        <v>156</v>
      </c>
      <c r="BE224" s="150">
        <f>IF(N224="základná",J224,0)</f>
        <v>0</v>
      </c>
      <c r="BF224" s="150">
        <f>IF(N224="znížená",J224,0)</f>
        <v>0</v>
      </c>
      <c r="BG224" s="150">
        <f>IF(N224="zákl. prenesená",J224,0)</f>
        <v>0</v>
      </c>
      <c r="BH224" s="150">
        <f>IF(N224="zníž. prenesená",J224,0)</f>
        <v>0</v>
      </c>
      <c r="BI224" s="150">
        <f>IF(N224="nulová",J224,0)</f>
        <v>0</v>
      </c>
      <c r="BJ224" s="17" t="s">
        <v>89</v>
      </c>
      <c r="BK224" s="150">
        <f>ROUND(I224*H224,2)</f>
        <v>0</v>
      </c>
      <c r="BL224" s="17" t="s">
        <v>403</v>
      </c>
      <c r="BM224" s="149" t="s">
        <v>7053</v>
      </c>
    </row>
    <row r="225" spans="2:65" s="1" customFormat="1" ht="52.15" customHeight="1">
      <c r="B225" s="136"/>
      <c r="C225" s="180" t="s">
        <v>1205</v>
      </c>
      <c r="D225" s="180" t="s">
        <v>263</v>
      </c>
      <c r="E225" s="181" t="s">
        <v>7054</v>
      </c>
      <c r="F225" s="182" t="s">
        <v>7055</v>
      </c>
      <c r="G225" s="183" t="s">
        <v>170</v>
      </c>
      <c r="H225" s="184">
        <v>31</v>
      </c>
      <c r="I225" s="185"/>
      <c r="J225" s="186">
        <f>ROUND(I225*H225,2)</f>
        <v>0</v>
      </c>
      <c r="K225" s="187"/>
      <c r="L225" s="188"/>
      <c r="M225" s="189" t="s">
        <v>1</v>
      </c>
      <c r="N225" s="190" t="s">
        <v>42</v>
      </c>
      <c r="P225" s="147">
        <f>O225*H225</f>
        <v>0</v>
      </c>
      <c r="Q225" s="147">
        <v>0</v>
      </c>
      <c r="R225" s="147">
        <f>Q225*H225</f>
        <v>0</v>
      </c>
      <c r="S225" s="147">
        <v>0</v>
      </c>
      <c r="T225" s="148">
        <f>S225*H225</f>
        <v>0</v>
      </c>
      <c r="AR225" s="149" t="s">
        <v>664</v>
      </c>
      <c r="AT225" s="149" t="s">
        <v>263</v>
      </c>
      <c r="AU225" s="149" t="s">
        <v>89</v>
      </c>
      <c r="AY225" s="17" t="s">
        <v>156</v>
      </c>
      <c r="BE225" s="150">
        <f>IF(N225="základná",J225,0)</f>
        <v>0</v>
      </c>
      <c r="BF225" s="150">
        <f>IF(N225="znížená",J225,0)</f>
        <v>0</v>
      </c>
      <c r="BG225" s="150">
        <f>IF(N225="zákl. prenesená",J225,0)</f>
        <v>0</v>
      </c>
      <c r="BH225" s="150">
        <f>IF(N225="zníž. prenesená",J225,0)</f>
        <v>0</v>
      </c>
      <c r="BI225" s="150">
        <f>IF(N225="nulová",J225,0)</f>
        <v>0</v>
      </c>
      <c r="BJ225" s="17" t="s">
        <v>89</v>
      </c>
      <c r="BK225" s="150">
        <f>ROUND(I225*H225,2)</f>
        <v>0</v>
      </c>
      <c r="BL225" s="17" t="s">
        <v>403</v>
      </c>
      <c r="BM225" s="149" t="s">
        <v>7056</v>
      </c>
    </row>
    <row r="226" spans="2:65" s="1" customFormat="1" ht="52.15" customHeight="1">
      <c r="B226" s="136"/>
      <c r="C226" s="180" t="s">
        <v>1211</v>
      </c>
      <c r="D226" s="180" t="s">
        <v>263</v>
      </c>
      <c r="E226" s="181" t="s">
        <v>7057</v>
      </c>
      <c r="F226" s="182" t="s">
        <v>7058</v>
      </c>
      <c r="G226" s="183" t="s">
        <v>170</v>
      </c>
      <c r="H226" s="184">
        <v>1</v>
      </c>
      <c r="I226" s="185"/>
      <c r="J226" s="186">
        <f>ROUND(I226*H226,2)</f>
        <v>0</v>
      </c>
      <c r="K226" s="187"/>
      <c r="L226" s="188"/>
      <c r="M226" s="189" t="s">
        <v>1</v>
      </c>
      <c r="N226" s="190" t="s">
        <v>42</v>
      </c>
      <c r="P226" s="147">
        <f>O226*H226</f>
        <v>0</v>
      </c>
      <c r="Q226" s="147">
        <v>0</v>
      </c>
      <c r="R226" s="147">
        <f>Q226*H226</f>
        <v>0</v>
      </c>
      <c r="S226" s="147">
        <v>0</v>
      </c>
      <c r="T226" s="148">
        <f>S226*H226</f>
        <v>0</v>
      </c>
      <c r="AR226" s="149" t="s">
        <v>664</v>
      </c>
      <c r="AT226" s="149" t="s">
        <v>263</v>
      </c>
      <c r="AU226" s="149" t="s">
        <v>89</v>
      </c>
      <c r="AY226" s="17" t="s">
        <v>156</v>
      </c>
      <c r="BE226" s="150">
        <f>IF(N226="základná",J226,0)</f>
        <v>0</v>
      </c>
      <c r="BF226" s="150">
        <f>IF(N226="znížená",J226,0)</f>
        <v>0</v>
      </c>
      <c r="BG226" s="150">
        <f>IF(N226="zákl. prenesená",J226,0)</f>
        <v>0</v>
      </c>
      <c r="BH226" s="150">
        <f>IF(N226="zníž. prenesená",J226,0)</f>
        <v>0</v>
      </c>
      <c r="BI226" s="150">
        <f>IF(N226="nulová",J226,0)</f>
        <v>0</v>
      </c>
      <c r="BJ226" s="17" t="s">
        <v>89</v>
      </c>
      <c r="BK226" s="150">
        <f>ROUND(I226*H226,2)</f>
        <v>0</v>
      </c>
      <c r="BL226" s="17" t="s">
        <v>403</v>
      </c>
      <c r="BM226" s="149" t="s">
        <v>7059</v>
      </c>
    </row>
    <row r="227" spans="2:65" s="1" customFormat="1" ht="38.65" customHeight="1">
      <c r="B227" s="136"/>
      <c r="C227" s="180" t="s">
        <v>1219</v>
      </c>
      <c r="D227" s="180" t="s">
        <v>263</v>
      </c>
      <c r="E227" s="181" t="s">
        <v>7060</v>
      </c>
      <c r="F227" s="182" t="s">
        <v>7061</v>
      </c>
      <c r="G227" s="183" t="s">
        <v>178</v>
      </c>
      <c r="H227" s="184">
        <v>1</v>
      </c>
      <c r="I227" s="185"/>
      <c r="J227" s="186">
        <f>ROUND(I227*H227,2)</f>
        <v>0</v>
      </c>
      <c r="K227" s="187"/>
      <c r="L227" s="188"/>
      <c r="M227" s="189" t="s">
        <v>1</v>
      </c>
      <c r="N227" s="190" t="s">
        <v>42</v>
      </c>
      <c r="P227" s="147">
        <f>O227*H227</f>
        <v>0</v>
      </c>
      <c r="Q227" s="147">
        <v>0</v>
      </c>
      <c r="R227" s="147">
        <f>Q227*H227</f>
        <v>0</v>
      </c>
      <c r="S227" s="147">
        <v>0</v>
      </c>
      <c r="T227" s="148">
        <f>S227*H227</f>
        <v>0</v>
      </c>
      <c r="AR227" s="149" t="s">
        <v>664</v>
      </c>
      <c r="AT227" s="149" t="s">
        <v>263</v>
      </c>
      <c r="AU227" s="149" t="s">
        <v>89</v>
      </c>
      <c r="AY227" s="17" t="s">
        <v>156</v>
      </c>
      <c r="BE227" s="150">
        <f>IF(N227="základná",J227,0)</f>
        <v>0</v>
      </c>
      <c r="BF227" s="150">
        <f>IF(N227="znížená",J227,0)</f>
        <v>0</v>
      </c>
      <c r="BG227" s="150">
        <f>IF(N227="zákl. prenesená",J227,0)</f>
        <v>0</v>
      </c>
      <c r="BH227" s="150">
        <f>IF(N227="zníž. prenesená",J227,0)</f>
        <v>0</v>
      </c>
      <c r="BI227" s="150">
        <f>IF(N227="nulová",J227,0)</f>
        <v>0</v>
      </c>
      <c r="BJ227" s="17" t="s">
        <v>89</v>
      </c>
      <c r="BK227" s="150">
        <f>ROUND(I227*H227,2)</f>
        <v>0</v>
      </c>
      <c r="BL227" s="17" t="s">
        <v>403</v>
      </c>
      <c r="BM227" s="149" t="s">
        <v>7062</v>
      </c>
    </row>
    <row r="228" spans="2:65" s="1" customFormat="1" ht="16.5" customHeight="1">
      <c r="B228" s="136"/>
      <c r="C228" s="180" t="s">
        <v>1226</v>
      </c>
      <c r="D228" s="180" t="s">
        <v>263</v>
      </c>
      <c r="E228" s="181" t="s">
        <v>7063</v>
      </c>
      <c r="F228" s="182" t="s">
        <v>6983</v>
      </c>
      <c r="G228" s="183" t="s">
        <v>333</v>
      </c>
      <c r="H228" s="184">
        <v>1</v>
      </c>
      <c r="I228" s="185"/>
      <c r="J228" s="186">
        <f>ROUND(I228*H228,2)</f>
        <v>0</v>
      </c>
      <c r="K228" s="187"/>
      <c r="L228" s="188"/>
      <c r="M228" s="189" t="s">
        <v>1</v>
      </c>
      <c r="N228" s="190" t="s">
        <v>42</v>
      </c>
      <c r="P228" s="147">
        <f>O228*H228</f>
        <v>0</v>
      </c>
      <c r="Q228" s="147">
        <v>0</v>
      </c>
      <c r="R228" s="147">
        <f>Q228*H228</f>
        <v>0</v>
      </c>
      <c r="S228" s="147">
        <v>0</v>
      </c>
      <c r="T228" s="148">
        <f>S228*H228</f>
        <v>0</v>
      </c>
      <c r="AR228" s="149" t="s">
        <v>664</v>
      </c>
      <c r="AT228" s="149" t="s">
        <v>263</v>
      </c>
      <c r="AU228" s="149" t="s">
        <v>89</v>
      </c>
      <c r="AY228" s="17" t="s">
        <v>156</v>
      </c>
      <c r="BE228" s="150">
        <f>IF(N228="základná",J228,0)</f>
        <v>0</v>
      </c>
      <c r="BF228" s="150">
        <f>IF(N228="znížená",J228,0)</f>
        <v>0</v>
      </c>
      <c r="BG228" s="150">
        <f>IF(N228="zákl. prenesená",J228,0)</f>
        <v>0</v>
      </c>
      <c r="BH228" s="150">
        <f>IF(N228="zníž. prenesená",J228,0)</f>
        <v>0</v>
      </c>
      <c r="BI228" s="150">
        <f>IF(N228="nulová",J228,0)</f>
        <v>0</v>
      </c>
      <c r="BJ228" s="17" t="s">
        <v>89</v>
      </c>
      <c r="BK228" s="150">
        <f>ROUND(I228*H228,2)</f>
        <v>0</v>
      </c>
      <c r="BL228" s="17" t="s">
        <v>403</v>
      </c>
      <c r="BM228" s="149" t="s">
        <v>7064</v>
      </c>
    </row>
    <row r="229" spans="2:65" s="10" customFormat="1" ht="22.9" customHeight="1">
      <c r="B229" s="126"/>
      <c r="D229" s="127" t="s">
        <v>75</v>
      </c>
      <c r="E229" s="191" t="s">
        <v>7065</v>
      </c>
      <c r="F229" s="191" t="s">
        <v>7066</v>
      </c>
      <c r="I229" s="129"/>
      <c r="J229" s="192">
        <f>BK229</f>
        <v>0</v>
      </c>
      <c r="L229" s="126"/>
      <c r="M229" s="131"/>
      <c r="P229" s="132">
        <f>SUM(P230:P233)</f>
        <v>0</v>
      </c>
      <c r="R229" s="132">
        <f>SUM(R230:R233)</f>
        <v>0</v>
      </c>
      <c r="T229" s="133">
        <f>SUM(T230:T233)</f>
        <v>0</v>
      </c>
      <c r="AR229" s="127" t="s">
        <v>82</v>
      </c>
      <c r="AT229" s="134" t="s">
        <v>75</v>
      </c>
      <c r="AU229" s="134" t="s">
        <v>82</v>
      </c>
      <c r="AY229" s="127" t="s">
        <v>156</v>
      </c>
      <c r="BK229" s="135">
        <f>SUM(BK230:BK233)</f>
        <v>0</v>
      </c>
    </row>
    <row r="230" spans="2:65" s="1" customFormat="1" ht="49.15" customHeight="1">
      <c r="B230" s="136"/>
      <c r="C230" s="180" t="s">
        <v>1232</v>
      </c>
      <c r="D230" s="180" t="s">
        <v>263</v>
      </c>
      <c r="E230" s="181" t="s">
        <v>7067</v>
      </c>
      <c r="F230" s="182" t="s">
        <v>7068</v>
      </c>
      <c r="G230" s="183" t="s">
        <v>333</v>
      </c>
      <c r="H230" s="184">
        <v>1</v>
      </c>
      <c r="I230" s="185"/>
      <c r="J230" s="186">
        <f>ROUND(I230*H230,2)</f>
        <v>0</v>
      </c>
      <c r="K230" s="187"/>
      <c r="L230" s="188"/>
      <c r="M230" s="189" t="s">
        <v>1</v>
      </c>
      <c r="N230" s="190" t="s">
        <v>42</v>
      </c>
      <c r="P230" s="147">
        <f>O230*H230</f>
        <v>0</v>
      </c>
      <c r="Q230" s="147">
        <v>0</v>
      </c>
      <c r="R230" s="147">
        <f>Q230*H230</f>
        <v>0</v>
      </c>
      <c r="S230" s="147">
        <v>0</v>
      </c>
      <c r="T230" s="148">
        <f>S230*H230</f>
        <v>0</v>
      </c>
      <c r="AR230" s="149" t="s">
        <v>664</v>
      </c>
      <c r="AT230" s="149" t="s">
        <v>263</v>
      </c>
      <c r="AU230" s="149" t="s">
        <v>89</v>
      </c>
      <c r="AY230" s="17" t="s">
        <v>156</v>
      </c>
      <c r="BE230" s="150">
        <f>IF(N230="základná",J230,0)</f>
        <v>0</v>
      </c>
      <c r="BF230" s="150">
        <f>IF(N230="znížená",J230,0)</f>
        <v>0</v>
      </c>
      <c r="BG230" s="150">
        <f>IF(N230="zákl. prenesená",J230,0)</f>
        <v>0</v>
      </c>
      <c r="BH230" s="150">
        <f>IF(N230="zníž. prenesená",J230,0)</f>
        <v>0</v>
      </c>
      <c r="BI230" s="150">
        <f>IF(N230="nulová",J230,0)</f>
        <v>0</v>
      </c>
      <c r="BJ230" s="17" t="s">
        <v>89</v>
      </c>
      <c r="BK230" s="150">
        <f>ROUND(I230*H230,2)</f>
        <v>0</v>
      </c>
      <c r="BL230" s="17" t="s">
        <v>403</v>
      </c>
      <c r="BM230" s="149" t="s">
        <v>7069</v>
      </c>
    </row>
    <row r="231" spans="2:65" s="1" customFormat="1" ht="16.5" customHeight="1">
      <c r="B231" s="136"/>
      <c r="C231" s="180" t="s">
        <v>1237</v>
      </c>
      <c r="D231" s="180" t="s">
        <v>263</v>
      </c>
      <c r="E231" s="181" t="s">
        <v>7070</v>
      </c>
      <c r="F231" s="182" t="s">
        <v>7071</v>
      </c>
      <c r="G231" s="183" t="s">
        <v>333</v>
      </c>
      <c r="H231" s="184">
        <v>1</v>
      </c>
      <c r="I231" s="185"/>
      <c r="J231" s="186">
        <f>ROUND(I231*H231,2)</f>
        <v>0</v>
      </c>
      <c r="K231" s="187"/>
      <c r="L231" s="188"/>
      <c r="M231" s="189" t="s">
        <v>1</v>
      </c>
      <c r="N231" s="190" t="s">
        <v>42</v>
      </c>
      <c r="P231" s="147">
        <f>O231*H231</f>
        <v>0</v>
      </c>
      <c r="Q231" s="147">
        <v>0</v>
      </c>
      <c r="R231" s="147">
        <f>Q231*H231</f>
        <v>0</v>
      </c>
      <c r="S231" s="147">
        <v>0</v>
      </c>
      <c r="T231" s="148">
        <f>S231*H231</f>
        <v>0</v>
      </c>
      <c r="AR231" s="149" t="s">
        <v>664</v>
      </c>
      <c r="AT231" s="149" t="s">
        <v>263</v>
      </c>
      <c r="AU231" s="149" t="s">
        <v>89</v>
      </c>
      <c r="AY231" s="17" t="s">
        <v>156</v>
      </c>
      <c r="BE231" s="150">
        <f>IF(N231="základná",J231,0)</f>
        <v>0</v>
      </c>
      <c r="BF231" s="150">
        <f>IF(N231="znížená",J231,0)</f>
        <v>0</v>
      </c>
      <c r="BG231" s="150">
        <f>IF(N231="zákl. prenesená",J231,0)</f>
        <v>0</v>
      </c>
      <c r="BH231" s="150">
        <f>IF(N231="zníž. prenesená",J231,0)</f>
        <v>0</v>
      </c>
      <c r="BI231" s="150">
        <f>IF(N231="nulová",J231,0)</f>
        <v>0</v>
      </c>
      <c r="BJ231" s="17" t="s">
        <v>89</v>
      </c>
      <c r="BK231" s="150">
        <f>ROUND(I231*H231,2)</f>
        <v>0</v>
      </c>
      <c r="BL231" s="17" t="s">
        <v>403</v>
      </c>
      <c r="BM231" s="149" t="s">
        <v>7072</v>
      </c>
    </row>
    <row r="232" spans="2:65" s="1" customFormat="1" ht="37.9" customHeight="1">
      <c r="B232" s="136"/>
      <c r="C232" s="180" t="s">
        <v>1245</v>
      </c>
      <c r="D232" s="180" t="s">
        <v>263</v>
      </c>
      <c r="E232" s="181" t="s">
        <v>7073</v>
      </c>
      <c r="F232" s="182" t="s">
        <v>6942</v>
      </c>
      <c r="G232" s="183" t="s">
        <v>333</v>
      </c>
      <c r="H232" s="184">
        <v>3</v>
      </c>
      <c r="I232" s="185"/>
      <c r="J232" s="186">
        <f>ROUND(I232*H232,2)</f>
        <v>0</v>
      </c>
      <c r="K232" s="187"/>
      <c r="L232" s="188"/>
      <c r="M232" s="189" t="s">
        <v>1</v>
      </c>
      <c r="N232" s="190" t="s">
        <v>42</v>
      </c>
      <c r="P232" s="147">
        <f>O232*H232</f>
        <v>0</v>
      </c>
      <c r="Q232" s="147">
        <v>0</v>
      </c>
      <c r="R232" s="147">
        <f>Q232*H232</f>
        <v>0</v>
      </c>
      <c r="S232" s="147">
        <v>0</v>
      </c>
      <c r="T232" s="148">
        <f>S232*H232</f>
        <v>0</v>
      </c>
      <c r="AR232" s="149" t="s">
        <v>664</v>
      </c>
      <c r="AT232" s="149" t="s">
        <v>263</v>
      </c>
      <c r="AU232" s="149" t="s">
        <v>89</v>
      </c>
      <c r="AY232" s="17" t="s">
        <v>156</v>
      </c>
      <c r="BE232" s="150">
        <f>IF(N232="základná",J232,0)</f>
        <v>0</v>
      </c>
      <c r="BF232" s="150">
        <f>IF(N232="znížená",J232,0)</f>
        <v>0</v>
      </c>
      <c r="BG232" s="150">
        <f>IF(N232="zákl. prenesená",J232,0)</f>
        <v>0</v>
      </c>
      <c r="BH232" s="150">
        <f>IF(N232="zníž. prenesená",J232,0)</f>
        <v>0</v>
      </c>
      <c r="BI232" s="150">
        <f>IF(N232="nulová",J232,0)</f>
        <v>0</v>
      </c>
      <c r="BJ232" s="17" t="s">
        <v>89</v>
      </c>
      <c r="BK232" s="150">
        <f>ROUND(I232*H232,2)</f>
        <v>0</v>
      </c>
      <c r="BL232" s="17" t="s">
        <v>403</v>
      </c>
      <c r="BM232" s="149" t="s">
        <v>7074</v>
      </c>
    </row>
    <row r="233" spans="2:65" s="1" customFormat="1" ht="24.2" customHeight="1">
      <c r="B233" s="136"/>
      <c r="C233" s="180" t="s">
        <v>1251</v>
      </c>
      <c r="D233" s="180" t="s">
        <v>263</v>
      </c>
      <c r="E233" s="181" t="s">
        <v>7075</v>
      </c>
      <c r="F233" s="182" t="s">
        <v>7076</v>
      </c>
      <c r="G233" s="183" t="s">
        <v>333</v>
      </c>
      <c r="H233" s="184">
        <v>1</v>
      </c>
      <c r="I233" s="185"/>
      <c r="J233" s="186">
        <f>ROUND(I233*H233,2)</f>
        <v>0</v>
      </c>
      <c r="K233" s="187"/>
      <c r="L233" s="188"/>
      <c r="M233" s="189" t="s">
        <v>1</v>
      </c>
      <c r="N233" s="190" t="s">
        <v>42</v>
      </c>
      <c r="P233" s="147">
        <f>O233*H233</f>
        <v>0</v>
      </c>
      <c r="Q233" s="147">
        <v>0</v>
      </c>
      <c r="R233" s="147">
        <f>Q233*H233</f>
        <v>0</v>
      </c>
      <c r="S233" s="147">
        <v>0</v>
      </c>
      <c r="T233" s="148">
        <f>S233*H233</f>
        <v>0</v>
      </c>
      <c r="AR233" s="149" t="s">
        <v>664</v>
      </c>
      <c r="AT233" s="149" t="s">
        <v>263</v>
      </c>
      <c r="AU233" s="149" t="s">
        <v>89</v>
      </c>
      <c r="AY233" s="17" t="s">
        <v>156</v>
      </c>
      <c r="BE233" s="150">
        <f>IF(N233="základná",J233,0)</f>
        <v>0</v>
      </c>
      <c r="BF233" s="150">
        <f>IF(N233="znížená",J233,0)</f>
        <v>0</v>
      </c>
      <c r="BG233" s="150">
        <f>IF(N233="zákl. prenesená",J233,0)</f>
        <v>0</v>
      </c>
      <c r="BH233" s="150">
        <f>IF(N233="zníž. prenesená",J233,0)</f>
        <v>0</v>
      </c>
      <c r="BI233" s="150">
        <f>IF(N233="nulová",J233,0)</f>
        <v>0</v>
      </c>
      <c r="BJ233" s="17" t="s">
        <v>89</v>
      </c>
      <c r="BK233" s="150">
        <f>ROUND(I233*H233,2)</f>
        <v>0</v>
      </c>
      <c r="BL233" s="17" t="s">
        <v>403</v>
      </c>
      <c r="BM233" s="149" t="s">
        <v>7077</v>
      </c>
    </row>
    <row r="234" spans="2:65" s="10" customFormat="1" ht="22.9" customHeight="1">
      <c r="B234" s="126"/>
      <c r="D234" s="127" t="s">
        <v>75</v>
      </c>
      <c r="E234" s="191" t="s">
        <v>7078</v>
      </c>
      <c r="F234" s="191" t="s">
        <v>6948</v>
      </c>
      <c r="I234" s="129"/>
      <c r="J234" s="192">
        <f>BK234</f>
        <v>0</v>
      </c>
      <c r="L234" s="126"/>
      <c r="M234" s="131"/>
      <c r="P234" s="132">
        <f>SUM(P235:P237)</f>
        <v>0</v>
      </c>
      <c r="R234" s="132">
        <f>SUM(R235:R237)</f>
        <v>0</v>
      </c>
      <c r="T234" s="133">
        <f>SUM(T235:T237)</f>
        <v>0</v>
      </c>
      <c r="AR234" s="127" t="s">
        <v>82</v>
      </c>
      <c r="AT234" s="134" t="s">
        <v>75</v>
      </c>
      <c r="AU234" s="134" t="s">
        <v>82</v>
      </c>
      <c r="AY234" s="127" t="s">
        <v>156</v>
      </c>
      <c r="BK234" s="135">
        <f>SUM(BK235:BK237)</f>
        <v>0</v>
      </c>
    </row>
    <row r="235" spans="2:65" s="1" customFormat="1" ht="52.15" customHeight="1">
      <c r="B235" s="136"/>
      <c r="C235" s="180" t="s">
        <v>1257</v>
      </c>
      <c r="D235" s="180" t="s">
        <v>263</v>
      </c>
      <c r="E235" s="181" t="s">
        <v>7079</v>
      </c>
      <c r="F235" s="182" t="s">
        <v>7080</v>
      </c>
      <c r="G235" s="183" t="s">
        <v>170</v>
      </c>
      <c r="H235" s="184">
        <v>16</v>
      </c>
      <c r="I235" s="185"/>
      <c r="J235" s="186">
        <f>ROUND(I235*H235,2)</f>
        <v>0</v>
      </c>
      <c r="K235" s="187"/>
      <c r="L235" s="188"/>
      <c r="M235" s="189" t="s">
        <v>1</v>
      </c>
      <c r="N235" s="190" t="s">
        <v>42</v>
      </c>
      <c r="P235" s="147">
        <f>O235*H235</f>
        <v>0</v>
      </c>
      <c r="Q235" s="147">
        <v>0</v>
      </c>
      <c r="R235" s="147">
        <f>Q235*H235</f>
        <v>0</v>
      </c>
      <c r="S235" s="147">
        <v>0</v>
      </c>
      <c r="T235" s="148">
        <f>S235*H235</f>
        <v>0</v>
      </c>
      <c r="AR235" s="149" t="s">
        <v>664</v>
      </c>
      <c r="AT235" s="149" t="s">
        <v>263</v>
      </c>
      <c r="AU235" s="149" t="s">
        <v>89</v>
      </c>
      <c r="AY235" s="17" t="s">
        <v>156</v>
      </c>
      <c r="BE235" s="150">
        <f>IF(N235="základná",J235,0)</f>
        <v>0</v>
      </c>
      <c r="BF235" s="150">
        <f>IF(N235="znížená",J235,0)</f>
        <v>0</v>
      </c>
      <c r="BG235" s="150">
        <f>IF(N235="zákl. prenesená",J235,0)</f>
        <v>0</v>
      </c>
      <c r="BH235" s="150">
        <f>IF(N235="zníž. prenesená",J235,0)</f>
        <v>0</v>
      </c>
      <c r="BI235" s="150">
        <f>IF(N235="nulová",J235,0)</f>
        <v>0</v>
      </c>
      <c r="BJ235" s="17" t="s">
        <v>89</v>
      </c>
      <c r="BK235" s="150">
        <f>ROUND(I235*H235,2)</f>
        <v>0</v>
      </c>
      <c r="BL235" s="17" t="s">
        <v>403</v>
      </c>
      <c r="BM235" s="149" t="s">
        <v>7081</v>
      </c>
    </row>
    <row r="236" spans="2:65" s="1" customFormat="1" ht="38.65" customHeight="1">
      <c r="B236" s="136"/>
      <c r="C236" s="180" t="s">
        <v>1262</v>
      </c>
      <c r="D236" s="180" t="s">
        <v>263</v>
      </c>
      <c r="E236" s="181" t="s">
        <v>7082</v>
      </c>
      <c r="F236" s="182" t="s">
        <v>7061</v>
      </c>
      <c r="G236" s="183" t="s">
        <v>178</v>
      </c>
      <c r="H236" s="184">
        <v>1</v>
      </c>
      <c r="I236" s="185"/>
      <c r="J236" s="186">
        <f>ROUND(I236*H236,2)</f>
        <v>0</v>
      </c>
      <c r="K236" s="187"/>
      <c r="L236" s="188"/>
      <c r="M236" s="189" t="s">
        <v>1</v>
      </c>
      <c r="N236" s="190" t="s">
        <v>42</v>
      </c>
      <c r="P236" s="147">
        <f>O236*H236</f>
        <v>0</v>
      </c>
      <c r="Q236" s="147">
        <v>0</v>
      </c>
      <c r="R236" s="147">
        <f>Q236*H236</f>
        <v>0</v>
      </c>
      <c r="S236" s="147">
        <v>0</v>
      </c>
      <c r="T236" s="148">
        <f>S236*H236</f>
        <v>0</v>
      </c>
      <c r="AR236" s="149" t="s">
        <v>664</v>
      </c>
      <c r="AT236" s="149" t="s">
        <v>263</v>
      </c>
      <c r="AU236" s="149" t="s">
        <v>89</v>
      </c>
      <c r="AY236" s="17" t="s">
        <v>156</v>
      </c>
      <c r="BE236" s="150">
        <f>IF(N236="základná",J236,0)</f>
        <v>0</v>
      </c>
      <c r="BF236" s="150">
        <f>IF(N236="znížená",J236,0)</f>
        <v>0</v>
      </c>
      <c r="BG236" s="150">
        <f>IF(N236="zákl. prenesená",J236,0)</f>
        <v>0</v>
      </c>
      <c r="BH236" s="150">
        <f>IF(N236="zníž. prenesená",J236,0)</f>
        <v>0</v>
      </c>
      <c r="BI236" s="150">
        <f>IF(N236="nulová",J236,0)</f>
        <v>0</v>
      </c>
      <c r="BJ236" s="17" t="s">
        <v>89</v>
      </c>
      <c r="BK236" s="150">
        <f>ROUND(I236*H236,2)</f>
        <v>0</v>
      </c>
      <c r="BL236" s="17" t="s">
        <v>403</v>
      </c>
      <c r="BM236" s="149" t="s">
        <v>7083</v>
      </c>
    </row>
    <row r="237" spans="2:65" s="1" customFormat="1" ht="16.5" customHeight="1">
      <c r="B237" s="136"/>
      <c r="C237" s="180" t="s">
        <v>1268</v>
      </c>
      <c r="D237" s="180" t="s">
        <v>263</v>
      </c>
      <c r="E237" s="181" t="s">
        <v>7084</v>
      </c>
      <c r="F237" s="182" t="s">
        <v>6983</v>
      </c>
      <c r="G237" s="183" t="s">
        <v>333</v>
      </c>
      <c r="H237" s="184">
        <v>1</v>
      </c>
      <c r="I237" s="185"/>
      <c r="J237" s="186">
        <f>ROUND(I237*H237,2)</f>
        <v>0</v>
      </c>
      <c r="K237" s="187"/>
      <c r="L237" s="188"/>
      <c r="M237" s="189" t="s">
        <v>1</v>
      </c>
      <c r="N237" s="190" t="s">
        <v>42</v>
      </c>
      <c r="P237" s="147">
        <f>O237*H237</f>
        <v>0</v>
      </c>
      <c r="Q237" s="147">
        <v>0</v>
      </c>
      <c r="R237" s="147">
        <f>Q237*H237</f>
        <v>0</v>
      </c>
      <c r="S237" s="147">
        <v>0</v>
      </c>
      <c r="T237" s="148">
        <f>S237*H237</f>
        <v>0</v>
      </c>
      <c r="AR237" s="149" t="s">
        <v>664</v>
      </c>
      <c r="AT237" s="149" t="s">
        <v>263</v>
      </c>
      <c r="AU237" s="149" t="s">
        <v>89</v>
      </c>
      <c r="AY237" s="17" t="s">
        <v>156</v>
      </c>
      <c r="BE237" s="150">
        <f>IF(N237="základná",J237,0)</f>
        <v>0</v>
      </c>
      <c r="BF237" s="150">
        <f>IF(N237="znížená",J237,0)</f>
        <v>0</v>
      </c>
      <c r="BG237" s="150">
        <f>IF(N237="zákl. prenesená",J237,0)</f>
        <v>0</v>
      </c>
      <c r="BH237" s="150">
        <f>IF(N237="zníž. prenesená",J237,0)</f>
        <v>0</v>
      </c>
      <c r="BI237" s="150">
        <f>IF(N237="nulová",J237,0)</f>
        <v>0</v>
      </c>
      <c r="BJ237" s="17" t="s">
        <v>89</v>
      </c>
      <c r="BK237" s="150">
        <f>ROUND(I237*H237,2)</f>
        <v>0</v>
      </c>
      <c r="BL237" s="17" t="s">
        <v>403</v>
      </c>
      <c r="BM237" s="149" t="s">
        <v>7085</v>
      </c>
    </row>
    <row r="238" spans="2:65" s="10" customFormat="1" ht="22.9" customHeight="1">
      <c r="B238" s="126"/>
      <c r="D238" s="127" t="s">
        <v>75</v>
      </c>
      <c r="E238" s="191" t="s">
        <v>7086</v>
      </c>
      <c r="F238" s="191" t="s">
        <v>7087</v>
      </c>
      <c r="I238" s="129"/>
      <c r="J238" s="192">
        <f>BK238</f>
        <v>0</v>
      </c>
      <c r="L238" s="126"/>
      <c r="M238" s="131"/>
      <c r="P238" s="132">
        <f>SUM(P239:P242)</f>
        <v>0</v>
      </c>
      <c r="R238" s="132">
        <f>SUM(R239:R242)</f>
        <v>0</v>
      </c>
      <c r="T238" s="133">
        <f>SUM(T239:T242)</f>
        <v>0</v>
      </c>
      <c r="AR238" s="127" t="s">
        <v>82</v>
      </c>
      <c r="AT238" s="134" t="s">
        <v>75</v>
      </c>
      <c r="AU238" s="134" t="s">
        <v>82</v>
      </c>
      <c r="AY238" s="127" t="s">
        <v>156</v>
      </c>
      <c r="BK238" s="135">
        <f>SUM(BK239:BK242)</f>
        <v>0</v>
      </c>
    </row>
    <row r="239" spans="2:65" s="1" customFormat="1" ht="49.15" customHeight="1">
      <c r="B239" s="136"/>
      <c r="C239" s="180" t="s">
        <v>1273</v>
      </c>
      <c r="D239" s="180" t="s">
        <v>263</v>
      </c>
      <c r="E239" s="181" t="s">
        <v>7088</v>
      </c>
      <c r="F239" s="182" t="s">
        <v>7089</v>
      </c>
      <c r="G239" s="183" t="s">
        <v>333</v>
      </c>
      <c r="H239" s="184">
        <v>1</v>
      </c>
      <c r="I239" s="185"/>
      <c r="J239" s="186">
        <f>ROUND(I239*H239,2)</f>
        <v>0</v>
      </c>
      <c r="K239" s="187"/>
      <c r="L239" s="188"/>
      <c r="M239" s="189" t="s">
        <v>1</v>
      </c>
      <c r="N239" s="190" t="s">
        <v>42</v>
      </c>
      <c r="P239" s="147">
        <f>O239*H239</f>
        <v>0</v>
      </c>
      <c r="Q239" s="147">
        <v>0</v>
      </c>
      <c r="R239" s="147">
        <f>Q239*H239</f>
        <v>0</v>
      </c>
      <c r="S239" s="147">
        <v>0</v>
      </c>
      <c r="T239" s="148">
        <f>S239*H239</f>
        <v>0</v>
      </c>
      <c r="AR239" s="149" t="s">
        <v>664</v>
      </c>
      <c r="AT239" s="149" t="s">
        <v>263</v>
      </c>
      <c r="AU239" s="149" t="s">
        <v>89</v>
      </c>
      <c r="AY239" s="17" t="s">
        <v>156</v>
      </c>
      <c r="BE239" s="150">
        <f>IF(N239="základná",J239,0)</f>
        <v>0</v>
      </c>
      <c r="BF239" s="150">
        <f>IF(N239="znížená",J239,0)</f>
        <v>0</v>
      </c>
      <c r="BG239" s="150">
        <f>IF(N239="zákl. prenesená",J239,0)</f>
        <v>0</v>
      </c>
      <c r="BH239" s="150">
        <f>IF(N239="zníž. prenesená",J239,0)</f>
        <v>0</v>
      </c>
      <c r="BI239" s="150">
        <f>IF(N239="nulová",J239,0)</f>
        <v>0</v>
      </c>
      <c r="BJ239" s="17" t="s">
        <v>89</v>
      </c>
      <c r="BK239" s="150">
        <f>ROUND(I239*H239,2)</f>
        <v>0</v>
      </c>
      <c r="BL239" s="17" t="s">
        <v>403</v>
      </c>
      <c r="BM239" s="149" t="s">
        <v>7090</v>
      </c>
    </row>
    <row r="240" spans="2:65" s="1" customFormat="1" ht="16.5" customHeight="1">
      <c r="B240" s="136"/>
      <c r="C240" s="180" t="s">
        <v>1286</v>
      </c>
      <c r="D240" s="180" t="s">
        <v>263</v>
      </c>
      <c r="E240" s="181" t="s">
        <v>7091</v>
      </c>
      <c r="F240" s="182" t="s">
        <v>7071</v>
      </c>
      <c r="G240" s="183" t="s">
        <v>333</v>
      </c>
      <c r="H240" s="184">
        <v>1</v>
      </c>
      <c r="I240" s="185"/>
      <c r="J240" s="186">
        <f>ROUND(I240*H240,2)</f>
        <v>0</v>
      </c>
      <c r="K240" s="187"/>
      <c r="L240" s="188"/>
      <c r="M240" s="189" t="s">
        <v>1</v>
      </c>
      <c r="N240" s="190" t="s">
        <v>42</v>
      </c>
      <c r="P240" s="147">
        <f>O240*H240</f>
        <v>0</v>
      </c>
      <c r="Q240" s="147">
        <v>0</v>
      </c>
      <c r="R240" s="147">
        <f>Q240*H240</f>
        <v>0</v>
      </c>
      <c r="S240" s="147">
        <v>0</v>
      </c>
      <c r="T240" s="148">
        <f>S240*H240</f>
        <v>0</v>
      </c>
      <c r="AR240" s="149" t="s">
        <v>664</v>
      </c>
      <c r="AT240" s="149" t="s">
        <v>263</v>
      </c>
      <c r="AU240" s="149" t="s">
        <v>89</v>
      </c>
      <c r="AY240" s="17" t="s">
        <v>156</v>
      </c>
      <c r="BE240" s="150">
        <f>IF(N240="základná",J240,0)</f>
        <v>0</v>
      </c>
      <c r="BF240" s="150">
        <f>IF(N240="znížená",J240,0)</f>
        <v>0</v>
      </c>
      <c r="BG240" s="150">
        <f>IF(N240="zákl. prenesená",J240,0)</f>
        <v>0</v>
      </c>
      <c r="BH240" s="150">
        <f>IF(N240="zníž. prenesená",J240,0)</f>
        <v>0</v>
      </c>
      <c r="BI240" s="150">
        <f>IF(N240="nulová",J240,0)</f>
        <v>0</v>
      </c>
      <c r="BJ240" s="17" t="s">
        <v>89</v>
      </c>
      <c r="BK240" s="150">
        <f>ROUND(I240*H240,2)</f>
        <v>0</v>
      </c>
      <c r="BL240" s="17" t="s">
        <v>403</v>
      </c>
      <c r="BM240" s="149" t="s">
        <v>7092</v>
      </c>
    </row>
    <row r="241" spans="2:65" s="1" customFormat="1" ht="37.9" customHeight="1">
      <c r="B241" s="136"/>
      <c r="C241" s="180" t="s">
        <v>1296</v>
      </c>
      <c r="D241" s="180" t="s">
        <v>263</v>
      </c>
      <c r="E241" s="181" t="s">
        <v>7093</v>
      </c>
      <c r="F241" s="182" t="s">
        <v>6942</v>
      </c>
      <c r="G241" s="183" t="s">
        <v>333</v>
      </c>
      <c r="H241" s="184">
        <v>3</v>
      </c>
      <c r="I241" s="185"/>
      <c r="J241" s="186">
        <f>ROUND(I241*H241,2)</f>
        <v>0</v>
      </c>
      <c r="K241" s="187"/>
      <c r="L241" s="188"/>
      <c r="M241" s="189" t="s">
        <v>1</v>
      </c>
      <c r="N241" s="190" t="s">
        <v>42</v>
      </c>
      <c r="P241" s="147">
        <f>O241*H241</f>
        <v>0</v>
      </c>
      <c r="Q241" s="147">
        <v>0</v>
      </c>
      <c r="R241" s="147">
        <f>Q241*H241</f>
        <v>0</v>
      </c>
      <c r="S241" s="147">
        <v>0</v>
      </c>
      <c r="T241" s="148">
        <f>S241*H241</f>
        <v>0</v>
      </c>
      <c r="AR241" s="149" t="s">
        <v>664</v>
      </c>
      <c r="AT241" s="149" t="s">
        <v>263</v>
      </c>
      <c r="AU241" s="149" t="s">
        <v>89</v>
      </c>
      <c r="AY241" s="17" t="s">
        <v>156</v>
      </c>
      <c r="BE241" s="150">
        <f>IF(N241="základná",J241,0)</f>
        <v>0</v>
      </c>
      <c r="BF241" s="150">
        <f>IF(N241="znížená",J241,0)</f>
        <v>0</v>
      </c>
      <c r="BG241" s="150">
        <f>IF(N241="zákl. prenesená",J241,0)</f>
        <v>0</v>
      </c>
      <c r="BH241" s="150">
        <f>IF(N241="zníž. prenesená",J241,0)</f>
        <v>0</v>
      </c>
      <c r="BI241" s="150">
        <f>IF(N241="nulová",J241,0)</f>
        <v>0</v>
      </c>
      <c r="BJ241" s="17" t="s">
        <v>89</v>
      </c>
      <c r="BK241" s="150">
        <f>ROUND(I241*H241,2)</f>
        <v>0</v>
      </c>
      <c r="BL241" s="17" t="s">
        <v>403</v>
      </c>
      <c r="BM241" s="149" t="s">
        <v>7094</v>
      </c>
    </row>
    <row r="242" spans="2:65" s="1" customFormat="1" ht="24.2" customHeight="1">
      <c r="B242" s="136"/>
      <c r="C242" s="180" t="s">
        <v>1305</v>
      </c>
      <c r="D242" s="180" t="s">
        <v>263</v>
      </c>
      <c r="E242" s="181" t="s">
        <v>7095</v>
      </c>
      <c r="F242" s="182" t="s">
        <v>7007</v>
      </c>
      <c r="G242" s="183" t="s">
        <v>333</v>
      </c>
      <c r="H242" s="184">
        <v>1</v>
      </c>
      <c r="I242" s="185"/>
      <c r="J242" s="186">
        <f>ROUND(I242*H242,2)</f>
        <v>0</v>
      </c>
      <c r="K242" s="187"/>
      <c r="L242" s="188"/>
      <c r="M242" s="189" t="s">
        <v>1</v>
      </c>
      <c r="N242" s="190" t="s">
        <v>42</v>
      </c>
      <c r="P242" s="147">
        <f>O242*H242</f>
        <v>0</v>
      </c>
      <c r="Q242" s="147">
        <v>0</v>
      </c>
      <c r="R242" s="147">
        <f>Q242*H242</f>
        <v>0</v>
      </c>
      <c r="S242" s="147">
        <v>0</v>
      </c>
      <c r="T242" s="148">
        <f>S242*H242</f>
        <v>0</v>
      </c>
      <c r="AR242" s="149" t="s">
        <v>664</v>
      </c>
      <c r="AT242" s="149" t="s">
        <v>263</v>
      </c>
      <c r="AU242" s="149" t="s">
        <v>89</v>
      </c>
      <c r="AY242" s="17" t="s">
        <v>156</v>
      </c>
      <c r="BE242" s="150">
        <f>IF(N242="základná",J242,0)</f>
        <v>0</v>
      </c>
      <c r="BF242" s="150">
        <f>IF(N242="znížená",J242,0)</f>
        <v>0</v>
      </c>
      <c r="BG242" s="150">
        <f>IF(N242="zákl. prenesená",J242,0)</f>
        <v>0</v>
      </c>
      <c r="BH242" s="150">
        <f>IF(N242="zníž. prenesená",J242,0)</f>
        <v>0</v>
      </c>
      <c r="BI242" s="150">
        <f>IF(N242="nulová",J242,0)</f>
        <v>0</v>
      </c>
      <c r="BJ242" s="17" t="s">
        <v>89</v>
      </c>
      <c r="BK242" s="150">
        <f>ROUND(I242*H242,2)</f>
        <v>0</v>
      </c>
      <c r="BL242" s="17" t="s">
        <v>403</v>
      </c>
      <c r="BM242" s="149" t="s">
        <v>7096</v>
      </c>
    </row>
    <row r="243" spans="2:65" s="10" customFormat="1" ht="22.9" customHeight="1">
      <c r="B243" s="126"/>
      <c r="D243" s="127" t="s">
        <v>75</v>
      </c>
      <c r="E243" s="191" t="s">
        <v>6947</v>
      </c>
      <c r="F243" s="191" t="s">
        <v>6948</v>
      </c>
      <c r="I243" s="129"/>
      <c r="J243" s="192">
        <f>BK243</f>
        <v>0</v>
      </c>
      <c r="L243" s="126"/>
      <c r="M243" s="131"/>
      <c r="P243" s="132">
        <f>SUM(P244:P245)</f>
        <v>0</v>
      </c>
      <c r="R243" s="132">
        <f>SUM(R244:R245)</f>
        <v>0</v>
      </c>
      <c r="T243" s="133">
        <f>SUM(T244:T245)</f>
        <v>0</v>
      </c>
      <c r="AR243" s="127" t="s">
        <v>82</v>
      </c>
      <c r="AT243" s="134" t="s">
        <v>75</v>
      </c>
      <c r="AU243" s="134" t="s">
        <v>82</v>
      </c>
      <c r="AY243" s="127" t="s">
        <v>156</v>
      </c>
      <c r="BK243" s="135">
        <f>SUM(BK244:BK245)</f>
        <v>0</v>
      </c>
    </row>
    <row r="244" spans="2:65" s="1" customFormat="1" ht="16.5" customHeight="1">
      <c r="B244" s="136"/>
      <c r="C244" s="180" t="s">
        <v>1311</v>
      </c>
      <c r="D244" s="180" t="s">
        <v>263</v>
      </c>
      <c r="E244" s="181" t="s">
        <v>7097</v>
      </c>
      <c r="F244" s="182" t="s">
        <v>7098</v>
      </c>
      <c r="G244" s="183" t="s">
        <v>170</v>
      </c>
      <c r="H244" s="184">
        <v>6</v>
      </c>
      <c r="I244" s="185"/>
      <c r="J244" s="186">
        <f>ROUND(I244*H244,2)</f>
        <v>0</v>
      </c>
      <c r="K244" s="187"/>
      <c r="L244" s="188"/>
      <c r="M244" s="189" t="s">
        <v>1</v>
      </c>
      <c r="N244" s="190" t="s">
        <v>42</v>
      </c>
      <c r="P244" s="147">
        <f>O244*H244</f>
        <v>0</v>
      </c>
      <c r="Q244" s="147">
        <v>0</v>
      </c>
      <c r="R244" s="147">
        <f>Q244*H244</f>
        <v>0</v>
      </c>
      <c r="S244" s="147">
        <v>0</v>
      </c>
      <c r="T244" s="148">
        <f>S244*H244</f>
        <v>0</v>
      </c>
      <c r="AR244" s="149" t="s">
        <v>664</v>
      </c>
      <c r="AT244" s="149" t="s">
        <v>263</v>
      </c>
      <c r="AU244" s="149" t="s">
        <v>89</v>
      </c>
      <c r="AY244" s="17" t="s">
        <v>156</v>
      </c>
      <c r="BE244" s="150">
        <f>IF(N244="základná",J244,0)</f>
        <v>0</v>
      </c>
      <c r="BF244" s="150">
        <f>IF(N244="znížená",J244,0)</f>
        <v>0</v>
      </c>
      <c r="BG244" s="150">
        <f>IF(N244="zákl. prenesená",J244,0)</f>
        <v>0</v>
      </c>
      <c r="BH244" s="150">
        <f>IF(N244="zníž. prenesená",J244,0)</f>
        <v>0</v>
      </c>
      <c r="BI244" s="150">
        <f>IF(N244="nulová",J244,0)</f>
        <v>0</v>
      </c>
      <c r="BJ244" s="17" t="s">
        <v>89</v>
      </c>
      <c r="BK244" s="150">
        <f>ROUND(I244*H244,2)</f>
        <v>0</v>
      </c>
      <c r="BL244" s="17" t="s">
        <v>403</v>
      </c>
      <c r="BM244" s="149" t="s">
        <v>7099</v>
      </c>
    </row>
    <row r="245" spans="2:65" s="1" customFormat="1" ht="21.75" customHeight="1">
      <c r="B245" s="136"/>
      <c r="C245" s="180" t="s">
        <v>1317</v>
      </c>
      <c r="D245" s="180" t="s">
        <v>263</v>
      </c>
      <c r="E245" s="181" t="s">
        <v>7100</v>
      </c>
      <c r="F245" s="182" t="s">
        <v>7101</v>
      </c>
      <c r="G245" s="183" t="s">
        <v>178</v>
      </c>
      <c r="H245" s="184">
        <v>1</v>
      </c>
      <c r="I245" s="185"/>
      <c r="J245" s="186">
        <f>ROUND(I245*H245,2)</f>
        <v>0</v>
      </c>
      <c r="K245" s="187"/>
      <c r="L245" s="188"/>
      <c r="M245" s="189" t="s">
        <v>1</v>
      </c>
      <c r="N245" s="190" t="s">
        <v>42</v>
      </c>
      <c r="P245" s="147">
        <f>O245*H245</f>
        <v>0</v>
      </c>
      <c r="Q245" s="147">
        <v>0</v>
      </c>
      <c r="R245" s="147">
        <f>Q245*H245</f>
        <v>0</v>
      </c>
      <c r="S245" s="147">
        <v>0</v>
      </c>
      <c r="T245" s="148">
        <f>S245*H245</f>
        <v>0</v>
      </c>
      <c r="AR245" s="149" t="s">
        <v>664</v>
      </c>
      <c r="AT245" s="149" t="s">
        <v>263</v>
      </c>
      <c r="AU245" s="149" t="s">
        <v>89</v>
      </c>
      <c r="AY245" s="17" t="s">
        <v>156</v>
      </c>
      <c r="BE245" s="150">
        <f>IF(N245="základná",J245,0)</f>
        <v>0</v>
      </c>
      <c r="BF245" s="150">
        <f>IF(N245="znížená",J245,0)</f>
        <v>0</v>
      </c>
      <c r="BG245" s="150">
        <f>IF(N245="zákl. prenesená",J245,0)</f>
        <v>0</v>
      </c>
      <c r="BH245" s="150">
        <f>IF(N245="zníž. prenesená",J245,0)</f>
        <v>0</v>
      </c>
      <c r="BI245" s="150">
        <f>IF(N245="nulová",J245,0)</f>
        <v>0</v>
      </c>
      <c r="BJ245" s="17" t="s">
        <v>89</v>
      </c>
      <c r="BK245" s="150">
        <f>ROUND(I245*H245,2)</f>
        <v>0</v>
      </c>
      <c r="BL245" s="17" t="s">
        <v>403</v>
      </c>
      <c r="BM245" s="149" t="s">
        <v>7102</v>
      </c>
    </row>
    <row r="246" spans="2:65" s="10" customFormat="1" ht="22.9" customHeight="1">
      <c r="B246" s="126"/>
      <c r="D246" s="127" t="s">
        <v>75</v>
      </c>
      <c r="E246" s="191" t="s">
        <v>7103</v>
      </c>
      <c r="F246" s="191" t="s">
        <v>7104</v>
      </c>
      <c r="I246" s="129"/>
      <c r="J246" s="192">
        <f>BK246</f>
        <v>0</v>
      </c>
      <c r="L246" s="126"/>
      <c r="M246" s="131"/>
      <c r="P246" s="132">
        <f>SUM(P247:P250)</f>
        <v>0</v>
      </c>
      <c r="R246" s="132">
        <f>SUM(R247:R250)</f>
        <v>0</v>
      </c>
      <c r="T246" s="133">
        <f>SUM(T247:T250)</f>
        <v>0</v>
      </c>
      <c r="AR246" s="127" t="s">
        <v>82</v>
      </c>
      <c r="AT246" s="134" t="s">
        <v>75</v>
      </c>
      <c r="AU246" s="134" t="s">
        <v>82</v>
      </c>
      <c r="AY246" s="127" t="s">
        <v>156</v>
      </c>
      <c r="BK246" s="135">
        <f>SUM(BK247:BK250)</f>
        <v>0</v>
      </c>
    </row>
    <row r="247" spans="2:65" s="1" customFormat="1" ht="49.15" customHeight="1">
      <c r="B247" s="136"/>
      <c r="C247" s="180" t="s">
        <v>1323</v>
      </c>
      <c r="D247" s="180" t="s">
        <v>263</v>
      </c>
      <c r="E247" s="181" t="s">
        <v>7105</v>
      </c>
      <c r="F247" s="182" t="s">
        <v>7106</v>
      </c>
      <c r="G247" s="183" t="s">
        <v>333</v>
      </c>
      <c r="H247" s="184">
        <v>1</v>
      </c>
      <c r="I247" s="185"/>
      <c r="J247" s="186">
        <f>ROUND(I247*H247,2)</f>
        <v>0</v>
      </c>
      <c r="K247" s="187"/>
      <c r="L247" s="188"/>
      <c r="M247" s="189" t="s">
        <v>1</v>
      </c>
      <c r="N247" s="190" t="s">
        <v>42</v>
      </c>
      <c r="P247" s="147">
        <f>O247*H247</f>
        <v>0</v>
      </c>
      <c r="Q247" s="147">
        <v>0</v>
      </c>
      <c r="R247" s="147">
        <f>Q247*H247</f>
        <v>0</v>
      </c>
      <c r="S247" s="147">
        <v>0</v>
      </c>
      <c r="T247" s="148">
        <f>S247*H247</f>
        <v>0</v>
      </c>
      <c r="AR247" s="149" t="s">
        <v>664</v>
      </c>
      <c r="AT247" s="149" t="s">
        <v>263</v>
      </c>
      <c r="AU247" s="149" t="s">
        <v>89</v>
      </c>
      <c r="AY247" s="17" t="s">
        <v>156</v>
      </c>
      <c r="BE247" s="150">
        <f>IF(N247="základná",J247,0)</f>
        <v>0</v>
      </c>
      <c r="BF247" s="150">
        <f>IF(N247="znížená",J247,0)</f>
        <v>0</v>
      </c>
      <c r="BG247" s="150">
        <f>IF(N247="zákl. prenesená",J247,0)</f>
        <v>0</v>
      </c>
      <c r="BH247" s="150">
        <f>IF(N247="zníž. prenesená",J247,0)</f>
        <v>0</v>
      </c>
      <c r="BI247" s="150">
        <f>IF(N247="nulová",J247,0)</f>
        <v>0</v>
      </c>
      <c r="BJ247" s="17" t="s">
        <v>89</v>
      </c>
      <c r="BK247" s="150">
        <f>ROUND(I247*H247,2)</f>
        <v>0</v>
      </c>
      <c r="BL247" s="17" t="s">
        <v>403</v>
      </c>
      <c r="BM247" s="149" t="s">
        <v>7107</v>
      </c>
    </row>
    <row r="248" spans="2:65" s="1" customFormat="1" ht="16.5" customHeight="1">
      <c r="B248" s="136"/>
      <c r="C248" s="180" t="s">
        <v>1328</v>
      </c>
      <c r="D248" s="180" t="s">
        <v>263</v>
      </c>
      <c r="E248" s="181" t="s">
        <v>7108</v>
      </c>
      <c r="F248" s="182" t="s">
        <v>7071</v>
      </c>
      <c r="G248" s="183" t="s">
        <v>333</v>
      </c>
      <c r="H248" s="184">
        <v>1</v>
      </c>
      <c r="I248" s="185"/>
      <c r="J248" s="186">
        <f>ROUND(I248*H248,2)</f>
        <v>0</v>
      </c>
      <c r="K248" s="187"/>
      <c r="L248" s="188"/>
      <c r="M248" s="189" t="s">
        <v>1</v>
      </c>
      <c r="N248" s="190" t="s">
        <v>42</v>
      </c>
      <c r="P248" s="147">
        <f>O248*H248</f>
        <v>0</v>
      </c>
      <c r="Q248" s="147">
        <v>0</v>
      </c>
      <c r="R248" s="147">
        <f>Q248*H248</f>
        <v>0</v>
      </c>
      <c r="S248" s="147">
        <v>0</v>
      </c>
      <c r="T248" s="148">
        <f>S248*H248</f>
        <v>0</v>
      </c>
      <c r="AR248" s="149" t="s">
        <v>664</v>
      </c>
      <c r="AT248" s="149" t="s">
        <v>263</v>
      </c>
      <c r="AU248" s="149" t="s">
        <v>89</v>
      </c>
      <c r="AY248" s="17" t="s">
        <v>156</v>
      </c>
      <c r="BE248" s="150">
        <f>IF(N248="základná",J248,0)</f>
        <v>0</v>
      </c>
      <c r="BF248" s="150">
        <f>IF(N248="znížená",J248,0)</f>
        <v>0</v>
      </c>
      <c r="BG248" s="150">
        <f>IF(N248="zákl. prenesená",J248,0)</f>
        <v>0</v>
      </c>
      <c r="BH248" s="150">
        <f>IF(N248="zníž. prenesená",J248,0)</f>
        <v>0</v>
      </c>
      <c r="BI248" s="150">
        <f>IF(N248="nulová",J248,0)</f>
        <v>0</v>
      </c>
      <c r="BJ248" s="17" t="s">
        <v>89</v>
      </c>
      <c r="BK248" s="150">
        <f>ROUND(I248*H248,2)</f>
        <v>0</v>
      </c>
      <c r="BL248" s="17" t="s">
        <v>403</v>
      </c>
      <c r="BM248" s="149" t="s">
        <v>7109</v>
      </c>
    </row>
    <row r="249" spans="2:65" s="1" customFormat="1" ht="37.9" customHeight="1">
      <c r="B249" s="136"/>
      <c r="C249" s="180" t="s">
        <v>1334</v>
      </c>
      <c r="D249" s="180" t="s">
        <v>263</v>
      </c>
      <c r="E249" s="181" t="s">
        <v>7110</v>
      </c>
      <c r="F249" s="182" t="s">
        <v>6942</v>
      </c>
      <c r="G249" s="183" t="s">
        <v>333</v>
      </c>
      <c r="H249" s="184">
        <v>2</v>
      </c>
      <c r="I249" s="185"/>
      <c r="J249" s="186">
        <f>ROUND(I249*H249,2)</f>
        <v>0</v>
      </c>
      <c r="K249" s="187"/>
      <c r="L249" s="188"/>
      <c r="M249" s="189" t="s">
        <v>1</v>
      </c>
      <c r="N249" s="190" t="s">
        <v>42</v>
      </c>
      <c r="P249" s="147">
        <f>O249*H249</f>
        <v>0</v>
      </c>
      <c r="Q249" s="147">
        <v>0</v>
      </c>
      <c r="R249" s="147">
        <f>Q249*H249</f>
        <v>0</v>
      </c>
      <c r="S249" s="147">
        <v>0</v>
      </c>
      <c r="T249" s="148">
        <f>S249*H249</f>
        <v>0</v>
      </c>
      <c r="AR249" s="149" t="s">
        <v>664</v>
      </c>
      <c r="AT249" s="149" t="s">
        <v>263</v>
      </c>
      <c r="AU249" s="149" t="s">
        <v>89</v>
      </c>
      <c r="AY249" s="17" t="s">
        <v>156</v>
      </c>
      <c r="BE249" s="150">
        <f>IF(N249="základná",J249,0)</f>
        <v>0</v>
      </c>
      <c r="BF249" s="150">
        <f>IF(N249="znížená",J249,0)</f>
        <v>0</v>
      </c>
      <c r="BG249" s="150">
        <f>IF(N249="zákl. prenesená",J249,0)</f>
        <v>0</v>
      </c>
      <c r="BH249" s="150">
        <f>IF(N249="zníž. prenesená",J249,0)</f>
        <v>0</v>
      </c>
      <c r="BI249" s="150">
        <f>IF(N249="nulová",J249,0)</f>
        <v>0</v>
      </c>
      <c r="BJ249" s="17" t="s">
        <v>89</v>
      </c>
      <c r="BK249" s="150">
        <f>ROUND(I249*H249,2)</f>
        <v>0</v>
      </c>
      <c r="BL249" s="17" t="s">
        <v>403</v>
      </c>
      <c r="BM249" s="149" t="s">
        <v>7111</v>
      </c>
    </row>
    <row r="250" spans="2:65" s="1" customFormat="1" ht="24.2" customHeight="1">
      <c r="B250" s="136"/>
      <c r="C250" s="180" t="s">
        <v>1343</v>
      </c>
      <c r="D250" s="180" t="s">
        <v>263</v>
      </c>
      <c r="E250" s="181" t="s">
        <v>7112</v>
      </c>
      <c r="F250" s="182" t="s">
        <v>7007</v>
      </c>
      <c r="G250" s="183" t="s">
        <v>333</v>
      </c>
      <c r="H250" s="184">
        <v>1</v>
      </c>
      <c r="I250" s="185"/>
      <c r="J250" s="186">
        <f>ROUND(I250*H250,2)</f>
        <v>0</v>
      </c>
      <c r="K250" s="187"/>
      <c r="L250" s="188"/>
      <c r="M250" s="189" t="s">
        <v>1</v>
      </c>
      <c r="N250" s="190" t="s">
        <v>42</v>
      </c>
      <c r="P250" s="147">
        <f>O250*H250</f>
        <v>0</v>
      </c>
      <c r="Q250" s="147">
        <v>0</v>
      </c>
      <c r="R250" s="147">
        <f>Q250*H250</f>
        <v>0</v>
      </c>
      <c r="S250" s="147">
        <v>0</v>
      </c>
      <c r="T250" s="148">
        <f>S250*H250</f>
        <v>0</v>
      </c>
      <c r="AR250" s="149" t="s">
        <v>664</v>
      </c>
      <c r="AT250" s="149" t="s">
        <v>263</v>
      </c>
      <c r="AU250" s="149" t="s">
        <v>89</v>
      </c>
      <c r="AY250" s="17" t="s">
        <v>156</v>
      </c>
      <c r="BE250" s="150">
        <f>IF(N250="základná",J250,0)</f>
        <v>0</v>
      </c>
      <c r="BF250" s="150">
        <f>IF(N250="znížená",J250,0)</f>
        <v>0</v>
      </c>
      <c r="BG250" s="150">
        <f>IF(N250="zákl. prenesená",J250,0)</f>
        <v>0</v>
      </c>
      <c r="BH250" s="150">
        <f>IF(N250="zníž. prenesená",J250,0)</f>
        <v>0</v>
      </c>
      <c r="BI250" s="150">
        <f>IF(N250="nulová",J250,0)</f>
        <v>0</v>
      </c>
      <c r="BJ250" s="17" t="s">
        <v>89</v>
      </c>
      <c r="BK250" s="150">
        <f>ROUND(I250*H250,2)</f>
        <v>0</v>
      </c>
      <c r="BL250" s="17" t="s">
        <v>403</v>
      </c>
      <c r="BM250" s="149" t="s">
        <v>7113</v>
      </c>
    </row>
    <row r="251" spans="2:65" s="10" customFormat="1" ht="22.9" customHeight="1">
      <c r="B251" s="126"/>
      <c r="D251" s="127" t="s">
        <v>75</v>
      </c>
      <c r="E251" s="191" t="s">
        <v>6947</v>
      </c>
      <c r="F251" s="191" t="s">
        <v>6948</v>
      </c>
      <c r="I251" s="129"/>
      <c r="J251" s="192">
        <f>BK251</f>
        <v>0</v>
      </c>
      <c r="L251" s="126"/>
      <c r="M251" s="131"/>
      <c r="P251" s="132">
        <f>SUM(P252:P253)</f>
        <v>0</v>
      </c>
      <c r="R251" s="132">
        <f>SUM(R252:R253)</f>
        <v>0</v>
      </c>
      <c r="T251" s="133">
        <f>SUM(T252:T253)</f>
        <v>0</v>
      </c>
      <c r="AR251" s="127" t="s">
        <v>82</v>
      </c>
      <c r="AT251" s="134" t="s">
        <v>75</v>
      </c>
      <c r="AU251" s="134" t="s">
        <v>82</v>
      </c>
      <c r="AY251" s="127" t="s">
        <v>156</v>
      </c>
      <c r="BK251" s="135">
        <f>SUM(BK252:BK253)</f>
        <v>0</v>
      </c>
    </row>
    <row r="252" spans="2:65" s="1" customFormat="1" ht="52.15" customHeight="1">
      <c r="B252" s="136"/>
      <c r="C252" s="180" t="s">
        <v>1350</v>
      </c>
      <c r="D252" s="180" t="s">
        <v>263</v>
      </c>
      <c r="E252" s="181" t="s">
        <v>7114</v>
      </c>
      <c r="F252" s="182" t="s">
        <v>7115</v>
      </c>
      <c r="G252" s="183" t="s">
        <v>170</v>
      </c>
      <c r="H252" s="184">
        <v>3</v>
      </c>
      <c r="I252" s="185"/>
      <c r="J252" s="186">
        <f>ROUND(I252*H252,2)</f>
        <v>0</v>
      </c>
      <c r="K252" s="187"/>
      <c r="L252" s="188"/>
      <c r="M252" s="189" t="s">
        <v>1</v>
      </c>
      <c r="N252" s="190" t="s">
        <v>42</v>
      </c>
      <c r="P252" s="147">
        <f>O252*H252</f>
        <v>0</v>
      </c>
      <c r="Q252" s="147">
        <v>0</v>
      </c>
      <c r="R252" s="147">
        <f>Q252*H252</f>
        <v>0</v>
      </c>
      <c r="S252" s="147">
        <v>0</v>
      </c>
      <c r="T252" s="148">
        <f>S252*H252</f>
        <v>0</v>
      </c>
      <c r="AR252" s="149" t="s">
        <v>664</v>
      </c>
      <c r="AT252" s="149" t="s">
        <v>263</v>
      </c>
      <c r="AU252" s="149" t="s">
        <v>89</v>
      </c>
      <c r="AY252" s="17" t="s">
        <v>156</v>
      </c>
      <c r="BE252" s="150">
        <f>IF(N252="základná",J252,0)</f>
        <v>0</v>
      </c>
      <c r="BF252" s="150">
        <f>IF(N252="znížená",J252,0)</f>
        <v>0</v>
      </c>
      <c r="BG252" s="150">
        <f>IF(N252="zákl. prenesená",J252,0)</f>
        <v>0</v>
      </c>
      <c r="BH252" s="150">
        <f>IF(N252="zníž. prenesená",J252,0)</f>
        <v>0</v>
      </c>
      <c r="BI252" s="150">
        <f>IF(N252="nulová",J252,0)</f>
        <v>0</v>
      </c>
      <c r="BJ252" s="17" t="s">
        <v>89</v>
      </c>
      <c r="BK252" s="150">
        <f>ROUND(I252*H252,2)</f>
        <v>0</v>
      </c>
      <c r="BL252" s="17" t="s">
        <v>403</v>
      </c>
      <c r="BM252" s="149" t="s">
        <v>7116</v>
      </c>
    </row>
    <row r="253" spans="2:65" s="1" customFormat="1" ht="38.65" customHeight="1">
      <c r="B253" s="136"/>
      <c r="C253" s="180" t="s">
        <v>1357</v>
      </c>
      <c r="D253" s="180" t="s">
        <v>263</v>
      </c>
      <c r="E253" s="181" t="s">
        <v>7117</v>
      </c>
      <c r="F253" s="182" t="s">
        <v>7022</v>
      </c>
      <c r="G253" s="183" t="s">
        <v>178</v>
      </c>
      <c r="H253" s="184">
        <v>1</v>
      </c>
      <c r="I253" s="185"/>
      <c r="J253" s="186">
        <f>ROUND(I253*H253,2)</f>
        <v>0</v>
      </c>
      <c r="K253" s="187"/>
      <c r="L253" s="188"/>
      <c r="M253" s="189" t="s">
        <v>1</v>
      </c>
      <c r="N253" s="190" t="s">
        <v>42</v>
      </c>
      <c r="P253" s="147">
        <f>O253*H253</f>
        <v>0</v>
      </c>
      <c r="Q253" s="147">
        <v>0</v>
      </c>
      <c r="R253" s="147">
        <f>Q253*H253</f>
        <v>0</v>
      </c>
      <c r="S253" s="147">
        <v>0</v>
      </c>
      <c r="T253" s="148">
        <f>S253*H253</f>
        <v>0</v>
      </c>
      <c r="AR253" s="149" t="s">
        <v>664</v>
      </c>
      <c r="AT253" s="149" t="s">
        <v>263</v>
      </c>
      <c r="AU253" s="149" t="s">
        <v>89</v>
      </c>
      <c r="AY253" s="17" t="s">
        <v>156</v>
      </c>
      <c r="BE253" s="150">
        <f>IF(N253="základná",J253,0)</f>
        <v>0</v>
      </c>
      <c r="BF253" s="150">
        <f>IF(N253="znížená",J253,0)</f>
        <v>0</v>
      </c>
      <c r="BG253" s="150">
        <f>IF(N253="zákl. prenesená",J253,0)</f>
        <v>0</v>
      </c>
      <c r="BH253" s="150">
        <f>IF(N253="zníž. prenesená",J253,0)</f>
        <v>0</v>
      </c>
      <c r="BI253" s="150">
        <f>IF(N253="nulová",J253,0)</f>
        <v>0</v>
      </c>
      <c r="BJ253" s="17" t="s">
        <v>89</v>
      </c>
      <c r="BK253" s="150">
        <f>ROUND(I253*H253,2)</f>
        <v>0</v>
      </c>
      <c r="BL253" s="17" t="s">
        <v>403</v>
      </c>
      <c r="BM253" s="149" t="s">
        <v>7118</v>
      </c>
    </row>
    <row r="254" spans="2:65" s="10" customFormat="1" ht="22.9" customHeight="1">
      <c r="B254" s="126"/>
      <c r="D254" s="127" t="s">
        <v>75</v>
      </c>
      <c r="E254" s="191" t="s">
        <v>7119</v>
      </c>
      <c r="F254" s="191" t="s">
        <v>7120</v>
      </c>
      <c r="I254" s="129"/>
      <c r="J254" s="192">
        <f>BK254</f>
        <v>0</v>
      </c>
      <c r="L254" s="126"/>
      <c r="M254" s="131"/>
      <c r="P254" s="132">
        <f>SUM(P255:P258)</f>
        <v>0</v>
      </c>
      <c r="R254" s="132">
        <f>SUM(R255:R258)</f>
        <v>0</v>
      </c>
      <c r="T254" s="133">
        <f>SUM(T255:T258)</f>
        <v>0</v>
      </c>
      <c r="AR254" s="127" t="s">
        <v>82</v>
      </c>
      <c r="AT254" s="134" t="s">
        <v>75</v>
      </c>
      <c r="AU254" s="134" t="s">
        <v>82</v>
      </c>
      <c r="AY254" s="127" t="s">
        <v>156</v>
      </c>
      <c r="BK254" s="135">
        <f>SUM(BK255:BK258)</f>
        <v>0</v>
      </c>
    </row>
    <row r="255" spans="2:65" s="1" customFormat="1" ht="49.15" customHeight="1">
      <c r="B255" s="136"/>
      <c r="C255" s="180" t="s">
        <v>1367</v>
      </c>
      <c r="D255" s="180" t="s">
        <v>263</v>
      </c>
      <c r="E255" s="181" t="s">
        <v>7121</v>
      </c>
      <c r="F255" s="182" t="s">
        <v>7122</v>
      </c>
      <c r="G255" s="183" t="s">
        <v>333</v>
      </c>
      <c r="H255" s="184">
        <v>1</v>
      </c>
      <c r="I255" s="185"/>
      <c r="J255" s="186">
        <f>ROUND(I255*H255,2)</f>
        <v>0</v>
      </c>
      <c r="K255" s="187"/>
      <c r="L255" s="188"/>
      <c r="M255" s="189" t="s">
        <v>1</v>
      </c>
      <c r="N255" s="190" t="s">
        <v>42</v>
      </c>
      <c r="P255" s="147">
        <f>O255*H255</f>
        <v>0</v>
      </c>
      <c r="Q255" s="147">
        <v>0</v>
      </c>
      <c r="R255" s="147">
        <f>Q255*H255</f>
        <v>0</v>
      </c>
      <c r="S255" s="147">
        <v>0</v>
      </c>
      <c r="T255" s="148">
        <f>S255*H255</f>
        <v>0</v>
      </c>
      <c r="AR255" s="149" t="s">
        <v>664</v>
      </c>
      <c r="AT255" s="149" t="s">
        <v>263</v>
      </c>
      <c r="AU255" s="149" t="s">
        <v>89</v>
      </c>
      <c r="AY255" s="17" t="s">
        <v>156</v>
      </c>
      <c r="BE255" s="150">
        <f>IF(N255="základná",J255,0)</f>
        <v>0</v>
      </c>
      <c r="BF255" s="150">
        <f>IF(N255="znížená",J255,0)</f>
        <v>0</v>
      </c>
      <c r="BG255" s="150">
        <f>IF(N255="zákl. prenesená",J255,0)</f>
        <v>0</v>
      </c>
      <c r="BH255" s="150">
        <f>IF(N255="zníž. prenesená",J255,0)</f>
        <v>0</v>
      </c>
      <c r="BI255" s="150">
        <f>IF(N255="nulová",J255,0)</f>
        <v>0</v>
      </c>
      <c r="BJ255" s="17" t="s">
        <v>89</v>
      </c>
      <c r="BK255" s="150">
        <f>ROUND(I255*H255,2)</f>
        <v>0</v>
      </c>
      <c r="BL255" s="17" t="s">
        <v>403</v>
      </c>
      <c r="BM255" s="149" t="s">
        <v>7123</v>
      </c>
    </row>
    <row r="256" spans="2:65" s="1" customFormat="1" ht="16.5" customHeight="1">
      <c r="B256" s="136"/>
      <c r="C256" s="180" t="s">
        <v>1374</v>
      </c>
      <c r="D256" s="180" t="s">
        <v>263</v>
      </c>
      <c r="E256" s="181" t="s">
        <v>7124</v>
      </c>
      <c r="F256" s="182" t="s">
        <v>7071</v>
      </c>
      <c r="G256" s="183" t="s">
        <v>333</v>
      </c>
      <c r="H256" s="184">
        <v>1</v>
      </c>
      <c r="I256" s="185"/>
      <c r="J256" s="186">
        <f>ROUND(I256*H256,2)</f>
        <v>0</v>
      </c>
      <c r="K256" s="187"/>
      <c r="L256" s="188"/>
      <c r="M256" s="189" t="s">
        <v>1</v>
      </c>
      <c r="N256" s="190" t="s">
        <v>42</v>
      </c>
      <c r="P256" s="147">
        <f>O256*H256</f>
        <v>0</v>
      </c>
      <c r="Q256" s="147">
        <v>0</v>
      </c>
      <c r="R256" s="147">
        <f>Q256*H256</f>
        <v>0</v>
      </c>
      <c r="S256" s="147">
        <v>0</v>
      </c>
      <c r="T256" s="148">
        <f>S256*H256</f>
        <v>0</v>
      </c>
      <c r="AR256" s="149" t="s">
        <v>664</v>
      </c>
      <c r="AT256" s="149" t="s">
        <v>263</v>
      </c>
      <c r="AU256" s="149" t="s">
        <v>89</v>
      </c>
      <c r="AY256" s="17" t="s">
        <v>156</v>
      </c>
      <c r="BE256" s="150">
        <f>IF(N256="základná",J256,0)</f>
        <v>0</v>
      </c>
      <c r="BF256" s="150">
        <f>IF(N256="znížená",J256,0)</f>
        <v>0</v>
      </c>
      <c r="BG256" s="150">
        <f>IF(N256="zákl. prenesená",J256,0)</f>
        <v>0</v>
      </c>
      <c r="BH256" s="150">
        <f>IF(N256="zníž. prenesená",J256,0)</f>
        <v>0</v>
      </c>
      <c r="BI256" s="150">
        <f>IF(N256="nulová",J256,0)</f>
        <v>0</v>
      </c>
      <c r="BJ256" s="17" t="s">
        <v>89</v>
      </c>
      <c r="BK256" s="150">
        <f>ROUND(I256*H256,2)</f>
        <v>0</v>
      </c>
      <c r="BL256" s="17" t="s">
        <v>403</v>
      </c>
      <c r="BM256" s="149" t="s">
        <v>7125</v>
      </c>
    </row>
    <row r="257" spans="2:65" s="1" customFormat="1" ht="37.9" customHeight="1">
      <c r="B257" s="136"/>
      <c r="C257" s="180" t="s">
        <v>1380</v>
      </c>
      <c r="D257" s="180" t="s">
        <v>263</v>
      </c>
      <c r="E257" s="181" t="s">
        <v>7126</v>
      </c>
      <c r="F257" s="182" t="s">
        <v>6942</v>
      </c>
      <c r="G257" s="183" t="s">
        <v>333</v>
      </c>
      <c r="H257" s="184">
        <v>5</v>
      </c>
      <c r="I257" s="185"/>
      <c r="J257" s="186">
        <f>ROUND(I257*H257,2)</f>
        <v>0</v>
      </c>
      <c r="K257" s="187"/>
      <c r="L257" s="188"/>
      <c r="M257" s="189" t="s">
        <v>1</v>
      </c>
      <c r="N257" s="190" t="s">
        <v>42</v>
      </c>
      <c r="P257" s="147">
        <f>O257*H257</f>
        <v>0</v>
      </c>
      <c r="Q257" s="147">
        <v>0</v>
      </c>
      <c r="R257" s="147">
        <f>Q257*H257</f>
        <v>0</v>
      </c>
      <c r="S257" s="147">
        <v>0</v>
      </c>
      <c r="T257" s="148">
        <f>S257*H257</f>
        <v>0</v>
      </c>
      <c r="AR257" s="149" t="s">
        <v>664</v>
      </c>
      <c r="AT257" s="149" t="s">
        <v>263</v>
      </c>
      <c r="AU257" s="149" t="s">
        <v>89</v>
      </c>
      <c r="AY257" s="17" t="s">
        <v>156</v>
      </c>
      <c r="BE257" s="150">
        <f>IF(N257="základná",J257,0)</f>
        <v>0</v>
      </c>
      <c r="BF257" s="150">
        <f>IF(N257="znížená",J257,0)</f>
        <v>0</v>
      </c>
      <c r="BG257" s="150">
        <f>IF(N257="zákl. prenesená",J257,0)</f>
        <v>0</v>
      </c>
      <c r="BH257" s="150">
        <f>IF(N257="zníž. prenesená",J257,0)</f>
        <v>0</v>
      </c>
      <c r="BI257" s="150">
        <f>IF(N257="nulová",J257,0)</f>
        <v>0</v>
      </c>
      <c r="BJ257" s="17" t="s">
        <v>89</v>
      </c>
      <c r="BK257" s="150">
        <f>ROUND(I257*H257,2)</f>
        <v>0</v>
      </c>
      <c r="BL257" s="17" t="s">
        <v>403</v>
      </c>
      <c r="BM257" s="149" t="s">
        <v>7127</v>
      </c>
    </row>
    <row r="258" spans="2:65" s="1" customFormat="1" ht="24.2" customHeight="1">
      <c r="B258" s="136"/>
      <c r="C258" s="180" t="s">
        <v>1387</v>
      </c>
      <c r="D258" s="180" t="s">
        <v>263</v>
      </c>
      <c r="E258" s="181" t="s">
        <v>7128</v>
      </c>
      <c r="F258" s="182" t="s">
        <v>7007</v>
      </c>
      <c r="G258" s="183" t="s">
        <v>333</v>
      </c>
      <c r="H258" s="184">
        <v>1</v>
      </c>
      <c r="I258" s="185"/>
      <c r="J258" s="186">
        <f>ROUND(I258*H258,2)</f>
        <v>0</v>
      </c>
      <c r="K258" s="187"/>
      <c r="L258" s="188"/>
      <c r="M258" s="189" t="s">
        <v>1</v>
      </c>
      <c r="N258" s="190" t="s">
        <v>42</v>
      </c>
      <c r="P258" s="147">
        <f>O258*H258</f>
        <v>0</v>
      </c>
      <c r="Q258" s="147">
        <v>0</v>
      </c>
      <c r="R258" s="147">
        <f>Q258*H258</f>
        <v>0</v>
      </c>
      <c r="S258" s="147">
        <v>0</v>
      </c>
      <c r="T258" s="148">
        <f>S258*H258</f>
        <v>0</v>
      </c>
      <c r="AR258" s="149" t="s">
        <v>664</v>
      </c>
      <c r="AT258" s="149" t="s">
        <v>263</v>
      </c>
      <c r="AU258" s="149" t="s">
        <v>89</v>
      </c>
      <c r="AY258" s="17" t="s">
        <v>156</v>
      </c>
      <c r="BE258" s="150">
        <f>IF(N258="základná",J258,0)</f>
        <v>0</v>
      </c>
      <c r="BF258" s="150">
        <f>IF(N258="znížená",J258,0)</f>
        <v>0</v>
      </c>
      <c r="BG258" s="150">
        <f>IF(N258="zákl. prenesená",J258,0)</f>
        <v>0</v>
      </c>
      <c r="BH258" s="150">
        <f>IF(N258="zníž. prenesená",J258,0)</f>
        <v>0</v>
      </c>
      <c r="BI258" s="150">
        <f>IF(N258="nulová",J258,0)</f>
        <v>0</v>
      </c>
      <c r="BJ258" s="17" t="s">
        <v>89</v>
      </c>
      <c r="BK258" s="150">
        <f>ROUND(I258*H258,2)</f>
        <v>0</v>
      </c>
      <c r="BL258" s="17" t="s">
        <v>403</v>
      </c>
      <c r="BM258" s="149" t="s">
        <v>7129</v>
      </c>
    </row>
    <row r="259" spans="2:65" s="10" customFormat="1" ht="22.9" customHeight="1">
      <c r="B259" s="126"/>
      <c r="D259" s="127" t="s">
        <v>75</v>
      </c>
      <c r="E259" s="191" t="s">
        <v>6947</v>
      </c>
      <c r="F259" s="191" t="s">
        <v>6948</v>
      </c>
      <c r="I259" s="129"/>
      <c r="J259" s="192">
        <f>BK259</f>
        <v>0</v>
      </c>
      <c r="L259" s="126"/>
      <c r="M259" s="131"/>
      <c r="P259" s="132">
        <f>SUM(P260:P261)</f>
        <v>0</v>
      </c>
      <c r="R259" s="132">
        <f>SUM(R260:R261)</f>
        <v>0</v>
      </c>
      <c r="T259" s="133">
        <f>SUM(T260:T261)</f>
        <v>0</v>
      </c>
      <c r="AR259" s="127" t="s">
        <v>82</v>
      </c>
      <c r="AT259" s="134" t="s">
        <v>75</v>
      </c>
      <c r="AU259" s="134" t="s">
        <v>82</v>
      </c>
      <c r="AY259" s="127" t="s">
        <v>156</v>
      </c>
      <c r="BK259" s="135">
        <f>SUM(BK260:BK261)</f>
        <v>0</v>
      </c>
    </row>
    <row r="260" spans="2:65" s="1" customFormat="1" ht="52.15" customHeight="1">
      <c r="B260" s="136"/>
      <c r="C260" s="180" t="s">
        <v>1394</v>
      </c>
      <c r="D260" s="180" t="s">
        <v>263</v>
      </c>
      <c r="E260" s="181" t="s">
        <v>7130</v>
      </c>
      <c r="F260" s="182" t="s">
        <v>7131</v>
      </c>
      <c r="G260" s="183" t="s">
        <v>170</v>
      </c>
      <c r="H260" s="184">
        <v>8</v>
      </c>
      <c r="I260" s="185"/>
      <c r="J260" s="186">
        <f>ROUND(I260*H260,2)</f>
        <v>0</v>
      </c>
      <c r="K260" s="187"/>
      <c r="L260" s="188"/>
      <c r="M260" s="189" t="s">
        <v>1</v>
      </c>
      <c r="N260" s="190" t="s">
        <v>42</v>
      </c>
      <c r="P260" s="147">
        <f>O260*H260</f>
        <v>0</v>
      </c>
      <c r="Q260" s="147">
        <v>0</v>
      </c>
      <c r="R260" s="147">
        <f>Q260*H260</f>
        <v>0</v>
      </c>
      <c r="S260" s="147">
        <v>0</v>
      </c>
      <c r="T260" s="148">
        <f>S260*H260</f>
        <v>0</v>
      </c>
      <c r="AR260" s="149" t="s">
        <v>664</v>
      </c>
      <c r="AT260" s="149" t="s">
        <v>263</v>
      </c>
      <c r="AU260" s="149" t="s">
        <v>89</v>
      </c>
      <c r="AY260" s="17" t="s">
        <v>156</v>
      </c>
      <c r="BE260" s="150">
        <f>IF(N260="základná",J260,0)</f>
        <v>0</v>
      </c>
      <c r="BF260" s="150">
        <f>IF(N260="znížená",J260,0)</f>
        <v>0</v>
      </c>
      <c r="BG260" s="150">
        <f>IF(N260="zákl. prenesená",J260,0)</f>
        <v>0</v>
      </c>
      <c r="BH260" s="150">
        <f>IF(N260="zníž. prenesená",J260,0)</f>
        <v>0</v>
      </c>
      <c r="BI260" s="150">
        <f>IF(N260="nulová",J260,0)</f>
        <v>0</v>
      </c>
      <c r="BJ260" s="17" t="s">
        <v>89</v>
      </c>
      <c r="BK260" s="150">
        <f>ROUND(I260*H260,2)</f>
        <v>0</v>
      </c>
      <c r="BL260" s="17" t="s">
        <v>403</v>
      </c>
      <c r="BM260" s="149" t="s">
        <v>7132</v>
      </c>
    </row>
    <row r="261" spans="2:65" s="1" customFormat="1" ht="38.65" customHeight="1">
      <c r="B261" s="136"/>
      <c r="C261" s="180" t="s">
        <v>1406</v>
      </c>
      <c r="D261" s="180" t="s">
        <v>263</v>
      </c>
      <c r="E261" s="181" t="s">
        <v>7133</v>
      </c>
      <c r="F261" s="182" t="s">
        <v>7022</v>
      </c>
      <c r="G261" s="183" t="s">
        <v>178</v>
      </c>
      <c r="H261" s="184">
        <v>1</v>
      </c>
      <c r="I261" s="185"/>
      <c r="J261" s="186">
        <f>ROUND(I261*H261,2)</f>
        <v>0</v>
      </c>
      <c r="K261" s="187"/>
      <c r="L261" s="188"/>
      <c r="M261" s="189" t="s">
        <v>1</v>
      </c>
      <c r="N261" s="190" t="s">
        <v>42</v>
      </c>
      <c r="P261" s="147">
        <f>O261*H261</f>
        <v>0</v>
      </c>
      <c r="Q261" s="147">
        <v>0</v>
      </c>
      <c r="R261" s="147">
        <f>Q261*H261</f>
        <v>0</v>
      </c>
      <c r="S261" s="147">
        <v>0</v>
      </c>
      <c r="T261" s="148">
        <f>S261*H261</f>
        <v>0</v>
      </c>
      <c r="AR261" s="149" t="s">
        <v>664</v>
      </c>
      <c r="AT261" s="149" t="s">
        <v>263</v>
      </c>
      <c r="AU261" s="149" t="s">
        <v>89</v>
      </c>
      <c r="AY261" s="17" t="s">
        <v>156</v>
      </c>
      <c r="BE261" s="150">
        <f>IF(N261="základná",J261,0)</f>
        <v>0</v>
      </c>
      <c r="BF261" s="150">
        <f>IF(N261="znížená",J261,0)</f>
        <v>0</v>
      </c>
      <c r="BG261" s="150">
        <f>IF(N261="zákl. prenesená",J261,0)</f>
        <v>0</v>
      </c>
      <c r="BH261" s="150">
        <f>IF(N261="zníž. prenesená",J261,0)</f>
        <v>0</v>
      </c>
      <c r="BI261" s="150">
        <f>IF(N261="nulová",J261,0)</f>
        <v>0</v>
      </c>
      <c r="BJ261" s="17" t="s">
        <v>89</v>
      </c>
      <c r="BK261" s="150">
        <f>ROUND(I261*H261,2)</f>
        <v>0</v>
      </c>
      <c r="BL261" s="17" t="s">
        <v>403</v>
      </c>
      <c r="BM261" s="149" t="s">
        <v>7134</v>
      </c>
    </row>
    <row r="262" spans="2:65" s="10" customFormat="1" ht="22.9" customHeight="1">
      <c r="B262" s="126"/>
      <c r="D262" s="127" t="s">
        <v>75</v>
      </c>
      <c r="E262" s="191" t="s">
        <v>7135</v>
      </c>
      <c r="F262" s="191" t="s">
        <v>7136</v>
      </c>
      <c r="I262" s="129"/>
      <c r="J262" s="192">
        <f>BK262</f>
        <v>0</v>
      </c>
      <c r="L262" s="126"/>
      <c r="M262" s="131"/>
      <c r="P262" s="132">
        <f>SUM(P263:P266)</f>
        <v>0</v>
      </c>
      <c r="R262" s="132">
        <f>SUM(R263:R266)</f>
        <v>0</v>
      </c>
      <c r="T262" s="133">
        <f>SUM(T263:T266)</f>
        <v>0</v>
      </c>
      <c r="AR262" s="127" t="s">
        <v>82</v>
      </c>
      <c r="AT262" s="134" t="s">
        <v>75</v>
      </c>
      <c r="AU262" s="134" t="s">
        <v>82</v>
      </c>
      <c r="AY262" s="127" t="s">
        <v>156</v>
      </c>
      <c r="BK262" s="135">
        <f>SUM(BK263:BK266)</f>
        <v>0</v>
      </c>
    </row>
    <row r="263" spans="2:65" s="1" customFormat="1" ht="49.15" customHeight="1">
      <c r="B263" s="136"/>
      <c r="C263" s="180" t="s">
        <v>1419</v>
      </c>
      <c r="D263" s="180" t="s">
        <v>263</v>
      </c>
      <c r="E263" s="181" t="s">
        <v>7137</v>
      </c>
      <c r="F263" s="182" t="s">
        <v>7106</v>
      </c>
      <c r="G263" s="183" t="s">
        <v>333</v>
      </c>
      <c r="H263" s="184">
        <v>1</v>
      </c>
      <c r="I263" s="185"/>
      <c r="J263" s="186">
        <f>ROUND(I263*H263,2)</f>
        <v>0</v>
      </c>
      <c r="K263" s="187"/>
      <c r="L263" s="188"/>
      <c r="M263" s="189" t="s">
        <v>1</v>
      </c>
      <c r="N263" s="190" t="s">
        <v>42</v>
      </c>
      <c r="P263" s="147">
        <f>O263*H263</f>
        <v>0</v>
      </c>
      <c r="Q263" s="147">
        <v>0</v>
      </c>
      <c r="R263" s="147">
        <f>Q263*H263</f>
        <v>0</v>
      </c>
      <c r="S263" s="147">
        <v>0</v>
      </c>
      <c r="T263" s="148">
        <f>S263*H263</f>
        <v>0</v>
      </c>
      <c r="AR263" s="149" t="s">
        <v>664</v>
      </c>
      <c r="AT263" s="149" t="s">
        <v>263</v>
      </c>
      <c r="AU263" s="149" t="s">
        <v>89</v>
      </c>
      <c r="AY263" s="17" t="s">
        <v>156</v>
      </c>
      <c r="BE263" s="150">
        <f>IF(N263="základná",J263,0)</f>
        <v>0</v>
      </c>
      <c r="BF263" s="150">
        <f>IF(N263="znížená",J263,0)</f>
        <v>0</v>
      </c>
      <c r="BG263" s="150">
        <f>IF(N263="zákl. prenesená",J263,0)</f>
        <v>0</v>
      </c>
      <c r="BH263" s="150">
        <f>IF(N263="zníž. prenesená",J263,0)</f>
        <v>0</v>
      </c>
      <c r="BI263" s="150">
        <f>IF(N263="nulová",J263,0)</f>
        <v>0</v>
      </c>
      <c r="BJ263" s="17" t="s">
        <v>89</v>
      </c>
      <c r="BK263" s="150">
        <f>ROUND(I263*H263,2)</f>
        <v>0</v>
      </c>
      <c r="BL263" s="17" t="s">
        <v>403</v>
      </c>
      <c r="BM263" s="149" t="s">
        <v>7138</v>
      </c>
    </row>
    <row r="264" spans="2:65" s="1" customFormat="1" ht="16.5" customHeight="1">
      <c r="B264" s="136"/>
      <c r="C264" s="180" t="s">
        <v>1423</v>
      </c>
      <c r="D264" s="180" t="s">
        <v>263</v>
      </c>
      <c r="E264" s="181" t="s">
        <v>7139</v>
      </c>
      <c r="F264" s="182" t="s">
        <v>7071</v>
      </c>
      <c r="G264" s="183" t="s">
        <v>333</v>
      </c>
      <c r="H264" s="184">
        <v>1</v>
      </c>
      <c r="I264" s="185"/>
      <c r="J264" s="186">
        <f>ROUND(I264*H264,2)</f>
        <v>0</v>
      </c>
      <c r="K264" s="187"/>
      <c r="L264" s="188"/>
      <c r="M264" s="189" t="s">
        <v>1</v>
      </c>
      <c r="N264" s="190" t="s">
        <v>42</v>
      </c>
      <c r="P264" s="147">
        <f>O264*H264</f>
        <v>0</v>
      </c>
      <c r="Q264" s="147">
        <v>0</v>
      </c>
      <c r="R264" s="147">
        <f>Q264*H264</f>
        <v>0</v>
      </c>
      <c r="S264" s="147">
        <v>0</v>
      </c>
      <c r="T264" s="148">
        <f>S264*H264</f>
        <v>0</v>
      </c>
      <c r="AR264" s="149" t="s">
        <v>664</v>
      </c>
      <c r="AT264" s="149" t="s">
        <v>263</v>
      </c>
      <c r="AU264" s="149" t="s">
        <v>89</v>
      </c>
      <c r="AY264" s="17" t="s">
        <v>156</v>
      </c>
      <c r="BE264" s="150">
        <f>IF(N264="základná",J264,0)</f>
        <v>0</v>
      </c>
      <c r="BF264" s="150">
        <f>IF(N264="znížená",J264,0)</f>
        <v>0</v>
      </c>
      <c r="BG264" s="150">
        <f>IF(N264="zákl. prenesená",J264,0)</f>
        <v>0</v>
      </c>
      <c r="BH264" s="150">
        <f>IF(N264="zníž. prenesená",J264,0)</f>
        <v>0</v>
      </c>
      <c r="BI264" s="150">
        <f>IF(N264="nulová",J264,0)</f>
        <v>0</v>
      </c>
      <c r="BJ264" s="17" t="s">
        <v>89</v>
      </c>
      <c r="BK264" s="150">
        <f>ROUND(I264*H264,2)</f>
        <v>0</v>
      </c>
      <c r="BL264" s="17" t="s">
        <v>403</v>
      </c>
      <c r="BM264" s="149" t="s">
        <v>7140</v>
      </c>
    </row>
    <row r="265" spans="2:65" s="1" customFormat="1" ht="37.9" customHeight="1">
      <c r="B265" s="136"/>
      <c r="C265" s="180" t="s">
        <v>1427</v>
      </c>
      <c r="D265" s="180" t="s">
        <v>263</v>
      </c>
      <c r="E265" s="181" t="s">
        <v>7141</v>
      </c>
      <c r="F265" s="182" t="s">
        <v>6942</v>
      </c>
      <c r="G265" s="183" t="s">
        <v>333</v>
      </c>
      <c r="H265" s="184">
        <v>2</v>
      </c>
      <c r="I265" s="185"/>
      <c r="J265" s="186">
        <f>ROUND(I265*H265,2)</f>
        <v>0</v>
      </c>
      <c r="K265" s="187"/>
      <c r="L265" s="188"/>
      <c r="M265" s="189" t="s">
        <v>1</v>
      </c>
      <c r="N265" s="190" t="s">
        <v>42</v>
      </c>
      <c r="P265" s="147">
        <f>O265*H265</f>
        <v>0</v>
      </c>
      <c r="Q265" s="147">
        <v>0</v>
      </c>
      <c r="R265" s="147">
        <f>Q265*H265</f>
        <v>0</v>
      </c>
      <c r="S265" s="147">
        <v>0</v>
      </c>
      <c r="T265" s="148">
        <f>S265*H265</f>
        <v>0</v>
      </c>
      <c r="AR265" s="149" t="s">
        <v>664</v>
      </c>
      <c r="AT265" s="149" t="s">
        <v>263</v>
      </c>
      <c r="AU265" s="149" t="s">
        <v>89</v>
      </c>
      <c r="AY265" s="17" t="s">
        <v>156</v>
      </c>
      <c r="BE265" s="150">
        <f>IF(N265="základná",J265,0)</f>
        <v>0</v>
      </c>
      <c r="BF265" s="150">
        <f>IF(N265="znížená",J265,0)</f>
        <v>0</v>
      </c>
      <c r="BG265" s="150">
        <f>IF(N265="zákl. prenesená",J265,0)</f>
        <v>0</v>
      </c>
      <c r="BH265" s="150">
        <f>IF(N265="zníž. prenesená",J265,0)</f>
        <v>0</v>
      </c>
      <c r="BI265" s="150">
        <f>IF(N265="nulová",J265,0)</f>
        <v>0</v>
      </c>
      <c r="BJ265" s="17" t="s">
        <v>89</v>
      </c>
      <c r="BK265" s="150">
        <f>ROUND(I265*H265,2)</f>
        <v>0</v>
      </c>
      <c r="BL265" s="17" t="s">
        <v>403</v>
      </c>
      <c r="BM265" s="149" t="s">
        <v>7142</v>
      </c>
    </row>
    <row r="266" spans="2:65" s="1" customFormat="1" ht="24.2" customHeight="1">
      <c r="B266" s="136"/>
      <c r="C266" s="180" t="s">
        <v>1404</v>
      </c>
      <c r="D266" s="180" t="s">
        <v>263</v>
      </c>
      <c r="E266" s="181" t="s">
        <v>7143</v>
      </c>
      <c r="F266" s="182" t="s">
        <v>7007</v>
      </c>
      <c r="G266" s="183" t="s">
        <v>333</v>
      </c>
      <c r="H266" s="184">
        <v>1</v>
      </c>
      <c r="I266" s="185"/>
      <c r="J266" s="186">
        <f>ROUND(I266*H266,2)</f>
        <v>0</v>
      </c>
      <c r="K266" s="187"/>
      <c r="L266" s="188"/>
      <c r="M266" s="189" t="s">
        <v>1</v>
      </c>
      <c r="N266" s="190" t="s">
        <v>42</v>
      </c>
      <c r="P266" s="147">
        <f>O266*H266</f>
        <v>0</v>
      </c>
      <c r="Q266" s="147">
        <v>0</v>
      </c>
      <c r="R266" s="147">
        <f>Q266*H266</f>
        <v>0</v>
      </c>
      <c r="S266" s="147">
        <v>0</v>
      </c>
      <c r="T266" s="148">
        <f>S266*H266</f>
        <v>0</v>
      </c>
      <c r="AR266" s="149" t="s">
        <v>664</v>
      </c>
      <c r="AT266" s="149" t="s">
        <v>263</v>
      </c>
      <c r="AU266" s="149" t="s">
        <v>89</v>
      </c>
      <c r="AY266" s="17" t="s">
        <v>156</v>
      </c>
      <c r="BE266" s="150">
        <f>IF(N266="základná",J266,0)</f>
        <v>0</v>
      </c>
      <c r="BF266" s="150">
        <f>IF(N266="znížená",J266,0)</f>
        <v>0</v>
      </c>
      <c r="BG266" s="150">
        <f>IF(N266="zákl. prenesená",J266,0)</f>
        <v>0</v>
      </c>
      <c r="BH266" s="150">
        <f>IF(N266="zníž. prenesená",J266,0)</f>
        <v>0</v>
      </c>
      <c r="BI266" s="150">
        <f>IF(N266="nulová",J266,0)</f>
        <v>0</v>
      </c>
      <c r="BJ266" s="17" t="s">
        <v>89</v>
      </c>
      <c r="BK266" s="150">
        <f>ROUND(I266*H266,2)</f>
        <v>0</v>
      </c>
      <c r="BL266" s="17" t="s">
        <v>403</v>
      </c>
      <c r="BM266" s="149" t="s">
        <v>7144</v>
      </c>
    </row>
    <row r="267" spans="2:65" s="10" customFormat="1" ht="22.9" customHeight="1">
      <c r="B267" s="126"/>
      <c r="D267" s="127" t="s">
        <v>75</v>
      </c>
      <c r="E267" s="191" t="s">
        <v>6947</v>
      </c>
      <c r="F267" s="191" t="s">
        <v>6948</v>
      </c>
      <c r="I267" s="129"/>
      <c r="J267" s="192">
        <f>BK267</f>
        <v>0</v>
      </c>
      <c r="L267" s="126"/>
      <c r="M267" s="131"/>
      <c r="P267" s="132">
        <f>SUM(P268:P269)</f>
        <v>0</v>
      </c>
      <c r="R267" s="132">
        <f>SUM(R268:R269)</f>
        <v>0</v>
      </c>
      <c r="T267" s="133">
        <f>SUM(T268:T269)</f>
        <v>0</v>
      </c>
      <c r="AR267" s="127" t="s">
        <v>82</v>
      </c>
      <c r="AT267" s="134" t="s">
        <v>75</v>
      </c>
      <c r="AU267" s="134" t="s">
        <v>82</v>
      </c>
      <c r="AY267" s="127" t="s">
        <v>156</v>
      </c>
      <c r="BK267" s="135">
        <f>SUM(BK268:BK269)</f>
        <v>0</v>
      </c>
    </row>
    <row r="268" spans="2:65" s="1" customFormat="1" ht="52.15" customHeight="1">
      <c r="B268" s="136"/>
      <c r="C268" s="180" t="s">
        <v>1436</v>
      </c>
      <c r="D268" s="180" t="s">
        <v>263</v>
      </c>
      <c r="E268" s="181" t="s">
        <v>7145</v>
      </c>
      <c r="F268" s="182" t="s">
        <v>7146</v>
      </c>
      <c r="G268" s="183" t="s">
        <v>170</v>
      </c>
      <c r="H268" s="184">
        <v>3</v>
      </c>
      <c r="I268" s="185"/>
      <c r="J268" s="186">
        <f>ROUND(I268*H268,2)</f>
        <v>0</v>
      </c>
      <c r="K268" s="187"/>
      <c r="L268" s="188"/>
      <c r="M268" s="189" t="s">
        <v>1</v>
      </c>
      <c r="N268" s="190" t="s">
        <v>42</v>
      </c>
      <c r="P268" s="147">
        <f>O268*H268</f>
        <v>0</v>
      </c>
      <c r="Q268" s="147">
        <v>0</v>
      </c>
      <c r="R268" s="147">
        <f>Q268*H268</f>
        <v>0</v>
      </c>
      <c r="S268" s="147">
        <v>0</v>
      </c>
      <c r="T268" s="148">
        <f>S268*H268</f>
        <v>0</v>
      </c>
      <c r="AR268" s="149" t="s">
        <v>664</v>
      </c>
      <c r="AT268" s="149" t="s">
        <v>263</v>
      </c>
      <c r="AU268" s="149" t="s">
        <v>89</v>
      </c>
      <c r="AY268" s="17" t="s">
        <v>156</v>
      </c>
      <c r="BE268" s="150">
        <f>IF(N268="základná",J268,0)</f>
        <v>0</v>
      </c>
      <c r="BF268" s="150">
        <f>IF(N268="znížená",J268,0)</f>
        <v>0</v>
      </c>
      <c r="BG268" s="150">
        <f>IF(N268="zákl. prenesená",J268,0)</f>
        <v>0</v>
      </c>
      <c r="BH268" s="150">
        <f>IF(N268="zníž. prenesená",J268,0)</f>
        <v>0</v>
      </c>
      <c r="BI268" s="150">
        <f>IF(N268="nulová",J268,0)</f>
        <v>0</v>
      </c>
      <c r="BJ268" s="17" t="s">
        <v>89</v>
      </c>
      <c r="BK268" s="150">
        <f>ROUND(I268*H268,2)</f>
        <v>0</v>
      </c>
      <c r="BL268" s="17" t="s">
        <v>403</v>
      </c>
      <c r="BM268" s="149" t="s">
        <v>7147</v>
      </c>
    </row>
    <row r="269" spans="2:65" s="1" customFormat="1" ht="38.65" customHeight="1">
      <c r="B269" s="136"/>
      <c r="C269" s="180" t="s">
        <v>1442</v>
      </c>
      <c r="D269" s="180" t="s">
        <v>263</v>
      </c>
      <c r="E269" s="181" t="s">
        <v>7148</v>
      </c>
      <c r="F269" s="182" t="s">
        <v>7022</v>
      </c>
      <c r="G269" s="183" t="s">
        <v>178</v>
      </c>
      <c r="H269" s="184">
        <v>1</v>
      </c>
      <c r="I269" s="185"/>
      <c r="J269" s="186">
        <f>ROUND(I269*H269,2)</f>
        <v>0</v>
      </c>
      <c r="K269" s="187"/>
      <c r="L269" s="188"/>
      <c r="M269" s="189" t="s">
        <v>1</v>
      </c>
      <c r="N269" s="190" t="s">
        <v>42</v>
      </c>
      <c r="P269" s="147">
        <f>O269*H269</f>
        <v>0</v>
      </c>
      <c r="Q269" s="147">
        <v>0</v>
      </c>
      <c r="R269" s="147">
        <f>Q269*H269</f>
        <v>0</v>
      </c>
      <c r="S269" s="147">
        <v>0</v>
      </c>
      <c r="T269" s="148">
        <f>S269*H269</f>
        <v>0</v>
      </c>
      <c r="AR269" s="149" t="s">
        <v>664</v>
      </c>
      <c r="AT269" s="149" t="s">
        <v>263</v>
      </c>
      <c r="AU269" s="149" t="s">
        <v>89</v>
      </c>
      <c r="AY269" s="17" t="s">
        <v>156</v>
      </c>
      <c r="BE269" s="150">
        <f>IF(N269="základná",J269,0)</f>
        <v>0</v>
      </c>
      <c r="BF269" s="150">
        <f>IF(N269="znížená",J269,0)</f>
        <v>0</v>
      </c>
      <c r="BG269" s="150">
        <f>IF(N269="zákl. prenesená",J269,0)</f>
        <v>0</v>
      </c>
      <c r="BH269" s="150">
        <f>IF(N269="zníž. prenesená",J269,0)</f>
        <v>0</v>
      </c>
      <c r="BI269" s="150">
        <f>IF(N269="nulová",J269,0)</f>
        <v>0</v>
      </c>
      <c r="BJ269" s="17" t="s">
        <v>89</v>
      </c>
      <c r="BK269" s="150">
        <f>ROUND(I269*H269,2)</f>
        <v>0</v>
      </c>
      <c r="BL269" s="17" t="s">
        <v>403</v>
      </c>
      <c r="BM269" s="149" t="s">
        <v>7149</v>
      </c>
    </row>
    <row r="270" spans="2:65" s="10" customFormat="1" ht="22.9" customHeight="1">
      <c r="B270" s="126"/>
      <c r="D270" s="127" t="s">
        <v>75</v>
      </c>
      <c r="E270" s="191" t="s">
        <v>7135</v>
      </c>
      <c r="F270" s="191" t="s">
        <v>7136</v>
      </c>
      <c r="I270" s="129"/>
      <c r="J270" s="192">
        <f>BK270</f>
        <v>0</v>
      </c>
      <c r="L270" s="126"/>
      <c r="M270" s="131"/>
      <c r="P270" s="132">
        <f>SUM(P271:P274)</f>
        <v>0</v>
      </c>
      <c r="R270" s="132">
        <f>SUM(R271:R274)</f>
        <v>0</v>
      </c>
      <c r="T270" s="133">
        <f>SUM(T271:T274)</f>
        <v>0</v>
      </c>
      <c r="AR270" s="127" t="s">
        <v>82</v>
      </c>
      <c r="AT270" s="134" t="s">
        <v>75</v>
      </c>
      <c r="AU270" s="134" t="s">
        <v>82</v>
      </c>
      <c r="AY270" s="127" t="s">
        <v>156</v>
      </c>
      <c r="BK270" s="135">
        <f>SUM(BK271:BK274)</f>
        <v>0</v>
      </c>
    </row>
    <row r="271" spans="2:65" s="1" customFormat="1" ht="49.15" customHeight="1">
      <c r="B271" s="136"/>
      <c r="C271" s="180" t="s">
        <v>1434</v>
      </c>
      <c r="D271" s="180" t="s">
        <v>263</v>
      </c>
      <c r="E271" s="181" t="s">
        <v>7150</v>
      </c>
      <c r="F271" s="182" t="s">
        <v>7122</v>
      </c>
      <c r="G271" s="183" t="s">
        <v>333</v>
      </c>
      <c r="H271" s="184">
        <v>1</v>
      </c>
      <c r="I271" s="185"/>
      <c r="J271" s="186">
        <f>ROUND(I271*H271,2)</f>
        <v>0</v>
      </c>
      <c r="K271" s="187"/>
      <c r="L271" s="188"/>
      <c r="M271" s="189" t="s">
        <v>1</v>
      </c>
      <c r="N271" s="190" t="s">
        <v>42</v>
      </c>
      <c r="P271" s="147">
        <f>O271*H271</f>
        <v>0</v>
      </c>
      <c r="Q271" s="147">
        <v>0</v>
      </c>
      <c r="R271" s="147">
        <f>Q271*H271</f>
        <v>0</v>
      </c>
      <c r="S271" s="147">
        <v>0</v>
      </c>
      <c r="T271" s="148">
        <f>S271*H271</f>
        <v>0</v>
      </c>
      <c r="AR271" s="149" t="s">
        <v>664</v>
      </c>
      <c r="AT271" s="149" t="s">
        <v>263</v>
      </c>
      <c r="AU271" s="149" t="s">
        <v>89</v>
      </c>
      <c r="AY271" s="17" t="s">
        <v>156</v>
      </c>
      <c r="BE271" s="150">
        <f>IF(N271="základná",J271,0)</f>
        <v>0</v>
      </c>
      <c r="BF271" s="150">
        <f>IF(N271="znížená",J271,0)</f>
        <v>0</v>
      </c>
      <c r="BG271" s="150">
        <f>IF(N271="zákl. prenesená",J271,0)</f>
        <v>0</v>
      </c>
      <c r="BH271" s="150">
        <f>IF(N271="zníž. prenesená",J271,0)</f>
        <v>0</v>
      </c>
      <c r="BI271" s="150">
        <f>IF(N271="nulová",J271,0)</f>
        <v>0</v>
      </c>
      <c r="BJ271" s="17" t="s">
        <v>89</v>
      </c>
      <c r="BK271" s="150">
        <f>ROUND(I271*H271,2)</f>
        <v>0</v>
      </c>
      <c r="BL271" s="17" t="s">
        <v>403</v>
      </c>
      <c r="BM271" s="149" t="s">
        <v>7151</v>
      </c>
    </row>
    <row r="272" spans="2:65" s="1" customFormat="1" ht="16.5" customHeight="1">
      <c r="B272" s="136"/>
      <c r="C272" s="180" t="s">
        <v>1449</v>
      </c>
      <c r="D272" s="180" t="s">
        <v>263</v>
      </c>
      <c r="E272" s="181" t="s">
        <v>7152</v>
      </c>
      <c r="F272" s="182" t="s">
        <v>7071</v>
      </c>
      <c r="G272" s="183" t="s">
        <v>333</v>
      </c>
      <c r="H272" s="184">
        <v>1</v>
      </c>
      <c r="I272" s="185"/>
      <c r="J272" s="186">
        <f>ROUND(I272*H272,2)</f>
        <v>0</v>
      </c>
      <c r="K272" s="187"/>
      <c r="L272" s="188"/>
      <c r="M272" s="189" t="s">
        <v>1</v>
      </c>
      <c r="N272" s="190" t="s">
        <v>42</v>
      </c>
      <c r="P272" s="147">
        <f>O272*H272</f>
        <v>0</v>
      </c>
      <c r="Q272" s="147">
        <v>0</v>
      </c>
      <c r="R272" s="147">
        <f>Q272*H272</f>
        <v>0</v>
      </c>
      <c r="S272" s="147">
        <v>0</v>
      </c>
      <c r="T272" s="148">
        <f>S272*H272</f>
        <v>0</v>
      </c>
      <c r="AR272" s="149" t="s">
        <v>664</v>
      </c>
      <c r="AT272" s="149" t="s">
        <v>263</v>
      </c>
      <c r="AU272" s="149" t="s">
        <v>89</v>
      </c>
      <c r="AY272" s="17" t="s">
        <v>156</v>
      </c>
      <c r="BE272" s="150">
        <f>IF(N272="základná",J272,0)</f>
        <v>0</v>
      </c>
      <c r="BF272" s="150">
        <f>IF(N272="znížená",J272,0)</f>
        <v>0</v>
      </c>
      <c r="BG272" s="150">
        <f>IF(N272="zákl. prenesená",J272,0)</f>
        <v>0</v>
      </c>
      <c r="BH272" s="150">
        <f>IF(N272="zníž. prenesená",J272,0)</f>
        <v>0</v>
      </c>
      <c r="BI272" s="150">
        <f>IF(N272="nulová",J272,0)</f>
        <v>0</v>
      </c>
      <c r="BJ272" s="17" t="s">
        <v>89</v>
      </c>
      <c r="BK272" s="150">
        <f>ROUND(I272*H272,2)</f>
        <v>0</v>
      </c>
      <c r="BL272" s="17" t="s">
        <v>403</v>
      </c>
      <c r="BM272" s="149" t="s">
        <v>7153</v>
      </c>
    </row>
    <row r="273" spans="2:65" s="1" customFormat="1" ht="37.9" customHeight="1">
      <c r="B273" s="136"/>
      <c r="C273" s="180" t="s">
        <v>1454</v>
      </c>
      <c r="D273" s="180" t="s">
        <v>263</v>
      </c>
      <c r="E273" s="181" t="s">
        <v>7154</v>
      </c>
      <c r="F273" s="182" t="s">
        <v>6942</v>
      </c>
      <c r="G273" s="183" t="s">
        <v>333</v>
      </c>
      <c r="H273" s="184">
        <v>2</v>
      </c>
      <c r="I273" s="185"/>
      <c r="J273" s="186">
        <f>ROUND(I273*H273,2)</f>
        <v>0</v>
      </c>
      <c r="K273" s="187"/>
      <c r="L273" s="188"/>
      <c r="M273" s="189" t="s">
        <v>1</v>
      </c>
      <c r="N273" s="190" t="s">
        <v>42</v>
      </c>
      <c r="P273" s="147">
        <f>O273*H273</f>
        <v>0</v>
      </c>
      <c r="Q273" s="147">
        <v>0</v>
      </c>
      <c r="R273" s="147">
        <f>Q273*H273</f>
        <v>0</v>
      </c>
      <c r="S273" s="147">
        <v>0</v>
      </c>
      <c r="T273" s="148">
        <f>S273*H273</f>
        <v>0</v>
      </c>
      <c r="AR273" s="149" t="s">
        <v>664</v>
      </c>
      <c r="AT273" s="149" t="s">
        <v>263</v>
      </c>
      <c r="AU273" s="149" t="s">
        <v>89</v>
      </c>
      <c r="AY273" s="17" t="s">
        <v>156</v>
      </c>
      <c r="BE273" s="150">
        <f>IF(N273="základná",J273,0)</f>
        <v>0</v>
      </c>
      <c r="BF273" s="150">
        <f>IF(N273="znížená",J273,0)</f>
        <v>0</v>
      </c>
      <c r="BG273" s="150">
        <f>IF(N273="zákl. prenesená",J273,0)</f>
        <v>0</v>
      </c>
      <c r="BH273" s="150">
        <f>IF(N273="zníž. prenesená",J273,0)</f>
        <v>0</v>
      </c>
      <c r="BI273" s="150">
        <f>IF(N273="nulová",J273,0)</f>
        <v>0</v>
      </c>
      <c r="BJ273" s="17" t="s">
        <v>89</v>
      </c>
      <c r="BK273" s="150">
        <f>ROUND(I273*H273,2)</f>
        <v>0</v>
      </c>
      <c r="BL273" s="17" t="s">
        <v>403</v>
      </c>
      <c r="BM273" s="149" t="s">
        <v>7155</v>
      </c>
    </row>
    <row r="274" spans="2:65" s="1" customFormat="1" ht="24.2" customHeight="1">
      <c r="B274" s="136"/>
      <c r="C274" s="180" t="s">
        <v>309</v>
      </c>
      <c r="D274" s="180" t="s">
        <v>263</v>
      </c>
      <c r="E274" s="181" t="s">
        <v>7156</v>
      </c>
      <c r="F274" s="182" t="s">
        <v>7007</v>
      </c>
      <c r="G274" s="183" t="s">
        <v>333</v>
      </c>
      <c r="H274" s="184">
        <v>1</v>
      </c>
      <c r="I274" s="185"/>
      <c r="J274" s="186">
        <f>ROUND(I274*H274,2)</f>
        <v>0</v>
      </c>
      <c r="K274" s="187"/>
      <c r="L274" s="188"/>
      <c r="M274" s="189" t="s">
        <v>1</v>
      </c>
      <c r="N274" s="190" t="s">
        <v>42</v>
      </c>
      <c r="P274" s="147">
        <f>O274*H274</f>
        <v>0</v>
      </c>
      <c r="Q274" s="147">
        <v>0</v>
      </c>
      <c r="R274" s="147">
        <f>Q274*H274</f>
        <v>0</v>
      </c>
      <c r="S274" s="147">
        <v>0</v>
      </c>
      <c r="T274" s="148">
        <f>S274*H274</f>
        <v>0</v>
      </c>
      <c r="AR274" s="149" t="s">
        <v>664</v>
      </c>
      <c r="AT274" s="149" t="s">
        <v>263</v>
      </c>
      <c r="AU274" s="149" t="s">
        <v>89</v>
      </c>
      <c r="AY274" s="17" t="s">
        <v>156</v>
      </c>
      <c r="BE274" s="150">
        <f>IF(N274="základná",J274,0)</f>
        <v>0</v>
      </c>
      <c r="BF274" s="150">
        <f>IF(N274="znížená",J274,0)</f>
        <v>0</v>
      </c>
      <c r="BG274" s="150">
        <f>IF(N274="zákl. prenesená",J274,0)</f>
        <v>0</v>
      </c>
      <c r="BH274" s="150">
        <f>IF(N274="zníž. prenesená",J274,0)</f>
        <v>0</v>
      </c>
      <c r="BI274" s="150">
        <f>IF(N274="nulová",J274,0)</f>
        <v>0</v>
      </c>
      <c r="BJ274" s="17" t="s">
        <v>89</v>
      </c>
      <c r="BK274" s="150">
        <f>ROUND(I274*H274,2)</f>
        <v>0</v>
      </c>
      <c r="BL274" s="17" t="s">
        <v>403</v>
      </c>
      <c r="BM274" s="149" t="s">
        <v>7157</v>
      </c>
    </row>
    <row r="275" spans="2:65" s="10" customFormat="1" ht="22.9" customHeight="1">
      <c r="B275" s="126"/>
      <c r="D275" s="127" t="s">
        <v>75</v>
      </c>
      <c r="E275" s="191" t="s">
        <v>6947</v>
      </c>
      <c r="F275" s="191" t="s">
        <v>6948</v>
      </c>
      <c r="I275" s="129"/>
      <c r="J275" s="192">
        <f>BK275</f>
        <v>0</v>
      </c>
      <c r="L275" s="126"/>
      <c r="M275" s="131"/>
      <c r="P275" s="132">
        <f>SUM(P276:P277)</f>
        <v>0</v>
      </c>
      <c r="R275" s="132">
        <f>SUM(R276:R277)</f>
        <v>0</v>
      </c>
      <c r="T275" s="133">
        <f>SUM(T276:T277)</f>
        <v>0</v>
      </c>
      <c r="AR275" s="127" t="s">
        <v>82</v>
      </c>
      <c r="AT275" s="134" t="s">
        <v>75</v>
      </c>
      <c r="AU275" s="134" t="s">
        <v>82</v>
      </c>
      <c r="AY275" s="127" t="s">
        <v>156</v>
      </c>
      <c r="BK275" s="135">
        <f>SUM(BK276:BK277)</f>
        <v>0</v>
      </c>
    </row>
    <row r="276" spans="2:65" s="1" customFormat="1" ht="52.15" customHeight="1">
      <c r="B276" s="136"/>
      <c r="C276" s="180" t="s">
        <v>1461</v>
      </c>
      <c r="D276" s="180" t="s">
        <v>263</v>
      </c>
      <c r="E276" s="181" t="s">
        <v>7158</v>
      </c>
      <c r="F276" s="182" t="s">
        <v>7131</v>
      </c>
      <c r="G276" s="183" t="s">
        <v>170</v>
      </c>
      <c r="H276" s="184">
        <v>8</v>
      </c>
      <c r="I276" s="185"/>
      <c r="J276" s="186">
        <f>ROUND(I276*H276,2)</f>
        <v>0</v>
      </c>
      <c r="K276" s="187"/>
      <c r="L276" s="188"/>
      <c r="M276" s="189" t="s">
        <v>1</v>
      </c>
      <c r="N276" s="190" t="s">
        <v>42</v>
      </c>
      <c r="P276" s="147">
        <f>O276*H276</f>
        <v>0</v>
      </c>
      <c r="Q276" s="147">
        <v>0</v>
      </c>
      <c r="R276" s="147">
        <f>Q276*H276</f>
        <v>0</v>
      </c>
      <c r="S276" s="147">
        <v>0</v>
      </c>
      <c r="T276" s="148">
        <f>S276*H276</f>
        <v>0</v>
      </c>
      <c r="AR276" s="149" t="s">
        <v>664</v>
      </c>
      <c r="AT276" s="149" t="s">
        <v>263</v>
      </c>
      <c r="AU276" s="149" t="s">
        <v>89</v>
      </c>
      <c r="AY276" s="17" t="s">
        <v>156</v>
      </c>
      <c r="BE276" s="150">
        <f>IF(N276="základná",J276,0)</f>
        <v>0</v>
      </c>
      <c r="BF276" s="150">
        <f>IF(N276="znížená",J276,0)</f>
        <v>0</v>
      </c>
      <c r="BG276" s="150">
        <f>IF(N276="zákl. prenesená",J276,0)</f>
        <v>0</v>
      </c>
      <c r="BH276" s="150">
        <f>IF(N276="zníž. prenesená",J276,0)</f>
        <v>0</v>
      </c>
      <c r="BI276" s="150">
        <f>IF(N276="nulová",J276,0)</f>
        <v>0</v>
      </c>
      <c r="BJ276" s="17" t="s">
        <v>89</v>
      </c>
      <c r="BK276" s="150">
        <f>ROUND(I276*H276,2)</f>
        <v>0</v>
      </c>
      <c r="BL276" s="17" t="s">
        <v>403</v>
      </c>
      <c r="BM276" s="149" t="s">
        <v>7159</v>
      </c>
    </row>
    <row r="277" spans="2:65" s="1" customFormat="1" ht="38.65" customHeight="1">
      <c r="B277" s="136"/>
      <c r="C277" s="180" t="s">
        <v>1467</v>
      </c>
      <c r="D277" s="180" t="s">
        <v>263</v>
      </c>
      <c r="E277" s="181" t="s">
        <v>7160</v>
      </c>
      <c r="F277" s="182" t="s">
        <v>7022</v>
      </c>
      <c r="G277" s="183" t="s">
        <v>178</v>
      </c>
      <c r="H277" s="184">
        <v>1</v>
      </c>
      <c r="I277" s="185"/>
      <c r="J277" s="186">
        <f>ROUND(I277*H277,2)</f>
        <v>0</v>
      </c>
      <c r="K277" s="187"/>
      <c r="L277" s="188"/>
      <c r="M277" s="189" t="s">
        <v>1</v>
      </c>
      <c r="N277" s="190" t="s">
        <v>42</v>
      </c>
      <c r="P277" s="147">
        <f>O277*H277</f>
        <v>0</v>
      </c>
      <c r="Q277" s="147">
        <v>0</v>
      </c>
      <c r="R277" s="147">
        <f>Q277*H277</f>
        <v>0</v>
      </c>
      <c r="S277" s="147">
        <v>0</v>
      </c>
      <c r="T277" s="148">
        <f>S277*H277</f>
        <v>0</v>
      </c>
      <c r="AR277" s="149" t="s">
        <v>664</v>
      </c>
      <c r="AT277" s="149" t="s">
        <v>263</v>
      </c>
      <c r="AU277" s="149" t="s">
        <v>89</v>
      </c>
      <c r="AY277" s="17" t="s">
        <v>156</v>
      </c>
      <c r="BE277" s="150">
        <f>IF(N277="základná",J277,0)</f>
        <v>0</v>
      </c>
      <c r="BF277" s="150">
        <f>IF(N277="znížená",J277,0)</f>
        <v>0</v>
      </c>
      <c r="BG277" s="150">
        <f>IF(N277="zákl. prenesená",J277,0)</f>
        <v>0</v>
      </c>
      <c r="BH277" s="150">
        <f>IF(N277="zníž. prenesená",J277,0)</f>
        <v>0</v>
      </c>
      <c r="BI277" s="150">
        <f>IF(N277="nulová",J277,0)</f>
        <v>0</v>
      </c>
      <c r="BJ277" s="17" t="s">
        <v>89</v>
      </c>
      <c r="BK277" s="150">
        <f>ROUND(I277*H277,2)</f>
        <v>0</v>
      </c>
      <c r="BL277" s="17" t="s">
        <v>403</v>
      </c>
      <c r="BM277" s="149" t="s">
        <v>7161</v>
      </c>
    </row>
    <row r="278" spans="2:65" s="10" customFormat="1" ht="22.9" customHeight="1">
      <c r="B278" s="126"/>
      <c r="D278" s="127" t="s">
        <v>75</v>
      </c>
      <c r="E278" s="191" t="s">
        <v>7162</v>
      </c>
      <c r="F278" s="191" t="s">
        <v>7163</v>
      </c>
      <c r="I278" s="129"/>
      <c r="J278" s="192">
        <f>BK278</f>
        <v>0</v>
      </c>
      <c r="L278" s="126"/>
      <c r="M278" s="131"/>
      <c r="P278" s="132">
        <f>SUM(P279:P284)</f>
        <v>0</v>
      </c>
      <c r="R278" s="132">
        <f>SUM(R279:R284)</f>
        <v>0</v>
      </c>
      <c r="T278" s="133">
        <f>SUM(T279:T284)</f>
        <v>0</v>
      </c>
      <c r="AR278" s="127" t="s">
        <v>82</v>
      </c>
      <c r="AT278" s="134" t="s">
        <v>75</v>
      </c>
      <c r="AU278" s="134" t="s">
        <v>82</v>
      </c>
      <c r="AY278" s="127" t="s">
        <v>156</v>
      </c>
      <c r="BK278" s="135">
        <f>SUM(BK279:BK284)</f>
        <v>0</v>
      </c>
    </row>
    <row r="279" spans="2:65" s="1" customFormat="1" ht="16.5" customHeight="1">
      <c r="B279" s="136"/>
      <c r="C279" s="137" t="s">
        <v>1471</v>
      </c>
      <c r="D279" s="137" t="s">
        <v>157</v>
      </c>
      <c r="E279" s="138" t="s">
        <v>7164</v>
      </c>
      <c r="F279" s="139" t="s">
        <v>7165</v>
      </c>
      <c r="G279" s="140" t="s">
        <v>158</v>
      </c>
      <c r="H279" s="141">
        <v>398</v>
      </c>
      <c r="I279" s="142"/>
      <c r="J279" s="143">
        <f t="shared" ref="J279:J284" si="40">ROUND(I279*H279,2)</f>
        <v>0</v>
      </c>
      <c r="K279" s="144"/>
      <c r="L279" s="32"/>
      <c r="M279" s="145" t="s">
        <v>1</v>
      </c>
      <c r="N279" s="146" t="s">
        <v>42</v>
      </c>
      <c r="P279" s="147">
        <f t="shared" ref="P279:P284" si="41">O279*H279</f>
        <v>0</v>
      </c>
      <c r="Q279" s="147">
        <v>0</v>
      </c>
      <c r="R279" s="147">
        <f t="shared" ref="R279:R284" si="42">Q279*H279</f>
        <v>0</v>
      </c>
      <c r="S279" s="147">
        <v>0</v>
      </c>
      <c r="T279" s="148">
        <f t="shared" ref="T279:T284" si="43">S279*H279</f>
        <v>0</v>
      </c>
      <c r="AR279" s="149" t="s">
        <v>403</v>
      </c>
      <c r="AT279" s="149" t="s">
        <v>157</v>
      </c>
      <c r="AU279" s="149" t="s">
        <v>89</v>
      </c>
      <c r="AY279" s="17" t="s">
        <v>156</v>
      </c>
      <c r="BE279" s="150">
        <f t="shared" ref="BE279:BE284" si="44">IF(N279="základná",J279,0)</f>
        <v>0</v>
      </c>
      <c r="BF279" s="150">
        <f t="shared" ref="BF279:BF284" si="45">IF(N279="znížená",J279,0)</f>
        <v>0</v>
      </c>
      <c r="BG279" s="150">
        <f t="shared" ref="BG279:BG284" si="46">IF(N279="zákl. prenesená",J279,0)</f>
        <v>0</v>
      </c>
      <c r="BH279" s="150">
        <f t="shared" ref="BH279:BH284" si="47">IF(N279="zníž. prenesená",J279,0)</f>
        <v>0</v>
      </c>
      <c r="BI279" s="150">
        <f t="shared" ref="BI279:BI284" si="48">IF(N279="nulová",J279,0)</f>
        <v>0</v>
      </c>
      <c r="BJ279" s="17" t="s">
        <v>89</v>
      </c>
      <c r="BK279" s="150">
        <f t="shared" ref="BK279:BK284" si="49">ROUND(I279*H279,2)</f>
        <v>0</v>
      </c>
      <c r="BL279" s="17" t="s">
        <v>403</v>
      </c>
      <c r="BM279" s="149" t="s">
        <v>7166</v>
      </c>
    </row>
    <row r="280" spans="2:65" s="1" customFormat="1" ht="16.5" customHeight="1">
      <c r="B280" s="136"/>
      <c r="C280" s="180" t="s">
        <v>1478</v>
      </c>
      <c r="D280" s="180" t="s">
        <v>263</v>
      </c>
      <c r="E280" s="181" t="s">
        <v>7167</v>
      </c>
      <c r="F280" s="182" t="s">
        <v>7168</v>
      </c>
      <c r="G280" s="183" t="s">
        <v>1643</v>
      </c>
      <c r="H280" s="184">
        <v>200</v>
      </c>
      <c r="I280" s="185"/>
      <c r="J280" s="186">
        <f t="shared" si="40"/>
        <v>0</v>
      </c>
      <c r="K280" s="187"/>
      <c r="L280" s="188"/>
      <c r="M280" s="189" t="s">
        <v>1</v>
      </c>
      <c r="N280" s="190" t="s">
        <v>42</v>
      </c>
      <c r="P280" s="147">
        <f t="shared" si="41"/>
        <v>0</v>
      </c>
      <c r="Q280" s="147">
        <v>0</v>
      </c>
      <c r="R280" s="147">
        <f t="shared" si="42"/>
        <v>0</v>
      </c>
      <c r="S280" s="147">
        <v>0</v>
      </c>
      <c r="T280" s="148">
        <f t="shared" si="43"/>
        <v>0</v>
      </c>
      <c r="AR280" s="149" t="s">
        <v>664</v>
      </c>
      <c r="AT280" s="149" t="s">
        <v>263</v>
      </c>
      <c r="AU280" s="149" t="s">
        <v>89</v>
      </c>
      <c r="AY280" s="17" t="s">
        <v>156</v>
      </c>
      <c r="BE280" s="150">
        <f t="shared" si="44"/>
        <v>0</v>
      </c>
      <c r="BF280" s="150">
        <f t="shared" si="45"/>
        <v>0</v>
      </c>
      <c r="BG280" s="150">
        <f t="shared" si="46"/>
        <v>0</v>
      </c>
      <c r="BH280" s="150">
        <f t="shared" si="47"/>
        <v>0</v>
      </c>
      <c r="BI280" s="150">
        <f t="shared" si="48"/>
        <v>0</v>
      </c>
      <c r="BJ280" s="17" t="s">
        <v>89</v>
      </c>
      <c r="BK280" s="150">
        <f t="shared" si="49"/>
        <v>0</v>
      </c>
      <c r="BL280" s="17" t="s">
        <v>403</v>
      </c>
      <c r="BM280" s="149" t="s">
        <v>7169</v>
      </c>
    </row>
    <row r="281" spans="2:65" s="1" customFormat="1" ht="16.5" customHeight="1">
      <c r="B281" s="136"/>
      <c r="C281" s="180" t="s">
        <v>1491</v>
      </c>
      <c r="D281" s="180" t="s">
        <v>263</v>
      </c>
      <c r="E281" s="181" t="s">
        <v>7170</v>
      </c>
      <c r="F281" s="182" t="s">
        <v>7171</v>
      </c>
      <c r="G281" s="183" t="s">
        <v>4039</v>
      </c>
      <c r="H281" s="184">
        <v>1</v>
      </c>
      <c r="I281" s="185"/>
      <c r="J281" s="186">
        <f t="shared" si="40"/>
        <v>0</v>
      </c>
      <c r="K281" s="187"/>
      <c r="L281" s="188"/>
      <c r="M281" s="189" t="s">
        <v>1</v>
      </c>
      <c r="N281" s="190" t="s">
        <v>42</v>
      </c>
      <c r="P281" s="147">
        <f t="shared" si="41"/>
        <v>0</v>
      </c>
      <c r="Q281" s="147">
        <v>0</v>
      </c>
      <c r="R281" s="147">
        <f t="shared" si="42"/>
        <v>0</v>
      </c>
      <c r="S281" s="147">
        <v>0</v>
      </c>
      <c r="T281" s="148">
        <f t="shared" si="43"/>
        <v>0</v>
      </c>
      <c r="AR281" s="149" t="s">
        <v>664</v>
      </c>
      <c r="AT281" s="149" t="s">
        <v>263</v>
      </c>
      <c r="AU281" s="149" t="s">
        <v>89</v>
      </c>
      <c r="AY281" s="17" t="s">
        <v>156</v>
      </c>
      <c r="BE281" s="150">
        <f t="shared" si="44"/>
        <v>0</v>
      </c>
      <c r="BF281" s="150">
        <f t="shared" si="45"/>
        <v>0</v>
      </c>
      <c r="BG281" s="150">
        <f t="shared" si="46"/>
        <v>0</v>
      </c>
      <c r="BH281" s="150">
        <f t="shared" si="47"/>
        <v>0</v>
      </c>
      <c r="BI281" s="150">
        <f t="shared" si="48"/>
        <v>0</v>
      </c>
      <c r="BJ281" s="17" t="s">
        <v>89</v>
      </c>
      <c r="BK281" s="150">
        <f t="shared" si="49"/>
        <v>0</v>
      </c>
      <c r="BL281" s="17" t="s">
        <v>403</v>
      </c>
      <c r="BM281" s="149" t="s">
        <v>7172</v>
      </c>
    </row>
    <row r="282" spans="2:65" s="1" customFormat="1" ht="16.5" customHeight="1">
      <c r="B282" s="136"/>
      <c r="C282" s="180" t="s">
        <v>1499</v>
      </c>
      <c r="D282" s="180" t="s">
        <v>263</v>
      </c>
      <c r="E282" s="181" t="s">
        <v>7173</v>
      </c>
      <c r="F282" s="182" t="s">
        <v>7174</v>
      </c>
      <c r="G282" s="183" t="s">
        <v>4039</v>
      </c>
      <c r="H282" s="184">
        <v>1</v>
      </c>
      <c r="I282" s="185"/>
      <c r="J282" s="186">
        <f t="shared" si="40"/>
        <v>0</v>
      </c>
      <c r="K282" s="187"/>
      <c r="L282" s="188"/>
      <c r="M282" s="189" t="s">
        <v>1</v>
      </c>
      <c r="N282" s="190" t="s">
        <v>42</v>
      </c>
      <c r="P282" s="147">
        <f t="shared" si="41"/>
        <v>0</v>
      </c>
      <c r="Q282" s="147">
        <v>0</v>
      </c>
      <c r="R282" s="147">
        <f t="shared" si="42"/>
        <v>0</v>
      </c>
      <c r="S282" s="147">
        <v>0</v>
      </c>
      <c r="T282" s="148">
        <f t="shared" si="43"/>
        <v>0</v>
      </c>
      <c r="AR282" s="149" t="s">
        <v>664</v>
      </c>
      <c r="AT282" s="149" t="s">
        <v>263</v>
      </c>
      <c r="AU282" s="149" t="s">
        <v>89</v>
      </c>
      <c r="AY282" s="17" t="s">
        <v>156</v>
      </c>
      <c r="BE282" s="150">
        <f t="shared" si="44"/>
        <v>0</v>
      </c>
      <c r="BF282" s="150">
        <f t="shared" si="45"/>
        <v>0</v>
      </c>
      <c r="BG282" s="150">
        <f t="shared" si="46"/>
        <v>0</v>
      </c>
      <c r="BH282" s="150">
        <f t="shared" si="47"/>
        <v>0</v>
      </c>
      <c r="BI282" s="150">
        <f t="shared" si="48"/>
        <v>0</v>
      </c>
      <c r="BJ282" s="17" t="s">
        <v>89</v>
      </c>
      <c r="BK282" s="150">
        <f t="shared" si="49"/>
        <v>0</v>
      </c>
      <c r="BL282" s="17" t="s">
        <v>403</v>
      </c>
      <c r="BM282" s="149" t="s">
        <v>7175</v>
      </c>
    </row>
    <row r="283" spans="2:65" s="1" customFormat="1" ht="16.5" customHeight="1">
      <c r="B283" s="136"/>
      <c r="C283" s="180" t="s">
        <v>1508</v>
      </c>
      <c r="D283" s="180" t="s">
        <v>263</v>
      </c>
      <c r="E283" s="181" t="s">
        <v>7176</v>
      </c>
      <c r="F283" s="182" t="s">
        <v>7177</v>
      </c>
      <c r="G283" s="183" t="s">
        <v>4039</v>
      </c>
      <c r="H283" s="184">
        <v>1</v>
      </c>
      <c r="I283" s="185"/>
      <c r="J283" s="186">
        <f t="shared" si="40"/>
        <v>0</v>
      </c>
      <c r="K283" s="187"/>
      <c r="L283" s="188"/>
      <c r="M283" s="189" t="s">
        <v>1</v>
      </c>
      <c r="N283" s="190" t="s">
        <v>42</v>
      </c>
      <c r="P283" s="147">
        <f t="shared" si="41"/>
        <v>0</v>
      </c>
      <c r="Q283" s="147">
        <v>0</v>
      </c>
      <c r="R283" s="147">
        <f t="shared" si="42"/>
        <v>0</v>
      </c>
      <c r="S283" s="147">
        <v>0</v>
      </c>
      <c r="T283" s="148">
        <f t="shared" si="43"/>
        <v>0</v>
      </c>
      <c r="AR283" s="149" t="s">
        <v>664</v>
      </c>
      <c r="AT283" s="149" t="s">
        <v>263</v>
      </c>
      <c r="AU283" s="149" t="s">
        <v>89</v>
      </c>
      <c r="AY283" s="17" t="s">
        <v>156</v>
      </c>
      <c r="BE283" s="150">
        <f t="shared" si="44"/>
        <v>0</v>
      </c>
      <c r="BF283" s="150">
        <f t="shared" si="45"/>
        <v>0</v>
      </c>
      <c r="BG283" s="150">
        <f t="shared" si="46"/>
        <v>0</v>
      </c>
      <c r="BH283" s="150">
        <f t="shared" si="47"/>
        <v>0</v>
      </c>
      <c r="BI283" s="150">
        <f t="shared" si="48"/>
        <v>0</v>
      </c>
      <c r="BJ283" s="17" t="s">
        <v>89</v>
      </c>
      <c r="BK283" s="150">
        <f t="shared" si="49"/>
        <v>0</v>
      </c>
      <c r="BL283" s="17" t="s">
        <v>403</v>
      </c>
      <c r="BM283" s="149" t="s">
        <v>7178</v>
      </c>
    </row>
    <row r="284" spans="2:65" s="1" customFormat="1" ht="16.5" customHeight="1">
      <c r="B284" s="136"/>
      <c r="C284" s="180" t="s">
        <v>1513</v>
      </c>
      <c r="D284" s="180" t="s">
        <v>263</v>
      </c>
      <c r="E284" s="181" t="s">
        <v>7179</v>
      </c>
      <c r="F284" s="182" t="s">
        <v>7180</v>
      </c>
      <c r="G284" s="183" t="s">
        <v>4039</v>
      </c>
      <c r="H284" s="184">
        <v>1</v>
      </c>
      <c r="I284" s="185"/>
      <c r="J284" s="186">
        <f t="shared" si="40"/>
        <v>0</v>
      </c>
      <c r="K284" s="187"/>
      <c r="L284" s="188"/>
      <c r="M284" s="207" t="s">
        <v>1</v>
      </c>
      <c r="N284" s="208" t="s">
        <v>42</v>
      </c>
      <c r="O284" s="204"/>
      <c r="P284" s="205">
        <f t="shared" si="41"/>
        <v>0</v>
      </c>
      <c r="Q284" s="205">
        <v>0</v>
      </c>
      <c r="R284" s="205">
        <f t="shared" si="42"/>
        <v>0</v>
      </c>
      <c r="S284" s="205">
        <v>0</v>
      </c>
      <c r="T284" s="206">
        <f t="shared" si="43"/>
        <v>0</v>
      </c>
      <c r="AR284" s="149" t="s">
        <v>664</v>
      </c>
      <c r="AT284" s="149" t="s">
        <v>263</v>
      </c>
      <c r="AU284" s="149" t="s">
        <v>89</v>
      </c>
      <c r="AY284" s="17" t="s">
        <v>156</v>
      </c>
      <c r="BE284" s="150">
        <f t="shared" si="44"/>
        <v>0</v>
      </c>
      <c r="BF284" s="150">
        <f t="shared" si="45"/>
        <v>0</v>
      </c>
      <c r="BG284" s="150">
        <f t="shared" si="46"/>
        <v>0</v>
      </c>
      <c r="BH284" s="150">
        <f t="shared" si="47"/>
        <v>0</v>
      </c>
      <c r="BI284" s="150">
        <f t="shared" si="48"/>
        <v>0</v>
      </c>
      <c r="BJ284" s="17" t="s">
        <v>89</v>
      </c>
      <c r="BK284" s="150">
        <f t="shared" si="49"/>
        <v>0</v>
      </c>
      <c r="BL284" s="17" t="s">
        <v>403</v>
      </c>
      <c r="BM284" s="149" t="s">
        <v>7181</v>
      </c>
    </row>
    <row r="285" spans="2:65" s="1" customFormat="1" ht="6.95" customHeight="1">
      <c r="B285" s="47"/>
      <c r="C285" s="48"/>
      <c r="D285" s="48"/>
      <c r="E285" s="48"/>
      <c r="F285" s="48"/>
      <c r="G285" s="48"/>
      <c r="H285" s="48"/>
      <c r="I285" s="48"/>
      <c r="J285" s="48"/>
      <c r="K285" s="48"/>
      <c r="L285" s="32"/>
    </row>
  </sheetData>
  <autoFilter ref="C141:K284"/>
  <mergeCells count="12">
    <mergeCell ref="E134:H134"/>
    <mergeCell ref="L2:V2"/>
    <mergeCell ref="E85:H85"/>
    <mergeCell ref="E87:H87"/>
    <mergeCell ref="E89:H89"/>
    <mergeCell ref="E130:H130"/>
    <mergeCell ref="E132:H13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362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8" t="s">
        <v>5</v>
      </c>
      <c r="M2" s="239"/>
      <c r="N2" s="239"/>
      <c r="O2" s="239"/>
      <c r="P2" s="239"/>
      <c r="Q2" s="239"/>
      <c r="R2" s="239"/>
      <c r="S2" s="239"/>
      <c r="T2" s="239"/>
      <c r="U2" s="239"/>
      <c r="V2" s="239"/>
      <c r="AT2" s="17" t="s">
        <v>123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136</v>
      </c>
      <c r="L4" s="20"/>
      <c r="M4" s="95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74" t="str">
        <f>'Rekapitulácia stavby'!K6</f>
        <v>SO01 - TOPOĽČIANKY, Centrálny logistický sklad (CLS), KASÁRNE, REKONŠTRUKCIA OBJEKTU UBYTOVNE 001</v>
      </c>
      <c r="F7" s="275"/>
      <c r="G7" s="275"/>
      <c r="H7" s="275"/>
      <c r="L7" s="20"/>
    </row>
    <row r="8" spans="2:46" ht="12" customHeight="1">
      <c r="B8" s="20"/>
      <c r="D8" s="27" t="s">
        <v>137</v>
      </c>
      <c r="L8" s="20"/>
    </row>
    <row r="9" spans="2:46" s="1" customFormat="1" ht="23.25" customHeight="1">
      <c r="B9" s="32"/>
      <c r="E9" s="274" t="s">
        <v>5160</v>
      </c>
      <c r="F9" s="273"/>
      <c r="G9" s="273"/>
      <c r="H9" s="273"/>
      <c r="L9" s="32"/>
    </row>
    <row r="10" spans="2:46" s="1" customFormat="1" ht="12" customHeight="1">
      <c r="B10" s="32"/>
      <c r="D10" s="27" t="s">
        <v>202</v>
      </c>
      <c r="L10" s="32"/>
    </row>
    <row r="11" spans="2:46" s="1" customFormat="1" ht="16.5" customHeight="1">
      <c r="B11" s="32"/>
      <c r="E11" s="270" t="s">
        <v>7182</v>
      </c>
      <c r="F11" s="273"/>
      <c r="G11" s="273"/>
      <c r="H11" s="273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20. 11. 2025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6" t="str">
        <f>'Rekapitulácia stavby'!E14</f>
        <v>Vyplň údaj</v>
      </c>
      <c r="F20" s="277"/>
      <c r="G20" s="277"/>
      <c r="H20" s="277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7183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6"/>
      <c r="E29" s="257" t="s">
        <v>1</v>
      </c>
      <c r="F29" s="257"/>
      <c r="G29" s="257"/>
      <c r="H29" s="257"/>
      <c r="L29" s="96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7" t="s">
        <v>36</v>
      </c>
      <c r="J32" s="69">
        <f>ROUND(J126,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8">
        <f>ROUND((SUM(BE126:BE361)),  2)</f>
        <v>0</v>
      </c>
      <c r="G35" s="99"/>
      <c r="H35" s="99"/>
      <c r="I35" s="100">
        <v>0.23</v>
      </c>
      <c r="J35" s="98">
        <f>ROUND(((SUM(BE126:BE361))*I35),  2)</f>
        <v>0</v>
      </c>
      <c r="L35" s="32"/>
    </row>
    <row r="36" spans="2:12" s="1" customFormat="1" ht="14.45" customHeight="1">
      <c r="B36" s="32"/>
      <c r="E36" s="37" t="s">
        <v>42</v>
      </c>
      <c r="F36" s="98">
        <f>ROUND((SUM(BF126:BF361)),  2)</f>
        <v>0</v>
      </c>
      <c r="G36" s="99"/>
      <c r="H36" s="99"/>
      <c r="I36" s="100">
        <v>0.23</v>
      </c>
      <c r="J36" s="98">
        <f>ROUND(((SUM(BF126:BF361))*I36),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8">
        <f>ROUND((SUM(BG126:BG361)),  2)</f>
        <v>0</v>
      </c>
      <c r="I37" s="101">
        <v>0.23</v>
      </c>
      <c r="J37" s="88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8">
        <f>ROUND((SUM(BH126:BH361)),  2)</f>
        <v>0</v>
      </c>
      <c r="I38" s="101">
        <v>0.23</v>
      </c>
      <c r="J38" s="88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8">
        <f>ROUND((SUM(BI126:BI361)),  2)</f>
        <v>0</v>
      </c>
      <c r="G39" s="99"/>
      <c r="H39" s="99"/>
      <c r="I39" s="100">
        <v>0</v>
      </c>
      <c r="J39" s="98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2"/>
      <c r="D41" s="103" t="s">
        <v>46</v>
      </c>
      <c r="E41" s="60"/>
      <c r="F41" s="60"/>
      <c r="G41" s="104" t="s">
        <v>47</v>
      </c>
      <c r="H41" s="105" t="s">
        <v>48</v>
      </c>
      <c r="I41" s="60"/>
      <c r="J41" s="106">
        <f>SUM(J32:J39)</f>
        <v>0</v>
      </c>
      <c r="K41" s="107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08" t="s">
        <v>52</v>
      </c>
      <c r="G61" s="46" t="s">
        <v>51</v>
      </c>
      <c r="H61" s="34"/>
      <c r="I61" s="34"/>
      <c r="J61" s="109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08" t="s">
        <v>52</v>
      </c>
      <c r="G76" s="46" t="s">
        <v>51</v>
      </c>
      <c r="H76" s="34"/>
      <c r="I76" s="34"/>
      <c r="J76" s="109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138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4" t="str">
        <f>E7</f>
        <v>SO01 - TOPOĽČIANKY, Centrálny logistický sklad (CLS), KASÁRNE, REKONŠTRUKCIA OBJEKTU UBYTOVNE 001</v>
      </c>
      <c r="F85" s="275"/>
      <c r="G85" s="275"/>
      <c r="H85" s="275"/>
      <c r="L85" s="32"/>
    </row>
    <row r="86" spans="2:12" ht="12" customHeight="1">
      <c r="B86" s="20"/>
      <c r="C86" s="27" t="s">
        <v>137</v>
      </c>
      <c r="L86" s="20"/>
    </row>
    <row r="87" spans="2:12" s="1" customFormat="1" ht="23.25" customHeight="1">
      <c r="B87" s="32"/>
      <c r="E87" s="274" t="s">
        <v>5160</v>
      </c>
      <c r="F87" s="273"/>
      <c r="G87" s="273"/>
      <c r="H87" s="273"/>
      <c r="L87" s="32"/>
    </row>
    <row r="88" spans="2:12" s="1" customFormat="1" ht="12" customHeight="1">
      <c r="B88" s="32"/>
      <c r="C88" s="27" t="s">
        <v>202</v>
      </c>
      <c r="L88" s="32"/>
    </row>
    <row r="89" spans="2:12" s="1" customFormat="1" ht="16.5" customHeight="1">
      <c r="B89" s="32"/>
      <c r="E89" s="270" t="str">
        <f>E11</f>
        <v xml:space="preserve">E1.5 - E1.5 Elektroinštalácia , Bleskozvod </v>
      </c>
      <c r="F89" s="273"/>
      <c r="G89" s="273"/>
      <c r="H89" s="273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Topoľčianky </v>
      </c>
      <c r="I91" s="27" t="s">
        <v>21</v>
      </c>
      <c r="J91" s="55" t="str">
        <f>IF(J14="","",J14)</f>
        <v>20. 11. 2025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 xml:space="preserve">MV SR Pribinova č.2, 812 72 Bratislava </v>
      </c>
      <c r="I93" s="27" t="s">
        <v>29</v>
      </c>
      <c r="J93" s="30" t="str">
        <f>E23</f>
        <v>STAPRING a.s. Ing.A. Režná,Ing.I.Kóňa</v>
      </c>
      <c r="L93" s="32"/>
    </row>
    <row r="94" spans="2:12" s="1" customFormat="1" ht="25.7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Ing.R.Varga,  M.Repka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0" t="s">
        <v>139</v>
      </c>
      <c r="D96" s="102"/>
      <c r="E96" s="102"/>
      <c r="F96" s="102"/>
      <c r="G96" s="102"/>
      <c r="H96" s="102"/>
      <c r="I96" s="102"/>
      <c r="J96" s="111" t="s">
        <v>140</v>
      </c>
      <c r="K96" s="102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2" t="s">
        <v>141</v>
      </c>
      <c r="J98" s="69">
        <f>J126</f>
        <v>0</v>
      </c>
      <c r="L98" s="32"/>
      <c r="AU98" s="17" t="s">
        <v>142</v>
      </c>
    </row>
    <row r="99" spans="2:47" s="8" customFormat="1" ht="24.95" customHeight="1">
      <c r="B99" s="113"/>
      <c r="D99" s="114" t="s">
        <v>7184</v>
      </c>
      <c r="E99" s="115"/>
      <c r="F99" s="115"/>
      <c r="G99" s="115"/>
      <c r="H99" s="115"/>
      <c r="I99" s="115"/>
      <c r="J99" s="116">
        <f>J127</f>
        <v>0</v>
      </c>
      <c r="L99" s="113"/>
    </row>
    <row r="100" spans="2:47" s="14" customFormat="1" ht="19.899999999999999" customHeight="1">
      <c r="B100" s="176"/>
      <c r="D100" s="177" t="s">
        <v>7185</v>
      </c>
      <c r="E100" s="178"/>
      <c r="F100" s="178"/>
      <c r="G100" s="178"/>
      <c r="H100" s="178"/>
      <c r="I100" s="178"/>
      <c r="J100" s="179">
        <f>J128</f>
        <v>0</v>
      </c>
      <c r="L100" s="176"/>
    </row>
    <row r="101" spans="2:47" s="14" customFormat="1" ht="19.899999999999999" customHeight="1">
      <c r="B101" s="176"/>
      <c r="D101" s="177" t="s">
        <v>7186</v>
      </c>
      <c r="E101" s="178"/>
      <c r="F101" s="178"/>
      <c r="G101" s="178"/>
      <c r="H101" s="178"/>
      <c r="I101" s="178"/>
      <c r="J101" s="179">
        <f>J213</f>
        <v>0</v>
      </c>
      <c r="L101" s="176"/>
    </row>
    <row r="102" spans="2:47" s="14" customFormat="1" ht="19.899999999999999" customHeight="1">
      <c r="B102" s="176"/>
      <c r="D102" s="177" t="s">
        <v>7187</v>
      </c>
      <c r="E102" s="178"/>
      <c r="F102" s="178"/>
      <c r="G102" s="178"/>
      <c r="H102" s="178"/>
      <c r="I102" s="178"/>
      <c r="J102" s="179">
        <f>J305</f>
        <v>0</v>
      </c>
      <c r="L102" s="176"/>
    </row>
    <row r="103" spans="2:47" s="14" customFormat="1" ht="19.899999999999999" customHeight="1">
      <c r="B103" s="176"/>
      <c r="D103" s="177" t="s">
        <v>7188</v>
      </c>
      <c r="E103" s="178"/>
      <c r="F103" s="178"/>
      <c r="G103" s="178"/>
      <c r="H103" s="178"/>
      <c r="I103" s="178"/>
      <c r="J103" s="179">
        <f>J332</f>
        <v>0</v>
      </c>
      <c r="L103" s="176"/>
    </row>
    <row r="104" spans="2:47" s="14" customFormat="1" ht="19.899999999999999" customHeight="1">
      <c r="B104" s="176"/>
      <c r="D104" s="177" t="s">
        <v>7189</v>
      </c>
      <c r="E104" s="178"/>
      <c r="F104" s="178"/>
      <c r="G104" s="178"/>
      <c r="H104" s="178"/>
      <c r="I104" s="178"/>
      <c r="J104" s="179">
        <f>J358</f>
        <v>0</v>
      </c>
      <c r="L104" s="176"/>
    </row>
    <row r="105" spans="2:47" s="1" customFormat="1" ht="21.75" customHeight="1">
      <c r="B105" s="32"/>
      <c r="L105" s="32"/>
    </row>
    <row r="106" spans="2:47" s="1" customFormat="1" ht="6.9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2"/>
    </row>
    <row r="110" spans="2:47" s="1" customFormat="1" ht="6.95" customHeight="1"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32"/>
    </row>
    <row r="111" spans="2:47" s="1" customFormat="1" ht="24.95" customHeight="1">
      <c r="B111" s="32"/>
      <c r="C111" s="21" t="s">
        <v>143</v>
      </c>
      <c r="L111" s="32"/>
    </row>
    <row r="112" spans="2:47" s="1" customFormat="1" ht="6.95" customHeight="1">
      <c r="B112" s="32"/>
      <c r="L112" s="32"/>
    </row>
    <row r="113" spans="2:63" s="1" customFormat="1" ht="12" customHeight="1">
      <c r="B113" s="32"/>
      <c r="C113" s="27" t="s">
        <v>15</v>
      </c>
      <c r="L113" s="32"/>
    </row>
    <row r="114" spans="2:63" s="1" customFormat="1" ht="26.25" customHeight="1">
      <c r="B114" s="32"/>
      <c r="E114" s="274" t="str">
        <f>E7</f>
        <v>SO01 - TOPOĽČIANKY, Centrálny logistický sklad (CLS), KASÁRNE, REKONŠTRUKCIA OBJEKTU UBYTOVNE 001</v>
      </c>
      <c r="F114" s="275"/>
      <c r="G114" s="275"/>
      <c r="H114" s="275"/>
      <c r="L114" s="32"/>
    </row>
    <row r="115" spans="2:63" ht="12" customHeight="1">
      <c r="B115" s="20"/>
      <c r="C115" s="27" t="s">
        <v>137</v>
      </c>
      <c r="L115" s="20"/>
    </row>
    <row r="116" spans="2:63" s="1" customFormat="1" ht="23.25" customHeight="1">
      <c r="B116" s="32"/>
      <c r="E116" s="274" t="s">
        <v>5160</v>
      </c>
      <c r="F116" s="273"/>
      <c r="G116" s="273"/>
      <c r="H116" s="273"/>
      <c r="L116" s="32"/>
    </row>
    <row r="117" spans="2:63" s="1" customFormat="1" ht="12" customHeight="1">
      <c r="B117" s="32"/>
      <c r="C117" s="27" t="s">
        <v>202</v>
      </c>
      <c r="L117" s="32"/>
    </row>
    <row r="118" spans="2:63" s="1" customFormat="1" ht="16.5" customHeight="1">
      <c r="B118" s="32"/>
      <c r="E118" s="270" t="str">
        <f>E11</f>
        <v xml:space="preserve">E1.5 - E1.5 Elektroinštalácia , Bleskozvod </v>
      </c>
      <c r="F118" s="273"/>
      <c r="G118" s="273"/>
      <c r="H118" s="273"/>
      <c r="L118" s="32"/>
    </row>
    <row r="119" spans="2:63" s="1" customFormat="1" ht="6.95" customHeight="1">
      <c r="B119" s="32"/>
      <c r="L119" s="32"/>
    </row>
    <row r="120" spans="2:63" s="1" customFormat="1" ht="12" customHeight="1">
      <c r="B120" s="32"/>
      <c r="C120" s="27" t="s">
        <v>19</v>
      </c>
      <c r="F120" s="25" t="str">
        <f>F14</f>
        <v xml:space="preserve">Topoľčianky </v>
      </c>
      <c r="I120" s="27" t="s">
        <v>21</v>
      </c>
      <c r="J120" s="55" t="str">
        <f>IF(J14="","",J14)</f>
        <v>20. 11. 2025</v>
      </c>
      <c r="L120" s="32"/>
    </row>
    <row r="121" spans="2:63" s="1" customFormat="1" ht="6.95" customHeight="1">
      <c r="B121" s="32"/>
      <c r="L121" s="32"/>
    </row>
    <row r="122" spans="2:63" s="1" customFormat="1" ht="40.15" customHeight="1">
      <c r="B122" s="32"/>
      <c r="C122" s="27" t="s">
        <v>23</v>
      </c>
      <c r="F122" s="25" t="str">
        <f>E17</f>
        <v xml:space="preserve">MV SR Pribinova č.2, 812 72 Bratislava </v>
      </c>
      <c r="I122" s="27" t="s">
        <v>29</v>
      </c>
      <c r="J122" s="30" t="str">
        <f>E23</f>
        <v>STAPRING a.s. Ing.A. Režná,Ing.I.Kóňa</v>
      </c>
      <c r="L122" s="32"/>
    </row>
    <row r="123" spans="2:63" s="1" customFormat="1" ht="25.7" customHeight="1">
      <c r="B123" s="32"/>
      <c r="C123" s="27" t="s">
        <v>27</v>
      </c>
      <c r="F123" s="25" t="str">
        <f>IF(E20="","",E20)</f>
        <v>Vyplň údaj</v>
      </c>
      <c r="I123" s="27" t="s">
        <v>32</v>
      </c>
      <c r="J123" s="30" t="str">
        <f>E26</f>
        <v xml:space="preserve">Ing.R.Varga,  M.Repka </v>
      </c>
      <c r="L123" s="32"/>
    </row>
    <row r="124" spans="2:63" s="1" customFormat="1" ht="10.35" customHeight="1">
      <c r="B124" s="32"/>
      <c r="L124" s="32"/>
    </row>
    <row r="125" spans="2:63" s="9" customFormat="1" ht="29.25" customHeight="1">
      <c r="B125" s="117"/>
      <c r="C125" s="118" t="s">
        <v>144</v>
      </c>
      <c r="D125" s="119" t="s">
        <v>61</v>
      </c>
      <c r="E125" s="119" t="s">
        <v>57</v>
      </c>
      <c r="F125" s="119" t="s">
        <v>58</v>
      </c>
      <c r="G125" s="119" t="s">
        <v>145</v>
      </c>
      <c r="H125" s="119" t="s">
        <v>146</v>
      </c>
      <c r="I125" s="119" t="s">
        <v>147</v>
      </c>
      <c r="J125" s="120" t="s">
        <v>140</v>
      </c>
      <c r="K125" s="121" t="s">
        <v>148</v>
      </c>
      <c r="L125" s="117"/>
      <c r="M125" s="62" t="s">
        <v>1</v>
      </c>
      <c r="N125" s="63" t="s">
        <v>40</v>
      </c>
      <c r="O125" s="63" t="s">
        <v>149</v>
      </c>
      <c r="P125" s="63" t="s">
        <v>150</v>
      </c>
      <c r="Q125" s="63" t="s">
        <v>151</v>
      </c>
      <c r="R125" s="63" t="s">
        <v>152</v>
      </c>
      <c r="S125" s="63" t="s">
        <v>153</v>
      </c>
      <c r="T125" s="64" t="s">
        <v>154</v>
      </c>
    </row>
    <row r="126" spans="2:63" s="1" customFormat="1" ht="22.9" customHeight="1">
      <c r="B126" s="32"/>
      <c r="C126" s="67" t="s">
        <v>141</v>
      </c>
      <c r="J126" s="122">
        <f>BK126</f>
        <v>0</v>
      </c>
      <c r="L126" s="32"/>
      <c r="M126" s="65"/>
      <c r="N126" s="56"/>
      <c r="O126" s="56"/>
      <c r="P126" s="123">
        <f>P127</f>
        <v>0</v>
      </c>
      <c r="Q126" s="56"/>
      <c r="R126" s="123">
        <f>R127</f>
        <v>0</v>
      </c>
      <c r="S126" s="56"/>
      <c r="T126" s="124">
        <f>T127</f>
        <v>0</v>
      </c>
      <c r="AT126" s="17" t="s">
        <v>75</v>
      </c>
      <c r="AU126" s="17" t="s">
        <v>142</v>
      </c>
      <c r="BK126" s="125">
        <f>BK127</f>
        <v>0</v>
      </c>
    </row>
    <row r="127" spans="2:63" s="10" customFormat="1" ht="25.9" customHeight="1">
      <c r="B127" s="126"/>
      <c r="D127" s="127" t="s">
        <v>75</v>
      </c>
      <c r="E127" s="128" t="s">
        <v>263</v>
      </c>
      <c r="F127" s="128" t="s">
        <v>7190</v>
      </c>
      <c r="I127" s="129"/>
      <c r="J127" s="130">
        <f>BK127</f>
        <v>0</v>
      </c>
      <c r="L127" s="126"/>
      <c r="M127" s="131"/>
      <c r="P127" s="132">
        <f>P128+P213+P305+P332+P358</f>
        <v>0</v>
      </c>
      <c r="R127" s="132">
        <f>R128+R213+R305+R332+R358</f>
        <v>0</v>
      </c>
      <c r="T127" s="133">
        <f>T128+T213+T305+T332+T358</f>
        <v>0</v>
      </c>
      <c r="AR127" s="127" t="s">
        <v>163</v>
      </c>
      <c r="AT127" s="134" t="s">
        <v>75</v>
      </c>
      <c r="AU127" s="134" t="s">
        <v>76</v>
      </c>
      <c r="AY127" s="127" t="s">
        <v>156</v>
      </c>
      <c r="BK127" s="135">
        <f>BK128+BK213+BK305+BK332+BK358</f>
        <v>0</v>
      </c>
    </row>
    <row r="128" spans="2:63" s="10" customFormat="1" ht="22.9" customHeight="1">
      <c r="B128" s="126"/>
      <c r="D128" s="127" t="s">
        <v>75</v>
      </c>
      <c r="E128" s="191" t="s">
        <v>7191</v>
      </c>
      <c r="F128" s="191" t="s">
        <v>7192</v>
      </c>
      <c r="I128" s="129"/>
      <c r="J128" s="192">
        <f>BK128</f>
        <v>0</v>
      </c>
      <c r="L128" s="126"/>
      <c r="M128" s="131"/>
      <c r="P128" s="132">
        <f>SUM(P129:P212)</f>
        <v>0</v>
      </c>
      <c r="R128" s="132">
        <f>SUM(R129:R212)</f>
        <v>0</v>
      </c>
      <c r="T128" s="133">
        <f>SUM(T129:T212)</f>
        <v>0</v>
      </c>
      <c r="AR128" s="127" t="s">
        <v>163</v>
      </c>
      <c r="AT128" s="134" t="s">
        <v>75</v>
      </c>
      <c r="AU128" s="134" t="s">
        <v>82</v>
      </c>
      <c r="AY128" s="127" t="s">
        <v>156</v>
      </c>
      <c r="BK128" s="135">
        <f>SUM(BK129:BK212)</f>
        <v>0</v>
      </c>
    </row>
    <row r="129" spans="2:65" s="1" customFormat="1" ht="16.5" customHeight="1">
      <c r="B129" s="136"/>
      <c r="C129" s="137" t="s">
        <v>82</v>
      </c>
      <c r="D129" s="137" t="s">
        <v>157</v>
      </c>
      <c r="E129" s="138" t="s">
        <v>7193</v>
      </c>
      <c r="F129" s="139" t="s">
        <v>7194</v>
      </c>
      <c r="G129" s="140" t="s">
        <v>333</v>
      </c>
      <c r="H129" s="141">
        <v>600</v>
      </c>
      <c r="I129" s="142"/>
      <c r="J129" s="143">
        <f t="shared" ref="J129:J160" si="0">ROUND(I129*H129,2)</f>
        <v>0</v>
      </c>
      <c r="K129" s="144"/>
      <c r="L129" s="32"/>
      <c r="M129" s="145" t="s">
        <v>1</v>
      </c>
      <c r="N129" s="146" t="s">
        <v>42</v>
      </c>
      <c r="P129" s="147">
        <f t="shared" ref="P129:P160" si="1">O129*H129</f>
        <v>0</v>
      </c>
      <c r="Q129" s="147">
        <v>0</v>
      </c>
      <c r="R129" s="147">
        <f t="shared" ref="R129:R160" si="2">Q129*H129</f>
        <v>0</v>
      </c>
      <c r="S129" s="147">
        <v>0</v>
      </c>
      <c r="T129" s="148">
        <f t="shared" ref="T129:T160" si="3">S129*H129</f>
        <v>0</v>
      </c>
      <c r="AR129" s="149" t="s">
        <v>1219</v>
      </c>
      <c r="AT129" s="149" t="s">
        <v>157</v>
      </c>
      <c r="AU129" s="149" t="s">
        <v>89</v>
      </c>
      <c r="AY129" s="17" t="s">
        <v>156</v>
      </c>
      <c r="BE129" s="150">
        <f t="shared" ref="BE129:BE160" si="4">IF(N129="základná",J129,0)</f>
        <v>0</v>
      </c>
      <c r="BF129" s="150">
        <f t="shared" ref="BF129:BF160" si="5">IF(N129="znížená",J129,0)</f>
        <v>0</v>
      </c>
      <c r="BG129" s="150">
        <f t="shared" ref="BG129:BG160" si="6">IF(N129="zákl. prenesená",J129,0)</f>
        <v>0</v>
      </c>
      <c r="BH129" s="150">
        <f t="shared" ref="BH129:BH160" si="7">IF(N129="zníž. prenesená",J129,0)</f>
        <v>0</v>
      </c>
      <c r="BI129" s="150">
        <f t="shared" ref="BI129:BI160" si="8">IF(N129="nulová",J129,0)</f>
        <v>0</v>
      </c>
      <c r="BJ129" s="17" t="s">
        <v>89</v>
      </c>
      <c r="BK129" s="150">
        <f t="shared" ref="BK129:BK160" si="9">ROUND(I129*H129,2)</f>
        <v>0</v>
      </c>
      <c r="BL129" s="17" t="s">
        <v>1219</v>
      </c>
      <c r="BM129" s="149" t="s">
        <v>89</v>
      </c>
    </row>
    <row r="130" spans="2:65" s="1" customFormat="1" ht="16.5" customHeight="1">
      <c r="B130" s="136"/>
      <c r="C130" s="137" t="s">
        <v>89</v>
      </c>
      <c r="D130" s="137" t="s">
        <v>157</v>
      </c>
      <c r="E130" s="138" t="s">
        <v>7195</v>
      </c>
      <c r="F130" s="139" t="s">
        <v>7196</v>
      </c>
      <c r="G130" s="140" t="s">
        <v>333</v>
      </c>
      <c r="H130" s="141">
        <v>420</v>
      </c>
      <c r="I130" s="142"/>
      <c r="J130" s="143">
        <f t="shared" si="0"/>
        <v>0</v>
      </c>
      <c r="K130" s="144"/>
      <c r="L130" s="32"/>
      <c r="M130" s="145" t="s">
        <v>1</v>
      </c>
      <c r="N130" s="146" t="s">
        <v>42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1219</v>
      </c>
      <c r="AT130" s="149" t="s">
        <v>157</v>
      </c>
      <c r="AU130" s="149" t="s">
        <v>89</v>
      </c>
      <c r="AY130" s="17" t="s">
        <v>156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89</v>
      </c>
      <c r="BK130" s="150">
        <f t="shared" si="9"/>
        <v>0</v>
      </c>
      <c r="BL130" s="17" t="s">
        <v>1219</v>
      </c>
      <c r="BM130" s="149" t="s">
        <v>155</v>
      </c>
    </row>
    <row r="131" spans="2:65" s="1" customFormat="1" ht="16.5" customHeight="1">
      <c r="B131" s="136"/>
      <c r="C131" s="137" t="s">
        <v>163</v>
      </c>
      <c r="D131" s="137" t="s">
        <v>157</v>
      </c>
      <c r="E131" s="138" t="s">
        <v>7197</v>
      </c>
      <c r="F131" s="139" t="s">
        <v>7198</v>
      </c>
      <c r="G131" s="140" t="s">
        <v>396</v>
      </c>
      <c r="H131" s="141">
        <v>800</v>
      </c>
      <c r="I131" s="142"/>
      <c r="J131" s="143">
        <f t="shared" si="0"/>
        <v>0</v>
      </c>
      <c r="K131" s="144"/>
      <c r="L131" s="32"/>
      <c r="M131" s="145" t="s">
        <v>1</v>
      </c>
      <c r="N131" s="146" t="s">
        <v>42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1219</v>
      </c>
      <c r="AT131" s="149" t="s">
        <v>157</v>
      </c>
      <c r="AU131" s="149" t="s">
        <v>89</v>
      </c>
      <c r="AY131" s="17" t="s">
        <v>156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89</v>
      </c>
      <c r="BK131" s="150">
        <f t="shared" si="9"/>
        <v>0</v>
      </c>
      <c r="BL131" s="17" t="s">
        <v>1219</v>
      </c>
      <c r="BM131" s="149" t="s">
        <v>169</v>
      </c>
    </row>
    <row r="132" spans="2:65" s="1" customFormat="1" ht="16.5" customHeight="1">
      <c r="B132" s="136"/>
      <c r="C132" s="137" t="s">
        <v>155</v>
      </c>
      <c r="D132" s="137" t="s">
        <v>157</v>
      </c>
      <c r="E132" s="138" t="s">
        <v>7199</v>
      </c>
      <c r="F132" s="139" t="s">
        <v>7200</v>
      </c>
      <c r="G132" s="140" t="s">
        <v>396</v>
      </c>
      <c r="H132" s="141">
        <v>100</v>
      </c>
      <c r="I132" s="142"/>
      <c r="J132" s="143">
        <f t="shared" si="0"/>
        <v>0</v>
      </c>
      <c r="K132" s="144"/>
      <c r="L132" s="32"/>
      <c r="M132" s="145" t="s">
        <v>1</v>
      </c>
      <c r="N132" s="146" t="s">
        <v>42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1219</v>
      </c>
      <c r="AT132" s="149" t="s">
        <v>157</v>
      </c>
      <c r="AU132" s="149" t="s">
        <v>89</v>
      </c>
      <c r="AY132" s="17" t="s">
        <v>156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89</v>
      </c>
      <c r="BK132" s="150">
        <f t="shared" si="9"/>
        <v>0</v>
      </c>
      <c r="BL132" s="17" t="s">
        <v>1219</v>
      </c>
      <c r="BM132" s="149" t="s">
        <v>173</v>
      </c>
    </row>
    <row r="133" spans="2:65" s="1" customFormat="1" ht="16.5" customHeight="1">
      <c r="B133" s="136"/>
      <c r="C133" s="137" t="s">
        <v>168</v>
      </c>
      <c r="D133" s="137" t="s">
        <v>157</v>
      </c>
      <c r="E133" s="138" t="s">
        <v>7201</v>
      </c>
      <c r="F133" s="139" t="s">
        <v>7202</v>
      </c>
      <c r="G133" s="140" t="s">
        <v>396</v>
      </c>
      <c r="H133" s="141">
        <v>50</v>
      </c>
      <c r="I133" s="142"/>
      <c r="J133" s="143">
        <f t="shared" si="0"/>
        <v>0</v>
      </c>
      <c r="K133" s="144"/>
      <c r="L133" s="32"/>
      <c r="M133" s="145" t="s">
        <v>1</v>
      </c>
      <c r="N133" s="146" t="s">
        <v>42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1219</v>
      </c>
      <c r="AT133" s="149" t="s">
        <v>157</v>
      </c>
      <c r="AU133" s="149" t="s">
        <v>89</v>
      </c>
      <c r="AY133" s="17" t="s">
        <v>156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89</v>
      </c>
      <c r="BK133" s="150">
        <f t="shared" si="9"/>
        <v>0</v>
      </c>
      <c r="BL133" s="17" t="s">
        <v>1219</v>
      </c>
      <c r="BM133" s="149" t="s">
        <v>175</v>
      </c>
    </row>
    <row r="134" spans="2:65" s="1" customFormat="1" ht="16.5" customHeight="1">
      <c r="B134" s="136"/>
      <c r="C134" s="137" t="s">
        <v>169</v>
      </c>
      <c r="D134" s="137" t="s">
        <v>157</v>
      </c>
      <c r="E134" s="138" t="s">
        <v>7203</v>
      </c>
      <c r="F134" s="139" t="s">
        <v>7204</v>
      </c>
      <c r="G134" s="140" t="s">
        <v>396</v>
      </c>
      <c r="H134" s="141">
        <v>330</v>
      </c>
      <c r="I134" s="142"/>
      <c r="J134" s="143">
        <f t="shared" si="0"/>
        <v>0</v>
      </c>
      <c r="K134" s="144"/>
      <c r="L134" s="32"/>
      <c r="M134" s="145" t="s">
        <v>1</v>
      </c>
      <c r="N134" s="146" t="s">
        <v>42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1219</v>
      </c>
      <c r="AT134" s="149" t="s">
        <v>157</v>
      </c>
      <c r="AU134" s="149" t="s">
        <v>89</v>
      </c>
      <c r="AY134" s="17" t="s">
        <v>156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89</v>
      </c>
      <c r="BK134" s="150">
        <f t="shared" si="9"/>
        <v>0</v>
      </c>
      <c r="BL134" s="17" t="s">
        <v>1219</v>
      </c>
      <c r="BM134" s="149" t="s">
        <v>172</v>
      </c>
    </row>
    <row r="135" spans="2:65" s="1" customFormat="1" ht="16.5" customHeight="1">
      <c r="B135" s="136"/>
      <c r="C135" s="137" t="s">
        <v>171</v>
      </c>
      <c r="D135" s="137" t="s">
        <v>157</v>
      </c>
      <c r="E135" s="138" t="s">
        <v>7205</v>
      </c>
      <c r="F135" s="139" t="s">
        <v>7206</v>
      </c>
      <c r="G135" s="140" t="s">
        <v>333</v>
      </c>
      <c r="H135" s="141">
        <v>450</v>
      </c>
      <c r="I135" s="142"/>
      <c r="J135" s="143">
        <f t="shared" si="0"/>
        <v>0</v>
      </c>
      <c r="K135" s="144"/>
      <c r="L135" s="32"/>
      <c r="M135" s="145" t="s">
        <v>1</v>
      </c>
      <c r="N135" s="146" t="s">
        <v>42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1219</v>
      </c>
      <c r="AT135" s="149" t="s">
        <v>157</v>
      </c>
      <c r="AU135" s="149" t="s">
        <v>89</v>
      </c>
      <c r="AY135" s="17" t="s">
        <v>156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89</v>
      </c>
      <c r="BK135" s="150">
        <f t="shared" si="9"/>
        <v>0</v>
      </c>
      <c r="BL135" s="17" t="s">
        <v>1219</v>
      </c>
      <c r="BM135" s="149" t="s">
        <v>378</v>
      </c>
    </row>
    <row r="136" spans="2:65" s="1" customFormat="1" ht="16.5" customHeight="1">
      <c r="B136" s="136"/>
      <c r="C136" s="137" t="s">
        <v>173</v>
      </c>
      <c r="D136" s="137" t="s">
        <v>157</v>
      </c>
      <c r="E136" s="138" t="s">
        <v>7207</v>
      </c>
      <c r="F136" s="139" t="s">
        <v>7208</v>
      </c>
      <c r="G136" s="140" t="s">
        <v>333</v>
      </c>
      <c r="H136" s="141">
        <v>1000</v>
      </c>
      <c r="I136" s="142"/>
      <c r="J136" s="143">
        <f t="shared" si="0"/>
        <v>0</v>
      </c>
      <c r="K136" s="144"/>
      <c r="L136" s="32"/>
      <c r="M136" s="145" t="s">
        <v>1</v>
      </c>
      <c r="N136" s="146" t="s">
        <v>42</v>
      </c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AR136" s="149" t="s">
        <v>1219</v>
      </c>
      <c r="AT136" s="149" t="s">
        <v>157</v>
      </c>
      <c r="AU136" s="149" t="s">
        <v>89</v>
      </c>
      <c r="AY136" s="17" t="s">
        <v>156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89</v>
      </c>
      <c r="BK136" s="150">
        <f t="shared" si="9"/>
        <v>0</v>
      </c>
      <c r="BL136" s="17" t="s">
        <v>1219</v>
      </c>
      <c r="BM136" s="149" t="s">
        <v>403</v>
      </c>
    </row>
    <row r="137" spans="2:65" s="1" customFormat="1" ht="24.2" customHeight="1">
      <c r="B137" s="136"/>
      <c r="C137" s="137" t="s">
        <v>174</v>
      </c>
      <c r="D137" s="137" t="s">
        <v>157</v>
      </c>
      <c r="E137" s="138" t="s">
        <v>7209</v>
      </c>
      <c r="F137" s="139" t="s">
        <v>7210</v>
      </c>
      <c r="G137" s="140" t="s">
        <v>396</v>
      </c>
      <c r="H137" s="141">
        <v>20</v>
      </c>
      <c r="I137" s="142"/>
      <c r="J137" s="143">
        <f t="shared" si="0"/>
        <v>0</v>
      </c>
      <c r="K137" s="144"/>
      <c r="L137" s="32"/>
      <c r="M137" s="145" t="s">
        <v>1</v>
      </c>
      <c r="N137" s="146" t="s">
        <v>42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1219</v>
      </c>
      <c r="AT137" s="149" t="s">
        <v>157</v>
      </c>
      <c r="AU137" s="149" t="s">
        <v>89</v>
      </c>
      <c r="AY137" s="17" t="s">
        <v>156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89</v>
      </c>
      <c r="BK137" s="150">
        <f t="shared" si="9"/>
        <v>0</v>
      </c>
      <c r="BL137" s="17" t="s">
        <v>1219</v>
      </c>
      <c r="BM137" s="149" t="s">
        <v>414</v>
      </c>
    </row>
    <row r="138" spans="2:65" s="1" customFormat="1" ht="24.2" customHeight="1">
      <c r="B138" s="136"/>
      <c r="C138" s="137" t="s">
        <v>175</v>
      </c>
      <c r="D138" s="137" t="s">
        <v>157</v>
      </c>
      <c r="E138" s="138" t="s">
        <v>7211</v>
      </c>
      <c r="F138" s="139" t="s">
        <v>7212</v>
      </c>
      <c r="G138" s="140" t="s">
        <v>396</v>
      </c>
      <c r="H138" s="141">
        <v>26</v>
      </c>
      <c r="I138" s="142"/>
      <c r="J138" s="143">
        <f t="shared" si="0"/>
        <v>0</v>
      </c>
      <c r="K138" s="144"/>
      <c r="L138" s="32"/>
      <c r="M138" s="145" t="s">
        <v>1</v>
      </c>
      <c r="N138" s="146" t="s">
        <v>42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1219</v>
      </c>
      <c r="AT138" s="149" t="s">
        <v>157</v>
      </c>
      <c r="AU138" s="149" t="s">
        <v>89</v>
      </c>
      <c r="AY138" s="17" t="s">
        <v>156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89</v>
      </c>
      <c r="BK138" s="150">
        <f t="shared" si="9"/>
        <v>0</v>
      </c>
      <c r="BL138" s="17" t="s">
        <v>1219</v>
      </c>
      <c r="BM138" s="149" t="s">
        <v>167</v>
      </c>
    </row>
    <row r="139" spans="2:65" s="1" customFormat="1" ht="21.75" customHeight="1">
      <c r="B139" s="136"/>
      <c r="C139" s="137" t="s">
        <v>330</v>
      </c>
      <c r="D139" s="137" t="s">
        <v>157</v>
      </c>
      <c r="E139" s="138" t="s">
        <v>7213</v>
      </c>
      <c r="F139" s="139" t="s">
        <v>7214</v>
      </c>
      <c r="G139" s="140" t="s">
        <v>396</v>
      </c>
      <c r="H139" s="141">
        <v>20</v>
      </c>
      <c r="I139" s="142"/>
      <c r="J139" s="143">
        <f t="shared" si="0"/>
        <v>0</v>
      </c>
      <c r="K139" s="144"/>
      <c r="L139" s="32"/>
      <c r="M139" s="145" t="s">
        <v>1</v>
      </c>
      <c r="N139" s="146" t="s">
        <v>42</v>
      </c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AR139" s="149" t="s">
        <v>1219</v>
      </c>
      <c r="AT139" s="149" t="s">
        <v>157</v>
      </c>
      <c r="AU139" s="149" t="s">
        <v>89</v>
      </c>
      <c r="AY139" s="17" t="s">
        <v>156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89</v>
      </c>
      <c r="BK139" s="150">
        <f t="shared" si="9"/>
        <v>0</v>
      </c>
      <c r="BL139" s="17" t="s">
        <v>1219</v>
      </c>
      <c r="BM139" s="149" t="s">
        <v>495</v>
      </c>
    </row>
    <row r="140" spans="2:65" s="1" customFormat="1" ht="21.75" customHeight="1">
      <c r="B140" s="136"/>
      <c r="C140" s="137" t="s">
        <v>172</v>
      </c>
      <c r="D140" s="137" t="s">
        <v>157</v>
      </c>
      <c r="E140" s="138" t="s">
        <v>7215</v>
      </c>
      <c r="F140" s="139" t="s">
        <v>7216</v>
      </c>
      <c r="G140" s="140" t="s">
        <v>396</v>
      </c>
      <c r="H140" s="141">
        <v>15</v>
      </c>
      <c r="I140" s="142"/>
      <c r="J140" s="143">
        <f t="shared" si="0"/>
        <v>0</v>
      </c>
      <c r="K140" s="144"/>
      <c r="L140" s="32"/>
      <c r="M140" s="145" t="s">
        <v>1</v>
      </c>
      <c r="N140" s="146" t="s">
        <v>42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1219</v>
      </c>
      <c r="AT140" s="149" t="s">
        <v>157</v>
      </c>
      <c r="AU140" s="149" t="s">
        <v>89</v>
      </c>
      <c r="AY140" s="17" t="s">
        <v>156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89</v>
      </c>
      <c r="BK140" s="150">
        <f t="shared" si="9"/>
        <v>0</v>
      </c>
      <c r="BL140" s="17" t="s">
        <v>1219</v>
      </c>
      <c r="BM140" s="149" t="s">
        <v>548</v>
      </c>
    </row>
    <row r="141" spans="2:65" s="1" customFormat="1" ht="24.2" customHeight="1">
      <c r="B141" s="136"/>
      <c r="C141" s="137" t="s">
        <v>369</v>
      </c>
      <c r="D141" s="137" t="s">
        <v>157</v>
      </c>
      <c r="E141" s="138" t="s">
        <v>7217</v>
      </c>
      <c r="F141" s="139" t="s">
        <v>7218</v>
      </c>
      <c r="G141" s="140" t="s">
        <v>333</v>
      </c>
      <c r="H141" s="141">
        <v>573</v>
      </c>
      <c r="I141" s="142"/>
      <c r="J141" s="143">
        <f t="shared" si="0"/>
        <v>0</v>
      </c>
      <c r="K141" s="144"/>
      <c r="L141" s="32"/>
      <c r="M141" s="145" t="s">
        <v>1</v>
      </c>
      <c r="N141" s="146" t="s">
        <v>42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1219</v>
      </c>
      <c r="AT141" s="149" t="s">
        <v>157</v>
      </c>
      <c r="AU141" s="149" t="s">
        <v>89</v>
      </c>
      <c r="AY141" s="17" t="s">
        <v>156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89</v>
      </c>
      <c r="BK141" s="150">
        <f t="shared" si="9"/>
        <v>0</v>
      </c>
      <c r="BL141" s="17" t="s">
        <v>1219</v>
      </c>
      <c r="BM141" s="149" t="s">
        <v>587</v>
      </c>
    </row>
    <row r="142" spans="2:65" s="1" customFormat="1" ht="24.2" customHeight="1">
      <c r="B142" s="136"/>
      <c r="C142" s="137" t="s">
        <v>378</v>
      </c>
      <c r="D142" s="137" t="s">
        <v>157</v>
      </c>
      <c r="E142" s="138" t="s">
        <v>7219</v>
      </c>
      <c r="F142" s="139" t="s">
        <v>7220</v>
      </c>
      <c r="G142" s="140" t="s">
        <v>333</v>
      </c>
      <c r="H142" s="141">
        <v>98</v>
      </c>
      <c r="I142" s="142"/>
      <c r="J142" s="143">
        <f t="shared" si="0"/>
        <v>0</v>
      </c>
      <c r="K142" s="144"/>
      <c r="L142" s="32"/>
      <c r="M142" s="145" t="s">
        <v>1</v>
      </c>
      <c r="N142" s="146" t="s">
        <v>42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1219</v>
      </c>
      <c r="AT142" s="149" t="s">
        <v>157</v>
      </c>
      <c r="AU142" s="149" t="s">
        <v>89</v>
      </c>
      <c r="AY142" s="17" t="s">
        <v>156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89</v>
      </c>
      <c r="BK142" s="150">
        <f t="shared" si="9"/>
        <v>0</v>
      </c>
      <c r="BL142" s="17" t="s">
        <v>1219</v>
      </c>
      <c r="BM142" s="149" t="s">
        <v>608</v>
      </c>
    </row>
    <row r="143" spans="2:65" s="1" customFormat="1" ht="24.2" customHeight="1">
      <c r="B143" s="136"/>
      <c r="C143" s="137" t="s">
        <v>393</v>
      </c>
      <c r="D143" s="137" t="s">
        <v>157</v>
      </c>
      <c r="E143" s="138" t="s">
        <v>7221</v>
      </c>
      <c r="F143" s="139" t="s">
        <v>7222</v>
      </c>
      <c r="G143" s="140" t="s">
        <v>333</v>
      </c>
      <c r="H143" s="141">
        <v>10</v>
      </c>
      <c r="I143" s="142"/>
      <c r="J143" s="143">
        <f t="shared" si="0"/>
        <v>0</v>
      </c>
      <c r="K143" s="144"/>
      <c r="L143" s="32"/>
      <c r="M143" s="145" t="s">
        <v>1</v>
      </c>
      <c r="N143" s="146" t="s">
        <v>42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1219</v>
      </c>
      <c r="AT143" s="149" t="s">
        <v>157</v>
      </c>
      <c r="AU143" s="149" t="s">
        <v>89</v>
      </c>
      <c r="AY143" s="17" t="s">
        <v>156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89</v>
      </c>
      <c r="BK143" s="150">
        <f t="shared" si="9"/>
        <v>0</v>
      </c>
      <c r="BL143" s="17" t="s">
        <v>1219</v>
      </c>
      <c r="BM143" s="149" t="s">
        <v>633</v>
      </c>
    </row>
    <row r="144" spans="2:65" s="1" customFormat="1" ht="16.5" customHeight="1">
      <c r="B144" s="136"/>
      <c r="C144" s="137" t="s">
        <v>403</v>
      </c>
      <c r="D144" s="137" t="s">
        <v>157</v>
      </c>
      <c r="E144" s="138" t="s">
        <v>7223</v>
      </c>
      <c r="F144" s="139" t="s">
        <v>7224</v>
      </c>
      <c r="G144" s="140" t="s">
        <v>333</v>
      </c>
      <c r="H144" s="141">
        <v>221</v>
      </c>
      <c r="I144" s="142"/>
      <c r="J144" s="143">
        <f t="shared" si="0"/>
        <v>0</v>
      </c>
      <c r="K144" s="144"/>
      <c r="L144" s="32"/>
      <c r="M144" s="145" t="s">
        <v>1</v>
      </c>
      <c r="N144" s="146" t="s">
        <v>42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1219</v>
      </c>
      <c r="AT144" s="149" t="s">
        <v>157</v>
      </c>
      <c r="AU144" s="149" t="s">
        <v>89</v>
      </c>
      <c r="AY144" s="17" t="s">
        <v>156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89</v>
      </c>
      <c r="BK144" s="150">
        <f t="shared" si="9"/>
        <v>0</v>
      </c>
      <c r="BL144" s="17" t="s">
        <v>1219</v>
      </c>
      <c r="BM144" s="149" t="s">
        <v>664</v>
      </c>
    </row>
    <row r="145" spans="2:65" s="1" customFormat="1" ht="16.5" customHeight="1">
      <c r="B145" s="136"/>
      <c r="C145" s="137" t="s">
        <v>409</v>
      </c>
      <c r="D145" s="137" t="s">
        <v>157</v>
      </c>
      <c r="E145" s="138" t="s">
        <v>7225</v>
      </c>
      <c r="F145" s="139" t="s">
        <v>7226</v>
      </c>
      <c r="G145" s="140" t="s">
        <v>333</v>
      </c>
      <c r="H145" s="141">
        <v>337</v>
      </c>
      <c r="I145" s="142"/>
      <c r="J145" s="143">
        <f t="shared" si="0"/>
        <v>0</v>
      </c>
      <c r="K145" s="144"/>
      <c r="L145" s="32"/>
      <c r="M145" s="145" t="s">
        <v>1</v>
      </c>
      <c r="N145" s="146" t="s">
        <v>42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1219</v>
      </c>
      <c r="AT145" s="149" t="s">
        <v>157</v>
      </c>
      <c r="AU145" s="149" t="s">
        <v>89</v>
      </c>
      <c r="AY145" s="17" t="s">
        <v>156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89</v>
      </c>
      <c r="BK145" s="150">
        <f t="shared" si="9"/>
        <v>0</v>
      </c>
      <c r="BL145" s="17" t="s">
        <v>1219</v>
      </c>
      <c r="BM145" s="149" t="s">
        <v>688</v>
      </c>
    </row>
    <row r="146" spans="2:65" s="1" customFormat="1" ht="16.5" customHeight="1">
      <c r="B146" s="136"/>
      <c r="C146" s="137" t="s">
        <v>414</v>
      </c>
      <c r="D146" s="137" t="s">
        <v>157</v>
      </c>
      <c r="E146" s="138" t="s">
        <v>7227</v>
      </c>
      <c r="F146" s="139" t="s">
        <v>7228</v>
      </c>
      <c r="G146" s="140" t="s">
        <v>333</v>
      </c>
      <c r="H146" s="141">
        <v>83</v>
      </c>
      <c r="I146" s="142"/>
      <c r="J146" s="143">
        <f t="shared" si="0"/>
        <v>0</v>
      </c>
      <c r="K146" s="144"/>
      <c r="L146" s="32"/>
      <c r="M146" s="145" t="s">
        <v>1</v>
      </c>
      <c r="N146" s="146" t="s">
        <v>42</v>
      </c>
      <c r="P146" s="147">
        <f t="shared" si="1"/>
        <v>0</v>
      </c>
      <c r="Q146" s="147">
        <v>0</v>
      </c>
      <c r="R146" s="147">
        <f t="shared" si="2"/>
        <v>0</v>
      </c>
      <c r="S146" s="147">
        <v>0</v>
      </c>
      <c r="T146" s="148">
        <f t="shared" si="3"/>
        <v>0</v>
      </c>
      <c r="AR146" s="149" t="s">
        <v>1219</v>
      </c>
      <c r="AT146" s="149" t="s">
        <v>157</v>
      </c>
      <c r="AU146" s="149" t="s">
        <v>89</v>
      </c>
      <c r="AY146" s="17" t="s">
        <v>156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89</v>
      </c>
      <c r="BK146" s="150">
        <f t="shared" si="9"/>
        <v>0</v>
      </c>
      <c r="BL146" s="17" t="s">
        <v>1219</v>
      </c>
      <c r="BM146" s="149" t="s">
        <v>715</v>
      </c>
    </row>
    <row r="147" spans="2:65" s="1" customFormat="1" ht="24.2" customHeight="1">
      <c r="B147" s="136"/>
      <c r="C147" s="137" t="s">
        <v>432</v>
      </c>
      <c r="D147" s="137" t="s">
        <v>157</v>
      </c>
      <c r="E147" s="138" t="s">
        <v>7229</v>
      </c>
      <c r="F147" s="139" t="s">
        <v>7230</v>
      </c>
      <c r="G147" s="140" t="s">
        <v>333</v>
      </c>
      <c r="H147" s="141">
        <v>66</v>
      </c>
      <c r="I147" s="142"/>
      <c r="J147" s="143">
        <f t="shared" si="0"/>
        <v>0</v>
      </c>
      <c r="K147" s="144"/>
      <c r="L147" s="32"/>
      <c r="M147" s="145" t="s">
        <v>1</v>
      </c>
      <c r="N147" s="146" t="s">
        <v>42</v>
      </c>
      <c r="P147" s="147">
        <f t="shared" si="1"/>
        <v>0</v>
      </c>
      <c r="Q147" s="147">
        <v>0</v>
      </c>
      <c r="R147" s="147">
        <f t="shared" si="2"/>
        <v>0</v>
      </c>
      <c r="S147" s="147">
        <v>0</v>
      </c>
      <c r="T147" s="148">
        <f t="shared" si="3"/>
        <v>0</v>
      </c>
      <c r="AR147" s="149" t="s">
        <v>1219</v>
      </c>
      <c r="AT147" s="149" t="s">
        <v>157</v>
      </c>
      <c r="AU147" s="149" t="s">
        <v>89</v>
      </c>
      <c r="AY147" s="17" t="s">
        <v>156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7" t="s">
        <v>89</v>
      </c>
      <c r="BK147" s="150">
        <f t="shared" si="9"/>
        <v>0</v>
      </c>
      <c r="BL147" s="17" t="s">
        <v>1219</v>
      </c>
      <c r="BM147" s="149" t="s">
        <v>749</v>
      </c>
    </row>
    <row r="148" spans="2:65" s="1" customFormat="1" ht="24.2" customHeight="1">
      <c r="B148" s="136"/>
      <c r="C148" s="137" t="s">
        <v>167</v>
      </c>
      <c r="D148" s="137" t="s">
        <v>157</v>
      </c>
      <c r="E148" s="138" t="s">
        <v>7231</v>
      </c>
      <c r="F148" s="139" t="s">
        <v>7232</v>
      </c>
      <c r="G148" s="140" t="s">
        <v>333</v>
      </c>
      <c r="H148" s="141">
        <v>3</v>
      </c>
      <c r="I148" s="142"/>
      <c r="J148" s="143">
        <f t="shared" si="0"/>
        <v>0</v>
      </c>
      <c r="K148" s="144"/>
      <c r="L148" s="32"/>
      <c r="M148" s="145" t="s">
        <v>1</v>
      </c>
      <c r="N148" s="146" t="s">
        <v>42</v>
      </c>
      <c r="P148" s="147">
        <f t="shared" si="1"/>
        <v>0</v>
      </c>
      <c r="Q148" s="147">
        <v>0</v>
      </c>
      <c r="R148" s="147">
        <f t="shared" si="2"/>
        <v>0</v>
      </c>
      <c r="S148" s="147">
        <v>0</v>
      </c>
      <c r="T148" s="148">
        <f t="shared" si="3"/>
        <v>0</v>
      </c>
      <c r="AR148" s="149" t="s">
        <v>1219</v>
      </c>
      <c r="AT148" s="149" t="s">
        <v>157</v>
      </c>
      <c r="AU148" s="149" t="s">
        <v>89</v>
      </c>
      <c r="AY148" s="17" t="s">
        <v>156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7" t="s">
        <v>89</v>
      </c>
      <c r="BK148" s="150">
        <f t="shared" si="9"/>
        <v>0</v>
      </c>
      <c r="BL148" s="17" t="s">
        <v>1219</v>
      </c>
      <c r="BM148" s="149" t="s">
        <v>764</v>
      </c>
    </row>
    <row r="149" spans="2:65" s="1" customFormat="1" ht="24.2" customHeight="1">
      <c r="B149" s="136"/>
      <c r="C149" s="137" t="s">
        <v>447</v>
      </c>
      <c r="D149" s="137" t="s">
        <v>157</v>
      </c>
      <c r="E149" s="138" t="s">
        <v>7233</v>
      </c>
      <c r="F149" s="139" t="s">
        <v>7234</v>
      </c>
      <c r="G149" s="140" t="s">
        <v>333</v>
      </c>
      <c r="H149" s="141">
        <v>5</v>
      </c>
      <c r="I149" s="142"/>
      <c r="J149" s="143">
        <f t="shared" si="0"/>
        <v>0</v>
      </c>
      <c r="K149" s="144"/>
      <c r="L149" s="32"/>
      <c r="M149" s="145" t="s">
        <v>1</v>
      </c>
      <c r="N149" s="146" t="s">
        <v>42</v>
      </c>
      <c r="P149" s="147">
        <f t="shared" si="1"/>
        <v>0</v>
      </c>
      <c r="Q149" s="147">
        <v>0</v>
      </c>
      <c r="R149" s="147">
        <f t="shared" si="2"/>
        <v>0</v>
      </c>
      <c r="S149" s="147">
        <v>0</v>
      </c>
      <c r="T149" s="148">
        <f t="shared" si="3"/>
        <v>0</v>
      </c>
      <c r="AR149" s="149" t="s">
        <v>1219</v>
      </c>
      <c r="AT149" s="149" t="s">
        <v>157</v>
      </c>
      <c r="AU149" s="149" t="s">
        <v>89</v>
      </c>
      <c r="AY149" s="17" t="s">
        <v>156</v>
      </c>
      <c r="BE149" s="150">
        <f t="shared" si="4"/>
        <v>0</v>
      </c>
      <c r="BF149" s="150">
        <f t="shared" si="5"/>
        <v>0</v>
      </c>
      <c r="BG149" s="150">
        <f t="shared" si="6"/>
        <v>0</v>
      </c>
      <c r="BH149" s="150">
        <f t="shared" si="7"/>
        <v>0</v>
      </c>
      <c r="BI149" s="150">
        <f t="shared" si="8"/>
        <v>0</v>
      </c>
      <c r="BJ149" s="17" t="s">
        <v>89</v>
      </c>
      <c r="BK149" s="150">
        <f t="shared" si="9"/>
        <v>0</v>
      </c>
      <c r="BL149" s="17" t="s">
        <v>1219</v>
      </c>
      <c r="BM149" s="149" t="s">
        <v>892</v>
      </c>
    </row>
    <row r="150" spans="2:65" s="1" customFormat="1" ht="21.75" customHeight="1">
      <c r="B150" s="136"/>
      <c r="C150" s="137" t="s">
        <v>495</v>
      </c>
      <c r="D150" s="137" t="s">
        <v>157</v>
      </c>
      <c r="E150" s="138" t="s">
        <v>7235</v>
      </c>
      <c r="F150" s="139" t="s">
        <v>7236</v>
      </c>
      <c r="G150" s="140" t="s">
        <v>333</v>
      </c>
      <c r="H150" s="141">
        <v>36</v>
      </c>
      <c r="I150" s="142"/>
      <c r="J150" s="143">
        <f t="shared" si="0"/>
        <v>0</v>
      </c>
      <c r="K150" s="144"/>
      <c r="L150" s="32"/>
      <c r="M150" s="145" t="s">
        <v>1</v>
      </c>
      <c r="N150" s="146" t="s">
        <v>42</v>
      </c>
      <c r="P150" s="147">
        <f t="shared" si="1"/>
        <v>0</v>
      </c>
      <c r="Q150" s="147">
        <v>0</v>
      </c>
      <c r="R150" s="147">
        <f t="shared" si="2"/>
        <v>0</v>
      </c>
      <c r="S150" s="147">
        <v>0</v>
      </c>
      <c r="T150" s="148">
        <f t="shared" si="3"/>
        <v>0</v>
      </c>
      <c r="AR150" s="149" t="s">
        <v>1219</v>
      </c>
      <c r="AT150" s="149" t="s">
        <v>157</v>
      </c>
      <c r="AU150" s="149" t="s">
        <v>89</v>
      </c>
      <c r="AY150" s="17" t="s">
        <v>156</v>
      </c>
      <c r="BE150" s="150">
        <f t="shared" si="4"/>
        <v>0</v>
      </c>
      <c r="BF150" s="150">
        <f t="shared" si="5"/>
        <v>0</v>
      </c>
      <c r="BG150" s="150">
        <f t="shared" si="6"/>
        <v>0</v>
      </c>
      <c r="BH150" s="150">
        <f t="shared" si="7"/>
        <v>0</v>
      </c>
      <c r="BI150" s="150">
        <f t="shared" si="8"/>
        <v>0</v>
      </c>
      <c r="BJ150" s="17" t="s">
        <v>89</v>
      </c>
      <c r="BK150" s="150">
        <f t="shared" si="9"/>
        <v>0</v>
      </c>
      <c r="BL150" s="17" t="s">
        <v>1219</v>
      </c>
      <c r="BM150" s="149" t="s">
        <v>981</v>
      </c>
    </row>
    <row r="151" spans="2:65" s="1" customFormat="1" ht="21.75" customHeight="1">
      <c r="B151" s="136"/>
      <c r="C151" s="137" t="s">
        <v>7</v>
      </c>
      <c r="D151" s="137" t="s">
        <v>157</v>
      </c>
      <c r="E151" s="138" t="s">
        <v>7237</v>
      </c>
      <c r="F151" s="139" t="s">
        <v>7238</v>
      </c>
      <c r="G151" s="140" t="s">
        <v>333</v>
      </c>
      <c r="H151" s="141">
        <v>6</v>
      </c>
      <c r="I151" s="142"/>
      <c r="J151" s="143">
        <f t="shared" si="0"/>
        <v>0</v>
      </c>
      <c r="K151" s="144"/>
      <c r="L151" s="32"/>
      <c r="M151" s="145" t="s">
        <v>1</v>
      </c>
      <c r="N151" s="146" t="s">
        <v>42</v>
      </c>
      <c r="P151" s="147">
        <f t="shared" si="1"/>
        <v>0</v>
      </c>
      <c r="Q151" s="147">
        <v>0</v>
      </c>
      <c r="R151" s="147">
        <f t="shared" si="2"/>
        <v>0</v>
      </c>
      <c r="S151" s="147">
        <v>0</v>
      </c>
      <c r="T151" s="148">
        <f t="shared" si="3"/>
        <v>0</v>
      </c>
      <c r="AR151" s="149" t="s">
        <v>1219</v>
      </c>
      <c r="AT151" s="149" t="s">
        <v>157</v>
      </c>
      <c r="AU151" s="149" t="s">
        <v>89</v>
      </c>
      <c r="AY151" s="17" t="s">
        <v>156</v>
      </c>
      <c r="BE151" s="150">
        <f t="shared" si="4"/>
        <v>0</v>
      </c>
      <c r="BF151" s="150">
        <f t="shared" si="5"/>
        <v>0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7" t="s">
        <v>89</v>
      </c>
      <c r="BK151" s="150">
        <f t="shared" si="9"/>
        <v>0</v>
      </c>
      <c r="BL151" s="17" t="s">
        <v>1219</v>
      </c>
      <c r="BM151" s="149" t="s">
        <v>1004</v>
      </c>
    </row>
    <row r="152" spans="2:65" s="1" customFormat="1" ht="24.2" customHeight="1">
      <c r="B152" s="136"/>
      <c r="C152" s="137" t="s">
        <v>548</v>
      </c>
      <c r="D152" s="137" t="s">
        <v>157</v>
      </c>
      <c r="E152" s="138" t="s">
        <v>7239</v>
      </c>
      <c r="F152" s="139" t="s">
        <v>7240</v>
      </c>
      <c r="G152" s="140" t="s">
        <v>333</v>
      </c>
      <c r="H152" s="141">
        <v>4</v>
      </c>
      <c r="I152" s="142"/>
      <c r="J152" s="143">
        <f t="shared" si="0"/>
        <v>0</v>
      </c>
      <c r="K152" s="144"/>
      <c r="L152" s="32"/>
      <c r="M152" s="145" t="s">
        <v>1</v>
      </c>
      <c r="N152" s="146" t="s">
        <v>42</v>
      </c>
      <c r="P152" s="147">
        <f t="shared" si="1"/>
        <v>0</v>
      </c>
      <c r="Q152" s="147">
        <v>0</v>
      </c>
      <c r="R152" s="147">
        <f t="shared" si="2"/>
        <v>0</v>
      </c>
      <c r="S152" s="147">
        <v>0</v>
      </c>
      <c r="T152" s="148">
        <f t="shared" si="3"/>
        <v>0</v>
      </c>
      <c r="AR152" s="149" t="s">
        <v>1219</v>
      </c>
      <c r="AT152" s="149" t="s">
        <v>157</v>
      </c>
      <c r="AU152" s="149" t="s">
        <v>89</v>
      </c>
      <c r="AY152" s="17" t="s">
        <v>156</v>
      </c>
      <c r="BE152" s="150">
        <f t="shared" si="4"/>
        <v>0</v>
      </c>
      <c r="BF152" s="150">
        <f t="shared" si="5"/>
        <v>0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7" t="s">
        <v>89</v>
      </c>
      <c r="BK152" s="150">
        <f t="shared" si="9"/>
        <v>0</v>
      </c>
      <c r="BL152" s="17" t="s">
        <v>1219</v>
      </c>
      <c r="BM152" s="149" t="s">
        <v>1016</v>
      </c>
    </row>
    <row r="153" spans="2:65" s="1" customFormat="1" ht="21.75" customHeight="1">
      <c r="B153" s="136"/>
      <c r="C153" s="137" t="s">
        <v>571</v>
      </c>
      <c r="D153" s="137" t="s">
        <v>157</v>
      </c>
      <c r="E153" s="138" t="s">
        <v>7241</v>
      </c>
      <c r="F153" s="139" t="s">
        <v>7242</v>
      </c>
      <c r="G153" s="140" t="s">
        <v>333</v>
      </c>
      <c r="H153" s="141">
        <v>16</v>
      </c>
      <c r="I153" s="142"/>
      <c r="J153" s="143">
        <f t="shared" si="0"/>
        <v>0</v>
      </c>
      <c r="K153" s="144"/>
      <c r="L153" s="32"/>
      <c r="M153" s="145" t="s">
        <v>1</v>
      </c>
      <c r="N153" s="146" t="s">
        <v>42</v>
      </c>
      <c r="P153" s="147">
        <f t="shared" si="1"/>
        <v>0</v>
      </c>
      <c r="Q153" s="147">
        <v>0</v>
      </c>
      <c r="R153" s="147">
        <f t="shared" si="2"/>
        <v>0</v>
      </c>
      <c r="S153" s="147">
        <v>0</v>
      </c>
      <c r="T153" s="148">
        <f t="shared" si="3"/>
        <v>0</v>
      </c>
      <c r="AR153" s="149" t="s">
        <v>1219</v>
      </c>
      <c r="AT153" s="149" t="s">
        <v>157</v>
      </c>
      <c r="AU153" s="149" t="s">
        <v>89</v>
      </c>
      <c r="AY153" s="17" t="s">
        <v>156</v>
      </c>
      <c r="BE153" s="150">
        <f t="shared" si="4"/>
        <v>0</v>
      </c>
      <c r="BF153" s="150">
        <f t="shared" si="5"/>
        <v>0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7" t="s">
        <v>89</v>
      </c>
      <c r="BK153" s="150">
        <f t="shared" si="9"/>
        <v>0</v>
      </c>
      <c r="BL153" s="17" t="s">
        <v>1219</v>
      </c>
      <c r="BM153" s="149" t="s">
        <v>166</v>
      </c>
    </row>
    <row r="154" spans="2:65" s="1" customFormat="1" ht="21.75" customHeight="1">
      <c r="B154" s="136"/>
      <c r="C154" s="137" t="s">
        <v>587</v>
      </c>
      <c r="D154" s="137" t="s">
        <v>157</v>
      </c>
      <c r="E154" s="138" t="s">
        <v>7243</v>
      </c>
      <c r="F154" s="139" t="s">
        <v>7244</v>
      </c>
      <c r="G154" s="140" t="s">
        <v>333</v>
      </c>
      <c r="H154" s="141">
        <v>12</v>
      </c>
      <c r="I154" s="142"/>
      <c r="J154" s="143">
        <f t="shared" si="0"/>
        <v>0</v>
      </c>
      <c r="K154" s="144"/>
      <c r="L154" s="32"/>
      <c r="M154" s="145" t="s">
        <v>1</v>
      </c>
      <c r="N154" s="146" t="s">
        <v>42</v>
      </c>
      <c r="P154" s="147">
        <f t="shared" si="1"/>
        <v>0</v>
      </c>
      <c r="Q154" s="147">
        <v>0</v>
      </c>
      <c r="R154" s="147">
        <f t="shared" si="2"/>
        <v>0</v>
      </c>
      <c r="S154" s="147">
        <v>0</v>
      </c>
      <c r="T154" s="148">
        <f t="shared" si="3"/>
        <v>0</v>
      </c>
      <c r="AR154" s="149" t="s">
        <v>1219</v>
      </c>
      <c r="AT154" s="149" t="s">
        <v>157</v>
      </c>
      <c r="AU154" s="149" t="s">
        <v>89</v>
      </c>
      <c r="AY154" s="17" t="s">
        <v>156</v>
      </c>
      <c r="BE154" s="150">
        <f t="shared" si="4"/>
        <v>0</v>
      </c>
      <c r="BF154" s="150">
        <f t="shared" si="5"/>
        <v>0</v>
      </c>
      <c r="BG154" s="150">
        <f t="shared" si="6"/>
        <v>0</v>
      </c>
      <c r="BH154" s="150">
        <f t="shared" si="7"/>
        <v>0</v>
      </c>
      <c r="BI154" s="150">
        <f t="shared" si="8"/>
        <v>0</v>
      </c>
      <c r="BJ154" s="17" t="s">
        <v>89</v>
      </c>
      <c r="BK154" s="150">
        <f t="shared" si="9"/>
        <v>0</v>
      </c>
      <c r="BL154" s="17" t="s">
        <v>1219</v>
      </c>
      <c r="BM154" s="149" t="s">
        <v>1086</v>
      </c>
    </row>
    <row r="155" spans="2:65" s="1" customFormat="1" ht="24.2" customHeight="1">
      <c r="B155" s="136"/>
      <c r="C155" s="137" t="s">
        <v>602</v>
      </c>
      <c r="D155" s="137" t="s">
        <v>157</v>
      </c>
      <c r="E155" s="138" t="s">
        <v>7245</v>
      </c>
      <c r="F155" s="139" t="s">
        <v>7246</v>
      </c>
      <c r="G155" s="140" t="s">
        <v>333</v>
      </c>
      <c r="H155" s="141">
        <v>24</v>
      </c>
      <c r="I155" s="142"/>
      <c r="J155" s="143">
        <f t="shared" si="0"/>
        <v>0</v>
      </c>
      <c r="K155" s="144"/>
      <c r="L155" s="32"/>
      <c r="M155" s="145" t="s">
        <v>1</v>
      </c>
      <c r="N155" s="146" t="s">
        <v>42</v>
      </c>
      <c r="P155" s="147">
        <f t="shared" si="1"/>
        <v>0</v>
      </c>
      <c r="Q155" s="147">
        <v>0</v>
      </c>
      <c r="R155" s="147">
        <f t="shared" si="2"/>
        <v>0</v>
      </c>
      <c r="S155" s="147">
        <v>0</v>
      </c>
      <c r="T155" s="148">
        <f t="shared" si="3"/>
        <v>0</v>
      </c>
      <c r="AR155" s="149" t="s">
        <v>1219</v>
      </c>
      <c r="AT155" s="149" t="s">
        <v>157</v>
      </c>
      <c r="AU155" s="149" t="s">
        <v>89</v>
      </c>
      <c r="AY155" s="17" t="s">
        <v>156</v>
      </c>
      <c r="BE155" s="150">
        <f t="shared" si="4"/>
        <v>0</v>
      </c>
      <c r="BF155" s="150">
        <f t="shared" si="5"/>
        <v>0</v>
      </c>
      <c r="BG155" s="150">
        <f t="shared" si="6"/>
        <v>0</v>
      </c>
      <c r="BH155" s="150">
        <f t="shared" si="7"/>
        <v>0</v>
      </c>
      <c r="BI155" s="150">
        <f t="shared" si="8"/>
        <v>0</v>
      </c>
      <c r="BJ155" s="17" t="s">
        <v>89</v>
      </c>
      <c r="BK155" s="150">
        <f t="shared" si="9"/>
        <v>0</v>
      </c>
      <c r="BL155" s="17" t="s">
        <v>1219</v>
      </c>
      <c r="BM155" s="149" t="s">
        <v>1139</v>
      </c>
    </row>
    <row r="156" spans="2:65" s="1" customFormat="1" ht="16.5" customHeight="1">
      <c r="B156" s="136"/>
      <c r="C156" s="137" t="s">
        <v>608</v>
      </c>
      <c r="D156" s="137" t="s">
        <v>157</v>
      </c>
      <c r="E156" s="138" t="s">
        <v>7247</v>
      </c>
      <c r="F156" s="139" t="s">
        <v>7248</v>
      </c>
      <c r="G156" s="140" t="s">
        <v>333</v>
      </c>
      <c r="H156" s="141">
        <v>15</v>
      </c>
      <c r="I156" s="142"/>
      <c r="J156" s="143">
        <f t="shared" si="0"/>
        <v>0</v>
      </c>
      <c r="K156" s="144"/>
      <c r="L156" s="32"/>
      <c r="M156" s="145" t="s">
        <v>1</v>
      </c>
      <c r="N156" s="146" t="s">
        <v>42</v>
      </c>
      <c r="P156" s="147">
        <f t="shared" si="1"/>
        <v>0</v>
      </c>
      <c r="Q156" s="147">
        <v>0</v>
      </c>
      <c r="R156" s="147">
        <f t="shared" si="2"/>
        <v>0</v>
      </c>
      <c r="S156" s="147">
        <v>0</v>
      </c>
      <c r="T156" s="148">
        <f t="shared" si="3"/>
        <v>0</v>
      </c>
      <c r="AR156" s="149" t="s">
        <v>1219</v>
      </c>
      <c r="AT156" s="149" t="s">
        <v>157</v>
      </c>
      <c r="AU156" s="149" t="s">
        <v>89</v>
      </c>
      <c r="AY156" s="17" t="s">
        <v>156</v>
      </c>
      <c r="BE156" s="150">
        <f t="shared" si="4"/>
        <v>0</v>
      </c>
      <c r="BF156" s="150">
        <f t="shared" si="5"/>
        <v>0</v>
      </c>
      <c r="BG156" s="150">
        <f t="shared" si="6"/>
        <v>0</v>
      </c>
      <c r="BH156" s="150">
        <f t="shared" si="7"/>
        <v>0</v>
      </c>
      <c r="BI156" s="150">
        <f t="shared" si="8"/>
        <v>0</v>
      </c>
      <c r="BJ156" s="17" t="s">
        <v>89</v>
      </c>
      <c r="BK156" s="150">
        <f t="shared" si="9"/>
        <v>0</v>
      </c>
      <c r="BL156" s="17" t="s">
        <v>1219</v>
      </c>
      <c r="BM156" s="149" t="s">
        <v>1156</v>
      </c>
    </row>
    <row r="157" spans="2:65" s="1" customFormat="1" ht="24.2" customHeight="1">
      <c r="B157" s="136"/>
      <c r="C157" s="137" t="s">
        <v>626</v>
      </c>
      <c r="D157" s="137" t="s">
        <v>157</v>
      </c>
      <c r="E157" s="138" t="s">
        <v>7249</v>
      </c>
      <c r="F157" s="139" t="s">
        <v>7250</v>
      </c>
      <c r="G157" s="140" t="s">
        <v>333</v>
      </c>
      <c r="H157" s="141">
        <v>1</v>
      </c>
      <c r="I157" s="142"/>
      <c r="J157" s="143">
        <f t="shared" si="0"/>
        <v>0</v>
      </c>
      <c r="K157" s="144"/>
      <c r="L157" s="32"/>
      <c r="M157" s="145" t="s">
        <v>1</v>
      </c>
      <c r="N157" s="146" t="s">
        <v>42</v>
      </c>
      <c r="P157" s="147">
        <f t="shared" si="1"/>
        <v>0</v>
      </c>
      <c r="Q157" s="147">
        <v>0</v>
      </c>
      <c r="R157" s="147">
        <f t="shared" si="2"/>
        <v>0</v>
      </c>
      <c r="S157" s="147">
        <v>0</v>
      </c>
      <c r="T157" s="148">
        <f t="shared" si="3"/>
        <v>0</v>
      </c>
      <c r="AR157" s="149" t="s">
        <v>1219</v>
      </c>
      <c r="AT157" s="149" t="s">
        <v>157</v>
      </c>
      <c r="AU157" s="149" t="s">
        <v>89</v>
      </c>
      <c r="AY157" s="17" t="s">
        <v>156</v>
      </c>
      <c r="BE157" s="150">
        <f t="shared" si="4"/>
        <v>0</v>
      </c>
      <c r="BF157" s="150">
        <f t="shared" si="5"/>
        <v>0</v>
      </c>
      <c r="BG157" s="150">
        <f t="shared" si="6"/>
        <v>0</v>
      </c>
      <c r="BH157" s="150">
        <f t="shared" si="7"/>
        <v>0</v>
      </c>
      <c r="BI157" s="150">
        <f t="shared" si="8"/>
        <v>0</v>
      </c>
      <c r="BJ157" s="17" t="s">
        <v>89</v>
      </c>
      <c r="BK157" s="150">
        <f t="shared" si="9"/>
        <v>0</v>
      </c>
      <c r="BL157" s="17" t="s">
        <v>1219</v>
      </c>
      <c r="BM157" s="149" t="s">
        <v>1179</v>
      </c>
    </row>
    <row r="158" spans="2:65" s="1" customFormat="1" ht="24.2" customHeight="1">
      <c r="B158" s="136"/>
      <c r="C158" s="137" t="s">
        <v>633</v>
      </c>
      <c r="D158" s="137" t="s">
        <v>157</v>
      </c>
      <c r="E158" s="138" t="s">
        <v>7251</v>
      </c>
      <c r="F158" s="139" t="s">
        <v>7252</v>
      </c>
      <c r="G158" s="140" t="s">
        <v>333</v>
      </c>
      <c r="H158" s="141">
        <v>18</v>
      </c>
      <c r="I158" s="142"/>
      <c r="J158" s="143">
        <f t="shared" si="0"/>
        <v>0</v>
      </c>
      <c r="K158" s="144"/>
      <c r="L158" s="32"/>
      <c r="M158" s="145" t="s">
        <v>1</v>
      </c>
      <c r="N158" s="146" t="s">
        <v>42</v>
      </c>
      <c r="P158" s="147">
        <f t="shared" si="1"/>
        <v>0</v>
      </c>
      <c r="Q158" s="147">
        <v>0</v>
      </c>
      <c r="R158" s="147">
        <f t="shared" si="2"/>
        <v>0</v>
      </c>
      <c r="S158" s="147">
        <v>0</v>
      </c>
      <c r="T158" s="148">
        <f t="shared" si="3"/>
        <v>0</v>
      </c>
      <c r="AR158" s="149" t="s">
        <v>1219</v>
      </c>
      <c r="AT158" s="149" t="s">
        <v>157</v>
      </c>
      <c r="AU158" s="149" t="s">
        <v>89</v>
      </c>
      <c r="AY158" s="17" t="s">
        <v>156</v>
      </c>
      <c r="BE158" s="150">
        <f t="shared" si="4"/>
        <v>0</v>
      </c>
      <c r="BF158" s="150">
        <f t="shared" si="5"/>
        <v>0</v>
      </c>
      <c r="BG158" s="150">
        <f t="shared" si="6"/>
        <v>0</v>
      </c>
      <c r="BH158" s="150">
        <f t="shared" si="7"/>
        <v>0</v>
      </c>
      <c r="BI158" s="150">
        <f t="shared" si="8"/>
        <v>0</v>
      </c>
      <c r="BJ158" s="17" t="s">
        <v>89</v>
      </c>
      <c r="BK158" s="150">
        <f t="shared" si="9"/>
        <v>0</v>
      </c>
      <c r="BL158" s="17" t="s">
        <v>1219</v>
      </c>
      <c r="BM158" s="149" t="s">
        <v>1192</v>
      </c>
    </row>
    <row r="159" spans="2:65" s="1" customFormat="1" ht="24.2" customHeight="1">
      <c r="B159" s="136"/>
      <c r="C159" s="137" t="s">
        <v>647</v>
      </c>
      <c r="D159" s="137" t="s">
        <v>157</v>
      </c>
      <c r="E159" s="138" t="s">
        <v>7253</v>
      </c>
      <c r="F159" s="139" t="s">
        <v>7254</v>
      </c>
      <c r="G159" s="140" t="s">
        <v>333</v>
      </c>
      <c r="H159" s="141">
        <v>3</v>
      </c>
      <c r="I159" s="142"/>
      <c r="J159" s="143">
        <f t="shared" si="0"/>
        <v>0</v>
      </c>
      <c r="K159" s="144"/>
      <c r="L159" s="32"/>
      <c r="M159" s="145" t="s">
        <v>1</v>
      </c>
      <c r="N159" s="146" t="s">
        <v>42</v>
      </c>
      <c r="P159" s="147">
        <f t="shared" si="1"/>
        <v>0</v>
      </c>
      <c r="Q159" s="147">
        <v>0</v>
      </c>
      <c r="R159" s="147">
        <f t="shared" si="2"/>
        <v>0</v>
      </c>
      <c r="S159" s="147">
        <v>0</v>
      </c>
      <c r="T159" s="148">
        <f t="shared" si="3"/>
        <v>0</v>
      </c>
      <c r="AR159" s="149" t="s">
        <v>1219</v>
      </c>
      <c r="AT159" s="149" t="s">
        <v>157</v>
      </c>
      <c r="AU159" s="149" t="s">
        <v>89</v>
      </c>
      <c r="AY159" s="17" t="s">
        <v>156</v>
      </c>
      <c r="BE159" s="150">
        <f t="shared" si="4"/>
        <v>0</v>
      </c>
      <c r="BF159" s="150">
        <f t="shared" si="5"/>
        <v>0</v>
      </c>
      <c r="BG159" s="150">
        <f t="shared" si="6"/>
        <v>0</v>
      </c>
      <c r="BH159" s="150">
        <f t="shared" si="7"/>
        <v>0</v>
      </c>
      <c r="BI159" s="150">
        <f t="shared" si="8"/>
        <v>0</v>
      </c>
      <c r="BJ159" s="17" t="s">
        <v>89</v>
      </c>
      <c r="BK159" s="150">
        <f t="shared" si="9"/>
        <v>0</v>
      </c>
      <c r="BL159" s="17" t="s">
        <v>1219</v>
      </c>
      <c r="BM159" s="149" t="s">
        <v>1205</v>
      </c>
    </row>
    <row r="160" spans="2:65" s="1" customFormat="1" ht="33" customHeight="1">
      <c r="B160" s="136"/>
      <c r="C160" s="137" t="s">
        <v>664</v>
      </c>
      <c r="D160" s="137" t="s">
        <v>157</v>
      </c>
      <c r="E160" s="138" t="s">
        <v>7255</v>
      </c>
      <c r="F160" s="139" t="s">
        <v>7256</v>
      </c>
      <c r="G160" s="140" t="s">
        <v>333</v>
      </c>
      <c r="H160" s="141">
        <v>1</v>
      </c>
      <c r="I160" s="142"/>
      <c r="J160" s="143">
        <f t="shared" si="0"/>
        <v>0</v>
      </c>
      <c r="K160" s="144"/>
      <c r="L160" s="32"/>
      <c r="M160" s="145" t="s">
        <v>1</v>
      </c>
      <c r="N160" s="146" t="s">
        <v>42</v>
      </c>
      <c r="P160" s="147">
        <f t="shared" si="1"/>
        <v>0</v>
      </c>
      <c r="Q160" s="147">
        <v>0</v>
      </c>
      <c r="R160" s="147">
        <f t="shared" si="2"/>
        <v>0</v>
      </c>
      <c r="S160" s="147">
        <v>0</v>
      </c>
      <c r="T160" s="148">
        <f t="shared" si="3"/>
        <v>0</v>
      </c>
      <c r="AR160" s="149" t="s">
        <v>1219</v>
      </c>
      <c r="AT160" s="149" t="s">
        <v>157</v>
      </c>
      <c r="AU160" s="149" t="s">
        <v>89</v>
      </c>
      <c r="AY160" s="17" t="s">
        <v>156</v>
      </c>
      <c r="BE160" s="150">
        <f t="shared" si="4"/>
        <v>0</v>
      </c>
      <c r="BF160" s="150">
        <f t="shared" si="5"/>
        <v>0</v>
      </c>
      <c r="BG160" s="150">
        <f t="shared" si="6"/>
        <v>0</v>
      </c>
      <c r="BH160" s="150">
        <f t="shared" si="7"/>
        <v>0</v>
      </c>
      <c r="BI160" s="150">
        <f t="shared" si="8"/>
        <v>0</v>
      </c>
      <c r="BJ160" s="17" t="s">
        <v>89</v>
      </c>
      <c r="BK160" s="150">
        <f t="shared" si="9"/>
        <v>0</v>
      </c>
      <c r="BL160" s="17" t="s">
        <v>1219</v>
      </c>
      <c r="BM160" s="149" t="s">
        <v>1219</v>
      </c>
    </row>
    <row r="161" spans="2:65" s="1" customFormat="1" ht="24.2" customHeight="1">
      <c r="B161" s="136"/>
      <c r="C161" s="137" t="s">
        <v>681</v>
      </c>
      <c r="D161" s="137" t="s">
        <v>157</v>
      </c>
      <c r="E161" s="138" t="s">
        <v>7257</v>
      </c>
      <c r="F161" s="139" t="s">
        <v>7258</v>
      </c>
      <c r="G161" s="140" t="s">
        <v>333</v>
      </c>
      <c r="H161" s="141">
        <v>2</v>
      </c>
      <c r="I161" s="142"/>
      <c r="J161" s="143">
        <f t="shared" ref="J161:J192" si="10">ROUND(I161*H161,2)</f>
        <v>0</v>
      </c>
      <c r="K161" s="144"/>
      <c r="L161" s="32"/>
      <c r="M161" s="145" t="s">
        <v>1</v>
      </c>
      <c r="N161" s="146" t="s">
        <v>42</v>
      </c>
      <c r="P161" s="147">
        <f t="shared" ref="P161:P192" si="11">O161*H161</f>
        <v>0</v>
      </c>
      <c r="Q161" s="147">
        <v>0</v>
      </c>
      <c r="R161" s="147">
        <f t="shared" ref="R161:R192" si="12">Q161*H161</f>
        <v>0</v>
      </c>
      <c r="S161" s="147">
        <v>0</v>
      </c>
      <c r="T161" s="148">
        <f t="shared" ref="T161:T192" si="13">S161*H161</f>
        <v>0</v>
      </c>
      <c r="AR161" s="149" t="s">
        <v>1219</v>
      </c>
      <c r="AT161" s="149" t="s">
        <v>157</v>
      </c>
      <c r="AU161" s="149" t="s">
        <v>89</v>
      </c>
      <c r="AY161" s="17" t="s">
        <v>156</v>
      </c>
      <c r="BE161" s="150">
        <f t="shared" ref="BE161:BE192" si="14">IF(N161="základná",J161,0)</f>
        <v>0</v>
      </c>
      <c r="BF161" s="150">
        <f t="shared" ref="BF161:BF192" si="15">IF(N161="znížená",J161,0)</f>
        <v>0</v>
      </c>
      <c r="BG161" s="150">
        <f t="shared" ref="BG161:BG192" si="16">IF(N161="zákl. prenesená",J161,0)</f>
        <v>0</v>
      </c>
      <c r="BH161" s="150">
        <f t="shared" ref="BH161:BH192" si="17">IF(N161="zníž. prenesená",J161,0)</f>
        <v>0</v>
      </c>
      <c r="BI161" s="150">
        <f t="shared" ref="BI161:BI192" si="18">IF(N161="nulová",J161,0)</f>
        <v>0</v>
      </c>
      <c r="BJ161" s="17" t="s">
        <v>89</v>
      </c>
      <c r="BK161" s="150">
        <f t="shared" ref="BK161:BK192" si="19">ROUND(I161*H161,2)</f>
        <v>0</v>
      </c>
      <c r="BL161" s="17" t="s">
        <v>1219</v>
      </c>
      <c r="BM161" s="149" t="s">
        <v>1232</v>
      </c>
    </row>
    <row r="162" spans="2:65" s="1" customFormat="1" ht="24.2" customHeight="1">
      <c r="B162" s="136"/>
      <c r="C162" s="137" t="s">
        <v>688</v>
      </c>
      <c r="D162" s="137" t="s">
        <v>157</v>
      </c>
      <c r="E162" s="138" t="s">
        <v>7259</v>
      </c>
      <c r="F162" s="139" t="s">
        <v>7260</v>
      </c>
      <c r="G162" s="140" t="s">
        <v>333</v>
      </c>
      <c r="H162" s="141">
        <v>3</v>
      </c>
      <c r="I162" s="142"/>
      <c r="J162" s="143">
        <f t="shared" si="10"/>
        <v>0</v>
      </c>
      <c r="K162" s="144"/>
      <c r="L162" s="32"/>
      <c r="M162" s="145" t="s">
        <v>1</v>
      </c>
      <c r="N162" s="146" t="s">
        <v>42</v>
      </c>
      <c r="P162" s="147">
        <f t="shared" si="11"/>
        <v>0</v>
      </c>
      <c r="Q162" s="147">
        <v>0</v>
      </c>
      <c r="R162" s="147">
        <f t="shared" si="12"/>
        <v>0</v>
      </c>
      <c r="S162" s="147">
        <v>0</v>
      </c>
      <c r="T162" s="148">
        <f t="shared" si="13"/>
        <v>0</v>
      </c>
      <c r="AR162" s="149" t="s">
        <v>1219</v>
      </c>
      <c r="AT162" s="149" t="s">
        <v>157</v>
      </c>
      <c r="AU162" s="149" t="s">
        <v>89</v>
      </c>
      <c r="AY162" s="17" t="s">
        <v>156</v>
      </c>
      <c r="BE162" s="150">
        <f t="shared" si="14"/>
        <v>0</v>
      </c>
      <c r="BF162" s="150">
        <f t="shared" si="15"/>
        <v>0</v>
      </c>
      <c r="BG162" s="150">
        <f t="shared" si="16"/>
        <v>0</v>
      </c>
      <c r="BH162" s="150">
        <f t="shared" si="17"/>
        <v>0</v>
      </c>
      <c r="BI162" s="150">
        <f t="shared" si="18"/>
        <v>0</v>
      </c>
      <c r="BJ162" s="17" t="s">
        <v>89</v>
      </c>
      <c r="BK162" s="150">
        <f t="shared" si="19"/>
        <v>0</v>
      </c>
      <c r="BL162" s="17" t="s">
        <v>1219</v>
      </c>
      <c r="BM162" s="149" t="s">
        <v>1245</v>
      </c>
    </row>
    <row r="163" spans="2:65" s="1" customFormat="1" ht="24.2" customHeight="1">
      <c r="B163" s="136"/>
      <c r="C163" s="137" t="s">
        <v>702</v>
      </c>
      <c r="D163" s="137" t="s">
        <v>157</v>
      </c>
      <c r="E163" s="138" t="s">
        <v>7261</v>
      </c>
      <c r="F163" s="139" t="s">
        <v>7262</v>
      </c>
      <c r="G163" s="140" t="s">
        <v>333</v>
      </c>
      <c r="H163" s="141">
        <v>377</v>
      </c>
      <c r="I163" s="142"/>
      <c r="J163" s="143">
        <f t="shared" si="10"/>
        <v>0</v>
      </c>
      <c r="K163" s="144"/>
      <c r="L163" s="32"/>
      <c r="M163" s="145" t="s">
        <v>1</v>
      </c>
      <c r="N163" s="146" t="s">
        <v>42</v>
      </c>
      <c r="P163" s="147">
        <f t="shared" si="11"/>
        <v>0</v>
      </c>
      <c r="Q163" s="147">
        <v>0</v>
      </c>
      <c r="R163" s="147">
        <f t="shared" si="12"/>
        <v>0</v>
      </c>
      <c r="S163" s="147">
        <v>0</v>
      </c>
      <c r="T163" s="148">
        <f t="shared" si="13"/>
        <v>0</v>
      </c>
      <c r="AR163" s="149" t="s">
        <v>1219</v>
      </c>
      <c r="AT163" s="149" t="s">
        <v>157</v>
      </c>
      <c r="AU163" s="149" t="s">
        <v>89</v>
      </c>
      <c r="AY163" s="17" t="s">
        <v>156</v>
      </c>
      <c r="BE163" s="150">
        <f t="shared" si="14"/>
        <v>0</v>
      </c>
      <c r="BF163" s="150">
        <f t="shared" si="15"/>
        <v>0</v>
      </c>
      <c r="BG163" s="150">
        <f t="shared" si="16"/>
        <v>0</v>
      </c>
      <c r="BH163" s="150">
        <f t="shared" si="17"/>
        <v>0</v>
      </c>
      <c r="BI163" s="150">
        <f t="shared" si="18"/>
        <v>0</v>
      </c>
      <c r="BJ163" s="17" t="s">
        <v>89</v>
      </c>
      <c r="BK163" s="150">
        <f t="shared" si="19"/>
        <v>0</v>
      </c>
      <c r="BL163" s="17" t="s">
        <v>1219</v>
      </c>
      <c r="BM163" s="149" t="s">
        <v>1257</v>
      </c>
    </row>
    <row r="164" spans="2:65" s="1" customFormat="1" ht="24.2" customHeight="1">
      <c r="B164" s="136"/>
      <c r="C164" s="137" t="s">
        <v>715</v>
      </c>
      <c r="D164" s="137" t="s">
        <v>157</v>
      </c>
      <c r="E164" s="138" t="s">
        <v>7263</v>
      </c>
      <c r="F164" s="139" t="s">
        <v>7264</v>
      </c>
      <c r="G164" s="140" t="s">
        <v>333</v>
      </c>
      <c r="H164" s="141">
        <v>17</v>
      </c>
      <c r="I164" s="142"/>
      <c r="J164" s="143">
        <f t="shared" si="10"/>
        <v>0</v>
      </c>
      <c r="K164" s="144"/>
      <c r="L164" s="32"/>
      <c r="M164" s="145" t="s">
        <v>1</v>
      </c>
      <c r="N164" s="146" t="s">
        <v>42</v>
      </c>
      <c r="P164" s="147">
        <f t="shared" si="11"/>
        <v>0</v>
      </c>
      <c r="Q164" s="147">
        <v>0</v>
      </c>
      <c r="R164" s="147">
        <f t="shared" si="12"/>
        <v>0</v>
      </c>
      <c r="S164" s="147">
        <v>0</v>
      </c>
      <c r="T164" s="148">
        <f t="shared" si="13"/>
        <v>0</v>
      </c>
      <c r="AR164" s="149" t="s">
        <v>1219</v>
      </c>
      <c r="AT164" s="149" t="s">
        <v>157</v>
      </c>
      <c r="AU164" s="149" t="s">
        <v>89</v>
      </c>
      <c r="AY164" s="17" t="s">
        <v>156</v>
      </c>
      <c r="BE164" s="150">
        <f t="shared" si="14"/>
        <v>0</v>
      </c>
      <c r="BF164" s="150">
        <f t="shared" si="15"/>
        <v>0</v>
      </c>
      <c r="BG164" s="150">
        <f t="shared" si="16"/>
        <v>0</v>
      </c>
      <c r="BH164" s="150">
        <f t="shared" si="17"/>
        <v>0</v>
      </c>
      <c r="BI164" s="150">
        <f t="shared" si="18"/>
        <v>0</v>
      </c>
      <c r="BJ164" s="17" t="s">
        <v>89</v>
      </c>
      <c r="BK164" s="150">
        <f t="shared" si="19"/>
        <v>0</v>
      </c>
      <c r="BL164" s="17" t="s">
        <v>1219</v>
      </c>
      <c r="BM164" s="149" t="s">
        <v>1268</v>
      </c>
    </row>
    <row r="165" spans="2:65" s="1" customFormat="1" ht="24.2" customHeight="1">
      <c r="B165" s="136"/>
      <c r="C165" s="137" t="s">
        <v>731</v>
      </c>
      <c r="D165" s="137" t="s">
        <v>157</v>
      </c>
      <c r="E165" s="138" t="s">
        <v>7265</v>
      </c>
      <c r="F165" s="139" t="s">
        <v>7266</v>
      </c>
      <c r="G165" s="140" t="s">
        <v>333</v>
      </c>
      <c r="H165" s="141">
        <v>16</v>
      </c>
      <c r="I165" s="142"/>
      <c r="J165" s="143">
        <f t="shared" si="10"/>
        <v>0</v>
      </c>
      <c r="K165" s="144"/>
      <c r="L165" s="32"/>
      <c r="M165" s="145" t="s">
        <v>1</v>
      </c>
      <c r="N165" s="146" t="s">
        <v>42</v>
      </c>
      <c r="P165" s="147">
        <f t="shared" si="11"/>
        <v>0</v>
      </c>
      <c r="Q165" s="147">
        <v>0</v>
      </c>
      <c r="R165" s="147">
        <f t="shared" si="12"/>
        <v>0</v>
      </c>
      <c r="S165" s="147">
        <v>0</v>
      </c>
      <c r="T165" s="148">
        <f t="shared" si="13"/>
        <v>0</v>
      </c>
      <c r="AR165" s="149" t="s">
        <v>1219</v>
      </c>
      <c r="AT165" s="149" t="s">
        <v>157</v>
      </c>
      <c r="AU165" s="149" t="s">
        <v>89</v>
      </c>
      <c r="AY165" s="17" t="s">
        <v>156</v>
      </c>
      <c r="BE165" s="150">
        <f t="shared" si="14"/>
        <v>0</v>
      </c>
      <c r="BF165" s="150">
        <f t="shared" si="15"/>
        <v>0</v>
      </c>
      <c r="BG165" s="150">
        <f t="shared" si="16"/>
        <v>0</v>
      </c>
      <c r="BH165" s="150">
        <f t="shared" si="17"/>
        <v>0</v>
      </c>
      <c r="BI165" s="150">
        <f t="shared" si="18"/>
        <v>0</v>
      </c>
      <c r="BJ165" s="17" t="s">
        <v>89</v>
      </c>
      <c r="BK165" s="150">
        <f t="shared" si="19"/>
        <v>0</v>
      </c>
      <c r="BL165" s="17" t="s">
        <v>1219</v>
      </c>
      <c r="BM165" s="149" t="s">
        <v>1286</v>
      </c>
    </row>
    <row r="166" spans="2:65" s="1" customFormat="1" ht="24.2" customHeight="1">
      <c r="B166" s="136"/>
      <c r="C166" s="137" t="s">
        <v>749</v>
      </c>
      <c r="D166" s="137" t="s">
        <v>157</v>
      </c>
      <c r="E166" s="138" t="s">
        <v>7267</v>
      </c>
      <c r="F166" s="139" t="s">
        <v>7268</v>
      </c>
      <c r="G166" s="140" t="s">
        <v>333</v>
      </c>
      <c r="H166" s="141">
        <v>5</v>
      </c>
      <c r="I166" s="142"/>
      <c r="J166" s="143">
        <f t="shared" si="10"/>
        <v>0</v>
      </c>
      <c r="K166" s="144"/>
      <c r="L166" s="32"/>
      <c r="M166" s="145" t="s">
        <v>1</v>
      </c>
      <c r="N166" s="146" t="s">
        <v>42</v>
      </c>
      <c r="P166" s="147">
        <f t="shared" si="11"/>
        <v>0</v>
      </c>
      <c r="Q166" s="147">
        <v>0</v>
      </c>
      <c r="R166" s="147">
        <f t="shared" si="12"/>
        <v>0</v>
      </c>
      <c r="S166" s="147">
        <v>0</v>
      </c>
      <c r="T166" s="148">
        <f t="shared" si="13"/>
        <v>0</v>
      </c>
      <c r="AR166" s="149" t="s">
        <v>1219</v>
      </c>
      <c r="AT166" s="149" t="s">
        <v>157</v>
      </c>
      <c r="AU166" s="149" t="s">
        <v>89</v>
      </c>
      <c r="AY166" s="17" t="s">
        <v>156</v>
      </c>
      <c r="BE166" s="150">
        <f t="shared" si="14"/>
        <v>0</v>
      </c>
      <c r="BF166" s="150">
        <f t="shared" si="15"/>
        <v>0</v>
      </c>
      <c r="BG166" s="150">
        <f t="shared" si="16"/>
        <v>0</v>
      </c>
      <c r="BH166" s="150">
        <f t="shared" si="17"/>
        <v>0</v>
      </c>
      <c r="BI166" s="150">
        <f t="shared" si="18"/>
        <v>0</v>
      </c>
      <c r="BJ166" s="17" t="s">
        <v>89</v>
      </c>
      <c r="BK166" s="150">
        <f t="shared" si="19"/>
        <v>0</v>
      </c>
      <c r="BL166" s="17" t="s">
        <v>1219</v>
      </c>
      <c r="BM166" s="149" t="s">
        <v>1305</v>
      </c>
    </row>
    <row r="167" spans="2:65" s="1" customFormat="1" ht="24.2" customHeight="1">
      <c r="B167" s="136"/>
      <c r="C167" s="137" t="s">
        <v>756</v>
      </c>
      <c r="D167" s="137" t="s">
        <v>157</v>
      </c>
      <c r="E167" s="138" t="s">
        <v>7269</v>
      </c>
      <c r="F167" s="139" t="s">
        <v>7270</v>
      </c>
      <c r="G167" s="140" t="s">
        <v>333</v>
      </c>
      <c r="H167" s="141">
        <v>3</v>
      </c>
      <c r="I167" s="142"/>
      <c r="J167" s="143">
        <f t="shared" si="10"/>
        <v>0</v>
      </c>
      <c r="K167" s="144"/>
      <c r="L167" s="32"/>
      <c r="M167" s="145" t="s">
        <v>1</v>
      </c>
      <c r="N167" s="146" t="s">
        <v>42</v>
      </c>
      <c r="P167" s="147">
        <f t="shared" si="11"/>
        <v>0</v>
      </c>
      <c r="Q167" s="147">
        <v>0</v>
      </c>
      <c r="R167" s="147">
        <f t="shared" si="12"/>
        <v>0</v>
      </c>
      <c r="S167" s="147">
        <v>0</v>
      </c>
      <c r="T167" s="148">
        <f t="shared" si="13"/>
        <v>0</v>
      </c>
      <c r="AR167" s="149" t="s">
        <v>1219</v>
      </c>
      <c r="AT167" s="149" t="s">
        <v>157</v>
      </c>
      <c r="AU167" s="149" t="s">
        <v>89</v>
      </c>
      <c r="AY167" s="17" t="s">
        <v>156</v>
      </c>
      <c r="BE167" s="150">
        <f t="shared" si="14"/>
        <v>0</v>
      </c>
      <c r="BF167" s="150">
        <f t="shared" si="15"/>
        <v>0</v>
      </c>
      <c r="BG167" s="150">
        <f t="shared" si="16"/>
        <v>0</v>
      </c>
      <c r="BH167" s="150">
        <f t="shared" si="17"/>
        <v>0</v>
      </c>
      <c r="BI167" s="150">
        <f t="shared" si="18"/>
        <v>0</v>
      </c>
      <c r="BJ167" s="17" t="s">
        <v>89</v>
      </c>
      <c r="BK167" s="150">
        <f t="shared" si="19"/>
        <v>0</v>
      </c>
      <c r="BL167" s="17" t="s">
        <v>1219</v>
      </c>
      <c r="BM167" s="149" t="s">
        <v>1317</v>
      </c>
    </row>
    <row r="168" spans="2:65" s="1" customFormat="1" ht="24.2" customHeight="1">
      <c r="B168" s="136"/>
      <c r="C168" s="137" t="s">
        <v>764</v>
      </c>
      <c r="D168" s="137" t="s">
        <v>157</v>
      </c>
      <c r="E168" s="138" t="s">
        <v>7271</v>
      </c>
      <c r="F168" s="139" t="s">
        <v>7272</v>
      </c>
      <c r="G168" s="140" t="s">
        <v>333</v>
      </c>
      <c r="H168" s="141">
        <v>1</v>
      </c>
      <c r="I168" s="142"/>
      <c r="J168" s="143">
        <f t="shared" si="10"/>
        <v>0</v>
      </c>
      <c r="K168" s="144"/>
      <c r="L168" s="32"/>
      <c r="M168" s="145" t="s">
        <v>1</v>
      </c>
      <c r="N168" s="146" t="s">
        <v>42</v>
      </c>
      <c r="P168" s="147">
        <f t="shared" si="11"/>
        <v>0</v>
      </c>
      <c r="Q168" s="147">
        <v>0</v>
      </c>
      <c r="R168" s="147">
        <f t="shared" si="12"/>
        <v>0</v>
      </c>
      <c r="S168" s="147">
        <v>0</v>
      </c>
      <c r="T168" s="148">
        <f t="shared" si="13"/>
        <v>0</v>
      </c>
      <c r="AR168" s="149" t="s">
        <v>1219</v>
      </c>
      <c r="AT168" s="149" t="s">
        <v>157</v>
      </c>
      <c r="AU168" s="149" t="s">
        <v>89</v>
      </c>
      <c r="AY168" s="17" t="s">
        <v>156</v>
      </c>
      <c r="BE168" s="150">
        <f t="shared" si="14"/>
        <v>0</v>
      </c>
      <c r="BF168" s="150">
        <f t="shared" si="15"/>
        <v>0</v>
      </c>
      <c r="BG168" s="150">
        <f t="shared" si="16"/>
        <v>0</v>
      </c>
      <c r="BH168" s="150">
        <f t="shared" si="17"/>
        <v>0</v>
      </c>
      <c r="BI168" s="150">
        <f t="shared" si="18"/>
        <v>0</v>
      </c>
      <c r="BJ168" s="17" t="s">
        <v>89</v>
      </c>
      <c r="BK168" s="150">
        <f t="shared" si="19"/>
        <v>0</v>
      </c>
      <c r="BL168" s="17" t="s">
        <v>1219</v>
      </c>
      <c r="BM168" s="149" t="s">
        <v>1328</v>
      </c>
    </row>
    <row r="169" spans="2:65" s="1" customFormat="1" ht="24.2" customHeight="1">
      <c r="B169" s="136"/>
      <c r="C169" s="137" t="s">
        <v>776</v>
      </c>
      <c r="D169" s="137" t="s">
        <v>157</v>
      </c>
      <c r="E169" s="138" t="s">
        <v>7273</v>
      </c>
      <c r="F169" s="139" t="s">
        <v>7274</v>
      </c>
      <c r="G169" s="140" t="s">
        <v>333</v>
      </c>
      <c r="H169" s="141">
        <v>1</v>
      </c>
      <c r="I169" s="142"/>
      <c r="J169" s="143">
        <f t="shared" si="10"/>
        <v>0</v>
      </c>
      <c r="K169" s="144"/>
      <c r="L169" s="32"/>
      <c r="M169" s="145" t="s">
        <v>1</v>
      </c>
      <c r="N169" s="146" t="s">
        <v>42</v>
      </c>
      <c r="P169" s="147">
        <f t="shared" si="11"/>
        <v>0</v>
      </c>
      <c r="Q169" s="147">
        <v>0</v>
      </c>
      <c r="R169" s="147">
        <f t="shared" si="12"/>
        <v>0</v>
      </c>
      <c r="S169" s="147">
        <v>0</v>
      </c>
      <c r="T169" s="148">
        <f t="shared" si="13"/>
        <v>0</v>
      </c>
      <c r="AR169" s="149" t="s">
        <v>1219</v>
      </c>
      <c r="AT169" s="149" t="s">
        <v>157</v>
      </c>
      <c r="AU169" s="149" t="s">
        <v>89</v>
      </c>
      <c r="AY169" s="17" t="s">
        <v>156</v>
      </c>
      <c r="BE169" s="150">
        <f t="shared" si="14"/>
        <v>0</v>
      </c>
      <c r="BF169" s="150">
        <f t="shared" si="15"/>
        <v>0</v>
      </c>
      <c r="BG169" s="150">
        <f t="shared" si="16"/>
        <v>0</v>
      </c>
      <c r="BH169" s="150">
        <f t="shared" si="17"/>
        <v>0</v>
      </c>
      <c r="BI169" s="150">
        <f t="shared" si="18"/>
        <v>0</v>
      </c>
      <c r="BJ169" s="17" t="s">
        <v>89</v>
      </c>
      <c r="BK169" s="150">
        <f t="shared" si="19"/>
        <v>0</v>
      </c>
      <c r="BL169" s="17" t="s">
        <v>1219</v>
      </c>
      <c r="BM169" s="149" t="s">
        <v>1343</v>
      </c>
    </row>
    <row r="170" spans="2:65" s="1" customFormat="1" ht="24.2" customHeight="1">
      <c r="B170" s="136"/>
      <c r="C170" s="137" t="s">
        <v>892</v>
      </c>
      <c r="D170" s="137" t="s">
        <v>157</v>
      </c>
      <c r="E170" s="138" t="s">
        <v>7275</v>
      </c>
      <c r="F170" s="139" t="s">
        <v>7276</v>
      </c>
      <c r="G170" s="140" t="s">
        <v>333</v>
      </c>
      <c r="H170" s="141">
        <v>1</v>
      </c>
      <c r="I170" s="142"/>
      <c r="J170" s="143">
        <f t="shared" si="10"/>
        <v>0</v>
      </c>
      <c r="K170" s="144"/>
      <c r="L170" s="32"/>
      <c r="M170" s="145" t="s">
        <v>1</v>
      </c>
      <c r="N170" s="146" t="s">
        <v>42</v>
      </c>
      <c r="P170" s="147">
        <f t="shared" si="11"/>
        <v>0</v>
      </c>
      <c r="Q170" s="147">
        <v>0</v>
      </c>
      <c r="R170" s="147">
        <f t="shared" si="12"/>
        <v>0</v>
      </c>
      <c r="S170" s="147">
        <v>0</v>
      </c>
      <c r="T170" s="148">
        <f t="shared" si="13"/>
        <v>0</v>
      </c>
      <c r="AR170" s="149" t="s">
        <v>1219</v>
      </c>
      <c r="AT170" s="149" t="s">
        <v>157</v>
      </c>
      <c r="AU170" s="149" t="s">
        <v>89</v>
      </c>
      <c r="AY170" s="17" t="s">
        <v>156</v>
      </c>
      <c r="BE170" s="150">
        <f t="shared" si="14"/>
        <v>0</v>
      </c>
      <c r="BF170" s="150">
        <f t="shared" si="15"/>
        <v>0</v>
      </c>
      <c r="BG170" s="150">
        <f t="shared" si="16"/>
        <v>0</v>
      </c>
      <c r="BH170" s="150">
        <f t="shared" si="17"/>
        <v>0</v>
      </c>
      <c r="BI170" s="150">
        <f t="shared" si="18"/>
        <v>0</v>
      </c>
      <c r="BJ170" s="17" t="s">
        <v>89</v>
      </c>
      <c r="BK170" s="150">
        <f t="shared" si="19"/>
        <v>0</v>
      </c>
      <c r="BL170" s="17" t="s">
        <v>1219</v>
      </c>
      <c r="BM170" s="149" t="s">
        <v>1357</v>
      </c>
    </row>
    <row r="171" spans="2:65" s="1" customFormat="1" ht="16.5" customHeight="1">
      <c r="B171" s="136"/>
      <c r="C171" s="137" t="s">
        <v>963</v>
      </c>
      <c r="D171" s="137" t="s">
        <v>157</v>
      </c>
      <c r="E171" s="138" t="s">
        <v>7277</v>
      </c>
      <c r="F171" s="139" t="s">
        <v>7278</v>
      </c>
      <c r="G171" s="140" t="s">
        <v>396</v>
      </c>
      <c r="H171" s="141">
        <v>230</v>
      </c>
      <c r="I171" s="142"/>
      <c r="J171" s="143">
        <f t="shared" si="10"/>
        <v>0</v>
      </c>
      <c r="K171" s="144"/>
      <c r="L171" s="32"/>
      <c r="M171" s="145" t="s">
        <v>1</v>
      </c>
      <c r="N171" s="146" t="s">
        <v>42</v>
      </c>
      <c r="P171" s="147">
        <f t="shared" si="11"/>
        <v>0</v>
      </c>
      <c r="Q171" s="147">
        <v>0</v>
      </c>
      <c r="R171" s="147">
        <f t="shared" si="12"/>
        <v>0</v>
      </c>
      <c r="S171" s="147">
        <v>0</v>
      </c>
      <c r="T171" s="148">
        <f t="shared" si="13"/>
        <v>0</v>
      </c>
      <c r="AR171" s="149" t="s">
        <v>1219</v>
      </c>
      <c r="AT171" s="149" t="s">
        <v>157</v>
      </c>
      <c r="AU171" s="149" t="s">
        <v>89</v>
      </c>
      <c r="AY171" s="17" t="s">
        <v>156</v>
      </c>
      <c r="BE171" s="150">
        <f t="shared" si="14"/>
        <v>0</v>
      </c>
      <c r="BF171" s="150">
        <f t="shared" si="15"/>
        <v>0</v>
      </c>
      <c r="BG171" s="150">
        <f t="shared" si="16"/>
        <v>0</v>
      </c>
      <c r="BH171" s="150">
        <f t="shared" si="17"/>
        <v>0</v>
      </c>
      <c r="BI171" s="150">
        <f t="shared" si="18"/>
        <v>0</v>
      </c>
      <c r="BJ171" s="17" t="s">
        <v>89</v>
      </c>
      <c r="BK171" s="150">
        <f t="shared" si="19"/>
        <v>0</v>
      </c>
      <c r="BL171" s="17" t="s">
        <v>1219</v>
      </c>
      <c r="BM171" s="149" t="s">
        <v>1374</v>
      </c>
    </row>
    <row r="172" spans="2:65" s="1" customFormat="1" ht="16.5" customHeight="1">
      <c r="B172" s="136"/>
      <c r="C172" s="137" t="s">
        <v>981</v>
      </c>
      <c r="D172" s="137" t="s">
        <v>157</v>
      </c>
      <c r="E172" s="138" t="s">
        <v>7279</v>
      </c>
      <c r="F172" s="139" t="s">
        <v>7280</v>
      </c>
      <c r="G172" s="140" t="s">
        <v>396</v>
      </c>
      <c r="H172" s="141">
        <v>50</v>
      </c>
      <c r="I172" s="142"/>
      <c r="J172" s="143">
        <f t="shared" si="10"/>
        <v>0</v>
      </c>
      <c r="K172" s="144"/>
      <c r="L172" s="32"/>
      <c r="M172" s="145" t="s">
        <v>1</v>
      </c>
      <c r="N172" s="146" t="s">
        <v>42</v>
      </c>
      <c r="P172" s="147">
        <f t="shared" si="11"/>
        <v>0</v>
      </c>
      <c r="Q172" s="147">
        <v>0</v>
      </c>
      <c r="R172" s="147">
        <f t="shared" si="12"/>
        <v>0</v>
      </c>
      <c r="S172" s="147">
        <v>0</v>
      </c>
      <c r="T172" s="148">
        <f t="shared" si="13"/>
        <v>0</v>
      </c>
      <c r="AR172" s="149" t="s">
        <v>1219</v>
      </c>
      <c r="AT172" s="149" t="s">
        <v>157</v>
      </c>
      <c r="AU172" s="149" t="s">
        <v>89</v>
      </c>
      <c r="AY172" s="17" t="s">
        <v>156</v>
      </c>
      <c r="BE172" s="150">
        <f t="shared" si="14"/>
        <v>0</v>
      </c>
      <c r="BF172" s="150">
        <f t="shared" si="15"/>
        <v>0</v>
      </c>
      <c r="BG172" s="150">
        <f t="shared" si="16"/>
        <v>0</v>
      </c>
      <c r="BH172" s="150">
        <f t="shared" si="17"/>
        <v>0</v>
      </c>
      <c r="BI172" s="150">
        <f t="shared" si="18"/>
        <v>0</v>
      </c>
      <c r="BJ172" s="17" t="s">
        <v>89</v>
      </c>
      <c r="BK172" s="150">
        <f t="shared" si="19"/>
        <v>0</v>
      </c>
      <c r="BL172" s="17" t="s">
        <v>1219</v>
      </c>
      <c r="BM172" s="149" t="s">
        <v>1387</v>
      </c>
    </row>
    <row r="173" spans="2:65" s="1" customFormat="1" ht="16.5" customHeight="1">
      <c r="B173" s="136"/>
      <c r="C173" s="137" t="s">
        <v>985</v>
      </c>
      <c r="D173" s="137" t="s">
        <v>157</v>
      </c>
      <c r="E173" s="138" t="s">
        <v>7281</v>
      </c>
      <c r="F173" s="139" t="s">
        <v>7282</v>
      </c>
      <c r="G173" s="140" t="s">
        <v>396</v>
      </c>
      <c r="H173" s="141">
        <v>1030</v>
      </c>
      <c r="I173" s="142"/>
      <c r="J173" s="143">
        <f t="shared" si="10"/>
        <v>0</v>
      </c>
      <c r="K173" s="144"/>
      <c r="L173" s="32"/>
      <c r="M173" s="145" t="s">
        <v>1</v>
      </c>
      <c r="N173" s="146" t="s">
        <v>42</v>
      </c>
      <c r="P173" s="147">
        <f t="shared" si="11"/>
        <v>0</v>
      </c>
      <c r="Q173" s="147">
        <v>0</v>
      </c>
      <c r="R173" s="147">
        <f t="shared" si="12"/>
        <v>0</v>
      </c>
      <c r="S173" s="147">
        <v>0</v>
      </c>
      <c r="T173" s="148">
        <f t="shared" si="13"/>
        <v>0</v>
      </c>
      <c r="AR173" s="149" t="s">
        <v>1219</v>
      </c>
      <c r="AT173" s="149" t="s">
        <v>157</v>
      </c>
      <c r="AU173" s="149" t="s">
        <v>89</v>
      </c>
      <c r="AY173" s="17" t="s">
        <v>156</v>
      </c>
      <c r="BE173" s="150">
        <f t="shared" si="14"/>
        <v>0</v>
      </c>
      <c r="BF173" s="150">
        <f t="shared" si="15"/>
        <v>0</v>
      </c>
      <c r="BG173" s="150">
        <f t="shared" si="16"/>
        <v>0</v>
      </c>
      <c r="BH173" s="150">
        <f t="shared" si="17"/>
        <v>0</v>
      </c>
      <c r="BI173" s="150">
        <f t="shared" si="18"/>
        <v>0</v>
      </c>
      <c r="BJ173" s="17" t="s">
        <v>89</v>
      </c>
      <c r="BK173" s="150">
        <f t="shared" si="19"/>
        <v>0</v>
      </c>
      <c r="BL173" s="17" t="s">
        <v>1219</v>
      </c>
      <c r="BM173" s="149" t="s">
        <v>1406</v>
      </c>
    </row>
    <row r="174" spans="2:65" s="1" customFormat="1" ht="16.5" customHeight="1">
      <c r="B174" s="136"/>
      <c r="C174" s="137" t="s">
        <v>1004</v>
      </c>
      <c r="D174" s="137" t="s">
        <v>157</v>
      </c>
      <c r="E174" s="138" t="s">
        <v>7283</v>
      </c>
      <c r="F174" s="139" t="s">
        <v>7284</v>
      </c>
      <c r="G174" s="140" t="s">
        <v>396</v>
      </c>
      <c r="H174" s="141">
        <v>35</v>
      </c>
      <c r="I174" s="142"/>
      <c r="J174" s="143">
        <f t="shared" si="10"/>
        <v>0</v>
      </c>
      <c r="K174" s="144"/>
      <c r="L174" s="32"/>
      <c r="M174" s="145" t="s">
        <v>1</v>
      </c>
      <c r="N174" s="146" t="s">
        <v>42</v>
      </c>
      <c r="P174" s="147">
        <f t="shared" si="11"/>
        <v>0</v>
      </c>
      <c r="Q174" s="147">
        <v>0</v>
      </c>
      <c r="R174" s="147">
        <f t="shared" si="12"/>
        <v>0</v>
      </c>
      <c r="S174" s="147">
        <v>0</v>
      </c>
      <c r="T174" s="148">
        <f t="shared" si="13"/>
        <v>0</v>
      </c>
      <c r="AR174" s="149" t="s">
        <v>1219</v>
      </c>
      <c r="AT174" s="149" t="s">
        <v>157</v>
      </c>
      <c r="AU174" s="149" t="s">
        <v>89</v>
      </c>
      <c r="AY174" s="17" t="s">
        <v>156</v>
      </c>
      <c r="BE174" s="150">
        <f t="shared" si="14"/>
        <v>0</v>
      </c>
      <c r="BF174" s="150">
        <f t="shared" si="15"/>
        <v>0</v>
      </c>
      <c r="BG174" s="150">
        <f t="shared" si="16"/>
        <v>0</v>
      </c>
      <c r="BH174" s="150">
        <f t="shared" si="17"/>
        <v>0</v>
      </c>
      <c r="BI174" s="150">
        <f t="shared" si="18"/>
        <v>0</v>
      </c>
      <c r="BJ174" s="17" t="s">
        <v>89</v>
      </c>
      <c r="BK174" s="150">
        <f t="shared" si="19"/>
        <v>0</v>
      </c>
      <c r="BL174" s="17" t="s">
        <v>1219</v>
      </c>
      <c r="BM174" s="149" t="s">
        <v>1423</v>
      </c>
    </row>
    <row r="175" spans="2:65" s="1" customFormat="1" ht="16.5" customHeight="1">
      <c r="B175" s="136"/>
      <c r="C175" s="137" t="s">
        <v>1011</v>
      </c>
      <c r="D175" s="137" t="s">
        <v>157</v>
      </c>
      <c r="E175" s="138" t="s">
        <v>7285</v>
      </c>
      <c r="F175" s="139" t="s">
        <v>7286</v>
      </c>
      <c r="G175" s="140" t="s">
        <v>396</v>
      </c>
      <c r="H175" s="141">
        <v>20</v>
      </c>
      <c r="I175" s="142"/>
      <c r="J175" s="143">
        <f t="shared" si="10"/>
        <v>0</v>
      </c>
      <c r="K175" s="144"/>
      <c r="L175" s="32"/>
      <c r="M175" s="145" t="s">
        <v>1</v>
      </c>
      <c r="N175" s="146" t="s">
        <v>42</v>
      </c>
      <c r="P175" s="147">
        <f t="shared" si="11"/>
        <v>0</v>
      </c>
      <c r="Q175" s="147">
        <v>0</v>
      </c>
      <c r="R175" s="147">
        <f t="shared" si="12"/>
        <v>0</v>
      </c>
      <c r="S175" s="147">
        <v>0</v>
      </c>
      <c r="T175" s="148">
        <f t="shared" si="13"/>
        <v>0</v>
      </c>
      <c r="AR175" s="149" t="s">
        <v>1219</v>
      </c>
      <c r="AT175" s="149" t="s">
        <v>157</v>
      </c>
      <c r="AU175" s="149" t="s">
        <v>89</v>
      </c>
      <c r="AY175" s="17" t="s">
        <v>156</v>
      </c>
      <c r="BE175" s="150">
        <f t="shared" si="14"/>
        <v>0</v>
      </c>
      <c r="BF175" s="150">
        <f t="shared" si="15"/>
        <v>0</v>
      </c>
      <c r="BG175" s="150">
        <f t="shared" si="16"/>
        <v>0</v>
      </c>
      <c r="BH175" s="150">
        <f t="shared" si="17"/>
        <v>0</v>
      </c>
      <c r="BI175" s="150">
        <f t="shared" si="18"/>
        <v>0</v>
      </c>
      <c r="BJ175" s="17" t="s">
        <v>89</v>
      </c>
      <c r="BK175" s="150">
        <f t="shared" si="19"/>
        <v>0</v>
      </c>
      <c r="BL175" s="17" t="s">
        <v>1219</v>
      </c>
      <c r="BM175" s="149" t="s">
        <v>1404</v>
      </c>
    </row>
    <row r="176" spans="2:65" s="1" customFormat="1" ht="16.5" customHeight="1">
      <c r="B176" s="136"/>
      <c r="C176" s="137" t="s">
        <v>1016</v>
      </c>
      <c r="D176" s="137" t="s">
        <v>157</v>
      </c>
      <c r="E176" s="138" t="s">
        <v>7287</v>
      </c>
      <c r="F176" s="139" t="s">
        <v>7288</v>
      </c>
      <c r="G176" s="140" t="s">
        <v>396</v>
      </c>
      <c r="H176" s="141">
        <v>65</v>
      </c>
      <c r="I176" s="142"/>
      <c r="J176" s="143">
        <f t="shared" si="10"/>
        <v>0</v>
      </c>
      <c r="K176" s="144"/>
      <c r="L176" s="32"/>
      <c r="M176" s="145" t="s">
        <v>1</v>
      </c>
      <c r="N176" s="146" t="s">
        <v>42</v>
      </c>
      <c r="P176" s="147">
        <f t="shared" si="11"/>
        <v>0</v>
      </c>
      <c r="Q176" s="147">
        <v>0</v>
      </c>
      <c r="R176" s="147">
        <f t="shared" si="12"/>
        <v>0</v>
      </c>
      <c r="S176" s="147">
        <v>0</v>
      </c>
      <c r="T176" s="148">
        <f t="shared" si="13"/>
        <v>0</v>
      </c>
      <c r="AR176" s="149" t="s">
        <v>1219</v>
      </c>
      <c r="AT176" s="149" t="s">
        <v>157</v>
      </c>
      <c r="AU176" s="149" t="s">
        <v>89</v>
      </c>
      <c r="AY176" s="17" t="s">
        <v>156</v>
      </c>
      <c r="BE176" s="150">
        <f t="shared" si="14"/>
        <v>0</v>
      </c>
      <c r="BF176" s="150">
        <f t="shared" si="15"/>
        <v>0</v>
      </c>
      <c r="BG176" s="150">
        <f t="shared" si="16"/>
        <v>0</v>
      </c>
      <c r="BH176" s="150">
        <f t="shared" si="17"/>
        <v>0</v>
      </c>
      <c r="BI176" s="150">
        <f t="shared" si="18"/>
        <v>0</v>
      </c>
      <c r="BJ176" s="17" t="s">
        <v>89</v>
      </c>
      <c r="BK176" s="150">
        <f t="shared" si="19"/>
        <v>0</v>
      </c>
      <c r="BL176" s="17" t="s">
        <v>1219</v>
      </c>
      <c r="BM176" s="149" t="s">
        <v>1442</v>
      </c>
    </row>
    <row r="177" spans="2:65" s="1" customFormat="1" ht="16.5" customHeight="1">
      <c r="B177" s="136"/>
      <c r="C177" s="137" t="s">
        <v>1023</v>
      </c>
      <c r="D177" s="137" t="s">
        <v>157</v>
      </c>
      <c r="E177" s="138" t="s">
        <v>7289</v>
      </c>
      <c r="F177" s="139" t="s">
        <v>7290</v>
      </c>
      <c r="G177" s="140" t="s">
        <v>396</v>
      </c>
      <c r="H177" s="141">
        <v>200</v>
      </c>
      <c r="I177" s="142"/>
      <c r="J177" s="143">
        <f t="shared" si="10"/>
        <v>0</v>
      </c>
      <c r="K177" s="144"/>
      <c r="L177" s="32"/>
      <c r="M177" s="145" t="s">
        <v>1</v>
      </c>
      <c r="N177" s="146" t="s">
        <v>42</v>
      </c>
      <c r="P177" s="147">
        <f t="shared" si="11"/>
        <v>0</v>
      </c>
      <c r="Q177" s="147">
        <v>0</v>
      </c>
      <c r="R177" s="147">
        <f t="shared" si="12"/>
        <v>0</v>
      </c>
      <c r="S177" s="147">
        <v>0</v>
      </c>
      <c r="T177" s="148">
        <f t="shared" si="13"/>
        <v>0</v>
      </c>
      <c r="AR177" s="149" t="s">
        <v>1219</v>
      </c>
      <c r="AT177" s="149" t="s">
        <v>157</v>
      </c>
      <c r="AU177" s="149" t="s">
        <v>89</v>
      </c>
      <c r="AY177" s="17" t="s">
        <v>156</v>
      </c>
      <c r="BE177" s="150">
        <f t="shared" si="14"/>
        <v>0</v>
      </c>
      <c r="BF177" s="150">
        <f t="shared" si="15"/>
        <v>0</v>
      </c>
      <c r="BG177" s="150">
        <f t="shared" si="16"/>
        <v>0</v>
      </c>
      <c r="BH177" s="150">
        <f t="shared" si="17"/>
        <v>0</v>
      </c>
      <c r="BI177" s="150">
        <f t="shared" si="18"/>
        <v>0</v>
      </c>
      <c r="BJ177" s="17" t="s">
        <v>89</v>
      </c>
      <c r="BK177" s="150">
        <f t="shared" si="19"/>
        <v>0</v>
      </c>
      <c r="BL177" s="17" t="s">
        <v>1219</v>
      </c>
      <c r="BM177" s="149" t="s">
        <v>1449</v>
      </c>
    </row>
    <row r="178" spans="2:65" s="1" customFormat="1" ht="16.5" customHeight="1">
      <c r="B178" s="136"/>
      <c r="C178" s="137" t="s">
        <v>166</v>
      </c>
      <c r="D178" s="137" t="s">
        <v>157</v>
      </c>
      <c r="E178" s="138" t="s">
        <v>7291</v>
      </c>
      <c r="F178" s="139" t="s">
        <v>7292</v>
      </c>
      <c r="G178" s="140" t="s">
        <v>396</v>
      </c>
      <c r="H178" s="141">
        <v>130</v>
      </c>
      <c r="I178" s="142"/>
      <c r="J178" s="143">
        <f t="shared" si="10"/>
        <v>0</v>
      </c>
      <c r="K178" s="144"/>
      <c r="L178" s="32"/>
      <c r="M178" s="145" t="s">
        <v>1</v>
      </c>
      <c r="N178" s="146" t="s">
        <v>42</v>
      </c>
      <c r="P178" s="147">
        <f t="shared" si="11"/>
        <v>0</v>
      </c>
      <c r="Q178" s="147">
        <v>0</v>
      </c>
      <c r="R178" s="147">
        <f t="shared" si="12"/>
        <v>0</v>
      </c>
      <c r="S178" s="147">
        <v>0</v>
      </c>
      <c r="T178" s="148">
        <f t="shared" si="13"/>
        <v>0</v>
      </c>
      <c r="AR178" s="149" t="s">
        <v>1219</v>
      </c>
      <c r="AT178" s="149" t="s">
        <v>157</v>
      </c>
      <c r="AU178" s="149" t="s">
        <v>89</v>
      </c>
      <c r="AY178" s="17" t="s">
        <v>156</v>
      </c>
      <c r="BE178" s="150">
        <f t="shared" si="14"/>
        <v>0</v>
      </c>
      <c r="BF178" s="150">
        <f t="shared" si="15"/>
        <v>0</v>
      </c>
      <c r="BG178" s="150">
        <f t="shared" si="16"/>
        <v>0</v>
      </c>
      <c r="BH178" s="150">
        <f t="shared" si="17"/>
        <v>0</v>
      </c>
      <c r="BI178" s="150">
        <f t="shared" si="18"/>
        <v>0</v>
      </c>
      <c r="BJ178" s="17" t="s">
        <v>89</v>
      </c>
      <c r="BK178" s="150">
        <f t="shared" si="19"/>
        <v>0</v>
      </c>
      <c r="BL178" s="17" t="s">
        <v>1219</v>
      </c>
      <c r="BM178" s="149" t="s">
        <v>309</v>
      </c>
    </row>
    <row r="179" spans="2:65" s="1" customFormat="1" ht="16.5" customHeight="1">
      <c r="B179" s="136"/>
      <c r="C179" s="137" t="s">
        <v>1036</v>
      </c>
      <c r="D179" s="137" t="s">
        <v>157</v>
      </c>
      <c r="E179" s="138" t="s">
        <v>7293</v>
      </c>
      <c r="F179" s="139" t="s">
        <v>7294</v>
      </c>
      <c r="G179" s="140" t="s">
        <v>396</v>
      </c>
      <c r="H179" s="141">
        <v>630</v>
      </c>
      <c r="I179" s="142"/>
      <c r="J179" s="143">
        <f t="shared" si="10"/>
        <v>0</v>
      </c>
      <c r="K179" s="144"/>
      <c r="L179" s="32"/>
      <c r="M179" s="145" t="s">
        <v>1</v>
      </c>
      <c r="N179" s="146" t="s">
        <v>42</v>
      </c>
      <c r="P179" s="147">
        <f t="shared" si="11"/>
        <v>0</v>
      </c>
      <c r="Q179" s="147">
        <v>0</v>
      </c>
      <c r="R179" s="147">
        <f t="shared" si="12"/>
        <v>0</v>
      </c>
      <c r="S179" s="147">
        <v>0</v>
      </c>
      <c r="T179" s="148">
        <f t="shared" si="13"/>
        <v>0</v>
      </c>
      <c r="AR179" s="149" t="s">
        <v>1219</v>
      </c>
      <c r="AT179" s="149" t="s">
        <v>157</v>
      </c>
      <c r="AU179" s="149" t="s">
        <v>89</v>
      </c>
      <c r="AY179" s="17" t="s">
        <v>156</v>
      </c>
      <c r="BE179" s="150">
        <f t="shared" si="14"/>
        <v>0</v>
      </c>
      <c r="BF179" s="150">
        <f t="shared" si="15"/>
        <v>0</v>
      </c>
      <c r="BG179" s="150">
        <f t="shared" si="16"/>
        <v>0</v>
      </c>
      <c r="BH179" s="150">
        <f t="shared" si="17"/>
        <v>0</v>
      </c>
      <c r="BI179" s="150">
        <f t="shared" si="18"/>
        <v>0</v>
      </c>
      <c r="BJ179" s="17" t="s">
        <v>89</v>
      </c>
      <c r="BK179" s="150">
        <f t="shared" si="19"/>
        <v>0</v>
      </c>
      <c r="BL179" s="17" t="s">
        <v>1219</v>
      </c>
      <c r="BM179" s="149" t="s">
        <v>1467</v>
      </c>
    </row>
    <row r="180" spans="2:65" s="1" customFormat="1" ht="16.5" customHeight="1">
      <c r="B180" s="136"/>
      <c r="C180" s="137" t="s">
        <v>1086</v>
      </c>
      <c r="D180" s="137" t="s">
        <v>157</v>
      </c>
      <c r="E180" s="138" t="s">
        <v>7295</v>
      </c>
      <c r="F180" s="139" t="s">
        <v>7296</v>
      </c>
      <c r="G180" s="140" t="s">
        <v>396</v>
      </c>
      <c r="H180" s="141">
        <v>130</v>
      </c>
      <c r="I180" s="142"/>
      <c r="J180" s="143">
        <f t="shared" si="10"/>
        <v>0</v>
      </c>
      <c r="K180" s="144"/>
      <c r="L180" s="32"/>
      <c r="M180" s="145" t="s">
        <v>1</v>
      </c>
      <c r="N180" s="146" t="s">
        <v>42</v>
      </c>
      <c r="P180" s="147">
        <f t="shared" si="11"/>
        <v>0</v>
      </c>
      <c r="Q180" s="147">
        <v>0</v>
      </c>
      <c r="R180" s="147">
        <f t="shared" si="12"/>
        <v>0</v>
      </c>
      <c r="S180" s="147">
        <v>0</v>
      </c>
      <c r="T180" s="148">
        <f t="shared" si="13"/>
        <v>0</v>
      </c>
      <c r="AR180" s="149" t="s">
        <v>1219</v>
      </c>
      <c r="AT180" s="149" t="s">
        <v>157</v>
      </c>
      <c r="AU180" s="149" t="s">
        <v>89</v>
      </c>
      <c r="AY180" s="17" t="s">
        <v>156</v>
      </c>
      <c r="BE180" s="150">
        <f t="shared" si="14"/>
        <v>0</v>
      </c>
      <c r="BF180" s="150">
        <f t="shared" si="15"/>
        <v>0</v>
      </c>
      <c r="BG180" s="150">
        <f t="shared" si="16"/>
        <v>0</v>
      </c>
      <c r="BH180" s="150">
        <f t="shared" si="17"/>
        <v>0</v>
      </c>
      <c r="BI180" s="150">
        <f t="shared" si="18"/>
        <v>0</v>
      </c>
      <c r="BJ180" s="17" t="s">
        <v>89</v>
      </c>
      <c r="BK180" s="150">
        <f t="shared" si="19"/>
        <v>0</v>
      </c>
      <c r="BL180" s="17" t="s">
        <v>1219</v>
      </c>
      <c r="BM180" s="149" t="s">
        <v>1478</v>
      </c>
    </row>
    <row r="181" spans="2:65" s="1" customFormat="1" ht="16.5" customHeight="1">
      <c r="B181" s="136"/>
      <c r="C181" s="137" t="s">
        <v>1119</v>
      </c>
      <c r="D181" s="137" t="s">
        <v>157</v>
      </c>
      <c r="E181" s="138" t="s">
        <v>7297</v>
      </c>
      <c r="F181" s="139" t="s">
        <v>7298</v>
      </c>
      <c r="G181" s="140" t="s">
        <v>396</v>
      </c>
      <c r="H181" s="141">
        <v>220</v>
      </c>
      <c r="I181" s="142"/>
      <c r="J181" s="143">
        <f t="shared" si="10"/>
        <v>0</v>
      </c>
      <c r="K181" s="144"/>
      <c r="L181" s="32"/>
      <c r="M181" s="145" t="s">
        <v>1</v>
      </c>
      <c r="N181" s="146" t="s">
        <v>42</v>
      </c>
      <c r="P181" s="147">
        <f t="shared" si="11"/>
        <v>0</v>
      </c>
      <c r="Q181" s="147">
        <v>0</v>
      </c>
      <c r="R181" s="147">
        <f t="shared" si="12"/>
        <v>0</v>
      </c>
      <c r="S181" s="147">
        <v>0</v>
      </c>
      <c r="T181" s="148">
        <f t="shared" si="13"/>
        <v>0</v>
      </c>
      <c r="AR181" s="149" t="s">
        <v>1219</v>
      </c>
      <c r="AT181" s="149" t="s">
        <v>157</v>
      </c>
      <c r="AU181" s="149" t="s">
        <v>89</v>
      </c>
      <c r="AY181" s="17" t="s">
        <v>156</v>
      </c>
      <c r="BE181" s="150">
        <f t="shared" si="14"/>
        <v>0</v>
      </c>
      <c r="BF181" s="150">
        <f t="shared" si="15"/>
        <v>0</v>
      </c>
      <c r="BG181" s="150">
        <f t="shared" si="16"/>
        <v>0</v>
      </c>
      <c r="BH181" s="150">
        <f t="shared" si="17"/>
        <v>0</v>
      </c>
      <c r="BI181" s="150">
        <f t="shared" si="18"/>
        <v>0</v>
      </c>
      <c r="BJ181" s="17" t="s">
        <v>89</v>
      </c>
      <c r="BK181" s="150">
        <f t="shared" si="19"/>
        <v>0</v>
      </c>
      <c r="BL181" s="17" t="s">
        <v>1219</v>
      </c>
      <c r="BM181" s="149" t="s">
        <v>1499</v>
      </c>
    </row>
    <row r="182" spans="2:65" s="1" customFormat="1" ht="16.5" customHeight="1">
      <c r="B182" s="136"/>
      <c r="C182" s="137" t="s">
        <v>1139</v>
      </c>
      <c r="D182" s="137" t="s">
        <v>157</v>
      </c>
      <c r="E182" s="138" t="s">
        <v>7299</v>
      </c>
      <c r="F182" s="139" t="s">
        <v>7300</v>
      </c>
      <c r="G182" s="140" t="s">
        <v>396</v>
      </c>
      <c r="H182" s="141">
        <v>5580</v>
      </c>
      <c r="I182" s="142"/>
      <c r="J182" s="143">
        <f t="shared" si="10"/>
        <v>0</v>
      </c>
      <c r="K182" s="144"/>
      <c r="L182" s="32"/>
      <c r="M182" s="145" t="s">
        <v>1</v>
      </c>
      <c r="N182" s="146" t="s">
        <v>42</v>
      </c>
      <c r="P182" s="147">
        <f t="shared" si="11"/>
        <v>0</v>
      </c>
      <c r="Q182" s="147">
        <v>0</v>
      </c>
      <c r="R182" s="147">
        <f t="shared" si="12"/>
        <v>0</v>
      </c>
      <c r="S182" s="147">
        <v>0</v>
      </c>
      <c r="T182" s="148">
        <f t="shared" si="13"/>
        <v>0</v>
      </c>
      <c r="AR182" s="149" t="s">
        <v>1219</v>
      </c>
      <c r="AT182" s="149" t="s">
        <v>157</v>
      </c>
      <c r="AU182" s="149" t="s">
        <v>89</v>
      </c>
      <c r="AY182" s="17" t="s">
        <v>156</v>
      </c>
      <c r="BE182" s="150">
        <f t="shared" si="14"/>
        <v>0</v>
      </c>
      <c r="BF182" s="150">
        <f t="shared" si="15"/>
        <v>0</v>
      </c>
      <c r="BG182" s="150">
        <f t="shared" si="16"/>
        <v>0</v>
      </c>
      <c r="BH182" s="150">
        <f t="shared" si="17"/>
        <v>0</v>
      </c>
      <c r="BI182" s="150">
        <f t="shared" si="18"/>
        <v>0</v>
      </c>
      <c r="BJ182" s="17" t="s">
        <v>89</v>
      </c>
      <c r="BK182" s="150">
        <f t="shared" si="19"/>
        <v>0</v>
      </c>
      <c r="BL182" s="17" t="s">
        <v>1219</v>
      </c>
      <c r="BM182" s="149" t="s">
        <v>1513</v>
      </c>
    </row>
    <row r="183" spans="2:65" s="1" customFormat="1" ht="16.5" customHeight="1">
      <c r="B183" s="136"/>
      <c r="C183" s="137" t="s">
        <v>1150</v>
      </c>
      <c r="D183" s="137" t="s">
        <v>157</v>
      </c>
      <c r="E183" s="138" t="s">
        <v>7301</v>
      </c>
      <c r="F183" s="139" t="s">
        <v>7302</v>
      </c>
      <c r="G183" s="140" t="s">
        <v>396</v>
      </c>
      <c r="H183" s="141">
        <v>8940</v>
      </c>
      <c r="I183" s="142"/>
      <c r="J183" s="143">
        <f t="shared" si="10"/>
        <v>0</v>
      </c>
      <c r="K183" s="144"/>
      <c r="L183" s="32"/>
      <c r="M183" s="145" t="s">
        <v>1</v>
      </c>
      <c r="N183" s="146" t="s">
        <v>42</v>
      </c>
      <c r="P183" s="147">
        <f t="shared" si="11"/>
        <v>0</v>
      </c>
      <c r="Q183" s="147">
        <v>0</v>
      </c>
      <c r="R183" s="147">
        <f t="shared" si="12"/>
        <v>0</v>
      </c>
      <c r="S183" s="147">
        <v>0</v>
      </c>
      <c r="T183" s="148">
        <f t="shared" si="13"/>
        <v>0</v>
      </c>
      <c r="AR183" s="149" t="s">
        <v>1219</v>
      </c>
      <c r="AT183" s="149" t="s">
        <v>157</v>
      </c>
      <c r="AU183" s="149" t="s">
        <v>89</v>
      </c>
      <c r="AY183" s="17" t="s">
        <v>156</v>
      </c>
      <c r="BE183" s="150">
        <f t="shared" si="14"/>
        <v>0</v>
      </c>
      <c r="BF183" s="150">
        <f t="shared" si="15"/>
        <v>0</v>
      </c>
      <c r="BG183" s="150">
        <f t="shared" si="16"/>
        <v>0</v>
      </c>
      <c r="BH183" s="150">
        <f t="shared" si="17"/>
        <v>0</v>
      </c>
      <c r="BI183" s="150">
        <f t="shared" si="18"/>
        <v>0</v>
      </c>
      <c r="BJ183" s="17" t="s">
        <v>89</v>
      </c>
      <c r="BK183" s="150">
        <f t="shared" si="19"/>
        <v>0</v>
      </c>
      <c r="BL183" s="17" t="s">
        <v>1219</v>
      </c>
      <c r="BM183" s="149" t="s">
        <v>1530</v>
      </c>
    </row>
    <row r="184" spans="2:65" s="1" customFormat="1" ht="16.5" customHeight="1">
      <c r="B184" s="136"/>
      <c r="C184" s="137" t="s">
        <v>1156</v>
      </c>
      <c r="D184" s="137" t="s">
        <v>157</v>
      </c>
      <c r="E184" s="138" t="s">
        <v>7303</v>
      </c>
      <c r="F184" s="139" t="s">
        <v>7304</v>
      </c>
      <c r="G184" s="140" t="s">
        <v>396</v>
      </c>
      <c r="H184" s="141">
        <v>300</v>
      </c>
      <c r="I184" s="142"/>
      <c r="J184" s="143">
        <f t="shared" si="10"/>
        <v>0</v>
      </c>
      <c r="K184" s="144"/>
      <c r="L184" s="32"/>
      <c r="M184" s="145" t="s">
        <v>1</v>
      </c>
      <c r="N184" s="146" t="s">
        <v>42</v>
      </c>
      <c r="P184" s="147">
        <f t="shared" si="11"/>
        <v>0</v>
      </c>
      <c r="Q184" s="147">
        <v>0</v>
      </c>
      <c r="R184" s="147">
        <f t="shared" si="12"/>
        <v>0</v>
      </c>
      <c r="S184" s="147">
        <v>0</v>
      </c>
      <c r="T184" s="148">
        <f t="shared" si="13"/>
        <v>0</v>
      </c>
      <c r="AR184" s="149" t="s">
        <v>1219</v>
      </c>
      <c r="AT184" s="149" t="s">
        <v>157</v>
      </c>
      <c r="AU184" s="149" t="s">
        <v>89</v>
      </c>
      <c r="AY184" s="17" t="s">
        <v>156</v>
      </c>
      <c r="BE184" s="150">
        <f t="shared" si="14"/>
        <v>0</v>
      </c>
      <c r="BF184" s="150">
        <f t="shared" si="15"/>
        <v>0</v>
      </c>
      <c r="BG184" s="150">
        <f t="shared" si="16"/>
        <v>0</v>
      </c>
      <c r="BH184" s="150">
        <f t="shared" si="17"/>
        <v>0</v>
      </c>
      <c r="BI184" s="150">
        <f t="shared" si="18"/>
        <v>0</v>
      </c>
      <c r="BJ184" s="17" t="s">
        <v>89</v>
      </c>
      <c r="BK184" s="150">
        <f t="shared" si="19"/>
        <v>0</v>
      </c>
      <c r="BL184" s="17" t="s">
        <v>1219</v>
      </c>
      <c r="BM184" s="149" t="s">
        <v>1554</v>
      </c>
    </row>
    <row r="185" spans="2:65" s="1" customFormat="1" ht="16.5" customHeight="1">
      <c r="B185" s="136"/>
      <c r="C185" s="137" t="s">
        <v>1172</v>
      </c>
      <c r="D185" s="137" t="s">
        <v>157</v>
      </c>
      <c r="E185" s="138" t="s">
        <v>7305</v>
      </c>
      <c r="F185" s="139" t="s">
        <v>7306</v>
      </c>
      <c r="G185" s="140" t="s">
        <v>396</v>
      </c>
      <c r="H185" s="141">
        <v>320</v>
      </c>
      <c r="I185" s="142"/>
      <c r="J185" s="143">
        <f t="shared" si="10"/>
        <v>0</v>
      </c>
      <c r="K185" s="144"/>
      <c r="L185" s="32"/>
      <c r="M185" s="145" t="s">
        <v>1</v>
      </c>
      <c r="N185" s="146" t="s">
        <v>42</v>
      </c>
      <c r="P185" s="147">
        <f t="shared" si="11"/>
        <v>0</v>
      </c>
      <c r="Q185" s="147">
        <v>0</v>
      </c>
      <c r="R185" s="147">
        <f t="shared" si="12"/>
        <v>0</v>
      </c>
      <c r="S185" s="147">
        <v>0</v>
      </c>
      <c r="T185" s="148">
        <f t="shared" si="13"/>
        <v>0</v>
      </c>
      <c r="AR185" s="149" t="s">
        <v>1219</v>
      </c>
      <c r="AT185" s="149" t="s">
        <v>157</v>
      </c>
      <c r="AU185" s="149" t="s">
        <v>89</v>
      </c>
      <c r="AY185" s="17" t="s">
        <v>156</v>
      </c>
      <c r="BE185" s="150">
        <f t="shared" si="14"/>
        <v>0</v>
      </c>
      <c r="BF185" s="150">
        <f t="shared" si="15"/>
        <v>0</v>
      </c>
      <c r="BG185" s="150">
        <f t="shared" si="16"/>
        <v>0</v>
      </c>
      <c r="BH185" s="150">
        <f t="shared" si="17"/>
        <v>0</v>
      </c>
      <c r="BI185" s="150">
        <f t="shared" si="18"/>
        <v>0</v>
      </c>
      <c r="BJ185" s="17" t="s">
        <v>89</v>
      </c>
      <c r="BK185" s="150">
        <f t="shared" si="19"/>
        <v>0</v>
      </c>
      <c r="BL185" s="17" t="s">
        <v>1219</v>
      </c>
      <c r="BM185" s="149" t="s">
        <v>1579</v>
      </c>
    </row>
    <row r="186" spans="2:65" s="1" customFormat="1" ht="16.5" customHeight="1">
      <c r="B186" s="136"/>
      <c r="C186" s="137" t="s">
        <v>1179</v>
      </c>
      <c r="D186" s="137" t="s">
        <v>157</v>
      </c>
      <c r="E186" s="138" t="s">
        <v>7307</v>
      </c>
      <c r="F186" s="139" t="s">
        <v>7308</v>
      </c>
      <c r="G186" s="140" t="s">
        <v>396</v>
      </c>
      <c r="H186" s="141">
        <v>30</v>
      </c>
      <c r="I186" s="142"/>
      <c r="J186" s="143">
        <f t="shared" si="10"/>
        <v>0</v>
      </c>
      <c r="K186" s="144"/>
      <c r="L186" s="32"/>
      <c r="M186" s="145" t="s">
        <v>1</v>
      </c>
      <c r="N186" s="146" t="s">
        <v>42</v>
      </c>
      <c r="P186" s="147">
        <f t="shared" si="11"/>
        <v>0</v>
      </c>
      <c r="Q186" s="147">
        <v>0</v>
      </c>
      <c r="R186" s="147">
        <f t="shared" si="12"/>
        <v>0</v>
      </c>
      <c r="S186" s="147">
        <v>0</v>
      </c>
      <c r="T186" s="148">
        <f t="shared" si="13"/>
        <v>0</v>
      </c>
      <c r="AR186" s="149" t="s">
        <v>1219</v>
      </c>
      <c r="AT186" s="149" t="s">
        <v>157</v>
      </c>
      <c r="AU186" s="149" t="s">
        <v>89</v>
      </c>
      <c r="AY186" s="17" t="s">
        <v>156</v>
      </c>
      <c r="BE186" s="150">
        <f t="shared" si="14"/>
        <v>0</v>
      </c>
      <c r="BF186" s="150">
        <f t="shared" si="15"/>
        <v>0</v>
      </c>
      <c r="BG186" s="150">
        <f t="shared" si="16"/>
        <v>0</v>
      </c>
      <c r="BH186" s="150">
        <f t="shared" si="17"/>
        <v>0</v>
      </c>
      <c r="BI186" s="150">
        <f t="shared" si="18"/>
        <v>0</v>
      </c>
      <c r="BJ186" s="17" t="s">
        <v>89</v>
      </c>
      <c r="BK186" s="150">
        <f t="shared" si="19"/>
        <v>0</v>
      </c>
      <c r="BL186" s="17" t="s">
        <v>1219</v>
      </c>
      <c r="BM186" s="149" t="s">
        <v>1591</v>
      </c>
    </row>
    <row r="187" spans="2:65" s="1" customFormat="1" ht="16.5" customHeight="1">
      <c r="B187" s="136"/>
      <c r="C187" s="137" t="s">
        <v>1186</v>
      </c>
      <c r="D187" s="137" t="s">
        <v>157</v>
      </c>
      <c r="E187" s="138" t="s">
        <v>7309</v>
      </c>
      <c r="F187" s="139" t="s">
        <v>7310</v>
      </c>
      <c r="G187" s="140" t="s">
        <v>396</v>
      </c>
      <c r="H187" s="141">
        <v>5</v>
      </c>
      <c r="I187" s="142"/>
      <c r="J187" s="143">
        <f t="shared" si="10"/>
        <v>0</v>
      </c>
      <c r="K187" s="144"/>
      <c r="L187" s="32"/>
      <c r="M187" s="145" t="s">
        <v>1</v>
      </c>
      <c r="N187" s="146" t="s">
        <v>42</v>
      </c>
      <c r="P187" s="147">
        <f t="shared" si="11"/>
        <v>0</v>
      </c>
      <c r="Q187" s="147">
        <v>0</v>
      </c>
      <c r="R187" s="147">
        <f t="shared" si="12"/>
        <v>0</v>
      </c>
      <c r="S187" s="147">
        <v>0</v>
      </c>
      <c r="T187" s="148">
        <f t="shared" si="13"/>
        <v>0</v>
      </c>
      <c r="AR187" s="149" t="s">
        <v>1219</v>
      </c>
      <c r="AT187" s="149" t="s">
        <v>157</v>
      </c>
      <c r="AU187" s="149" t="s">
        <v>89</v>
      </c>
      <c r="AY187" s="17" t="s">
        <v>156</v>
      </c>
      <c r="BE187" s="150">
        <f t="shared" si="14"/>
        <v>0</v>
      </c>
      <c r="BF187" s="150">
        <f t="shared" si="15"/>
        <v>0</v>
      </c>
      <c r="BG187" s="150">
        <f t="shared" si="16"/>
        <v>0</v>
      </c>
      <c r="BH187" s="150">
        <f t="shared" si="17"/>
        <v>0</v>
      </c>
      <c r="BI187" s="150">
        <f t="shared" si="18"/>
        <v>0</v>
      </c>
      <c r="BJ187" s="17" t="s">
        <v>89</v>
      </c>
      <c r="BK187" s="150">
        <f t="shared" si="19"/>
        <v>0</v>
      </c>
      <c r="BL187" s="17" t="s">
        <v>1219</v>
      </c>
      <c r="BM187" s="149" t="s">
        <v>1605</v>
      </c>
    </row>
    <row r="188" spans="2:65" s="1" customFormat="1" ht="16.5" customHeight="1">
      <c r="B188" s="136"/>
      <c r="C188" s="137" t="s">
        <v>1192</v>
      </c>
      <c r="D188" s="137" t="s">
        <v>157</v>
      </c>
      <c r="E188" s="138" t="s">
        <v>7311</v>
      </c>
      <c r="F188" s="139" t="s">
        <v>7312</v>
      </c>
      <c r="G188" s="140" t="s">
        <v>396</v>
      </c>
      <c r="H188" s="141">
        <v>10</v>
      </c>
      <c r="I188" s="142"/>
      <c r="J188" s="143">
        <f t="shared" si="10"/>
        <v>0</v>
      </c>
      <c r="K188" s="144"/>
      <c r="L188" s="32"/>
      <c r="M188" s="145" t="s">
        <v>1</v>
      </c>
      <c r="N188" s="146" t="s">
        <v>42</v>
      </c>
      <c r="P188" s="147">
        <f t="shared" si="11"/>
        <v>0</v>
      </c>
      <c r="Q188" s="147">
        <v>0</v>
      </c>
      <c r="R188" s="147">
        <f t="shared" si="12"/>
        <v>0</v>
      </c>
      <c r="S188" s="147">
        <v>0</v>
      </c>
      <c r="T188" s="148">
        <f t="shared" si="13"/>
        <v>0</v>
      </c>
      <c r="AR188" s="149" t="s">
        <v>1219</v>
      </c>
      <c r="AT188" s="149" t="s">
        <v>157</v>
      </c>
      <c r="AU188" s="149" t="s">
        <v>89</v>
      </c>
      <c r="AY188" s="17" t="s">
        <v>156</v>
      </c>
      <c r="BE188" s="150">
        <f t="shared" si="14"/>
        <v>0</v>
      </c>
      <c r="BF188" s="150">
        <f t="shared" si="15"/>
        <v>0</v>
      </c>
      <c r="BG188" s="150">
        <f t="shared" si="16"/>
        <v>0</v>
      </c>
      <c r="BH188" s="150">
        <f t="shared" si="17"/>
        <v>0</v>
      </c>
      <c r="BI188" s="150">
        <f t="shared" si="18"/>
        <v>0</v>
      </c>
      <c r="BJ188" s="17" t="s">
        <v>89</v>
      </c>
      <c r="BK188" s="150">
        <f t="shared" si="19"/>
        <v>0</v>
      </c>
      <c r="BL188" s="17" t="s">
        <v>1219</v>
      </c>
      <c r="BM188" s="149" t="s">
        <v>1622</v>
      </c>
    </row>
    <row r="189" spans="2:65" s="1" customFormat="1" ht="16.5" customHeight="1">
      <c r="B189" s="136"/>
      <c r="C189" s="137" t="s">
        <v>1197</v>
      </c>
      <c r="D189" s="137" t="s">
        <v>157</v>
      </c>
      <c r="E189" s="138" t="s">
        <v>7313</v>
      </c>
      <c r="F189" s="139" t="s">
        <v>7314</v>
      </c>
      <c r="G189" s="140" t="s">
        <v>396</v>
      </c>
      <c r="H189" s="141">
        <v>300</v>
      </c>
      <c r="I189" s="142"/>
      <c r="J189" s="143">
        <f t="shared" si="10"/>
        <v>0</v>
      </c>
      <c r="K189" s="144"/>
      <c r="L189" s="32"/>
      <c r="M189" s="145" t="s">
        <v>1</v>
      </c>
      <c r="N189" s="146" t="s">
        <v>42</v>
      </c>
      <c r="P189" s="147">
        <f t="shared" si="11"/>
        <v>0</v>
      </c>
      <c r="Q189" s="147">
        <v>0</v>
      </c>
      <c r="R189" s="147">
        <f t="shared" si="12"/>
        <v>0</v>
      </c>
      <c r="S189" s="147">
        <v>0</v>
      </c>
      <c r="T189" s="148">
        <f t="shared" si="13"/>
        <v>0</v>
      </c>
      <c r="AR189" s="149" t="s">
        <v>1219</v>
      </c>
      <c r="AT189" s="149" t="s">
        <v>157</v>
      </c>
      <c r="AU189" s="149" t="s">
        <v>89</v>
      </c>
      <c r="AY189" s="17" t="s">
        <v>156</v>
      </c>
      <c r="BE189" s="150">
        <f t="shared" si="14"/>
        <v>0</v>
      </c>
      <c r="BF189" s="150">
        <f t="shared" si="15"/>
        <v>0</v>
      </c>
      <c r="BG189" s="150">
        <f t="shared" si="16"/>
        <v>0</v>
      </c>
      <c r="BH189" s="150">
        <f t="shared" si="17"/>
        <v>0</v>
      </c>
      <c r="BI189" s="150">
        <f t="shared" si="18"/>
        <v>0</v>
      </c>
      <c r="BJ189" s="17" t="s">
        <v>89</v>
      </c>
      <c r="BK189" s="150">
        <f t="shared" si="19"/>
        <v>0</v>
      </c>
      <c r="BL189" s="17" t="s">
        <v>1219</v>
      </c>
      <c r="BM189" s="149" t="s">
        <v>1640</v>
      </c>
    </row>
    <row r="190" spans="2:65" s="1" customFormat="1" ht="16.5" customHeight="1">
      <c r="B190" s="136"/>
      <c r="C190" s="137" t="s">
        <v>1205</v>
      </c>
      <c r="D190" s="137" t="s">
        <v>157</v>
      </c>
      <c r="E190" s="138" t="s">
        <v>7315</v>
      </c>
      <c r="F190" s="139" t="s">
        <v>7316</v>
      </c>
      <c r="G190" s="140" t="s">
        <v>396</v>
      </c>
      <c r="H190" s="141">
        <v>800</v>
      </c>
      <c r="I190" s="142"/>
      <c r="J190" s="143">
        <f t="shared" si="10"/>
        <v>0</v>
      </c>
      <c r="K190" s="144"/>
      <c r="L190" s="32"/>
      <c r="M190" s="145" t="s">
        <v>1</v>
      </c>
      <c r="N190" s="146" t="s">
        <v>42</v>
      </c>
      <c r="P190" s="147">
        <f t="shared" si="11"/>
        <v>0</v>
      </c>
      <c r="Q190" s="147">
        <v>0</v>
      </c>
      <c r="R190" s="147">
        <f t="shared" si="12"/>
        <v>0</v>
      </c>
      <c r="S190" s="147">
        <v>0</v>
      </c>
      <c r="T190" s="148">
        <f t="shared" si="13"/>
        <v>0</v>
      </c>
      <c r="AR190" s="149" t="s">
        <v>1219</v>
      </c>
      <c r="AT190" s="149" t="s">
        <v>157</v>
      </c>
      <c r="AU190" s="149" t="s">
        <v>89</v>
      </c>
      <c r="AY190" s="17" t="s">
        <v>156</v>
      </c>
      <c r="BE190" s="150">
        <f t="shared" si="14"/>
        <v>0</v>
      </c>
      <c r="BF190" s="150">
        <f t="shared" si="15"/>
        <v>0</v>
      </c>
      <c r="BG190" s="150">
        <f t="shared" si="16"/>
        <v>0</v>
      </c>
      <c r="BH190" s="150">
        <f t="shared" si="17"/>
        <v>0</v>
      </c>
      <c r="BI190" s="150">
        <f t="shared" si="18"/>
        <v>0</v>
      </c>
      <c r="BJ190" s="17" t="s">
        <v>89</v>
      </c>
      <c r="BK190" s="150">
        <f t="shared" si="19"/>
        <v>0</v>
      </c>
      <c r="BL190" s="17" t="s">
        <v>1219</v>
      </c>
      <c r="BM190" s="149" t="s">
        <v>1659</v>
      </c>
    </row>
    <row r="191" spans="2:65" s="1" customFormat="1" ht="16.5" customHeight="1">
      <c r="B191" s="136"/>
      <c r="C191" s="137" t="s">
        <v>1211</v>
      </c>
      <c r="D191" s="137" t="s">
        <v>157</v>
      </c>
      <c r="E191" s="138" t="s">
        <v>7317</v>
      </c>
      <c r="F191" s="139" t="s">
        <v>7318</v>
      </c>
      <c r="G191" s="140" t="s">
        <v>396</v>
      </c>
      <c r="H191" s="141">
        <v>100</v>
      </c>
      <c r="I191" s="142"/>
      <c r="J191" s="143">
        <f t="shared" si="10"/>
        <v>0</v>
      </c>
      <c r="K191" s="144"/>
      <c r="L191" s="32"/>
      <c r="M191" s="145" t="s">
        <v>1</v>
      </c>
      <c r="N191" s="146" t="s">
        <v>42</v>
      </c>
      <c r="P191" s="147">
        <f t="shared" si="11"/>
        <v>0</v>
      </c>
      <c r="Q191" s="147">
        <v>0</v>
      </c>
      <c r="R191" s="147">
        <f t="shared" si="12"/>
        <v>0</v>
      </c>
      <c r="S191" s="147">
        <v>0</v>
      </c>
      <c r="T191" s="148">
        <f t="shared" si="13"/>
        <v>0</v>
      </c>
      <c r="AR191" s="149" t="s">
        <v>1219</v>
      </c>
      <c r="AT191" s="149" t="s">
        <v>157</v>
      </c>
      <c r="AU191" s="149" t="s">
        <v>89</v>
      </c>
      <c r="AY191" s="17" t="s">
        <v>156</v>
      </c>
      <c r="BE191" s="150">
        <f t="shared" si="14"/>
        <v>0</v>
      </c>
      <c r="BF191" s="150">
        <f t="shared" si="15"/>
        <v>0</v>
      </c>
      <c r="BG191" s="150">
        <f t="shared" si="16"/>
        <v>0</v>
      </c>
      <c r="BH191" s="150">
        <f t="shared" si="17"/>
        <v>0</v>
      </c>
      <c r="BI191" s="150">
        <f t="shared" si="18"/>
        <v>0</v>
      </c>
      <c r="BJ191" s="17" t="s">
        <v>89</v>
      </c>
      <c r="BK191" s="150">
        <f t="shared" si="19"/>
        <v>0</v>
      </c>
      <c r="BL191" s="17" t="s">
        <v>1219</v>
      </c>
      <c r="BM191" s="149" t="s">
        <v>1667</v>
      </c>
    </row>
    <row r="192" spans="2:65" s="1" customFormat="1" ht="16.5" customHeight="1">
      <c r="B192" s="136"/>
      <c r="C192" s="137" t="s">
        <v>1219</v>
      </c>
      <c r="D192" s="137" t="s">
        <v>157</v>
      </c>
      <c r="E192" s="138" t="s">
        <v>7319</v>
      </c>
      <c r="F192" s="139" t="s">
        <v>7320</v>
      </c>
      <c r="G192" s="140" t="s">
        <v>396</v>
      </c>
      <c r="H192" s="141">
        <v>19125</v>
      </c>
      <c r="I192" s="142"/>
      <c r="J192" s="143">
        <f t="shared" si="10"/>
        <v>0</v>
      </c>
      <c r="K192" s="144"/>
      <c r="L192" s="32"/>
      <c r="M192" s="145" t="s">
        <v>1</v>
      </c>
      <c r="N192" s="146" t="s">
        <v>42</v>
      </c>
      <c r="P192" s="147">
        <f t="shared" si="11"/>
        <v>0</v>
      </c>
      <c r="Q192" s="147">
        <v>0</v>
      </c>
      <c r="R192" s="147">
        <f t="shared" si="12"/>
        <v>0</v>
      </c>
      <c r="S192" s="147">
        <v>0</v>
      </c>
      <c r="T192" s="148">
        <f t="shared" si="13"/>
        <v>0</v>
      </c>
      <c r="AR192" s="149" t="s">
        <v>1219</v>
      </c>
      <c r="AT192" s="149" t="s">
        <v>157</v>
      </c>
      <c r="AU192" s="149" t="s">
        <v>89</v>
      </c>
      <c r="AY192" s="17" t="s">
        <v>156</v>
      </c>
      <c r="BE192" s="150">
        <f t="shared" si="14"/>
        <v>0</v>
      </c>
      <c r="BF192" s="150">
        <f t="shared" si="15"/>
        <v>0</v>
      </c>
      <c r="BG192" s="150">
        <f t="shared" si="16"/>
        <v>0</v>
      </c>
      <c r="BH192" s="150">
        <f t="shared" si="17"/>
        <v>0</v>
      </c>
      <c r="BI192" s="150">
        <f t="shared" si="18"/>
        <v>0</v>
      </c>
      <c r="BJ192" s="17" t="s">
        <v>89</v>
      </c>
      <c r="BK192" s="150">
        <f t="shared" si="19"/>
        <v>0</v>
      </c>
      <c r="BL192" s="17" t="s">
        <v>1219</v>
      </c>
      <c r="BM192" s="149" t="s">
        <v>1696</v>
      </c>
    </row>
    <row r="193" spans="2:65" s="1" customFormat="1" ht="16.5" customHeight="1">
      <c r="B193" s="136"/>
      <c r="C193" s="137" t="s">
        <v>1226</v>
      </c>
      <c r="D193" s="137" t="s">
        <v>157</v>
      </c>
      <c r="E193" s="138" t="s">
        <v>7321</v>
      </c>
      <c r="F193" s="139" t="s">
        <v>7322</v>
      </c>
      <c r="G193" s="140" t="s">
        <v>333</v>
      </c>
      <c r="H193" s="141">
        <v>30</v>
      </c>
      <c r="I193" s="142"/>
      <c r="J193" s="143">
        <f t="shared" ref="J193:J212" si="20">ROUND(I193*H193,2)</f>
        <v>0</v>
      </c>
      <c r="K193" s="144"/>
      <c r="L193" s="32"/>
      <c r="M193" s="145" t="s">
        <v>1</v>
      </c>
      <c r="N193" s="146" t="s">
        <v>42</v>
      </c>
      <c r="P193" s="147">
        <f t="shared" ref="P193:P212" si="21">O193*H193</f>
        <v>0</v>
      </c>
      <c r="Q193" s="147">
        <v>0</v>
      </c>
      <c r="R193" s="147">
        <f t="shared" ref="R193:R212" si="22">Q193*H193</f>
        <v>0</v>
      </c>
      <c r="S193" s="147">
        <v>0</v>
      </c>
      <c r="T193" s="148">
        <f t="shared" ref="T193:T212" si="23">S193*H193</f>
        <v>0</v>
      </c>
      <c r="AR193" s="149" t="s">
        <v>1219</v>
      </c>
      <c r="AT193" s="149" t="s">
        <v>157</v>
      </c>
      <c r="AU193" s="149" t="s">
        <v>89</v>
      </c>
      <c r="AY193" s="17" t="s">
        <v>156</v>
      </c>
      <c r="BE193" s="150">
        <f t="shared" ref="BE193:BE212" si="24">IF(N193="základná",J193,0)</f>
        <v>0</v>
      </c>
      <c r="BF193" s="150">
        <f t="shared" ref="BF193:BF212" si="25">IF(N193="znížená",J193,0)</f>
        <v>0</v>
      </c>
      <c r="BG193" s="150">
        <f t="shared" ref="BG193:BG212" si="26">IF(N193="zákl. prenesená",J193,0)</f>
        <v>0</v>
      </c>
      <c r="BH193" s="150">
        <f t="shared" ref="BH193:BH212" si="27">IF(N193="zníž. prenesená",J193,0)</f>
        <v>0</v>
      </c>
      <c r="BI193" s="150">
        <f t="shared" ref="BI193:BI212" si="28">IF(N193="nulová",J193,0)</f>
        <v>0</v>
      </c>
      <c r="BJ193" s="17" t="s">
        <v>89</v>
      </c>
      <c r="BK193" s="150">
        <f t="shared" ref="BK193:BK212" si="29">ROUND(I193*H193,2)</f>
        <v>0</v>
      </c>
      <c r="BL193" s="17" t="s">
        <v>1219</v>
      </c>
      <c r="BM193" s="149" t="s">
        <v>1712</v>
      </c>
    </row>
    <row r="194" spans="2:65" s="1" customFormat="1" ht="16.5" customHeight="1">
      <c r="B194" s="136"/>
      <c r="C194" s="137" t="s">
        <v>1232</v>
      </c>
      <c r="D194" s="137" t="s">
        <v>157</v>
      </c>
      <c r="E194" s="138" t="s">
        <v>7323</v>
      </c>
      <c r="F194" s="139" t="s">
        <v>7324</v>
      </c>
      <c r="G194" s="140" t="s">
        <v>333</v>
      </c>
      <c r="H194" s="141">
        <v>1</v>
      </c>
      <c r="I194" s="142"/>
      <c r="J194" s="143">
        <f t="shared" si="20"/>
        <v>0</v>
      </c>
      <c r="K194" s="144"/>
      <c r="L194" s="32"/>
      <c r="M194" s="145" t="s">
        <v>1</v>
      </c>
      <c r="N194" s="146" t="s">
        <v>42</v>
      </c>
      <c r="P194" s="147">
        <f t="shared" si="21"/>
        <v>0</v>
      </c>
      <c r="Q194" s="147">
        <v>0</v>
      </c>
      <c r="R194" s="147">
        <f t="shared" si="22"/>
        <v>0</v>
      </c>
      <c r="S194" s="147">
        <v>0</v>
      </c>
      <c r="T194" s="148">
        <f t="shared" si="23"/>
        <v>0</v>
      </c>
      <c r="AR194" s="149" t="s">
        <v>1219</v>
      </c>
      <c r="AT194" s="149" t="s">
        <v>157</v>
      </c>
      <c r="AU194" s="149" t="s">
        <v>89</v>
      </c>
      <c r="AY194" s="17" t="s">
        <v>156</v>
      </c>
      <c r="BE194" s="150">
        <f t="shared" si="24"/>
        <v>0</v>
      </c>
      <c r="BF194" s="150">
        <f t="shared" si="25"/>
        <v>0</v>
      </c>
      <c r="BG194" s="150">
        <f t="shared" si="26"/>
        <v>0</v>
      </c>
      <c r="BH194" s="150">
        <f t="shared" si="27"/>
        <v>0</v>
      </c>
      <c r="BI194" s="150">
        <f t="shared" si="28"/>
        <v>0</v>
      </c>
      <c r="BJ194" s="17" t="s">
        <v>89</v>
      </c>
      <c r="BK194" s="150">
        <f t="shared" si="29"/>
        <v>0</v>
      </c>
      <c r="BL194" s="17" t="s">
        <v>1219</v>
      </c>
      <c r="BM194" s="149" t="s">
        <v>1724</v>
      </c>
    </row>
    <row r="195" spans="2:65" s="1" customFormat="1" ht="16.5" customHeight="1">
      <c r="B195" s="136"/>
      <c r="C195" s="137" t="s">
        <v>1237</v>
      </c>
      <c r="D195" s="137" t="s">
        <v>157</v>
      </c>
      <c r="E195" s="138" t="s">
        <v>7325</v>
      </c>
      <c r="F195" s="139" t="s">
        <v>7326</v>
      </c>
      <c r="G195" s="140" t="s">
        <v>333</v>
      </c>
      <c r="H195" s="141">
        <v>1</v>
      </c>
      <c r="I195" s="142"/>
      <c r="J195" s="143">
        <f t="shared" si="20"/>
        <v>0</v>
      </c>
      <c r="K195" s="144"/>
      <c r="L195" s="32"/>
      <c r="M195" s="145" t="s">
        <v>1</v>
      </c>
      <c r="N195" s="146" t="s">
        <v>42</v>
      </c>
      <c r="P195" s="147">
        <f t="shared" si="21"/>
        <v>0</v>
      </c>
      <c r="Q195" s="147">
        <v>0</v>
      </c>
      <c r="R195" s="147">
        <f t="shared" si="22"/>
        <v>0</v>
      </c>
      <c r="S195" s="147">
        <v>0</v>
      </c>
      <c r="T195" s="148">
        <f t="shared" si="23"/>
        <v>0</v>
      </c>
      <c r="AR195" s="149" t="s">
        <v>1219</v>
      </c>
      <c r="AT195" s="149" t="s">
        <v>157</v>
      </c>
      <c r="AU195" s="149" t="s">
        <v>89</v>
      </c>
      <c r="AY195" s="17" t="s">
        <v>156</v>
      </c>
      <c r="BE195" s="150">
        <f t="shared" si="24"/>
        <v>0</v>
      </c>
      <c r="BF195" s="150">
        <f t="shared" si="25"/>
        <v>0</v>
      </c>
      <c r="BG195" s="150">
        <f t="shared" si="26"/>
        <v>0</v>
      </c>
      <c r="BH195" s="150">
        <f t="shared" si="27"/>
        <v>0</v>
      </c>
      <c r="BI195" s="150">
        <f t="shared" si="28"/>
        <v>0</v>
      </c>
      <c r="BJ195" s="17" t="s">
        <v>89</v>
      </c>
      <c r="BK195" s="150">
        <f t="shared" si="29"/>
        <v>0</v>
      </c>
      <c r="BL195" s="17" t="s">
        <v>1219</v>
      </c>
      <c r="BM195" s="149" t="s">
        <v>1825</v>
      </c>
    </row>
    <row r="196" spans="2:65" s="1" customFormat="1" ht="16.5" customHeight="1">
      <c r="B196" s="136"/>
      <c r="C196" s="137" t="s">
        <v>1245</v>
      </c>
      <c r="D196" s="137" t="s">
        <v>157</v>
      </c>
      <c r="E196" s="138" t="s">
        <v>7327</v>
      </c>
      <c r="F196" s="139" t="s">
        <v>7328</v>
      </c>
      <c r="G196" s="140" t="s">
        <v>333</v>
      </c>
      <c r="H196" s="141">
        <v>1</v>
      </c>
      <c r="I196" s="142"/>
      <c r="J196" s="143">
        <f t="shared" si="20"/>
        <v>0</v>
      </c>
      <c r="K196" s="144"/>
      <c r="L196" s="32"/>
      <c r="M196" s="145" t="s">
        <v>1</v>
      </c>
      <c r="N196" s="146" t="s">
        <v>42</v>
      </c>
      <c r="P196" s="147">
        <f t="shared" si="21"/>
        <v>0</v>
      </c>
      <c r="Q196" s="147">
        <v>0</v>
      </c>
      <c r="R196" s="147">
        <f t="shared" si="22"/>
        <v>0</v>
      </c>
      <c r="S196" s="147">
        <v>0</v>
      </c>
      <c r="T196" s="148">
        <f t="shared" si="23"/>
        <v>0</v>
      </c>
      <c r="AR196" s="149" t="s">
        <v>1219</v>
      </c>
      <c r="AT196" s="149" t="s">
        <v>157</v>
      </c>
      <c r="AU196" s="149" t="s">
        <v>89</v>
      </c>
      <c r="AY196" s="17" t="s">
        <v>156</v>
      </c>
      <c r="BE196" s="150">
        <f t="shared" si="24"/>
        <v>0</v>
      </c>
      <c r="BF196" s="150">
        <f t="shared" si="25"/>
        <v>0</v>
      </c>
      <c r="BG196" s="150">
        <f t="shared" si="26"/>
        <v>0</v>
      </c>
      <c r="BH196" s="150">
        <f t="shared" si="27"/>
        <v>0</v>
      </c>
      <c r="BI196" s="150">
        <f t="shared" si="28"/>
        <v>0</v>
      </c>
      <c r="BJ196" s="17" t="s">
        <v>89</v>
      </c>
      <c r="BK196" s="150">
        <f t="shared" si="29"/>
        <v>0</v>
      </c>
      <c r="BL196" s="17" t="s">
        <v>1219</v>
      </c>
      <c r="BM196" s="149" t="s">
        <v>3203</v>
      </c>
    </row>
    <row r="197" spans="2:65" s="1" customFormat="1" ht="16.5" customHeight="1">
      <c r="B197" s="136"/>
      <c r="C197" s="137" t="s">
        <v>1251</v>
      </c>
      <c r="D197" s="137" t="s">
        <v>157</v>
      </c>
      <c r="E197" s="138" t="s">
        <v>7329</v>
      </c>
      <c r="F197" s="139" t="s">
        <v>7330</v>
      </c>
      <c r="G197" s="140" t="s">
        <v>333</v>
      </c>
      <c r="H197" s="141">
        <v>1</v>
      </c>
      <c r="I197" s="142"/>
      <c r="J197" s="143">
        <f t="shared" si="20"/>
        <v>0</v>
      </c>
      <c r="K197" s="144"/>
      <c r="L197" s="32"/>
      <c r="M197" s="145" t="s">
        <v>1</v>
      </c>
      <c r="N197" s="146" t="s">
        <v>42</v>
      </c>
      <c r="P197" s="147">
        <f t="shared" si="21"/>
        <v>0</v>
      </c>
      <c r="Q197" s="147">
        <v>0</v>
      </c>
      <c r="R197" s="147">
        <f t="shared" si="22"/>
        <v>0</v>
      </c>
      <c r="S197" s="147">
        <v>0</v>
      </c>
      <c r="T197" s="148">
        <f t="shared" si="23"/>
        <v>0</v>
      </c>
      <c r="AR197" s="149" t="s">
        <v>1219</v>
      </c>
      <c r="AT197" s="149" t="s">
        <v>157</v>
      </c>
      <c r="AU197" s="149" t="s">
        <v>89</v>
      </c>
      <c r="AY197" s="17" t="s">
        <v>156</v>
      </c>
      <c r="BE197" s="150">
        <f t="shared" si="24"/>
        <v>0</v>
      </c>
      <c r="BF197" s="150">
        <f t="shared" si="25"/>
        <v>0</v>
      </c>
      <c r="BG197" s="150">
        <f t="shared" si="26"/>
        <v>0</v>
      </c>
      <c r="BH197" s="150">
        <f t="shared" si="27"/>
        <v>0</v>
      </c>
      <c r="BI197" s="150">
        <f t="shared" si="28"/>
        <v>0</v>
      </c>
      <c r="BJ197" s="17" t="s">
        <v>89</v>
      </c>
      <c r="BK197" s="150">
        <f t="shared" si="29"/>
        <v>0</v>
      </c>
      <c r="BL197" s="17" t="s">
        <v>1219</v>
      </c>
      <c r="BM197" s="149" t="s">
        <v>3217</v>
      </c>
    </row>
    <row r="198" spans="2:65" s="1" customFormat="1" ht="16.5" customHeight="1">
      <c r="B198" s="136"/>
      <c r="C198" s="137" t="s">
        <v>1257</v>
      </c>
      <c r="D198" s="137" t="s">
        <v>157</v>
      </c>
      <c r="E198" s="138" t="s">
        <v>7331</v>
      </c>
      <c r="F198" s="139" t="s">
        <v>7332</v>
      </c>
      <c r="G198" s="140" t="s">
        <v>333</v>
      </c>
      <c r="H198" s="141">
        <v>1</v>
      </c>
      <c r="I198" s="142"/>
      <c r="J198" s="143">
        <f t="shared" si="20"/>
        <v>0</v>
      </c>
      <c r="K198" s="144"/>
      <c r="L198" s="32"/>
      <c r="M198" s="145" t="s">
        <v>1</v>
      </c>
      <c r="N198" s="146" t="s">
        <v>42</v>
      </c>
      <c r="P198" s="147">
        <f t="shared" si="21"/>
        <v>0</v>
      </c>
      <c r="Q198" s="147">
        <v>0</v>
      </c>
      <c r="R198" s="147">
        <f t="shared" si="22"/>
        <v>0</v>
      </c>
      <c r="S198" s="147">
        <v>0</v>
      </c>
      <c r="T198" s="148">
        <f t="shared" si="23"/>
        <v>0</v>
      </c>
      <c r="AR198" s="149" t="s">
        <v>1219</v>
      </c>
      <c r="AT198" s="149" t="s">
        <v>157</v>
      </c>
      <c r="AU198" s="149" t="s">
        <v>89</v>
      </c>
      <c r="AY198" s="17" t="s">
        <v>156</v>
      </c>
      <c r="BE198" s="150">
        <f t="shared" si="24"/>
        <v>0</v>
      </c>
      <c r="BF198" s="150">
        <f t="shared" si="25"/>
        <v>0</v>
      </c>
      <c r="BG198" s="150">
        <f t="shared" si="26"/>
        <v>0</v>
      </c>
      <c r="BH198" s="150">
        <f t="shared" si="27"/>
        <v>0</v>
      </c>
      <c r="BI198" s="150">
        <f t="shared" si="28"/>
        <v>0</v>
      </c>
      <c r="BJ198" s="17" t="s">
        <v>89</v>
      </c>
      <c r="BK198" s="150">
        <f t="shared" si="29"/>
        <v>0</v>
      </c>
      <c r="BL198" s="17" t="s">
        <v>1219</v>
      </c>
      <c r="BM198" s="149" t="s">
        <v>3225</v>
      </c>
    </row>
    <row r="199" spans="2:65" s="1" customFormat="1" ht="16.5" customHeight="1">
      <c r="B199" s="136"/>
      <c r="C199" s="137" t="s">
        <v>1262</v>
      </c>
      <c r="D199" s="137" t="s">
        <v>157</v>
      </c>
      <c r="E199" s="138" t="s">
        <v>7333</v>
      </c>
      <c r="F199" s="139" t="s">
        <v>7334</v>
      </c>
      <c r="G199" s="140" t="s">
        <v>333</v>
      </c>
      <c r="H199" s="141">
        <v>1</v>
      </c>
      <c r="I199" s="142"/>
      <c r="J199" s="143">
        <f t="shared" si="20"/>
        <v>0</v>
      </c>
      <c r="K199" s="144"/>
      <c r="L199" s="32"/>
      <c r="M199" s="145" t="s">
        <v>1</v>
      </c>
      <c r="N199" s="146" t="s">
        <v>42</v>
      </c>
      <c r="P199" s="147">
        <f t="shared" si="21"/>
        <v>0</v>
      </c>
      <c r="Q199" s="147">
        <v>0</v>
      </c>
      <c r="R199" s="147">
        <f t="shared" si="22"/>
        <v>0</v>
      </c>
      <c r="S199" s="147">
        <v>0</v>
      </c>
      <c r="T199" s="148">
        <f t="shared" si="23"/>
        <v>0</v>
      </c>
      <c r="AR199" s="149" t="s">
        <v>1219</v>
      </c>
      <c r="AT199" s="149" t="s">
        <v>157</v>
      </c>
      <c r="AU199" s="149" t="s">
        <v>89</v>
      </c>
      <c r="AY199" s="17" t="s">
        <v>156</v>
      </c>
      <c r="BE199" s="150">
        <f t="shared" si="24"/>
        <v>0</v>
      </c>
      <c r="BF199" s="150">
        <f t="shared" si="25"/>
        <v>0</v>
      </c>
      <c r="BG199" s="150">
        <f t="shared" si="26"/>
        <v>0</v>
      </c>
      <c r="BH199" s="150">
        <f t="shared" si="27"/>
        <v>0</v>
      </c>
      <c r="BI199" s="150">
        <f t="shared" si="28"/>
        <v>0</v>
      </c>
      <c r="BJ199" s="17" t="s">
        <v>89</v>
      </c>
      <c r="BK199" s="150">
        <f t="shared" si="29"/>
        <v>0</v>
      </c>
      <c r="BL199" s="17" t="s">
        <v>1219</v>
      </c>
      <c r="BM199" s="149" t="s">
        <v>3295</v>
      </c>
    </row>
    <row r="200" spans="2:65" s="1" customFormat="1" ht="16.5" customHeight="1">
      <c r="B200" s="136"/>
      <c r="C200" s="137" t="s">
        <v>1268</v>
      </c>
      <c r="D200" s="137" t="s">
        <v>157</v>
      </c>
      <c r="E200" s="138" t="s">
        <v>7335</v>
      </c>
      <c r="F200" s="139" t="s">
        <v>7336</v>
      </c>
      <c r="G200" s="140" t="s">
        <v>333</v>
      </c>
      <c r="H200" s="141">
        <v>1</v>
      </c>
      <c r="I200" s="142"/>
      <c r="J200" s="143">
        <f t="shared" si="20"/>
        <v>0</v>
      </c>
      <c r="K200" s="144"/>
      <c r="L200" s="32"/>
      <c r="M200" s="145" t="s">
        <v>1</v>
      </c>
      <c r="N200" s="146" t="s">
        <v>42</v>
      </c>
      <c r="P200" s="147">
        <f t="shared" si="21"/>
        <v>0</v>
      </c>
      <c r="Q200" s="147">
        <v>0</v>
      </c>
      <c r="R200" s="147">
        <f t="shared" si="22"/>
        <v>0</v>
      </c>
      <c r="S200" s="147">
        <v>0</v>
      </c>
      <c r="T200" s="148">
        <f t="shared" si="23"/>
        <v>0</v>
      </c>
      <c r="AR200" s="149" t="s">
        <v>1219</v>
      </c>
      <c r="AT200" s="149" t="s">
        <v>157</v>
      </c>
      <c r="AU200" s="149" t="s">
        <v>89</v>
      </c>
      <c r="AY200" s="17" t="s">
        <v>156</v>
      </c>
      <c r="BE200" s="150">
        <f t="shared" si="24"/>
        <v>0</v>
      </c>
      <c r="BF200" s="150">
        <f t="shared" si="25"/>
        <v>0</v>
      </c>
      <c r="BG200" s="150">
        <f t="shared" si="26"/>
        <v>0</v>
      </c>
      <c r="BH200" s="150">
        <f t="shared" si="27"/>
        <v>0</v>
      </c>
      <c r="BI200" s="150">
        <f t="shared" si="28"/>
        <v>0</v>
      </c>
      <c r="BJ200" s="17" t="s">
        <v>89</v>
      </c>
      <c r="BK200" s="150">
        <f t="shared" si="29"/>
        <v>0</v>
      </c>
      <c r="BL200" s="17" t="s">
        <v>1219</v>
      </c>
      <c r="BM200" s="149" t="s">
        <v>3311</v>
      </c>
    </row>
    <row r="201" spans="2:65" s="1" customFormat="1" ht="16.5" customHeight="1">
      <c r="B201" s="136"/>
      <c r="C201" s="137" t="s">
        <v>1273</v>
      </c>
      <c r="D201" s="137" t="s">
        <v>157</v>
      </c>
      <c r="E201" s="138" t="s">
        <v>7337</v>
      </c>
      <c r="F201" s="139" t="s">
        <v>7338</v>
      </c>
      <c r="G201" s="140" t="s">
        <v>333</v>
      </c>
      <c r="H201" s="141">
        <v>1</v>
      </c>
      <c r="I201" s="142"/>
      <c r="J201" s="143">
        <f t="shared" si="20"/>
        <v>0</v>
      </c>
      <c r="K201" s="144"/>
      <c r="L201" s="32"/>
      <c r="M201" s="145" t="s">
        <v>1</v>
      </c>
      <c r="N201" s="146" t="s">
        <v>42</v>
      </c>
      <c r="P201" s="147">
        <f t="shared" si="21"/>
        <v>0</v>
      </c>
      <c r="Q201" s="147">
        <v>0</v>
      </c>
      <c r="R201" s="147">
        <f t="shared" si="22"/>
        <v>0</v>
      </c>
      <c r="S201" s="147">
        <v>0</v>
      </c>
      <c r="T201" s="148">
        <f t="shared" si="23"/>
        <v>0</v>
      </c>
      <c r="AR201" s="149" t="s">
        <v>1219</v>
      </c>
      <c r="AT201" s="149" t="s">
        <v>157</v>
      </c>
      <c r="AU201" s="149" t="s">
        <v>89</v>
      </c>
      <c r="AY201" s="17" t="s">
        <v>156</v>
      </c>
      <c r="BE201" s="150">
        <f t="shared" si="24"/>
        <v>0</v>
      </c>
      <c r="BF201" s="150">
        <f t="shared" si="25"/>
        <v>0</v>
      </c>
      <c r="BG201" s="150">
        <f t="shared" si="26"/>
        <v>0</v>
      </c>
      <c r="BH201" s="150">
        <f t="shared" si="27"/>
        <v>0</v>
      </c>
      <c r="BI201" s="150">
        <f t="shared" si="28"/>
        <v>0</v>
      </c>
      <c r="BJ201" s="17" t="s">
        <v>89</v>
      </c>
      <c r="BK201" s="150">
        <f t="shared" si="29"/>
        <v>0</v>
      </c>
      <c r="BL201" s="17" t="s">
        <v>1219</v>
      </c>
      <c r="BM201" s="149" t="s">
        <v>3319</v>
      </c>
    </row>
    <row r="202" spans="2:65" s="1" customFormat="1" ht="16.5" customHeight="1">
      <c r="B202" s="136"/>
      <c r="C202" s="137" t="s">
        <v>1286</v>
      </c>
      <c r="D202" s="137" t="s">
        <v>157</v>
      </c>
      <c r="E202" s="138" t="s">
        <v>7339</v>
      </c>
      <c r="F202" s="139" t="s">
        <v>7340</v>
      </c>
      <c r="G202" s="140" t="s">
        <v>333</v>
      </c>
      <c r="H202" s="141">
        <v>1</v>
      </c>
      <c r="I202" s="142"/>
      <c r="J202" s="143">
        <f t="shared" si="20"/>
        <v>0</v>
      </c>
      <c r="K202" s="144"/>
      <c r="L202" s="32"/>
      <c r="M202" s="145" t="s">
        <v>1</v>
      </c>
      <c r="N202" s="146" t="s">
        <v>42</v>
      </c>
      <c r="P202" s="147">
        <f t="shared" si="21"/>
        <v>0</v>
      </c>
      <c r="Q202" s="147">
        <v>0</v>
      </c>
      <c r="R202" s="147">
        <f t="shared" si="22"/>
        <v>0</v>
      </c>
      <c r="S202" s="147">
        <v>0</v>
      </c>
      <c r="T202" s="148">
        <f t="shared" si="23"/>
        <v>0</v>
      </c>
      <c r="AR202" s="149" t="s">
        <v>1219</v>
      </c>
      <c r="AT202" s="149" t="s">
        <v>157</v>
      </c>
      <c r="AU202" s="149" t="s">
        <v>89</v>
      </c>
      <c r="AY202" s="17" t="s">
        <v>156</v>
      </c>
      <c r="BE202" s="150">
        <f t="shared" si="24"/>
        <v>0</v>
      </c>
      <c r="BF202" s="150">
        <f t="shared" si="25"/>
        <v>0</v>
      </c>
      <c r="BG202" s="150">
        <f t="shared" si="26"/>
        <v>0</v>
      </c>
      <c r="BH202" s="150">
        <f t="shared" si="27"/>
        <v>0</v>
      </c>
      <c r="BI202" s="150">
        <f t="shared" si="28"/>
        <v>0</v>
      </c>
      <c r="BJ202" s="17" t="s">
        <v>89</v>
      </c>
      <c r="BK202" s="150">
        <f t="shared" si="29"/>
        <v>0</v>
      </c>
      <c r="BL202" s="17" t="s">
        <v>1219</v>
      </c>
      <c r="BM202" s="149" t="s">
        <v>3329</v>
      </c>
    </row>
    <row r="203" spans="2:65" s="1" customFormat="1" ht="16.5" customHeight="1">
      <c r="B203" s="136"/>
      <c r="C203" s="137" t="s">
        <v>1296</v>
      </c>
      <c r="D203" s="137" t="s">
        <v>157</v>
      </c>
      <c r="E203" s="138" t="s">
        <v>7341</v>
      </c>
      <c r="F203" s="139" t="s">
        <v>7342</v>
      </c>
      <c r="G203" s="140" t="s">
        <v>333</v>
      </c>
      <c r="H203" s="141">
        <v>1</v>
      </c>
      <c r="I203" s="142"/>
      <c r="J203" s="143">
        <f t="shared" si="20"/>
        <v>0</v>
      </c>
      <c r="K203" s="144"/>
      <c r="L203" s="32"/>
      <c r="M203" s="145" t="s">
        <v>1</v>
      </c>
      <c r="N203" s="146" t="s">
        <v>42</v>
      </c>
      <c r="P203" s="147">
        <f t="shared" si="21"/>
        <v>0</v>
      </c>
      <c r="Q203" s="147">
        <v>0</v>
      </c>
      <c r="R203" s="147">
        <f t="shared" si="22"/>
        <v>0</v>
      </c>
      <c r="S203" s="147">
        <v>0</v>
      </c>
      <c r="T203" s="148">
        <f t="shared" si="23"/>
        <v>0</v>
      </c>
      <c r="AR203" s="149" t="s">
        <v>1219</v>
      </c>
      <c r="AT203" s="149" t="s">
        <v>157</v>
      </c>
      <c r="AU203" s="149" t="s">
        <v>89</v>
      </c>
      <c r="AY203" s="17" t="s">
        <v>156</v>
      </c>
      <c r="BE203" s="150">
        <f t="shared" si="24"/>
        <v>0</v>
      </c>
      <c r="BF203" s="150">
        <f t="shared" si="25"/>
        <v>0</v>
      </c>
      <c r="BG203" s="150">
        <f t="shared" si="26"/>
        <v>0</v>
      </c>
      <c r="BH203" s="150">
        <f t="shared" si="27"/>
        <v>0</v>
      </c>
      <c r="BI203" s="150">
        <f t="shared" si="28"/>
        <v>0</v>
      </c>
      <c r="BJ203" s="17" t="s">
        <v>89</v>
      </c>
      <c r="BK203" s="150">
        <f t="shared" si="29"/>
        <v>0</v>
      </c>
      <c r="BL203" s="17" t="s">
        <v>1219</v>
      </c>
      <c r="BM203" s="149" t="s">
        <v>1399</v>
      </c>
    </row>
    <row r="204" spans="2:65" s="1" customFormat="1" ht="16.5" customHeight="1">
      <c r="B204" s="136"/>
      <c r="C204" s="137" t="s">
        <v>1305</v>
      </c>
      <c r="D204" s="137" t="s">
        <v>157</v>
      </c>
      <c r="E204" s="138" t="s">
        <v>7343</v>
      </c>
      <c r="F204" s="139" t="s">
        <v>7344</v>
      </c>
      <c r="G204" s="140" t="s">
        <v>333</v>
      </c>
      <c r="H204" s="141">
        <v>1</v>
      </c>
      <c r="I204" s="142"/>
      <c r="J204" s="143">
        <f t="shared" si="20"/>
        <v>0</v>
      </c>
      <c r="K204" s="144"/>
      <c r="L204" s="32"/>
      <c r="M204" s="145" t="s">
        <v>1</v>
      </c>
      <c r="N204" s="146" t="s">
        <v>42</v>
      </c>
      <c r="P204" s="147">
        <f t="shared" si="21"/>
        <v>0</v>
      </c>
      <c r="Q204" s="147">
        <v>0</v>
      </c>
      <c r="R204" s="147">
        <f t="shared" si="22"/>
        <v>0</v>
      </c>
      <c r="S204" s="147">
        <v>0</v>
      </c>
      <c r="T204" s="148">
        <f t="shared" si="23"/>
        <v>0</v>
      </c>
      <c r="AR204" s="149" t="s">
        <v>1219</v>
      </c>
      <c r="AT204" s="149" t="s">
        <v>157</v>
      </c>
      <c r="AU204" s="149" t="s">
        <v>89</v>
      </c>
      <c r="AY204" s="17" t="s">
        <v>156</v>
      </c>
      <c r="BE204" s="150">
        <f t="shared" si="24"/>
        <v>0</v>
      </c>
      <c r="BF204" s="150">
        <f t="shared" si="25"/>
        <v>0</v>
      </c>
      <c r="BG204" s="150">
        <f t="shared" si="26"/>
        <v>0</v>
      </c>
      <c r="BH204" s="150">
        <f t="shared" si="27"/>
        <v>0</v>
      </c>
      <c r="BI204" s="150">
        <f t="shared" si="28"/>
        <v>0</v>
      </c>
      <c r="BJ204" s="17" t="s">
        <v>89</v>
      </c>
      <c r="BK204" s="150">
        <f t="shared" si="29"/>
        <v>0</v>
      </c>
      <c r="BL204" s="17" t="s">
        <v>1219</v>
      </c>
      <c r="BM204" s="149" t="s">
        <v>3376</v>
      </c>
    </row>
    <row r="205" spans="2:65" s="1" customFormat="1" ht="16.5" customHeight="1">
      <c r="B205" s="136"/>
      <c r="C205" s="137" t="s">
        <v>1311</v>
      </c>
      <c r="D205" s="137" t="s">
        <v>157</v>
      </c>
      <c r="E205" s="138" t="s">
        <v>7345</v>
      </c>
      <c r="F205" s="139" t="s">
        <v>7346</v>
      </c>
      <c r="G205" s="140" t="s">
        <v>165</v>
      </c>
      <c r="H205" s="141">
        <v>200</v>
      </c>
      <c r="I205" s="142"/>
      <c r="J205" s="143">
        <f t="shared" si="20"/>
        <v>0</v>
      </c>
      <c r="K205" s="144"/>
      <c r="L205" s="32"/>
      <c r="M205" s="145" t="s">
        <v>1</v>
      </c>
      <c r="N205" s="146" t="s">
        <v>42</v>
      </c>
      <c r="P205" s="147">
        <f t="shared" si="21"/>
        <v>0</v>
      </c>
      <c r="Q205" s="147">
        <v>0</v>
      </c>
      <c r="R205" s="147">
        <f t="shared" si="22"/>
        <v>0</v>
      </c>
      <c r="S205" s="147">
        <v>0</v>
      </c>
      <c r="T205" s="148">
        <f t="shared" si="23"/>
        <v>0</v>
      </c>
      <c r="AR205" s="149" t="s">
        <v>1219</v>
      </c>
      <c r="AT205" s="149" t="s">
        <v>157</v>
      </c>
      <c r="AU205" s="149" t="s">
        <v>89</v>
      </c>
      <c r="AY205" s="17" t="s">
        <v>156</v>
      </c>
      <c r="BE205" s="150">
        <f t="shared" si="24"/>
        <v>0</v>
      </c>
      <c r="BF205" s="150">
        <f t="shared" si="25"/>
        <v>0</v>
      </c>
      <c r="BG205" s="150">
        <f t="shared" si="26"/>
        <v>0</v>
      </c>
      <c r="BH205" s="150">
        <f t="shared" si="27"/>
        <v>0</v>
      </c>
      <c r="BI205" s="150">
        <f t="shared" si="28"/>
        <v>0</v>
      </c>
      <c r="BJ205" s="17" t="s">
        <v>89</v>
      </c>
      <c r="BK205" s="150">
        <f t="shared" si="29"/>
        <v>0</v>
      </c>
      <c r="BL205" s="17" t="s">
        <v>1219</v>
      </c>
      <c r="BM205" s="149" t="s">
        <v>3409</v>
      </c>
    </row>
    <row r="206" spans="2:65" s="1" customFormat="1" ht="16.5" customHeight="1">
      <c r="B206" s="136"/>
      <c r="C206" s="137" t="s">
        <v>1317</v>
      </c>
      <c r="D206" s="137" t="s">
        <v>157</v>
      </c>
      <c r="E206" s="138" t="s">
        <v>7347</v>
      </c>
      <c r="F206" s="139" t="s">
        <v>7348</v>
      </c>
      <c r="G206" s="140" t="s">
        <v>4039</v>
      </c>
      <c r="H206" s="141">
        <v>1</v>
      </c>
      <c r="I206" s="142"/>
      <c r="J206" s="143">
        <f t="shared" si="20"/>
        <v>0</v>
      </c>
      <c r="K206" s="144"/>
      <c r="L206" s="32"/>
      <c r="M206" s="145" t="s">
        <v>1</v>
      </c>
      <c r="N206" s="146" t="s">
        <v>42</v>
      </c>
      <c r="P206" s="147">
        <f t="shared" si="21"/>
        <v>0</v>
      </c>
      <c r="Q206" s="147">
        <v>0</v>
      </c>
      <c r="R206" s="147">
        <f t="shared" si="22"/>
        <v>0</v>
      </c>
      <c r="S206" s="147">
        <v>0</v>
      </c>
      <c r="T206" s="148">
        <f t="shared" si="23"/>
        <v>0</v>
      </c>
      <c r="AR206" s="149" t="s">
        <v>1219</v>
      </c>
      <c r="AT206" s="149" t="s">
        <v>157</v>
      </c>
      <c r="AU206" s="149" t="s">
        <v>89</v>
      </c>
      <c r="AY206" s="17" t="s">
        <v>156</v>
      </c>
      <c r="BE206" s="150">
        <f t="shared" si="24"/>
        <v>0</v>
      </c>
      <c r="BF206" s="150">
        <f t="shared" si="25"/>
        <v>0</v>
      </c>
      <c r="BG206" s="150">
        <f t="shared" si="26"/>
        <v>0</v>
      </c>
      <c r="BH206" s="150">
        <f t="shared" si="27"/>
        <v>0</v>
      </c>
      <c r="BI206" s="150">
        <f t="shared" si="28"/>
        <v>0</v>
      </c>
      <c r="BJ206" s="17" t="s">
        <v>89</v>
      </c>
      <c r="BK206" s="150">
        <f t="shared" si="29"/>
        <v>0</v>
      </c>
      <c r="BL206" s="17" t="s">
        <v>1219</v>
      </c>
      <c r="BM206" s="149" t="s">
        <v>3427</v>
      </c>
    </row>
    <row r="207" spans="2:65" s="1" customFormat="1" ht="16.5" customHeight="1">
      <c r="B207" s="136"/>
      <c r="C207" s="137" t="s">
        <v>1323</v>
      </c>
      <c r="D207" s="137" t="s">
        <v>157</v>
      </c>
      <c r="E207" s="138" t="s">
        <v>7349</v>
      </c>
      <c r="F207" s="139" t="s">
        <v>7350</v>
      </c>
      <c r="G207" s="140" t="s">
        <v>4039</v>
      </c>
      <c r="H207" s="141">
        <v>1</v>
      </c>
      <c r="I207" s="142"/>
      <c r="J207" s="143">
        <f t="shared" si="20"/>
        <v>0</v>
      </c>
      <c r="K207" s="144"/>
      <c r="L207" s="32"/>
      <c r="M207" s="145" t="s">
        <v>1</v>
      </c>
      <c r="N207" s="146" t="s">
        <v>42</v>
      </c>
      <c r="P207" s="147">
        <f t="shared" si="21"/>
        <v>0</v>
      </c>
      <c r="Q207" s="147">
        <v>0</v>
      </c>
      <c r="R207" s="147">
        <f t="shared" si="22"/>
        <v>0</v>
      </c>
      <c r="S207" s="147">
        <v>0</v>
      </c>
      <c r="T207" s="148">
        <f t="shared" si="23"/>
        <v>0</v>
      </c>
      <c r="AR207" s="149" t="s">
        <v>1219</v>
      </c>
      <c r="AT207" s="149" t="s">
        <v>157</v>
      </c>
      <c r="AU207" s="149" t="s">
        <v>89</v>
      </c>
      <c r="AY207" s="17" t="s">
        <v>156</v>
      </c>
      <c r="BE207" s="150">
        <f t="shared" si="24"/>
        <v>0</v>
      </c>
      <c r="BF207" s="150">
        <f t="shared" si="25"/>
        <v>0</v>
      </c>
      <c r="BG207" s="150">
        <f t="shared" si="26"/>
        <v>0</v>
      </c>
      <c r="BH207" s="150">
        <f t="shared" si="27"/>
        <v>0</v>
      </c>
      <c r="BI207" s="150">
        <f t="shared" si="28"/>
        <v>0</v>
      </c>
      <c r="BJ207" s="17" t="s">
        <v>89</v>
      </c>
      <c r="BK207" s="150">
        <f t="shared" si="29"/>
        <v>0</v>
      </c>
      <c r="BL207" s="17" t="s">
        <v>1219</v>
      </c>
      <c r="BM207" s="149" t="s">
        <v>3460</v>
      </c>
    </row>
    <row r="208" spans="2:65" s="1" customFormat="1" ht="16.5" customHeight="1">
      <c r="B208" s="136"/>
      <c r="C208" s="137" t="s">
        <v>1328</v>
      </c>
      <c r="D208" s="137" t="s">
        <v>157</v>
      </c>
      <c r="E208" s="138" t="s">
        <v>7351</v>
      </c>
      <c r="F208" s="139" t="s">
        <v>7352</v>
      </c>
      <c r="G208" s="140" t="s">
        <v>4039</v>
      </c>
      <c r="H208" s="141">
        <v>1</v>
      </c>
      <c r="I208" s="142"/>
      <c r="J208" s="143">
        <f t="shared" si="20"/>
        <v>0</v>
      </c>
      <c r="K208" s="144"/>
      <c r="L208" s="32"/>
      <c r="M208" s="145" t="s">
        <v>1</v>
      </c>
      <c r="N208" s="146" t="s">
        <v>42</v>
      </c>
      <c r="P208" s="147">
        <f t="shared" si="21"/>
        <v>0</v>
      </c>
      <c r="Q208" s="147">
        <v>0</v>
      </c>
      <c r="R208" s="147">
        <f t="shared" si="22"/>
        <v>0</v>
      </c>
      <c r="S208" s="147">
        <v>0</v>
      </c>
      <c r="T208" s="148">
        <f t="shared" si="23"/>
        <v>0</v>
      </c>
      <c r="AR208" s="149" t="s">
        <v>1219</v>
      </c>
      <c r="AT208" s="149" t="s">
        <v>157</v>
      </c>
      <c r="AU208" s="149" t="s">
        <v>89</v>
      </c>
      <c r="AY208" s="17" t="s">
        <v>156</v>
      </c>
      <c r="BE208" s="150">
        <f t="shared" si="24"/>
        <v>0</v>
      </c>
      <c r="BF208" s="150">
        <f t="shared" si="25"/>
        <v>0</v>
      </c>
      <c r="BG208" s="150">
        <f t="shared" si="26"/>
        <v>0</v>
      </c>
      <c r="BH208" s="150">
        <f t="shared" si="27"/>
        <v>0</v>
      </c>
      <c r="BI208" s="150">
        <f t="shared" si="28"/>
        <v>0</v>
      </c>
      <c r="BJ208" s="17" t="s">
        <v>89</v>
      </c>
      <c r="BK208" s="150">
        <f t="shared" si="29"/>
        <v>0</v>
      </c>
      <c r="BL208" s="17" t="s">
        <v>1219</v>
      </c>
      <c r="BM208" s="149" t="s">
        <v>3475</v>
      </c>
    </row>
    <row r="209" spans="2:65" s="1" customFormat="1" ht="16.5" customHeight="1">
      <c r="B209" s="136"/>
      <c r="C209" s="137" t="s">
        <v>1334</v>
      </c>
      <c r="D209" s="137" t="s">
        <v>157</v>
      </c>
      <c r="E209" s="138" t="s">
        <v>7353</v>
      </c>
      <c r="F209" s="139" t="s">
        <v>7354</v>
      </c>
      <c r="G209" s="140" t="s">
        <v>4039</v>
      </c>
      <c r="H209" s="141">
        <v>1</v>
      </c>
      <c r="I209" s="142"/>
      <c r="J209" s="143">
        <f t="shared" si="20"/>
        <v>0</v>
      </c>
      <c r="K209" s="144"/>
      <c r="L209" s="32"/>
      <c r="M209" s="145" t="s">
        <v>1</v>
      </c>
      <c r="N209" s="146" t="s">
        <v>42</v>
      </c>
      <c r="P209" s="147">
        <f t="shared" si="21"/>
        <v>0</v>
      </c>
      <c r="Q209" s="147">
        <v>0</v>
      </c>
      <c r="R209" s="147">
        <f t="shared" si="22"/>
        <v>0</v>
      </c>
      <c r="S209" s="147">
        <v>0</v>
      </c>
      <c r="T209" s="148">
        <f t="shared" si="23"/>
        <v>0</v>
      </c>
      <c r="AR209" s="149" t="s">
        <v>1219</v>
      </c>
      <c r="AT209" s="149" t="s">
        <v>157</v>
      </c>
      <c r="AU209" s="149" t="s">
        <v>89</v>
      </c>
      <c r="AY209" s="17" t="s">
        <v>156</v>
      </c>
      <c r="BE209" s="150">
        <f t="shared" si="24"/>
        <v>0</v>
      </c>
      <c r="BF209" s="150">
        <f t="shared" si="25"/>
        <v>0</v>
      </c>
      <c r="BG209" s="150">
        <f t="shared" si="26"/>
        <v>0</v>
      </c>
      <c r="BH209" s="150">
        <f t="shared" si="27"/>
        <v>0</v>
      </c>
      <c r="BI209" s="150">
        <f t="shared" si="28"/>
        <v>0</v>
      </c>
      <c r="BJ209" s="17" t="s">
        <v>89</v>
      </c>
      <c r="BK209" s="150">
        <f t="shared" si="29"/>
        <v>0</v>
      </c>
      <c r="BL209" s="17" t="s">
        <v>1219</v>
      </c>
      <c r="BM209" s="149" t="s">
        <v>3504</v>
      </c>
    </row>
    <row r="210" spans="2:65" s="1" customFormat="1" ht="16.5" customHeight="1">
      <c r="B210" s="136"/>
      <c r="C210" s="137" t="s">
        <v>1343</v>
      </c>
      <c r="D210" s="137" t="s">
        <v>157</v>
      </c>
      <c r="E210" s="138" t="s">
        <v>7355</v>
      </c>
      <c r="F210" s="139" t="s">
        <v>7356</v>
      </c>
      <c r="G210" s="140" t="s">
        <v>4039</v>
      </c>
      <c r="H210" s="141">
        <v>1</v>
      </c>
      <c r="I210" s="142"/>
      <c r="J210" s="143">
        <f t="shared" si="20"/>
        <v>0</v>
      </c>
      <c r="K210" s="144"/>
      <c r="L210" s="32"/>
      <c r="M210" s="145" t="s">
        <v>1</v>
      </c>
      <c r="N210" s="146" t="s">
        <v>42</v>
      </c>
      <c r="P210" s="147">
        <f t="shared" si="21"/>
        <v>0</v>
      </c>
      <c r="Q210" s="147">
        <v>0</v>
      </c>
      <c r="R210" s="147">
        <f t="shared" si="22"/>
        <v>0</v>
      </c>
      <c r="S210" s="147">
        <v>0</v>
      </c>
      <c r="T210" s="148">
        <f t="shared" si="23"/>
        <v>0</v>
      </c>
      <c r="AR210" s="149" t="s">
        <v>1219</v>
      </c>
      <c r="AT210" s="149" t="s">
        <v>157</v>
      </c>
      <c r="AU210" s="149" t="s">
        <v>89</v>
      </c>
      <c r="AY210" s="17" t="s">
        <v>156</v>
      </c>
      <c r="BE210" s="150">
        <f t="shared" si="24"/>
        <v>0</v>
      </c>
      <c r="BF210" s="150">
        <f t="shared" si="25"/>
        <v>0</v>
      </c>
      <c r="BG210" s="150">
        <f t="shared" si="26"/>
        <v>0</v>
      </c>
      <c r="BH210" s="150">
        <f t="shared" si="27"/>
        <v>0</v>
      </c>
      <c r="BI210" s="150">
        <f t="shared" si="28"/>
        <v>0</v>
      </c>
      <c r="BJ210" s="17" t="s">
        <v>89</v>
      </c>
      <c r="BK210" s="150">
        <f t="shared" si="29"/>
        <v>0</v>
      </c>
      <c r="BL210" s="17" t="s">
        <v>1219</v>
      </c>
      <c r="BM210" s="149" t="s">
        <v>3538</v>
      </c>
    </row>
    <row r="211" spans="2:65" s="1" customFormat="1" ht="16.5" customHeight="1">
      <c r="B211" s="136"/>
      <c r="C211" s="137" t="s">
        <v>1350</v>
      </c>
      <c r="D211" s="137" t="s">
        <v>157</v>
      </c>
      <c r="E211" s="138" t="s">
        <v>7357</v>
      </c>
      <c r="F211" s="139" t="s">
        <v>7358</v>
      </c>
      <c r="G211" s="140" t="s">
        <v>4039</v>
      </c>
      <c r="H211" s="141">
        <v>1</v>
      </c>
      <c r="I211" s="142"/>
      <c r="J211" s="143">
        <f t="shared" si="20"/>
        <v>0</v>
      </c>
      <c r="K211" s="144"/>
      <c r="L211" s="32"/>
      <c r="M211" s="145" t="s">
        <v>1</v>
      </c>
      <c r="N211" s="146" t="s">
        <v>42</v>
      </c>
      <c r="P211" s="147">
        <f t="shared" si="21"/>
        <v>0</v>
      </c>
      <c r="Q211" s="147">
        <v>0</v>
      </c>
      <c r="R211" s="147">
        <f t="shared" si="22"/>
        <v>0</v>
      </c>
      <c r="S211" s="147">
        <v>0</v>
      </c>
      <c r="T211" s="148">
        <f t="shared" si="23"/>
        <v>0</v>
      </c>
      <c r="AR211" s="149" t="s">
        <v>1219</v>
      </c>
      <c r="AT211" s="149" t="s">
        <v>157</v>
      </c>
      <c r="AU211" s="149" t="s">
        <v>89</v>
      </c>
      <c r="AY211" s="17" t="s">
        <v>156</v>
      </c>
      <c r="BE211" s="150">
        <f t="shared" si="24"/>
        <v>0</v>
      </c>
      <c r="BF211" s="150">
        <f t="shared" si="25"/>
        <v>0</v>
      </c>
      <c r="BG211" s="150">
        <f t="shared" si="26"/>
        <v>0</v>
      </c>
      <c r="BH211" s="150">
        <f t="shared" si="27"/>
        <v>0</v>
      </c>
      <c r="BI211" s="150">
        <f t="shared" si="28"/>
        <v>0</v>
      </c>
      <c r="BJ211" s="17" t="s">
        <v>89</v>
      </c>
      <c r="BK211" s="150">
        <f t="shared" si="29"/>
        <v>0</v>
      </c>
      <c r="BL211" s="17" t="s">
        <v>1219</v>
      </c>
      <c r="BM211" s="149" t="s">
        <v>3545</v>
      </c>
    </row>
    <row r="212" spans="2:65" s="1" customFormat="1" ht="16.5" customHeight="1">
      <c r="B212" s="136"/>
      <c r="C212" s="137" t="s">
        <v>1357</v>
      </c>
      <c r="D212" s="137" t="s">
        <v>157</v>
      </c>
      <c r="E212" s="138" t="s">
        <v>7359</v>
      </c>
      <c r="F212" s="139" t="s">
        <v>7360</v>
      </c>
      <c r="G212" s="140" t="s">
        <v>4149</v>
      </c>
      <c r="H212" s="201"/>
      <c r="I212" s="142"/>
      <c r="J212" s="143">
        <f t="shared" si="20"/>
        <v>0</v>
      </c>
      <c r="K212" s="144"/>
      <c r="L212" s="32"/>
      <c r="M212" s="145" t="s">
        <v>1</v>
      </c>
      <c r="N212" s="146" t="s">
        <v>42</v>
      </c>
      <c r="P212" s="147">
        <f t="shared" si="21"/>
        <v>0</v>
      </c>
      <c r="Q212" s="147">
        <v>0</v>
      </c>
      <c r="R212" s="147">
        <f t="shared" si="22"/>
        <v>0</v>
      </c>
      <c r="S212" s="147">
        <v>0</v>
      </c>
      <c r="T212" s="148">
        <f t="shared" si="23"/>
        <v>0</v>
      </c>
      <c r="AR212" s="149" t="s">
        <v>1219</v>
      </c>
      <c r="AT212" s="149" t="s">
        <v>157</v>
      </c>
      <c r="AU212" s="149" t="s">
        <v>89</v>
      </c>
      <c r="AY212" s="17" t="s">
        <v>156</v>
      </c>
      <c r="BE212" s="150">
        <f t="shared" si="24"/>
        <v>0</v>
      </c>
      <c r="BF212" s="150">
        <f t="shared" si="25"/>
        <v>0</v>
      </c>
      <c r="BG212" s="150">
        <f t="shared" si="26"/>
        <v>0</v>
      </c>
      <c r="BH212" s="150">
        <f t="shared" si="27"/>
        <v>0</v>
      </c>
      <c r="BI212" s="150">
        <f t="shared" si="28"/>
        <v>0</v>
      </c>
      <c r="BJ212" s="17" t="s">
        <v>89</v>
      </c>
      <c r="BK212" s="150">
        <f t="shared" si="29"/>
        <v>0</v>
      </c>
      <c r="BL212" s="17" t="s">
        <v>1219</v>
      </c>
      <c r="BM212" s="149" t="s">
        <v>3555</v>
      </c>
    </row>
    <row r="213" spans="2:65" s="10" customFormat="1" ht="22.9" customHeight="1">
      <c r="B213" s="126"/>
      <c r="D213" s="127" t="s">
        <v>75</v>
      </c>
      <c r="E213" s="191" t="s">
        <v>7361</v>
      </c>
      <c r="F213" s="191" t="s">
        <v>7362</v>
      </c>
      <c r="I213" s="129"/>
      <c r="J213" s="192">
        <f>BK213</f>
        <v>0</v>
      </c>
      <c r="L213" s="126"/>
      <c r="M213" s="131"/>
      <c r="P213" s="132">
        <f>SUM(P214:P304)</f>
        <v>0</v>
      </c>
      <c r="R213" s="132">
        <f>SUM(R214:R304)</f>
        <v>0</v>
      </c>
      <c r="T213" s="133">
        <f>SUM(T214:T304)</f>
        <v>0</v>
      </c>
      <c r="AR213" s="127" t="s">
        <v>82</v>
      </c>
      <c r="AT213" s="134" t="s">
        <v>75</v>
      </c>
      <c r="AU213" s="134" t="s">
        <v>82</v>
      </c>
      <c r="AY213" s="127" t="s">
        <v>156</v>
      </c>
      <c r="BK213" s="135">
        <f>SUM(BK214:BK304)</f>
        <v>0</v>
      </c>
    </row>
    <row r="214" spans="2:65" s="1" customFormat="1" ht="16.5" customHeight="1">
      <c r="B214" s="136"/>
      <c r="C214" s="180" t="s">
        <v>1367</v>
      </c>
      <c r="D214" s="180" t="s">
        <v>263</v>
      </c>
      <c r="E214" s="181" t="s">
        <v>7363</v>
      </c>
      <c r="F214" s="182" t="s">
        <v>7194</v>
      </c>
      <c r="G214" s="183" t="s">
        <v>333</v>
      </c>
      <c r="H214" s="184">
        <v>600</v>
      </c>
      <c r="I214" s="185"/>
      <c r="J214" s="186">
        <f t="shared" ref="J214:J245" si="30">ROUND(I214*H214,2)</f>
        <v>0</v>
      </c>
      <c r="K214" s="187"/>
      <c r="L214" s="188"/>
      <c r="M214" s="189" t="s">
        <v>1</v>
      </c>
      <c r="N214" s="190" t="s">
        <v>42</v>
      </c>
      <c r="P214" s="147">
        <f t="shared" ref="P214:P245" si="31">O214*H214</f>
        <v>0</v>
      </c>
      <c r="Q214" s="147">
        <v>0</v>
      </c>
      <c r="R214" s="147">
        <f t="shared" ref="R214:R245" si="32">Q214*H214</f>
        <v>0</v>
      </c>
      <c r="S214" s="147">
        <v>0</v>
      </c>
      <c r="T214" s="148">
        <f t="shared" ref="T214:T245" si="33">S214*H214</f>
        <v>0</v>
      </c>
      <c r="AR214" s="149" t="s">
        <v>1696</v>
      </c>
      <c r="AT214" s="149" t="s">
        <v>263</v>
      </c>
      <c r="AU214" s="149" t="s">
        <v>89</v>
      </c>
      <c r="AY214" s="17" t="s">
        <v>156</v>
      </c>
      <c r="BE214" s="150">
        <f t="shared" ref="BE214:BE245" si="34">IF(N214="základná",J214,0)</f>
        <v>0</v>
      </c>
      <c r="BF214" s="150">
        <f t="shared" ref="BF214:BF245" si="35">IF(N214="znížená",J214,0)</f>
        <v>0</v>
      </c>
      <c r="BG214" s="150">
        <f t="shared" ref="BG214:BG245" si="36">IF(N214="zákl. prenesená",J214,0)</f>
        <v>0</v>
      </c>
      <c r="BH214" s="150">
        <f t="shared" ref="BH214:BH245" si="37">IF(N214="zníž. prenesená",J214,0)</f>
        <v>0</v>
      </c>
      <c r="BI214" s="150">
        <f t="shared" ref="BI214:BI245" si="38">IF(N214="nulová",J214,0)</f>
        <v>0</v>
      </c>
      <c r="BJ214" s="17" t="s">
        <v>89</v>
      </c>
      <c r="BK214" s="150">
        <f t="shared" ref="BK214:BK245" si="39">ROUND(I214*H214,2)</f>
        <v>0</v>
      </c>
      <c r="BL214" s="17" t="s">
        <v>1696</v>
      </c>
      <c r="BM214" s="149" t="s">
        <v>3615</v>
      </c>
    </row>
    <row r="215" spans="2:65" s="1" customFormat="1" ht="16.5" customHeight="1">
      <c r="B215" s="136"/>
      <c r="C215" s="180" t="s">
        <v>1374</v>
      </c>
      <c r="D215" s="180" t="s">
        <v>263</v>
      </c>
      <c r="E215" s="181" t="s">
        <v>7364</v>
      </c>
      <c r="F215" s="182" t="s">
        <v>7196</v>
      </c>
      <c r="G215" s="183" t="s">
        <v>333</v>
      </c>
      <c r="H215" s="184">
        <v>420</v>
      </c>
      <c r="I215" s="185"/>
      <c r="J215" s="186">
        <f t="shared" si="30"/>
        <v>0</v>
      </c>
      <c r="K215" s="187"/>
      <c r="L215" s="188"/>
      <c r="M215" s="189" t="s">
        <v>1</v>
      </c>
      <c r="N215" s="190" t="s">
        <v>42</v>
      </c>
      <c r="P215" s="147">
        <f t="shared" si="31"/>
        <v>0</v>
      </c>
      <c r="Q215" s="147">
        <v>0</v>
      </c>
      <c r="R215" s="147">
        <f t="shared" si="32"/>
        <v>0</v>
      </c>
      <c r="S215" s="147">
        <v>0</v>
      </c>
      <c r="T215" s="148">
        <f t="shared" si="33"/>
        <v>0</v>
      </c>
      <c r="AR215" s="149" t="s">
        <v>1696</v>
      </c>
      <c r="AT215" s="149" t="s">
        <v>263</v>
      </c>
      <c r="AU215" s="149" t="s">
        <v>89</v>
      </c>
      <c r="AY215" s="17" t="s">
        <v>156</v>
      </c>
      <c r="BE215" s="150">
        <f t="shared" si="34"/>
        <v>0</v>
      </c>
      <c r="BF215" s="150">
        <f t="shared" si="35"/>
        <v>0</v>
      </c>
      <c r="BG215" s="150">
        <f t="shared" si="36"/>
        <v>0</v>
      </c>
      <c r="BH215" s="150">
        <f t="shared" si="37"/>
        <v>0</v>
      </c>
      <c r="BI215" s="150">
        <f t="shared" si="38"/>
        <v>0</v>
      </c>
      <c r="BJ215" s="17" t="s">
        <v>89</v>
      </c>
      <c r="BK215" s="150">
        <f t="shared" si="39"/>
        <v>0</v>
      </c>
      <c r="BL215" s="17" t="s">
        <v>1696</v>
      </c>
      <c r="BM215" s="149" t="s">
        <v>3661</v>
      </c>
    </row>
    <row r="216" spans="2:65" s="1" customFormat="1" ht="16.5" customHeight="1">
      <c r="B216" s="136"/>
      <c r="C216" s="180" t="s">
        <v>1380</v>
      </c>
      <c r="D216" s="180" t="s">
        <v>263</v>
      </c>
      <c r="E216" s="181" t="s">
        <v>7365</v>
      </c>
      <c r="F216" s="182" t="s">
        <v>7198</v>
      </c>
      <c r="G216" s="183" t="s">
        <v>396</v>
      </c>
      <c r="H216" s="184">
        <v>800</v>
      </c>
      <c r="I216" s="185"/>
      <c r="J216" s="186">
        <f t="shared" si="30"/>
        <v>0</v>
      </c>
      <c r="K216" s="187"/>
      <c r="L216" s="188"/>
      <c r="M216" s="189" t="s">
        <v>1</v>
      </c>
      <c r="N216" s="190" t="s">
        <v>42</v>
      </c>
      <c r="P216" s="147">
        <f t="shared" si="31"/>
        <v>0</v>
      </c>
      <c r="Q216" s="147">
        <v>0</v>
      </c>
      <c r="R216" s="147">
        <f t="shared" si="32"/>
        <v>0</v>
      </c>
      <c r="S216" s="147">
        <v>0</v>
      </c>
      <c r="T216" s="148">
        <f t="shared" si="33"/>
        <v>0</v>
      </c>
      <c r="AR216" s="149" t="s">
        <v>1696</v>
      </c>
      <c r="AT216" s="149" t="s">
        <v>263</v>
      </c>
      <c r="AU216" s="149" t="s">
        <v>89</v>
      </c>
      <c r="AY216" s="17" t="s">
        <v>156</v>
      </c>
      <c r="BE216" s="150">
        <f t="shared" si="34"/>
        <v>0</v>
      </c>
      <c r="BF216" s="150">
        <f t="shared" si="35"/>
        <v>0</v>
      </c>
      <c r="BG216" s="150">
        <f t="shared" si="36"/>
        <v>0</v>
      </c>
      <c r="BH216" s="150">
        <f t="shared" si="37"/>
        <v>0</v>
      </c>
      <c r="BI216" s="150">
        <f t="shared" si="38"/>
        <v>0</v>
      </c>
      <c r="BJ216" s="17" t="s">
        <v>89</v>
      </c>
      <c r="BK216" s="150">
        <f t="shared" si="39"/>
        <v>0</v>
      </c>
      <c r="BL216" s="17" t="s">
        <v>1696</v>
      </c>
      <c r="BM216" s="149" t="s">
        <v>3669</v>
      </c>
    </row>
    <row r="217" spans="2:65" s="1" customFormat="1" ht="16.5" customHeight="1">
      <c r="B217" s="136"/>
      <c r="C217" s="180" t="s">
        <v>1387</v>
      </c>
      <c r="D217" s="180" t="s">
        <v>263</v>
      </c>
      <c r="E217" s="181" t="s">
        <v>7366</v>
      </c>
      <c r="F217" s="182" t="s">
        <v>7200</v>
      </c>
      <c r="G217" s="183" t="s">
        <v>396</v>
      </c>
      <c r="H217" s="184">
        <v>100</v>
      </c>
      <c r="I217" s="185"/>
      <c r="J217" s="186">
        <f t="shared" si="30"/>
        <v>0</v>
      </c>
      <c r="K217" s="187"/>
      <c r="L217" s="188"/>
      <c r="M217" s="189" t="s">
        <v>1</v>
      </c>
      <c r="N217" s="190" t="s">
        <v>42</v>
      </c>
      <c r="P217" s="147">
        <f t="shared" si="31"/>
        <v>0</v>
      </c>
      <c r="Q217" s="147">
        <v>0</v>
      </c>
      <c r="R217" s="147">
        <f t="shared" si="32"/>
        <v>0</v>
      </c>
      <c r="S217" s="147">
        <v>0</v>
      </c>
      <c r="T217" s="148">
        <f t="shared" si="33"/>
        <v>0</v>
      </c>
      <c r="AR217" s="149" t="s">
        <v>1696</v>
      </c>
      <c r="AT217" s="149" t="s">
        <v>263</v>
      </c>
      <c r="AU217" s="149" t="s">
        <v>89</v>
      </c>
      <c r="AY217" s="17" t="s">
        <v>156</v>
      </c>
      <c r="BE217" s="150">
        <f t="shared" si="34"/>
        <v>0</v>
      </c>
      <c r="BF217" s="150">
        <f t="shared" si="35"/>
        <v>0</v>
      </c>
      <c r="BG217" s="150">
        <f t="shared" si="36"/>
        <v>0</v>
      </c>
      <c r="BH217" s="150">
        <f t="shared" si="37"/>
        <v>0</v>
      </c>
      <c r="BI217" s="150">
        <f t="shared" si="38"/>
        <v>0</v>
      </c>
      <c r="BJ217" s="17" t="s">
        <v>89</v>
      </c>
      <c r="BK217" s="150">
        <f t="shared" si="39"/>
        <v>0</v>
      </c>
      <c r="BL217" s="17" t="s">
        <v>1696</v>
      </c>
      <c r="BM217" s="149" t="s">
        <v>3677</v>
      </c>
    </row>
    <row r="218" spans="2:65" s="1" customFormat="1" ht="16.5" customHeight="1">
      <c r="B218" s="136"/>
      <c r="C218" s="180" t="s">
        <v>1394</v>
      </c>
      <c r="D218" s="180" t="s">
        <v>263</v>
      </c>
      <c r="E218" s="181" t="s">
        <v>7367</v>
      </c>
      <c r="F218" s="182" t="s">
        <v>7202</v>
      </c>
      <c r="G218" s="183" t="s">
        <v>396</v>
      </c>
      <c r="H218" s="184">
        <v>50</v>
      </c>
      <c r="I218" s="185"/>
      <c r="J218" s="186">
        <f t="shared" si="30"/>
        <v>0</v>
      </c>
      <c r="K218" s="187"/>
      <c r="L218" s="188"/>
      <c r="M218" s="189" t="s">
        <v>1</v>
      </c>
      <c r="N218" s="190" t="s">
        <v>42</v>
      </c>
      <c r="P218" s="147">
        <f t="shared" si="31"/>
        <v>0</v>
      </c>
      <c r="Q218" s="147">
        <v>0</v>
      </c>
      <c r="R218" s="147">
        <f t="shared" si="32"/>
        <v>0</v>
      </c>
      <c r="S218" s="147">
        <v>0</v>
      </c>
      <c r="T218" s="148">
        <f t="shared" si="33"/>
        <v>0</v>
      </c>
      <c r="AR218" s="149" t="s">
        <v>1696</v>
      </c>
      <c r="AT218" s="149" t="s">
        <v>263</v>
      </c>
      <c r="AU218" s="149" t="s">
        <v>89</v>
      </c>
      <c r="AY218" s="17" t="s">
        <v>156</v>
      </c>
      <c r="BE218" s="150">
        <f t="shared" si="34"/>
        <v>0</v>
      </c>
      <c r="BF218" s="150">
        <f t="shared" si="35"/>
        <v>0</v>
      </c>
      <c r="BG218" s="150">
        <f t="shared" si="36"/>
        <v>0</v>
      </c>
      <c r="BH218" s="150">
        <f t="shared" si="37"/>
        <v>0</v>
      </c>
      <c r="BI218" s="150">
        <f t="shared" si="38"/>
        <v>0</v>
      </c>
      <c r="BJ218" s="17" t="s">
        <v>89</v>
      </c>
      <c r="BK218" s="150">
        <f t="shared" si="39"/>
        <v>0</v>
      </c>
      <c r="BL218" s="17" t="s">
        <v>1696</v>
      </c>
      <c r="BM218" s="149" t="s">
        <v>5747</v>
      </c>
    </row>
    <row r="219" spans="2:65" s="1" customFormat="1" ht="16.5" customHeight="1">
      <c r="B219" s="136"/>
      <c r="C219" s="180" t="s">
        <v>1406</v>
      </c>
      <c r="D219" s="180" t="s">
        <v>263</v>
      </c>
      <c r="E219" s="181" t="s">
        <v>7368</v>
      </c>
      <c r="F219" s="182" t="s">
        <v>7204</v>
      </c>
      <c r="G219" s="183" t="s">
        <v>396</v>
      </c>
      <c r="H219" s="184">
        <v>330</v>
      </c>
      <c r="I219" s="185"/>
      <c r="J219" s="186">
        <f t="shared" si="30"/>
        <v>0</v>
      </c>
      <c r="K219" s="187"/>
      <c r="L219" s="188"/>
      <c r="M219" s="189" t="s">
        <v>1</v>
      </c>
      <c r="N219" s="190" t="s">
        <v>42</v>
      </c>
      <c r="P219" s="147">
        <f t="shared" si="31"/>
        <v>0</v>
      </c>
      <c r="Q219" s="147">
        <v>0</v>
      </c>
      <c r="R219" s="147">
        <f t="shared" si="32"/>
        <v>0</v>
      </c>
      <c r="S219" s="147">
        <v>0</v>
      </c>
      <c r="T219" s="148">
        <f t="shared" si="33"/>
        <v>0</v>
      </c>
      <c r="AR219" s="149" t="s">
        <v>1696</v>
      </c>
      <c r="AT219" s="149" t="s">
        <v>263</v>
      </c>
      <c r="AU219" s="149" t="s">
        <v>89</v>
      </c>
      <c r="AY219" s="17" t="s">
        <v>156</v>
      </c>
      <c r="BE219" s="150">
        <f t="shared" si="34"/>
        <v>0</v>
      </c>
      <c r="BF219" s="150">
        <f t="shared" si="35"/>
        <v>0</v>
      </c>
      <c r="BG219" s="150">
        <f t="shared" si="36"/>
        <v>0</v>
      </c>
      <c r="BH219" s="150">
        <f t="shared" si="37"/>
        <v>0</v>
      </c>
      <c r="BI219" s="150">
        <f t="shared" si="38"/>
        <v>0</v>
      </c>
      <c r="BJ219" s="17" t="s">
        <v>89</v>
      </c>
      <c r="BK219" s="150">
        <f t="shared" si="39"/>
        <v>0</v>
      </c>
      <c r="BL219" s="17" t="s">
        <v>1696</v>
      </c>
      <c r="BM219" s="149" t="s">
        <v>5755</v>
      </c>
    </row>
    <row r="220" spans="2:65" s="1" customFormat="1" ht="16.5" customHeight="1">
      <c r="B220" s="136"/>
      <c r="C220" s="180" t="s">
        <v>1419</v>
      </c>
      <c r="D220" s="180" t="s">
        <v>263</v>
      </c>
      <c r="E220" s="181" t="s">
        <v>7369</v>
      </c>
      <c r="F220" s="182" t="s">
        <v>7370</v>
      </c>
      <c r="G220" s="183" t="s">
        <v>333</v>
      </c>
      <c r="H220" s="184">
        <v>221</v>
      </c>
      <c r="I220" s="185"/>
      <c r="J220" s="186">
        <f t="shared" si="30"/>
        <v>0</v>
      </c>
      <c r="K220" s="187"/>
      <c r="L220" s="188"/>
      <c r="M220" s="189" t="s">
        <v>1</v>
      </c>
      <c r="N220" s="190" t="s">
        <v>42</v>
      </c>
      <c r="P220" s="147">
        <f t="shared" si="31"/>
        <v>0</v>
      </c>
      <c r="Q220" s="147">
        <v>0</v>
      </c>
      <c r="R220" s="147">
        <f t="shared" si="32"/>
        <v>0</v>
      </c>
      <c r="S220" s="147">
        <v>0</v>
      </c>
      <c r="T220" s="148">
        <f t="shared" si="33"/>
        <v>0</v>
      </c>
      <c r="AR220" s="149" t="s">
        <v>1696</v>
      </c>
      <c r="AT220" s="149" t="s">
        <v>263</v>
      </c>
      <c r="AU220" s="149" t="s">
        <v>89</v>
      </c>
      <c r="AY220" s="17" t="s">
        <v>156</v>
      </c>
      <c r="BE220" s="150">
        <f t="shared" si="34"/>
        <v>0</v>
      </c>
      <c r="BF220" s="150">
        <f t="shared" si="35"/>
        <v>0</v>
      </c>
      <c r="BG220" s="150">
        <f t="shared" si="36"/>
        <v>0</v>
      </c>
      <c r="BH220" s="150">
        <f t="shared" si="37"/>
        <v>0</v>
      </c>
      <c r="BI220" s="150">
        <f t="shared" si="38"/>
        <v>0</v>
      </c>
      <c r="BJ220" s="17" t="s">
        <v>89</v>
      </c>
      <c r="BK220" s="150">
        <f t="shared" si="39"/>
        <v>0</v>
      </c>
      <c r="BL220" s="17" t="s">
        <v>1696</v>
      </c>
      <c r="BM220" s="149" t="s">
        <v>5763</v>
      </c>
    </row>
    <row r="221" spans="2:65" s="1" customFormat="1" ht="16.5" customHeight="1">
      <c r="B221" s="136"/>
      <c r="C221" s="180" t="s">
        <v>1423</v>
      </c>
      <c r="D221" s="180" t="s">
        <v>263</v>
      </c>
      <c r="E221" s="181" t="s">
        <v>7371</v>
      </c>
      <c r="F221" s="182" t="s">
        <v>7206</v>
      </c>
      <c r="G221" s="183" t="s">
        <v>333</v>
      </c>
      <c r="H221" s="184">
        <v>450</v>
      </c>
      <c r="I221" s="185"/>
      <c r="J221" s="186">
        <f t="shared" si="30"/>
        <v>0</v>
      </c>
      <c r="K221" s="187"/>
      <c r="L221" s="188"/>
      <c r="M221" s="189" t="s">
        <v>1</v>
      </c>
      <c r="N221" s="190" t="s">
        <v>42</v>
      </c>
      <c r="P221" s="147">
        <f t="shared" si="31"/>
        <v>0</v>
      </c>
      <c r="Q221" s="147">
        <v>0</v>
      </c>
      <c r="R221" s="147">
        <f t="shared" si="32"/>
        <v>0</v>
      </c>
      <c r="S221" s="147">
        <v>0</v>
      </c>
      <c r="T221" s="148">
        <f t="shared" si="33"/>
        <v>0</v>
      </c>
      <c r="AR221" s="149" t="s">
        <v>1696</v>
      </c>
      <c r="AT221" s="149" t="s">
        <v>263</v>
      </c>
      <c r="AU221" s="149" t="s">
        <v>89</v>
      </c>
      <c r="AY221" s="17" t="s">
        <v>156</v>
      </c>
      <c r="BE221" s="150">
        <f t="shared" si="34"/>
        <v>0</v>
      </c>
      <c r="BF221" s="150">
        <f t="shared" si="35"/>
        <v>0</v>
      </c>
      <c r="BG221" s="150">
        <f t="shared" si="36"/>
        <v>0</v>
      </c>
      <c r="BH221" s="150">
        <f t="shared" si="37"/>
        <v>0</v>
      </c>
      <c r="BI221" s="150">
        <f t="shared" si="38"/>
        <v>0</v>
      </c>
      <c r="BJ221" s="17" t="s">
        <v>89</v>
      </c>
      <c r="BK221" s="150">
        <f t="shared" si="39"/>
        <v>0</v>
      </c>
      <c r="BL221" s="17" t="s">
        <v>1696</v>
      </c>
      <c r="BM221" s="149" t="s">
        <v>5771</v>
      </c>
    </row>
    <row r="222" spans="2:65" s="1" customFormat="1" ht="16.5" customHeight="1">
      <c r="B222" s="136"/>
      <c r="C222" s="180" t="s">
        <v>1427</v>
      </c>
      <c r="D222" s="180" t="s">
        <v>263</v>
      </c>
      <c r="E222" s="181" t="s">
        <v>7372</v>
      </c>
      <c r="F222" s="182" t="s">
        <v>7208</v>
      </c>
      <c r="G222" s="183" t="s">
        <v>333</v>
      </c>
      <c r="H222" s="184">
        <v>1000</v>
      </c>
      <c r="I222" s="185"/>
      <c r="J222" s="186">
        <f t="shared" si="30"/>
        <v>0</v>
      </c>
      <c r="K222" s="187"/>
      <c r="L222" s="188"/>
      <c r="M222" s="189" t="s">
        <v>1</v>
      </c>
      <c r="N222" s="190" t="s">
        <v>42</v>
      </c>
      <c r="P222" s="147">
        <f t="shared" si="31"/>
        <v>0</v>
      </c>
      <c r="Q222" s="147">
        <v>0</v>
      </c>
      <c r="R222" s="147">
        <f t="shared" si="32"/>
        <v>0</v>
      </c>
      <c r="S222" s="147">
        <v>0</v>
      </c>
      <c r="T222" s="148">
        <f t="shared" si="33"/>
        <v>0</v>
      </c>
      <c r="AR222" s="149" t="s">
        <v>1696</v>
      </c>
      <c r="AT222" s="149" t="s">
        <v>263</v>
      </c>
      <c r="AU222" s="149" t="s">
        <v>89</v>
      </c>
      <c r="AY222" s="17" t="s">
        <v>156</v>
      </c>
      <c r="BE222" s="150">
        <f t="shared" si="34"/>
        <v>0</v>
      </c>
      <c r="BF222" s="150">
        <f t="shared" si="35"/>
        <v>0</v>
      </c>
      <c r="BG222" s="150">
        <f t="shared" si="36"/>
        <v>0</v>
      </c>
      <c r="BH222" s="150">
        <f t="shared" si="37"/>
        <v>0</v>
      </c>
      <c r="BI222" s="150">
        <f t="shared" si="38"/>
        <v>0</v>
      </c>
      <c r="BJ222" s="17" t="s">
        <v>89</v>
      </c>
      <c r="BK222" s="150">
        <f t="shared" si="39"/>
        <v>0</v>
      </c>
      <c r="BL222" s="17" t="s">
        <v>1696</v>
      </c>
      <c r="BM222" s="149" t="s">
        <v>5779</v>
      </c>
    </row>
    <row r="223" spans="2:65" s="1" customFormat="1" ht="24.2" customHeight="1">
      <c r="B223" s="136"/>
      <c r="C223" s="180" t="s">
        <v>1404</v>
      </c>
      <c r="D223" s="180" t="s">
        <v>263</v>
      </c>
      <c r="E223" s="181" t="s">
        <v>7373</v>
      </c>
      <c r="F223" s="182" t="s">
        <v>7210</v>
      </c>
      <c r="G223" s="183" t="s">
        <v>396</v>
      </c>
      <c r="H223" s="184">
        <v>20</v>
      </c>
      <c r="I223" s="185"/>
      <c r="J223" s="186">
        <f t="shared" si="30"/>
        <v>0</v>
      </c>
      <c r="K223" s="187"/>
      <c r="L223" s="188"/>
      <c r="M223" s="189" t="s">
        <v>1</v>
      </c>
      <c r="N223" s="190" t="s">
        <v>42</v>
      </c>
      <c r="P223" s="147">
        <f t="shared" si="31"/>
        <v>0</v>
      </c>
      <c r="Q223" s="147">
        <v>0</v>
      </c>
      <c r="R223" s="147">
        <f t="shared" si="32"/>
        <v>0</v>
      </c>
      <c r="S223" s="147">
        <v>0</v>
      </c>
      <c r="T223" s="148">
        <f t="shared" si="33"/>
        <v>0</v>
      </c>
      <c r="AR223" s="149" t="s">
        <v>1696</v>
      </c>
      <c r="AT223" s="149" t="s">
        <v>263</v>
      </c>
      <c r="AU223" s="149" t="s">
        <v>89</v>
      </c>
      <c r="AY223" s="17" t="s">
        <v>156</v>
      </c>
      <c r="BE223" s="150">
        <f t="shared" si="34"/>
        <v>0</v>
      </c>
      <c r="BF223" s="150">
        <f t="shared" si="35"/>
        <v>0</v>
      </c>
      <c r="BG223" s="150">
        <f t="shared" si="36"/>
        <v>0</v>
      </c>
      <c r="BH223" s="150">
        <f t="shared" si="37"/>
        <v>0</v>
      </c>
      <c r="BI223" s="150">
        <f t="shared" si="38"/>
        <v>0</v>
      </c>
      <c r="BJ223" s="17" t="s">
        <v>89</v>
      </c>
      <c r="BK223" s="150">
        <f t="shared" si="39"/>
        <v>0</v>
      </c>
      <c r="BL223" s="17" t="s">
        <v>1696</v>
      </c>
      <c r="BM223" s="149" t="s">
        <v>5787</v>
      </c>
    </row>
    <row r="224" spans="2:65" s="1" customFormat="1" ht="24.2" customHeight="1">
      <c r="B224" s="136"/>
      <c r="C224" s="180" t="s">
        <v>1436</v>
      </c>
      <c r="D224" s="180" t="s">
        <v>263</v>
      </c>
      <c r="E224" s="181" t="s">
        <v>7374</v>
      </c>
      <c r="F224" s="182" t="s">
        <v>7212</v>
      </c>
      <c r="G224" s="183" t="s">
        <v>396</v>
      </c>
      <c r="H224" s="184">
        <v>26</v>
      </c>
      <c r="I224" s="185"/>
      <c r="J224" s="186">
        <f t="shared" si="30"/>
        <v>0</v>
      </c>
      <c r="K224" s="187"/>
      <c r="L224" s="188"/>
      <c r="M224" s="189" t="s">
        <v>1</v>
      </c>
      <c r="N224" s="190" t="s">
        <v>42</v>
      </c>
      <c r="P224" s="147">
        <f t="shared" si="31"/>
        <v>0</v>
      </c>
      <c r="Q224" s="147">
        <v>0</v>
      </c>
      <c r="R224" s="147">
        <f t="shared" si="32"/>
        <v>0</v>
      </c>
      <c r="S224" s="147">
        <v>0</v>
      </c>
      <c r="T224" s="148">
        <f t="shared" si="33"/>
        <v>0</v>
      </c>
      <c r="AR224" s="149" t="s">
        <v>1696</v>
      </c>
      <c r="AT224" s="149" t="s">
        <v>263</v>
      </c>
      <c r="AU224" s="149" t="s">
        <v>89</v>
      </c>
      <c r="AY224" s="17" t="s">
        <v>156</v>
      </c>
      <c r="BE224" s="150">
        <f t="shared" si="34"/>
        <v>0</v>
      </c>
      <c r="BF224" s="150">
        <f t="shared" si="35"/>
        <v>0</v>
      </c>
      <c r="BG224" s="150">
        <f t="shared" si="36"/>
        <v>0</v>
      </c>
      <c r="BH224" s="150">
        <f t="shared" si="37"/>
        <v>0</v>
      </c>
      <c r="BI224" s="150">
        <f t="shared" si="38"/>
        <v>0</v>
      </c>
      <c r="BJ224" s="17" t="s">
        <v>89</v>
      </c>
      <c r="BK224" s="150">
        <f t="shared" si="39"/>
        <v>0</v>
      </c>
      <c r="BL224" s="17" t="s">
        <v>1696</v>
      </c>
      <c r="BM224" s="149" t="s">
        <v>5795</v>
      </c>
    </row>
    <row r="225" spans="2:65" s="1" customFormat="1" ht="21.75" customHeight="1">
      <c r="B225" s="136"/>
      <c r="C225" s="180" t="s">
        <v>1436</v>
      </c>
      <c r="D225" s="180" t="s">
        <v>263</v>
      </c>
      <c r="E225" s="181" t="s">
        <v>7375</v>
      </c>
      <c r="F225" s="182" t="s">
        <v>7214</v>
      </c>
      <c r="G225" s="183" t="s">
        <v>396</v>
      </c>
      <c r="H225" s="184">
        <v>20</v>
      </c>
      <c r="I225" s="185"/>
      <c r="J225" s="186">
        <f t="shared" si="30"/>
        <v>0</v>
      </c>
      <c r="K225" s="187"/>
      <c r="L225" s="188"/>
      <c r="M225" s="189" t="s">
        <v>1</v>
      </c>
      <c r="N225" s="190" t="s">
        <v>42</v>
      </c>
      <c r="P225" s="147">
        <f t="shared" si="31"/>
        <v>0</v>
      </c>
      <c r="Q225" s="147">
        <v>0</v>
      </c>
      <c r="R225" s="147">
        <f t="shared" si="32"/>
        <v>0</v>
      </c>
      <c r="S225" s="147">
        <v>0</v>
      </c>
      <c r="T225" s="148">
        <f t="shared" si="33"/>
        <v>0</v>
      </c>
      <c r="AR225" s="149" t="s">
        <v>1696</v>
      </c>
      <c r="AT225" s="149" t="s">
        <v>263</v>
      </c>
      <c r="AU225" s="149" t="s">
        <v>89</v>
      </c>
      <c r="AY225" s="17" t="s">
        <v>156</v>
      </c>
      <c r="BE225" s="150">
        <f t="shared" si="34"/>
        <v>0</v>
      </c>
      <c r="BF225" s="150">
        <f t="shared" si="35"/>
        <v>0</v>
      </c>
      <c r="BG225" s="150">
        <f t="shared" si="36"/>
        <v>0</v>
      </c>
      <c r="BH225" s="150">
        <f t="shared" si="37"/>
        <v>0</v>
      </c>
      <c r="BI225" s="150">
        <f t="shared" si="38"/>
        <v>0</v>
      </c>
      <c r="BJ225" s="17" t="s">
        <v>89</v>
      </c>
      <c r="BK225" s="150">
        <f t="shared" si="39"/>
        <v>0</v>
      </c>
      <c r="BL225" s="17" t="s">
        <v>1696</v>
      </c>
      <c r="BM225" s="149" t="s">
        <v>5804</v>
      </c>
    </row>
    <row r="226" spans="2:65" s="1" customFormat="1" ht="21.75" customHeight="1">
      <c r="B226" s="136"/>
      <c r="C226" s="180" t="s">
        <v>1442</v>
      </c>
      <c r="D226" s="180" t="s">
        <v>263</v>
      </c>
      <c r="E226" s="181" t="s">
        <v>7376</v>
      </c>
      <c r="F226" s="182" t="s">
        <v>7216</v>
      </c>
      <c r="G226" s="183" t="s">
        <v>396</v>
      </c>
      <c r="H226" s="184">
        <v>15</v>
      </c>
      <c r="I226" s="185"/>
      <c r="J226" s="186">
        <f t="shared" si="30"/>
        <v>0</v>
      </c>
      <c r="K226" s="187"/>
      <c r="L226" s="188"/>
      <c r="M226" s="189" t="s">
        <v>1</v>
      </c>
      <c r="N226" s="190" t="s">
        <v>42</v>
      </c>
      <c r="P226" s="147">
        <f t="shared" si="31"/>
        <v>0</v>
      </c>
      <c r="Q226" s="147">
        <v>0</v>
      </c>
      <c r="R226" s="147">
        <f t="shared" si="32"/>
        <v>0</v>
      </c>
      <c r="S226" s="147">
        <v>0</v>
      </c>
      <c r="T226" s="148">
        <f t="shared" si="33"/>
        <v>0</v>
      </c>
      <c r="AR226" s="149" t="s">
        <v>1696</v>
      </c>
      <c r="AT226" s="149" t="s">
        <v>263</v>
      </c>
      <c r="AU226" s="149" t="s">
        <v>89</v>
      </c>
      <c r="AY226" s="17" t="s">
        <v>156</v>
      </c>
      <c r="BE226" s="150">
        <f t="shared" si="34"/>
        <v>0</v>
      </c>
      <c r="BF226" s="150">
        <f t="shared" si="35"/>
        <v>0</v>
      </c>
      <c r="BG226" s="150">
        <f t="shared" si="36"/>
        <v>0</v>
      </c>
      <c r="BH226" s="150">
        <f t="shared" si="37"/>
        <v>0</v>
      </c>
      <c r="BI226" s="150">
        <f t="shared" si="38"/>
        <v>0</v>
      </c>
      <c r="BJ226" s="17" t="s">
        <v>89</v>
      </c>
      <c r="BK226" s="150">
        <f t="shared" si="39"/>
        <v>0</v>
      </c>
      <c r="BL226" s="17" t="s">
        <v>1696</v>
      </c>
      <c r="BM226" s="149" t="s">
        <v>5812</v>
      </c>
    </row>
    <row r="227" spans="2:65" s="1" customFormat="1" ht="37.9" customHeight="1">
      <c r="B227" s="136"/>
      <c r="C227" s="180" t="s">
        <v>1434</v>
      </c>
      <c r="D227" s="180" t="s">
        <v>263</v>
      </c>
      <c r="E227" s="181" t="s">
        <v>7377</v>
      </c>
      <c r="F227" s="182" t="s">
        <v>7378</v>
      </c>
      <c r="G227" s="183" t="s">
        <v>333</v>
      </c>
      <c r="H227" s="184">
        <v>48</v>
      </c>
      <c r="I227" s="185"/>
      <c r="J227" s="186">
        <f t="shared" si="30"/>
        <v>0</v>
      </c>
      <c r="K227" s="187"/>
      <c r="L227" s="188"/>
      <c r="M227" s="189" t="s">
        <v>1</v>
      </c>
      <c r="N227" s="190" t="s">
        <v>42</v>
      </c>
      <c r="P227" s="147">
        <f t="shared" si="31"/>
        <v>0</v>
      </c>
      <c r="Q227" s="147">
        <v>0</v>
      </c>
      <c r="R227" s="147">
        <f t="shared" si="32"/>
        <v>0</v>
      </c>
      <c r="S227" s="147">
        <v>0</v>
      </c>
      <c r="T227" s="148">
        <f t="shared" si="33"/>
        <v>0</v>
      </c>
      <c r="AR227" s="149" t="s">
        <v>1696</v>
      </c>
      <c r="AT227" s="149" t="s">
        <v>263</v>
      </c>
      <c r="AU227" s="149" t="s">
        <v>89</v>
      </c>
      <c r="AY227" s="17" t="s">
        <v>156</v>
      </c>
      <c r="BE227" s="150">
        <f t="shared" si="34"/>
        <v>0</v>
      </c>
      <c r="BF227" s="150">
        <f t="shared" si="35"/>
        <v>0</v>
      </c>
      <c r="BG227" s="150">
        <f t="shared" si="36"/>
        <v>0</v>
      </c>
      <c r="BH227" s="150">
        <f t="shared" si="37"/>
        <v>0</v>
      </c>
      <c r="BI227" s="150">
        <f t="shared" si="38"/>
        <v>0</v>
      </c>
      <c r="BJ227" s="17" t="s">
        <v>89</v>
      </c>
      <c r="BK227" s="150">
        <f t="shared" si="39"/>
        <v>0</v>
      </c>
      <c r="BL227" s="17" t="s">
        <v>1696</v>
      </c>
      <c r="BM227" s="149" t="s">
        <v>5820</v>
      </c>
    </row>
    <row r="228" spans="2:65" s="1" customFormat="1" ht="49.15" customHeight="1">
      <c r="B228" s="136"/>
      <c r="C228" s="180" t="s">
        <v>1449</v>
      </c>
      <c r="D228" s="180" t="s">
        <v>263</v>
      </c>
      <c r="E228" s="181" t="s">
        <v>7379</v>
      </c>
      <c r="F228" s="182" t="s">
        <v>7380</v>
      </c>
      <c r="G228" s="183" t="s">
        <v>333</v>
      </c>
      <c r="H228" s="184">
        <v>1</v>
      </c>
      <c r="I228" s="185"/>
      <c r="J228" s="186">
        <f t="shared" si="30"/>
        <v>0</v>
      </c>
      <c r="K228" s="187"/>
      <c r="L228" s="188"/>
      <c r="M228" s="189" t="s">
        <v>1</v>
      </c>
      <c r="N228" s="190" t="s">
        <v>42</v>
      </c>
      <c r="P228" s="147">
        <f t="shared" si="31"/>
        <v>0</v>
      </c>
      <c r="Q228" s="147">
        <v>0</v>
      </c>
      <c r="R228" s="147">
        <f t="shared" si="32"/>
        <v>0</v>
      </c>
      <c r="S228" s="147">
        <v>0</v>
      </c>
      <c r="T228" s="148">
        <f t="shared" si="33"/>
        <v>0</v>
      </c>
      <c r="AR228" s="149" t="s">
        <v>1696</v>
      </c>
      <c r="AT228" s="149" t="s">
        <v>263</v>
      </c>
      <c r="AU228" s="149" t="s">
        <v>89</v>
      </c>
      <c r="AY228" s="17" t="s">
        <v>156</v>
      </c>
      <c r="BE228" s="150">
        <f t="shared" si="34"/>
        <v>0</v>
      </c>
      <c r="BF228" s="150">
        <f t="shared" si="35"/>
        <v>0</v>
      </c>
      <c r="BG228" s="150">
        <f t="shared" si="36"/>
        <v>0</v>
      </c>
      <c r="BH228" s="150">
        <f t="shared" si="37"/>
        <v>0</v>
      </c>
      <c r="BI228" s="150">
        <f t="shared" si="38"/>
        <v>0</v>
      </c>
      <c r="BJ228" s="17" t="s">
        <v>89</v>
      </c>
      <c r="BK228" s="150">
        <f t="shared" si="39"/>
        <v>0</v>
      </c>
      <c r="BL228" s="17" t="s">
        <v>1696</v>
      </c>
      <c r="BM228" s="149" t="s">
        <v>5828</v>
      </c>
    </row>
    <row r="229" spans="2:65" s="1" customFormat="1" ht="44.25" customHeight="1">
      <c r="B229" s="136"/>
      <c r="C229" s="180" t="s">
        <v>1454</v>
      </c>
      <c r="D229" s="180" t="s">
        <v>263</v>
      </c>
      <c r="E229" s="181" t="s">
        <v>7381</v>
      </c>
      <c r="F229" s="182" t="s">
        <v>7382</v>
      </c>
      <c r="G229" s="183" t="s">
        <v>333</v>
      </c>
      <c r="H229" s="184">
        <v>190</v>
      </c>
      <c r="I229" s="185"/>
      <c r="J229" s="186">
        <f t="shared" si="30"/>
        <v>0</v>
      </c>
      <c r="K229" s="187"/>
      <c r="L229" s="188"/>
      <c r="M229" s="189" t="s">
        <v>1</v>
      </c>
      <c r="N229" s="190" t="s">
        <v>42</v>
      </c>
      <c r="P229" s="147">
        <f t="shared" si="31"/>
        <v>0</v>
      </c>
      <c r="Q229" s="147">
        <v>0</v>
      </c>
      <c r="R229" s="147">
        <f t="shared" si="32"/>
        <v>0</v>
      </c>
      <c r="S229" s="147">
        <v>0</v>
      </c>
      <c r="T229" s="148">
        <f t="shared" si="33"/>
        <v>0</v>
      </c>
      <c r="AR229" s="149" t="s">
        <v>1696</v>
      </c>
      <c r="AT229" s="149" t="s">
        <v>263</v>
      </c>
      <c r="AU229" s="149" t="s">
        <v>89</v>
      </c>
      <c r="AY229" s="17" t="s">
        <v>156</v>
      </c>
      <c r="BE229" s="150">
        <f t="shared" si="34"/>
        <v>0</v>
      </c>
      <c r="BF229" s="150">
        <f t="shared" si="35"/>
        <v>0</v>
      </c>
      <c r="BG229" s="150">
        <f t="shared" si="36"/>
        <v>0</v>
      </c>
      <c r="BH229" s="150">
        <f t="shared" si="37"/>
        <v>0</v>
      </c>
      <c r="BI229" s="150">
        <f t="shared" si="38"/>
        <v>0</v>
      </c>
      <c r="BJ229" s="17" t="s">
        <v>89</v>
      </c>
      <c r="BK229" s="150">
        <f t="shared" si="39"/>
        <v>0</v>
      </c>
      <c r="BL229" s="17" t="s">
        <v>1696</v>
      </c>
      <c r="BM229" s="149" t="s">
        <v>5836</v>
      </c>
    </row>
    <row r="230" spans="2:65" s="1" customFormat="1" ht="55.5" customHeight="1">
      <c r="B230" s="136"/>
      <c r="C230" s="180" t="s">
        <v>309</v>
      </c>
      <c r="D230" s="180" t="s">
        <v>263</v>
      </c>
      <c r="E230" s="181" t="s">
        <v>7383</v>
      </c>
      <c r="F230" s="182" t="s">
        <v>7384</v>
      </c>
      <c r="G230" s="183" t="s">
        <v>333</v>
      </c>
      <c r="H230" s="184">
        <v>27</v>
      </c>
      <c r="I230" s="185"/>
      <c r="J230" s="186">
        <f t="shared" si="30"/>
        <v>0</v>
      </c>
      <c r="K230" s="187"/>
      <c r="L230" s="188"/>
      <c r="M230" s="189" t="s">
        <v>1</v>
      </c>
      <c r="N230" s="190" t="s">
        <v>42</v>
      </c>
      <c r="P230" s="147">
        <f t="shared" si="31"/>
        <v>0</v>
      </c>
      <c r="Q230" s="147">
        <v>0</v>
      </c>
      <c r="R230" s="147">
        <f t="shared" si="32"/>
        <v>0</v>
      </c>
      <c r="S230" s="147">
        <v>0</v>
      </c>
      <c r="T230" s="148">
        <f t="shared" si="33"/>
        <v>0</v>
      </c>
      <c r="AR230" s="149" t="s">
        <v>1696</v>
      </c>
      <c r="AT230" s="149" t="s">
        <v>263</v>
      </c>
      <c r="AU230" s="149" t="s">
        <v>89</v>
      </c>
      <c r="AY230" s="17" t="s">
        <v>156</v>
      </c>
      <c r="BE230" s="150">
        <f t="shared" si="34"/>
        <v>0</v>
      </c>
      <c r="BF230" s="150">
        <f t="shared" si="35"/>
        <v>0</v>
      </c>
      <c r="BG230" s="150">
        <f t="shared" si="36"/>
        <v>0</v>
      </c>
      <c r="BH230" s="150">
        <f t="shared" si="37"/>
        <v>0</v>
      </c>
      <c r="BI230" s="150">
        <f t="shared" si="38"/>
        <v>0</v>
      </c>
      <c r="BJ230" s="17" t="s">
        <v>89</v>
      </c>
      <c r="BK230" s="150">
        <f t="shared" si="39"/>
        <v>0</v>
      </c>
      <c r="BL230" s="17" t="s">
        <v>1696</v>
      </c>
      <c r="BM230" s="149" t="s">
        <v>5844</v>
      </c>
    </row>
    <row r="231" spans="2:65" s="1" customFormat="1" ht="37.9" customHeight="1">
      <c r="B231" s="136"/>
      <c r="C231" s="180" t="s">
        <v>1461</v>
      </c>
      <c r="D231" s="180" t="s">
        <v>263</v>
      </c>
      <c r="E231" s="181" t="s">
        <v>7385</v>
      </c>
      <c r="F231" s="182" t="s">
        <v>7386</v>
      </c>
      <c r="G231" s="183" t="s">
        <v>333</v>
      </c>
      <c r="H231" s="184">
        <v>30</v>
      </c>
      <c r="I231" s="185"/>
      <c r="J231" s="186">
        <f t="shared" si="30"/>
        <v>0</v>
      </c>
      <c r="K231" s="187"/>
      <c r="L231" s="188"/>
      <c r="M231" s="189" t="s">
        <v>1</v>
      </c>
      <c r="N231" s="190" t="s">
        <v>42</v>
      </c>
      <c r="P231" s="147">
        <f t="shared" si="31"/>
        <v>0</v>
      </c>
      <c r="Q231" s="147">
        <v>0</v>
      </c>
      <c r="R231" s="147">
        <f t="shared" si="32"/>
        <v>0</v>
      </c>
      <c r="S231" s="147">
        <v>0</v>
      </c>
      <c r="T231" s="148">
        <f t="shared" si="33"/>
        <v>0</v>
      </c>
      <c r="AR231" s="149" t="s">
        <v>1696</v>
      </c>
      <c r="AT231" s="149" t="s">
        <v>263</v>
      </c>
      <c r="AU231" s="149" t="s">
        <v>89</v>
      </c>
      <c r="AY231" s="17" t="s">
        <v>156</v>
      </c>
      <c r="BE231" s="150">
        <f t="shared" si="34"/>
        <v>0</v>
      </c>
      <c r="BF231" s="150">
        <f t="shared" si="35"/>
        <v>0</v>
      </c>
      <c r="BG231" s="150">
        <f t="shared" si="36"/>
        <v>0</v>
      </c>
      <c r="BH231" s="150">
        <f t="shared" si="37"/>
        <v>0</v>
      </c>
      <c r="BI231" s="150">
        <f t="shared" si="38"/>
        <v>0</v>
      </c>
      <c r="BJ231" s="17" t="s">
        <v>89</v>
      </c>
      <c r="BK231" s="150">
        <f t="shared" si="39"/>
        <v>0</v>
      </c>
      <c r="BL231" s="17" t="s">
        <v>1696</v>
      </c>
      <c r="BM231" s="149" t="s">
        <v>5852</v>
      </c>
    </row>
    <row r="232" spans="2:65" s="1" customFormat="1" ht="49.15" customHeight="1">
      <c r="B232" s="136"/>
      <c r="C232" s="180" t="s">
        <v>1467</v>
      </c>
      <c r="D232" s="180" t="s">
        <v>263</v>
      </c>
      <c r="E232" s="181" t="s">
        <v>7387</v>
      </c>
      <c r="F232" s="182" t="s">
        <v>7388</v>
      </c>
      <c r="G232" s="183" t="s">
        <v>333</v>
      </c>
      <c r="H232" s="184">
        <v>30</v>
      </c>
      <c r="I232" s="185"/>
      <c r="J232" s="186">
        <f t="shared" si="30"/>
        <v>0</v>
      </c>
      <c r="K232" s="187"/>
      <c r="L232" s="188"/>
      <c r="M232" s="189" t="s">
        <v>1</v>
      </c>
      <c r="N232" s="190" t="s">
        <v>42</v>
      </c>
      <c r="P232" s="147">
        <f t="shared" si="31"/>
        <v>0</v>
      </c>
      <c r="Q232" s="147">
        <v>0</v>
      </c>
      <c r="R232" s="147">
        <f t="shared" si="32"/>
        <v>0</v>
      </c>
      <c r="S232" s="147">
        <v>0</v>
      </c>
      <c r="T232" s="148">
        <f t="shared" si="33"/>
        <v>0</v>
      </c>
      <c r="AR232" s="149" t="s">
        <v>1696</v>
      </c>
      <c r="AT232" s="149" t="s">
        <v>263</v>
      </c>
      <c r="AU232" s="149" t="s">
        <v>89</v>
      </c>
      <c r="AY232" s="17" t="s">
        <v>156</v>
      </c>
      <c r="BE232" s="150">
        <f t="shared" si="34"/>
        <v>0</v>
      </c>
      <c r="BF232" s="150">
        <f t="shared" si="35"/>
        <v>0</v>
      </c>
      <c r="BG232" s="150">
        <f t="shared" si="36"/>
        <v>0</v>
      </c>
      <c r="BH232" s="150">
        <f t="shared" si="37"/>
        <v>0</v>
      </c>
      <c r="BI232" s="150">
        <f t="shared" si="38"/>
        <v>0</v>
      </c>
      <c r="BJ232" s="17" t="s">
        <v>89</v>
      </c>
      <c r="BK232" s="150">
        <f t="shared" si="39"/>
        <v>0</v>
      </c>
      <c r="BL232" s="17" t="s">
        <v>1696</v>
      </c>
      <c r="BM232" s="149" t="s">
        <v>5860</v>
      </c>
    </row>
    <row r="233" spans="2:65" s="1" customFormat="1" ht="49.15" customHeight="1">
      <c r="B233" s="136"/>
      <c r="C233" s="180" t="s">
        <v>1471</v>
      </c>
      <c r="D233" s="180" t="s">
        <v>263</v>
      </c>
      <c r="E233" s="181" t="s">
        <v>7389</v>
      </c>
      <c r="F233" s="182" t="s">
        <v>7390</v>
      </c>
      <c r="G233" s="183" t="s">
        <v>333</v>
      </c>
      <c r="H233" s="184">
        <v>6</v>
      </c>
      <c r="I233" s="185"/>
      <c r="J233" s="186">
        <f t="shared" si="30"/>
        <v>0</v>
      </c>
      <c r="K233" s="187"/>
      <c r="L233" s="188"/>
      <c r="M233" s="189" t="s">
        <v>1</v>
      </c>
      <c r="N233" s="190" t="s">
        <v>42</v>
      </c>
      <c r="P233" s="147">
        <f t="shared" si="31"/>
        <v>0</v>
      </c>
      <c r="Q233" s="147">
        <v>0</v>
      </c>
      <c r="R233" s="147">
        <f t="shared" si="32"/>
        <v>0</v>
      </c>
      <c r="S233" s="147">
        <v>0</v>
      </c>
      <c r="T233" s="148">
        <f t="shared" si="33"/>
        <v>0</v>
      </c>
      <c r="AR233" s="149" t="s">
        <v>1696</v>
      </c>
      <c r="AT233" s="149" t="s">
        <v>263</v>
      </c>
      <c r="AU233" s="149" t="s">
        <v>89</v>
      </c>
      <c r="AY233" s="17" t="s">
        <v>156</v>
      </c>
      <c r="BE233" s="150">
        <f t="shared" si="34"/>
        <v>0</v>
      </c>
      <c r="BF233" s="150">
        <f t="shared" si="35"/>
        <v>0</v>
      </c>
      <c r="BG233" s="150">
        <f t="shared" si="36"/>
        <v>0</v>
      </c>
      <c r="BH233" s="150">
        <f t="shared" si="37"/>
        <v>0</v>
      </c>
      <c r="BI233" s="150">
        <f t="shared" si="38"/>
        <v>0</v>
      </c>
      <c r="BJ233" s="17" t="s">
        <v>89</v>
      </c>
      <c r="BK233" s="150">
        <f t="shared" si="39"/>
        <v>0</v>
      </c>
      <c r="BL233" s="17" t="s">
        <v>1696</v>
      </c>
      <c r="BM233" s="149" t="s">
        <v>5868</v>
      </c>
    </row>
    <row r="234" spans="2:65" s="1" customFormat="1" ht="49.15" customHeight="1">
      <c r="B234" s="136"/>
      <c r="C234" s="180" t="s">
        <v>1478</v>
      </c>
      <c r="D234" s="180" t="s">
        <v>263</v>
      </c>
      <c r="E234" s="181" t="s">
        <v>7391</v>
      </c>
      <c r="F234" s="182" t="s">
        <v>7392</v>
      </c>
      <c r="G234" s="183" t="s">
        <v>333</v>
      </c>
      <c r="H234" s="184">
        <v>5</v>
      </c>
      <c r="I234" s="185"/>
      <c r="J234" s="186">
        <f t="shared" si="30"/>
        <v>0</v>
      </c>
      <c r="K234" s="187"/>
      <c r="L234" s="188"/>
      <c r="M234" s="189" t="s">
        <v>1</v>
      </c>
      <c r="N234" s="190" t="s">
        <v>42</v>
      </c>
      <c r="P234" s="147">
        <f t="shared" si="31"/>
        <v>0</v>
      </c>
      <c r="Q234" s="147">
        <v>0</v>
      </c>
      <c r="R234" s="147">
        <f t="shared" si="32"/>
        <v>0</v>
      </c>
      <c r="S234" s="147">
        <v>0</v>
      </c>
      <c r="T234" s="148">
        <f t="shared" si="33"/>
        <v>0</v>
      </c>
      <c r="AR234" s="149" t="s">
        <v>1696</v>
      </c>
      <c r="AT234" s="149" t="s">
        <v>263</v>
      </c>
      <c r="AU234" s="149" t="s">
        <v>89</v>
      </c>
      <c r="AY234" s="17" t="s">
        <v>156</v>
      </c>
      <c r="BE234" s="150">
        <f t="shared" si="34"/>
        <v>0</v>
      </c>
      <c r="BF234" s="150">
        <f t="shared" si="35"/>
        <v>0</v>
      </c>
      <c r="BG234" s="150">
        <f t="shared" si="36"/>
        <v>0</v>
      </c>
      <c r="BH234" s="150">
        <f t="shared" si="37"/>
        <v>0</v>
      </c>
      <c r="BI234" s="150">
        <f t="shared" si="38"/>
        <v>0</v>
      </c>
      <c r="BJ234" s="17" t="s">
        <v>89</v>
      </c>
      <c r="BK234" s="150">
        <f t="shared" si="39"/>
        <v>0</v>
      </c>
      <c r="BL234" s="17" t="s">
        <v>1696</v>
      </c>
      <c r="BM234" s="149" t="s">
        <v>5876</v>
      </c>
    </row>
    <row r="235" spans="2:65" s="1" customFormat="1" ht="49.15" customHeight="1">
      <c r="B235" s="136"/>
      <c r="C235" s="180" t="s">
        <v>1491</v>
      </c>
      <c r="D235" s="180" t="s">
        <v>263</v>
      </c>
      <c r="E235" s="181" t="s">
        <v>7393</v>
      </c>
      <c r="F235" s="182" t="s">
        <v>7394</v>
      </c>
      <c r="G235" s="183" t="s">
        <v>333</v>
      </c>
      <c r="H235" s="184">
        <v>35</v>
      </c>
      <c r="I235" s="185"/>
      <c r="J235" s="186">
        <f t="shared" si="30"/>
        <v>0</v>
      </c>
      <c r="K235" s="187"/>
      <c r="L235" s="188"/>
      <c r="M235" s="189" t="s">
        <v>1</v>
      </c>
      <c r="N235" s="190" t="s">
        <v>42</v>
      </c>
      <c r="P235" s="147">
        <f t="shared" si="31"/>
        <v>0</v>
      </c>
      <c r="Q235" s="147">
        <v>0</v>
      </c>
      <c r="R235" s="147">
        <f t="shared" si="32"/>
        <v>0</v>
      </c>
      <c r="S235" s="147">
        <v>0</v>
      </c>
      <c r="T235" s="148">
        <f t="shared" si="33"/>
        <v>0</v>
      </c>
      <c r="AR235" s="149" t="s">
        <v>1696</v>
      </c>
      <c r="AT235" s="149" t="s">
        <v>263</v>
      </c>
      <c r="AU235" s="149" t="s">
        <v>89</v>
      </c>
      <c r="AY235" s="17" t="s">
        <v>156</v>
      </c>
      <c r="BE235" s="150">
        <f t="shared" si="34"/>
        <v>0</v>
      </c>
      <c r="BF235" s="150">
        <f t="shared" si="35"/>
        <v>0</v>
      </c>
      <c r="BG235" s="150">
        <f t="shared" si="36"/>
        <v>0</v>
      </c>
      <c r="BH235" s="150">
        <f t="shared" si="37"/>
        <v>0</v>
      </c>
      <c r="BI235" s="150">
        <f t="shared" si="38"/>
        <v>0</v>
      </c>
      <c r="BJ235" s="17" t="s">
        <v>89</v>
      </c>
      <c r="BK235" s="150">
        <f t="shared" si="39"/>
        <v>0</v>
      </c>
      <c r="BL235" s="17" t="s">
        <v>1696</v>
      </c>
      <c r="BM235" s="149" t="s">
        <v>5884</v>
      </c>
    </row>
    <row r="236" spans="2:65" s="1" customFormat="1" ht="55.5" customHeight="1">
      <c r="B236" s="136"/>
      <c r="C236" s="180" t="s">
        <v>1499</v>
      </c>
      <c r="D236" s="180" t="s">
        <v>263</v>
      </c>
      <c r="E236" s="181" t="s">
        <v>7395</v>
      </c>
      <c r="F236" s="182" t="s">
        <v>7396</v>
      </c>
      <c r="G236" s="183" t="s">
        <v>333</v>
      </c>
      <c r="H236" s="184">
        <v>5</v>
      </c>
      <c r="I236" s="185"/>
      <c r="J236" s="186">
        <f t="shared" si="30"/>
        <v>0</v>
      </c>
      <c r="K236" s="187"/>
      <c r="L236" s="188"/>
      <c r="M236" s="189" t="s">
        <v>1</v>
      </c>
      <c r="N236" s="190" t="s">
        <v>42</v>
      </c>
      <c r="P236" s="147">
        <f t="shared" si="31"/>
        <v>0</v>
      </c>
      <c r="Q236" s="147">
        <v>0</v>
      </c>
      <c r="R236" s="147">
        <f t="shared" si="32"/>
        <v>0</v>
      </c>
      <c r="S236" s="147">
        <v>0</v>
      </c>
      <c r="T236" s="148">
        <f t="shared" si="33"/>
        <v>0</v>
      </c>
      <c r="AR236" s="149" t="s">
        <v>1696</v>
      </c>
      <c r="AT236" s="149" t="s">
        <v>263</v>
      </c>
      <c r="AU236" s="149" t="s">
        <v>89</v>
      </c>
      <c r="AY236" s="17" t="s">
        <v>156</v>
      </c>
      <c r="BE236" s="150">
        <f t="shared" si="34"/>
        <v>0</v>
      </c>
      <c r="BF236" s="150">
        <f t="shared" si="35"/>
        <v>0</v>
      </c>
      <c r="BG236" s="150">
        <f t="shared" si="36"/>
        <v>0</v>
      </c>
      <c r="BH236" s="150">
        <f t="shared" si="37"/>
        <v>0</v>
      </c>
      <c r="BI236" s="150">
        <f t="shared" si="38"/>
        <v>0</v>
      </c>
      <c r="BJ236" s="17" t="s">
        <v>89</v>
      </c>
      <c r="BK236" s="150">
        <f t="shared" si="39"/>
        <v>0</v>
      </c>
      <c r="BL236" s="17" t="s">
        <v>1696</v>
      </c>
      <c r="BM236" s="149" t="s">
        <v>5892</v>
      </c>
    </row>
    <row r="237" spans="2:65" s="1" customFormat="1" ht="49.15" customHeight="1">
      <c r="B237" s="136"/>
      <c r="C237" s="180" t="s">
        <v>1508</v>
      </c>
      <c r="D237" s="180" t="s">
        <v>263</v>
      </c>
      <c r="E237" s="181" t="s">
        <v>7397</v>
      </c>
      <c r="F237" s="182" t="s">
        <v>7398</v>
      </c>
      <c r="G237" s="183" t="s">
        <v>333</v>
      </c>
      <c r="H237" s="184">
        <v>3</v>
      </c>
      <c r="I237" s="185"/>
      <c r="J237" s="186">
        <f t="shared" si="30"/>
        <v>0</v>
      </c>
      <c r="K237" s="187"/>
      <c r="L237" s="188"/>
      <c r="M237" s="189" t="s">
        <v>1</v>
      </c>
      <c r="N237" s="190" t="s">
        <v>42</v>
      </c>
      <c r="P237" s="147">
        <f t="shared" si="31"/>
        <v>0</v>
      </c>
      <c r="Q237" s="147">
        <v>0</v>
      </c>
      <c r="R237" s="147">
        <f t="shared" si="32"/>
        <v>0</v>
      </c>
      <c r="S237" s="147">
        <v>0</v>
      </c>
      <c r="T237" s="148">
        <f t="shared" si="33"/>
        <v>0</v>
      </c>
      <c r="AR237" s="149" t="s">
        <v>1696</v>
      </c>
      <c r="AT237" s="149" t="s">
        <v>263</v>
      </c>
      <c r="AU237" s="149" t="s">
        <v>89</v>
      </c>
      <c r="AY237" s="17" t="s">
        <v>156</v>
      </c>
      <c r="BE237" s="150">
        <f t="shared" si="34"/>
        <v>0</v>
      </c>
      <c r="BF237" s="150">
        <f t="shared" si="35"/>
        <v>0</v>
      </c>
      <c r="BG237" s="150">
        <f t="shared" si="36"/>
        <v>0</v>
      </c>
      <c r="BH237" s="150">
        <f t="shared" si="37"/>
        <v>0</v>
      </c>
      <c r="BI237" s="150">
        <f t="shared" si="38"/>
        <v>0</v>
      </c>
      <c r="BJ237" s="17" t="s">
        <v>89</v>
      </c>
      <c r="BK237" s="150">
        <f t="shared" si="39"/>
        <v>0</v>
      </c>
      <c r="BL237" s="17" t="s">
        <v>1696</v>
      </c>
      <c r="BM237" s="149" t="s">
        <v>5900</v>
      </c>
    </row>
    <row r="238" spans="2:65" s="1" customFormat="1" ht="44.25" customHeight="1">
      <c r="B238" s="136"/>
      <c r="C238" s="180" t="s">
        <v>1513</v>
      </c>
      <c r="D238" s="180" t="s">
        <v>263</v>
      </c>
      <c r="E238" s="181" t="s">
        <v>7399</v>
      </c>
      <c r="F238" s="182" t="s">
        <v>7400</v>
      </c>
      <c r="G238" s="183" t="s">
        <v>333</v>
      </c>
      <c r="H238" s="184">
        <v>13</v>
      </c>
      <c r="I238" s="185"/>
      <c r="J238" s="186">
        <f t="shared" si="30"/>
        <v>0</v>
      </c>
      <c r="K238" s="187"/>
      <c r="L238" s="188"/>
      <c r="M238" s="189" t="s">
        <v>1</v>
      </c>
      <c r="N238" s="190" t="s">
        <v>42</v>
      </c>
      <c r="P238" s="147">
        <f t="shared" si="31"/>
        <v>0</v>
      </c>
      <c r="Q238" s="147">
        <v>0</v>
      </c>
      <c r="R238" s="147">
        <f t="shared" si="32"/>
        <v>0</v>
      </c>
      <c r="S238" s="147">
        <v>0</v>
      </c>
      <c r="T238" s="148">
        <f t="shared" si="33"/>
        <v>0</v>
      </c>
      <c r="AR238" s="149" t="s">
        <v>1696</v>
      </c>
      <c r="AT238" s="149" t="s">
        <v>263</v>
      </c>
      <c r="AU238" s="149" t="s">
        <v>89</v>
      </c>
      <c r="AY238" s="17" t="s">
        <v>156</v>
      </c>
      <c r="BE238" s="150">
        <f t="shared" si="34"/>
        <v>0</v>
      </c>
      <c r="BF238" s="150">
        <f t="shared" si="35"/>
        <v>0</v>
      </c>
      <c r="BG238" s="150">
        <f t="shared" si="36"/>
        <v>0</v>
      </c>
      <c r="BH238" s="150">
        <f t="shared" si="37"/>
        <v>0</v>
      </c>
      <c r="BI238" s="150">
        <f t="shared" si="38"/>
        <v>0</v>
      </c>
      <c r="BJ238" s="17" t="s">
        <v>89</v>
      </c>
      <c r="BK238" s="150">
        <f t="shared" si="39"/>
        <v>0</v>
      </c>
      <c r="BL238" s="17" t="s">
        <v>1696</v>
      </c>
      <c r="BM238" s="149" t="s">
        <v>5908</v>
      </c>
    </row>
    <row r="239" spans="2:65" s="1" customFormat="1" ht="49.15" customHeight="1">
      <c r="B239" s="136"/>
      <c r="C239" s="180" t="s">
        <v>1521</v>
      </c>
      <c r="D239" s="180" t="s">
        <v>263</v>
      </c>
      <c r="E239" s="181" t="s">
        <v>7401</v>
      </c>
      <c r="F239" s="182" t="s">
        <v>7402</v>
      </c>
      <c r="G239" s="183" t="s">
        <v>333</v>
      </c>
      <c r="H239" s="184">
        <v>12</v>
      </c>
      <c r="I239" s="185"/>
      <c r="J239" s="186">
        <f t="shared" si="30"/>
        <v>0</v>
      </c>
      <c r="K239" s="187"/>
      <c r="L239" s="188"/>
      <c r="M239" s="189" t="s">
        <v>1</v>
      </c>
      <c r="N239" s="190" t="s">
        <v>42</v>
      </c>
      <c r="P239" s="147">
        <f t="shared" si="31"/>
        <v>0</v>
      </c>
      <c r="Q239" s="147">
        <v>0</v>
      </c>
      <c r="R239" s="147">
        <f t="shared" si="32"/>
        <v>0</v>
      </c>
      <c r="S239" s="147">
        <v>0</v>
      </c>
      <c r="T239" s="148">
        <f t="shared" si="33"/>
        <v>0</v>
      </c>
      <c r="AR239" s="149" t="s">
        <v>1696</v>
      </c>
      <c r="AT239" s="149" t="s">
        <v>263</v>
      </c>
      <c r="AU239" s="149" t="s">
        <v>89</v>
      </c>
      <c r="AY239" s="17" t="s">
        <v>156</v>
      </c>
      <c r="BE239" s="150">
        <f t="shared" si="34"/>
        <v>0</v>
      </c>
      <c r="BF239" s="150">
        <f t="shared" si="35"/>
        <v>0</v>
      </c>
      <c r="BG239" s="150">
        <f t="shared" si="36"/>
        <v>0</v>
      </c>
      <c r="BH239" s="150">
        <f t="shared" si="37"/>
        <v>0</v>
      </c>
      <c r="BI239" s="150">
        <f t="shared" si="38"/>
        <v>0</v>
      </c>
      <c r="BJ239" s="17" t="s">
        <v>89</v>
      </c>
      <c r="BK239" s="150">
        <f t="shared" si="39"/>
        <v>0</v>
      </c>
      <c r="BL239" s="17" t="s">
        <v>1696</v>
      </c>
      <c r="BM239" s="149" t="s">
        <v>5916</v>
      </c>
    </row>
    <row r="240" spans="2:65" s="1" customFormat="1" ht="49.15" customHeight="1">
      <c r="B240" s="136"/>
      <c r="C240" s="180" t="s">
        <v>1530</v>
      </c>
      <c r="D240" s="180" t="s">
        <v>263</v>
      </c>
      <c r="E240" s="181" t="s">
        <v>7403</v>
      </c>
      <c r="F240" s="182" t="s">
        <v>7404</v>
      </c>
      <c r="G240" s="183" t="s">
        <v>333</v>
      </c>
      <c r="H240" s="184">
        <v>3</v>
      </c>
      <c r="I240" s="185"/>
      <c r="J240" s="186">
        <f t="shared" si="30"/>
        <v>0</v>
      </c>
      <c r="K240" s="187"/>
      <c r="L240" s="188"/>
      <c r="M240" s="189" t="s">
        <v>1</v>
      </c>
      <c r="N240" s="190" t="s">
        <v>42</v>
      </c>
      <c r="P240" s="147">
        <f t="shared" si="31"/>
        <v>0</v>
      </c>
      <c r="Q240" s="147">
        <v>0</v>
      </c>
      <c r="R240" s="147">
        <f t="shared" si="32"/>
        <v>0</v>
      </c>
      <c r="S240" s="147">
        <v>0</v>
      </c>
      <c r="T240" s="148">
        <f t="shared" si="33"/>
        <v>0</v>
      </c>
      <c r="AR240" s="149" t="s">
        <v>1696</v>
      </c>
      <c r="AT240" s="149" t="s">
        <v>263</v>
      </c>
      <c r="AU240" s="149" t="s">
        <v>89</v>
      </c>
      <c r="AY240" s="17" t="s">
        <v>156</v>
      </c>
      <c r="BE240" s="150">
        <f t="shared" si="34"/>
        <v>0</v>
      </c>
      <c r="BF240" s="150">
        <f t="shared" si="35"/>
        <v>0</v>
      </c>
      <c r="BG240" s="150">
        <f t="shared" si="36"/>
        <v>0</v>
      </c>
      <c r="BH240" s="150">
        <f t="shared" si="37"/>
        <v>0</v>
      </c>
      <c r="BI240" s="150">
        <f t="shared" si="38"/>
        <v>0</v>
      </c>
      <c r="BJ240" s="17" t="s">
        <v>89</v>
      </c>
      <c r="BK240" s="150">
        <f t="shared" si="39"/>
        <v>0</v>
      </c>
      <c r="BL240" s="17" t="s">
        <v>1696</v>
      </c>
      <c r="BM240" s="149" t="s">
        <v>5924</v>
      </c>
    </row>
    <row r="241" spans="2:65" s="1" customFormat="1" ht="44.25" customHeight="1">
      <c r="B241" s="136"/>
      <c r="C241" s="180" t="s">
        <v>1549</v>
      </c>
      <c r="D241" s="180" t="s">
        <v>263</v>
      </c>
      <c r="E241" s="181" t="s">
        <v>7405</v>
      </c>
      <c r="F241" s="182" t="s">
        <v>7406</v>
      </c>
      <c r="G241" s="183" t="s">
        <v>333</v>
      </c>
      <c r="H241" s="184">
        <v>1</v>
      </c>
      <c r="I241" s="185"/>
      <c r="J241" s="186">
        <f t="shared" si="30"/>
        <v>0</v>
      </c>
      <c r="K241" s="187"/>
      <c r="L241" s="188"/>
      <c r="M241" s="189" t="s">
        <v>1</v>
      </c>
      <c r="N241" s="190" t="s">
        <v>42</v>
      </c>
      <c r="P241" s="147">
        <f t="shared" si="31"/>
        <v>0</v>
      </c>
      <c r="Q241" s="147">
        <v>0</v>
      </c>
      <c r="R241" s="147">
        <f t="shared" si="32"/>
        <v>0</v>
      </c>
      <c r="S241" s="147">
        <v>0</v>
      </c>
      <c r="T241" s="148">
        <f t="shared" si="33"/>
        <v>0</v>
      </c>
      <c r="AR241" s="149" t="s">
        <v>1696</v>
      </c>
      <c r="AT241" s="149" t="s">
        <v>263</v>
      </c>
      <c r="AU241" s="149" t="s">
        <v>89</v>
      </c>
      <c r="AY241" s="17" t="s">
        <v>156</v>
      </c>
      <c r="BE241" s="150">
        <f t="shared" si="34"/>
        <v>0</v>
      </c>
      <c r="BF241" s="150">
        <f t="shared" si="35"/>
        <v>0</v>
      </c>
      <c r="BG241" s="150">
        <f t="shared" si="36"/>
        <v>0</v>
      </c>
      <c r="BH241" s="150">
        <f t="shared" si="37"/>
        <v>0</v>
      </c>
      <c r="BI241" s="150">
        <f t="shared" si="38"/>
        <v>0</v>
      </c>
      <c r="BJ241" s="17" t="s">
        <v>89</v>
      </c>
      <c r="BK241" s="150">
        <f t="shared" si="39"/>
        <v>0</v>
      </c>
      <c r="BL241" s="17" t="s">
        <v>1696</v>
      </c>
      <c r="BM241" s="149" t="s">
        <v>5932</v>
      </c>
    </row>
    <row r="242" spans="2:65" s="1" customFormat="1" ht="49.15" customHeight="1">
      <c r="B242" s="136"/>
      <c r="C242" s="180" t="s">
        <v>1554</v>
      </c>
      <c r="D242" s="180" t="s">
        <v>263</v>
      </c>
      <c r="E242" s="181" t="s">
        <v>7407</v>
      </c>
      <c r="F242" s="182" t="s">
        <v>7408</v>
      </c>
      <c r="G242" s="183" t="s">
        <v>333</v>
      </c>
      <c r="H242" s="184">
        <v>2</v>
      </c>
      <c r="I242" s="185"/>
      <c r="J242" s="186">
        <f t="shared" si="30"/>
        <v>0</v>
      </c>
      <c r="K242" s="187"/>
      <c r="L242" s="188"/>
      <c r="M242" s="189" t="s">
        <v>1</v>
      </c>
      <c r="N242" s="190" t="s">
        <v>42</v>
      </c>
      <c r="P242" s="147">
        <f t="shared" si="31"/>
        <v>0</v>
      </c>
      <c r="Q242" s="147">
        <v>0</v>
      </c>
      <c r="R242" s="147">
        <f t="shared" si="32"/>
        <v>0</v>
      </c>
      <c r="S242" s="147">
        <v>0</v>
      </c>
      <c r="T242" s="148">
        <f t="shared" si="33"/>
        <v>0</v>
      </c>
      <c r="AR242" s="149" t="s">
        <v>1696</v>
      </c>
      <c r="AT242" s="149" t="s">
        <v>263</v>
      </c>
      <c r="AU242" s="149" t="s">
        <v>89</v>
      </c>
      <c r="AY242" s="17" t="s">
        <v>156</v>
      </c>
      <c r="BE242" s="150">
        <f t="shared" si="34"/>
        <v>0</v>
      </c>
      <c r="BF242" s="150">
        <f t="shared" si="35"/>
        <v>0</v>
      </c>
      <c r="BG242" s="150">
        <f t="shared" si="36"/>
        <v>0</v>
      </c>
      <c r="BH242" s="150">
        <f t="shared" si="37"/>
        <v>0</v>
      </c>
      <c r="BI242" s="150">
        <f t="shared" si="38"/>
        <v>0</v>
      </c>
      <c r="BJ242" s="17" t="s">
        <v>89</v>
      </c>
      <c r="BK242" s="150">
        <f t="shared" si="39"/>
        <v>0</v>
      </c>
      <c r="BL242" s="17" t="s">
        <v>1696</v>
      </c>
      <c r="BM242" s="149" t="s">
        <v>5940</v>
      </c>
    </row>
    <row r="243" spans="2:65" s="1" customFormat="1" ht="49.15" customHeight="1">
      <c r="B243" s="136"/>
      <c r="C243" s="180" t="s">
        <v>1571</v>
      </c>
      <c r="D243" s="180" t="s">
        <v>263</v>
      </c>
      <c r="E243" s="181" t="s">
        <v>7409</v>
      </c>
      <c r="F243" s="182" t="s">
        <v>7410</v>
      </c>
      <c r="G243" s="183" t="s">
        <v>333</v>
      </c>
      <c r="H243" s="184">
        <v>5</v>
      </c>
      <c r="I243" s="185"/>
      <c r="J243" s="186">
        <f t="shared" si="30"/>
        <v>0</v>
      </c>
      <c r="K243" s="187"/>
      <c r="L243" s="188"/>
      <c r="M243" s="189" t="s">
        <v>1</v>
      </c>
      <c r="N243" s="190" t="s">
        <v>42</v>
      </c>
      <c r="P243" s="147">
        <f t="shared" si="31"/>
        <v>0</v>
      </c>
      <c r="Q243" s="147">
        <v>0</v>
      </c>
      <c r="R243" s="147">
        <f t="shared" si="32"/>
        <v>0</v>
      </c>
      <c r="S243" s="147">
        <v>0</v>
      </c>
      <c r="T243" s="148">
        <f t="shared" si="33"/>
        <v>0</v>
      </c>
      <c r="AR243" s="149" t="s">
        <v>1696</v>
      </c>
      <c r="AT243" s="149" t="s">
        <v>263</v>
      </c>
      <c r="AU243" s="149" t="s">
        <v>89</v>
      </c>
      <c r="AY243" s="17" t="s">
        <v>156</v>
      </c>
      <c r="BE243" s="150">
        <f t="shared" si="34"/>
        <v>0</v>
      </c>
      <c r="BF243" s="150">
        <f t="shared" si="35"/>
        <v>0</v>
      </c>
      <c r="BG243" s="150">
        <f t="shared" si="36"/>
        <v>0</v>
      </c>
      <c r="BH243" s="150">
        <f t="shared" si="37"/>
        <v>0</v>
      </c>
      <c r="BI243" s="150">
        <f t="shared" si="38"/>
        <v>0</v>
      </c>
      <c r="BJ243" s="17" t="s">
        <v>89</v>
      </c>
      <c r="BK243" s="150">
        <f t="shared" si="39"/>
        <v>0</v>
      </c>
      <c r="BL243" s="17" t="s">
        <v>1696</v>
      </c>
      <c r="BM243" s="149" t="s">
        <v>5948</v>
      </c>
    </row>
    <row r="244" spans="2:65" s="1" customFormat="1" ht="49.15" customHeight="1">
      <c r="B244" s="136"/>
      <c r="C244" s="180" t="s">
        <v>1579</v>
      </c>
      <c r="D244" s="180" t="s">
        <v>263</v>
      </c>
      <c r="E244" s="181" t="s">
        <v>7411</v>
      </c>
      <c r="F244" s="182" t="s">
        <v>7412</v>
      </c>
      <c r="G244" s="183" t="s">
        <v>333</v>
      </c>
      <c r="H244" s="184">
        <v>1</v>
      </c>
      <c r="I244" s="185"/>
      <c r="J244" s="186">
        <f t="shared" si="30"/>
        <v>0</v>
      </c>
      <c r="K244" s="187"/>
      <c r="L244" s="188"/>
      <c r="M244" s="189" t="s">
        <v>1</v>
      </c>
      <c r="N244" s="190" t="s">
        <v>42</v>
      </c>
      <c r="P244" s="147">
        <f t="shared" si="31"/>
        <v>0</v>
      </c>
      <c r="Q244" s="147">
        <v>0</v>
      </c>
      <c r="R244" s="147">
        <f t="shared" si="32"/>
        <v>0</v>
      </c>
      <c r="S244" s="147">
        <v>0</v>
      </c>
      <c r="T244" s="148">
        <f t="shared" si="33"/>
        <v>0</v>
      </c>
      <c r="AR244" s="149" t="s">
        <v>1696</v>
      </c>
      <c r="AT244" s="149" t="s">
        <v>263</v>
      </c>
      <c r="AU244" s="149" t="s">
        <v>89</v>
      </c>
      <c r="AY244" s="17" t="s">
        <v>156</v>
      </c>
      <c r="BE244" s="150">
        <f t="shared" si="34"/>
        <v>0</v>
      </c>
      <c r="BF244" s="150">
        <f t="shared" si="35"/>
        <v>0</v>
      </c>
      <c r="BG244" s="150">
        <f t="shared" si="36"/>
        <v>0</v>
      </c>
      <c r="BH244" s="150">
        <f t="shared" si="37"/>
        <v>0</v>
      </c>
      <c r="BI244" s="150">
        <f t="shared" si="38"/>
        <v>0</v>
      </c>
      <c r="BJ244" s="17" t="s">
        <v>89</v>
      </c>
      <c r="BK244" s="150">
        <f t="shared" si="39"/>
        <v>0</v>
      </c>
      <c r="BL244" s="17" t="s">
        <v>1696</v>
      </c>
      <c r="BM244" s="149" t="s">
        <v>5956</v>
      </c>
    </row>
    <row r="245" spans="2:65" s="1" customFormat="1" ht="49.15" customHeight="1">
      <c r="B245" s="136"/>
      <c r="C245" s="180" t="s">
        <v>1586</v>
      </c>
      <c r="D245" s="180" t="s">
        <v>263</v>
      </c>
      <c r="E245" s="181" t="s">
        <v>7413</v>
      </c>
      <c r="F245" s="182" t="s">
        <v>7414</v>
      </c>
      <c r="G245" s="183" t="s">
        <v>333</v>
      </c>
      <c r="H245" s="184">
        <v>3</v>
      </c>
      <c r="I245" s="185"/>
      <c r="J245" s="186">
        <f t="shared" si="30"/>
        <v>0</v>
      </c>
      <c r="K245" s="187"/>
      <c r="L245" s="188"/>
      <c r="M245" s="189" t="s">
        <v>1</v>
      </c>
      <c r="N245" s="190" t="s">
        <v>42</v>
      </c>
      <c r="P245" s="147">
        <f t="shared" si="31"/>
        <v>0</v>
      </c>
      <c r="Q245" s="147">
        <v>0</v>
      </c>
      <c r="R245" s="147">
        <f t="shared" si="32"/>
        <v>0</v>
      </c>
      <c r="S245" s="147">
        <v>0</v>
      </c>
      <c r="T245" s="148">
        <f t="shared" si="33"/>
        <v>0</v>
      </c>
      <c r="AR245" s="149" t="s">
        <v>1696</v>
      </c>
      <c r="AT245" s="149" t="s">
        <v>263</v>
      </c>
      <c r="AU245" s="149" t="s">
        <v>89</v>
      </c>
      <c r="AY245" s="17" t="s">
        <v>156</v>
      </c>
      <c r="BE245" s="150">
        <f t="shared" si="34"/>
        <v>0</v>
      </c>
      <c r="BF245" s="150">
        <f t="shared" si="35"/>
        <v>0</v>
      </c>
      <c r="BG245" s="150">
        <f t="shared" si="36"/>
        <v>0</v>
      </c>
      <c r="BH245" s="150">
        <f t="shared" si="37"/>
        <v>0</v>
      </c>
      <c r="BI245" s="150">
        <f t="shared" si="38"/>
        <v>0</v>
      </c>
      <c r="BJ245" s="17" t="s">
        <v>89</v>
      </c>
      <c r="BK245" s="150">
        <f t="shared" si="39"/>
        <v>0</v>
      </c>
      <c r="BL245" s="17" t="s">
        <v>1696</v>
      </c>
      <c r="BM245" s="149" t="s">
        <v>5965</v>
      </c>
    </row>
    <row r="246" spans="2:65" s="1" customFormat="1" ht="24.2" customHeight="1">
      <c r="B246" s="136"/>
      <c r="C246" s="180" t="s">
        <v>1591</v>
      </c>
      <c r="D246" s="180" t="s">
        <v>263</v>
      </c>
      <c r="E246" s="181" t="s">
        <v>7415</v>
      </c>
      <c r="F246" s="182" t="s">
        <v>7230</v>
      </c>
      <c r="G246" s="183" t="s">
        <v>333</v>
      </c>
      <c r="H246" s="184">
        <v>66</v>
      </c>
      <c r="I246" s="185"/>
      <c r="J246" s="186">
        <f t="shared" ref="J246:J277" si="40">ROUND(I246*H246,2)</f>
        <v>0</v>
      </c>
      <c r="K246" s="187"/>
      <c r="L246" s="188"/>
      <c r="M246" s="189" t="s">
        <v>1</v>
      </c>
      <c r="N246" s="190" t="s">
        <v>42</v>
      </c>
      <c r="P246" s="147">
        <f t="shared" ref="P246:P277" si="41">O246*H246</f>
        <v>0</v>
      </c>
      <c r="Q246" s="147">
        <v>0</v>
      </c>
      <c r="R246" s="147">
        <f t="shared" ref="R246:R277" si="42">Q246*H246</f>
        <v>0</v>
      </c>
      <c r="S246" s="147">
        <v>0</v>
      </c>
      <c r="T246" s="148">
        <f t="shared" ref="T246:T277" si="43">S246*H246</f>
        <v>0</v>
      </c>
      <c r="AR246" s="149" t="s">
        <v>1696</v>
      </c>
      <c r="AT246" s="149" t="s">
        <v>263</v>
      </c>
      <c r="AU246" s="149" t="s">
        <v>89</v>
      </c>
      <c r="AY246" s="17" t="s">
        <v>156</v>
      </c>
      <c r="BE246" s="150">
        <f t="shared" ref="BE246:BE277" si="44">IF(N246="základná",J246,0)</f>
        <v>0</v>
      </c>
      <c r="BF246" s="150">
        <f t="shared" ref="BF246:BF277" si="45">IF(N246="znížená",J246,0)</f>
        <v>0</v>
      </c>
      <c r="BG246" s="150">
        <f t="shared" ref="BG246:BG277" si="46">IF(N246="zákl. prenesená",J246,0)</f>
        <v>0</v>
      </c>
      <c r="BH246" s="150">
        <f t="shared" ref="BH246:BH277" si="47">IF(N246="zníž. prenesená",J246,0)</f>
        <v>0</v>
      </c>
      <c r="BI246" s="150">
        <f t="shared" ref="BI246:BI277" si="48">IF(N246="nulová",J246,0)</f>
        <v>0</v>
      </c>
      <c r="BJ246" s="17" t="s">
        <v>89</v>
      </c>
      <c r="BK246" s="150">
        <f t="shared" ref="BK246:BK277" si="49">ROUND(I246*H246,2)</f>
        <v>0</v>
      </c>
      <c r="BL246" s="17" t="s">
        <v>1696</v>
      </c>
      <c r="BM246" s="149" t="s">
        <v>5973</v>
      </c>
    </row>
    <row r="247" spans="2:65" s="1" customFormat="1" ht="24.2" customHeight="1">
      <c r="B247" s="136"/>
      <c r="C247" s="180" t="s">
        <v>1600</v>
      </c>
      <c r="D247" s="180" t="s">
        <v>263</v>
      </c>
      <c r="E247" s="181" t="s">
        <v>7416</v>
      </c>
      <c r="F247" s="182" t="s">
        <v>7232</v>
      </c>
      <c r="G247" s="183" t="s">
        <v>333</v>
      </c>
      <c r="H247" s="184">
        <v>3</v>
      </c>
      <c r="I247" s="185"/>
      <c r="J247" s="186">
        <f t="shared" si="40"/>
        <v>0</v>
      </c>
      <c r="K247" s="187"/>
      <c r="L247" s="188"/>
      <c r="M247" s="189" t="s">
        <v>1</v>
      </c>
      <c r="N247" s="190" t="s">
        <v>42</v>
      </c>
      <c r="P247" s="147">
        <f t="shared" si="41"/>
        <v>0</v>
      </c>
      <c r="Q247" s="147">
        <v>0</v>
      </c>
      <c r="R247" s="147">
        <f t="shared" si="42"/>
        <v>0</v>
      </c>
      <c r="S247" s="147">
        <v>0</v>
      </c>
      <c r="T247" s="148">
        <f t="shared" si="43"/>
        <v>0</v>
      </c>
      <c r="AR247" s="149" t="s">
        <v>1696</v>
      </c>
      <c r="AT247" s="149" t="s">
        <v>263</v>
      </c>
      <c r="AU247" s="149" t="s">
        <v>89</v>
      </c>
      <c r="AY247" s="17" t="s">
        <v>156</v>
      </c>
      <c r="BE247" s="150">
        <f t="shared" si="44"/>
        <v>0</v>
      </c>
      <c r="BF247" s="150">
        <f t="shared" si="45"/>
        <v>0</v>
      </c>
      <c r="BG247" s="150">
        <f t="shared" si="46"/>
        <v>0</v>
      </c>
      <c r="BH247" s="150">
        <f t="shared" si="47"/>
        <v>0</v>
      </c>
      <c r="BI247" s="150">
        <f t="shared" si="48"/>
        <v>0</v>
      </c>
      <c r="BJ247" s="17" t="s">
        <v>89</v>
      </c>
      <c r="BK247" s="150">
        <f t="shared" si="49"/>
        <v>0</v>
      </c>
      <c r="BL247" s="17" t="s">
        <v>1696</v>
      </c>
      <c r="BM247" s="149" t="s">
        <v>5981</v>
      </c>
    </row>
    <row r="248" spans="2:65" s="1" customFormat="1" ht="24.2" customHeight="1">
      <c r="B248" s="136"/>
      <c r="C248" s="180" t="s">
        <v>1605</v>
      </c>
      <c r="D248" s="180" t="s">
        <v>263</v>
      </c>
      <c r="E248" s="181" t="s">
        <v>7417</v>
      </c>
      <c r="F248" s="182" t="s">
        <v>7234</v>
      </c>
      <c r="G248" s="183" t="s">
        <v>333</v>
      </c>
      <c r="H248" s="184">
        <v>5</v>
      </c>
      <c r="I248" s="185"/>
      <c r="J248" s="186">
        <f t="shared" si="40"/>
        <v>0</v>
      </c>
      <c r="K248" s="187"/>
      <c r="L248" s="188"/>
      <c r="M248" s="189" t="s">
        <v>1</v>
      </c>
      <c r="N248" s="190" t="s">
        <v>42</v>
      </c>
      <c r="P248" s="147">
        <f t="shared" si="41"/>
        <v>0</v>
      </c>
      <c r="Q248" s="147">
        <v>0</v>
      </c>
      <c r="R248" s="147">
        <f t="shared" si="42"/>
        <v>0</v>
      </c>
      <c r="S248" s="147">
        <v>0</v>
      </c>
      <c r="T248" s="148">
        <f t="shared" si="43"/>
        <v>0</v>
      </c>
      <c r="AR248" s="149" t="s">
        <v>1696</v>
      </c>
      <c r="AT248" s="149" t="s">
        <v>263</v>
      </c>
      <c r="AU248" s="149" t="s">
        <v>89</v>
      </c>
      <c r="AY248" s="17" t="s">
        <v>156</v>
      </c>
      <c r="BE248" s="150">
        <f t="shared" si="44"/>
        <v>0</v>
      </c>
      <c r="BF248" s="150">
        <f t="shared" si="45"/>
        <v>0</v>
      </c>
      <c r="BG248" s="150">
        <f t="shared" si="46"/>
        <v>0</v>
      </c>
      <c r="BH248" s="150">
        <f t="shared" si="47"/>
        <v>0</v>
      </c>
      <c r="BI248" s="150">
        <f t="shared" si="48"/>
        <v>0</v>
      </c>
      <c r="BJ248" s="17" t="s">
        <v>89</v>
      </c>
      <c r="BK248" s="150">
        <f t="shared" si="49"/>
        <v>0</v>
      </c>
      <c r="BL248" s="17" t="s">
        <v>1696</v>
      </c>
      <c r="BM248" s="149" t="s">
        <v>5989</v>
      </c>
    </row>
    <row r="249" spans="2:65" s="1" customFormat="1" ht="21.75" customHeight="1">
      <c r="B249" s="136"/>
      <c r="C249" s="180" t="s">
        <v>1615</v>
      </c>
      <c r="D249" s="180" t="s">
        <v>263</v>
      </c>
      <c r="E249" s="181" t="s">
        <v>7418</v>
      </c>
      <c r="F249" s="182" t="s">
        <v>7236</v>
      </c>
      <c r="G249" s="183" t="s">
        <v>333</v>
      </c>
      <c r="H249" s="184">
        <v>36</v>
      </c>
      <c r="I249" s="185"/>
      <c r="J249" s="186">
        <f t="shared" si="40"/>
        <v>0</v>
      </c>
      <c r="K249" s="187"/>
      <c r="L249" s="188"/>
      <c r="M249" s="189" t="s">
        <v>1</v>
      </c>
      <c r="N249" s="190" t="s">
        <v>42</v>
      </c>
      <c r="P249" s="147">
        <f t="shared" si="41"/>
        <v>0</v>
      </c>
      <c r="Q249" s="147">
        <v>0</v>
      </c>
      <c r="R249" s="147">
        <f t="shared" si="42"/>
        <v>0</v>
      </c>
      <c r="S249" s="147">
        <v>0</v>
      </c>
      <c r="T249" s="148">
        <f t="shared" si="43"/>
        <v>0</v>
      </c>
      <c r="AR249" s="149" t="s">
        <v>1696</v>
      </c>
      <c r="AT249" s="149" t="s">
        <v>263</v>
      </c>
      <c r="AU249" s="149" t="s">
        <v>89</v>
      </c>
      <c r="AY249" s="17" t="s">
        <v>156</v>
      </c>
      <c r="BE249" s="150">
        <f t="shared" si="44"/>
        <v>0</v>
      </c>
      <c r="BF249" s="150">
        <f t="shared" si="45"/>
        <v>0</v>
      </c>
      <c r="BG249" s="150">
        <f t="shared" si="46"/>
        <v>0</v>
      </c>
      <c r="BH249" s="150">
        <f t="shared" si="47"/>
        <v>0</v>
      </c>
      <c r="BI249" s="150">
        <f t="shared" si="48"/>
        <v>0</v>
      </c>
      <c r="BJ249" s="17" t="s">
        <v>89</v>
      </c>
      <c r="BK249" s="150">
        <f t="shared" si="49"/>
        <v>0</v>
      </c>
      <c r="BL249" s="17" t="s">
        <v>1696</v>
      </c>
      <c r="BM249" s="149" t="s">
        <v>5997</v>
      </c>
    </row>
    <row r="250" spans="2:65" s="1" customFormat="1" ht="21.75" customHeight="1">
      <c r="B250" s="136"/>
      <c r="C250" s="180" t="s">
        <v>1622</v>
      </c>
      <c r="D250" s="180" t="s">
        <v>263</v>
      </c>
      <c r="E250" s="181" t="s">
        <v>7419</v>
      </c>
      <c r="F250" s="182" t="s">
        <v>7238</v>
      </c>
      <c r="G250" s="183" t="s">
        <v>333</v>
      </c>
      <c r="H250" s="184">
        <v>6</v>
      </c>
      <c r="I250" s="185"/>
      <c r="J250" s="186">
        <f t="shared" si="40"/>
        <v>0</v>
      </c>
      <c r="K250" s="187"/>
      <c r="L250" s="188"/>
      <c r="M250" s="189" t="s">
        <v>1</v>
      </c>
      <c r="N250" s="190" t="s">
        <v>42</v>
      </c>
      <c r="P250" s="147">
        <f t="shared" si="41"/>
        <v>0</v>
      </c>
      <c r="Q250" s="147">
        <v>0</v>
      </c>
      <c r="R250" s="147">
        <f t="shared" si="42"/>
        <v>0</v>
      </c>
      <c r="S250" s="147">
        <v>0</v>
      </c>
      <c r="T250" s="148">
        <f t="shared" si="43"/>
        <v>0</v>
      </c>
      <c r="AR250" s="149" t="s">
        <v>1696</v>
      </c>
      <c r="AT250" s="149" t="s">
        <v>263</v>
      </c>
      <c r="AU250" s="149" t="s">
        <v>89</v>
      </c>
      <c r="AY250" s="17" t="s">
        <v>156</v>
      </c>
      <c r="BE250" s="150">
        <f t="shared" si="44"/>
        <v>0</v>
      </c>
      <c r="BF250" s="150">
        <f t="shared" si="45"/>
        <v>0</v>
      </c>
      <c r="BG250" s="150">
        <f t="shared" si="46"/>
        <v>0</v>
      </c>
      <c r="BH250" s="150">
        <f t="shared" si="47"/>
        <v>0</v>
      </c>
      <c r="BI250" s="150">
        <f t="shared" si="48"/>
        <v>0</v>
      </c>
      <c r="BJ250" s="17" t="s">
        <v>89</v>
      </c>
      <c r="BK250" s="150">
        <f t="shared" si="49"/>
        <v>0</v>
      </c>
      <c r="BL250" s="17" t="s">
        <v>1696</v>
      </c>
      <c r="BM250" s="149" t="s">
        <v>6006</v>
      </c>
    </row>
    <row r="251" spans="2:65" s="1" customFormat="1" ht="24.2" customHeight="1">
      <c r="B251" s="136"/>
      <c r="C251" s="180" t="s">
        <v>1630</v>
      </c>
      <c r="D251" s="180" t="s">
        <v>263</v>
      </c>
      <c r="E251" s="181" t="s">
        <v>7420</v>
      </c>
      <c r="F251" s="182" t="s">
        <v>7240</v>
      </c>
      <c r="G251" s="183" t="s">
        <v>333</v>
      </c>
      <c r="H251" s="184">
        <v>4</v>
      </c>
      <c r="I251" s="185"/>
      <c r="J251" s="186">
        <f t="shared" si="40"/>
        <v>0</v>
      </c>
      <c r="K251" s="187"/>
      <c r="L251" s="188"/>
      <c r="M251" s="189" t="s">
        <v>1</v>
      </c>
      <c r="N251" s="190" t="s">
        <v>42</v>
      </c>
      <c r="P251" s="147">
        <f t="shared" si="41"/>
        <v>0</v>
      </c>
      <c r="Q251" s="147">
        <v>0</v>
      </c>
      <c r="R251" s="147">
        <f t="shared" si="42"/>
        <v>0</v>
      </c>
      <c r="S251" s="147">
        <v>0</v>
      </c>
      <c r="T251" s="148">
        <f t="shared" si="43"/>
        <v>0</v>
      </c>
      <c r="AR251" s="149" t="s">
        <v>1696</v>
      </c>
      <c r="AT251" s="149" t="s">
        <v>263</v>
      </c>
      <c r="AU251" s="149" t="s">
        <v>89</v>
      </c>
      <c r="AY251" s="17" t="s">
        <v>156</v>
      </c>
      <c r="BE251" s="150">
        <f t="shared" si="44"/>
        <v>0</v>
      </c>
      <c r="BF251" s="150">
        <f t="shared" si="45"/>
        <v>0</v>
      </c>
      <c r="BG251" s="150">
        <f t="shared" si="46"/>
        <v>0</v>
      </c>
      <c r="BH251" s="150">
        <f t="shared" si="47"/>
        <v>0</v>
      </c>
      <c r="BI251" s="150">
        <f t="shared" si="48"/>
        <v>0</v>
      </c>
      <c r="BJ251" s="17" t="s">
        <v>89</v>
      </c>
      <c r="BK251" s="150">
        <f t="shared" si="49"/>
        <v>0</v>
      </c>
      <c r="BL251" s="17" t="s">
        <v>1696</v>
      </c>
      <c r="BM251" s="149" t="s">
        <v>6014</v>
      </c>
    </row>
    <row r="252" spans="2:65" s="1" customFormat="1" ht="21.75" customHeight="1">
      <c r="B252" s="136"/>
      <c r="C252" s="180" t="s">
        <v>1640</v>
      </c>
      <c r="D252" s="180" t="s">
        <v>263</v>
      </c>
      <c r="E252" s="181" t="s">
        <v>7421</v>
      </c>
      <c r="F252" s="182" t="s">
        <v>7242</v>
      </c>
      <c r="G252" s="183" t="s">
        <v>333</v>
      </c>
      <c r="H252" s="184">
        <v>16</v>
      </c>
      <c r="I252" s="185"/>
      <c r="J252" s="186">
        <f t="shared" si="40"/>
        <v>0</v>
      </c>
      <c r="K252" s="187"/>
      <c r="L252" s="188"/>
      <c r="M252" s="189" t="s">
        <v>1</v>
      </c>
      <c r="N252" s="190" t="s">
        <v>42</v>
      </c>
      <c r="P252" s="147">
        <f t="shared" si="41"/>
        <v>0</v>
      </c>
      <c r="Q252" s="147">
        <v>0</v>
      </c>
      <c r="R252" s="147">
        <f t="shared" si="42"/>
        <v>0</v>
      </c>
      <c r="S252" s="147">
        <v>0</v>
      </c>
      <c r="T252" s="148">
        <f t="shared" si="43"/>
        <v>0</v>
      </c>
      <c r="AR252" s="149" t="s">
        <v>1696</v>
      </c>
      <c r="AT252" s="149" t="s">
        <v>263</v>
      </c>
      <c r="AU252" s="149" t="s">
        <v>89</v>
      </c>
      <c r="AY252" s="17" t="s">
        <v>156</v>
      </c>
      <c r="BE252" s="150">
        <f t="shared" si="44"/>
        <v>0</v>
      </c>
      <c r="BF252" s="150">
        <f t="shared" si="45"/>
        <v>0</v>
      </c>
      <c r="BG252" s="150">
        <f t="shared" si="46"/>
        <v>0</v>
      </c>
      <c r="BH252" s="150">
        <f t="shared" si="47"/>
        <v>0</v>
      </c>
      <c r="BI252" s="150">
        <f t="shared" si="48"/>
        <v>0</v>
      </c>
      <c r="BJ252" s="17" t="s">
        <v>89</v>
      </c>
      <c r="BK252" s="150">
        <f t="shared" si="49"/>
        <v>0</v>
      </c>
      <c r="BL252" s="17" t="s">
        <v>1696</v>
      </c>
      <c r="BM252" s="149" t="s">
        <v>6764</v>
      </c>
    </row>
    <row r="253" spans="2:65" s="1" customFormat="1" ht="21.75" customHeight="1">
      <c r="B253" s="136"/>
      <c r="C253" s="180" t="s">
        <v>1654</v>
      </c>
      <c r="D253" s="180" t="s">
        <v>263</v>
      </c>
      <c r="E253" s="181" t="s">
        <v>7422</v>
      </c>
      <c r="F253" s="182" t="s">
        <v>7244</v>
      </c>
      <c r="G253" s="183" t="s">
        <v>333</v>
      </c>
      <c r="H253" s="184">
        <v>12</v>
      </c>
      <c r="I253" s="185"/>
      <c r="J253" s="186">
        <f t="shared" si="40"/>
        <v>0</v>
      </c>
      <c r="K253" s="187"/>
      <c r="L253" s="188"/>
      <c r="M253" s="189" t="s">
        <v>1</v>
      </c>
      <c r="N253" s="190" t="s">
        <v>42</v>
      </c>
      <c r="P253" s="147">
        <f t="shared" si="41"/>
        <v>0</v>
      </c>
      <c r="Q253" s="147">
        <v>0</v>
      </c>
      <c r="R253" s="147">
        <f t="shared" si="42"/>
        <v>0</v>
      </c>
      <c r="S253" s="147">
        <v>0</v>
      </c>
      <c r="T253" s="148">
        <f t="shared" si="43"/>
        <v>0</v>
      </c>
      <c r="AR253" s="149" t="s">
        <v>1696</v>
      </c>
      <c r="AT253" s="149" t="s">
        <v>263</v>
      </c>
      <c r="AU253" s="149" t="s">
        <v>89</v>
      </c>
      <c r="AY253" s="17" t="s">
        <v>156</v>
      </c>
      <c r="BE253" s="150">
        <f t="shared" si="44"/>
        <v>0</v>
      </c>
      <c r="BF253" s="150">
        <f t="shared" si="45"/>
        <v>0</v>
      </c>
      <c r="BG253" s="150">
        <f t="shared" si="46"/>
        <v>0</v>
      </c>
      <c r="BH253" s="150">
        <f t="shared" si="47"/>
        <v>0</v>
      </c>
      <c r="BI253" s="150">
        <f t="shared" si="48"/>
        <v>0</v>
      </c>
      <c r="BJ253" s="17" t="s">
        <v>89</v>
      </c>
      <c r="BK253" s="150">
        <f t="shared" si="49"/>
        <v>0</v>
      </c>
      <c r="BL253" s="17" t="s">
        <v>1696</v>
      </c>
      <c r="BM253" s="149" t="s">
        <v>6772</v>
      </c>
    </row>
    <row r="254" spans="2:65" s="1" customFormat="1" ht="24.2" customHeight="1">
      <c r="B254" s="136"/>
      <c r="C254" s="180" t="s">
        <v>1659</v>
      </c>
      <c r="D254" s="180" t="s">
        <v>263</v>
      </c>
      <c r="E254" s="181" t="s">
        <v>7423</v>
      </c>
      <c r="F254" s="182" t="s">
        <v>7246</v>
      </c>
      <c r="G254" s="183" t="s">
        <v>333</v>
      </c>
      <c r="H254" s="184">
        <v>24</v>
      </c>
      <c r="I254" s="185"/>
      <c r="J254" s="186">
        <f t="shared" si="40"/>
        <v>0</v>
      </c>
      <c r="K254" s="187"/>
      <c r="L254" s="188"/>
      <c r="M254" s="189" t="s">
        <v>1</v>
      </c>
      <c r="N254" s="190" t="s">
        <v>42</v>
      </c>
      <c r="P254" s="147">
        <f t="shared" si="41"/>
        <v>0</v>
      </c>
      <c r="Q254" s="147">
        <v>0</v>
      </c>
      <c r="R254" s="147">
        <f t="shared" si="42"/>
        <v>0</v>
      </c>
      <c r="S254" s="147">
        <v>0</v>
      </c>
      <c r="T254" s="148">
        <f t="shared" si="43"/>
        <v>0</v>
      </c>
      <c r="AR254" s="149" t="s">
        <v>1696</v>
      </c>
      <c r="AT254" s="149" t="s">
        <v>263</v>
      </c>
      <c r="AU254" s="149" t="s">
        <v>89</v>
      </c>
      <c r="AY254" s="17" t="s">
        <v>156</v>
      </c>
      <c r="BE254" s="150">
        <f t="shared" si="44"/>
        <v>0</v>
      </c>
      <c r="BF254" s="150">
        <f t="shared" si="45"/>
        <v>0</v>
      </c>
      <c r="BG254" s="150">
        <f t="shared" si="46"/>
        <v>0</v>
      </c>
      <c r="BH254" s="150">
        <f t="shared" si="47"/>
        <v>0</v>
      </c>
      <c r="BI254" s="150">
        <f t="shared" si="48"/>
        <v>0</v>
      </c>
      <c r="BJ254" s="17" t="s">
        <v>89</v>
      </c>
      <c r="BK254" s="150">
        <f t="shared" si="49"/>
        <v>0</v>
      </c>
      <c r="BL254" s="17" t="s">
        <v>1696</v>
      </c>
      <c r="BM254" s="149" t="s">
        <v>6780</v>
      </c>
    </row>
    <row r="255" spans="2:65" s="1" customFormat="1" ht="16.5" customHeight="1">
      <c r="B255" s="136"/>
      <c r="C255" s="180" t="s">
        <v>1663</v>
      </c>
      <c r="D255" s="180" t="s">
        <v>263</v>
      </c>
      <c r="E255" s="181" t="s">
        <v>7424</v>
      </c>
      <c r="F255" s="182" t="s">
        <v>7425</v>
      </c>
      <c r="G255" s="183" t="s">
        <v>333</v>
      </c>
      <c r="H255" s="184">
        <v>15</v>
      </c>
      <c r="I255" s="185"/>
      <c r="J255" s="186">
        <f t="shared" si="40"/>
        <v>0</v>
      </c>
      <c r="K255" s="187"/>
      <c r="L255" s="188"/>
      <c r="M255" s="189" t="s">
        <v>1</v>
      </c>
      <c r="N255" s="190" t="s">
        <v>42</v>
      </c>
      <c r="P255" s="147">
        <f t="shared" si="41"/>
        <v>0</v>
      </c>
      <c r="Q255" s="147">
        <v>0</v>
      </c>
      <c r="R255" s="147">
        <f t="shared" si="42"/>
        <v>0</v>
      </c>
      <c r="S255" s="147">
        <v>0</v>
      </c>
      <c r="T255" s="148">
        <f t="shared" si="43"/>
        <v>0</v>
      </c>
      <c r="AR255" s="149" t="s">
        <v>1696</v>
      </c>
      <c r="AT255" s="149" t="s">
        <v>263</v>
      </c>
      <c r="AU255" s="149" t="s">
        <v>89</v>
      </c>
      <c r="AY255" s="17" t="s">
        <v>156</v>
      </c>
      <c r="BE255" s="150">
        <f t="shared" si="44"/>
        <v>0</v>
      </c>
      <c r="BF255" s="150">
        <f t="shared" si="45"/>
        <v>0</v>
      </c>
      <c r="BG255" s="150">
        <f t="shared" si="46"/>
        <v>0</v>
      </c>
      <c r="BH255" s="150">
        <f t="shared" si="47"/>
        <v>0</v>
      </c>
      <c r="BI255" s="150">
        <f t="shared" si="48"/>
        <v>0</v>
      </c>
      <c r="BJ255" s="17" t="s">
        <v>89</v>
      </c>
      <c r="BK255" s="150">
        <f t="shared" si="49"/>
        <v>0</v>
      </c>
      <c r="BL255" s="17" t="s">
        <v>1696</v>
      </c>
      <c r="BM255" s="149" t="s">
        <v>6788</v>
      </c>
    </row>
    <row r="256" spans="2:65" s="1" customFormat="1" ht="24.2" customHeight="1">
      <c r="B256" s="136"/>
      <c r="C256" s="180" t="s">
        <v>1667</v>
      </c>
      <c r="D256" s="180" t="s">
        <v>263</v>
      </c>
      <c r="E256" s="181" t="s">
        <v>7426</v>
      </c>
      <c r="F256" s="182" t="s">
        <v>7250</v>
      </c>
      <c r="G256" s="183" t="s">
        <v>333</v>
      </c>
      <c r="H256" s="184">
        <v>1</v>
      </c>
      <c r="I256" s="185"/>
      <c r="J256" s="186">
        <f t="shared" si="40"/>
        <v>0</v>
      </c>
      <c r="K256" s="187"/>
      <c r="L256" s="188"/>
      <c r="M256" s="189" t="s">
        <v>1</v>
      </c>
      <c r="N256" s="190" t="s">
        <v>42</v>
      </c>
      <c r="P256" s="147">
        <f t="shared" si="41"/>
        <v>0</v>
      </c>
      <c r="Q256" s="147">
        <v>0</v>
      </c>
      <c r="R256" s="147">
        <f t="shared" si="42"/>
        <v>0</v>
      </c>
      <c r="S256" s="147">
        <v>0</v>
      </c>
      <c r="T256" s="148">
        <f t="shared" si="43"/>
        <v>0</v>
      </c>
      <c r="AR256" s="149" t="s">
        <v>1696</v>
      </c>
      <c r="AT256" s="149" t="s">
        <v>263</v>
      </c>
      <c r="AU256" s="149" t="s">
        <v>89</v>
      </c>
      <c r="AY256" s="17" t="s">
        <v>156</v>
      </c>
      <c r="BE256" s="150">
        <f t="shared" si="44"/>
        <v>0</v>
      </c>
      <c r="BF256" s="150">
        <f t="shared" si="45"/>
        <v>0</v>
      </c>
      <c r="BG256" s="150">
        <f t="shared" si="46"/>
        <v>0</v>
      </c>
      <c r="BH256" s="150">
        <f t="shared" si="47"/>
        <v>0</v>
      </c>
      <c r="BI256" s="150">
        <f t="shared" si="48"/>
        <v>0</v>
      </c>
      <c r="BJ256" s="17" t="s">
        <v>89</v>
      </c>
      <c r="BK256" s="150">
        <f t="shared" si="49"/>
        <v>0</v>
      </c>
      <c r="BL256" s="17" t="s">
        <v>1696</v>
      </c>
      <c r="BM256" s="149" t="s">
        <v>6796</v>
      </c>
    </row>
    <row r="257" spans="2:65" s="1" customFormat="1" ht="24.2" customHeight="1">
      <c r="B257" s="136"/>
      <c r="C257" s="180" t="s">
        <v>1689</v>
      </c>
      <c r="D257" s="180" t="s">
        <v>263</v>
      </c>
      <c r="E257" s="181" t="s">
        <v>7427</v>
      </c>
      <c r="F257" s="182" t="s">
        <v>7252</v>
      </c>
      <c r="G257" s="183" t="s">
        <v>333</v>
      </c>
      <c r="H257" s="184">
        <v>18</v>
      </c>
      <c r="I257" s="185"/>
      <c r="J257" s="186">
        <f t="shared" si="40"/>
        <v>0</v>
      </c>
      <c r="K257" s="187"/>
      <c r="L257" s="188"/>
      <c r="M257" s="189" t="s">
        <v>1</v>
      </c>
      <c r="N257" s="190" t="s">
        <v>42</v>
      </c>
      <c r="P257" s="147">
        <f t="shared" si="41"/>
        <v>0</v>
      </c>
      <c r="Q257" s="147">
        <v>0</v>
      </c>
      <c r="R257" s="147">
        <f t="shared" si="42"/>
        <v>0</v>
      </c>
      <c r="S257" s="147">
        <v>0</v>
      </c>
      <c r="T257" s="148">
        <f t="shared" si="43"/>
        <v>0</v>
      </c>
      <c r="AR257" s="149" t="s">
        <v>1696</v>
      </c>
      <c r="AT257" s="149" t="s">
        <v>263</v>
      </c>
      <c r="AU257" s="149" t="s">
        <v>89</v>
      </c>
      <c r="AY257" s="17" t="s">
        <v>156</v>
      </c>
      <c r="BE257" s="150">
        <f t="shared" si="44"/>
        <v>0</v>
      </c>
      <c r="BF257" s="150">
        <f t="shared" si="45"/>
        <v>0</v>
      </c>
      <c r="BG257" s="150">
        <f t="shared" si="46"/>
        <v>0</v>
      </c>
      <c r="BH257" s="150">
        <f t="shared" si="47"/>
        <v>0</v>
      </c>
      <c r="BI257" s="150">
        <f t="shared" si="48"/>
        <v>0</v>
      </c>
      <c r="BJ257" s="17" t="s">
        <v>89</v>
      </c>
      <c r="BK257" s="150">
        <f t="shared" si="49"/>
        <v>0</v>
      </c>
      <c r="BL257" s="17" t="s">
        <v>1696</v>
      </c>
      <c r="BM257" s="149" t="s">
        <v>4616</v>
      </c>
    </row>
    <row r="258" spans="2:65" s="1" customFormat="1" ht="24.2" customHeight="1">
      <c r="B258" s="136"/>
      <c r="C258" s="180" t="s">
        <v>1696</v>
      </c>
      <c r="D258" s="180" t="s">
        <v>263</v>
      </c>
      <c r="E258" s="181" t="s">
        <v>7428</v>
      </c>
      <c r="F258" s="182" t="s">
        <v>7254</v>
      </c>
      <c r="G258" s="183" t="s">
        <v>333</v>
      </c>
      <c r="H258" s="184">
        <v>3</v>
      </c>
      <c r="I258" s="185"/>
      <c r="J258" s="186">
        <f t="shared" si="40"/>
        <v>0</v>
      </c>
      <c r="K258" s="187"/>
      <c r="L258" s="188"/>
      <c r="M258" s="189" t="s">
        <v>1</v>
      </c>
      <c r="N258" s="190" t="s">
        <v>42</v>
      </c>
      <c r="P258" s="147">
        <f t="shared" si="41"/>
        <v>0</v>
      </c>
      <c r="Q258" s="147">
        <v>0</v>
      </c>
      <c r="R258" s="147">
        <f t="shared" si="42"/>
        <v>0</v>
      </c>
      <c r="S258" s="147">
        <v>0</v>
      </c>
      <c r="T258" s="148">
        <f t="shared" si="43"/>
        <v>0</v>
      </c>
      <c r="AR258" s="149" t="s">
        <v>1696</v>
      </c>
      <c r="AT258" s="149" t="s">
        <v>263</v>
      </c>
      <c r="AU258" s="149" t="s">
        <v>89</v>
      </c>
      <c r="AY258" s="17" t="s">
        <v>156</v>
      </c>
      <c r="BE258" s="150">
        <f t="shared" si="44"/>
        <v>0</v>
      </c>
      <c r="BF258" s="150">
        <f t="shared" si="45"/>
        <v>0</v>
      </c>
      <c r="BG258" s="150">
        <f t="shared" si="46"/>
        <v>0</v>
      </c>
      <c r="BH258" s="150">
        <f t="shared" si="47"/>
        <v>0</v>
      </c>
      <c r="BI258" s="150">
        <f t="shared" si="48"/>
        <v>0</v>
      </c>
      <c r="BJ258" s="17" t="s">
        <v>89</v>
      </c>
      <c r="BK258" s="150">
        <f t="shared" si="49"/>
        <v>0</v>
      </c>
      <c r="BL258" s="17" t="s">
        <v>1696</v>
      </c>
      <c r="BM258" s="149" t="s">
        <v>6811</v>
      </c>
    </row>
    <row r="259" spans="2:65" s="1" customFormat="1" ht="33" customHeight="1">
      <c r="B259" s="136"/>
      <c r="C259" s="180" t="s">
        <v>1700</v>
      </c>
      <c r="D259" s="180" t="s">
        <v>263</v>
      </c>
      <c r="E259" s="181" t="s">
        <v>7429</v>
      </c>
      <c r="F259" s="182" t="s">
        <v>7256</v>
      </c>
      <c r="G259" s="183" t="s">
        <v>333</v>
      </c>
      <c r="H259" s="184">
        <v>1</v>
      </c>
      <c r="I259" s="185"/>
      <c r="J259" s="186">
        <f t="shared" si="40"/>
        <v>0</v>
      </c>
      <c r="K259" s="187"/>
      <c r="L259" s="188"/>
      <c r="M259" s="189" t="s">
        <v>1</v>
      </c>
      <c r="N259" s="190" t="s">
        <v>42</v>
      </c>
      <c r="P259" s="147">
        <f t="shared" si="41"/>
        <v>0</v>
      </c>
      <c r="Q259" s="147">
        <v>0</v>
      </c>
      <c r="R259" s="147">
        <f t="shared" si="42"/>
        <v>0</v>
      </c>
      <c r="S259" s="147">
        <v>0</v>
      </c>
      <c r="T259" s="148">
        <f t="shared" si="43"/>
        <v>0</v>
      </c>
      <c r="AR259" s="149" t="s">
        <v>1696</v>
      </c>
      <c r="AT259" s="149" t="s">
        <v>263</v>
      </c>
      <c r="AU259" s="149" t="s">
        <v>89</v>
      </c>
      <c r="AY259" s="17" t="s">
        <v>156</v>
      </c>
      <c r="BE259" s="150">
        <f t="shared" si="44"/>
        <v>0</v>
      </c>
      <c r="BF259" s="150">
        <f t="shared" si="45"/>
        <v>0</v>
      </c>
      <c r="BG259" s="150">
        <f t="shared" si="46"/>
        <v>0</v>
      </c>
      <c r="BH259" s="150">
        <f t="shared" si="47"/>
        <v>0</v>
      </c>
      <c r="BI259" s="150">
        <f t="shared" si="48"/>
        <v>0</v>
      </c>
      <c r="BJ259" s="17" t="s">
        <v>89</v>
      </c>
      <c r="BK259" s="150">
        <f t="shared" si="49"/>
        <v>0</v>
      </c>
      <c r="BL259" s="17" t="s">
        <v>1696</v>
      </c>
      <c r="BM259" s="149" t="s">
        <v>6819</v>
      </c>
    </row>
    <row r="260" spans="2:65" s="1" customFormat="1" ht="24.2" customHeight="1">
      <c r="B260" s="136"/>
      <c r="C260" s="180" t="s">
        <v>1712</v>
      </c>
      <c r="D260" s="180" t="s">
        <v>263</v>
      </c>
      <c r="E260" s="181" t="s">
        <v>7430</v>
      </c>
      <c r="F260" s="182" t="s">
        <v>7258</v>
      </c>
      <c r="G260" s="183" t="s">
        <v>333</v>
      </c>
      <c r="H260" s="184">
        <v>2</v>
      </c>
      <c r="I260" s="185"/>
      <c r="J260" s="186">
        <f t="shared" si="40"/>
        <v>0</v>
      </c>
      <c r="K260" s="187"/>
      <c r="L260" s="188"/>
      <c r="M260" s="189" t="s">
        <v>1</v>
      </c>
      <c r="N260" s="190" t="s">
        <v>42</v>
      </c>
      <c r="P260" s="147">
        <f t="shared" si="41"/>
        <v>0</v>
      </c>
      <c r="Q260" s="147">
        <v>0</v>
      </c>
      <c r="R260" s="147">
        <f t="shared" si="42"/>
        <v>0</v>
      </c>
      <c r="S260" s="147">
        <v>0</v>
      </c>
      <c r="T260" s="148">
        <f t="shared" si="43"/>
        <v>0</v>
      </c>
      <c r="AR260" s="149" t="s">
        <v>1696</v>
      </c>
      <c r="AT260" s="149" t="s">
        <v>263</v>
      </c>
      <c r="AU260" s="149" t="s">
        <v>89</v>
      </c>
      <c r="AY260" s="17" t="s">
        <v>156</v>
      </c>
      <c r="BE260" s="150">
        <f t="shared" si="44"/>
        <v>0</v>
      </c>
      <c r="BF260" s="150">
        <f t="shared" si="45"/>
        <v>0</v>
      </c>
      <c r="BG260" s="150">
        <f t="shared" si="46"/>
        <v>0</v>
      </c>
      <c r="BH260" s="150">
        <f t="shared" si="47"/>
        <v>0</v>
      </c>
      <c r="BI260" s="150">
        <f t="shared" si="48"/>
        <v>0</v>
      </c>
      <c r="BJ260" s="17" t="s">
        <v>89</v>
      </c>
      <c r="BK260" s="150">
        <f t="shared" si="49"/>
        <v>0</v>
      </c>
      <c r="BL260" s="17" t="s">
        <v>1696</v>
      </c>
      <c r="BM260" s="149" t="s">
        <v>6827</v>
      </c>
    </row>
    <row r="261" spans="2:65" s="1" customFormat="1" ht="24.2" customHeight="1">
      <c r="B261" s="136"/>
      <c r="C261" s="180" t="s">
        <v>1718</v>
      </c>
      <c r="D261" s="180" t="s">
        <v>263</v>
      </c>
      <c r="E261" s="181" t="s">
        <v>7431</v>
      </c>
      <c r="F261" s="182" t="s">
        <v>7260</v>
      </c>
      <c r="G261" s="183" t="s">
        <v>333</v>
      </c>
      <c r="H261" s="184">
        <v>3</v>
      </c>
      <c r="I261" s="185"/>
      <c r="J261" s="186">
        <f t="shared" si="40"/>
        <v>0</v>
      </c>
      <c r="K261" s="187"/>
      <c r="L261" s="188"/>
      <c r="M261" s="189" t="s">
        <v>1</v>
      </c>
      <c r="N261" s="190" t="s">
        <v>42</v>
      </c>
      <c r="P261" s="147">
        <f t="shared" si="41"/>
        <v>0</v>
      </c>
      <c r="Q261" s="147">
        <v>0</v>
      </c>
      <c r="R261" s="147">
        <f t="shared" si="42"/>
        <v>0</v>
      </c>
      <c r="S261" s="147">
        <v>0</v>
      </c>
      <c r="T261" s="148">
        <f t="shared" si="43"/>
        <v>0</v>
      </c>
      <c r="AR261" s="149" t="s">
        <v>1696</v>
      </c>
      <c r="AT261" s="149" t="s">
        <v>263</v>
      </c>
      <c r="AU261" s="149" t="s">
        <v>89</v>
      </c>
      <c r="AY261" s="17" t="s">
        <v>156</v>
      </c>
      <c r="BE261" s="150">
        <f t="shared" si="44"/>
        <v>0</v>
      </c>
      <c r="BF261" s="150">
        <f t="shared" si="45"/>
        <v>0</v>
      </c>
      <c r="BG261" s="150">
        <f t="shared" si="46"/>
        <v>0</v>
      </c>
      <c r="BH261" s="150">
        <f t="shared" si="47"/>
        <v>0</v>
      </c>
      <c r="BI261" s="150">
        <f t="shared" si="48"/>
        <v>0</v>
      </c>
      <c r="BJ261" s="17" t="s">
        <v>89</v>
      </c>
      <c r="BK261" s="150">
        <f t="shared" si="49"/>
        <v>0</v>
      </c>
      <c r="BL261" s="17" t="s">
        <v>1696</v>
      </c>
      <c r="BM261" s="149" t="s">
        <v>6835</v>
      </c>
    </row>
    <row r="262" spans="2:65" s="1" customFormat="1" ht="24.2" customHeight="1">
      <c r="B262" s="136"/>
      <c r="C262" s="180" t="s">
        <v>1724</v>
      </c>
      <c r="D262" s="180" t="s">
        <v>263</v>
      </c>
      <c r="E262" s="181" t="s">
        <v>7432</v>
      </c>
      <c r="F262" s="182" t="s">
        <v>7262</v>
      </c>
      <c r="G262" s="183" t="s">
        <v>333</v>
      </c>
      <c r="H262" s="184">
        <v>377</v>
      </c>
      <c r="I262" s="185"/>
      <c r="J262" s="186">
        <f t="shared" si="40"/>
        <v>0</v>
      </c>
      <c r="K262" s="187"/>
      <c r="L262" s="188"/>
      <c r="M262" s="189" t="s">
        <v>1</v>
      </c>
      <c r="N262" s="190" t="s">
        <v>42</v>
      </c>
      <c r="P262" s="147">
        <f t="shared" si="41"/>
        <v>0</v>
      </c>
      <c r="Q262" s="147">
        <v>0</v>
      </c>
      <c r="R262" s="147">
        <f t="shared" si="42"/>
        <v>0</v>
      </c>
      <c r="S262" s="147">
        <v>0</v>
      </c>
      <c r="T262" s="148">
        <f t="shared" si="43"/>
        <v>0</v>
      </c>
      <c r="AR262" s="149" t="s">
        <v>1696</v>
      </c>
      <c r="AT262" s="149" t="s">
        <v>263</v>
      </c>
      <c r="AU262" s="149" t="s">
        <v>89</v>
      </c>
      <c r="AY262" s="17" t="s">
        <v>156</v>
      </c>
      <c r="BE262" s="150">
        <f t="shared" si="44"/>
        <v>0</v>
      </c>
      <c r="BF262" s="150">
        <f t="shared" si="45"/>
        <v>0</v>
      </c>
      <c r="BG262" s="150">
        <f t="shared" si="46"/>
        <v>0</v>
      </c>
      <c r="BH262" s="150">
        <f t="shared" si="47"/>
        <v>0</v>
      </c>
      <c r="BI262" s="150">
        <f t="shared" si="48"/>
        <v>0</v>
      </c>
      <c r="BJ262" s="17" t="s">
        <v>89</v>
      </c>
      <c r="BK262" s="150">
        <f t="shared" si="49"/>
        <v>0</v>
      </c>
      <c r="BL262" s="17" t="s">
        <v>1696</v>
      </c>
      <c r="BM262" s="149" t="s">
        <v>6843</v>
      </c>
    </row>
    <row r="263" spans="2:65" s="1" customFormat="1" ht="24.2" customHeight="1">
      <c r="B263" s="136"/>
      <c r="C263" s="180" t="s">
        <v>1795</v>
      </c>
      <c r="D263" s="180" t="s">
        <v>263</v>
      </c>
      <c r="E263" s="181" t="s">
        <v>7433</v>
      </c>
      <c r="F263" s="182" t="s">
        <v>7264</v>
      </c>
      <c r="G263" s="183" t="s">
        <v>333</v>
      </c>
      <c r="H263" s="184">
        <v>17</v>
      </c>
      <c r="I263" s="185"/>
      <c r="J263" s="186">
        <f t="shared" si="40"/>
        <v>0</v>
      </c>
      <c r="K263" s="187"/>
      <c r="L263" s="188"/>
      <c r="M263" s="189" t="s">
        <v>1</v>
      </c>
      <c r="N263" s="190" t="s">
        <v>42</v>
      </c>
      <c r="P263" s="147">
        <f t="shared" si="41"/>
        <v>0</v>
      </c>
      <c r="Q263" s="147">
        <v>0</v>
      </c>
      <c r="R263" s="147">
        <f t="shared" si="42"/>
        <v>0</v>
      </c>
      <c r="S263" s="147">
        <v>0</v>
      </c>
      <c r="T263" s="148">
        <f t="shared" si="43"/>
        <v>0</v>
      </c>
      <c r="AR263" s="149" t="s">
        <v>1696</v>
      </c>
      <c r="AT263" s="149" t="s">
        <v>263</v>
      </c>
      <c r="AU263" s="149" t="s">
        <v>89</v>
      </c>
      <c r="AY263" s="17" t="s">
        <v>156</v>
      </c>
      <c r="BE263" s="150">
        <f t="shared" si="44"/>
        <v>0</v>
      </c>
      <c r="BF263" s="150">
        <f t="shared" si="45"/>
        <v>0</v>
      </c>
      <c r="BG263" s="150">
        <f t="shared" si="46"/>
        <v>0</v>
      </c>
      <c r="BH263" s="150">
        <f t="shared" si="47"/>
        <v>0</v>
      </c>
      <c r="BI263" s="150">
        <f t="shared" si="48"/>
        <v>0</v>
      </c>
      <c r="BJ263" s="17" t="s">
        <v>89</v>
      </c>
      <c r="BK263" s="150">
        <f t="shared" si="49"/>
        <v>0</v>
      </c>
      <c r="BL263" s="17" t="s">
        <v>1696</v>
      </c>
      <c r="BM263" s="149" t="s">
        <v>7434</v>
      </c>
    </row>
    <row r="264" spans="2:65" s="1" customFormat="1" ht="24.2" customHeight="1">
      <c r="B264" s="136"/>
      <c r="C264" s="180" t="s">
        <v>1825</v>
      </c>
      <c r="D264" s="180" t="s">
        <v>263</v>
      </c>
      <c r="E264" s="181" t="s">
        <v>7435</v>
      </c>
      <c r="F264" s="182" t="s">
        <v>7266</v>
      </c>
      <c r="G264" s="183" t="s">
        <v>333</v>
      </c>
      <c r="H264" s="184">
        <v>16</v>
      </c>
      <c r="I264" s="185"/>
      <c r="J264" s="186">
        <f t="shared" si="40"/>
        <v>0</v>
      </c>
      <c r="K264" s="187"/>
      <c r="L264" s="188"/>
      <c r="M264" s="189" t="s">
        <v>1</v>
      </c>
      <c r="N264" s="190" t="s">
        <v>42</v>
      </c>
      <c r="P264" s="147">
        <f t="shared" si="41"/>
        <v>0</v>
      </c>
      <c r="Q264" s="147">
        <v>0</v>
      </c>
      <c r="R264" s="147">
        <f t="shared" si="42"/>
        <v>0</v>
      </c>
      <c r="S264" s="147">
        <v>0</v>
      </c>
      <c r="T264" s="148">
        <f t="shared" si="43"/>
        <v>0</v>
      </c>
      <c r="AR264" s="149" t="s">
        <v>1696</v>
      </c>
      <c r="AT264" s="149" t="s">
        <v>263</v>
      </c>
      <c r="AU264" s="149" t="s">
        <v>89</v>
      </c>
      <c r="AY264" s="17" t="s">
        <v>156</v>
      </c>
      <c r="BE264" s="150">
        <f t="shared" si="44"/>
        <v>0</v>
      </c>
      <c r="BF264" s="150">
        <f t="shared" si="45"/>
        <v>0</v>
      </c>
      <c r="BG264" s="150">
        <f t="shared" si="46"/>
        <v>0</v>
      </c>
      <c r="BH264" s="150">
        <f t="shared" si="47"/>
        <v>0</v>
      </c>
      <c r="BI264" s="150">
        <f t="shared" si="48"/>
        <v>0</v>
      </c>
      <c r="BJ264" s="17" t="s">
        <v>89</v>
      </c>
      <c r="BK264" s="150">
        <f t="shared" si="49"/>
        <v>0</v>
      </c>
      <c r="BL264" s="17" t="s">
        <v>1696</v>
      </c>
      <c r="BM264" s="149" t="s">
        <v>7436</v>
      </c>
    </row>
    <row r="265" spans="2:65" s="1" customFormat="1" ht="24.2" customHeight="1">
      <c r="B265" s="136"/>
      <c r="C265" s="180" t="s">
        <v>1831</v>
      </c>
      <c r="D265" s="180" t="s">
        <v>263</v>
      </c>
      <c r="E265" s="181" t="s">
        <v>7437</v>
      </c>
      <c r="F265" s="182" t="s">
        <v>7268</v>
      </c>
      <c r="G265" s="183" t="s">
        <v>333</v>
      </c>
      <c r="H265" s="184">
        <v>5</v>
      </c>
      <c r="I265" s="185"/>
      <c r="J265" s="186">
        <f t="shared" si="40"/>
        <v>0</v>
      </c>
      <c r="K265" s="187"/>
      <c r="L265" s="188"/>
      <c r="M265" s="189" t="s">
        <v>1</v>
      </c>
      <c r="N265" s="190" t="s">
        <v>42</v>
      </c>
      <c r="P265" s="147">
        <f t="shared" si="41"/>
        <v>0</v>
      </c>
      <c r="Q265" s="147">
        <v>0</v>
      </c>
      <c r="R265" s="147">
        <f t="shared" si="42"/>
        <v>0</v>
      </c>
      <c r="S265" s="147">
        <v>0</v>
      </c>
      <c r="T265" s="148">
        <f t="shared" si="43"/>
        <v>0</v>
      </c>
      <c r="AR265" s="149" t="s">
        <v>1696</v>
      </c>
      <c r="AT265" s="149" t="s">
        <v>263</v>
      </c>
      <c r="AU265" s="149" t="s">
        <v>89</v>
      </c>
      <c r="AY265" s="17" t="s">
        <v>156</v>
      </c>
      <c r="BE265" s="150">
        <f t="shared" si="44"/>
        <v>0</v>
      </c>
      <c r="BF265" s="150">
        <f t="shared" si="45"/>
        <v>0</v>
      </c>
      <c r="BG265" s="150">
        <f t="shared" si="46"/>
        <v>0</v>
      </c>
      <c r="BH265" s="150">
        <f t="shared" si="47"/>
        <v>0</v>
      </c>
      <c r="BI265" s="150">
        <f t="shared" si="48"/>
        <v>0</v>
      </c>
      <c r="BJ265" s="17" t="s">
        <v>89</v>
      </c>
      <c r="BK265" s="150">
        <f t="shared" si="49"/>
        <v>0</v>
      </c>
      <c r="BL265" s="17" t="s">
        <v>1696</v>
      </c>
      <c r="BM265" s="149" t="s">
        <v>7438</v>
      </c>
    </row>
    <row r="266" spans="2:65" s="1" customFormat="1" ht="24.2" customHeight="1">
      <c r="B266" s="136"/>
      <c r="C266" s="180" t="s">
        <v>3203</v>
      </c>
      <c r="D266" s="180" t="s">
        <v>263</v>
      </c>
      <c r="E266" s="181" t="s">
        <v>7439</v>
      </c>
      <c r="F266" s="182" t="s">
        <v>7270</v>
      </c>
      <c r="G266" s="183" t="s">
        <v>333</v>
      </c>
      <c r="H266" s="184">
        <v>3</v>
      </c>
      <c r="I266" s="185"/>
      <c r="J266" s="186">
        <f t="shared" si="40"/>
        <v>0</v>
      </c>
      <c r="K266" s="187"/>
      <c r="L266" s="188"/>
      <c r="M266" s="189" t="s">
        <v>1</v>
      </c>
      <c r="N266" s="190" t="s">
        <v>42</v>
      </c>
      <c r="P266" s="147">
        <f t="shared" si="41"/>
        <v>0</v>
      </c>
      <c r="Q266" s="147">
        <v>0</v>
      </c>
      <c r="R266" s="147">
        <f t="shared" si="42"/>
        <v>0</v>
      </c>
      <c r="S266" s="147">
        <v>0</v>
      </c>
      <c r="T266" s="148">
        <f t="shared" si="43"/>
        <v>0</v>
      </c>
      <c r="AR266" s="149" t="s">
        <v>1696</v>
      </c>
      <c r="AT266" s="149" t="s">
        <v>263</v>
      </c>
      <c r="AU266" s="149" t="s">
        <v>89</v>
      </c>
      <c r="AY266" s="17" t="s">
        <v>156</v>
      </c>
      <c r="BE266" s="150">
        <f t="shared" si="44"/>
        <v>0</v>
      </c>
      <c r="BF266" s="150">
        <f t="shared" si="45"/>
        <v>0</v>
      </c>
      <c r="BG266" s="150">
        <f t="shared" si="46"/>
        <v>0</v>
      </c>
      <c r="BH266" s="150">
        <f t="shared" si="47"/>
        <v>0</v>
      </c>
      <c r="BI266" s="150">
        <f t="shared" si="48"/>
        <v>0</v>
      </c>
      <c r="BJ266" s="17" t="s">
        <v>89</v>
      </c>
      <c r="BK266" s="150">
        <f t="shared" si="49"/>
        <v>0</v>
      </c>
      <c r="BL266" s="17" t="s">
        <v>1696</v>
      </c>
      <c r="BM266" s="149" t="s">
        <v>7440</v>
      </c>
    </row>
    <row r="267" spans="2:65" s="1" customFormat="1" ht="24.2" customHeight="1">
      <c r="B267" s="136"/>
      <c r="C267" s="180" t="s">
        <v>3213</v>
      </c>
      <c r="D267" s="180" t="s">
        <v>263</v>
      </c>
      <c r="E267" s="181" t="s">
        <v>7441</v>
      </c>
      <c r="F267" s="182" t="s">
        <v>7272</v>
      </c>
      <c r="G267" s="183" t="s">
        <v>333</v>
      </c>
      <c r="H267" s="184">
        <v>1</v>
      </c>
      <c r="I267" s="185"/>
      <c r="J267" s="186">
        <f t="shared" si="40"/>
        <v>0</v>
      </c>
      <c r="K267" s="187"/>
      <c r="L267" s="188"/>
      <c r="M267" s="189" t="s">
        <v>1</v>
      </c>
      <c r="N267" s="190" t="s">
        <v>42</v>
      </c>
      <c r="P267" s="147">
        <f t="shared" si="41"/>
        <v>0</v>
      </c>
      <c r="Q267" s="147">
        <v>0</v>
      </c>
      <c r="R267" s="147">
        <f t="shared" si="42"/>
        <v>0</v>
      </c>
      <c r="S267" s="147">
        <v>0</v>
      </c>
      <c r="T267" s="148">
        <f t="shared" si="43"/>
        <v>0</v>
      </c>
      <c r="AR267" s="149" t="s">
        <v>1696</v>
      </c>
      <c r="AT267" s="149" t="s">
        <v>263</v>
      </c>
      <c r="AU267" s="149" t="s">
        <v>89</v>
      </c>
      <c r="AY267" s="17" t="s">
        <v>156</v>
      </c>
      <c r="BE267" s="150">
        <f t="shared" si="44"/>
        <v>0</v>
      </c>
      <c r="BF267" s="150">
        <f t="shared" si="45"/>
        <v>0</v>
      </c>
      <c r="BG267" s="150">
        <f t="shared" si="46"/>
        <v>0</v>
      </c>
      <c r="BH267" s="150">
        <f t="shared" si="47"/>
        <v>0</v>
      </c>
      <c r="BI267" s="150">
        <f t="shared" si="48"/>
        <v>0</v>
      </c>
      <c r="BJ267" s="17" t="s">
        <v>89</v>
      </c>
      <c r="BK267" s="150">
        <f t="shared" si="49"/>
        <v>0</v>
      </c>
      <c r="BL267" s="17" t="s">
        <v>1696</v>
      </c>
      <c r="BM267" s="149" t="s">
        <v>7442</v>
      </c>
    </row>
    <row r="268" spans="2:65" s="1" customFormat="1" ht="24.2" customHeight="1">
      <c r="B268" s="136"/>
      <c r="C268" s="180" t="s">
        <v>3217</v>
      </c>
      <c r="D268" s="180" t="s">
        <v>263</v>
      </c>
      <c r="E268" s="181" t="s">
        <v>7443</v>
      </c>
      <c r="F268" s="182" t="s">
        <v>7274</v>
      </c>
      <c r="G268" s="183" t="s">
        <v>333</v>
      </c>
      <c r="H268" s="184">
        <v>1</v>
      </c>
      <c r="I268" s="185"/>
      <c r="J268" s="186">
        <f t="shared" si="40"/>
        <v>0</v>
      </c>
      <c r="K268" s="187"/>
      <c r="L268" s="188"/>
      <c r="M268" s="189" t="s">
        <v>1</v>
      </c>
      <c r="N268" s="190" t="s">
        <v>42</v>
      </c>
      <c r="P268" s="147">
        <f t="shared" si="41"/>
        <v>0</v>
      </c>
      <c r="Q268" s="147">
        <v>0</v>
      </c>
      <c r="R268" s="147">
        <f t="shared" si="42"/>
        <v>0</v>
      </c>
      <c r="S268" s="147">
        <v>0</v>
      </c>
      <c r="T268" s="148">
        <f t="shared" si="43"/>
        <v>0</v>
      </c>
      <c r="AR268" s="149" t="s">
        <v>1696</v>
      </c>
      <c r="AT268" s="149" t="s">
        <v>263</v>
      </c>
      <c r="AU268" s="149" t="s">
        <v>89</v>
      </c>
      <c r="AY268" s="17" t="s">
        <v>156</v>
      </c>
      <c r="BE268" s="150">
        <f t="shared" si="44"/>
        <v>0</v>
      </c>
      <c r="BF268" s="150">
        <f t="shared" si="45"/>
        <v>0</v>
      </c>
      <c r="BG268" s="150">
        <f t="shared" si="46"/>
        <v>0</v>
      </c>
      <c r="BH268" s="150">
        <f t="shared" si="47"/>
        <v>0</v>
      </c>
      <c r="BI268" s="150">
        <f t="shared" si="48"/>
        <v>0</v>
      </c>
      <c r="BJ268" s="17" t="s">
        <v>89</v>
      </c>
      <c r="BK268" s="150">
        <f t="shared" si="49"/>
        <v>0</v>
      </c>
      <c r="BL268" s="17" t="s">
        <v>1696</v>
      </c>
      <c r="BM268" s="149" t="s">
        <v>7444</v>
      </c>
    </row>
    <row r="269" spans="2:65" s="1" customFormat="1" ht="24.2" customHeight="1">
      <c r="B269" s="136"/>
      <c r="C269" s="180" t="s">
        <v>3221</v>
      </c>
      <c r="D269" s="180" t="s">
        <v>263</v>
      </c>
      <c r="E269" s="181" t="s">
        <v>7445</v>
      </c>
      <c r="F269" s="182" t="s">
        <v>7276</v>
      </c>
      <c r="G269" s="183" t="s">
        <v>333</v>
      </c>
      <c r="H269" s="184">
        <v>1</v>
      </c>
      <c r="I269" s="185"/>
      <c r="J269" s="186">
        <f t="shared" si="40"/>
        <v>0</v>
      </c>
      <c r="K269" s="187"/>
      <c r="L269" s="188"/>
      <c r="M269" s="189" t="s">
        <v>1</v>
      </c>
      <c r="N269" s="190" t="s">
        <v>42</v>
      </c>
      <c r="P269" s="147">
        <f t="shared" si="41"/>
        <v>0</v>
      </c>
      <c r="Q269" s="147">
        <v>0</v>
      </c>
      <c r="R269" s="147">
        <f t="shared" si="42"/>
        <v>0</v>
      </c>
      <c r="S269" s="147">
        <v>0</v>
      </c>
      <c r="T269" s="148">
        <f t="shared" si="43"/>
        <v>0</v>
      </c>
      <c r="AR269" s="149" t="s">
        <v>1696</v>
      </c>
      <c r="AT269" s="149" t="s">
        <v>263</v>
      </c>
      <c r="AU269" s="149" t="s">
        <v>89</v>
      </c>
      <c r="AY269" s="17" t="s">
        <v>156</v>
      </c>
      <c r="BE269" s="150">
        <f t="shared" si="44"/>
        <v>0</v>
      </c>
      <c r="BF269" s="150">
        <f t="shared" si="45"/>
        <v>0</v>
      </c>
      <c r="BG269" s="150">
        <f t="shared" si="46"/>
        <v>0</v>
      </c>
      <c r="BH269" s="150">
        <f t="shared" si="47"/>
        <v>0</v>
      </c>
      <c r="BI269" s="150">
        <f t="shared" si="48"/>
        <v>0</v>
      </c>
      <c r="BJ269" s="17" t="s">
        <v>89</v>
      </c>
      <c r="BK269" s="150">
        <f t="shared" si="49"/>
        <v>0</v>
      </c>
      <c r="BL269" s="17" t="s">
        <v>1696</v>
      </c>
      <c r="BM269" s="149" t="s">
        <v>7446</v>
      </c>
    </row>
    <row r="270" spans="2:65" s="1" customFormat="1" ht="16.5" customHeight="1">
      <c r="B270" s="136"/>
      <c r="C270" s="180" t="s">
        <v>3225</v>
      </c>
      <c r="D270" s="180" t="s">
        <v>263</v>
      </c>
      <c r="E270" s="181" t="s">
        <v>7447</v>
      </c>
      <c r="F270" s="182" t="s">
        <v>7278</v>
      </c>
      <c r="G270" s="183" t="s">
        <v>396</v>
      </c>
      <c r="H270" s="184">
        <v>230</v>
      </c>
      <c r="I270" s="185"/>
      <c r="J270" s="186">
        <f t="shared" si="40"/>
        <v>0</v>
      </c>
      <c r="K270" s="187"/>
      <c r="L270" s="188"/>
      <c r="M270" s="189" t="s">
        <v>1</v>
      </c>
      <c r="N270" s="190" t="s">
        <v>42</v>
      </c>
      <c r="P270" s="147">
        <f t="shared" si="41"/>
        <v>0</v>
      </c>
      <c r="Q270" s="147">
        <v>0</v>
      </c>
      <c r="R270" s="147">
        <f t="shared" si="42"/>
        <v>0</v>
      </c>
      <c r="S270" s="147">
        <v>0</v>
      </c>
      <c r="T270" s="148">
        <f t="shared" si="43"/>
        <v>0</v>
      </c>
      <c r="AR270" s="149" t="s">
        <v>1696</v>
      </c>
      <c r="AT270" s="149" t="s">
        <v>263</v>
      </c>
      <c r="AU270" s="149" t="s">
        <v>89</v>
      </c>
      <c r="AY270" s="17" t="s">
        <v>156</v>
      </c>
      <c r="BE270" s="150">
        <f t="shared" si="44"/>
        <v>0</v>
      </c>
      <c r="BF270" s="150">
        <f t="shared" si="45"/>
        <v>0</v>
      </c>
      <c r="BG270" s="150">
        <f t="shared" si="46"/>
        <v>0</v>
      </c>
      <c r="BH270" s="150">
        <f t="shared" si="47"/>
        <v>0</v>
      </c>
      <c r="BI270" s="150">
        <f t="shared" si="48"/>
        <v>0</v>
      </c>
      <c r="BJ270" s="17" t="s">
        <v>89</v>
      </c>
      <c r="BK270" s="150">
        <f t="shared" si="49"/>
        <v>0</v>
      </c>
      <c r="BL270" s="17" t="s">
        <v>1696</v>
      </c>
      <c r="BM270" s="149" t="s">
        <v>7448</v>
      </c>
    </row>
    <row r="271" spans="2:65" s="1" customFormat="1" ht="16.5" customHeight="1">
      <c r="B271" s="136"/>
      <c r="C271" s="180" t="s">
        <v>3229</v>
      </c>
      <c r="D271" s="180" t="s">
        <v>263</v>
      </c>
      <c r="E271" s="181" t="s">
        <v>7449</v>
      </c>
      <c r="F271" s="182" t="s">
        <v>7280</v>
      </c>
      <c r="G271" s="183" t="s">
        <v>396</v>
      </c>
      <c r="H271" s="184">
        <v>50</v>
      </c>
      <c r="I271" s="185"/>
      <c r="J271" s="186">
        <f t="shared" si="40"/>
        <v>0</v>
      </c>
      <c r="K271" s="187"/>
      <c r="L271" s="188"/>
      <c r="M271" s="189" t="s">
        <v>1</v>
      </c>
      <c r="N271" s="190" t="s">
        <v>42</v>
      </c>
      <c r="P271" s="147">
        <f t="shared" si="41"/>
        <v>0</v>
      </c>
      <c r="Q271" s="147">
        <v>0</v>
      </c>
      <c r="R271" s="147">
        <f t="shared" si="42"/>
        <v>0</v>
      </c>
      <c r="S271" s="147">
        <v>0</v>
      </c>
      <c r="T271" s="148">
        <f t="shared" si="43"/>
        <v>0</v>
      </c>
      <c r="AR271" s="149" t="s">
        <v>1696</v>
      </c>
      <c r="AT271" s="149" t="s">
        <v>263</v>
      </c>
      <c r="AU271" s="149" t="s">
        <v>89</v>
      </c>
      <c r="AY271" s="17" t="s">
        <v>156</v>
      </c>
      <c r="BE271" s="150">
        <f t="shared" si="44"/>
        <v>0</v>
      </c>
      <c r="BF271" s="150">
        <f t="shared" si="45"/>
        <v>0</v>
      </c>
      <c r="BG271" s="150">
        <f t="shared" si="46"/>
        <v>0</v>
      </c>
      <c r="BH271" s="150">
        <f t="shared" si="47"/>
        <v>0</v>
      </c>
      <c r="BI271" s="150">
        <f t="shared" si="48"/>
        <v>0</v>
      </c>
      <c r="BJ271" s="17" t="s">
        <v>89</v>
      </c>
      <c r="BK271" s="150">
        <f t="shared" si="49"/>
        <v>0</v>
      </c>
      <c r="BL271" s="17" t="s">
        <v>1696</v>
      </c>
      <c r="BM271" s="149" t="s">
        <v>7450</v>
      </c>
    </row>
    <row r="272" spans="2:65" s="1" customFormat="1" ht="16.5" customHeight="1">
      <c r="B272" s="136"/>
      <c r="C272" s="180" t="s">
        <v>3295</v>
      </c>
      <c r="D272" s="180" t="s">
        <v>263</v>
      </c>
      <c r="E272" s="181" t="s">
        <v>7451</v>
      </c>
      <c r="F272" s="182" t="s">
        <v>7282</v>
      </c>
      <c r="G272" s="183" t="s">
        <v>396</v>
      </c>
      <c r="H272" s="184">
        <v>1030</v>
      </c>
      <c r="I272" s="185"/>
      <c r="J272" s="186">
        <f t="shared" si="40"/>
        <v>0</v>
      </c>
      <c r="K272" s="187"/>
      <c r="L272" s="188"/>
      <c r="M272" s="189" t="s">
        <v>1</v>
      </c>
      <c r="N272" s="190" t="s">
        <v>42</v>
      </c>
      <c r="P272" s="147">
        <f t="shared" si="41"/>
        <v>0</v>
      </c>
      <c r="Q272" s="147">
        <v>0</v>
      </c>
      <c r="R272" s="147">
        <f t="shared" si="42"/>
        <v>0</v>
      </c>
      <c r="S272" s="147">
        <v>0</v>
      </c>
      <c r="T272" s="148">
        <f t="shared" si="43"/>
        <v>0</v>
      </c>
      <c r="AR272" s="149" t="s">
        <v>1696</v>
      </c>
      <c r="AT272" s="149" t="s">
        <v>263</v>
      </c>
      <c r="AU272" s="149" t="s">
        <v>89</v>
      </c>
      <c r="AY272" s="17" t="s">
        <v>156</v>
      </c>
      <c r="BE272" s="150">
        <f t="shared" si="44"/>
        <v>0</v>
      </c>
      <c r="BF272" s="150">
        <f t="shared" si="45"/>
        <v>0</v>
      </c>
      <c r="BG272" s="150">
        <f t="shared" si="46"/>
        <v>0</v>
      </c>
      <c r="BH272" s="150">
        <f t="shared" si="47"/>
        <v>0</v>
      </c>
      <c r="BI272" s="150">
        <f t="shared" si="48"/>
        <v>0</v>
      </c>
      <c r="BJ272" s="17" t="s">
        <v>89</v>
      </c>
      <c r="BK272" s="150">
        <f t="shared" si="49"/>
        <v>0</v>
      </c>
      <c r="BL272" s="17" t="s">
        <v>1696</v>
      </c>
      <c r="BM272" s="149" t="s">
        <v>7452</v>
      </c>
    </row>
    <row r="273" spans="2:65" s="1" customFormat="1" ht="16.5" customHeight="1">
      <c r="B273" s="136"/>
      <c r="C273" s="180" t="s">
        <v>3301</v>
      </c>
      <c r="D273" s="180" t="s">
        <v>263</v>
      </c>
      <c r="E273" s="181" t="s">
        <v>7453</v>
      </c>
      <c r="F273" s="182" t="s">
        <v>7284</v>
      </c>
      <c r="G273" s="183" t="s">
        <v>396</v>
      </c>
      <c r="H273" s="184">
        <v>35</v>
      </c>
      <c r="I273" s="185"/>
      <c r="J273" s="186">
        <f t="shared" si="40"/>
        <v>0</v>
      </c>
      <c r="K273" s="187"/>
      <c r="L273" s="188"/>
      <c r="M273" s="189" t="s">
        <v>1</v>
      </c>
      <c r="N273" s="190" t="s">
        <v>42</v>
      </c>
      <c r="P273" s="147">
        <f t="shared" si="41"/>
        <v>0</v>
      </c>
      <c r="Q273" s="147">
        <v>0</v>
      </c>
      <c r="R273" s="147">
        <f t="shared" si="42"/>
        <v>0</v>
      </c>
      <c r="S273" s="147">
        <v>0</v>
      </c>
      <c r="T273" s="148">
        <f t="shared" si="43"/>
        <v>0</v>
      </c>
      <c r="AR273" s="149" t="s">
        <v>1696</v>
      </c>
      <c r="AT273" s="149" t="s">
        <v>263</v>
      </c>
      <c r="AU273" s="149" t="s">
        <v>89</v>
      </c>
      <c r="AY273" s="17" t="s">
        <v>156</v>
      </c>
      <c r="BE273" s="150">
        <f t="shared" si="44"/>
        <v>0</v>
      </c>
      <c r="BF273" s="150">
        <f t="shared" si="45"/>
        <v>0</v>
      </c>
      <c r="BG273" s="150">
        <f t="shared" si="46"/>
        <v>0</v>
      </c>
      <c r="BH273" s="150">
        <f t="shared" si="47"/>
        <v>0</v>
      </c>
      <c r="BI273" s="150">
        <f t="shared" si="48"/>
        <v>0</v>
      </c>
      <c r="BJ273" s="17" t="s">
        <v>89</v>
      </c>
      <c r="BK273" s="150">
        <f t="shared" si="49"/>
        <v>0</v>
      </c>
      <c r="BL273" s="17" t="s">
        <v>1696</v>
      </c>
      <c r="BM273" s="149" t="s">
        <v>7454</v>
      </c>
    </row>
    <row r="274" spans="2:65" s="1" customFormat="1" ht="16.5" customHeight="1">
      <c r="B274" s="136"/>
      <c r="C274" s="180" t="s">
        <v>3311</v>
      </c>
      <c r="D274" s="180" t="s">
        <v>263</v>
      </c>
      <c r="E274" s="181" t="s">
        <v>7455</v>
      </c>
      <c r="F274" s="182" t="s">
        <v>7286</v>
      </c>
      <c r="G274" s="183" t="s">
        <v>396</v>
      </c>
      <c r="H274" s="184">
        <v>20</v>
      </c>
      <c r="I274" s="185"/>
      <c r="J274" s="186">
        <f t="shared" si="40"/>
        <v>0</v>
      </c>
      <c r="K274" s="187"/>
      <c r="L274" s="188"/>
      <c r="M274" s="189" t="s">
        <v>1</v>
      </c>
      <c r="N274" s="190" t="s">
        <v>42</v>
      </c>
      <c r="P274" s="147">
        <f t="shared" si="41"/>
        <v>0</v>
      </c>
      <c r="Q274" s="147">
        <v>0</v>
      </c>
      <c r="R274" s="147">
        <f t="shared" si="42"/>
        <v>0</v>
      </c>
      <c r="S274" s="147">
        <v>0</v>
      </c>
      <c r="T274" s="148">
        <f t="shared" si="43"/>
        <v>0</v>
      </c>
      <c r="AR274" s="149" t="s">
        <v>1696</v>
      </c>
      <c r="AT274" s="149" t="s">
        <v>263</v>
      </c>
      <c r="AU274" s="149" t="s">
        <v>89</v>
      </c>
      <c r="AY274" s="17" t="s">
        <v>156</v>
      </c>
      <c r="BE274" s="150">
        <f t="shared" si="44"/>
        <v>0</v>
      </c>
      <c r="BF274" s="150">
        <f t="shared" si="45"/>
        <v>0</v>
      </c>
      <c r="BG274" s="150">
        <f t="shared" si="46"/>
        <v>0</v>
      </c>
      <c r="BH274" s="150">
        <f t="shared" si="47"/>
        <v>0</v>
      </c>
      <c r="BI274" s="150">
        <f t="shared" si="48"/>
        <v>0</v>
      </c>
      <c r="BJ274" s="17" t="s">
        <v>89</v>
      </c>
      <c r="BK274" s="150">
        <f t="shared" si="49"/>
        <v>0</v>
      </c>
      <c r="BL274" s="17" t="s">
        <v>1696</v>
      </c>
      <c r="BM274" s="149" t="s">
        <v>7456</v>
      </c>
    </row>
    <row r="275" spans="2:65" s="1" customFormat="1" ht="16.5" customHeight="1">
      <c r="B275" s="136"/>
      <c r="C275" s="180" t="s">
        <v>3315</v>
      </c>
      <c r="D275" s="180" t="s">
        <v>263</v>
      </c>
      <c r="E275" s="181" t="s">
        <v>7457</v>
      </c>
      <c r="F275" s="182" t="s">
        <v>7288</v>
      </c>
      <c r="G275" s="183" t="s">
        <v>396</v>
      </c>
      <c r="H275" s="184">
        <v>65</v>
      </c>
      <c r="I275" s="185"/>
      <c r="J275" s="186">
        <f t="shared" si="40"/>
        <v>0</v>
      </c>
      <c r="K275" s="187"/>
      <c r="L275" s="188"/>
      <c r="M275" s="189" t="s">
        <v>1</v>
      </c>
      <c r="N275" s="190" t="s">
        <v>42</v>
      </c>
      <c r="P275" s="147">
        <f t="shared" si="41"/>
        <v>0</v>
      </c>
      <c r="Q275" s="147">
        <v>0</v>
      </c>
      <c r="R275" s="147">
        <f t="shared" si="42"/>
        <v>0</v>
      </c>
      <c r="S275" s="147">
        <v>0</v>
      </c>
      <c r="T275" s="148">
        <f t="shared" si="43"/>
        <v>0</v>
      </c>
      <c r="AR275" s="149" t="s">
        <v>1696</v>
      </c>
      <c r="AT275" s="149" t="s">
        <v>263</v>
      </c>
      <c r="AU275" s="149" t="s">
        <v>89</v>
      </c>
      <c r="AY275" s="17" t="s">
        <v>156</v>
      </c>
      <c r="BE275" s="150">
        <f t="shared" si="44"/>
        <v>0</v>
      </c>
      <c r="BF275" s="150">
        <f t="shared" si="45"/>
        <v>0</v>
      </c>
      <c r="BG275" s="150">
        <f t="shared" si="46"/>
        <v>0</v>
      </c>
      <c r="BH275" s="150">
        <f t="shared" si="47"/>
        <v>0</v>
      </c>
      <c r="BI275" s="150">
        <f t="shared" si="48"/>
        <v>0</v>
      </c>
      <c r="BJ275" s="17" t="s">
        <v>89</v>
      </c>
      <c r="BK275" s="150">
        <f t="shared" si="49"/>
        <v>0</v>
      </c>
      <c r="BL275" s="17" t="s">
        <v>1696</v>
      </c>
      <c r="BM275" s="149" t="s">
        <v>7458</v>
      </c>
    </row>
    <row r="276" spans="2:65" s="1" customFormat="1" ht="16.5" customHeight="1">
      <c r="B276" s="136"/>
      <c r="C276" s="180" t="s">
        <v>3319</v>
      </c>
      <c r="D276" s="180" t="s">
        <v>263</v>
      </c>
      <c r="E276" s="181" t="s">
        <v>7459</v>
      </c>
      <c r="F276" s="182" t="s">
        <v>7290</v>
      </c>
      <c r="G276" s="183" t="s">
        <v>396</v>
      </c>
      <c r="H276" s="184">
        <v>200</v>
      </c>
      <c r="I276" s="185"/>
      <c r="J276" s="186">
        <f t="shared" si="40"/>
        <v>0</v>
      </c>
      <c r="K276" s="187"/>
      <c r="L276" s="188"/>
      <c r="M276" s="189" t="s">
        <v>1</v>
      </c>
      <c r="N276" s="190" t="s">
        <v>42</v>
      </c>
      <c r="P276" s="147">
        <f t="shared" si="41"/>
        <v>0</v>
      </c>
      <c r="Q276" s="147">
        <v>0</v>
      </c>
      <c r="R276" s="147">
        <f t="shared" si="42"/>
        <v>0</v>
      </c>
      <c r="S276" s="147">
        <v>0</v>
      </c>
      <c r="T276" s="148">
        <f t="shared" si="43"/>
        <v>0</v>
      </c>
      <c r="AR276" s="149" t="s">
        <v>1696</v>
      </c>
      <c r="AT276" s="149" t="s">
        <v>263</v>
      </c>
      <c r="AU276" s="149" t="s">
        <v>89</v>
      </c>
      <c r="AY276" s="17" t="s">
        <v>156</v>
      </c>
      <c r="BE276" s="150">
        <f t="shared" si="44"/>
        <v>0</v>
      </c>
      <c r="BF276" s="150">
        <f t="shared" si="45"/>
        <v>0</v>
      </c>
      <c r="BG276" s="150">
        <f t="shared" si="46"/>
        <v>0</v>
      </c>
      <c r="BH276" s="150">
        <f t="shared" si="47"/>
        <v>0</v>
      </c>
      <c r="BI276" s="150">
        <f t="shared" si="48"/>
        <v>0</v>
      </c>
      <c r="BJ276" s="17" t="s">
        <v>89</v>
      </c>
      <c r="BK276" s="150">
        <f t="shared" si="49"/>
        <v>0</v>
      </c>
      <c r="BL276" s="17" t="s">
        <v>1696</v>
      </c>
      <c r="BM276" s="149" t="s">
        <v>7460</v>
      </c>
    </row>
    <row r="277" spans="2:65" s="1" customFormat="1" ht="16.5" customHeight="1">
      <c r="B277" s="136"/>
      <c r="C277" s="180" t="s">
        <v>3325</v>
      </c>
      <c r="D277" s="180" t="s">
        <v>263</v>
      </c>
      <c r="E277" s="181" t="s">
        <v>7461</v>
      </c>
      <c r="F277" s="182" t="s">
        <v>7292</v>
      </c>
      <c r="G277" s="183" t="s">
        <v>396</v>
      </c>
      <c r="H277" s="184">
        <v>130</v>
      </c>
      <c r="I277" s="185"/>
      <c r="J277" s="186">
        <f t="shared" si="40"/>
        <v>0</v>
      </c>
      <c r="K277" s="187"/>
      <c r="L277" s="188"/>
      <c r="M277" s="189" t="s">
        <v>1</v>
      </c>
      <c r="N277" s="190" t="s">
        <v>42</v>
      </c>
      <c r="P277" s="147">
        <f t="shared" si="41"/>
        <v>0</v>
      </c>
      <c r="Q277" s="147">
        <v>0</v>
      </c>
      <c r="R277" s="147">
        <f t="shared" si="42"/>
        <v>0</v>
      </c>
      <c r="S277" s="147">
        <v>0</v>
      </c>
      <c r="T277" s="148">
        <f t="shared" si="43"/>
        <v>0</v>
      </c>
      <c r="AR277" s="149" t="s">
        <v>1696</v>
      </c>
      <c r="AT277" s="149" t="s">
        <v>263</v>
      </c>
      <c r="AU277" s="149" t="s">
        <v>89</v>
      </c>
      <c r="AY277" s="17" t="s">
        <v>156</v>
      </c>
      <c r="BE277" s="150">
        <f t="shared" si="44"/>
        <v>0</v>
      </c>
      <c r="BF277" s="150">
        <f t="shared" si="45"/>
        <v>0</v>
      </c>
      <c r="BG277" s="150">
        <f t="shared" si="46"/>
        <v>0</v>
      </c>
      <c r="BH277" s="150">
        <f t="shared" si="47"/>
        <v>0</v>
      </c>
      <c r="BI277" s="150">
        <f t="shared" si="48"/>
        <v>0</v>
      </c>
      <c r="BJ277" s="17" t="s">
        <v>89</v>
      </c>
      <c r="BK277" s="150">
        <f t="shared" si="49"/>
        <v>0</v>
      </c>
      <c r="BL277" s="17" t="s">
        <v>1696</v>
      </c>
      <c r="BM277" s="149" t="s">
        <v>7462</v>
      </c>
    </row>
    <row r="278" spans="2:65" s="1" customFormat="1" ht="16.5" customHeight="1">
      <c r="B278" s="136"/>
      <c r="C278" s="180" t="s">
        <v>3329</v>
      </c>
      <c r="D278" s="180" t="s">
        <v>263</v>
      </c>
      <c r="E278" s="181" t="s">
        <v>7463</v>
      </c>
      <c r="F278" s="182" t="s">
        <v>7294</v>
      </c>
      <c r="G278" s="183" t="s">
        <v>396</v>
      </c>
      <c r="H278" s="184">
        <v>630</v>
      </c>
      <c r="I278" s="185"/>
      <c r="J278" s="186">
        <f t="shared" ref="J278:J304" si="50">ROUND(I278*H278,2)</f>
        <v>0</v>
      </c>
      <c r="K278" s="187"/>
      <c r="L278" s="188"/>
      <c r="M278" s="189" t="s">
        <v>1</v>
      </c>
      <c r="N278" s="190" t="s">
        <v>42</v>
      </c>
      <c r="P278" s="147">
        <f t="shared" ref="P278:P304" si="51">O278*H278</f>
        <v>0</v>
      </c>
      <c r="Q278" s="147">
        <v>0</v>
      </c>
      <c r="R278" s="147">
        <f t="shared" ref="R278:R304" si="52">Q278*H278</f>
        <v>0</v>
      </c>
      <c r="S278" s="147">
        <v>0</v>
      </c>
      <c r="T278" s="148">
        <f t="shared" ref="T278:T304" si="53">S278*H278</f>
        <v>0</v>
      </c>
      <c r="AR278" s="149" t="s">
        <v>1696</v>
      </c>
      <c r="AT278" s="149" t="s">
        <v>263</v>
      </c>
      <c r="AU278" s="149" t="s">
        <v>89</v>
      </c>
      <c r="AY278" s="17" t="s">
        <v>156</v>
      </c>
      <c r="BE278" s="150">
        <f t="shared" ref="BE278:BE304" si="54">IF(N278="základná",J278,0)</f>
        <v>0</v>
      </c>
      <c r="BF278" s="150">
        <f t="shared" ref="BF278:BF304" si="55">IF(N278="znížená",J278,0)</f>
        <v>0</v>
      </c>
      <c r="BG278" s="150">
        <f t="shared" ref="BG278:BG304" si="56">IF(N278="zákl. prenesená",J278,0)</f>
        <v>0</v>
      </c>
      <c r="BH278" s="150">
        <f t="shared" ref="BH278:BH304" si="57">IF(N278="zníž. prenesená",J278,0)</f>
        <v>0</v>
      </c>
      <c r="BI278" s="150">
        <f t="shared" ref="BI278:BI304" si="58">IF(N278="nulová",J278,0)</f>
        <v>0</v>
      </c>
      <c r="BJ278" s="17" t="s">
        <v>89</v>
      </c>
      <c r="BK278" s="150">
        <f t="shared" ref="BK278:BK304" si="59">ROUND(I278*H278,2)</f>
        <v>0</v>
      </c>
      <c r="BL278" s="17" t="s">
        <v>1696</v>
      </c>
      <c r="BM278" s="149" t="s">
        <v>7464</v>
      </c>
    </row>
    <row r="279" spans="2:65" s="1" customFormat="1" ht="16.5" customHeight="1">
      <c r="B279" s="136"/>
      <c r="C279" s="180" t="s">
        <v>3333</v>
      </c>
      <c r="D279" s="180" t="s">
        <v>263</v>
      </c>
      <c r="E279" s="181" t="s">
        <v>7465</v>
      </c>
      <c r="F279" s="182" t="s">
        <v>7296</v>
      </c>
      <c r="G279" s="183" t="s">
        <v>396</v>
      </c>
      <c r="H279" s="184">
        <v>130</v>
      </c>
      <c r="I279" s="185"/>
      <c r="J279" s="186">
        <f t="shared" si="50"/>
        <v>0</v>
      </c>
      <c r="K279" s="187"/>
      <c r="L279" s="188"/>
      <c r="M279" s="189" t="s">
        <v>1</v>
      </c>
      <c r="N279" s="190" t="s">
        <v>42</v>
      </c>
      <c r="P279" s="147">
        <f t="shared" si="51"/>
        <v>0</v>
      </c>
      <c r="Q279" s="147">
        <v>0</v>
      </c>
      <c r="R279" s="147">
        <f t="shared" si="52"/>
        <v>0</v>
      </c>
      <c r="S279" s="147">
        <v>0</v>
      </c>
      <c r="T279" s="148">
        <f t="shared" si="53"/>
        <v>0</v>
      </c>
      <c r="AR279" s="149" t="s">
        <v>1696</v>
      </c>
      <c r="AT279" s="149" t="s">
        <v>263</v>
      </c>
      <c r="AU279" s="149" t="s">
        <v>89</v>
      </c>
      <c r="AY279" s="17" t="s">
        <v>156</v>
      </c>
      <c r="BE279" s="150">
        <f t="shared" si="54"/>
        <v>0</v>
      </c>
      <c r="BF279" s="150">
        <f t="shared" si="55"/>
        <v>0</v>
      </c>
      <c r="BG279" s="150">
        <f t="shared" si="56"/>
        <v>0</v>
      </c>
      <c r="BH279" s="150">
        <f t="shared" si="57"/>
        <v>0</v>
      </c>
      <c r="BI279" s="150">
        <f t="shared" si="58"/>
        <v>0</v>
      </c>
      <c r="BJ279" s="17" t="s">
        <v>89</v>
      </c>
      <c r="BK279" s="150">
        <f t="shared" si="59"/>
        <v>0</v>
      </c>
      <c r="BL279" s="17" t="s">
        <v>1696</v>
      </c>
      <c r="BM279" s="149" t="s">
        <v>7466</v>
      </c>
    </row>
    <row r="280" spans="2:65" s="1" customFormat="1" ht="16.5" customHeight="1">
      <c r="B280" s="136"/>
      <c r="C280" s="180" t="s">
        <v>1399</v>
      </c>
      <c r="D280" s="180" t="s">
        <v>263</v>
      </c>
      <c r="E280" s="181" t="s">
        <v>7467</v>
      </c>
      <c r="F280" s="182" t="s">
        <v>7298</v>
      </c>
      <c r="G280" s="183" t="s">
        <v>396</v>
      </c>
      <c r="H280" s="184">
        <v>220</v>
      </c>
      <c r="I280" s="185"/>
      <c r="J280" s="186">
        <f t="shared" si="50"/>
        <v>0</v>
      </c>
      <c r="K280" s="187"/>
      <c r="L280" s="188"/>
      <c r="M280" s="189" t="s">
        <v>1</v>
      </c>
      <c r="N280" s="190" t="s">
        <v>42</v>
      </c>
      <c r="P280" s="147">
        <f t="shared" si="51"/>
        <v>0</v>
      </c>
      <c r="Q280" s="147">
        <v>0</v>
      </c>
      <c r="R280" s="147">
        <f t="shared" si="52"/>
        <v>0</v>
      </c>
      <c r="S280" s="147">
        <v>0</v>
      </c>
      <c r="T280" s="148">
        <f t="shared" si="53"/>
        <v>0</v>
      </c>
      <c r="AR280" s="149" t="s">
        <v>1696</v>
      </c>
      <c r="AT280" s="149" t="s">
        <v>263</v>
      </c>
      <c r="AU280" s="149" t="s">
        <v>89</v>
      </c>
      <c r="AY280" s="17" t="s">
        <v>156</v>
      </c>
      <c r="BE280" s="150">
        <f t="shared" si="54"/>
        <v>0</v>
      </c>
      <c r="BF280" s="150">
        <f t="shared" si="55"/>
        <v>0</v>
      </c>
      <c r="BG280" s="150">
        <f t="shared" si="56"/>
        <v>0</v>
      </c>
      <c r="BH280" s="150">
        <f t="shared" si="57"/>
        <v>0</v>
      </c>
      <c r="BI280" s="150">
        <f t="shared" si="58"/>
        <v>0</v>
      </c>
      <c r="BJ280" s="17" t="s">
        <v>89</v>
      </c>
      <c r="BK280" s="150">
        <f t="shared" si="59"/>
        <v>0</v>
      </c>
      <c r="BL280" s="17" t="s">
        <v>1696</v>
      </c>
      <c r="BM280" s="149" t="s">
        <v>7468</v>
      </c>
    </row>
    <row r="281" spans="2:65" s="1" customFormat="1" ht="16.5" customHeight="1">
      <c r="B281" s="136"/>
      <c r="C281" s="180" t="s">
        <v>3342</v>
      </c>
      <c r="D281" s="180" t="s">
        <v>263</v>
      </c>
      <c r="E281" s="181" t="s">
        <v>7469</v>
      </c>
      <c r="F281" s="182" t="s">
        <v>7300</v>
      </c>
      <c r="G281" s="183" t="s">
        <v>396</v>
      </c>
      <c r="H281" s="184">
        <v>5580</v>
      </c>
      <c r="I281" s="185"/>
      <c r="J281" s="186">
        <f t="shared" si="50"/>
        <v>0</v>
      </c>
      <c r="K281" s="187"/>
      <c r="L281" s="188"/>
      <c r="M281" s="189" t="s">
        <v>1</v>
      </c>
      <c r="N281" s="190" t="s">
        <v>42</v>
      </c>
      <c r="P281" s="147">
        <f t="shared" si="51"/>
        <v>0</v>
      </c>
      <c r="Q281" s="147">
        <v>0</v>
      </c>
      <c r="R281" s="147">
        <f t="shared" si="52"/>
        <v>0</v>
      </c>
      <c r="S281" s="147">
        <v>0</v>
      </c>
      <c r="T281" s="148">
        <f t="shared" si="53"/>
        <v>0</v>
      </c>
      <c r="AR281" s="149" t="s">
        <v>1696</v>
      </c>
      <c r="AT281" s="149" t="s">
        <v>263</v>
      </c>
      <c r="AU281" s="149" t="s">
        <v>89</v>
      </c>
      <c r="AY281" s="17" t="s">
        <v>156</v>
      </c>
      <c r="BE281" s="150">
        <f t="shared" si="54"/>
        <v>0</v>
      </c>
      <c r="BF281" s="150">
        <f t="shared" si="55"/>
        <v>0</v>
      </c>
      <c r="BG281" s="150">
        <f t="shared" si="56"/>
        <v>0</v>
      </c>
      <c r="BH281" s="150">
        <f t="shared" si="57"/>
        <v>0</v>
      </c>
      <c r="BI281" s="150">
        <f t="shared" si="58"/>
        <v>0</v>
      </c>
      <c r="BJ281" s="17" t="s">
        <v>89</v>
      </c>
      <c r="BK281" s="150">
        <f t="shared" si="59"/>
        <v>0</v>
      </c>
      <c r="BL281" s="17" t="s">
        <v>1696</v>
      </c>
      <c r="BM281" s="149" t="s">
        <v>7470</v>
      </c>
    </row>
    <row r="282" spans="2:65" s="1" customFormat="1" ht="16.5" customHeight="1">
      <c r="B282" s="136"/>
      <c r="C282" s="180" t="s">
        <v>3376</v>
      </c>
      <c r="D282" s="180" t="s">
        <v>263</v>
      </c>
      <c r="E282" s="181" t="s">
        <v>7471</v>
      </c>
      <c r="F282" s="182" t="s">
        <v>7302</v>
      </c>
      <c r="G282" s="183" t="s">
        <v>396</v>
      </c>
      <c r="H282" s="184">
        <v>8940</v>
      </c>
      <c r="I282" s="185"/>
      <c r="J282" s="186">
        <f t="shared" si="50"/>
        <v>0</v>
      </c>
      <c r="K282" s="187"/>
      <c r="L282" s="188"/>
      <c r="M282" s="189" t="s">
        <v>1</v>
      </c>
      <c r="N282" s="190" t="s">
        <v>42</v>
      </c>
      <c r="P282" s="147">
        <f t="shared" si="51"/>
        <v>0</v>
      </c>
      <c r="Q282" s="147">
        <v>0</v>
      </c>
      <c r="R282" s="147">
        <f t="shared" si="52"/>
        <v>0</v>
      </c>
      <c r="S282" s="147">
        <v>0</v>
      </c>
      <c r="T282" s="148">
        <f t="shared" si="53"/>
        <v>0</v>
      </c>
      <c r="AR282" s="149" t="s">
        <v>1696</v>
      </c>
      <c r="AT282" s="149" t="s">
        <v>263</v>
      </c>
      <c r="AU282" s="149" t="s">
        <v>89</v>
      </c>
      <c r="AY282" s="17" t="s">
        <v>156</v>
      </c>
      <c r="BE282" s="150">
        <f t="shared" si="54"/>
        <v>0</v>
      </c>
      <c r="BF282" s="150">
        <f t="shared" si="55"/>
        <v>0</v>
      </c>
      <c r="BG282" s="150">
        <f t="shared" si="56"/>
        <v>0</v>
      </c>
      <c r="BH282" s="150">
        <f t="shared" si="57"/>
        <v>0</v>
      </c>
      <c r="BI282" s="150">
        <f t="shared" si="58"/>
        <v>0</v>
      </c>
      <c r="BJ282" s="17" t="s">
        <v>89</v>
      </c>
      <c r="BK282" s="150">
        <f t="shared" si="59"/>
        <v>0</v>
      </c>
      <c r="BL282" s="17" t="s">
        <v>1696</v>
      </c>
      <c r="BM282" s="149" t="s">
        <v>7472</v>
      </c>
    </row>
    <row r="283" spans="2:65" s="1" customFormat="1" ht="16.5" customHeight="1">
      <c r="B283" s="136"/>
      <c r="C283" s="180" t="s">
        <v>3380</v>
      </c>
      <c r="D283" s="180" t="s">
        <v>263</v>
      </c>
      <c r="E283" s="181" t="s">
        <v>7473</v>
      </c>
      <c r="F283" s="182" t="s">
        <v>7304</v>
      </c>
      <c r="G283" s="183" t="s">
        <v>396</v>
      </c>
      <c r="H283" s="184">
        <v>300</v>
      </c>
      <c r="I283" s="185"/>
      <c r="J283" s="186">
        <f t="shared" si="50"/>
        <v>0</v>
      </c>
      <c r="K283" s="187"/>
      <c r="L283" s="188"/>
      <c r="M283" s="189" t="s">
        <v>1</v>
      </c>
      <c r="N283" s="190" t="s">
        <v>42</v>
      </c>
      <c r="P283" s="147">
        <f t="shared" si="51"/>
        <v>0</v>
      </c>
      <c r="Q283" s="147">
        <v>0</v>
      </c>
      <c r="R283" s="147">
        <f t="shared" si="52"/>
        <v>0</v>
      </c>
      <c r="S283" s="147">
        <v>0</v>
      </c>
      <c r="T283" s="148">
        <f t="shared" si="53"/>
        <v>0</v>
      </c>
      <c r="AR283" s="149" t="s">
        <v>1696</v>
      </c>
      <c r="AT283" s="149" t="s">
        <v>263</v>
      </c>
      <c r="AU283" s="149" t="s">
        <v>89</v>
      </c>
      <c r="AY283" s="17" t="s">
        <v>156</v>
      </c>
      <c r="BE283" s="150">
        <f t="shared" si="54"/>
        <v>0</v>
      </c>
      <c r="BF283" s="150">
        <f t="shared" si="55"/>
        <v>0</v>
      </c>
      <c r="BG283" s="150">
        <f t="shared" si="56"/>
        <v>0</v>
      </c>
      <c r="BH283" s="150">
        <f t="shared" si="57"/>
        <v>0</v>
      </c>
      <c r="BI283" s="150">
        <f t="shared" si="58"/>
        <v>0</v>
      </c>
      <c r="BJ283" s="17" t="s">
        <v>89</v>
      </c>
      <c r="BK283" s="150">
        <f t="shared" si="59"/>
        <v>0</v>
      </c>
      <c r="BL283" s="17" t="s">
        <v>1696</v>
      </c>
      <c r="BM283" s="149" t="s">
        <v>7474</v>
      </c>
    </row>
    <row r="284" spans="2:65" s="1" customFormat="1" ht="16.5" customHeight="1">
      <c r="B284" s="136"/>
      <c r="C284" s="180" t="s">
        <v>3409</v>
      </c>
      <c r="D284" s="180" t="s">
        <v>263</v>
      </c>
      <c r="E284" s="181" t="s">
        <v>7475</v>
      </c>
      <c r="F284" s="182" t="s">
        <v>7306</v>
      </c>
      <c r="G284" s="183" t="s">
        <v>396</v>
      </c>
      <c r="H284" s="184">
        <v>320</v>
      </c>
      <c r="I284" s="185"/>
      <c r="J284" s="186">
        <f t="shared" si="50"/>
        <v>0</v>
      </c>
      <c r="K284" s="187"/>
      <c r="L284" s="188"/>
      <c r="M284" s="189" t="s">
        <v>1</v>
      </c>
      <c r="N284" s="190" t="s">
        <v>42</v>
      </c>
      <c r="P284" s="147">
        <f t="shared" si="51"/>
        <v>0</v>
      </c>
      <c r="Q284" s="147">
        <v>0</v>
      </c>
      <c r="R284" s="147">
        <f t="shared" si="52"/>
        <v>0</v>
      </c>
      <c r="S284" s="147">
        <v>0</v>
      </c>
      <c r="T284" s="148">
        <f t="shared" si="53"/>
        <v>0</v>
      </c>
      <c r="AR284" s="149" t="s">
        <v>1696</v>
      </c>
      <c r="AT284" s="149" t="s">
        <v>263</v>
      </c>
      <c r="AU284" s="149" t="s">
        <v>89</v>
      </c>
      <c r="AY284" s="17" t="s">
        <v>156</v>
      </c>
      <c r="BE284" s="150">
        <f t="shared" si="54"/>
        <v>0</v>
      </c>
      <c r="BF284" s="150">
        <f t="shared" si="55"/>
        <v>0</v>
      </c>
      <c r="BG284" s="150">
        <f t="shared" si="56"/>
        <v>0</v>
      </c>
      <c r="BH284" s="150">
        <f t="shared" si="57"/>
        <v>0</v>
      </c>
      <c r="BI284" s="150">
        <f t="shared" si="58"/>
        <v>0</v>
      </c>
      <c r="BJ284" s="17" t="s">
        <v>89</v>
      </c>
      <c r="BK284" s="150">
        <f t="shared" si="59"/>
        <v>0</v>
      </c>
      <c r="BL284" s="17" t="s">
        <v>1696</v>
      </c>
      <c r="BM284" s="149" t="s">
        <v>7476</v>
      </c>
    </row>
    <row r="285" spans="2:65" s="1" customFormat="1" ht="16.5" customHeight="1">
      <c r="B285" s="136"/>
      <c r="C285" s="180" t="s">
        <v>3412</v>
      </c>
      <c r="D285" s="180" t="s">
        <v>263</v>
      </c>
      <c r="E285" s="181" t="s">
        <v>7477</v>
      </c>
      <c r="F285" s="182" t="s">
        <v>7308</v>
      </c>
      <c r="G285" s="183" t="s">
        <v>396</v>
      </c>
      <c r="H285" s="184">
        <v>30</v>
      </c>
      <c r="I285" s="185"/>
      <c r="J285" s="186">
        <f t="shared" si="50"/>
        <v>0</v>
      </c>
      <c r="K285" s="187"/>
      <c r="L285" s="188"/>
      <c r="M285" s="189" t="s">
        <v>1</v>
      </c>
      <c r="N285" s="190" t="s">
        <v>42</v>
      </c>
      <c r="P285" s="147">
        <f t="shared" si="51"/>
        <v>0</v>
      </c>
      <c r="Q285" s="147">
        <v>0</v>
      </c>
      <c r="R285" s="147">
        <f t="shared" si="52"/>
        <v>0</v>
      </c>
      <c r="S285" s="147">
        <v>0</v>
      </c>
      <c r="T285" s="148">
        <f t="shared" si="53"/>
        <v>0</v>
      </c>
      <c r="AR285" s="149" t="s">
        <v>1696</v>
      </c>
      <c r="AT285" s="149" t="s">
        <v>263</v>
      </c>
      <c r="AU285" s="149" t="s">
        <v>89</v>
      </c>
      <c r="AY285" s="17" t="s">
        <v>156</v>
      </c>
      <c r="BE285" s="150">
        <f t="shared" si="54"/>
        <v>0</v>
      </c>
      <c r="BF285" s="150">
        <f t="shared" si="55"/>
        <v>0</v>
      </c>
      <c r="BG285" s="150">
        <f t="shared" si="56"/>
        <v>0</v>
      </c>
      <c r="BH285" s="150">
        <f t="shared" si="57"/>
        <v>0</v>
      </c>
      <c r="BI285" s="150">
        <f t="shared" si="58"/>
        <v>0</v>
      </c>
      <c r="BJ285" s="17" t="s">
        <v>89</v>
      </c>
      <c r="BK285" s="150">
        <f t="shared" si="59"/>
        <v>0</v>
      </c>
      <c r="BL285" s="17" t="s">
        <v>1696</v>
      </c>
      <c r="BM285" s="149" t="s">
        <v>7478</v>
      </c>
    </row>
    <row r="286" spans="2:65" s="1" customFormat="1" ht="16.5" customHeight="1">
      <c r="B286" s="136"/>
      <c r="C286" s="180" t="s">
        <v>3427</v>
      </c>
      <c r="D286" s="180" t="s">
        <v>263</v>
      </c>
      <c r="E286" s="181" t="s">
        <v>7479</v>
      </c>
      <c r="F286" s="182" t="s">
        <v>7310</v>
      </c>
      <c r="G286" s="183" t="s">
        <v>396</v>
      </c>
      <c r="H286" s="184">
        <v>5</v>
      </c>
      <c r="I286" s="185"/>
      <c r="J286" s="186">
        <f t="shared" si="50"/>
        <v>0</v>
      </c>
      <c r="K286" s="187"/>
      <c r="L286" s="188"/>
      <c r="M286" s="189" t="s">
        <v>1</v>
      </c>
      <c r="N286" s="190" t="s">
        <v>42</v>
      </c>
      <c r="P286" s="147">
        <f t="shared" si="51"/>
        <v>0</v>
      </c>
      <c r="Q286" s="147">
        <v>0</v>
      </c>
      <c r="R286" s="147">
        <f t="shared" si="52"/>
        <v>0</v>
      </c>
      <c r="S286" s="147">
        <v>0</v>
      </c>
      <c r="T286" s="148">
        <f t="shared" si="53"/>
        <v>0</v>
      </c>
      <c r="AR286" s="149" t="s">
        <v>1696</v>
      </c>
      <c r="AT286" s="149" t="s">
        <v>263</v>
      </c>
      <c r="AU286" s="149" t="s">
        <v>89</v>
      </c>
      <c r="AY286" s="17" t="s">
        <v>156</v>
      </c>
      <c r="BE286" s="150">
        <f t="shared" si="54"/>
        <v>0</v>
      </c>
      <c r="BF286" s="150">
        <f t="shared" si="55"/>
        <v>0</v>
      </c>
      <c r="BG286" s="150">
        <f t="shared" si="56"/>
        <v>0</v>
      </c>
      <c r="BH286" s="150">
        <f t="shared" si="57"/>
        <v>0</v>
      </c>
      <c r="BI286" s="150">
        <f t="shared" si="58"/>
        <v>0</v>
      </c>
      <c r="BJ286" s="17" t="s">
        <v>89</v>
      </c>
      <c r="BK286" s="150">
        <f t="shared" si="59"/>
        <v>0</v>
      </c>
      <c r="BL286" s="17" t="s">
        <v>1696</v>
      </c>
      <c r="BM286" s="149" t="s">
        <v>7480</v>
      </c>
    </row>
    <row r="287" spans="2:65" s="1" customFormat="1" ht="16.5" customHeight="1">
      <c r="B287" s="136"/>
      <c r="C287" s="180" t="s">
        <v>3430</v>
      </c>
      <c r="D287" s="180" t="s">
        <v>263</v>
      </c>
      <c r="E287" s="181" t="s">
        <v>7481</v>
      </c>
      <c r="F287" s="182" t="s">
        <v>7312</v>
      </c>
      <c r="G287" s="183" t="s">
        <v>396</v>
      </c>
      <c r="H287" s="184">
        <v>10</v>
      </c>
      <c r="I287" s="185"/>
      <c r="J287" s="186">
        <f t="shared" si="50"/>
        <v>0</v>
      </c>
      <c r="K287" s="187"/>
      <c r="L287" s="188"/>
      <c r="M287" s="189" t="s">
        <v>1</v>
      </c>
      <c r="N287" s="190" t="s">
        <v>42</v>
      </c>
      <c r="P287" s="147">
        <f t="shared" si="51"/>
        <v>0</v>
      </c>
      <c r="Q287" s="147">
        <v>0</v>
      </c>
      <c r="R287" s="147">
        <f t="shared" si="52"/>
        <v>0</v>
      </c>
      <c r="S287" s="147">
        <v>0</v>
      </c>
      <c r="T287" s="148">
        <f t="shared" si="53"/>
        <v>0</v>
      </c>
      <c r="AR287" s="149" t="s">
        <v>1696</v>
      </c>
      <c r="AT287" s="149" t="s">
        <v>263</v>
      </c>
      <c r="AU287" s="149" t="s">
        <v>89</v>
      </c>
      <c r="AY287" s="17" t="s">
        <v>156</v>
      </c>
      <c r="BE287" s="150">
        <f t="shared" si="54"/>
        <v>0</v>
      </c>
      <c r="BF287" s="150">
        <f t="shared" si="55"/>
        <v>0</v>
      </c>
      <c r="BG287" s="150">
        <f t="shared" si="56"/>
        <v>0</v>
      </c>
      <c r="BH287" s="150">
        <f t="shared" si="57"/>
        <v>0</v>
      </c>
      <c r="BI287" s="150">
        <f t="shared" si="58"/>
        <v>0</v>
      </c>
      <c r="BJ287" s="17" t="s">
        <v>89</v>
      </c>
      <c r="BK287" s="150">
        <f t="shared" si="59"/>
        <v>0</v>
      </c>
      <c r="BL287" s="17" t="s">
        <v>1696</v>
      </c>
      <c r="BM287" s="149" t="s">
        <v>7482</v>
      </c>
    </row>
    <row r="288" spans="2:65" s="1" customFormat="1" ht="16.5" customHeight="1">
      <c r="B288" s="136"/>
      <c r="C288" s="180" t="s">
        <v>3460</v>
      </c>
      <c r="D288" s="180" t="s">
        <v>263</v>
      </c>
      <c r="E288" s="181" t="s">
        <v>7483</v>
      </c>
      <c r="F288" s="182" t="s">
        <v>7314</v>
      </c>
      <c r="G288" s="183" t="s">
        <v>396</v>
      </c>
      <c r="H288" s="184">
        <v>300</v>
      </c>
      <c r="I288" s="185"/>
      <c r="J288" s="186">
        <f t="shared" si="50"/>
        <v>0</v>
      </c>
      <c r="K288" s="187"/>
      <c r="L288" s="188"/>
      <c r="M288" s="189" t="s">
        <v>1</v>
      </c>
      <c r="N288" s="190" t="s">
        <v>42</v>
      </c>
      <c r="P288" s="147">
        <f t="shared" si="51"/>
        <v>0</v>
      </c>
      <c r="Q288" s="147">
        <v>0</v>
      </c>
      <c r="R288" s="147">
        <f t="shared" si="52"/>
        <v>0</v>
      </c>
      <c r="S288" s="147">
        <v>0</v>
      </c>
      <c r="T288" s="148">
        <f t="shared" si="53"/>
        <v>0</v>
      </c>
      <c r="AR288" s="149" t="s">
        <v>1696</v>
      </c>
      <c r="AT288" s="149" t="s">
        <v>263</v>
      </c>
      <c r="AU288" s="149" t="s">
        <v>89</v>
      </c>
      <c r="AY288" s="17" t="s">
        <v>156</v>
      </c>
      <c r="BE288" s="150">
        <f t="shared" si="54"/>
        <v>0</v>
      </c>
      <c r="BF288" s="150">
        <f t="shared" si="55"/>
        <v>0</v>
      </c>
      <c r="BG288" s="150">
        <f t="shared" si="56"/>
        <v>0</v>
      </c>
      <c r="BH288" s="150">
        <f t="shared" si="57"/>
        <v>0</v>
      </c>
      <c r="BI288" s="150">
        <f t="shared" si="58"/>
        <v>0</v>
      </c>
      <c r="BJ288" s="17" t="s">
        <v>89</v>
      </c>
      <c r="BK288" s="150">
        <f t="shared" si="59"/>
        <v>0</v>
      </c>
      <c r="BL288" s="17" t="s">
        <v>1696</v>
      </c>
      <c r="BM288" s="149" t="s">
        <v>7484</v>
      </c>
    </row>
    <row r="289" spans="2:65" s="1" customFormat="1" ht="16.5" customHeight="1">
      <c r="B289" s="136"/>
      <c r="C289" s="180" t="s">
        <v>3463</v>
      </c>
      <c r="D289" s="180" t="s">
        <v>263</v>
      </c>
      <c r="E289" s="181" t="s">
        <v>7485</v>
      </c>
      <c r="F289" s="182" t="s">
        <v>7316</v>
      </c>
      <c r="G289" s="183" t="s">
        <v>396</v>
      </c>
      <c r="H289" s="184">
        <v>800</v>
      </c>
      <c r="I289" s="185"/>
      <c r="J289" s="186">
        <f t="shared" si="50"/>
        <v>0</v>
      </c>
      <c r="K289" s="187"/>
      <c r="L289" s="188"/>
      <c r="M289" s="189" t="s">
        <v>1</v>
      </c>
      <c r="N289" s="190" t="s">
        <v>42</v>
      </c>
      <c r="P289" s="147">
        <f t="shared" si="51"/>
        <v>0</v>
      </c>
      <c r="Q289" s="147">
        <v>0</v>
      </c>
      <c r="R289" s="147">
        <f t="shared" si="52"/>
        <v>0</v>
      </c>
      <c r="S289" s="147">
        <v>0</v>
      </c>
      <c r="T289" s="148">
        <f t="shared" si="53"/>
        <v>0</v>
      </c>
      <c r="AR289" s="149" t="s">
        <v>1696</v>
      </c>
      <c r="AT289" s="149" t="s">
        <v>263</v>
      </c>
      <c r="AU289" s="149" t="s">
        <v>89</v>
      </c>
      <c r="AY289" s="17" t="s">
        <v>156</v>
      </c>
      <c r="BE289" s="150">
        <f t="shared" si="54"/>
        <v>0</v>
      </c>
      <c r="BF289" s="150">
        <f t="shared" si="55"/>
        <v>0</v>
      </c>
      <c r="BG289" s="150">
        <f t="shared" si="56"/>
        <v>0</v>
      </c>
      <c r="BH289" s="150">
        <f t="shared" si="57"/>
        <v>0</v>
      </c>
      <c r="BI289" s="150">
        <f t="shared" si="58"/>
        <v>0</v>
      </c>
      <c r="BJ289" s="17" t="s">
        <v>89</v>
      </c>
      <c r="BK289" s="150">
        <f t="shared" si="59"/>
        <v>0</v>
      </c>
      <c r="BL289" s="17" t="s">
        <v>1696</v>
      </c>
      <c r="BM289" s="149" t="s">
        <v>7486</v>
      </c>
    </row>
    <row r="290" spans="2:65" s="1" customFormat="1" ht="16.5" customHeight="1">
      <c r="B290" s="136"/>
      <c r="C290" s="180" t="s">
        <v>3475</v>
      </c>
      <c r="D290" s="180" t="s">
        <v>263</v>
      </c>
      <c r="E290" s="181" t="s">
        <v>7487</v>
      </c>
      <c r="F290" s="182" t="s">
        <v>7318</v>
      </c>
      <c r="G290" s="183" t="s">
        <v>396</v>
      </c>
      <c r="H290" s="184">
        <v>100</v>
      </c>
      <c r="I290" s="185"/>
      <c r="J290" s="186">
        <f t="shared" si="50"/>
        <v>0</v>
      </c>
      <c r="K290" s="187"/>
      <c r="L290" s="188"/>
      <c r="M290" s="189" t="s">
        <v>1</v>
      </c>
      <c r="N290" s="190" t="s">
        <v>42</v>
      </c>
      <c r="P290" s="147">
        <f t="shared" si="51"/>
        <v>0</v>
      </c>
      <c r="Q290" s="147">
        <v>0</v>
      </c>
      <c r="R290" s="147">
        <f t="shared" si="52"/>
        <v>0</v>
      </c>
      <c r="S290" s="147">
        <v>0</v>
      </c>
      <c r="T290" s="148">
        <f t="shared" si="53"/>
        <v>0</v>
      </c>
      <c r="AR290" s="149" t="s">
        <v>1696</v>
      </c>
      <c r="AT290" s="149" t="s">
        <v>263</v>
      </c>
      <c r="AU290" s="149" t="s">
        <v>89</v>
      </c>
      <c r="AY290" s="17" t="s">
        <v>156</v>
      </c>
      <c r="BE290" s="150">
        <f t="shared" si="54"/>
        <v>0</v>
      </c>
      <c r="BF290" s="150">
        <f t="shared" si="55"/>
        <v>0</v>
      </c>
      <c r="BG290" s="150">
        <f t="shared" si="56"/>
        <v>0</v>
      </c>
      <c r="BH290" s="150">
        <f t="shared" si="57"/>
        <v>0</v>
      </c>
      <c r="BI290" s="150">
        <f t="shared" si="58"/>
        <v>0</v>
      </c>
      <c r="BJ290" s="17" t="s">
        <v>89</v>
      </c>
      <c r="BK290" s="150">
        <f t="shared" si="59"/>
        <v>0</v>
      </c>
      <c r="BL290" s="17" t="s">
        <v>1696</v>
      </c>
      <c r="BM290" s="149" t="s">
        <v>7488</v>
      </c>
    </row>
    <row r="291" spans="2:65" s="1" customFormat="1" ht="16.5" customHeight="1">
      <c r="B291" s="136"/>
      <c r="C291" s="180" t="s">
        <v>3480</v>
      </c>
      <c r="D291" s="180" t="s">
        <v>263</v>
      </c>
      <c r="E291" s="181" t="s">
        <v>7489</v>
      </c>
      <c r="F291" s="182" t="s">
        <v>7322</v>
      </c>
      <c r="G291" s="183" t="s">
        <v>333</v>
      </c>
      <c r="H291" s="184">
        <v>30</v>
      </c>
      <c r="I291" s="185"/>
      <c r="J291" s="186">
        <f t="shared" si="50"/>
        <v>0</v>
      </c>
      <c r="K291" s="187"/>
      <c r="L291" s="188"/>
      <c r="M291" s="189" t="s">
        <v>1</v>
      </c>
      <c r="N291" s="190" t="s">
        <v>42</v>
      </c>
      <c r="P291" s="147">
        <f t="shared" si="51"/>
        <v>0</v>
      </c>
      <c r="Q291" s="147">
        <v>0</v>
      </c>
      <c r="R291" s="147">
        <f t="shared" si="52"/>
        <v>0</v>
      </c>
      <c r="S291" s="147">
        <v>0</v>
      </c>
      <c r="T291" s="148">
        <f t="shared" si="53"/>
        <v>0</v>
      </c>
      <c r="AR291" s="149" t="s">
        <v>1696</v>
      </c>
      <c r="AT291" s="149" t="s">
        <v>263</v>
      </c>
      <c r="AU291" s="149" t="s">
        <v>89</v>
      </c>
      <c r="AY291" s="17" t="s">
        <v>156</v>
      </c>
      <c r="BE291" s="150">
        <f t="shared" si="54"/>
        <v>0</v>
      </c>
      <c r="BF291" s="150">
        <f t="shared" si="55"/>
        <v>0</v>
      </c>
      <c r="BG291" s="150">
        <f t="shared" si="56"/>
        <v>0</v>
      </c>
      <c r="BH291" s="150">
        <f t="shared" si="57"/>
        <v>0</v>
      </c>
      <c r="BI291" s="150">
        <f t="shared" si="58"/>
        <v>0</v>
      </c>
      <c r="BJ291" s="17" t="s">
        <v>89</v>
      </c>
      <c r="BK291" s="150">
        <f t="shared" si="59"/>
        <v>0</v>
      </c>
      <c r="BL291" s="17" t="s">
        <v>1696</v>
      </c>
      <c r="BM291" s="149" t="s">
        <v>7490</v>
      </c>
    </row>
    <row r="292" spans="2:65" s="1" customFormat="1" ht="16.5" customHeight="1">
      <c r="B292" s="136"/>
      <c r="C292" s="180" t="s">
        <v>3504</v>
      </c>
      <c r="D292" s="180" t="s">
        <v>263</v>
      </c>
      <c r="E292" s="181" t="s">
        <v>7491</v>
      </c>
      <c r="F292" s="182" t="s">
        <v>7324</v>
      </c>
      <c r="G292" s="183" t="s">
        <v>333</v>
      </c>
      <c r="H292" s="184">
        <v>1</v>
      </c>
      <c r="I292" s="185"/>
      <c r="J292" s="186">
        <f t="shared" si="50"/>
        <v>0</v>
      </c>
      <c r="K292" s="187"/>
      <c r="L292" s="188"/>
      <c r="M292" s="189" t="s">
        <v>1</v>
      </c>
      <c r="N292" s="190" t="s">
        <v>42</v>
      </c>
      <c r="P292" s="147">
        <f t="shared" si="51"/>
        <v>0</v>
      </c>
      <c r="Q292" s="147">
        <v>0</v>
      </c>
      <c r="R292" s="147">
        <f t="shared" si="52"/>
        <v>0</v>
      </c>
      <c r="S292" s="147">
        <v>0</v>
      </c>
      <c r="T292" s="148">
        <f t="shared" si="53"/>
        <v>0</v>
      </c>
      <c r="AR292" s="149" t="s">
        <v>1696</v>
      </c>
      <c r="AT292" s="149" t="s">
        <v>263</v>
      </c>
      <c r="AU292" s="149" t="s">
        <v>89</v>
      </c>
      <c r="AY292" s="17" t="s">
        <v>156</v>
      </c>
      <c r="BE292" s="150">
        <f t="shared" si="54"/>
        <v>0</v>
      </c>
      <c r="BF292" s="150">
        <f t="shared" si="55"/>
        <v>0</v>
      </c>
      <c r="BG292" s="150">
        <f t="shared" si="56"/>
        <v>0</v>
      </c>
      <c r="BH292" s="150">
        <f t="shared" si="57"/>
        <v>0</v>
      </c>
      <c r="BI292" s="150">
        <f t="shared" si="58"/>
        <v>0</v>
      </c>
      <c r="BJ292" s="17" t="s">
        <v>89</v>
      </c>
      <c r="BK292" s="150">
        <f t="shared" si="59"/>
        <v>0</v>
      </c>
      <c r="BL292" s="17" t="s">
        <v>1696</v>
      </c>
      <c r="BM292" s="149" t="s">
        <v>7492</v>
      </c>
    </row>
    <row r="293" spans="2:65" s="1" customFormat="1" ht="16.5" customHeight="1">
      <c r="B293" s="136"/>
      <c r="C293" s="180" t="s">
        <v>3509</v>
      </c>
      <c r="D293" s="180" t="s">
        <v>263</v>
      </c>
      <c r="E293" s="181" t="s">
        <v>7493</v>
      </c>
      <c r="F293" s="182" t="s">
        <v>7326</v>
      </c>
      <c r="G293" s="183" t="s">
        <v>333</v>
      </c>
      <c r="H293" s="184">
        <v>1</v>
      </c>
      <c r="I293" s="185"/>
      <c r="J293" s="186">
        <f t="shared" si="50"/>
        <v>0</v>
      </c>
      <c r="K293" s="187"/>
      <c r="L293" s="188"/>
      <c r="M293" s="189" t="s">
        <v>1</v>
      </c>
      <c r="N293" s="190" t="s">
        <v>42</v>
      </c>
      <c r="P293" s="147">
        <f t="shared" si="51"/>
        <v>0</v>
      </c>
      <c r="Q293" s="147">
        <v>0</v>
      </c>
      <c r="R293" s="147">
        <f t="shared" si="52"/>
        <v>0</v>
      </c>
      <c r="S293" s="147">
        <v>0</v>
      </c>
      <c r="T293" s="148">
        <f t="shared" si="53"/>
        <v>0</v>
      </c>
      <c r="AR293" s="149" t="s">
        <v>1696</v>
      </c>
      <c r="AT293" s="149" t="s">
        <v>263</v>
      </c>
      <c r="AU293" s="149" t="s">
        <v>89</v>
      </c>
      <c r="AY293" s="17" t="s">
        <v>156</v>
      </c>
      <c r="BE293" s="150">
        <f t="shared" si="54"/>
        <v>0</v>
      </c>
      <c r="BF293" s="150">
        <f t="shared" si="55"/>
        <v>0</v>
      </c>
      <c r="BG293" s="150">
        <f t="shared" si="56"/>
        <v>0</v>
      </c>
      <c r="BH293" s="150">
        <f t="shared" si="57"/>
        <v>0</v>
      </c>
      <c r="BI293" s="150">
        <f t="shared" si="58"/>
        <v>0</v>
      </c>
      <c r="BJ293" s="17" t="s">
        <v>89</v>
      </c>
      <c r="BK293" s="150">
        <f t="shared" si="59"/>
        <v>0</v>
      </c>
      <c r="BL293" s="17" t="s">
        <v>1696</v>
      </c>
      <c r="BM293" s="149" t="s">
        <v>7494</v>
      </c>
    </row>
    <row r="294" spans="2:65" s="1" customFormat="1" ht="16.5" customHeight="1">
      <c r="B294" s="136"/>
      <c r="C294" s="180" t="s">
        <v>3538</v>
      </c>
      <c r="D294" s="180" t="s">
        <v>263</v>
      </c>
      <c r="E294" s="181" t="s">
        <v>7495</v>
      </c>
      <c r="F294" s="182" t="s">
        <v>7328</v>
      </c>
      <c r="G294" s="183" t="s">
        <v>333</v>
      </c>
      <c r="H294" s="184">
        <v>1</v>
      </c>
      <c r="I294" s="185"/>
      <c r="J294" s="186">
        <f t="shared" si="50"/>
        <v>0</v>
      </c>
      <c r="K294" s="187"/>
      <c r="L294" s="188"/>
      <c r="M294" s="189" t="s">
        <v>1</v>
      </c>
      <c r="N294" s="190" t="s">
        <v>42</v>
      </c>
      <c r="P294" s="147">
        <f t="shared" si="51"/>
        <v>0</v>
      </c>
      <c r="Q294" s="147">
        <v>0</v>
      </c>
      <c r="R294" s="147">
        <f t="shared" si="52"/>
        <v>0</v>
      </c>
      <c r="S294" s="147">
        <v>0</v>
      </c>
      <c r="T294" s="148">
        <f t="shared" si="53"/>
        <v>0</v>
      </c>
      <c r="AR294" s="149" t="s">
        <v>1696</v>
      </c>
      <c r="AT294" s="149" t="s">
        <v>263</v>
      </c>
      <c r="AU294" s="149" t="s">
        <v>89</v>
      </c>
      <c r="AY294" s="17" t="s">
        <v>156</v>
      </c>
      <c r="BE294" s="150">
        <f t="shared" si="54"/>
        <v>0</v>
      </c>
      <c r="BF294" s="150">
        <f t="shared" si="55"/>
        <v>0</v>
      </c>
      <c r="BG294" s="150">
        <f t="shared" si="56"/>
        <v>0</v>
      </c>
      <c r="BH294" s="150">
        <f t="shared" si="57"/>
        <v>0</v>
      </c>
      <c r="BI294" s="150">
        <f t="shared" si="58"/>
        <v>0</v>
      </c>
      <c r="BJ294" s="17" t="s">
        <v>89</v>
      </c>
      <c r="BK294" s="150">
        <f t="shared" si="59"/>
        <v>0</v>
      </c>
      <c r="BL294" s="17" t="s">
        <v>1696</v>
      </c>
      <c r="BM294" s="149" t="s">
        <v>7496</v>
      </c>
    </row>
    <row r="295" spans="2:65" s="1" customFormat="1" ht="16.5" customHeight="1">
      <c r="B295" s="136"/>
      <c r="C295" s="180" t="s">
        <v>1651</v>
      </c>
      <c r="D295" s="180" t="s">
        <v>263</v>
      </c>
      <c r="E295" s="181" t="s">
        <v>7497</v>
      </c>
      <c r="F295" s="182" t="s">
        <v>7330</v>
      </c>
      <c r="G295" s="183" t="s">
        <v>333</v>
      </c>
      <c r="H295" s="184">
        <v>1</v>
      </c>
      <c r="I295" s="185"/>
      <c r="J295" s="186">
        <f t="shared" si="50"/>
        <v>0</v>
      </c>
      <c r="K295" s="187"/>
      <c r="L295" s="188"/>
      <c r="M295" s="189" t="s">
        <v>1</v>
      </c>
      <c r="N295" s="190" t="s">
        <v>42</v>
      </c>
      <c r="P295" s="147">
        <f t="shared" si="51"/>
        <v>0</v>
      </c>
      <c r="Q295" s="147">
        <v>0</v>
      </c>
      <c r="R295" s="147">
        <f t="shared" si="52"/>
        <v>0</v>
      </c>
      <c r="S295" s="147">
        <v>0</v>
      </c>
      <c r="T295" s="148">
        <f t="shared" si="53"/>
        <v>0</v>
      </c>
      <c r="AR295" s="149" t="s">
        <v>1696</v>
      </c>
      <c r="AT295" s="149" t="s">
        <v>263</v>
      </c>
      <c r="AU295" s="149" t="s">
        <v>89</v>
      </c>
      <c r="AY295" s="17" t="s">
        <v>156</v>
      </c>
      <c r="BE295" s="150">
        <f t="shared" si="54"/>
        <v>0</v>
      </c>
      <c r="BF295" s="150">
        <f t="shared" si="55"/>
        <v>0</v>
      </c>
      <c r="BG295" s="150">
        <f t="shared" si="56"/>
        <v>0</v>
      </c>
      <c r="BH295" s="150">
        <f t="shared" si="57"/>
        <v>0</v>
      </c>
      <c r="BI295" s="150">
        <f t="shared" si="58"/>
        <v>0</v>
      </c>
      <c r="BJ295" s="17" t="s">
        <v>89</v>
      </c>
      <c r="BK295" s="150">
        <f t="shared" si="59"/>
        <v>0</v>
      </c>
      <c r="BL295" s="17" t="s">
        <v>1696</v>
      </c>
      <c r="BM295" s="149" t="s">
        <v>1948</v>
      </c>
    </row>
    <row r="296" spans="2:65" s="1" customFormat="1" ht="16.5" customHeight="1">
      <c r="B296" s="136"/>
      <c r="C296" s="180" t="s">
        <v>3545</v>
      </c>
      <c r="D296" s="180" t="s">
        <v>263</v>
      </c>
      <c r="E296" s="181" t="s">
        <v>7498</v>
      </c>
      <c r="F296" s="182" t="s">
        <v>7332</v>
      </c>
      <c r="G296" s="183" t="s">
        <v>333</v>
      </c>
      <c r="H296" s="184">
        <v>1</v>
      </c>
      <c r="I296" s="185"/>
      <c r="J296" s="186">
        <f t="shared" si="50"/>
        <v>0</v>
      </c>
      <c r="K296" s="187"/>
      <c r="L296" s="188"/>
      <c r="M296" s="189" t="s">
        <v>1</v>
      </c>
      <c r="N296" s="190" t="s">
        <v>42</v>
      </c>
      <c r="P296" s="147">
        <f t="shared" si="51"/>
        <v>0</v>
      </c>
      <c r="Q296" s="147">
        <v>0</v>
      </c>
      <c r="R296" s="147">
        <f t="shared" si="52"/>
        <v>0</v>
      </c>
      <c r="S296" s="147">
        <v>0</v>
      </c>
      <c r="T296" s="148">
        <f t="shared" si="53"/>
        <v>0</v>
      </c>
      <c r="AR296" s="149" t="s">
        <v>1696</v>
      </c>
      <c r="AT296" s="149" t="s">
        <v>263</v>
      </c>
      <c r="AU296" s="149" t="s">
        <v>89</v>
      </c>
      <c r="AY296" s="17" t="s">
        <v>156</v>
      </c>
      <c r="BE296" s="150">
        <f t="shared" si="54"/>
        <v>0</v>
      </c>
      <c r="BF296" s="150">
        <f t="shared" si="55"/>
        <v>0</v>
      </c>
      <c r="BG296" s="150">
        <f t="shared" si="56"/>
        <v>0</v>
      </c>
      <c r="BH296" s="150">
        <f t="shared" si="57"/>
        <v>0</v>
      </c>
      <c r="BI296" s="150">
        <f t="shared" si="58"/>
        <v>0</v>
      </c>
      <c r="BJ296" s="17" t="s">
        <v>89</v>
      </c>
      <c r="BK296" s="150">
        <f t="shared" si="59"/>
        <v>0</v>
      </c>
      <c r="BL296" s="17" t="s">
        <v>1696</v>
      </c>
      <c r="BM296" s="149" t="s">
        <v>7499</v>
      </c>
    </row>
    <row r="297" spans="2:65" s="1" customFormat="1" ht="16.5" customHeight="1">
      <c r="B297" s="136"/>
      <c r="C297" s="180" t="s">
        <v>3549</v>
      </c>
      <c r="D297" s="180" t="s">
        <v>263</v>
      </c>
      <c r="E297" s="181" t="s">
        <v>7500</v>
      </c>
      <c r="F297" s="182" t="s">
        <v>7334</v>
      </c>
      <c r="G297" s="183" t="s">
        <v>333</v>
      </c>
      <c r="H297" s="184">
        <v>1</v>
      </c>
      <c r="I297" s="185"/>
      <c r="J297" s="186">
        <f t="shared" si="50"/>
        <v>0</v>
      </c>
      <c r="K297" s="187"/>
      <c r="L297" s="188"/>
      <c r="M297" s="189" t="s">
        <v>1</v>
      </c>
      <c r="N297" s="190" t="s">
        <v>42</v>
      </c>
      <c r="P297" s="147">
        <f t="shared" si="51"/>
        <v>0</v>
      </c>
      <c r="Q297" s="147">
        <v>0</v>
      </c>
      <c r="R297" s="147">
        <f t="shared" si="52"/>
        <v>0</v>
      </c>
      <c r="S297" s="147">
        <v>0</v>
      </c>
      <c r="T297" s="148">
        <f t="shared" si="53"/>
        <v>0</v>
      </c>
      <c r="AR297" s="149" t="s">
        <v>1696</v>
      </c>
      <c r="AT297" s="149" t="s">
        <v>263</v>
      </c>
      <c r="AU297" s="149" t="s">
        <v>89</v>
      </c>
      <c r="AY297" s="17" t="s">
        <v>156</v>
      </c>
      <c r="BE297" s="150">
        <f t="shared" si="54"/>
        <v>0</v>
      </c>
      <c r="BF297" s="150">
        <f t="shared" si="55"/>
        <v>0</v>
      </c>
      <c r="BG297" s="150">
        <f t="shared" si="56"/>
        <v>0</v>
      </c>
      <c r="BH297" s="150">
        <f t="shared" si="57"/>
        <v>0</v>
      </c>
      <c r="BI297" s="150">
        <f t="shared" si="58"/>
        <v>0</v>
      </c>
      <c r="BJ297" s="17" t="s">
        <v>89</v>
      </c>
      <c r="BK297" s="150">
        <f t="shared" si="59"/>
        <v>0</v>
      </c>
      <c r="BL297" s="17" t="s">
        <v>1696</v>
      </c>
      <c r="BM297" s="149" t="s">
        <v>7501</v>
      </c>
    </row>
    <row r="298" spans="2:65" s="1" customFormat="1" ht="16.5" customHeight="1">
      <c r="B298" s="136"/>
      <c r="C298" s="180" t="s">
        <v>3555</v>
      </c>
      <c r="D298" s="180" t="s">
        <v>263</v>
      </c>
      <c r="E298" s="181" t="s">
        <v>7502</v>
      </c>
      <c r="F298" s="182" t="s">
        <v>7336</v>
      </c>
      <c r="G298" s="183" t="s">
        <v>333</v>
      </c>
      <c r="H298" s="184">
        <v>1</v>
      </c>
      <c r="I298" s="185"/>
      <c r="J298" s="186">
        <f t="shared" si="50"/>
        <v>0</v>
      </c>
      <c r="K298" s="187"/>
      <c r="L298" s="188"/>
      <c r="M298" s="189" t="s">
        <v>1</v>
      </c>
      <c r="N298" s="190" t="s">
        <v>42</v>
      </c>
      <c r="P298" s="147">
        <f t="shared" si="51"/>
        <v>0</v>
      </c>
      <c r="Q298" s="147">
        <v>0</v>
      </c>
      <c r="R298" s="147">
        <f t="shared" si="52"/>
        <v>0</v>
      </c>
      <c r="S298" s="147">
        <v>0</v>
      </c>
      <c r="T298" s="148">
        <f t="shared" si="53"/>
        <v>0</v>
      </c>
      <c r="AR298" s="149" t="s">
        <v>1696</v>
      </c>
      <c r="AT298" s="149" t="s">
        <v>263</v>
      </c>
      <c r="AU298" s="149" t="s">
        <v>89</v>
      </c>
      <c r="AY298" s="17" t="s">
        <v>156</v>
      </c>
      <c r="BE298" s="150">
        <f t="shared" si="54"/>
        <v>0</v>
      </c>
      <c r="BF298" s="150">
        <f t="shared" si="55"/>
        <v>0</v>
      </c>
      <c r="BG298" s="150">
        <f t="shared" si="56"/>
        <v>0</v>
      </c>
      <c r="BH298" s="150">
        <f t="shared" si="57"/>
        <v>0</v>
      </c>
      <c r="BI298" s="150">
        <f t="shared" si="58"/>
        <v>0</v>
      </c>
      <c r="BJ298" s="17" t="s">
        <v>89</v>
      </c>
      <c r="BK298" s="150">
        <f t="shared" si="59"/>
        <v>0</v>
      </c>
      <c r="BL298" s="17" t="s">
        <v>1696</v>
      </c>
      <c r="BM298" s="149" t="s">
        <v>7503</v>
      </c>
    </row>
    <row r="299" spans="2:65" s="1" customFormat="1" ht="16.5" customHeight="1">
      <c r="B299" s="136"/>
      <c r="C299" s="180" t="s">
        <v>3592</v>
      </c>
      <c r="D299" s="180" t="s">
        <v>263</v>
      </c>
      <c r="E299" s="181" t="s">
        <v>7504</v>
      </c>
      <c r="F299" s="182" t="s">
        <v>7338</v>
      </c>
      <c r="G299" s="183" t="s">
        <v>333</v>
      </c>
      <c r="H299" s="184">
        <v>1</v>
      </c>
      <c r="I299" s="185"/>
      <c r="J299" s="186">
        <f t="shared" si="50"/>
        <v>0</v>
      </c>
      <c r="K299" s="187"/>
      <c r="L299" s="188"/>
      <c r="M299" s="189" t="s">
        <v>1</v>
      </c>
      <c r="N299" s="190" t="s">
        <v>42</v>
      </c>
      <c r="P299" s="147">
        <f t="shared" si="51"/>
        <v>0</v>
      </c>
      <c r="Q299" s="147">
        <v>0</v>
      </c>
      <c r="R299" s="147">
        <f t="shared" si="52"/>
        <v>0</v>
      </c>
      <c r="S299" s="147">
        <v>0</v>
      </c>
      <c r="T299" s="148">
        <f t="shared" si="53"/>
        <v>0</v>
      </c>
      <c r="AR299" s="149" t="s">
        <v>1696</v>
      </c>
      <c r="AT299" s="149" t="s">
        <v>263</v>
      </c>
      <c r="AU299" s="149" t="s">
        <v>89</v>
      </c>
      <c r="AY299" s="17" t="s">
        <v>156</v>
      </c>
      <c r="BE299" s="150">
        <f t="shared" si="54"/>
        <v>0</v>
      </c>
      <c r="BF299" s="150">
        <f t="shared" si="55"/>
        <v>0</v>
      </c>
      <c r="BG299" s="150">
        <f t="shared" si="56"/>
        <v>0</v>
      </c>
      <c r="BH299" s="150">
        <f t="shared" si="57"/>
        <v>0</v>
      </c>
      <c r="BI299" s="150">
        <f t="shared" si="58"/>
        <v>0</v>
      </c>
      <c r="BJ299" s="17" t="s">
        <v>89</v>
      </c>
      <c r="BK299" s="150">
        <f t="shared" si="59"/>
        <v>0</v>
      </c>
      <c r="BL299" s="17" t="s">
        <v>1696</v>
      </c>
      <c r="BM299" s="149" t="s">
        <v>7505</v>
      </c>
    </row>
    <row r="300" spans="2:65" s="1" customFormat="1" ht="16.5" customHeight="1">
      <c r="B300" s="136"/>
      <c r="C300" s="180" t="s">
        <v>3615</v>
      </c>
      <c r="D300" s="180" t="s">
        <v>263</v>
      </c>
      <c r="E300" s="181" t="s">
        <v>7506</v>
      </c>
      <c r="F300" s="182" t="s">
        <v>7340</v>
      </c>
      <c r="G300" s="183" t="s">
        <v>333</v>
      </c>
      <c r="H300" s="184">
        <v>1</v>
      </c>
      <c r="I300" s="185"/>
      <c r="J300" s="186">
        <f t="shared" si="50"/>
        <v>0</v>
      </c>
      <c r="K300" s="187"/>
      <c r="L300" s="188"/>
      <c r="M300" s="189" t="s">
        <v>1</v>
      </c>
      <c r="N300" s="190" t="s">
        <v>42</v>
      </c>
      <c r="P300" s="147">
        <f t="shared" si="51"/>
        <v>0</v>
      </c>
      <c r="Q300" s="147">
        <v>0</v>
      </c>
      <c r="R300" s="147">
        <f t="shared" si="52"/>
        <v>0</v>
      </c>
      <c r="S300" s="147">
        <v>0</v>
      </c>
      <c r="T300" s="148">
        <f t="shared" si="53"/>
        <v>0</v>
      </c>
      <c r="AR300" s="149" t="s">
        <v>1696</v>
      </c>
      <c r="AT300" s="149" t="s">
        <v>263</v>
      </c>
      <c r="AU300" s="149" t="s">
        <v>89</v>
      </c>
      <c r="AY300" s="17" t="s">
        <v>156</v>
      </c>
      <c r="BE300" s="150">
        <f t="shared" si="54"/>
        <v>0</v>
      </c>
      <c r="BF300" s="150">
        <f t="shared" si="55"/>
        <v>0</v>
      </c>
      <c r="BG300" s="150">
        <f t="shared" si="56"/>
        <v>0</v>
      </c>
      <c r="BH300" s="150">
        <f t="shared" si="57"/>
        <v>0</v>
      </c>
      <c r="BI300" s="150">
        <f t="shared" si="58"/>
        <v>0</v>
      </c>
      <c r="BJ300" s="17" t="s">
        <v>89</v>
      </c>
      <c r="BK300" s="150">
        <f t="shared" si="59"/>
        <v>0</v>
      </c>
      <c r="BL300" s="17" t="s">
        <v>1696</v>
      </c>
      <c r="BM300" s="149" t="s">
        <v>7507</v>
      </c>
    </row>
    <row r="301" spans="2:65" s="1" customFormat="1" ht="16.5" customHeight="1">
      <c r="B301" s="136"/>
      <c r="C301" s="180" t="s">
        <v>3643</v>
      </c>
      <c r="D301" s="180" t="s">
        <v>263</v>
      </c>
      <c r="E301" s="181" t="s">
        <v>7508</v>
      </c>
      <c r="F301" s="182" t="s">
        <v>7342</v>
      </c>
      <c r="G301" s="183" t="s">
        <v>333</v>
      </c>
      <c r="H301" s="184">
        <v>1</v>
      </c>
      <c r="I301" s="185"/>
      <c r="J301" s="186">
        <f t="shared" si="50"/>
        <v>0</v>
      </c>
      <c r="K301" s="187"/>
      <c r="L301" s="188"/>
      <c r="M301" s="189" t="s">
        <v>1</v>
      </c>
      <c r="N301" s="190" t="s">
        <v>42</v>
      </c>
      <c r="P301" s="147">
        <f t="shared" si="51"/>
        <v>0</v>
      </c>
      <c r="Q301" s="147">
        <v>0</v>
      </c>
      <c r="R301" s="147">
        <f t="shared" si="52"/>
        <v>0</v>
      </c>
      <c r="S301" s="147">
        <v>0</v>
      </c>
      <c r="T301" s="148">
        <f t="shared" si="53"/>
        <v>0</v>
      </c>
      <c r="AR301" s="149" t="s">
        <v>1696</v>
      </c>
      <c r="AT301" s="149" t="s">
        <v>263</v>
      </c>
      <c r="AU301" s="149" t="s">
        <v>89</v>
      </c>
      <c r="AY301" s="17" t="s">
        <v>156</v>
      </c>
      <c r="BE301" s="150">
        <f t="shared" si="54"/>
        <v>0</v>
      </c>
      <c r="BF301" s="150">
        <f t="shared" si="55"/>
        <v>0</v>
      </c>
      <c r="BG301" s="150">
        <f t="shared" si="56"/>
        <v>0</v>
      </c>
      <c r="BH301" s="150">
        <f t="shared" si="57"/>
        <v>0</v>
      </c>
      <c r="BI301" s="150">
        <f t="shared" si="58"/>
        <v>0</v>
      </c>
      <c r="BJ301" s="17" t="s">
        <v>89</v>
      </c>
      <c r="BK301" s="150">
        <f t="shared" si="59"/>
        <v>0</v>
      </c>
      <c r="BL301" s="17" t="s">
        <v>1696</v>
      </c>
      <c r="BM301" s="149" t="s">
        <v>7509</v>
      </c>
    </row>
    <row r="302" spans="2:65" s="1" customFormat="1" ht="16.5" customHeight="1">
      <c r="B302" s="136"/>
      <c r="C302" s="180" t="s">
        <v>3661</v>
      </c>
      <c r="D302" s="180" t="s">
        <v>263</v>
      </c>
      <c r="E302" s="181" t="s">
        <v>7510</v>
      </c>
      <c r="F302" s="182" t="s">
        <v>7344</v>
      </c>
      <c r="G302" s="183" t="s">
        <v>333</v>
      </c>
      <c r="H302" s="184">
        <v>1</v>
      </c>
      <c r="I302" s="185"/>
      <c r="J302" s="186">
        <f t="shared" si="50"/>
        <v>0</v>
      </c>
      <c r="K302" s="187"/>
      <c r="L302" s="188"/>
      <c r="M302" s="189" t="s">
        <v>1</v>
      </c>
      <c r="N302" s="190" t="s">
        <v>42</v>
      </c>
      <c r="P302" s="147">
        <f t="shared" si="51"/>
        <v>0</v>
      </c>
      <c r="Q302" s="147">
        <v>0</v>
      </c>
      <c r="R302" s="147">
        <f t="shared" si="52"/>
        <v>0</v>
      </c>
      <c r="S302" s="147">
        <v>0</v>
      </c>
      <c r="T302" s="148">
        <f t="shared" si="53"/>
        <v>0</v>
      </c>
      <c r="AR302" s="149" t="s">
        <v>1696</v>
      </c>
      <c r="AT302" s="149" t="s">
        <v>263</v>
      </c>
      <c r="AU302" s="149" t="s">
        <v>89</v>
      </c>
      <c r="AY302" s="17" t="s">
        <v>156</v>
      </c>
      <c r="BE302" s="150">
        <f t="shared" si="54"/>
        <v>0</v>
      </c>
      <c r="BF302" s="150">
        <f t="shared" si="55"/>
        <v>0</v>
      </c>
      <c r="BG302" s="150">
        <f t="shared" si="56"/>
        <v>0</v>
      </c>
      <c r="BH302" s="150">
        <f t="shared" si="57"/>
        <v>0</v>
      </c>
      <c r="BI302" s="150">
        <f t="shared" si="58"/>
        <v>0</v>
      </c>
      <c r="BJ302" s="17" t="s">
        <v>89</v>
      </c>
      <c r="BK302" s="150">
        <f t="shared" si="59"/>
        <v>0</v>
      </c>
      <c r="BL302" s="17" t="s">
        <v>1696</v>
      </c>
      <c r="BM302" s="149" t="s">
        <v>7511</v>
      </c>
    </row>
    <row r="303" spans="2:65" s="1" customFormat="1" ht="16.5" customHeight="1">
      <c r="B303" s="136"/>
      <c r="C303" s="180" t="s">
        <v>3665</v>
      </c>
      <c r="D303" s="180" t="s">
        <v>263</v>
      </c>
      <c r="E303" s="181" t="s">
        <v>7512</v>
      </c>
      <c r="F303" s="182" t="s">
        <v>7513</v>
      </c>
      <c r="G303" s="183" t="s">
        <v>333</v>
      </c>
      <c r="H303" s="184">
        <v>1</v>
      </c>
      <c r="I303" s="185"/>
      <c r="J303" s="186">
        <f t="shared" si="50"/>
        <v>0</v>
      </c>
      <c r="K303" s="187"/>
      <c r="L303" s="188"/>
      <c r="M303" s="189" t="s">
        <v>1</v>
      </c>
      <c r="N303" s="190" t="s">
        <v>42</v>
      </c>
      <c r="P303" s="147">
        <f t="shared" si="51"/>
        <v>0</v>
      </c>
      <c r="Q303" s="147">
        <v>0</v>
      </c>
      <c r="R303" s="147">
        <f t="shared" si="52"/>
        <v>0</v>
      </c>
      <c r="S303" s="147">
        <v>0</v>
      </c>
      <c r="T303" s="148">
        <f t="shared" si="53"/>
        <v>0</v>
      </c>
      <c r="AR303" s="149" t="s">
        <v>1696</v>
      </c>
      <c r="AT303" s="149" t="s">
        <v>263</v>
      </c>
      <c r="AU303" s="149" t="s">
        <v>89</v>
      </c>
      <c r="AY303" s="17" t="s">
        <v>156</v>
      </c>
      <c r="BE303" s="150">
        <f t="shared" si="54"/>
        <v>0</v>
      </c>
      <c r="BF303" s="150">
        <f t="shared" si="55"/>
        <v>0</v>
      </c>
      <c r="BG303" s="150">
        <f t="shared" si="56"/>
        <v>0</v>
      </c>
      <c r="BH303" s="150">
        <f t="shared" si="57"/>
        <v>0</v>
      </c>
      <c r="BI303" s="150">
        <f t="shared" si="58"/>
        <v>0</v>
      </c>
      <c r="BJ303" s="17" t="s">
        <v>89</v>
      </c>
      <c r="BK303" s="150">
        <f t="shared" si="59"/>
        <v>0</v>
      </c>
      <c r="BL303" s="17" t="s">
        <v>1696</v>
      </c>
      <c r="BM303" s="149" t="s">
        <v>7514</v>
      </c>
    </row>
    <row r="304" spans="2:65" s="1" customFormat="1" ht="16.5" customHeight="1">
      <c r="B304" s="136"/>
      <c r="C304" s="180" t="s">
        <v>3669</v>
      </c>
      <c r="D304" s="180" t="s">
        <v>263</v>
      </c>
      <c r="E304" s="181" t="s">
        <v>7515</v>
      </c>
      <c r="F304" s="182" t="s">
        <v>7516</v>
      </c>
      <c r="G304" s="183" t="s">
        <v>4149</v>
      </c>
      <c r="H304" s="209"/>
      <c r="I304" s="185"/>
      <c r="J304" s="186">
        <f t="shared" si="50"/>
        <v>0</v>
      </c>
      <c r="K304" s="187"/>
      <c r="L304" s="188"/>
      <c r="M304" s="189" t="s">
        <v>1</v>
      </c>
      <c r="N304" s="190" t="s">
        <v>42</v>
      </c>
      <c r="P304" s="147">
        <f t="shared" si="51"/>
        <v>0</v>
      </c>
      <c r="Q304" s="147">
        <v>0</v>
      </c>
      <c r="R304" s="147">
        <f t="shared" si="52"/>
        <v>0</v>
      </c>
      <c r="S304" s="147">
        <v>0</v>
      </c>
      <c r="T304" s="148">
        <f t="shared" si="53"/>
        <v>0</v>
      </c>
      <c r="AR304" s="149" t="s">
        <v>1696</v>
      </c>
      <c r="AT304" s="149" t="s">
        <v>263</v>
      </c>
      <c r="AU304" s="149" t="s">
        <v>89</v>
      </c>
      <c r="AY304" s="17" t="s">
        <v>156</v>
      </c>
      <c r="BE304" s="150">
        <f t="shared" si="54"/>
        <v>0</v>
      </c>
      <c r="BF304" s="150">
        <f t="shared" si="55"/>
        <v>0</v>
      </c>
      <c r="BG304" s="150">
        <f t="shared" si="56"/>
        <v>0</v>
      </c>
      <c r="BH304" s="150">
        <f t="shared" si="57"/>
        <v>0</v>
      </c>
      <c r="BI304" s="150">
        <f t="shared" si="58"/>
        <v>0</v>
      </c>
      <c r="BJ304" s="17" t="s">
        <v>89</v>
      </c>
      <c r="BK304" s="150">
        <f t="shared" si="59"/>
        <v>0</v>
      </c>
      <c r="BL304" s="17" t="s">
        <v>1696</v>
      </c>
      <c r="BM304" s="149" t="s">
        <v>7517</v>
      </c>
    </row>
    <row r="305" spans="2:65" s="10" customFormat="1" ht="22.9" customHeight="1">
      <c r="B305" s="126"/>
      <c r="D305" s="127" t="s">
        <v>75</v>
      </c>
      <c r="E305" s="191" t="s">
        <v>7518</v>
      </c>
      <c r="F305" s="191" t="s">
        <v>7519</v>
      </c>
      <c r="I305" s="129"/>
      <c r="J305" s="192">
        <f>BK305</f>
        <v>0</v>
      </c>
      <c r="L305" s="126"/>
      <c r="M305" s="131"/>
      <c r="P305" s="132">
        <f>SUM(P306:P331)</f>
        <v>0</v>
      </c>
      <c r="R305" s="132">
        <f>SUM(R306:R331)</f>
        <v>0</v>
      </c>
      <c r="T305" s="133">
        <f>SUM(T306:T331)</f>
        <v>0</v>
      </c>
      <c r="AR305" s="127" t="s">
        <v>82</v>
      </c>
      <c r="AT305" s="134" t="s">
        <v>75</v>
      </c>
      <c r="AU305" s="134" t="s">
        <v>82</v>
      </c>
      <c r="AY305" s="127" t="s">
        <v>156</v>
      </c>
      <c r="BK305" s="135">
        <f>SUM(BK306:BK331)</f>
        <v>0</v>
      </c>
    </row>
    <row r="306" spans="2:65" s="1" customFormat="1" ht="16.5" customHeight="1">
      <c r="B306" s="136"/>
      <c r="C306" s="137" t="s">
        <v>3673</v>
      </c>
      <c r="D306" s="137" t="s">
        <v>157</v>
      </c>
      <c r="E306" s="138" t="s">
        <v>7520</v>
      </c>
      <c r="F306" s="139" t="s">
        <v>7521</v>
      </c>
      <c r="G306" s="140" t="s">
        <v>396</v>
      </c>
      <c r="H306" s="141">
        <v>360</v>
      </c>
      <c r="I306" s="142"/>
      <c r="J306" s="143">
        <f t="shared" ref="J306:J331" si="60">ROUND(I306*H306,2)</f>
        <v>0</v>
      </c>
      <c r="K306" s="144"/>
      <c r="L306" s="32"/>
      <c r="M306" s="145" t="s">
        <v>1</v>
      </c>
      <c r="N306" s="146" t="s">
        <v>42</v>
      </c>
      <c r="P306" s="147">
        <f t="shared" ref="P306:P331" si="61">O306*H306</f>
        <v>0</v>
      </c>
      <c r="Q306" s="147">
        <v>0</v>
      </c>
      <c r="R306" s="147">
        <f t="shared" ref="R306:R331" si="62">Q306*H306</f>
        <v>0</v>
      </c>
      <c r="S306" s="147">
        <v>0</v>
      </c>
      <c r="T306" s="148">
        <f t="shared" ref="T306:T331" si="63">S306*H306</f>
        <v>0</v>
      </c>
      <c r="AR306" s="149" t="s">
        <v>1219</v>
      </c>
      <c r="AT306" s="149" t="s">
        <v>157</v>
      </c>
      <c r="AU306" s="149" t="s">
        <v>89</v>
      </c>
      <c r="AY306" s="17" t="s">
        <v>156</v>
      </c>
      <c r="BE306" s="150">
        <f t="shared" ref="BE306:BE331" si="64">IF(N306="základná",J306,0)</f>
        <v>0</v>
      </c>
      <c r="BF306" s="150">
        <f t="shared" ref="BF306:BF331" si="65">IF(N306="znížená",J306,0)</f>
        <v>0</v>
      </c>
      <c r="BG306" s="150">
        <f t="shared" ref="BG306:BG331" si="66">IF(N306="zákl. prenesená",J306,0)</f>
        <v>0</v>
      </c>
      <c r="BH306" s="150">
        <f t="shared" ref="BH306:BH331" si="67">IF(N306="zníž. prenesená",J306,0)</f>
        <v>0</v>
      </c>
      <c r="BI306" s="150">
        <f t="shared" ref="BI306:BI331" si="68">IF(N306="nulová",J306,0)</f>
        <v>0</v>
      </c>
      <c r="BJ306" s="17" t="s">
        <v>89</v>
      </c>
      <c r="BK306" s="150">
        <f t="shared" ref="BK306:BK331" si="69">ROUND(I306*H306,2)</f>
        <v>0</v>
      </c>
      <c r="BL306" s="17" t="s">
        <v>1219</v>
      </c>
      <c r="BM306" s="149" t="s">
        <v>7522</v>
      </c>
    </row>
    <row r="307" spans="2:65" s="1" customFormat="1" ht="16.5" customHeight="1">
      <c r="B307" s="136"/>
      <c r="C307" s="137" t="s">
        <v>3677</v>
      </c>
      <c r="D307" s="137" t="s">
        <v>157</v>
      </c>
      <c r="E307" s="138" t="s">
        <v>7523</v>
      </c>
      <c r="F307" s="139" t="s">
        <v>7524</v>
      </c>
      <c r="G307" s="140" t="s">
        <v>396</v>
      </c>
      <c r="H307" s="141">
        <v>180</v>
      </c>
      <c r="I307" s="142"/>
      <c r="J307" s="143">
        <f t="shared" si="60"/>
        <v>0</v>
      </c>
      <c r="K307" s="144"/>
      <c r="L307" s="32"/>
      <c r="M307" s="145" t="s">
        <v>1</v>
      </c>
      <c r="N307" s="146" t="s">
        <v>42</v>
      </c>
      <c r="P307" s="147">
        <f t="shared" si="61"/>
        <v>0</v>
      </c>
      <c r="Q307" s="147">
        <v>0</v>
      </c>
      <c r="R307" s="147">
        <f t="shared" si="62"/>
        <v>0</v>
      </c>
      <c r="S307" s="147">
        <v>0</v>
      </c>
      <c r="T307" s="148">
        <f t="shared" si="63"/>
        <v>0</v>
      </c>
      <c r="AR307" s="149" t="s">
        <v>1219</v>
      </c>
      <c r="AT307" s="149" t="s">
        <v>157</v>
      </c>
      <c r="AU307" s="149" t="s">
        <v>89</v>
      </c>
      <c r="AY307" s="17" t="s">
        <v>156</v>
      </c>
      <c r="BE307" s="150">
        <f t="shared" si="64"/>
        <v>0</v>
      </c>
      <c r="BF307" s="150">
        <f t="shared" si="65"/>
        <v>0</v>
      </c>
      <c r="BG307" s="150">
        <f t="shared" si="66"/>
        <v>0</v>
      </c>
      <c r="BH307" s="150">
        <f t="shared" si="67"/>
        <v>0</v>
      </c>
      <c r="BI307" s="150">
        <f t="shared" si="68"/>
        <v>0</v>
      </c>
      <c r="BJ307" s="17" t="s">
        <v>89</v>
      </c>
      <c r="BK307" s="150">
        <f t="shared" si="69"/>
        <v>0</v>
      </c>
      <c r="BL307" s="17" t="s">
        <v>1219</v>
      </c>
      <c r="BM307" s="149" t="s">
        <v>7525</v>
      </c>
    </row>
    <row r="308" spans="2:65" s="1" customFormat="1" ht="16.5" customHeight="1">
      <c r="B308" s="136"/>
      <c r="C308" s="137" t="s">
        <v>2950</v>
      </c>
      <c r="D308" s="137" t="s">
        <v>157</v>
      </c>
      <c r="E308" s="138" t="s">
        <v>7526</v>
      </c>
      <c r="F308" s="139" t="s">
        <v>7527</v>
      </c>
      <c r="G308" s="140" t="s">
        <v>396</v>
      </c>
      <c r="H308" s="141">
        <v>85</v>
      </c>
      <c r="I308" s="142"/>
      <c r="J308" s="143">
        <f t="shared" si="60"/>
        <v>0</v>
      </c>
      <c r="K308" s="144"/>
      <c r="L308" s="32"/>
      <c r="M308" s="145" t="s">
        <v>1</v>
      </c>
      <c r="N308" s="146" t="s">
        <v>42</v>
      </c>
      <c r="P308" s="147">
        <f t="shared" si="61"/>
        <v>0</v>
      </c>
      <c r="Q308" s="147">
        <v>0</v>
      </c>
      <c r="R308" s="147">
        <f t="shared" si="62"/>
        <v>0</v>
      </c>
      <c r="S308" s="147">
        <v>0</v>
      </c>
      <c r="T308" s="148">
        <f t="shared" si="63"/>
        <v>0</v>
      </c>
      <c r="AR308" s="149" t="s">
        <v>1219</v>
      </c>
      <c r="AT308" s="149" t="s">
        <v>157</v>
      </c>
      <c r="AU308" s="149" t="s">
        <v>89</v>
      </c>
      <c r="AY308" s="17" t="s">
        <v>156</v>
      </c>
      <c r="BE308" s="150">
        <f t="shared" si="64"/>
        <v>0</v>
      </c>
      <c r="BF308" s="150">
        <f t="shared" si="65"/>
        <v>0</v>
      </c>
      <c r="BG308" s="150">
        <f t="shared" si="66"/>
        <v>0</v>
      </c>
      <c r="BH308" s="150">
        <f t="shared" si="67"/>
        <v>0</v>
      </c>
      <c r="BI308" s="150">
        <f t="shared" si="68"/>
        <v>0</v>
      </c>
      <c r="BJ308" s="17" t="s">
        <v>89</v>
      </c>
      <c r="BK308" s="150">
        <f t="shared" si="69"/>
        <v>0</v>
      </c>
      <c r="BL308" s="17" t="s">
        <v>1219</v>
      </c>
      <c r="BM308" s="149" t="s">
        <v>7528</v>
      </c>
    </row>
    <row r="309" spans="2:65" s="1" customFormat="1" ht="16.5" customHeight="1">
      <c r="B309" s="136"/>
      <c r="C309" s="137" t="s">
        <v>5747</v>
      </c>
      <c r="D309" s="137" t="s">
        <v>157</v>
      </c>
      <c r="E309" s="138" t="s">
        <v>7529</v>
      </c>
      <c r="F309" s="139" t="s">
        <v>7530</v>
      </c>
      <c r="G309" s="140" t="s">
        <v>396</v>
      </c>
      <c r="H309" s="141">
        <v>130</v>
      </c>
      <c r="I309" s="142"/>
      <c r="J309" s="143">
        <f t="shared" si="60"/>
        <v>0</v>
      </c>
      <c r="K309" s="144"/>
      <c r="L309" s="32"/>
      <c r="M309" s="145" t="s">
        <v>1</v>
      </c>
      <c r="N309" s="146" t="s">
        <v>42</v>
      </c>
      <c r="P309" s="147">
        <f t="shared" si="61"/>
        <v>0</v>
      </c>
      <c r="Q309" s="147">
        <v>0</v>
      </c>
      <c r="R309" s="147">
        <f t="shared" si="62"/>
        <v>0</v>
      </c>
      <c r="S309" s="147">
        <v>0</v>
      </c>
      <c r="T309" s="148">
        <f t="shared" si="63"/>
        <v>0</v>
      </c>
      <c r="AR309" s="149" t="s">
        <v>1219</v>
      </c>
      <c r="AT309" s="149" t="s">
        <v>157</v>
      </c>
      <c r="AU309" s="149" t="s">
        <v>89</v>
      </c>
      <c r="AY309" s="17" t="s">
        <v>156</v>
      </c>
      <c r="BE309" s="150">
        <f t="shared" si="64"/>
        <v>0</v>
      </c>
      <c r="BF309" s="150">
        <f t="shared" si="65"/>
        <v>0</v>
      </c>
      <c r="BG309" s="150">
        <f t="shared" si="66"/>
        <v>0</v>
      </c>
      <c r="BH309" s="150">
        <f t="shared" si="67"/>
        <v>0</v>
      </c>
      <c r="BI309" s="150">
        <f t="shared" si="68"/>
        <v>0</v>
      </c>
      <c r="BJ309" s="17" t="s">
        <v>89</v>
      </c>
      <c r="BK309" s="150">
        <f t="shared" si="69"/>
        <v>0</v>
      </c>
      <c r="BL309" s="17" t="s">
        <v>1219</v>
      </c>
      <c r="BM309" s="149" t="s">
        <v>7531</v>
      </c>
    </row>
    <row r="310" spans="2:65" s="1" customFormat="1" ht="16.5" customHeight="1">
      <c r="B310" s="136"/>
      <c r="C310" s="137" t="s">
        <v>5751</v>
      </c>
      <c r="D310" s="137" t="s">
        <v>157</v>
      </c>
      <c r="E310" s="138" t="s">
        <v>7532</v>
      </c>
      <c r="F310" s="139" t="s">
        <v>7533</v>
      </c>
      <c r="G310" s="140" t="s">
        <v>333</v>
      </c>
      <c r="H310" s="141">
        <v>13</v>
      </c>
      <c r="I310" s="142"/>
      <c r="J310" s="143">
        <f t="shared" si="60"/>
        <v>0</v>
      </c>
      <c r="K310" s="144"/>
      <c r="L310" s="32"/>
      <c r="M310" s="145" t="s">
        <v>1</v>
      </c>
      <c r="N310" s="146" t="s">
        <v>42</v>
      </c>
      <c r="P310" s="147">
        <f t="shared" si="61"/>
        <v>0</v>
      </c>
      <c r="Q310" s="147">
        <v>0</v>
      </c>
      <c r="R310" s="147">
        <f t="shared" si="62"/>
        <v>0</v>
      </c>
      <c r="S310" s="147">
        <v>0</v>
      </c>
      <c r="T310" s="148">
        <f t="shared" si="63"/>
        <v>0</v>
      </c>
      <c r="AR310" s="149" t="s">
        <v>1219</v>
      </c>
      <c r="AT310" s="149" t="s">
        <v>157</v>
      </c>
      <c r="AU310" s="149" t="s">
        <v>89</v>
      </c>
      <c r="AY310" s="17" t="s">
        <v>156</v>
      </c>
      <c r="BE310" s="150">
        <f t="shared" si="64"/>
        <v>0</v>
      </c>
      <c r="BF310" s="150">
        <f t="shared" si="65"/>
        <v>0</v>
      </c>
      <c r="BG310" s="150">
        <f t="shared" si="66"/>
        <v>0</v>
      </c>
      <c r="BH310" s="150">
        <f t="shared" si="67"/>
        <v>0</v>
      </c>
      <c r="BI310" s="150">
        <f t="shared" si="68"/>
        <v>0</v>
      </c>
      <c r="BJ310" s="17" t="s">
        <v>89</v>
      </c>
      <c r="BK310" s="150">
        <f t="shared" si="69"/>
        <v>0</v>
      </c>
      <c r="BL310" s="17" t="s">
        <v>1219</v>
      </c>
      <c r="BM310" s="149" t="s">
        <v>7534</v>
      </c>
    </row>
    <row r="311" spans="2:65" s="1" customFormat="1" ht="16.5" customHeight="1">
      <c r="B311" s="136"/>
      <c r="C311" s="137" t="s">
        <v>5755</v>
      </c>
      <c r="D311" s="137" t="s">
        <v>157</v>
      </c>
      <c r="E311" s="138" t="s">
        <v>7535</v>
      </c>
      <c r="F311" s="139" t="s">
        <v>7536</v>
      </c>
      <c r="G311" s="140" t="s">
        <v>333</v>
      </c>
      <c r="H311" s="141">
        <v>11</v>
      </c>
      <c r="I311" s="142"/>
      <c r="J311" s="143">
        <f t="shared" si="60"/>
        <v>0</v>
      </c>
      <c r="K311" s="144"/>
      <c r="L311" s="32"/>
      <c r="M311" s="145" t="s">
        <v>1</v>
      </c>
      <c r="N311" s="146" t="s">
        <v>42</v>
      </c>
      <c r="P311" s="147">
        <f t="shared" si="61"/>
        <v>0</v>
      </c>
      <c r="Q311" s="147">
        <v>0</v>
      </c>
      <c r="R311" s="147">
        <f t="shared" si="62"/>
        <v>0</v>
      </c>
      <c r="S311" s="147">
        <v>0</v>
      </c>
      <c r="T311" s="148">
        <f t="shared" si="63"/>
        <v>0</v>
      </c>
      <c r="AR311" s="149" t="s">
        <v>1219</v>
      </c>
      <c r="AT311" s="149" t="s">
        <v>157</v>
      </c>
      <c r="AU311" s="149" t="s">
        <v>89</v>
      </c>
      <c r="AY311" s="17" t="s">
        <v>156</v>
      </c>
      <c r="BE311" s="150">
        <f t="shared" si="64"/>
        <v>0</v>
      </c>
      <c r="BF311" s="150">
        <f t="shared" si="65"/>
        <v>0</v>
      </c>
      <c r="BG311" s="150">
        <f t="shared" si="66"/>
        <v>0</v>
      </c>
      <c r="BH311" s="150">
        <f t="shared" si="67"/>
        <v>0</v>
      </c>
      <c r="BI311" s="150">
        <f t="shared" si="68"/>
        <v>0</v>
      </c>
      <c r="BJ311" s="17" t="s">
        <v>89</v>
      </c>
      <c r="BK311" s="150">
        <f t="shared" si="69"/>
        <v>0</v>
      </c>
      <c r="BL311" s="17" t="s">
        <v>1219</v>
      </c>
      <c r="BM311" s="149" t="s">
        <v>7537</v>
      </c>
    </row>
    <row r="312" spans="2:65" s="1" customFormat="1" ht="16.5" customHeight="1">
      <c r="B312" s="136"/>
      <c r="C312" s="137" t="s">
        <v>5759</v>
      </c>
      <c r="D312" s="137" t="s">
        <v>157</v>
      </c>
      <c r="E312" s="138" t="s">
        <v>7538</v>
      </c>
      <c r="F312" s="139" t="s">
        <v>7539</v>
      </c>
      <c r="G312" s="140" t="s">
        <v>333</v>
      </c>
      <c r="H312" s="141">
        <v>1</v>
      </c>
      <c r="I312" s="142"/>
      <c r="J312" s="143">
        <f t="shared" si="60"/>
        <v>0</v>
      </c>
      <c r="K312" s="144"/>
      <c r="L312" s="32"/>
      <c r="M312" s="145" t="s">
        <v>1</v>
      </c>
      <c r="N312" s="146" t="s">
        <v>42</v>
      </c>
      <c r="P312" s="147">
        <f t="shared" si="61"/>
        <v>0</v>
      </c>
      <c r="Q312" s="147">
        <v>0</v>
      </c>
      <c r="R312" s="147">
        <f t="shared" si="62"/>
        <v>0</v>
      </c>
      <c r="S312" s="147">
        <v>0</v>
      </c>
      <c r="T312" s="148">
        <f t="shared" si="63"/>
        <v>0</v>
      </c>
      <c r="AR312" s="149" t="s">
        <v>1219</v>
      </c>
      <c r="AT312" s="149" t="s">
        <v>157</v>
      </c>
      <c r="AU312" s="149" t="s">
        <v>89</v>
      </c>
      <c r="AY312" s="17" t="s">
        <v>156</v>
      </c>
      <c r="BE312" s="150">
        <f t="shared" si="64"/>
        <v>0</v>
      </c>
      <c r="BF312" s="150">
        <f t="shared" si="65"/>
        <v>0</v>
      </c>
      <c r="BG312" s="150">
        <f t="shared" si="66"/>
        <v>0</v>
      </c>
      <c r="BH312" s="150">
        <f t="shared" si="67"/>
        <v>0</v>
      </c>
      <c r="BI312" s="150">
        <f t="shared" si="68"/>
        <v>0</v>
      </c>
      <c r="BJ312" s="17" t="s">
        <v>89</v>
      </c>
      <c r="BK312" s="150">
        <f t="shared" si="69"/>
        <v>0</v>
      </c>
      <c r="BL312" s="17" t="s">
        <v>1219</v>
      </c>
      <c r="BM312" s="149" t="s">
        <v>7540</v>
      </c>
    </row>
    <row r="313" spans="2:65" s="1" customFormat="1" ht="16.5" customHeight="1">
      <c r="B313" s="136"/>
      <c r="C313" s="137" t="s">
        <v>5763</v>
      </c>
      <c r="D313" s="137" t="s">
        <v>157</v>
      </c>
      <c r="E313" s="138" t="s">
        <v>7541</v>
      </c>
      <c r="F313" s="139" t="s">
        <v>7542</v>
      </c>
      <c r="G313" s="140" t="s">
        <v>333</v>
      </c>
      <c r="H313" s="141">
        <v>450</v>
      </c>
      <c r="I313" s="142"/>
      <c r="J313" s="143">
        <f t="shared" si="60"/>
        <v>0</v>
      </c>
      <c r="K313" s="144"/>
      <c r="L313" s="32"/>
      <c r="M313" s="145" t="s">
        <v>1</v>
      </c>
      <c r="N313" s="146" t="s">
        <v>42</v>
      </c>
      <c r="P313" s="147">
        <f t="shared" si="61"/>
        <v>0</v>
      </c>
      <c r="Q313" s="147">
        <v>0</v>
      </c>
      <c r="R313" s="147">
        <f t="shared" si="62"/>
        <v>0</v>
      </c>
      <c r="S313" s="147">
        <v>0</v>
      </c>
      <c r="T313" s="148">
        <f t="shared" si="63"/>
        <v>0</v>
      </c>
      <c r="AR313" s="149" t="s">
        <v>1219</v>
      </c>
      <c r="AT313" s="149" t="s">
        <v>157</v>
      </c>
      <c r="AU313" s="149" t="s">
        <v>89</v>
      </c>
      <c r="AY313" s="17" t="s">
        <v>156</v>
      </c>
      <c r="BE313" s="150">
        <f t="shared" si="64"/>
        <v>0</v>
      </c>
      <c r="BF313" s="150">
        <f t="shared" si="65"/>
        <v>0</v>
      </c>
      <c r="BG313" s="150">
        <f t="shared" si="66"/>
        <v>0</v>
      </c>
      <c r="BH313" s="150">
        <f t="shared" si="67"/>
        <v>0</v>
      </c>
      <c r="BI313" s="150">
        <f t="shared" si="68"/>
        <v>0</v>
      </c>
      <c r="BJ313" s="17" t="s">
        <v>89</v>
      </c>
      <c r="BK313" s="150">
        <f t="shared" si="69"/>
        <v>0</v>
      </c>
      <c r="BL313" s="17" t="s">
        <v>1219</v>
      </c>
      <c r="BM313" s="149" t="s">
        <v>7543</v>
      </c>
    </row>
    <row r="314" spans="2:65" s="1" customFormat="1" ht="16.5" customHeight="1">
      <c r="B314" s="136"/>
      <c r="C314" s="137" t="s">
        <v>5767</v>
      </c>
      <c r="D314" s="137" t="s">
        <v>157</v>
      </c>
      <c r="E314" s="138" t="s">
        <v>7544</v>
      </c>
      <c r="F314" s="139" t="s">
        <v>7545</v>
      </c>
      <c r="G314" s="140" t="s">
        <v>333</v>
      </c>
      <c r="H314" s="141">
        <v>3</v>
      </c>
      <c r="I314" s="142"/>
      <c r="J314" s="143">
        <f t="shared" si="60"/>
        <v>0</v>
      </c>
      <c r="K314" s="144"/>
      <c r="L314" s="32"/>
      <c r="M314" s="145" t="s">
        <v>1</v>
      </c>
      <c r="N314" s="146" t="s">
        <v>42</v>
      </c>
      <c r="P314" s="147">
        <f t="shared" si="61"/>
        <v>0</v>
      </c>
      <c r="Q314" s="147">
        <v>0</v>
      </c>
      <c r="R314" s="147">
        <f t="shared" si="62"/>
        <v>0</v>
      </c>
      <c r="S314" s="147">
        <v>0</v>
      </c>
      <c r="T314" s="148">
        <f t="shared" si="63"/>
        <v>0</v>
      </c>
      <c r="AR314" s="149" t="s">
        <v>1219</v>
      </c>
      <c r="AT314" s="149" t="s">
        <v>157</v>
      </c>
      <c r="AU314" s="149" t="s">
        <v>89</v>
      </c>
      <c r="AY314" s="17" t="s">
        <v>156</v>
      </c>
      <c r="BE314" s="150">
        <f t="shared" si="64"/>
        <v>0</v>
      </c>
      <c r="BF314" s="150">
        <f t="shared" si="65"/>
        <v>0</v>
      </c>
      <c r="BG314" s="150">
        <f t="shared" si="66"/>
        <v>0</v>
      </c>
      <c r="BH314" s="150">
        <f t="shared" si="67"/>
        <v>0</v>
      </c>
      <c r="BI314" s="150">
        <f t="shared" si="68"/>
        <v>0</v>
      </c>
      <c r="BJ314" s="17" t="s">
        <v>89</v>
      </c>
      <c r="BK314" s="150">
        <f t="shared" si="69"/>
        <v>0</v>
      </c>
      <c r="BL314" s="17" t="s">
        <v>1219</v>
      </c>
      <c r="BM314" s="149" t="s">
        <v>7546</v>
      </c>
    </row>
    <row r="315" spans="2:65" s="1" customFormat="1" ht="16.5" customHeight="1">
      <c r="B315" s="136"/>
      <c r="C315" s="137" t="s">
        <v>5771</v>
      </c>
      <c r="D315" s="137" t="s">
        <v>157</v>
      </c>
      <c r="E315" s="138" t="s">
        <v>7547</v>
      </c>
      <c r="F315" s="139" t="s">
        <v>7548</v>
      </c>
      <c r="G315" s="140" t="s">
        <v>333</v>
      </c>
      <c r="H315" s="141">
        <v>13</v>
      </c>
      <c r="I315" s="142"/>
      <c r="J315" s="143">
        <f t="shared" si="60"/>
        <v>0</v>
      </c>
      <c r="K315" s="144"/>
      <c r="L315" s="32"/>
      <c r="M315" s="145" t="s">
        <v>1</v>
      </c>
      <c r="N315" s="146" t="s">
        <v>42</v>
      </c>
      <c r="P315" s="147">
        <f t="shared" si="61"/>
        <v>0</v>
      </c>
      <c r="Q315" s="147">
        <v>0</v>
      </c>
      <c r="R315" s="147">
        <f t="shared" si="62"/>
        <v>0</v>
      </c>
      <c r="S315" s="147">
        <v>0</v>
      </c>
      <c r="T315" s="148">
        <f t="shared" si="63"/>
        <v>0</v>
      </c>
      <c r="AR315" s="149" t="s">
        <v>1219</v>
      </c>
      <c r="AT315" s="149" t="s">
        <v>157</v>
      </c>
      <c r="AU315" s="149" t="s">
        <v>89</v>
      </c>
      <c r="AY315" s="17" t="s">
        <v>156</v>
      </c>
      <c r="BE315" s="150">
        <f t="shared" si="64"/>
        <v>0</v>
      </c>
      <c r="BF315" s="150">
        <f t="shared" si="65"/>
        <v>0</v>
      </c>
      <c r="BG315" s="150">
        <f t="shared" si="66"/>
        <v>0</v>
      </c>
      <c r="BH315" s="150">
        <f t="shared" si="67"/>
        <v>0</v>
      </c>
      <c r="BI315" s="150">
        <f t="shared" si="68"/>
        <v>0</v>
      </c>
      <c r="BJ315" s="17" t="s">
        <v>89</v>
      </c>
      <c r="BK315" s="150">
        <f t="shared" si="69"/>
        <v>0</v>
      </c>
      <c r="BL315" s="17" t="s">
        <v>1219</v>
      </c>
      <c r="BM315" s="149" t="s">
        <v>7549</v>
      </c>
    </row>
    <row r="316" spans="2:65" s="1" customFormat="1" ht="16.5" customHeight="1">
      <c r="B316" s="136"/>
      <c r="C316" s="137" t="s">
        <v>5775</v>
      </c>
      <c r="D316" s="137" t="s">
        <v>157</v>
      </c>
      <c r="E316" s="138" t="s">
        <v>7550</v>
      </c>
      <c r="F316" s="139" t="s">
        <v>7551</v>
      </c>
      <c r="G316" s="140" t="s">
        <v>333</v>
      </c>
      <c r="H316" s="141">
        <v>12</v>
      </c>
      <c r="I316" s="142"/>
      <c r="J316" s="143">
        <f t="shared" si="60"/>
        <v>0</v>
      </c>
      <c r="K316" s="144"/>
      <c r="L316" s="32"/>
      <c r="M316" s="145" t="s">
        <v>1</v>
      </c>
      <c r="N316" s="146" t="s">
        <v>42</v>
      </c>
      <c r="P316" s="147">
        <f t="shared" si="61"/>
        <v>0</v>
      </c>
      <c r="Q316" s="147">
        <v>0</v>
      </c>
      <c r="R316" s="147">
        <f t="shared" si="62"/>
        <v>0</v>
      </c>
      <c r="S316" s="147">
        <v>0</v>
      </c>
      <c r="T316" s="148">
        <f t="shared" si="63"/>
        <v>0</v>
      </c>
      <c r="AR316" s="149" t="s">
        <v>1219</v>
      </c>
      <c r="AT316" s="149" t="s">
        <v>157</v>
      </c>
      <c r="AU316" s="149" t="s">
        <v>89</v>
      </c>
      <c r="AY316" s="17" t="s">
        <v>156</v>
      </c>
      <c r="BE316" s="150">
        <f t="shared" si="64"/>
        <v>0</v>
      </c>
      <c r="BF316" s="150">
        <f t="shared" si="65"/>
        <v>0</v>
      </c>
      <c r="BG316" s="150">
        <f t="shared" si="66"/>
        <v>0</v>
      </c>
      <c r="BH316" s="150">
        <f t="shared" si="67"/>
        <v>0</v>
      </c>
      <c r="BI316" s="150">
        <f t="shared" si="68"/>
        <v>0</v>
      </c>
      <c r="BJ316" s="17" t="s">
        <v>89</v>
      </c>
      <c r="BK316" s="150">
        <f t="shared" si="69"/>
        <v>0</v>
      </c>
      <c r="BL316" s="17" t="s">
        <v>1219</v>
      </c>
      <c r="BM316" s="149" t="s">
        <v>7552</v>
      </c>
    </row>
    <row r="317" spans="2:65" s="1" customFormat="1" ht="16.5" customHeight="1">
      <c r="B317" s="136"/>
      <c r="C317" s="137" t="s">
        <v>5779</v>
      </c>
      <c r="D317" s="137" t="s">
        <v>157</v>
      </c>
      <c r="E317" s="138" t="s">
        <v>7553</v>
      </c>
      <c r="F317" s="139" t="s">
        <v>7554</v>
      </c>
      <c r="G317" s="140" t="s">
        <v>333</v>
      </c>
      <c r="H317" s="141">
        <v>64</v>
      </c>
      <c r="I317" s="142"/>
      <c r="J317" s="143">
        <f t="shared" si="60"/>
        <v>0</v>
      </c>
      <c r="K317" s="144"/>
      <c r="L317" s="32"/>
      <c r="M317" s="145" t="s">
        <v>1</v>
      </c>
      <c r="N317" s="146" t="s">
        <v>42</v>
      </c>
      <c r="P317" s="147">
        <f t="shared" si="61"/>
        <v>0</v>
      </c>
      <c r="Q317" s="147">
        <v>0</v>
      </c>
      <c r="R317" s="147">
        <f t="shared" si="62"/>
        <v>0</v>
      </c>
      <c r="S317" s="147">
        <v>0</v>
      </c>
      <c r="T317" s="148">
        <f t="shared" si="63"/>
        <v>0</v>
      </c>
      <c r="AR317" s="149" t="s">
        <v>1219</v>
      </c>
      <c r="AT317" s="149" t="s">
        <v>157</v>
      </c>
      <c r="AU317" s="149" t="s">
        <v>89</v>
      </c>
      <c r="AY317" s="17" t="s">
        <v>156</v>
      </c>
      <c r="BE317" s="150">
        <f t="shared" si="64"/>
        <v>0</v>
      </c>
      <c r="BF317" s="150">
        <f t="shared" si="65"/>
        <v>0</v>
      </c>
      <c r="BG317" s="150">
        <f t="shared" si="66"/>
        <v>0</v>
      </c>
      <c r="BH317" s="150">
        <f t="shared" si="67"/>
        <v>0</v>
      </c>
      <c r="BI317" s="150">
        <f t="shared" si="68"/>
        <v>0</v>
      </c>
      <c r="BJ317" s="17" t="s">
        <v>89</v>
      </c>
      <c r="BK317" s="150">
        <f t="shared" si="69"/>
        <v>0</v>
      </c>
      <c r="BL317" s="17" t="s">
        <v>1219</v>
      </c>
      <c r="BM317" s="149" t="s">
        <v>7555</v>
      </c>
    </row>
    <row r="318" spans="2:65" s="1" customFormat="1" ht="16.5" customHeight="1">
      <c r="B318" s="136"/>
      <c r="C318" s="137" t="s">
        <v>5783</v>
      </c>
      <c r="D318" s="137" t="s">
        <v>157</v>
      </c>
      <c r="E318" s="138" t="s">
        <v>7556</v>
      </c>
      <c r="F318" s="139" t="s">
        <v>7557</v>
      </c>
      <c r="G318" s="140" t="s">
        <v>333</v>
      </c>
      <c r="H318" s="141">
        <v>12</v>
      </c>
      <c r="I318" s="142"/>
      <c r="J318" s="143">
        <f t="shared" si="60"/>
        <v>0</v>
      </c>
      <c r="K318" s="144"/>
      <c r="L318" s="32"/>
      <c r="M318" s="145" t="s">
        <v>1</v>
      </c>
      <c r="N318" s="146" t="s">
        <v>42</v>
      </c>
      <c r="P318" s="147">
        <f t="shared" si="61"/>
        <v>0</v>
      </c>
      <c r="Q318" s="147">
        <v>0</v>
      </c>
      <c r="R318" s="147">
        <f t="shared" si="62"/>
        <v>0</v>
      </c>
      <c r="S318" s="147">
        <v>0</v>
      </c>
      <c r="T318" s="148">
        <f t="shared" si="63"/>
        <v>0</v>
      </c>
      <c r="AR318" s="149" t="s">
        <v>1219</v>
      </c>
      <c r="AT318" s="149" t="s">
        <v>157</v>
      </c>
      <c r="AU318" s="149" t="s">
        <v>89</v>
      </c>
      <c r="AY318" s="17" t="s">
        <v>156</v>
      </c>
      <c r="BE318" s="150">
        <f t="shared" si="64"/>
        <v>0</v>
      </c>
      <c r="BF318" s="150">
        <f t="shared" si="65"/>
        <v>0</v>
      </c>
      <c r="BG318" s="150">
        <f t="shared" si="66"/>
        <v>0</v>
      </c>
      <c r="BH318" s="150">
        <f t="shared" si="67"/>
        <v>0</v>
      </c>
      <c r="BI318" s="150">
        <f t="shared" si="68"/>
        <v>0</v>
      </c>
      <c r="BJ318" s="17" t="s">
        <v>89</v>
      </c>
      <c r="BK318" s="150">
        <f t="shared" si="69"/>
        <v>0</v>
      </c>
      <c r="BL318" s="17" t="s">
        <v>1219</v>
      </c>
      <c r="BM318" s="149" t="s">
        <v>7558</v>
      </c>
    </row>
    <row r="319" spans="2:65" s="1" customFormat="1" ht="16.5" customHeight="1">
      <c r="B319" s="136"/>
      <c r="C319" s="137" t="s">
        <v>5787</v>
      </c>
      <c r="D319" s="137" t="s">
        <v>157</v>
      </c>
      <c r="E319" s="138" t="s">
        <v>7559</v>
      </c>
      <c r="F319" s="139" t="s">
        <v>7560</v>
      </c>
      <c r="G319" s="140" t="s">
        <v>333</v>
      </c>
      <c r="H319" s="141">
        <v>3</v>
      </c>
      <c r="I319" s="142"/>
      <c r="J319" s="143">
        <f t="shared" si="60"/>
        <v>0</v>
      </c>
      <c r="K319" s="144"/>
      <c r="L319" s="32"/>
      <c r="M319" s="145" t="s">
        <v>1</v>
      </c>
      <c r="N319" s="146" t="s">
        <v>42</v>
      </c>
      <c r="P319" s="147">
        <f t="shared" si="61"/>
        <v>0</v>
      </c>
      <c r="Q319" s="147">
        <v>0</v>
      </c>
      <c r="R319" s="147">
        <f t="shared" si="62"/>
        <v>0</v>
      </c>
      <c r="S319" s="147">
        <v>0</v>
      </c>
      <c r="T319" s="148">
        <f t="shared" si="63"/>
        <v>0</v>
      </c>
      <c r="AR319" s="149" t="s">
        <v>1219</v>
      </c>
      <c r="AT319" s="149" t="s">
        <v>157</v>
      </c>
      <c r="AU319" s="149" t="s">
        <v>89</v>
      </c>
      <c r="AY319" s="17" t="s">
        <v>156</v>
      </c>
      <c r="BE319" s="150">
        <f t="shared" si="64"/>
        <v>0</v>
      </c>
      <c r="BF319" s="150">
        <f t="shared" si="65"/>
        <v>0</v>
      </c>
      <c r="BG319" s="150">
        <f t="shared" si="66"/>
        <v>0</v>
      </c>
      <c r="BH319" s="150">
        <f t="shared" si="67"/>
        <v>0</v>
      </c>
      <c r="BI319" s="150">
        <f t="shared" si="68"/>
        <v>0</v>
      </c>
      <c r="BJ319" s="17" t="s">
        <v>89</v>
      </c>
      <c r="BK319" s="150">
        <f t="shared" si="69"/>
        <v>0</v>
      </c>
      <c r="BL319" s="17" t="s">
        <v>1219</v>
      </c>
      <c r="BM319" s="149" t="s">
        <v>7561</v>
      </c>
    </row>
    <row r="320" spans="2:65" s="1" customFormat="1" ht="16.5" customHeight="1">
      <c r="B320" s="136"/>
      <c r="C320" s="137" t="s">
        <v>5791</v>
      </c>
      <c r="D320" s="137" t="s">
        <v>157</v>
      </c>
      <c r="E320" s="138" t="s">
        <v>7562</v>
      </c>
      <c r="F320" s="139" t="s">
        <v>7563</v>
      </c>
      <c r="G320" s="140" t="s">
        <v>333</v>
      </c>
      <c r="H320" s="141">
        <v>4</v>
      </c>
      <c r="I320" s="142"/>
      <c r="J320" s="143">
        <f t="shared" si="60"/>
        <v>0</v>
      </c>
      <c r="K320" s="144"/>
      <c r="L320" s="32"/>
      <c r="M320" s="145" t="s">
        <v>1</v>
      </c>
      <c r="N320" s="146" t="s">
        <v>42</v>
      </c>
      <c r="P320" s="147">
        <f t="shared" si="61"/>
        <v>0</v>
      </c>
      <c r="Q320" s="147">
        <v>0</v>
      </c>
      <c r="R320" s="147">
        <f t="shared" si="62"/>
        <v>0</v>
      </c>
      <c r="S320" s="147">
        <v>0</v>
      </c>
      <c r="T320" s="148">
        <f t="shared" si="63"/>
        <v>0</v>
      </c>
      <c r="AR320" s="149" t="s">
        <v>1219</v>
      </c>
      <c r="AT320" s="149" t="s">
        <v>157</v>
      </c>
      <c r="AU320" s="149" t="s">
        <v>89</v>
      </c>
      <c r="AY320" s="17" t="s">
        <v>156</v>
      </c>
      <c r="BE320" s="150">
        <f t="shared" si="64"/>
        <v>0</v>
      </c>
      <c r="BF320" s="150">
        <f t="shared" si="65"/>
        <v>0</v>
      </c>
      <c r="BG320" s="150">
        <f t="shared" si="66"/>
        <v>0</v>
      </c>
      <c r="BH320" s="150">
        <f t="shared" si="67"/>
        <v>0</v>
      </c>
      <c r="BI320" s="150">
        <f t="shared" si="68"/>
        <v>0</v>
      </c>
      <c r="BJ320" s="17" t="s">
        <v>89</v>
      </c>
      <c r="BK320" s="150">
        <f t="shared" si="69"/>
        <v>0</v>
      </c>
      <c r="BL320" s="17" t="s">
        <v>1219</v>
      </c>
      <c r="BM320" s="149" t="s">
        <v>7564</v>
      </c>
    </row>
    <row r="321" spans="2:65" s="1" customFormat="1" ht="16.5" customHeight="1">
      <c r="B321" s="136"/>
      <c r="C321" s="137" t="s">
        <v>5795</v>
      </c>
      <c r="D321" s="137" t="s">
        <v>157</v>
      </c>
      <c r="E321" s="138" t="s">
        <v>7565</v>
      </c>
      <c r="F321" s="139" t="s">
        <v>7566</v>
      </c>
      <c r="G321" s="140" t="s">
        <v>333</v>
      </c>
      <c r="H321" s="141">
        <v>131</v>
      </c>
      <c r="I321" s="142"/>
      <c r="J321" s="143">
        <f t="shared" si="60"/>
        <v>0</v>
      </c>
      <c r="K321" s="144"/>
      <c r="L321" s="32"/>
      <c r="M321" s="145" t="s">
        <v>1</v>
      </c>
      <c r="N321" s="146" t="s">
        <v>42</v>
      </c>
      <c r="P321" s="147">
        <f t="shared" si="61"/>
        <v>0</v>
      </c>
      <c r="Q321" s="147">
        <v>0</v>
      </c>
      <c r="R321" s="147">
        <f t="shared" si="62"/>
        <v>0</v>
      </c>
      <c r="S321" s="147">
        <v>0</v>
      </c>
      <c r="T321" s="148">
        <f t="shared" si="63"/>
        <v>0</v>
      </c>
      <c r="AR321" s="149" t="s">
        <v>1219</v>
      </c>
      <c r="AT321" s="149" t="s">
        <v>157</v>
      </c>
      <c r="AU321" s="149" t="s">
        <v>89</v>
      </c>
      <c r="AY321" s="17" t="s">
        <v>156</v>
      </c>
      <c r="BE321" s="150">
        <f t="shared" si="64"/>
        <v>0</v>
      </c>
      <c r="BF321" s="150">
        <f t="shared" si="65"/>
        <v>0</v>
      </c>
      <c r="BG321" s="150">
        <f t="shared" si="66"/>
        <v>0</v>
      </c>
      <c r="BH321" s="150">
        <f t="shared" si="67"/>
        <v>0</v>
      </c>
      <c r="BI321" s="150">
        <f t="shared" si="68"/>
        <v>0</v>
      </c>
      <c r="BJ321" s="17" t="s">
        <v>89</v>
      </c>
      <c r="BK321" s="150">
        <f t="shared" si="69"/>
        <v>0</v>
      </c>
      <c r="BL321" s="17" t="s">
        <v>1219</v>
      </c>
      <c r="BM321" s="149" t="s">
        <v>1953</v>
      </c>
    </row>
    <row r="322" spans="2:65" s="1" customFormat="1" ht="16.5" customHeight="1">
      <c r="B322" s="136"/>
      <c r="C322" s="137" t="s">
        <v>5800</v>
      </c>
      <c r="D322" s="137" t="s">
        <v>157</v>
      </c>
      <c r="E322" s="138" t="s">
        <v>7567</v>
      </c>
      <c r="F322" s="139" t="s">
        <v>7568</v>
      </c>
      <c r="G322" s="140" t="s">
        <v>333</v>
      </c>
      <c r="H322" s="141">
        <v>15</v>
      </c>
      <c r="I322" s="142"/>
      <c r="J322" s="143">
        <f t="shared" si="60"/>
        <v>0</v>
      </c>
      <c r="K322" s="144"/>
      <c r="L322" s="32"/>
      <c r="M322" s="145" t="s">
        <v>1</v>
      </c>
      <c r="N322" s="146" t="s">
        <v>42</v>
      </c>
      <c r="P322" s="147">
        <f t="shared" si="61"/>
        <v>0</v>
      </c>
      <c r="Q322" s="147">
        <v>0</v>
      </c>
      <c r="R322" s="147">
        <f t="shared" si="62"/>
        <v>0</v>
      </c>
      <c r="S322" s="147">
        <v>0</v>
      </c>
      <c r="T322" s="148">
        <f t="shared" si="63"/>
        <v>0</v>
      </c>
      <c r="AR322" s="149" t="s">
        <v>1219</v>
      </c>
      <c r="AT322" s="149" t="s">
        <v>157</v>
      </c>
      <c r="AU322" s="149" t="s">
        <v>89</v>
      </c>
      <c r="AY322" s="17" t="s">
        <v>156</v>
      </c>
      <c r="BE322" s="150">
        <f t="shared" si="64"/>
        <v>0</v>
      </c>
      <c r="BF322" s="150">
        <f t="shared" si="65"/>
        <v>0</v>
      </c>
      <c r="BG322" s="150">
        <f t="shared" si="66"/>
        <v>0</v>
      </c>
      <c r="BH322" s="150">
        <f t="shared" si="67"/>
        <v>0</v>
      </c>
      <c r="BI322" s="150">
        <f t="shared" si="68"/>
        <v>0</v>
      </c>
      <c r="BJ322" s="17" t="s">
        <v>89</v>
      </c>
      <c r="BK322" s="150">
        <f t="shared" si="69"/>
        <v>0</v>
      </c>
      <c r="BL322" s="17" t="s">
        <v>1219</v>
      </c>
      <c r="BM322" s="149" t="s">
        <v>7569</v>
      </c>
    </row>
    <row r="323" spans="2:65" s="1" customFormat="1" ht="16.5" customHeight="1">
      <c r="B323" s="136"/>
      <c r="C323" s="137" t="s">
        <v>5804</v>
      </c>
      <c r="D323" s="137" t="s">
        <v>157</v>
      </c>
      <c r="E323" s="138" t="s">
        <v>7570</v>
      </c>
      <c r="F323" s="139" t="s">
        <v>7571</v>
      </c>
      <c r="G323" s="140" t="s">
        <v>333</v>
      </c>
      <c r="H323" s="141">
        <v>15</v>
      </c>
      <c r="I323" s="142"/>
      <c r="J323" s="143">
        <f t="shared" si="60"/>
        <v>0</v>
      </c>
      <c r="K323" s="144"/>
      <c r="L323" s="32"/>
      <c r="M323" s="145" t="s">
        <v>1</v>
      </c>
      <c r="N323" s="146" t="s">
        <v>42</v>
      </c>
      <c r="P323" s="147">
        <f t="shared" si="61"/>
        <v>0</v>
      </c>
      <c r="Q323" s="147">
        <v>0</v>
      </c>
      <c r="R323" s="147">
        <f t="shared" si="62"/>
        <v>0</v>
      </c>
      <c r="S323" s="147">
        <v>0</v>
      </c>
      <c r="T323" s="148">
        <f t="shared" si="63"/>
        <v>0</v>
      </c>
      <c r="AR323" s="149" t="s">
        <v>1219</v>
      </c>
      <c r="AT323" s="149" t="s">
        <v>157</v>
      </c>
      <c r="AU323" s="149" t="s">
        <v>89</v>
      </c>
      <c r="AY323" s="17" t="s">
        <v>156</v>
      </c>
      <c r="BE323" s="150">
        <f t="shared" si="64"/>
        <v>0</v>
      </c>
      <c r="BF323" s="150">
        <f t="shared" si="65"/>
        <v>0</v>
      </c>
      <c r="BG323" s="150">
        <f t="shared" si="66"/>
        <v>0</v>
      </c>
      <c r="BH323" s="150">
        <f t="shared" si="67"/>
        <v>0</v>
      </c>
      <c r="BI323" s="150">
        <f t="shared" si="68"/>
        <v>0</v>
      </c>
      <c r="BJ323" s="17" t="s">
        <v>89</v>
      </c>
      <c r="BK323" s="150">
        <f t="shared" si="69"/>
        <v>0</v>
      </c>
      <c r="BL323" s="17" t="s">
        <v>1219</v>
      </c>
      <c r="BM323" s="149" t="s">
        <v>7572</v>
      </c>
    </row>
    <row r="324" spans="2:65" s="1" customFormat="1" ht="16.5" customHeight="1">
      <c r="B324" s="136"/>
      <c r="C324" s="137" t="s">
        <v>5808</v>
      </c>
      <c r="D324" s="137" t="s">
        <v>157</v>
      </c>
      <c r="E324" s="138" t="s">
        <v>7573</v>
      </c>
      <c r="F324" s="139" t="s">
        <v>7574</v>
      </c>
      <c r="G324" s="140" t="s">
        <v>333</v>
      </c>
      <c r="H324" s="141">
        <v>15</v>
      </c>
      <c r="I324" s="142"/>
      <c r="J324" s="143">
        <f t="shared" si="60"/>
        <v>0</v>
      </c>
      <c r="K324" s="144"/>
      <c r="L324" s="32"/>
      <c r="M324" s="145" t="s">
        <v>1</v>
      </c>
      <c r="N324" s="146" t="s">
        <v>42</v>
      </c>
      <c r="P324" s="147">
        <f t="shared" si="61"/>
        <v>0</v>
      </c>
      <c r="Q324" s="147">
        <v>0</v>
      </c>
      <c r="R324" s="147">
        <f t="shared" si="62"/>
        <v>0</v>
      </c>
      <c r="S324" s="147">
        <v>0</v>
      </c>
      <c r="T324" s="148">
        <f t="shared" si="63"/>
        <v>0</v>
      </c>
      <c r="AR324" s="149" t="s">
        <v>1219</v>
      </c>
      <c r="AT324" s="149" t="s">
        <v>157</v>
      </c>
      <c r="AU324" s="149" t="s">
        <v>89</v>
      </c>
      <c r="AY324" s="17" t="s">
        <v>156</v>
      </c>
      <c r="BE324" s="150">
        <f t="shared" si="64"/>
        <v>0</v>
      </c>
      <c r="BF324" s="150">
        <f t="shared" si="65"/>
        <v>0</v>
      </c>
      <c r="BG324" s="150">
        <f t="shared" si="66"/>
        <v>0</v>
      </c>
      <c r="BH324" s="150">
        <f t="shared" si="67"/>
        <v>0</v>
      </c>
      <c r="BI324" s="150">
        <f t="shared" si="68"/>
        <v>0</v>
      </c>
      <c r="BJ324" s="17" t="s">
        <v>89</v>
      </c>
      <c r="BK324" s="150">
        <f t="shared" si="69"/>
        <v>0</v>
      </c>
      <c r="BL324" s="17" t="s">
        <v>1219</v>
      </c>
      <c r="BM324" s="149" t="s">
        <v>7575</v>
      </c>
    </row>
    <row r="325" spans="2:65" s="1" customFormat="1" ht="16.5" customHeight="1">
      <c r="B325" s="136"/>
      <c r="C325" s="137" t="s">
        <v>5812</v>
      </c>
      <c r="D325" s="137" t="s">
        <v>157</v>
      </c>
      <c r="E325" s="138" t="s">
        <v>7576</v>
      </c>
      <c r="F325" s="139" t="s">
        <v>7577</v>
      </c>
      <c r="G325" s="140" t="s">
        <v>333</v>
      </c>
      <c r="H325" s="141">
        <v>15</v>
      </c>
      <c r="I325" s="142"/>
      <c r="J325" s="143">
        <f t="shared" si="60"/>
        <v>0</v>
      </c>
      <c r="K325" s="144"/>
      <c r="L325" s="32"/>
      <c r="M325" s="145" t="s">
        <v>1</v>
      </c>
      <c r="N325" s="146" t="s">
        <v>42</v>
      </c>
      <c r="P325" s="147">
        <f t="shared" si="61"/>
        <v>0</v>
      </c>
      <c r="Q325" s="147">
        <v>0</v>
      </c>
      <c r="R325" s="147">
        <f t="shared" si="62"/>
        <v>0</v>
      </c>
      <c r="S325" s="147">
        <v>0</v>
      </c>
      <c r="T325" s="148">
        <f t="shared" si="63"/>
        <v>0</v>
      </c>
      <c r="AR325" s="149" t="s">
        <v>1219</v>
      </c>
      <c r="AT325" s="149" t="s">
        <v>157</v>
      </c>
      <c r="AU325" s="149" t="s">
        <v>89</v>
      </c>
      <c r="AY325" s="17" t="s">
        <v>156</v>
      </c>
      <c r="BE325" s="150">
        <f t="shared" si="64"/>
        <v>0</v>
      </c>
      <c r="BF325" s="150">
        <f t="shared" si="65"/>
        <v>0</v>
      </c>
      <c r="BG325" s="150">
        <f t="shared" si="66"/>
        <v>0</v>
      </c>
      <c r="BH325" s="150">
        <f t="shared" si="67"/>
        <v>0</v>
      </c>
      <c r="BI325" s="150">
        <f t="shared" si="68"/>
        <v>0</v>
      </c>
      <c r="BJ325" s="17" t="s">
        <v>89</v>
      </c>
      <c r="BK325" s="150">
        <f t="shared" si="69"/>
        <v>0</v>
      </c>
      <c r="BL325" s="17" t="s">
        <v>1219</v>
      </c>
      <c r="BM325" s="149" t="s">
        <v>7578</v>
      </c>
    </row>
    <row r="326" spans="2:65" s="1" customFormat="1" ht="16.5" customHeight="1">
      <c r="B326" s="136"/>
      <c r="C326" s="137" t="s">
        <v>5816</v>
      </c>
      <c r="D326" s="137" t="s">
        <v>157</v>
      </c>
      <c r="E326" s="138" t="s">
        <v>7579</v>
      </c>
      <c r="F326" s="139" t="s">
        <v>7580</v>
      </c>
      <c r="G326" s="140" t="s">
        <v>333</v>
      </c>
      <c r="H326" s="141">
        <v>30</v>
      </c>
      <c r="I326" s="142"/>
      <c r="J326" s="143">
        <f t="shared" si="60"/>
        <v>0</v>
      </c>
      <c r="K326" s="144"/>
      <c r="L326" s="32"/>
      <c r="M326" s="145" t="s">
        <v>1</v>
      </c>
      <c r="N326" s="146" t="s">
        <v>42</v>
      </c>
      <c r="P326" s="147">
        <f t="shared" si="61"/>
        <v>0</v>
      </c>
      <c r="Q326" s="147">
        <v>0</v>
      </c>
      <c r="R326" s="147">
        <f t="shared" si="62"/>
        <v>0</v>
      </c>
      <c r="S326" s="147">
        <v>0</v>
      </c>
      <c r="T326" s="148">
        <f t="shared" si="63"/>
        <v>0</v>
      </c>
      <c r="AR326" s="149" t="s">
        <v>1219</v>
      </c>
      <c r="AT326" s="149" t="s">
        <v>157</v>
      </c>
      <c r="AU326" s="149" t="s">
        <v>89</v>
      </c>
      <c r="AY326" s="17" t="s">
        <v>156</v>
      </c>
      <c r="BE326" s="150">
        <f t="shared" si="64"/>
        <v>0</v>
      </c>
      <c r="BF326" s="150">
        <f t="shared" si="65"/>
        <v>0</v>
      </c>
      <c r="BG326" s="150">
        <f t="shared" si="66"/>
        <v>0</v>
      </c>
      <c r="BH326" s="150">
        <f t="shared" si="67"/>
        <v>0</v>
      </c>
      <c r="BI326" s="150">
        <f t="shared" si="68"/>
        <v>0</v>
      </c>
      <c r="BJ326" s="17" t="s">
        <v>89</v>
      </c>
      <c r="BK326" s="150">
        <f t="shared" si="69"/>
        <v>0</v>
      </c>
      <c r="BL326" s="17" t="s">
        <v>1219</v>
      </c>
      <c r="BM326" s="149" t="s">
        <v>7581</v>
      </c>
    </row>
    <row r="327" spans="2:65" s="1" customFormat="1" ht="16.5" customHeight="1">
      <c r="B327" s="136"/>
      <c r="C327" s="137" t="s">
        <v>5820</v>
      </c>
      <c r="D327" s="137" t="s">
        <v>157</v>
      </c>
      <c r="E327" s="138" t="s">
        <v>7582</v>
      </c>
      <c r="F327" s="139" t="s">
        <v>7583</v>
      </c>
      <c r="G327" s="140" t="s">
        <v>4039</v>
      </c>
      <c r="H327" s="141">
        <v>1</v>
      </c>
      <c r="I327" s="142"/>
      <c r="J327" s="143">
        <f t="shared" si="60"/>
        <v>0</v>
      </c>
      <c r="K327" s="144"/>
      <c r="L327" s="32"/>
      <c r="M327" s="145" t="s">
        <v>1</v>
      </c>
      <c r="N327" s="146" t="s">
        <v>42</v>
      </c>
      <c r="P327" s="147">
        <f t="shared" si="61"/>
        <v>0</v>
      </c>
      <c r="Q327" s="147">
        <v>0</v>
      </c>
      <c r="R327" s="147">
        <f t="shared" si="62"/>
        <v>0</v>
      </c>
      <c r="S327" s="147">
        <v>0</v>
      </c>
      <c r="T327" s="148">
        <f t="shared" si="63"/>
        <v>0</v>
      </c>
      <c r="AR327" s="149" t="s">
        <v>1219</v>
      </c>
      <c r="AT327" s="149" t="s">
        <v>157</v>
      </c>
      <c r="AU327" s="149" t="s">
        <v>89</v>
      </c>
      <c r="AY327" s="17" t="s">
        <v>156</v>
      </c>
      <c r="BE327" s="150">
        <f t="shared" si="64"/>
        <v>0</v>
      </c>
      <c r="BF327" s="150">
        <f t="shared" si="65"/>
        <v>0</v>
      </c>
      <c r="BG327" s="150">
        <f t="shared" si="66"/>
        <v>0</v>
      </c>
      <c r="BH327" s="150">
        <f t="shared" si="67"/>
        <v>0</v>
      </c>
      <c r="BI327" s="150">
        <f t="shared" si="68"/>
        <v>0</v>
      </c>
      <c r="BJ327" s="17" t="s">
        <v>89</v>
      </c>
      <c r="BK327" s="150">
        <f t="shared" si="69"/>
        <v>0</v>
      </c>
      <c r="BL327" s="17" t="s">
        <v>1219</v>
      </c>
      <c r="BM327" s="149" t="s">
        <v>7584</v>
      </c>
    </row>
    <row r="328" spans="2:65" s="1" customFormat="1" ht="16.5" customHeight="1">
      <c r="B328" s="136"/>
      <c r="C328" s="137" t="s">
        <v>5824</v>
      </c>
      <c r="D328" s="137" t="s">
        <v>157</v>
      </c>
      <c r="E328" s="138" t="s">
        <v>7585</v>
      </c>
      <c r="F328" s="139" t="s">
        <v>7586</v>
      </c>
      <c r="G328" s="140" t="s">
        <v>4039</v>
      </c>
      <c r="H328" s="141">
        <v>1</v>
      </c>
      <c r="I328" s="142"/>
      <c r="J328" s="143">
        <f t="shared" si="60"/>
        <v>0</v>
      </c>
      <c r="K328" s="144"/>
      <c r="L328" s="32"/>
      <c r="M328" s="145" t="s">
        <v>1</v>
      </c>
      <c r="N328" s="146" t="s">
        <v>42</v>
      </c>
      <c r="P328" s="147">
        <f t="shared" si="61"/>
        <v>0</v>
      </c>
      <c r="Q328" s="147">
        <v>0</v>
      </c>
      <c r="R328" s="147">
        <f t="shared" si="62"/>
        <v>0</v>
      </c>
      <c r="S328" s="147">
        <v>0</v>
      </c>
      <c r="T328" s="148">
        <f t="shared" si="63"/>
        <v>0</v>
      </c>
      <c r="AR328" s="149" t="s">
        <v>1219</v>
      </c>
      <c r="AT328" s="149" t="s">
        <v>157</v>
      </c>
      <c r="AU328" s="149" t="s">
        <v>89</v>
      </c>
      <c r="AY328" s="17" t="s">
        <v>156</v>
      </c>
      <c r="BE328" s="150">
        <f t="shared" si="64"/>
        <v>0</v>
      </c>
      <c r="BF328" s="150">
        <f t="shared" si="65"/>
        <v>0</v>
      </c>
      <c r="BG328" s="150">
        <f t="shared" si="66"/>
        <v>0</v>
      </c>
      <c r="BH328" s="150">
        <f t="shared" si="67"/>
        <v>0</v>
      </c>
      <c r="BI328" s="150">
        <f t="shared" si="68"/>
        <v>0</v>
      </c>
      <c r="BJ328" s="17" t="s">
        <v>89</v>
      </c>
      <c r="BK328" s="150">
        <f t="shared" si="69"/>
        <v>0</v>
      </c>
      <c r="BL328" s="17" t="s">
        <v>1219</v>
      </c>
      <c r="BM328" s="149" t="s">
        <v>7587</v>
      </c>
    </row>
    <row r="329" spans="2:65" s="1" customFormat="1" ht="16.5" customHeight="1">
      <c r="B329" s="136"/>
      <c r="C329" s="137" t="s">
        <v>5828</v>
      </c>
      <c r="D329" s="137" t="s">
        <v>157</v>
      </c>
      <c r="E329" s="138" t="s">
        <v>7588</v>
      </c>
      <c r="F329" s="139" t="s">
        <v>7348</v>
      </c>
      <c r="G329" s="140" t="s">
        <v>4039</v>
      </c>
      <c r="H329" s="141">
        <v>1</v>
      </c>
      <c r="I329" s="142"/>
      <c r="J329" s="143">
        <f t="shared" si="60"/>
        <v>0</v>
      </c>
      <c r="K329" s="144"/>
      <c r="L329" s="32"/>
      <c r="M329" s="145" t="s">
        <v>1</v>
      </c>
      <c r="N329" s="146" t="s">
        <v>42</v>
      </c>
      <c r="P329" s="147">
        <f t="shared" si="61"/>
        <v>0</v>
      </c>
      <c r="Q329" s="147">
        <v>0</v>
      </c>
      <c r="R329" s="147">
        <f t="shared" si="62"/>
        <v>0</v>
      </c>
      <c r="S329" s="147">
        <v>0</v>
      </c>
      <c r="T329" s="148">
        <f t="shared" si="63"/>
        <v>0</v>
      </c>
      <c r="AR329" s="149" t="s">
        <v>1219</v>
      </c>
      <c r="AT329" s="149" t="s">
        <v>157</v>
      </c>
      <c r="AU329" s="149" t="s">
        <v>89</v>
      </c>
      <c r="AY329" s="17" t="s">
        <v>156</v>
      </c>
      <c r="BE329" s="150">
        <f t="shared" si="64"/>
        <v>0</v>
      </c>
      <c r="BF329" s="150">
        <f t="shared" si="65"/>
        <v>0</v>
      </c>
      <c r="BG329" s="150">
        <f t="shared" si="66"/>
        <v>0</v>
      </c>
      <c r="BH329" s="150">
        <f t="shared" si="67"/>
        <v>0</v>
      </c>
      <c r="BI329" s="150">
        <f t="shared" si="68"/>
        <v>0</v>
      </c>
      <c r="BJ329" s="17" t="s">
        <v>89</v>
      </c>
      <c r="BK329" s="150">
        <f t="shared" si="69"/>
        <v>0</v>
      </c>
      <c r="BL329" s="17" t="s">
        <v>1219</v>
      </c>
      <c r="BM329" s="149" t="s">
        <v>7589</v>
      </c>
    </row>
    <row r="330" spans="2:65" s="1" customFormat="1" ht="16.5" customHeight="1">
      <c r="B330" s="136"/>
      <c r="C330" s="137" t="s">
        <v>5832</v>
      </c>
      <c r="D330" s="137" t="s">
        <v>157</v>
      </c>
      <c r="E330" s="138" t="s">
        <v>7590</v>
      </c>
      <c r="F330" s="139" t="s">
        <v>7591</v>
      </c>
      <c r="G330" s="140" t="s">
        <v>4039</v>
      </c>
      <c r="H330" s="141">
        <v>1</v>
      </c>
      <c r="I330" s="142"/>
      <c r="J330" s="143">
        <f t="shared" si="60"/>
        <v>0</v>
      </c>
      <c r="K330" s="144"/>
      <c r="L330" s="32"/>
      <c r="M330" s="145" t="s">
        <v>1</v>
      </c>
      <c r="N330" s="146" t="s">
        <v>42</v>
      </c>
      <c r="P330" s="147">
        <f t="shared" si="61"/>
        <v>0</v>
      </c>
      <c r="Q330" s="147">
        <v>0</v>
      </c>
      <c r="R330" s="147">
        <f t="shared" si="62"/>
        <v>0</v>
      </c>
      <c r="S330" s="147">
        <v>0</v>
      </c>
      <c r="T330" s="148">
        <f t="shared" si="63"/>
        <v>0</v>
      </c>
      <c r="AR330" s="149" t="s">
        <v>1219</v>
      </c>
      <c r="AT330" s="149" t="s">
        <v>157</v>
      </c>
      <c r="AU330" s="149" t="s">
        <v>89</v>
      </c>
      <c r="AY330" s="17" t="s">
        <v>156</v>
      </c>
      <c r="BE330" s="150">
        <f t="shared" si="64"/>
        <v>0</v>
      </c>
      <c r="BF330" s="150">
        <f t="shared" si="65"/>
        <v>0</v>
      </c>
      <c r="BG330" s="150">
        <f t="shared" si="66"/>
        <v>0</v>
      </c>
      <c r="BH330" s="150">
        <f t="shared" si="67"/>
        <v>0</v>
      </c>
      <c r="BI330" s="150">
        <f t="shared" si="68"/>
        <v>0</v>
      </c>
      <c r="BJ330" s="17" t="s">
        <v>89</v>
      </c>
      <c r="BK330" s="150">
        <f t="shared" si="69"/>
        <v>0</v>
      </c>
      <c r="BL330" s="17" t="s">
        <v>1219</v>
      </c>
      <c r="BM330" s="149" t="s">
        <v>7592</v>
      </c>
    </row>
    <row r="331" spans="2:65" s="1" customFormat="1" ht="16.5" customHeight="1">
      <c r="B331" s="136"/>
      <c r="C331" s="137" t="s">
        <v>5836</v>
      </c>
      <c r="D331" s="137" t="s">
        <v>157</v>
      </c>
      <c r="E331" s="138" t="s">
        <v>7359</v>
      </c>
      <c r="F331" s="139" t="s">
        <v>7360</v>
      </c>
      <c r="G331" s="140" t="s">
        <v>4149</v>
      </c>
      <c r="H331" s="201"/>
      <c r="I331" s="142"/>
      <c r="J331" s="143">
        <f t="shared" si="60"/>
        <v>0</v>
      </c>
      <c r="K331" s="144"/>
      <c r="L331" s="32"/>
      <c r="M331" s="145" t="s">
        <v>1</v>
      </c>
      <c r="N331" s="146" t="s">
        <v>42</v>
      </c>
      <c r="P331" s="147">
        <f t="shared" si="61"/>
        <v>0</v>
      </c>
      <c r="Q331" s="147">
        <v>0</v>
      </c>
      <c r="R331" s="147">
        <f t="shared" si="62"/>
        <v>0</v>
      </c>
      <c r="S331" s="147">
        <v>0</v>
      </c>
      <c r="T331" s="148">
        <f t="shared" si="63"/>
        <v>0</v>
      </c>
      <c r="AR331" s="149" t="s">
        <v>1219</v>
      </c>
      <c r="AT331" s="149" t="s">
        <v>157</v>
      </c>
      <c r="AU331" s="149" t="s">
        <v>89</v>
      </c>
      <c r="AY331" s="17" t="s">
        <v>156</v>
      </c>
      <c r="BE331" s="150">
        <f t="shared" si="64"/>
        <v>0</v>
      </c>
      <c r="BF331" s="150">
        <f t="shared" si="65"/>
        <v>0</v>
      </c>
      <c r="BG331" s="150">
        <f t="shared" si="66"/>
        <v>0</v>
      </c>
      <c r="BH331" s="150">
        <f t="shared" si="67"/>
        <v>0</v>
      </c>
      <c r="BI331" s="150">
        <f t="shared" si="68"/>
        <v>0</v>
      </c>
      <c r="BJ331" s="17" t="s">
        <v>89</v>
      </c>
      <c r="BK331" s="150">
        <f t="shared" si="69"/>
        <v>0</v>
      </c>
      <c r="BL331" s="17" t="s">
        <v>1219</v>
      </c>
      <c r="BM331" s="149" t="s">
        <v>7593</v>
      </c>
    </row>
    <row r="332" spans="2:65" s="10" customFormat="1" ht="22.9" customHeight="1">
      <c r="B332" s="126"/>
      <c r="D332" s="127" t="s">
        <v>75</v>
      </c>
      <c r="E332" s="191" t="s">
        <v>7594</v>
      </c>
      <c r="F332" s="191" t="s">
        <v>7595</v>
      </c>
      <c r="I332" s="129"/>
      <c r="J332" s="192">
        <f>BK332</f>
        <v>0</v>
      </c>
      <c r="L332" s="126"/>
      <c r="M332" s="131"/>
      <c r="P332" s="132">
        <f>SUM(P333:P357)</f>
        <v>0</v>
      </c>
      <c r="R332" s="132">
        <f>SUM(R333:R357)</f>
        <v>0</v>
      </c>
      <c r="T332" s="133">
        <f>SUM(T333:T357)</f>
        <v>0</v>
      </c>
      <c r="AR332" s="127" t="s">
        <v>82</v>
      </c>
      <c r="AT332" s="134" t="s">
        <v>75</v>
      </c>
      <c r="AU332" s="134" t="s">
        <v>82</v>
      </c>
      <c r="AY332" s="127" t="s">
        <v>156</v>
      </c>
      <c r="BK332" s="135">
        <f>SUM(BK333:BK357)</f>
        <v>0</v>
      </c>
    </row>
    <row r="333" spans="2:65" s="1" customFormat="1" ht="16.5" customHeight="1">
      <c r="B333" s="136"/>
      <c r="C333" s="180" t="s">
        <v>5840</v>
      </c>
      <c r="D333" s="180" t="s">
        <v>263</v>
      </c>
      <c r="E333" s="181" t="s">
        <v>7596</v>
      </c>
      <c r="F333" s="182" t="s">
        <v>7521</v>
      </c>
      <c r="G333" s="183" t="s">
        <v>396</v>
      </c>
      <c r="H333" s="184">
        <v>360</v>
      </c>
      <c r="I333" s="185"/>
      <c r="J333" s="186">
        <f t="shared" ref="J333:J357" si="70">ROUND(I333*H333,2)</f>
        <v>0</v>
      </c>
      <c r="K333" s="187"/>
      <c r="L333" s="188"/>
      <c r="M333" s="189" t="s">
        <v>1</v>
      </c>
      <c r="N333" s="190" t="s">
        <v>42</v>
      </c>
      <c r="P333" s="147">
        <f t="shared" ref="P333:P357" si="71">O333*H333</f>
        <v>0</v>
      </c>
      <c r="Q333" s="147">
        <v>0</v>
      </c>
      <c r="R333" s="147">
        <f t="shared" ref="R333:R357" si="72">Q333*H333</f>
        <v>0</v>
      </c>
      <c r="S333" s="147">
        <v>0</v>
      </c>
      <c r="T333" s="148">
        <f t="shared" ref="T333:T357" si="73">S333*H333</f>
        <v>0</v>
      </c>
      <c r="AR333" s="149" t="s">
        <v>1696</v>
      </c>
      <c r="AT333" s="149" t="s">
        <v>263</v>
      </c>
      <c r="AU333" s="149" t="s">
        <v>89</v>
      </c>
      <c r="AY333" s="17" t="s">
        <v>156</v>
      </c>
      <c r="BE333" s="150">
        <f t="shared" ref="BE333:BE357" si="74">IF(N333="základná",J333,0)</f>
        <v>0</v>
      </c>
      <c r="BF333" s="150">
        <f t="shared" ref="BF333:BF357" si="75">IF(N333="znížená",J333,0)</f>
        <v>0</v>
      </c>
      <c r="BG333" s="150">
        <f t="shared" ref="BG333:BG357" si="76">IF(N333="zákl. prenesená",J333,0)</f>
        <v>0</v>
      </c>
      <c r="BH333" s="150">
        <f t="shared" ref="BH333:BH357" si="77">IF(N333="zníž. prenesená",J333,0)</f>
        <v>0</v>
      </c>
      <c r="BI333" s="150">
        <f t="shared" ref="BI333:BI357" si="78">IF(N333="nulová",J333,0)</f>
        <v>0</v>
      </c>
      <c r="BJ333" s="17" t="s">
        <v>89</v>
      </c>
      <c r="BK333" s="150">
        <f t="shared" ref="BK333:BK357" si="79">ROUND(I333*H333,2)</f>
        <v>0</v>
      </c>
      <c r="BL333" s="17" t="s">
        <v>1696</v>
      </c>
      <c r="BM333" s="149" t="s">
        <v>7597</v>
      </c>
    </row>
    <row r="334" spans="2:65" s="1" customFormat="1" ht="16.5" customHeight="1">
      <c r="B334" s="136"/>
      <c r="C334" s="180" t="s">
        <v>5844</v>
      </c>
      <c r="D334" s="180" t="s">
        <v>263</v>
      </c>
      <c r="E334" s="181" t="s">
        <v>7598</v>
      </c>
      <c r="F334" s="182" t="s">
        <v>7524</v>
      </c>
      <c r="G334" s="183" t="s">
        <v>396</v>
      </c>
      <c r="H334" s="184">
        <v>180</v>
      </c>
      <c r="I334" s="185"/>
      <c r="J334" s="186">
        <f t="shared" si="70"/>
        <v>0</v>
      </c>
      <c r="K334" s="187"/>
      <c r="L334" s="188"/>
      <c r="M334" s="189" t="s">
        <v>1</v>
      </c>
      <c r="N334" s="190" t="s">
        <v>42</v>
      </c>
      <c r="P334" s="147">
        <f t="shared" si="71"/>
        <v>0</v>
      </c>
      <c r="Q334" s="147">
        <v>0</v>
      </c>
      <c r="R334" s="147">
        <f t="shared" si="72"/>
        <v>0</v>
      </c>
      <c r="S334" s="147">
        <v>0</v>
      </c>
      <c r="T334" s="148">
        <f t="shared" si="73"/>
        <v>0</v>
      </c>
      <c r="AR334" s="149" t="s">
        <v>1696</v>
      </c>
      <c r="AT334" s="149" t="s">
        <v>263</v>
      </c>
      <c r="AU334" s="149" t="s">
        <v>89</v>
      </c>
      <c r="AY334" s="17" t="s">
        <v>156</v>
      </c>
      <c r="BE334" s="150">
        <f t="shared" si="74"/>
        <v>0</v>
      </c>
      <c r="BF334" s="150">
        <f t="shared" si="75"/>
        <v>0</v>
      </c>
      <c r="BG334" s="150">
        <f t="shared" si="76"/>
        <v>0</v>
      </c>
      <c r="BH334" s="150">
        <f t="shared" si="77"/>
        <v>0</v>
      </c>
      <c r="BI334" s="150">
        <f t="shared" si="78"/>
        <v>0</v>
      </c>
      <c r="BJ334" s="17" t="s">
        <v>89</v>
      </c>
      <c r="BK334" s="150">
        <f t="shared" si="79"/>
        <v>0</v>
      </c>
      <c r="BL334" s="17" t="s">
        <v>1696</v>
      </c>
      <c r="BM334" s="149" t="s">
        <v>7599</v>
      </c>
    </row>
    <row r="335" spans="2:65" s="1" customFormat="1" ht="16.5" customHeight="1">
      <c r="B335" s="136"/>
      <c r="C335" s="180" t="s">
        <v>5848</v>
      </c>
      <c r="D335" s="180" t="s">
        <v>263</v>
      </c>
      <c r="E335" s="181" t="s">
        <v>7600</v>
      </c>
      <c r="F335" s="182" t="s">
        <v>7527</v>
      </c>
      <c r="G335" s="183" t="s">
        <v>396</v>
      </c>
      <c r="H335" s="184">
        <v>85</v>
      </c>
      <c r="I335" s="185"/>
      <c r="J335" s="186">
        <f t="shared" si="70"/>
        <v>0</v>
      </c>
      <c r="K335" s="187"/>
      <c r="L335" s="188"/>
      <c r="M335" s="189" t="s">
        <v>1</v>
      </c>
      <c r="N335" s="190" t="s">
        <v>42</v>
      </c>
      <c r="P335" s="147">
        <f t="shared" si="71"/>
        <v>0</v>
      </c>
      <c r="Q335" s="147">
        <v>0</v>
      </c>
      <c r="R335" s="147">
        <f t="shared" si="72"/>
        <v>0</v>
      </c>
      <c r="S335" s="147">
        <v>0</v>
      </c>
      <c r="T335" s="148">
        <f t="shared" si="73"/>
        <v>0</v>
      </c>
      <c r="AR335" s="149" t="s">
        <v>1696</v>
      </c>
      <c r="AT335" s="149" t="s">
        <v>263</v>
      </c>
      <c r="AU335" s="149" t="s">
        <v>89</v>
      </c>
      <c r="AY335" s="17" t="s">
        <v>156</v>
      </c>
      <c r="BE335" s="150">
        <f t="shared" si="74"/>
        <v>0</v>
      </c>
      <c r="BF335" s="150">
        <f t="shared" si="75"/>
        <v>0</v>
      </c>
      <c r="BG335" s="150">
        <f t="shared" si="76"/>
        <v>0</v>
      </c>
      <c r="BH335" s="150">
        <f t="shared" si="77"/>
        <v>0</v>
      </c>
      <c r="BI335" s="150">
        <f t="shared" si="78"/>
        <v>0</v>
      </c>
      <c r="BJ335" s="17" t="s">
        <v>89</v>
      </c>
      <c r="BK335" s="150">
        <f t="shared" si="79"/>
        <v>0</v>
      </c>
      <c r="BL335" s="17" t="s">
        <v>1696</v>
      </c>
      <c r="BM335" s="149" t="s">
        <v>7601</v>
      </c>
    </row>
    <row r="336" spans="2:65" s="1" customFormat="1" ht="16.5" customHeight="1">
      <c r="B336" s="136"/>
      <c r="C336" s="180" t="s">
        <v>5852</v>
      </c>
      <c r="D336" s="180" t="s">
        <v>263</v>
      </c>
      <c r="E336" s="181" t="s">
        <v>7602</v>
      </c>
      <c r="F336" s="182" t="s">
        <v>7530</v>
      </c>
      <c r="G336" s="183" t="s">
        <v>396</v>
      </c>
      <c r="H336" s="184">
        <v>130</v>
      </c>
      <c r="I336" s="185"/>
      <c r="J336" s="186">
        <f t="shared" si="70"/>
        <v>0</v>
      </c>
      <c r="K336" s="187"/>
      <c r="L336" s="188"/>
      <c r="M336" s="189" t="s">
        <v>1</v>
      </c>
      <c r="N336" s="190" t="s">
        <v>42</v>
      </c>
      <c r="P336" s="147">
        <f t="shared" si="71"/>
        <v>0</v>
      </c>
      <c r="Q336" s="147">
        <v>0</v>
      </c>
      <c r="R336" s="147">
        <f t="shared" si="72"/>
        <v>0</v>
      </c>
      <c r="S336" s="147">
        <v>0</v>
      </c>
      <c r="T336" s="148">
        <f t="shared" si="73"/>
        <v>0</v>
      </c>
      <c r="AR336" s="149" t="s">
        <v>1696</v>
      </c>
      <c r="AT336" s="149" t="s">
        <v>263</v>
      </c>
      <c r="AU336" s="149" t="s">
        <v>89</v>
      </c>
      <c r="AY336" s="17" t="s">
        <v>156</v>
      </c>
      <c r="BE336" s="150">
        <f t="shared" si="74"/>
        <v>0</v>
      </c>
      <c r="BF336" s="150">
        <f t="shared" si="75"/>
        <v>0</v>
      </c>
      <c r="BG336" s="150">
        <f t="shared" si="76"/>
        <v>0</v>
      </c>
      <c r="BH336" s="150">
        <f t="shared" si="77"/>
        <v>0</v>
      </c>
      <c r="BI336" s="150">
        <f t="shared" si="78"/>
        <v>0</v>
      </c>
      <c r="BJ336" s="17" t="s">
        <v>89</v>
      </c>
      <c r="BK336" s="150">
        <f t="shared" si="79"/>
        <v>0</v>
      </c>
      <c r="BL336" s="17" t="s">
        <v>1696</v>
      </c>
      <c r="BM336" s="149" t="s">
        <v>7603</v>
      </c>
    </row>
    <row r="337" spans="2:65" s="1" customFormat="1" ht="21.75" customHeight="1">
      <c r="B337" s="136"/>
      <c r="C337" s="180" t="s">
        <v>5856</v>
      </c>
      <c r="D337" s="180" t="s">
        <v>263</v>
      </c>
      <c r="E337" s="181" t="s">
        <v>7604</v>
      </c>
      <c r="F337" s="182" t="s">
        <v>7605</v>
      </c>
      <c r="G337" s="183" t="s">
        <v>333</v>
      </c>
      <c r="H337" s="184">
        <v>6</v>
      </c>
      <c r="I337" s="185"/>
      <c r="J337" s="186">
        <f t="shared" si="70"/>
        <v>0</v>
      </c>
      <c r="K337" s="187"/>
      <c r="L337" s="188"/>
      <c r="M337" s="189" t="s">
        <v>1</v>
      </c>
      <c r="N337" s="190" t="s">
        <v>42</v>
      </c>
      <c r="P337" s="147">
        <f t="shared" si="71"/>
        <v>0</v>
      </c>
      <c r="Q337" s="147">
        <v>0</v>
      </c>
      <c r="R337" s="147">
        <f t="shared" si="72"/>
        <v>0</v>
      </c>
      <c r="S337" s="147">
        <v>0</v>
      </c>
      <c r="T337" s="148">
        <f t="shared" si="73"/>
        <v>0</v>
      </c>
      <c r="AR337" s="149" t="s">
        <v>1696</v>
      </c>
      <c r="AT337" s="149" t="s">
        <v>263</v>
      </c>
      <c r="AU337" s="149" t="s">
        <v>89</v>
      </c>
      <c r="AY337" s="17" t="s">
        <v>156</v>
      </c>
      <c r="BE337" s="150">
        <f t="shared" si="74"/>
        <v>0</v>
      </c>
      <c r="BF337" s="150">
        <f t="shared" si="75"/>
        <v>0</v>
      </c>
      <c r="BG337" s="150">
        <f t="shared" si="76"/>
        <v>0</v>
      </c>
      <c r="BH337" s="150">
        <f t="shared" si="77"/>
        <v>0</v>
      </c>
      <c r="BI337" s="150">
        <f t="shared" si="78"/>
        <v>0</v>
      </c>
      <c r="BJ337" s="17" t="s">
        <v>89</v>
      </c>
      <c r="BK337" s="150">
        <f t="shared" si="79"/>
        <v>0</v>
      </c>
      <c r="BL337" s="17" t="s">
        <v>1696</v>
      </c>
      <c r="BM337" s="149" t="s">
        <v>7606</v>
      </c>
    </row>
    <row r="338" spans="2:65" s="1" customFormat="1" ht="21.75" customHeight="1">
      <c r="B338" s="136"/>
      <c r="C338" s="180" t="s">
        <v>5860</v>
      </c>
      <c r="D338" s="180" t="s">
        <v>263</v>
      </c>
      <c r="E338" s="181" t="s">
        <v>7607</v>
      </c>
      <c r="F338" s="182" t="s">
        <v>7608</v>
      </c>
      <c r="G338" s="183" t="s">
        <v>333</v>
      </c>
      <c r="H338" s="184">
        <v>6</v>
      </c>
      <c r="I338" s="185"/>
      <c r="J338" s="186">
        <f t="shared" si="70"/>
        <v>0</v>
      </c>
      <c r="K338" s="187"/>
      <c r="L338" s="188"/>
      <c r="M338" s="189" t="s">
        <v>1</v>
      </c>
      <c r="N338" s="190" t="s">
        <v>42</v>
      </c>
      <c r="P338" s="147">
        <f t="shared" si="71"/>
        <v>0</v>
      </c>
      <c r="Q338" s="147">
        <v>0</v>
      </c>
      <c r="R338" s="147">
        <f t="shared" si="72"/>
        <v>0</v>
      </c>
      <c r="S338" s="147">
        <v>0</v>
      </c>
      <c r="T338" s="148">
        <f t="shared" si="73"/>
        <v>0</v>
      </c>
      <c r="AR338" s="149" t="s">
        <v>1696</v>
      </c>
      <c r="AT338" s="149" t="s">
        <v>263</v>
      </c>
      <c r="AU338" s="149" t="s">
        <v>89</v>
      </c>
      <c r="AY338" s="17" t="s">
        <v>156</v>
      </c>
      <c r="BE338" s="150">
        <f t="shared" si="74"/>
        <v>0</v>
      </c>
      <c r="BF338" s="150">
        <f t="shared" si="75"/>
        <v>0</v>
      </c>
      <c r="BG338" s="150">
        <f t="shared" si="76"/>
        <v>0</v>
      </c>
      <c r="BH338" s="150">
        <f t="shared" si="77"/>
        <v>0</v>
      </c>
      <c r="BI338" s="150">
        <f t="shared" si="78"/>
        <v>0</v>
      </c>
      <c r="BJ338" s="17" t="s">
        <v>89</v>
      </c>
      <c r="BK338" s="150">
        <f t="shared" si="79"/>
        <v>0</v>
      </c>
      <c r="BL338" s="17" t="s">
        <v>1696</v>
      </c>
      <c r="BM338" s="149" t="s">
        <v>7609</v>
      </c>
    </row>
    <row r="339" spans="2:65" s="1" customFormat="1" ht="21.75" customHeight="1">
      <c r="B339" s="136"/>
      <c r="C339" s="180" t="s">
        <v>5864</v>
      </c>
      <c r="D339" s="180" t="s">
        <v>263</v>
      </c>
      <c r="E339" s="181" t="s">
        <v>7610</v>
      </c>
      <c r="F339" s="182" t="s">
        <v>7611</v>
      </c>
      <c r="G339" s="183" t="s">
        <v>333</v>
      </c>
      <c r="H339" s="184">
        <v>1</v>
      </c>
      <c r="I339" s="185"/>
      <c r="J339" s="186">
        <f t="shared" si="70"/>
        <v>0</v>
      </c>
      <c r="K339" s="187"/>
      <c r="L339" s="188"/>
      <c r="M339" s="189" t="s">
        <v>1</v>
      </c>
      <c r="N339" s="190" t="s">
        <v>42</v>
      </c>
      <c r="P339" s="147">
        <f t="shared" si="71"/>
        <v>0</v>
      </c>
      <c r="Q339" s="147">
        <v>0</v>
      </c>
      <c r="R339" s="147">
        <f t="shared" si="72"/>
        <v>0</v>
      </c>
      <c r="S339" s="147">
        <v>0</v>
      </c>
      <c r="T339" s="148">
        <f t="shared" si="73"/>
        <v>0</v>
      </c>
      <c r="AR339" s="149" t="s">
        <v>1696</v>
      </c>
      <c r="AT339" s="149" t="s">
        <v>263</v>
      </c>
      <c r="AU339" s="149" t="s">
        <v>89</v>
      </c>
      <c r="AY339" s="17" t="s">
        <v>156</v>
      </c>
      <c r="BE339" s="150">
        <f t="shared" si="74"/>
        <v>0</v>
      </c>
      <c r="BF339" s="150">
        <f t="shared" si="75"/>
        <v>0</v>
      </c>
      <c r="BG339" s="150">
        <f t="shared" si="76"/>
        <v>0</v>
      </c>
      <c r="BH339" s="150">
        <f t="shared" si="77"/>
        <v>0</v>
      </c>
      <c r="BI339" s="150">
        <f t="shared" si="78"/>
        <v>0</v>
      </c>
      <c r="BJ339" s="17" t="s">
        <v>89</v>
      </c>
      <c r="BK339" s="150">
        <f t="shared" si="79"/>
        <v>0</v>
      </c>
      <c r="BL339" s="17" t="s">
        <v>1696</v>
      </c>
      <c r="BM339" s="149" t="s">
        <v>7612</v>
      </c>
    </row>
    <row r="340" spans="2:65" s="1" customFormat="1" ht="21.75" customHeight="1">
      <c r="B340" s="136"/>
      <c r="C340" s="180" t="s">
        <v>5868</v>
      </c>
      <c r="D340" s="180" t="s">
        <v>263</v>
      </c>
      <c r="E340" s="181" t="s">
        <v>7613</v>
      </c>
      <c r="F340" s="182" t="s">
        <v>7614</v>
      </c>
      <c r="G340" s="183" t="s">
        <v>333</v>
      </c>
      <c r="H340" s="184">
        <v>11</v>
      </c>
      <c r="I340" s="185"/>
      <c r="J340" s="186">
        <f t="shared" si="70"/>
        <v>0</v>
      </c>
      <c r="K340" s="187"/>
      <c r="L340" s="188"/>
      <c r="M340" s="189" t="s">
        <v>1</v>
      </c>
      <c r="N340" s="190" t="s">
        <v>42</v>
      </c>
      <c r="P340" s="147">
        <f t="shared" si="71"/>
        <v>0</v>
      </c>
      <c r="Q340" s="147">
        <v>0</v>
      </c>
      <c r="R340" s="147">
        <f t="shared" si="72"/>
        <v>0</v>
      </c>
      <c r="S340" s="147">
        <v>0</v>
      </c>
      <c r="T340" s="148">
        <f t="shared" si="73"/>
        <v>0</v>
      </c>
      <c r="AR340" s="149" t="s">
        <v>1696</v>
      </c>
      <c r="AT340" s="149" t="s">
        <v>263</v>
      </c>
      <c r="AU340" s="149" t="s">
        <v>89</v>
      </c>
      <c r="AY340" s="17" t="s">
        <v>156</v>
      </c>
      <c r="BE340" s="150">
        <f t="shared" si="74"/>
        <v>0</v>
      </c>
      <c r="BF340" s="150">
        <f t="shared" si="75"/>
        <v>0</v>
      </c>
      <c r="BG340" s="150">
        <f t="shared" si="76"/>
        <v>0</v>
      </c>
      <c r="BH340" s="150">
        <f t="shared" si="77"/>
        <v>0</v>
      </c>
      <c r="BI340" s="150">
        <f t="shared" si="78"/>
        <v>0</v>
      </c>
      <c r="BJ340" s="17" t="s">
        <v>89</v>
      </c>
      <c r="BK340" s="150">
        <f t="shared" si="79"/>
        <v>0</v>
      </c>
      <c r="BL340" s="17" t="s">
        <v>1696</v>
      </c>
      <c r="BM340" s="149" t="s">
        <v>7615</v>
      </c>
    </row>
    <row r="341" spans="2:65" s="1" customFormat="1" ht="16.5" customHeight="1">
      <c r="B341" s="136"/>
      <c r="C341" s="180" t="s">
        <v>5872</v>
      </c>
      <c r="D341" s="180" t="s">
        <v>263</v>
      </c>
      <c r="E341" s="181" t="s">
        <v>7616</v>
      </c>
      <c r="F341" s="182" t="s">
        <v>7617</v>
      </c>
      <c r="G341" s="183" t="s">
        <v>333</v>
      </c>
      <c r="H341" s="184">
        <v>1</v>
      </c>
      <c r="I341" s="185"/>
      <c r="J341" s="186">
        <f t="shared" si="70"/>
        <v>0</v>
      </c>
      <c r="K341" s="187"/>
      <c r="L341" s="188"/>
      <c r="M341" s="189" t="s">
        <v>1</v>
      </c>
      <c r="N341" s="190" t="s">
        <v>42</v>
      </c>
      <c r="P341" s="147">
        <f t="shared" si="71"/>
        <v>0</v>
      </c>
      <c r="Q341" s="147">
        <v>0</v>
      </c>
      <c r="R341" s="147">
        <f t="shared" si="72"/>
        <v>0</v>
      </c>
      <c r="S341" s="147">
        <v>0</v>
      </c>
      <c r="T341" s="148">
        <f t="shared" si="73"/>
        <v>0</v>
      </c>
      <c r="AR341" s="149" t="s">
        <v>1696</v>
      </c>
      <c r="AT341" s="149" t="s">
        <v>263</v>
      </c>
      <c r="AU341" s="149" t="s">
        <v>89</v>
      </c>
      <c r="AY341" s="17" t="s">
        <v>156</v>
      </c>
      <c r="BE341" s="150">
        <f t="shared" si="74"/>
        <v>0</v>
      </c>
      <c r="BF341" s="150">
        <f t="shared" si="75"/>
        <v>0</v>
      </c>
      <c r="BG341" s="150">
        <f t="shared" si="76"/>
        <v>0</v>
      </c>
      <c r="BH341" s="150">
        <f t="shared" si="77"/>
        <v>0</v>
      </c>
      <c r="BI341" s="150">
        <f t="shared" si="78"/>
        <v>0</v>
      </c>
      <c r="BJ341" s="17" t="s">
        <v>89</v>
      </c>
      <c r="BK341" s="150">
        <f t="shared" si="79"/>
        <v>0</v>
      </c>
      <c r="BL341" s="17" t="s">
        <v>1696</v>
      </c>
      <c r="BM341" s="149" t="s">
        <v>7618</v>
      </c>
    </row>
    <row r="342" spans="2:65" s="1" customFormat="1" ht="16.5" customHeight="1">
      <c r="B342" s="136"/>
      <c r="C342" s="180" t="s">
        <v>5876</v>
      </c>
      <c r="D342" s="180" t="s">
        <v>263</v>
      </c>
      <c r="E342" s="181" t="s">
        <v>7619</v>
      </c>
      <c r="F342" s="182" t="s">
        <v>7542</v>
      </c>
      <c r="G342" s="183" t="s">
        <v>333</v>
      </c>
      <c r="H342" s="184">
        <v>450</v>
      </c>
      <c r="I342" s="185"/>
      <c r="J342" s="186">
        <f t="shared" si="70"/>
        <v>0</v>
      </c>
      <c r="K342" s="187"/>
      <c r="L342" s="188"/>
      <c r="M342" s="189" t="s">
        <v>1</v>
      </c>
      <c r="N342" s="190" t="s">
        <v>42</v>
      </c>
      <c r="P342" s="147">
        <f t="shared" si="71"/>
        <v>0</v>
      </c>
      <c r="Q342" s="147">
        <v>0</v>
      </c>
      <c r="R342" s="147">
        <f t="shared" si="72"/>
        <v>0</v>
      </c>
      <c r="S342" s="147">
        <v>0</v>
      </c>
      <c r="T342" s="148">
        <f t="shared" si="73"/>
        <v>0</v>
      </c>
      <c r="AR342" s="149" t="s">
        <v>1696</v>
      </c>
      <c r="AT342" s="149" t="s">
        <v>263</v>
      </c>
      <c r="AU342" s="149" t="s">
        <v>89</v>
      </c>
      <c r="AY342" s="17" t="s">
        <v>156</v>
      </c>
      <c r="BE342" s="150">
        <f t="shared" si="74"/>
        <v>0</v>
      </c>
      <c r="BF342" s="150">
        <f t="shared" si="75"/>
        <v>0</v>
      </c>
      <c r="BG342" s="150">
        <f t="shared" si="76"/>
        <v>0</v>
      </c>
      <c r="BH342" s="150">
        <f t="shared" si="77"/>
        <v>0</v>
      </c>
      <c r="BI342" s="150">
        <f t="shared" si="78"/>
        <v>0</v>
      </c>
      <c r="BJ342" s="17" t="s">
        <v>89</v>
      </c>
      <c r="BK342" s="150">
        <f t="shared" si="79"/>
        <v>0</v>
      </c>
      <c r="BL342" s="17" t="s">
        <v>1696</v>
      </c>
      <c r="BM342" s="149" t="s">
        <v>7620</v>
      </c>
    </row>
    <row r="343" spans="2:65" s="1" customFormat="1" ht="16.5" customHeight="1">
      <c r="B343" s="136"/>
      <c r="C343" s="180" t="s">
        <v>5880</v>
      </c>
      <c r="D343" s="180" t="s">
        <v>263</v>
      </c>
      <c r="E343" s="181" t="s">
        <v>7621</v>
      </c>
      <c r="F343" s="182" t="s">
        <v>7545</v>
      </c>
      <c r="G343" s="183" t="s">
        <v>333</v>
      </c>
      <c r="H343" s="184">
        <v>3</v>
      </c>
      <c r="I343" s="185"/>
      <c r="J343" s="186">
        <f t="shared" si="70"/>
        <v>0</v>
      </c>
      <c r="K343" s="187"/>
      <c r="L343" s="188"/>
      <c r="M343" s="189" t="s">
        <v>1</v>
      </c>
      <c r="N343" s="190" t="s">
        <v>42</v>
      </c>
      <c r="P343" s="147">
        <f t="shared" si="71"/>
        <v>0</v>
      </c>
      <c r="Q343" s="147">
        <v>0</v>
      </c>
      <c r="R343" s="147">
        <f t="shared" si="72"/>
        <v>0</v>
      </c>
      <c r="S343" s="147">
        <v>0</v>
      </c>
      <c r="T343" s="148">
        <f t="shared" si="73"/>
        <v>0</v>
      </c>
      <c r="AR343" s="149" t="s">
        <v>1696</v>
      </c>
      <c r="AT343" s="149" t="s">
        <v>263</v>
      </c>
      <c r="AU343" s="149" t="s">
        <v>89</v>
      </c>
      <c r="AY343" s="17" t="s">
        <v>156</v>
      </c>
      <c r="BE343" s="150">
        <f t="shared" si="74"/>
        <v>0</v>
      </c>
      <c r="BF343" s="150">
        <f t="shared" si="75"/>
        <v>0</v>
      </c>
      <c r="BG343" s="150">
        <f t="shared" si="76"/>
        <v>0</v>
      </c>
      <c r="BH343" s="150">
        <f t="shared" si="77"/>
        <v>0</v>
      </c>
      <c r="BI343" s="150">
        <f t="shared" si="78"/>
        <v>0</v>
      </c>
      <c r="BJ343" s="17" t="s">
        <v>89</v>
      </c>
      <c r="BK343" s="150">
        <f t="shared" si="79"/>
        <v>0</v>
      </c>
      <c r="BL343" s="17" t="s">
        <v>1696</v>
      </c>
      <c r="BM343" s="149" t="s">
        <v>7622</v>
      </c>
    </row>
    <row r="344" spans="2:65" s="1" customFormat="1" ht="16.5" customHeight="1">
      <c r="B344" s="136"/>
      <c r="C344" s="180" t="s">
        <v>5884</v>
      </c>
      <c r="D344" s="180" t="s">
        <v>263</v>
      </c>
      <c r="E344" s="181" t="s">
        <v>7623</v>
      </c>
      <c r="F344" s="182" t="s">
        <v>7548</v>
      </c>
      <c r="G344" s="183" t="s">
        <v>333</v>
      </c>
      <c r="H344" s="184">
        <v>13</v>
      </c>
      <c r="I344" s="185"/>
      <c r="J344" s="186">
        <f t="shared" si="70"/>
        <v>0</v>
      </c>
      <c r="K344" s="187"/>
      <c r="L344" s="188"/>
      <c r="M344" s="189" t="s">
        <v>1</v>
      </c>
      <c r="N344" s="190" t="s">
        <v>42</v>
      </c>
      <c r="P344" s="147">
        <f t="shared" si="71"/>
        <v>0</v>
      </c>
      <c r="Q344" s="147">
        <v>0</v>
      </c>
      <c r="R344" s="147">
        <f t="shared" si="72"/>
        <v>0</v>
      </c>
      <c r="S344" s="147">
        <v>0</v>
      </c>
      <c r="T344" s="148">
        <f t="shared" si="73"/>
        <v>0</v>
      </c>
      <c r="AR344" s="149" t="s">
        <v>1696</v>
      </c>
      <c r="AT344" s="149" t="s">
        <v>263</v>
      </c>
      <c r="AU344" s="149" t="s">
        <v>89</v>
      </c>
      <c r="AY344" s="17" t="s">
        <v>156</v>
      </c>
      <c r="BE344" s="150">
        <f t="shared" si="74"/>
        <v>0</v>
      </c>
      <c r="BF344" s="150">
        <f t="shared" si="75"/>
        <v>0</v>
      </c>
      <c r="BG344" s="150">
        <f t="shared" si="76"/>
        <v>0</v>
      </c>
      <c r="BH344" s="150">
        <f t="shared" si="77"/>
        <v>0</v>
      </c>
      <c r="BI344" s="150">
        <f t="shared" si="78"/>
        <v>0</v>
      </c>
      <c r="BJ344" s="17" t="s">
        <v>89</v>
      </c>
      <c r="BK344" s="150">
        <f t="shared" si="79"/>
        <v>0</v>
      </c>
      <c r="BL344" s="17" t="s">
        <v>1696</v>
      </c>
      <c r="BM344" s="149" t="s">
        <v>7624</v>
      </c>
    </row>
    <row r="345" spans="2:65" s="1" customFormat="1" ht="16.5" customHeight="1">
      <c r="B345" s="136"/>
      <c r="C345" s="180" t="s">
        <v>5888</v>
      </c>
      <c r="D345" s="180" t="s">
        <v>263</v>
      </c>
      <c r="E345" s="181" t="s">
        <v>7625</v>
      </c>
      <c r="F345" s="182" t="s">
        <v>7551</v>
      </c>
      <c r="G345" s="183" t="s">
        <v>333</v>
      </c>
      <c r="H345" s="184">
        <v>12</v>
      </c>
      <c r="I345" s="185"/>
      <c r="J345" s="186">
        <f t="shared" si="70"/>
        <v>0</v>
      </c>
      <c r="K345" s="187"/>
      <c r="L345" s="188"/>
      <c r="M345" s="189" t="s">
        <v>1</v>
      </c>
      <c r="N345" s="190" t="s">
        <v>42</v>
      </c>
      <c r="P345" s="147">
        <f t="shared" si="71"/>
        <v>0</v>
      </c>
      <c r="Q345" s="147">
        <v>0</v>
      </c>
      <c r="R345" s="147">
        <f t="shared" si="72"/>
        <v>0</v>
      </c>
      <c r="S345" s="147">
        <v>0</v>
      </c>
      <c r="T345" s="148">
        <f t="shared" si="73"/>
        <v>0</v>
      </c>
      <c r="AR345" s="149" t="s">
        <v>1696</v>
      </c>
      <c r="AT345" s="149" t="s">
        <v>263</v>
      </c>
      <c r="AU345" s="149" t="s">
        <v>89</v>
      </c>
      <c r="AY345" s="17" t="s">
        <v>156</v>
      </c>
      <c r="BE345" s="150">
        <f t="shared" si="74"/>
        <v>0</v>
      </c>
      <c r="BF345" s="150">
        <f t="shared" si="75"/>
        <v>0</v>
      </c>
      <c r="BG345" s="150">
        <f t="shared" si="76"/>
        <v>0</v>
      </c>
      <c r="BH345" s="150">
        <f t="shared" si="77"/>
        <v>0</v>
      </c>
      <c r="BI345" s="150">
        <f t="shared" si="78"/>
        <v>0</v>
      </c>
      <c r="BJ345" s="17" t="s">
        <v>89</v>
      </c>
      <c r="BK345" s="150">
        <f t="shared" si="79"/>
        <v>0</v>
      </c>
      <c r="BL345" s="17" t="s">
        <v>1696</v>
      </c>
      <c r="BM345" s="149" t="s">
        <v>7626</v>
      </c>
    </row>
    <row r="346" spans="2:65" s="1" customFormat="1" ht="16.5" customHeight="1">
      <c r="B346" s="136"/>
      <c r="C346" s="180" t="s">
        <v>5892</v>
      </c>
      <c r="D346" s="180" t="s">
        <v>263</v>
      </c>
      <c r="E346" s="181" t="s">
        <v>7627</v>
      </c>
      <c r="F346" s="182" t="s">
        <v>7554</v>
      </c>
      <c r="G346" s="183" t="s">
        <v>333</v>
      </c>
      <c r="H346" s="184">
        <v>64</v>
      </c>
      <c r="I346" s="185"/>
      <c r="J346" s="186">
        <f t="shared" si="70"/>
        <v>0</v>
      </c>
      <c r="K346" s="187"/>
      <c r="L346" s="188"/>
      <c r="M346" s="189" t="s">
        <v>1</v>
      </c>
      <c r="N346" s="190" t="s">
        <v>42</v>
      </c>
      <c r="P346" s="147">
        <f t="shared" si="71"/>
        <v>0</v>
      </c>
      <c r="Q346" s="147">
        <v>0</v>
      </c>
      <c r="R346" s="147">
        <f t="shared" si="72"/>
        <v>0</v>
      </c>
      <c r="S346" s="147">
        <v>0</v>
      </c>
      <c r="T346" s="148">
        <f t="shared" si="73"/>
        <v>0</v>
      </c>
      <c r="AR346" s="149" t="s">
        <v>1696</v>
      </c>
      <c r="AT346" s="149" t="s">
        <v>263</v>
      </c>
      <c r="AU346" s="149" t="s">
        <v>89</v>
      </c>
      <c r="AY346" s="17" t="s">
        <v>156</v>
      </c>
      <c r="BE346" s="150">
        <f t="shared" si="74"/>
        <v>0</v>
      </c>
      <c r="BF346" s="150">
        <f t="shared" si="75"/>
        <v>0</v>
      </c>
      <c r="BG346" s="150">
        <f t="shared" si="76"/>
        <v>0</v>
      </c>
      <c r="BH346" s="150">
        <f t="shared" si="77"/>
        <v>0</v>
      </c>
      <c r="BI346" s="150">
        <f t="shared" si="78"/>
        <v>0</v>
      </c>
      <c r="BJ346" s="17" t="s">
        <v>89</v>
      </c>
      <c r="BK346" s="150">
        <f t="shared" si="79"/>
        <v>0</v>
      </c>
      <c r="BL346" s="17" t="s">
        <v>1696</v>
      </c>
      <c r="BM346" s="149" t="s">
        <v>7628</v>
      </c>
    </row>
    <row r="347" spans="2:65" s="1" customFormat="1" ht="16.5" customHeight="1">
      <c r="B347" s="136"/>
      <c r="C347" s="180" t="s">
        <v>5896</v>
      </c>
      <c r="D347" s="180" t="s">
        <v>263</v>
      </c>
      <c r="E347" s="181" t="s">
        <v>7629</v>
      </c>
      <c r="F347" s="182" t="s">
        <v>7557</v>
      </c>
      <c r="G347" s="183" t="s">
        <v>333</v>
      </c>
      <c r="H347" s="184">
        <v>12</v>
      </c>
      <c r="I347" s="185"/>
      <c r="J347" s="186">
        <f t="shared" si="70"/>
        <v>0</v>
      </c>
      <c r="K347" s="187"/>
      <c r="L347" s="188"/>
      <c r="M347" s="189" t="s">
        <v>1</v>
      </c>
      <c r="N347" s="190" t="s">
        <v>42</v>
      </c>
      <c r="P347" s="147">
        <f t="shared" si="71"/>
        <v>0</v>
      </c>
      <c r="Q347" s="147">
        <v>0</v>
      </c>
      <c r="R347" s="147">
        <f t="shared" si="72"/>
        <v>0</v>
      </c>
      <c r="S347" s="147">
        <v>0</v>
      </c>
      <c r="T347" s="148">
        <f t="shared" si="73"/>
        <v>0</v>
      </c>
      <c r="AR347" s="149" t="s">
        <v>1696</v>
      </c>
      <c r="AT347" s="149" t="s">
        <v>263</v>
      </c>
      <c r="AU347" s="149" t="s">
        <v>89</v>
      </c>
      <c r="AY347" s="17" t="s">
        <v>156</v>
      </c>
      <c r="BE347" s="150">
        <f t="shared" si="74"/>
        <v>0</v>
      </c>
      <c r="BF347" s="150">
        <f t="shared" si="75"/>
        <v>0</v>
      </c>
      <c r="BG347" s="150">
        <f t="shared" si="76"/>
        <v>0</v>
      </c>
      <c r="BH347" s="150">
        <f t="shared" si="77"/>
        <v>0</v>
      </c>
      <c r="BI347" s="150">
        <f t="shared" si="78"/>
        <v>0</v>
      </c>
      <c r="BJ347" s="17" t="s">
        <v>89</v>
      </c>
      <c r="BK347" s="150">
        <f t="shared" si="79"/>
        <v>0</v>
      </c>
      <c r="BL347" s="17" t="s">
        <v>1696</v>
      </c>
      <c r="BM347" s="149" t="s">
        <v>7630</v>
      </c>
    </row>
    <row r="348" spans="2:65" s="1" customFormat="1" ht="16.5" customHeight="1">
      <c r="B348" s="136"/>
      <c r="C348" s="180" t="s">
        <v>5900</v>
      </c>
      <c r="D348" s="180" t="s">
        <v>263</v>
      </c>
      <c r="E348" s="181" t="s">
        <v>7631</v>
      </c>
      <c r="F348" s="182" t="s">
        <v>7560</v>
      </c>
      <c r="G348" s="183" t="s">
        <v>333</v>
      </c>
      <c r="H348" s="184">
        <v>3</v>
      </c>
      <c r="I348" s="185"/>
      <c r="J348" s="186">
        <f t="shared" si="70"/>
        <v>0</v>
      </c>
      <c r="K348" s="187"/>
      <c r="L348" s="188"/>
      <c r="M348" s="189" t="s">
        <v>1</v>
      </c>
      <c r="N348" s="190" t="s">
        <v>42</v>
      </c>
      <c r="P348" s="147">
        <f t="shared" si="71"/>
        <v>0</v>
      </c>
      <c r="Q348" s="147">
        <v>0</v>
      </c>
      <c r="R348" s="147">
        <f t="shared" si="72"/>
        <v>0</v>
      </c>
      <c r="S348" s="147">
        <v>0</v>
      </c>
      <c r="T348" s="148">
        <f t="shared" si="73"/>
        <v>0</v>
      </c>
      <c r="AR348" s="149" t="s">
        <v>1696</v>
      </c>
      <c r="AT348" s="149" t="s">
        <v>263</v>
      </c>
      <c r="AU348" s="149" t="s">
        <v>89</v>
      </c>
      <c r="AY348" s="17" t="s">
        <v>156</v>
      </c>
      <c r="BE348" s="150">
        <f t="shared" si="74"/>
        <v>0</v>
      </c>
      <c r="BF348" s="150">
        <f t="shared" si="75"/>
        <v>0</v>
      </c>
      <c r="BG348" s="150">
        <f t="shared" si="76"/>
        <v>0</v>
      </c>
      <c r="BH348" s="150">
        <f t="shared" si="77"/>
        <v>0</v>
      </c>
      <c r="BI348" s="150">
        <f t="shared" si="78"/>
        <v>0</v>
      </c>
      <c r="BJ348" s="17" t="s">
        <v>89</v>
      </c>
      <c r="BK348" s="150">
        <f t="shared" si="79"/>
        <v>0</v>
      </c>
      <c r="BL348" s="17" t="s">
        <v>1696</v>
      </c>
      <c r="BM348" s="149" t="s">
        <v>7632</v>
      </c>
    </row>
    <row r="349" spans="2:65" s="1" customFormat="1" ht="16.5" customHeight="1">
      <c r="B349" s="136"/>
      <c r="C349" s="180" t="s">
        <v>5904</v>
      </c>
      <c r="D349" s="180" t="s">
        <v>263</v>
      </c>
      <c r="E349" s="181" t="s">
        <v>7633</v>
      </c>
      <c r="F349" s="182" t="s">
        <v>7563</v>
      </c>
      <c r="G349" s="183" t="s">
        <v>333</v>
      </c>
      <c r="H349" s="184">
        <v>4</v>
      </c>
      <c r="I349" s="185"/>
      <c r="J349" s="186">
        <f t="shared" si="70"/>
        <v>0</v>
      </c>
      <c r="K349" s="187"/>
      <c r="L349" s="188"/>
      <c r="M349" s="189" t="s">
        <v>1</v>
      </c>
      <c r="N349" s="190" t="s">
        <v>42</v>
      </c>
      <c r="P349" s="147">
        <f t="shared" si="71"/>
        <v>0</v>
      </c>
      <c r="Q349" s="147">
        <v>0</v>
      </c>
      <c r="R349" s="147">
        <f t="shared" si="72"/>
        <v>0</v>
      </c>
      <c r="S349" s="147">
        <v>0</v>
      </c>
      <c r="T349" s="148">
        <f t="shared" si="73"/>
        <v>0</v>
      </c>
      <c r="AR349" s="149" t="s">
        <v>1696</v>
      </c>
      <c r="AT349" s="149" t="s">
        <v>263</v>
      </c>
      <c r="AU349" s="149" t="s">
        <v>89</v>
      </c>
      <c r="AY349" s="17" t="s">
        <v>156</v>
      </c>
      <c r="BE349" s="150">
        <f t="shared" si="74"/>
        <v>0</v>
      </c>
      <c r="BF349" s="150">
        <f t="shared" si="75"/>
        <v>0</v>
      </c>
      <c r="BG349" s="150">
        <f t="shared" si="76"/>
        <v>0</v>
      </c>
      <c r="BH349" s="150">
        <f t="shared" si="77"/>
        <v>0</v>
      </c>
      <c r="BI349" s="150">
        <f t="shared" si="78"/>
        <v>0</v>
      </c>
      <c r="BJ349" s="17" t="s">
        <v>89</v>
      </c>
      <c r="BK349" s="150">
        <f t="shared" si="79"/>
        <v>0</v>
      </c>
      <c r="BL349" s="17" t="s">
        <v>1696</v>
      </c>
      <c r="BM349" s="149" t="s">
        <v>7634</v>
      </c>
    </row>
    <row r="350" spans="2:65" s="1" customFormat="1" ht="16.5" customHeight="1">
      <c r="B350" s="136"/>
      <c r="C350" s="180" t="s">
        <v>5908</v>
      </c>
      <c r="D350" s="180" t="s">
        <v>263</v>
      </c>
      <c r="E350" s="181" t="s">
        <v>7635</v>
      </c>
      <c r="F350" s="182" t="s">
        <v>7566</v>
      </c>
      <c r="G350" s="183" t="s">
        <v>333</v>
      </c>
      <c r="H350" s="184">
        <v>131</v>
      </c>
      <c r="I350" s="185"/>
      <c r="J350" s="186">
        <f t="shared" si="70"/>
        <v>0</v>
      </c>
      <c r="K350" s="187"/>
      <c r="L350" s="188"/>
      <c r="M350" s="189" t="s">
        <v>1</v>
      </c>
      <c r="N350" s="190" t="s">
        <v>42</v>
      </c>
      <c r="P350" s="147">
        <f t="shared" si="71"/>
        <v>0</v>
      </c>
      <c r="Q350" s="147">
        <v>0</v>
      </c>
      <c r="R350" s="147">
        <f t="shared" si="72"/>
        <v>0</v>
      </c>
      <c r="S350" s="147">
        <v>0</v>
      </c>
      <c r="T350" s="148">
        <f t="shared" si="73"/>
        <v>0</v>
      </c>
      <c r="AR350" s="149" t="s">
        <v>1696</v>
      </c>
      <c r="AT350" s="149" t="s">
        <v>263</v>
      </c>
      <c r="AU350" s="149" t="s">
        <v>89</v>
      </c>
      <c r="AY350" s="17" t="s">
        <v>156</v>
      </c>
      <c r="BE350" s="150">
        <f t="shared" si="74"/>
        <v>0</v>
      </c>
      <c r="BF350" s="150">
        <f t="shared" si="75"/>
        <v>0</v>
      </c>
      <c r="BG350" s="150">
        <f t="shared" si="76"/>
        <v>0</v>
      </c>
      <c r="BH350" s="150">
        <f t="shared" si="77"/>
        <v>0</v>
      </c>
      <c r="BI350" s="150">
        <f t="shared" si="78"/>
        <v>0</v>
      </c>
      <c r="BJ350" s="17" t="s">
        <v>89</v>
      </c>
      <c r="BK350" s="150">
        <f t="shared" si="79"/>
        <v>0</v>
      </c>
      <c r="BL350" s="17" t="s">
        <v>1696</v>
      </c>
      <c r="BM350" s="149" t="s">
        <v>7636</v>
      </c>
    </row>
    <row r="351" spans="2:65" s="1" customFormat="1" ht="16.5" customHeight="1">
      <c r="B351" s="136"/>
      <c r="C351" s="180" t="s">
        <v>5912</v>
      </c>
      <c r="D351" s="180" t="s">
        <v>263</v>
      </c>
      <c r="E351" s="181" t="s">
        <v>7637</v>
      </c>
      <c r="F351" s="182" t="s">
        <v>7568</v>
      </c>
      <c r="G351" s="183" t="s">
        <v>333</v>
      </c>
      <c r="H351" s="184">
        <v>15</v>
      </c>
      <c r="I351" s="185"/>
      <c r="J351" s="186">
        <f t="shared" si="70"/>
        <v>0</v>
      </c>
      <c r="K351" s="187"/>
      <c r="L351" s="188"/>
      <c r="M351" s="189" t="s">
        <v>1</v>
      </c>
      <c r="N351" s="190" t="s">
        <v>42</v>
      </c>
      <c r="P351" s="147">
        <f t="shared" si="71"/>
        <v>0</v>
      </c>
      <c r="Q351" s="147">
        <v>0</v>
      </c>
      <c r="R351" s="147">
        <f t="shared" si="72"/>
        <v>0</v>
      </c>
      <c r="S351" s="147">
        <v>0</v>
      </c>
      <c r="T351" s="148">
        <f t="shared" si="73"/>
        <v>0</v>
      </c>
      <c r="AR351" s="149" t="s">
        <v>1696</v>
      </c>
      <c r="AT351" s="149" t="s">
        <v>263</v>
      </c>
      <c r="AU351" s="149" t="s">
        <v>89</v>
      </c>
      <c r="AY351" s="17" t="s">
        <v>156</v>
      </c>
      <c r="BE351" s="150">
        <f t="shared" si="74"/>
        <v>0</v>
      </c>
      <c r="BF351" s="150">
        <f t="shared" si="75"/>
        <v>0</v>
      </c>
      <c r="BG351" s="150">
        <f t="shared" si="76"/>
        <v>0</v>
      </c>
      <c r="BH351" s="150">
        <f t="shared" si="77"/>
        <v>0</v>
      </c>
      <c r="BI351" s="150">
        <f t="shared" si="78"/>
        <v>0</v>
      </c>
      <c r="BJ351" s="17" t="s">
        <v>89</v>
      </c>
      <c r="BK351" s="150">
        <f t="shared" si="79"/>
        <v>0</v>
      </c>
      <c r="BL351" s="17" t="s">
        <v>1696</v>
      </c>
      <c r="BM351" s="149" t="s">
        <v>7638</v>
      </c>
    </row>
    <row r="352" spans="2:65" s="1" customFormat="1" ht="16.5" customHeight="1">
      <c r="B352" s="136"/>
      <c r="C352" s="180" t="s">
        <v>5916</v>
      </c>
      <c r="D352" s="180" t="s">
        <v>263</v>
      </c>
      <c r="E352" s="181" t="s">
        <v>7639</v>
      </c>
      <c r="F352" s="182" t="s">
        <v>7571</v>
      </c>
      <c r="G352" s="183" t="s">
        <v>333</v>
      </c>
      <c r="H352" s="184">
        <v>15</v>
      </c>
      <c r="I352" s="185"/>
      <c r="J352" s="186">
        <f t="shared" si="70"/>
        <v>0</v>
      </c>
      <c r="K352" s="187"/>
      <c r="L352" s="188"/>
      <c r="M352" s="189" t="s">
        <v>1</v>
      </c>
      <c r="N352" s="190" t="s">
        <v>42</v>
      </c>
      <c r="P352" s="147">
        <f t="shared" si="71"/>
        <v>0</v>
      </c>
      <c r="Q352" s="147">
        <v>0</v>
      </c>
      <c r="R352" s="147">
        <f t="shared" si="72"/>
        <v>0</v>
      </c>
      <c r="S352" s="147">
        <v>0</v>
      </c>
      <c r="T352" s="148">
        <f t="shared" si="73"/>
        <v>0</v>
      </c>
      <c r="AR352" s="149" t="s">
        <v>1696</v>
      </c>
      <c r="AT352" s="149" t="s">
        <v>263</v>
      </c>
      <c r="AU352" s="149" t="s">
        <v>89</v>
      </c>
      <c r="AY352" s="17" t="s">
        <v>156</v>
      </c>
      <c r="BE352" s="150">
        <f t="shared" si="74"/>
        <v>0</v>
      </c>
      <c r="BF352" s="150">
        <f t="shared" si="75"/>
        <v>0</v>
      </c>
      <c r="BG352" s="150">
        <f t="shared" si="76"/>
        <v>0</v>
      </c>
      <c r="BH352" s="150">
        <f t="shared" si="77"/>
        <v>0</v>
      </c>
      <c r="BI352" s="150">
        <f t="shared" si="78"/>
        <v>0</v>
      </c>
      <c r="BJ352" s="17" t="s">
        <v>89</v>
      </c>
      <c r="BK352" s="150">
        <f t="shared" si="79"/>
        <v>0</v>
      </c>
      <c r="BL352" s="17" t="s">
        <v>1696</v>
      </c>
      <c r="BM352" s="149" t="s">
        <v>7640</v>
      </c>
    </row>
    <row r="353" spans="2:65" s="1" customFormat="1" ht="16.5" customHeight="1">
      <c r="B353" s="136"/>
      <c r="C353" s="180" t="s">
        <v>5920</v>
      </c>
      <c r="D353" s="180" t="s">
        <v>263</v>
      </c>
      <c r="E353" s="181" t="s">
        <v>7641</v>
      </c>
      <c r="F353" s="182" t="s">
        <v>7577</v>
      </c>
      <c r="G353" s="183" t="s">
        <v>333</v>
      </c>
      <c r="H353" s="184">
        <v>15</v>
      </c>
      <c r="I353" s="185"/>
      <c r="J353" s="186">
        <f t="shared" si="70"/>
        <v>0</v>
      </c>
      <c r="K353" s="187"/>
      <c r="L353" s="188"/>
      <c r="M353" s="189" t="s">
        <v>1</v>
      </c>
      <c r="N353" s="190" t="s">
        <v>42</v>
      </c>
      <c r="P353" s="147">
        <f t="shared" si="71"/>
        <v>0</v>
      </c>
      <c r="Q353" s="147">
        <v>0</v>
      </c>
      <c r="R353" s="147">
        <f t="shared" si="72"/>
        <v>0</v>
      </c>
      <c r="S353" s="147">
        <v>0</v>
      </c>
      <c r="T353" s="148">
        <f t="shared" si="73"/>
        <v>0</v>
      </c>
      <c r="AR353" s="149" t="s">
        <v>1696</v>
      </c>
      <c r="AT353" s="149" t="s">
        <v>263</v>
      </c>
      <c r="AU353" s="149" t="s">
        <v>89</v>
      </c>
      <c r="AY353" s="17" t="s">
        <v>156</v>
      </c>
      <c r="BE353" s="150">
        <f t="shared" si="74"/>
        <v>0</v>
      </c>
      <c r="BF353" s="150">
        <f t="shared" si="75"/>
        <v>0</v>
      </c>
      <c r="BG353" s="150">
        <f t="shared" si="76"/>
        <v>0</v>
      </c>
      <c r="BH353" s="150">
        <f t="shared" si="77"/>
        <v>0</v>
      </c>
      <c r="BI353" s="150">
        <f t="shared" si="78"/>
        <v>0</v>
      </c>
      <c r="BJ353" s="17" t="s">
        <v>89</v>
      </c>
      <c r="BK353" s="150">
        <f t="shared" si="79"/>
        <v>0</v>
      </c>
      <c r="BL353" s="17" t="s">
        <v>1696</v>
      </c>
      <c r="BM353" s="149" t="s">
        <v>7642</v>
      </c>
    </row>
    <row r="354" spans="2:65" s="1" customFormat="1" ht="16.5" customHeight="1">
      <c r="B354" s="136"/>
      <c r="C354" s="180" t="s">
        <v>5924</v>
      </c>
      <c r="D354" s="180" t="s">
        <v>263</v>
      </c>
      <c r="E354" s="181" t="s">
        <v>7643</v>
      </c>
      <c r="F354" s="182" t="s">
        <v>7580</v>
      </c>
      <c r="G354" s="183" t="s">
        <v>333</v>
      </c>
      <c r="H354" s="184">
        <v>30</v>
      </c>
      <c r="I354" s="185"/>
      <c r="J354" s="186">
        <f t="shared" si="70"/>
        <v>0</v>
      </c>
      <c r="K354" s="187"/>
      <c r="L354" s="188"/>
      <c r="M354" s="189" t="s">
        <v>1</v>
      </c>
      <c r="N354" s="190" t="s">
        <v>42</v>
      </c>
      <c r="P354" s="147">
        <f t="shared" si="71"/>
        <v>0</v>
      </c>
      <c r="Q354" s="147">
        <v>0</v>
      </c>
      <c r="R354" s="147">
        <f t="shared" si="72"/>
        <v>0</v>
      </c>
      <c r="S354" s="147">
        <v>0</v>
      </c>
      <c r="T354" s="148">
        <f t="shared" si="73"/>
        <v>0</v>
      </c>
      <c r="AR354" s="149" t="s">
        <v>1696</v>
      </c>
      <c r="AT354" s="149" t="s">
        <v>263</v>
      </c>
      <c r="AU354" s="149" t="s">
        <v>89</v>
      </c>
      <c r="AY354" s="17" t="s">
        <v>156</v>
      </c>
      <c r="BE354" s="150">
        <f t="shared" si="74"/>
        <v>0</v>
      </c>
      <c r="BF354" s="150">
        <f t="shared" si="75"/>
        <v>0</v>
      </c>
      <c r="BG354" s="150">
        <f t="shared" si="76"/>
        <v>0</v>
      </c>
      <c r="BH354" s="150">
        <f t="shared" si="77"/>
        <v>0</v>
      </c>
      <c r="BI354" s="150">
        <f t="shared" si="78"/>
        <v>0</v>
      </c>
      <c r="BJ354" s="17" t="s">
        <v>89</v>
      </c>
      <c r="BK354" s="150">
        <f t="shared" si="79"/>
        <v>0</v>
      </c>
      <c r="BL354" s="17" t="s">
        <v>1696</v>
      </c>
      <c r="BM354" s="149" t="s">
        <v>7644</v>
      </c>
    </row>
    <row r="355" spans="2:65" s="1" customFormat="1" ht="16.5" customHeight="1">
      <c r="B355" s="136"/>
      <c r="C355" s="180" t="s">
        <v>5928</v>
      </c>
      <c r="D355" s="180" t="s">
        <v>263</v>
      </c>
      <c r="E355" s="181" t="s">
        <v>7645</v>
      </c>
      <c r="F355" s="182" t="s">
        <v>7646</v>
      </c>
      <c r="G355" s="183" t="s">
        <v>333</v>
      </c>
      <c r="H355" s="184">
        <v>15</v>
      </c>
      <c r="I355" s="185"/>
      <c r="J355" s="186">
        <f t="shared" si="70"/>
        <v>0</v>
      </c>
      <c r="K355" s="187"/>
      <c r="L355" s="188"/>
      <c r="M355" s="189" t="s">
        <v>1</v>
      </c>
      <c r="N355" s="190" t="s">
        <v>42</v>
      </c>
      <c r="P355" s="147">
        <f t="shared" si="71"/>
        <v>0</v>
      </c>
      <c r="Q355" s="147">
        <v>0</v>
      </c>
      <c r="R355" s="147">
        <f t="shared" si="72"/>
        <v>0</v>
      </c>
      <c r="S355" s="147">
        <v>0</v>
      </c>
      <c r="T355" s="148">
        <f t="shared" si="73"/>
        <v>0</v>
      </c>
      <c r="AR355" s="149" t="s">
        <v>1696</v>
      </c>
      <c r="AT355" s="149" t="s">
        <v>263</v>
      </c>
      <c r="AU355" s="149" t="s">
        <v>89</v>
      </c>
      <c r="AY355" s="17" t="s">
        <v>156</v>
      </c>
      <c r="BE355" s="150">
        <f t="shared" si="74"/>
        <v>0</v>
      </c>
      <c r="BF355" s="150">
        <f t="shared" si="75"/>
        <v>0</v>
      </c>
      <c r="BG355" s="150">
        <f t="shared" si="76"/>
        <v>0</v>
      </c>
      <c r="BH355" s="150">
        <f t="shared" si="77"/>
        <v>0</v>
      </c>
      <c r="BI355" s="150">
        <f t="shared" si="78"/>
        <v>0</v>
      </c>
      <c r="BJ355" s="17" t="s">
        <v>89</v>
      </c>
      <c r="BK355" s="150">
        <f t="shared" si="79"/>
        <v>0</v>
      </c>
      <c r="BL355" s="17" t="s">
        <v>1696</v>
      </c>
      <c r="BM355" s="149" t="s">
        <v>7647</v>
      </c>
    </row>
    <row r="356" spans="2:65" s="1" customFormat="1" ht="16.5" customHeight="1">
      <c r="B356" s="136"/>
      <c r="C356" s="180" t="s">
        <v>5932</v>
      </c>
      <c r="D356" s="180" t="s">
        <v>263</v>
      </c>
      <c r="E356" s="181" t="s">
        <v>7648</v>
      </c>
      <c r="F356" s="182" t="s">
        <v>7586</v>
      </c>
      <c r="G356" s="183" t="s">
        <v>4039</v>
      </c>
      <c r="H356" s="184">
        <v>1</v>
      </c>
      <c r="I356" s="185"/>
      <c r="J356" s="186">
        <f t="shared" si="70"/>
        <v>0</v>
      </c>
      <c r="K356" s="187"/>
      <c r="L356" s="188"/>
      <c r="M356" s="189" t="s">
        <v>1</v>
      </c>
      <c r="N356" s="190" t="s">
        <v>42</v>
      </c>
      <c r="P356" s="147">
        <f t="shared" si="71"/>
        <v>0</v>
      </c>
      <c r="Q356" s="147">
        <v>0</v>
      </c>
      <c r="R356" s="147">
        <f t="shared" si="72"/>
        <v>0</v>
      </c>
      <c r="S356" s="147">
        <v>0</v>
      </c>
      <c r="T356" s="148">
        <f t="shared" si="73"/>
        <v>0</v>
      </c>
      <c r="AR356" s="149" t="s">
        <v>1696</v>
      </c>
      <c r="AT356" s="149" t="s">
        <v>263</v>
      </c>
      <c r="AU356" s="149" t="s">
        <v>89</v>
      </c>
      <c r="AY356" s="17" t="s">
        <v>156</v>
      </c>
      <c r="BE356" s="150">
        <f t="shared" si="74"/>
        <v>0</v>
      </c>
      <c r="BF356" s="150">
        <f t="shared" si="75"/>
        <v>0</v>
      </c>
      <c r="BG356" s="150">
        <f t="shared" si="76"/>
        <v>0</v>
      </c>
      <c r="BH356" s="150">
        <f t="shared" si="77"/>
        <v>0</v>
      </c>
      <c r="BI356" s="150">
        <f t="shared" si="78"/>
        <v>0</v>
      </c>
      <c r="BJ356" s="17" t="s">
        <v>89</v>
      </c>
      <c r="BK356" s="150">
        <f t="shared" si="79"/>
        <v>0</v>
      </c>
      <c r="BL356" s="17" t="s">
        <v>1696</v>
      </c>
      <c r="BM356" s="149" t="s">
        <v>7649</v>
      </c>
    </row>
    <row r="357" spans="2:65" s="1" customFormat="1" ht="16.5" customHeight="1">
      <c r="B357" s="136"/>
      <c r="C357" s="180" t="s">
        <v>5936</v>
      </c>
      <c r="D357" s="180" t="s">
        <v>263</v>
      </c>
      <c r="E357" s="181" t="s">
        <v>7515</v>
      </c>
      <c r="F357" s="182" t="s">
        <v>7516</v>
      </c>
      <c r="G357" s="183" t="s">
        <v>4149</v>
      </c>
      <c r="H357" s="209"/>
      <c r="I357" s="185"/>
      <c r="J357" s="186">
        <f t="shared" si="70"/>
        <v>0</v>
      </c>
      <c r="K357" s="187"/>
      <c r="L357" s="188"/>
      <c r="M357" s="189" t="s">
        <v>1</v>
      </c>
      <c r="N357" s="190" t="s">
        <v>42</v>
      </c>
      <c r="P357" s="147">
        <f t="shared" si="71"/>
        <v>0</v>
      </c>
      <c r="Q357" s="147">
        <v>0</v>
      </c>
      <c r="R357" s="147">
        <f t="shared" si="72"/>
        <v>0</v>
      </c>
      <c r="S357" s="147">
        <v>0</v>
      </c>
      <c r="T357" s="148">
        <f t="shared" si="73"/>
        <v>0</v>
      </c>
      <c r="AR357" s="149" t="s">
        <v>1696</v>
      </c>
      <c r="AT357" s="149" t="s">
        <v>263</v>
      </c>
      <c r="AU357" s="149" t="s">
        <v>89</v>
      </c>
      <c r="AY357" s="17" t="s">
        <v>156</v>
      </c>
      <c r="BE357" s="150">
        <f t="shared" si="74"/>
        <v>0</v>
      </c>
      <c r="BF357" s="150">
        <f t="shared" si="75"/>
        <v>0</v>
      </c>
      <c r="BG357" s="150">
        <f t="shared" si="76"/>
        <v>0</v>
      </c>
      <c r="BH357" s="150">
        <f t="shared" si="77"/>
        <v>0</v>
      </c>
      <c r="BI357" s="150">
        <f t="shared" si="78"/>
        <v>0</v>
      </c>
      <c r="BJ357" s="17" t="s">
        <v>89</v>
      </c>
      <c r="BK357" s="150">
        <f t="shared" si="79"/>
        <v>0</v>
      </c>
      <c r="BL357" s="17" t="s">
        <v>1696</v>
      </c>
      <c r="BM357" s="149" t="s">
        <v>7650</v>
      </c>
    </row>
    <row r="358" spans="2:65" s="10" customFormat="1" ht="22.9" customHeight="1">
      <c r="B358" s="126"/>
      <c r="D358" s="127" t="s">
        <v>75</v>
      </c>
      <c r="E358" s="191" t="s">
        <v>7651</v>
      </c>
      <c r="F358" s="191" t="s">
        <v>265</v>
      </c>
      <c r="I358" s="129"/>
      <c r="J358" s="192">
        <f>BK358</f>
        <v>0</v>
      </c>
      <c r="L358" s="126"/>
      <c r="M358" s="131"/>
      <c r="P358" s="132">
        <f>SUM(P359:P361)</f>
        <v>0</v>
      </c>
      <c r="R358" s="132">
        <f>SUM(R359:R361)</f>
        <v>0</v>
      </c>
      <c r="T358" s="133">
        <f>SUM(T359:T361)</f>
        <v>0</v>
      </c>
      <c r="AR358" s="127" t="s">
        <v>163</v>
      </c>
      <c r="AT358" s="134" t="s">
        <v>75</v>
      </c>
      <c r="AU358" s="134" t="s">
        <v>82</v>
      </c>
      <c r="AY358" s="127" t="s">
        <v>156</v>
      </c>
      <c r="BK358" s="135">
        <f>SUM(BK359:BK361)</f>
        <v>0</v>
      </c>
    </row>
    <row r="359" spans="2:65" s="1" customFormat="1" ht="24.2" customHeight="1">
      <c r="B359" s="136"/>
      <c r="C359" s="137" t="s">
        <v>5940</v>
      </c>
      <c r="D359" s="137" t="s">
        <v>157</v>
      </c>
      <c r="E359" s="138" t="s">
        <v>7652</v>
      </c>
      <c r="F359" s="139" t="s">
        <v>7653</v>
      </c>
      <c r="G359" s="140" t="s">
        <v>396</v>
      </c>
      <c r="H359" s="141">
        <v>145</v>
      </c>
      <c r="I359" s="142"/>
      <c r="J359" s="143">
        <f>ROUND(I359*H359,2)</f>
        <v>0</v>
      </c>
      <c r="K359" s="144"/>
      <c r="L359" s="32"/>
      <c r="M359" s="145" t="s">
        <v>1</v>
      </c>
      <c r="N359" s="146" t="s">
        <v>42</v>
      </c>
      <c r="P359" s="147">
        <f>O359*H359</f>
        <v>0</v>
      </c>
      <c r="Q359" s="147">
        <v>0</v>
      </c>
      <c r="R359" s="147">
        <f>Q359*H359</f>
        <v>0</v>
      </c>
      <c r="S359" s="147">
        <v>0</v>
      </c>
      <c r="T359" s="148">
        <f>S359*H359</f>
        <v>0</v>
      </c>
      <c r="AR359" s="149" t="s">
        <v>1219</v>
      </c>
      <c r="AT359" s="149" t="s">
        <v>157</v>
      </c>
      <c r="AU359" s="149" t="s">
        <v>89</v>
      </c>
      <c r="AY359" s="17" t="s">
        <v>156</v>
      </c>
      <c r="BE359" s="150">
        <f>IF(N359="základná",J359,0)</f>
        <v>0</v>
      </c>
      <c r="BF359" s="150">
        <f>IF(N359="znížená",J359,0)</f>
        <v>0</v>
      </c>
      <c r="BG359" s="150">
        <f>IF(N359="zákl. prenesená",J359,0)</f>
        <v>0</v>
      </c>
      <c r="BH359" s="150">
        <f>IF(N359="zníž. prenesená",J359,0)</f>
        <v>0</v>
      </c>
      <c r="BI359" s="150">
        <f>IF(N359="nulová",J359,0)</f>
        <v>0</v>
      </c>
      <c r="BJ359" s="17" t="s">
        <v>89</v>
      </c>
      <c r="BK359" s="150">
        <f>ROUND(I359*H359,2)</f>
        <v>0</v>
      </c>
      <c r="BL359" s="17" t="s">
        <v>1219</v>
      </c>
      <c r="BM359" s="149" t="s">
        <v>7654</v>
      </c>
    </row>
    <row r="360" spans="2:65" s="1" customFormat="1" ht="24.2" customHeight="1">
      <c r="B360" s="136"/>
      <c r="C360" s="137" t="s">
        <v>5944</v>
      </c>
      <c r="D360" s="137" t="s">
        <v>157</v>
      </c>
      <c r="E360" s="138" t="s">
        <v>7655</v>
      </c>
      <c r="F360" s="139" t="s">
        <v>7656</v>
      </c>
      <c r="G360" s="140" t="s">
        <v>396</v>
      </c>
      <c r="H360" s="141">
        <v>145</v>
      </c>
      <c r="I360" s="142"/>
      <c r="J360" s="143">
        <f>ROUND(I360*H360,2)</f>
        <v>0</v>
      </c>
      <c r="K360" s="144"/>
      <c r="L360" s="32"/>
      <c r="M360" s="145" t="s">
        <v>1</v>
      </c>
      <c r="N360" s="146" t="s">
        <v>42</v>
      </c>
      <c r="P360" s="147">
        <f>O360*H360</f>
        <v>0</v>
      </c>
      <c r="Q360" s="147">
        <v>0</v>
      </c>
      <c r="R360" s="147">
        <f>Q360*H360</f>
        <v>0</v>
      </c>
      <c r="S360" s="147">
        <v>0</v>
      </c>
      <c r="T360" s="148">
        <f>S360*H360</f>
        <v>0</v>
      </c>
      <c r="AR360" s="149" t="s">
        <v>1219</v>
      </c>
      <c r="AT360" s="149" t="s">
        <v>157</v>
      </c>
      <c r="AU360" s="149" t="s">
        <v>89</v>
      </c>
      <c r="AY360" s="17" t="s">
        <v>156</v>
      </c>
      <c r="BE360" s="150">
        <f>IF(N360="základná",J360,0)</f>
        <v>0</v>
      </c>
      <c r="BF360" s="150">
        <f>IF(N360="znížená",J360,0)</f>
        <v>0</v>
      </c>
      <c r="BG360" s="150">
        <f>IF(N360="zákl. prenesená",J360,0)</f>
        <v>0</v>
      </c>
      <c r="BH360" s="150">
        <f>IF(N360="zníž. prenesená",J360,0)</f>
        <v>0</v>
      </c>
      <c r="BI360" s="150">
        <f>IF(N360="nulová",J360,0)</f>
        <v>0</v>
      </c>
      <c r="BJ360" s="17" t="s">
        <v>89</v>
      </c>
      <c r="BK360" s="150">
        <f>ROUND(I360*H360,2)</f>
        <v>0</v>
      </c>
      <c r="BL360" s="17" t="s">
        <v>1219</v>
      </c>
      <c r="BM360" s="149" t="s">
        <v>7657</v>
      </c>
    </row>
    <row r="361" spans="2:65" s="1" customFormat="1" ht="24.2" customHeight="1">
      <c r="B361" s="136"/>
      <c r="C361" s="137" t="s">
        <v>5948</v>
      </c>
      <c r="D361" s="137" t="s">
        <v>157</v>
      </c>
      <c r="E361" s="138" t="s">
        <v>7658</v>
      </c>
      <c r="F361" s="139" t="s">
        <v>7659</v>
      </c>
      <c r="G361" s="140" t="s">
        <v>396</v>
      </c>
      <c r="H361" s="141">
        <v>145</v>
      </c>
      <c r="I361" s="142"/>
      <c r="J361" s="143">
        <f>ROUND(I361*H361,2)</f>
        <v>0</v>
      </c>
      <c r="K361" s="144"/>
      <c r="L361" s="32"/>
      <c r="M361" s="202" t="s">
        <v>1</v>
      </c>
      <c r="N361" s="203" t="s">
        <v>42</v>
      </c>
      <c r="O361" s="204"/>
      <c r="P361" s="205">
        <f>O361*H361</f>
        <v>0</v>
      </c>
      <c r="Q361" s="205">
        <v>0</v>
      </c>
      <c r="R361" s="205">
        <f>Q361*H361</f>
        <v>0</v>
      </c>
      <c r="S361" s="205">
        <v>0</v>
      </c>
      <c r="T361" s="206">
        <f>S361*H361</f>
        <v>0</v>
      </c>
      <c r="AR361" s="149" t="s">
        <v>1219</v>
      </c>
      <c r="AT361" s="149" t="s">
        <v>157</v>
      </c>
      <c r="AU361" s="149" t="s">
        <v>89</v>
      </c>
      <c r="AY361" s="17" t="s">
        <v>156</v>
      </c>
      <c r="BE361" s="150">
        <f>IF(N361="základná",J361,0)</f>
        <v>0</v>
      </c>
      <c r="BF361" s="150">
        <f>IF(N361="znížená",J361,0)</f>
        <v>0</v>
      </c>
      <c r="BG361" s="150">
        <f>IF(N361="zákl. prenesená",J361,0)</f>
        <v>0</v>
      </c>
      <c r="BH361" s="150">
        <f>IF(N361="zníž. prenesená",J361,0)</f>
        <v>0</v>
      </c>
      <c r="BI361" s="150">
        <f>IF(N361="nulová",J361,0)</f>
        <v>0</v>
      </c>
      <c r="BJ361" s="17" t="s">
        <v>89</v>
      </c>
      <c r="BK361" s="150">
        <f>ROUND(I361*H361,2)</f>
        <v>0</v>
      </c>
      <c r="BL361" s="17" t="s">
        <v>1219</v>
      </c>
      <c r="BM361" s="149" t="s">
        <v>7660</v>
      </c>
    </row>
    <row r="362" spans="2:65" s="1" customFormat="1" ht="6.95" customHeight="1">
      <c r="B362" s="47"/>
      <c r="C362" s="48"/>
      <c r="D362" s="48"/>
      <c r="E362" s="48"/>
      <c r="F362" s="48"/>
      <c r="G362" s="48"/>
      <c r="H362" s="48"/>
      <c r="I362" s="48"/>
      <c r="J362" s="48"/>
      <c r="K362" s="48"/>
      <c r="L362" s="32"/>
    </row>
  </sheetData>
  <autoFilter ref="C125:K361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89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8" t="s">
        <v>5</v>
      </c>
      <c r="M2" s="239"/>
      <c r="N2" s="239"/>
      <c r="O2" s="239"/>
      <c r="P2" s="239"/>
      <c r="Q2" s="239"/>
      <c r="R2" s="239"/>
      <c r="S2" s="239"/>
      <c r="T2" s="239"/>
      <c r="U2" s="239"/>
      <c r="V2" s="239"/>
      <c r="AT2" s="17" t="s">
        <v>126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136</v>
      </c>
      <c r="L4" s="20"/>
      <c r="M4" s="95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74" t="str">
        <f>'Rekapitulácia stavby'!K6</f>
        <v>SO01 - TOPOĽČIANKY, Centrálny logistický sklad (CLS), KASÁRNE, REKONŠTRUKCIA OBJEKTU UBYTOVNE 001</v>
      </c>
      <c r="F7" s="275"/>
      <c r="G7" s="275"/>
      <c r="H7" s="275"/>
      <c r="L7" s="20"/>
    </row>
    <row r="8" spans="2:46" ht="12" customHeight="1">
      <c r="B8" s="20"/>
      <c r="D8" s="27" t="s">
        <v>137</v>
      </c>
      <c r="L8" s="20"/>
    </row>
    <row r="9" spans="2:46" s="1" customFormat="1" ht="23.25" customHeight="1">
      <c r="B9" s="32"/>
      <c r="E9" s="274" t="s">
        <v>5160</v>
      </c>
      <c r="F9" s="273"/>
      <c r="G9" s="273"/>
      <c r="H9" s="273"/>
      <c r="L9" s="32"/>
    </row>
    <row r="10" spans="2:46" s="1" customFormat="1" ht="12" customHeight="1">
      <c r="B10" s="32"/>
      <c r="D10" s="27" t="s">
        <v>202</v>
      </c>
      <c r="L10" s="32"/>
    </row>
    <row r="11" spans="2:46" s="1" customFormat="1" ht="16.5" customHeight="1">
      <c r="B11" s="32"/>
      <c r="E11" s="270" t="s">
        <v>7661</v>
      </c>
      <c r="F11" s="273"/>
      <c r="G11" s="273"/>
      <c r="H11" s="273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20. 11. 2025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6" t="str">
        <f>'Rekapitulácia stavby'!E14</f>
        <v>Vyplň údaj</v>
      </c>
      <c r="F20" s="277"/>
      <c r="G20" s="277"/>
      <c r="H20" s="277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7662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6"/>
      <c r="E29" s="257" t="s">
        <v>1</v>
      </c>
      <c r="F29" s="257"/>
      <c r="G29" s="257"/>
      <c r="H29" s="257"/>
      <c r="L29" s="96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7" t="s">
        <v>36</v>
      </c>
      <c r="J32" s="69">
        <f>ROUND(J124,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8">
        <f>ROUND((SUM(BE124:BE188)),  2)</f>
        <v>0</v>
      </c>
      <c r="G35" s="99"/>
      <c r="H35" s="99"/>
      <c r="I35" s="100">
        <v>0.23</v>
      </c>
      <c r="J35" s="98">
        <f>ROUND(((SUM(BE124:BE188))*I35),  2)</f>
        <v>0</v>
      </c>
      <c r="L35" s="32"/>
    </row>
    <row r="36" spans="2:12" s="1" customFormat="1" ht="14.45" customHeight="1">
      <c r="B36" s="32"/>
      <c r="E36" s="37" t="s">
        <v>42</v>
      </c>
      <c r="F36" s="98">
        <f>ROUND((SUM(BF124:BF188)),  2)</f>
        <v>0</v>
      </c>
      <c r="G36" s="99"/>
      <c r="H36" s="99"/>
      <c r="I36" s="100">
        <v>0.23</v>
      </c>
      <c r="J36" s="98">
        <f>ROUND(((SUM(BF124:BF188))*I36),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8">
        <f>ROUND((SUM(BG124:BG188)),  2)</f>
        <v>0</v>
      </c>
      <c r="I37" s="101">
        <v>0.23</v>
      </c>
      <c r="J37" s="88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8">
        <f>ROUND((SUM(BH124:BH188)),  2)</f>
        <v>0</v>
      </c>
      <c r="I38" s="101">
        <v>0.23</v>
      </c>
      <c r="J38" s="88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8">
        <f>ROUND((SUM(BI124:BI188)),  2)</f>
        <v>0</v>
      </c>
      <c r="G39" s="99"/>
      <c r="H39" s="99"/>
      <c r="I39" s="100">
        <v>0</v>
      </c>
      <c r="J39" s="98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2"/>
      <c r="D41" s="103" t="s">
        <v>46</v>
      </c>
      <c r="E41" s="60"/>
      <c r="F41" s="60"/>
      <c r="G41" s="104" t="s">
        <v>47</v>
      </c>
      <c r="H41" s="105" t="s">
        <v>48</v>
      </c>
      <c r="I41" s="60"/>
      <c r="J41" s="106">
        <f>SUM(J32:J39)</f>
        <v>0</v>
      </c>
      <c r="K41" s="107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08" t="s">
        <v>52</v>
      </c>
      <c r="G61" s="46" t="s">
        <v>51</v>
      </c>
      <c r="H61" s="34"/>
      <c r="I61" s="34"/>
      <c r="J61" s="109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08" t="s">
        <v>52</v>
      </c>
      <c r="G76" s="46" t="s">
        <v>51</v>
      </c>
      <c r="H76" s="34"/>
      <c r="I76" s="34"/>
      <c r="J76" s="109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138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4" t="str">
        <f>E7</f>
        <v>SO01 - TOPOĽČIANKY, Centrálny logistický sklad (CLS), KASÁRNE, REKONŠTRUKCIA OBJEKTU UBYTOVNE 001</v>
      </c>
      <c r="F85" s="275"/>
      <c r="G85" s="275"/>
      <c r="H85" s="275"/>
      <c r="L85" s="32"/>
    </row>
    <row r="86" spans="2:12" ht="12" customHeight="1">
      <c r="B86" s="20"/>
      <c r="C86" s="27" t="s">
        <v>137</v>
      </c>
      <c r="L86" s="20"/>
    </row>
    <row r="87" spans="2:12" s="1" customFormat="1" ht="23.25" customHeight="1">
      <c r="B87" s="32"/>
      <c r="E87" s="274" t="s">
        <v>5160</v>
      </c>
      <c r="F87" s="273"/>
      <c r="G87" s="273"/>
      <c r="H87" s="273"/>
      <c r="L87" s="32"/>
    </row>
    <row r="88" spans="2:12" s="1" customFormat="1" ht="12" customHeight="1">
      <c r="B88" s="32"/>
      <c r="C88" s="27" t="s">
        <v>202</v>
      </c>
      <c r="L88" s="32"/>
    </row>
    <row r="89" spans="2:12" s="1" customFormat="1" ht="16.5" customHeight="1">
      <c r="B89" s="32"/>
      <c r="E89" s="270" t="str">
        <f>E11</f>
        <v xml:space="preserve">E1.6a - E1.6a Štruktúrovaná kabeláž </v>
      </c>
      <c r="F89" s="273"/>
      <c r="G89" s="273"/>
      <c r="H89" s="273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Topoľčianky </v>
      </c>
      <c r="I91" s="27" t="s">
        <v>21</v>
      </c>
      <c r="J91" s="55" t="str">
        <f>IF(J14="","",J14)</f>
        <v>20. 11. 2025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 xml:space="preserve">MV SR Pribinova č.2, 812 72 Bratislava </v>
      </c>
      <c r="I93" s="27" t="s">
        <v>29</v>
      </c>
      <c r="J93" s="30" t="str">
        <f>E23</f>
        <v>STAPRING a.s. Ing.A. Režná,Ing.I.Kóňa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B.c.M.Guzmický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0" t="s">
        <v>139</v>
      </c>
      <c r="D96" s="102"/>
      <c r="E96" s="102"/>
      <c r="F96" s="102"/>
      <c r="G96" s="102"/>
      <c r="H96" s="102"/>
      <c r="I96" s="102"/>
      <c r="J96" s="111" t="s">
        <v>140</v>
      </c>
      <c r="K96" s="102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2" t="s">
        <v>141</v>
      </c>
      <c r="J98" s="69">
        <f>J124</f>
        <v>0</v>
      </c>
      <c r="L98" s="32"/>
      <c r="AU98" s="17" t="s">
        <v>142</v>
      </c>
    </row>
    <row r="99" spans="2:47" s="8" customFormat="1" ht="24.95" customHeight="1">
      <c r="B99" s="113"/>
      <c r="D99" s="114" t="s">
        <v>7184</v>
      </c>
      <c r="E99" s="115"/>
      <c r="F99" s="115"/>
      <c r="G99" s="115"/>
      <c r="H99" s="115"/>
      <c r="I99" s="115"/>
      <c r="J99" s="116">
        <f>J125</f>
        <v>0</v>
      </c>
      <c r="L99" s="113"/>
    </row>
    <row r="100" spans="2:47" s="14" customFormat="1" ht="19.899999999999999" customHeight="1">
      <c r="B100" s="176"/>
      <c r="D100" s="177" t="s">
        <v>7663</v>
      </c>
      <c r="E100" s="178"/>
      <c r="F100" s="178"/>
      <c r="G100" s="178"/>
      <c r="H100" s="178"/>
      <c r="I100" s="178"/>
      <c r="J100" s="179">
        <f>J126</f>
        <v>0</v>
      </c>
      <c r="L100" s="176"/>
    </row>
    <row r="101" spans="2:47" s="14" customFormat="1" ht="19.899999999999999" customHeight="1">
      <c r="B101" s="176"/>
      <c r="D101" s="177" t="s">
        <v>7664</v>
      </c>
      <c r="E101" s="178"/>
      <c r="F101" s="178"/>
      <c r="G101" s="178"/>
      <c r="H101" s="178"/>
      <c r="I101" s="178"/>
      <c r="J101" s="179">
        <f>J150</f>
        <v>0</v>
      </c>
      <c r="L101" s="176"/>
    </row>
    <row r="102" spans="2:47" s="8" customFormat="1" ht="24.95" customHeight="1">
      <c r="B102" s="113"/>
      <c r="D102" s="114" t="s">
        <v>7665</v>
      </c>
      <c r="E102" s="115"/>
      <c r="F102" s="115"/>
      <c r="G102" s="115"/>
      <c r="H102" s="115"/>
      <c r="I102" s="115"/>
      <c r="J102" s="116">
        <f>J184</f>
        <v>0</v>
      </c>
      <c r="L102" s="113"/>
    </row>
    <row r="103" spans="2:47" s="1" customFormat="1" ht="21.75" customHeight="1">
      <c r="B103" s="32"/>
      <c r="L103" s="32"/>
    </row>
    <row r="104" spans="2:47" s="1" customFormat="1" ht="6.9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32"/>
    </row>
    <row r="108" spans="2:47" s="1" customFormat="1" ht="6.95" customHeight="1"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32"/>
    </row>
    <row r="109" spans="2:47" s="1" customFormat="1" ht="24.95" customHeight="1">
      <c r="B109" s="32"/>
      <c r="C109" s="21" t="s">
        <v>143</v>
      </c>
      <c r="L109" s="32"/>
    </row>
    <row r="110" spans="2:47" s="1" customFormat="1" ht="6.95" customHeight="1">
      <c r="B110" s="32"/>
      <c r="L110" s="32"/>
    </row>
    <row r="111" spans="2:47" s="1" customFormat="1" ht="12" customHeight="1">
      <c r="B111" s="32"/>
      <c r="C111" s="27" t="s">
        <v>15</v>
      </c>
      <c r="L111" s="32"/>
    </row>
    <row r="112" spans="2:47" s="1" customFormat="1" ht="26.25" customHeight="1">
      <c r="B112" s="32"/>
      <c r="E112" s="274" t="str">
        <f>E7</f>
        <v>SO01 - TOPOĽČIANKY, Centrálny logistický sklad (CLS), KASÁRNE, REKONŠTRUKCIA OBJEKTU UBYTOVNE 001</v>
      </c>
      <c r="F112" s="275"/>
      <c r="G112" s="275"/>
      <c r="H112" s="275"/>
      <c r="L112" s="32"/>
    </row>
    <row r="113" spans="2:65" ht="12" customHeight="1">
      <c r="B113" s="20"/>
      <c r="C113" s="27" t="s">
        <v>137</v>
      </c>
      <c r="L113" s="20"/>
    </row>
    <row r="114" spans="2:65" s="1" customFormat="1" ht="23.25" customHeight="1">
      <c r="B114" s="32"/>
      <c r="E114" s="274" t="s">
        <v>5160</v>
      </c>
      <c r="F114" s="273"/>
      <c r="G114" s="273"/>
      <c r="H114" s="273"/>
      <c r="L114" s="32"/>
    </row>
    <row r="115" spans="2:65" s="1" customFormat="1" ht="12" customHeight="1">
      <c r="B115" s="32"/>
      <c r="C115" s="27" t="s">
        <v>202</v>
      </c>
      <c r="L115" s="32"/>
    </row>
    <row r="116" spans="2:65" s="1" customFormat="1" ht="16.5" customHeight="1">
      <c r="B116" s="32"/>
      <c r="E116" s="270" t="str">
        <f>E11</f>
        <v xml:space="preserve">E1.6a - E1.6a Štruktúrovaná kabeláž </v>
      </c>
      <c r="F116" s="273"/>
      <c r="G116" s="273"/>
      <c r="H116" s="273"/>
      <c r="L116" s="32"/>
    </row>
    <row r="117" spans="2:65" s="1" customFormat="1" ht="6.95" customHeight="1">
      <c r="B117" s="32"/>
      <c r="L117" s="32"/>
    </row>
    <row r="118" spans="2:65" s="1" customFormat="1" ht="12" customHeight="1">
      <c r="B118" s="32"/>
      <c r="C118" s="27" t="s">
        <v>19</v>
      </c>
      <c r="F118" s="25" t="str">
        <f>F14</f>
        <v xml:space="preserve">Topoľčianky </v>
      </c>
      <c r="I118" s="27" t="s">
        <v>21</v>
      </c>
      <c r="J118" s="55" t="str">
        <f>IF(J14="","",J14)</f>
        <v>20. 11. 2025</v>
      </c>
      <c r="L118" s="32"/>
    </row>
    <row r="119" spans="2:65" s="1" customFormat="1" ht="6.95" customHeight="1">
      <c r="B119" s="32"/>
      <c r="L119" s="32"/>
    </row>
    <row r="120" spans="2:65" s="1" customFormat="1" ht="40.15" customHeight="1">
      <c r="B120" s="32"/>
      <c r="C120" s="27" t="s">
        <v>23</v>
      </c>
      <c r="F120" s="25" t="str">
        <f>E17</f>
        <v xml:space="preserve">MV SR Pribinova č.2, 812 72 Bratislava </v>
      </c>
      <c r="I120" s="27" t="s">
        <v>29</v>
      </c>
      <c r="J120" s="30" t="str">
        <f>E23</f>
        <v>STAPRING a.s. Ing.A. Režná,Ing.I.Kóňa</v>
      </c>
      <c r="L120" s="32"/>
    </row>
    <row r="121" spans="2:65" s="1" customFormat="1" ht="15.2" customHeight="1">
      <c r="B121" s="32"/>
      <c r="C121" s="27" t="s">
        <v>27</v>
      </c>
      <c r="F121" s="25" t="str">
        <f>IF(E20="","",E20)</f>
        <v>Vyplň údaj</v>
      </c>
      <c r="I121" s="27" t="s">
        <v>32</v>
      </c>
      <c r="J121" s="30" t="str">
        <f>E26</f>
        <v>B.c.M.Guzmický</v>
      </c>
      <c r="L121" s="32"/>
    </row>
    <row r="122" spans="2:65" s="1" customFormat="1" ht="10.35" customHeight="1">
      <c r="B122" s="32"/>
      <c r="L122" s="32"/>
    </row>
    <row r="123" spans="2:65" s="9" customFormat="1" ht="29.25" customHeight="1">
      <c r="B123" s="117"/>
      <c r="C123" s="118" t="s">
        <v>144</v>
      </c>
      <c r="D123" s="119" t="s">
        <v>61</v>
      </c>
      <c r="E123" s="119" t="s">
        <v>57</v>
      </c>
      <c r="F123" s="119" t="s">
        <v>58</v>
      </c>
      <c r="G123" s="119" t="s">
        <v>145</v>
      </c>
      <c r="H123" s="119" t="s">
        <v>146</v>
      </c>
      <c r="I123" s="119" t="s">
        <v>147</v>
      </c>
      <c r="J123" s="120" t="s">
        <v>140</v>
      </c>
      <c r="K123" s="121" t="s">
        <v>148</v>
      </c>
      <c r="L123" s="117"/>
      <c r="M123" s="62" t="s">
        <v>1</v>
      </c>
      <c r="N123" s="63" t="s">
        <v>40</v>
      </c>
      <c r="O123" s="63" t="s">
        <v>149</v>
      </c>
      <c r="P123" s="63" t="s">
        <v>150</v>
      </c>
      <c r="Q123" s="63" t="s">
        <v>151</v>
      </c>
      <c r="R123" s="63" t="s">
        <v>152</v>
      </c>
      <c r="S123" s="63" t="s">
        <v>153</v>
      </c>
      <c r="T123" s="64" t="s">
        <v>154</v>
      </c>
    </row>
    <row r="124" spans="2:65" s="1" customFormat="1" ht="22.9" customHeight="1">
      <c r="B124" s="32"/>
      <c r="C124" s="67" t="s">
        <v>141</v>
      </c>
      <c r="J124" s="122">
        <f>BK124</f>
        <v>0</v>
      </c>
      <c r="L124" s="32"/>
      <c r="M124" s="65"/>
      <c r="N124" s="56"/>
      <c r="O124" s="56"/>
      <c r="P124" s="123">
        <f>P125+P184</f>
        <v>0</v>
      </c>
      <c r="Q124" s="56"/>
      <c r="R124" s="123">
        <f>R125+R184</f>
        <v>0</v>
      </c>
      <c r="S124" s="56"/>
      <c r="T124" s="124">
        <f>T125+T184</f>
        <v>0</v>
      </c>
      <c r="AT124" s="17" t="s">
        <v>75</v>
      </c>
      <c r="AU124" s="17" t="s">
        <v>142</v>
      </c>
      <c r="BK124" s="125">
        <f>BK125+BK184</f>
        <v>0</v>
      </c>
    </row>
    <row r="125" spans="2:65" s="10" customFormat="1" ht="25.9" customHeight="1">
      <c r="B125" s="126"/>
      <c r="D125" s="127" t="s">
        <v>75</v>
      </c>
      <c r="E125" s="128" t="s">
        <v>263</v>
      </c>
      <c r="F125" s="128" t="s">
        <v>7190</v>
      </c>
      <c r="I125" s="129"/>
      <c r="J125" s="130">
        <f>BK125</f>
        <v>0</v>
      </c>
      <c r="L125" s="126"/>
      <c r="M125" s="131"/>
      <c r="P125" s="132">
        <f>P126+P150</f>
        <v>0</v>
      </c>
      <c r="R125" s="132">
        <f>R126+R150</f>
        <v>0</v>
      </c>
      <c r="T125" s="133">
        <f>T126+T150</f>
        <v>0</v>
      </c>
      <c r="AR125" s="127" t="s">
        <v>163</v>
      </c>
      <c r="AT125" s="134" t="s">
        <v>75</v>
      </c>
      <c r="AU125" s="134" t="s">
        <v>76</v>
      </c>
      <c r="AY125" s="127" t="s">
        <v>156</v>
      </c>
      <c r="BK125" s="135">
        <f>BK126+BK150</f>
        <v>0</v>
      </c>
    </row>
    <row r="126" spans="2:65" s="10" customFormat="1" ht="22.9" customHeight="1">
      <c r="B126" s="126"/>
      <c r="D126" s="127" t="s">
        <v>75</v>
      </c>
      <c r="E126" s="191" t="s">
        <v>7666</v>
      </c>
      <c r="F126" s="191" t="s">
        <v>7667</v>
      </c>
      <c r="I126" s="129"/>
      <c r="J126" s="192">
        <f>BK126</f>
        <v>0</v>
      </c>
      <c r="L126" s="126"/>
      <c r="M126" s="131"/>
      <c r="P126" s="132">
        <f>SUM(P127:P149)</f>
        <v>0</v>
      </c>
      <c r="R126" s="132">
        <f>SUM(R127:R149)</f>
        <v>0</v>
      </c>
      <c r="T126" s="133">
        <f>SUM(T127:T149)</f>
        <v>0</v>
      </c>
      <c r="AR126" s="127" t="s">
        <v>82</v>
      </c>
      <c r="AT126" s="134" t="s">
        <v>75</v>
      </c>
      <c r="AU126" s="134" t="s">
        <v>82</v>
      </c>
      <c r="AY126" s="127" t="s">
        <v>156</v>
      </c>
      <c r="BK126" s="135">
        <f>SUM(BK127:BK149)</f>
        <v>0</v>
      </c>
    </row>
    <row r="127" spans="2:65" s="1" customFormat="1" ht="24.2" customHeight="1">
      <c r="B127" s="136"/>
      <c r="C127" s="180" t="s">
        <v>82</v>
      </c>
      <c r="D127" s="180" t="s">
        <v>263</v>
      </c>
      <c r="E127" s="181" t="s">
        <v>7668</v>
      </c>
      <c r="F127" s="182" t="s">
        <v>7669</v>
      </c>
      <c r="G127" s="183" t="s">
        <v>396</v>
      </c>
      <c r="H127" s="184">
        <v>6000</v>
      </c>
      <c r="I127" s="185"/>
      <c r="J127" s="186">
        <f t="shared" ref="J127:J149" si="0">ROUND(I127*H127,2)</f>
        <v>0</v>
      </c>
      <c r="K127" s="187"/>
      <c r="L127" s="188"/>
      <c r="M127" s="189" t="s">
        <v>1</v>
      </c>
      <c r="N127" s="190" t="s">
        <v>42</v>
      </c>
      <c r="P127" s="147">
        <f t="shared" ref="P127:P149" si="1">O127*H127</f>
        <v>0</v>
      </c>
      <c r="Q127" s="147">
        <v>0</v>
      </c>
      <c r="R127" s="147">
        <f t="shared" ref="R127:R149" si="2">Q127*H127</f>
        <v>0</v>
      </c>
      <c r="S127" s="147">
        <v>0</v>
      </c>
      <c r="T127" s="148">
        <f t="shared" ref="T127:T149" si="3">S127*H127</f>
        <v>0</v>
      </c>
      <c r="AR127" s="149" t="s">
        <v>4616</v>
      </c>
      <c r="AT127" s="149" t="s">
        <v>263</v>
      </c>
      <c r="AU127" s="149" t="s">
        <v>89</v>
      </c>
      <c r="AY127" s="17" t="s">
        <v>156</v>
      </c>
      <c r="BE127" s="150">
        <f t="shared" ref="BE127:BE149" si="4">IF(N127="základná",J127,0)</f>
        <v>0</v>
      </c>
      <c r="BF127" s="150">
        <f t="shared" ref="BF127:BF149" si="5">IF(N127="znížená",J127,0)</f>
        <v>0</v>
      </c>
      <c r="BG127" s="150">
        <f t="shared" ref="BG127:BG149" si="6">IF(N127="zákl. prenesená",J127,0)</f>
        <v>0</v>
      </c>
      <c r="BH127" s="150">
        <f t="shared" ref="BH127:BH149" si="7">IF(N127="zníž. prenesená",J127,0)</f>
        <v>0</v>
      </c>
      <c r="BI127" s="150">
        <f t="shared" ref="BI127:BI149" si="8">IF(N127="nulová",J127,0)</f>
        <v>0</v>
      </c>
      <c r="BJ127" s="17" t="s">
        <v>89</v>
      </c>
      <c r="BK127" s="150">
        <f t="shared" ref="BK127:BK149" si="9">ROUND(I127*H127,2)</f>
        <v>0</v>
      </c>
      <c r="BL127" s="17" t="s">
        <v>1219</v>
      </c>
      <c r="BM127" s="149" t="s">
        <v>89</v>
      </c>
    </row>
    <row r="128" spans="2:65" s="1" customFormat="1" ht="21.75" customHeight="1">
      <c r="B128" s="136"/>
      <c r="C128" s="137" t="s">
        <v>89</v>
      </c>
      <c r="D128" s="137" t="s">
        <v>157</v>
      </c>
      <c r="E128" s="138" t="s">
        <v>7670</v>
      </c>
      <c r="F128" s="139" t="s">
        <v>7671</v>
      </c>
      <c r="G128" s="140" t="s">
        <v>396</v>
      </c>
      <c r="H128" s="141">
        <v>3600</v>
      </c>
      <c r="I128" s="142"/>
      <c r="J128" s="143">
        <f t="shared" si="0"/>
        <v>0</v>
      </c>
      <c r="K128" s="144"/>
      <c r="L128" s="32"/>
      <c r="M128" s="145" t="s">
        <v>1</v>
      </c>
      <c r="N128" s="146" t="s">
        <v>42</v>
      </c>
      <c r="P128" s="147">
        <f t="shared" si="1"/>
        <v>0</v>
      </c>
      <c r="Q128" s="147">
        <v>0</v>
      </c>
      <c r="R128" s="147">
        <f t="shared" si="2"/>
        <v>0</v>
      </c>
      <c r="S128" s="147">
        <v>0</v>
      </c>
      <c r="T128" s="148">
        <f t="shared" si="3"/>
        <v>0</v>
      </c>
      <c r="AR128" s="149" t="s">
        <v>1219</v>
      </c>
      <c r="AT128" s="149" t="s">
        <v>157</v>
      </c>
      <c r="AU128" s="149" t="s">
        <v>89</v>
      </c>
      <c r="AY128" s="17" t="s">
        <v>156</v>
      </c>
      <c r="BE128" s="150">
        <f t="shared" si="4"/>
        <v>0</v>
      </c>
      <c r="BF128" s="150">
        <f t="shared" si="5"/>
        <v>0</v>
      </c>
      <c r="BG128" s="150">
        <f t="shared" si="6"/>
        <v>0</v>
      </c>
      <c r="BH128" s="150">
        <f t="shared" si="7"/>
        <v>0</v>
      </c>
      <c r="BI128" s="150">
        <f t="shared" si="8"/>
        <v>0</v>
      </c>
      <c r="BJ128" s="17" t="s">
        <v>89</v>
      </c>
      <c r="BK128" s="150">
        <f t="shared" si="9"/>
        <v>0</v>
      </c>
      <c r="BL128" s="17" t="s">
        <v>1219</v>
      </c>
      <c r="BM128" s="149" t="s">
        <v>155</v>
      </c>
    </row>
    <row r="129" spans="2:65" s="1" customFormat="1" ht="33" customHeight="1">
      <c r="B129" s="136"/>
      <c r="C129" s="137" t="s">
        <v>163</v>
      </c>
      <c r="D129" s="137" t="s">
        <v>157</v>
      </c>
      <c r="E129" s="138" t="s">
        <v>7672</v>
      </c>
      <c r="F129" s="139" t="s">
        <v>7673</v>
      </c>
      <c r="G129" s="140" t="s">
        <v>396</v>
      </c>
      <c r="H129" s="141">
        <v>2400</v>
      </c>
      <c r="I129" s="142"/>
      <c r="J129" s="143">
        <f t="shared" si="0"/>
        <v>0</v>
      </c>
      <c r="K129" s="144"/>
      <c r="L129" s="32"/>
      <c r="M129" s="145" t="s">
        <v>1</v>
      </c>
      <c r="N129" s="146" t="s">
        <v>42</v>
      </c>
      <c r="P129" s="147">
        <f t="shared" si="1"/>
        <v>0</v>
      </c>
      <c r="Q129" s="147">
        <v>0</v>
      </c>
      <c r="R129" s="147">
        <f t="shared" si="2"/>
        <v>0</v>
      </c>
      <c r="S129" s="147">
        <v>0</v>
      </c>
      <c r="T129" s="148">
        <f t="shared" si="3"/>
        <v>0</v>
      </c>
      <c r="AR129" s="149" t="s">
        <v>1219</v>
      </c>
      <c r="AT129" s="149" t="s">
        <v>157</v>
      </c>
      <c r="AU129" s="149" t="s">
        <v>89</v>
      </c>
      <c r="AY129" s="17" t="s">
        <v>156</v>
      </c>
      <c r="BE129" s="150">
        <f t="shared" si="4"/>
        <v>0</v>
      </c>
      <c r="BF129" s="150">
        <f t="shared" si="5"/>
        <v>0</v>
      </c>
      <c r="BG129" s="150">
        <f t="shared" si="6"/>
        <v>0</v>
      </c>
      <c r="BH129" s="150">
        <f t="shared" si="7"/>
        <v>0</v>
      </c>
      <c r="BI129" s="150">
        <f t="shared" si="8"/>
        <v>0</v>
      </c>
      <c r="BJ129" s="17" t="s">
        <v>89</v>
      </c>
      <c r="BK129" s="150">
        <f t="shared" si="9"/>
        <v>0</v>
      </c>
      <c r="BL129" s="17" t="s">
        <v>1219</v>
      </c>
      <c r="BM129" s="149" t="s">
        <v>169</v>
      </c>
    </row>
    <row r="130" spans="2:65" s="1" customFormat="1" ht="16.5" customHeight="1">
      <c r="B130" s="136"/>
      <c r="C130" s="180" t="s">
        <v>155</v>
      </c>
      <c r="D130" s="180" t="s">
        <v>263</v>
      </c>
      <c r="E130" s="181" t="s">
        <v>7674</v>
      </c>
      <c r="F130" s="182" t="s">
        <v>7675</v>
      </c>
      <c r="G130" s="183" t="s">
        <v>333</v>
      </c>
      <c r="H130" s="184">
        <v>70</v>
      </c>
      <c r="I130" s="185"/>
      <c r="J130" s="186">
        <f t="shared" si="0"/>
        <v>0</v>
      </c>
      <c r="K130" s="187"/>
      <c r="L130" s="188"/>
      <c r="M130" s="189" t="s">
        <v>1</v>
      </c>
      <c r="N130" s="190" t="s">
        <v>42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4616</v>
      </c>
      <c r="AT130" s="149" t="s">
        <v>263</v>
      </c>
      <c r="AU130" s="149" t="s">
        <v>89</v>
      </c>
      <c r="AY130" s="17" t="s">
        <v>156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89</v>
      </c>
      <c r="BK130" s="150">
        <f t="shared" si="9"/>
        <v>0</v>
      </c>
      <c r="BL130" s="17" t="s">
        <v>1219</v>
      </c>
      <c r="BM130" s="149" t="s">
        <v>173</v>
      </c>
    </row>
    <row r="131" spans="2:65" s="1" customFormat="1" ht="16.5" customHeight="1">
      <c r="B131" s="136"/>
      <c r="C131" s="180" t="s">
        <v>168</v>
      </c>
      <c r="D131" s="180" t="s">
        <v>263</v>
      </c>
      <c r="E131" s="181" t="s">
        <v>7676</v>
      </c>
      <c r="F131" s="182" t="s">
        <v>7677</v>
      </c>
      <c r="G131" s="183" t="s">
        <v>333</v>
      </c>
      <c r="H131" s="184">
        <v>70</v>
      </c>
      <c r="I131" s="185"/>
      <c r="J131" s="186">
        <f t="shared" si="0"/>
        <v>0</v>
      </c>
      <c r="K131" s="187"/>
      <c r="L131" s="188"/>
      <c r="M131" s="189" t="s">
        <v>1</v>
      </c>
      <c r="N131" s="190" t="s">
        <v>42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4616</v>
      </c>
      <c r="AT131" s="149" t="s">
        <v>263</v>
      </c>
      <c r="AU131" s="149" t="s">
        <v>89</v>
      </c>
      <c r="AY131" s="17" t="s">
        <v>156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89</v>
      </c>
      <c r="BK131" s="150">
        <f t="shared" si="9"/>
        <v>0</v>
      </c>
      <c r="BL131" s="17" t="s">
        <v>1219</v>
      </c>
      <c r="BM131" s="149" t="s">
        <v>175</v>
      </c>
    </row>
    <row r="132" spans="2:65" s="1" customFormat="1" ht="16.5" customHeight="1">
      <c r="B132" s="136"/>
      <c r="C132" s="180" t="s">
        <v>169</v>
      </c>
      <c r="D132" s="180" t="s">
        <v>263</v>
      </c>
      <c r="E132" s="181" t="s">
        <v>7678</v>
      </c>
      <c r="F132" s="182" t="s">
        <v>7679</v>
      </c>
      <c r="G132" s="183" t="s">
        <v>333</v>
      </c>
      <c r="H132" s="184">
        <v>30</v>
      </c>
      <c r="I132" s="185"/>
      <c r="J132" s="186">
        <f t="shared" si="0"/>
        <v>0</v>
      </c>
      <c r="K132" s="187"/>
      <c r="L132" s="188"/>
      <c r="M132" s="189" t="s">
        <v>1</v>
      </c>
      <c r="N132" s="190" t="s">
        <v>42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4616</v>
      </c>
      <c r="AT132" s="149" t="s">
        <v>263</v>
      </c>
      <c r="AU132" s="149" t="s">
        <v>89</v>
      </c>
      <c r="AY132" s="17" t="s">
        <v>156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89</v>
      </c>
      <c r="BK132" s="150">
        <f t="shared" si="9"/>
        <v>0</v>
      </c>
      <c r="BL132" s="17" t="s">
        <v>1219</v>
      </c>
      <c r="BM132" s="149" t="s">
        <v>172</v>
      </c>
    </row>
    <row r="133" spans="2:65" s="1" customFormat="1" ht="24.2" customHeight="1">
      <c r="B133" s="136"/>
      <c r="C133" s="180" t="s">
        <v>171</v>
      </c>
      <c r="D133" s="180" t="s">
        <v>263</v>
      </c>
      <c r="E133" s="181" t="s">
        <v>7680</v>
      </c>
      <c r="F133" s="182" t="s">
        <v>7681</v>
      </c>
      <c r="G133" s="183" t="s">
        <v>333</v>
      </c>
      <c r="H133" s="184">
        <v>170</v>
      </c>
      <c r="I133" s="185"/>
      <c r="J133" s="186">
        <f t="shared" si="0"/>
        <v>0</v>
      </c>
      <c r="K133" s="187"/>
      <c r="L133" s="188"/>
      <c r="M133" s="189" t="s">
        <v>1</v>
      </c>
      <c r="N133" s="190" t="s">
        <v>42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4616</v>
      </c>
      <c r="AT133" s="149" t="s">
        <v>263</v>
      </c>
      <c r="AU133" s="149" t="s">
        <v>89</v>
      </c>
      <c r="AY133" s="17" t="s">
        <v>156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89</v>
      </c>
      <c r="BK133" s="150">
        <f t="shared" si="9"/>
        <v>0</v>
      </c>
      <c r="BL133" s="17" t="s">
        <v>1219</v>
      </c>
      <c r="BM133" s="149" t="s">
        <v>378</v>
      </c>
    </row>
    <row r="134" spans="2:65" s="1" customFormat="1" ht="24.2" customHeight="1">
      <c r="B134" s="136"/>
      <c r="C134" s="137" t="s">
        <v>173</v>
      </c>
      <c r="D134" s="137" t="s">
        <v>157</v>
      </c>
      <c r="E134" s="138" t="s">
        <v>7682</v>
      </c>
      <c r="F134" s="139" t="s">
        <v>7683</v>
      </c>
      <c r="G134" s="140" t="s">
        <v>333</v>
      </c>
      <c r="H134" s="141">
        <v>170</v>
      </c>
      <c r="I134" s="142"/>
      <c r="J134" s="143">
        <f t="shared" si="0"/>
        <v>0</v>
      </c>
      <c r="K134" s="144"/>
      <c r="L134" s="32"/>
      <c r="M134" s="145" t="s">
        <v>1</v>
      </c>
      <c r="N134" s="146" t="s">
        <v>42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1219</v>
      </c>
      <c r="AT134" s="149" t="s">
        <v>157</v>
      </c>
      <c r="AU134" s="149" t="s">
        <v>89</v>
      </c>
      <c r="AY134" s="17" t="s">
        <v>156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89</v>
      </c>
      <c r="BK134" s="150">
        <f t="shared" si="9"/>
        <v>0</v>
      </c>
      <c r="BL134" s="17" t="s">
        <v>1219</v>
      </c>
      <c r="BM134" s="149" t="s">
        <v>403</v>
      </c>
    </row>
    <row r="135" spans="2:65" s="1" customFormat="1" ht="16.5" customHeight="1">
      <c r="B135" s="136"/>
      <c r="C135" s="137" t="s">
        <v>174</v>
      </c>
      <c r="D135" s="137" t="s">
        <v>157</v>
      </c>
      <c r="E135" s="138" t="s">
        <v>7684</v>
      </c>
      <c r="F135" s="139" t="s">
        <v>7685</v>
      </c>
      <c r="G135" s="140" t="s">
        <v>333</v>
      </c>
      <c r="H135" s="141">
        <v>170</v>
      </c>
      <c r="I135" s="142"/>
      <c r="J135" s="143">
        <f t="shared" si="0"/>
        <v>0</v>
      </c>
      <c r="K135" s="144"/>
      <c r="L135" s="32"/>
      <c r="M135" s="145" t="s">
        <v>1</v>
      </c>
      <c r="N135" s="146" t="s">
        <v>42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1219</v>
      </c>
      <c r="AT135" s="149" t="s">
        <v>157</v>
      </c>
      <c r="AU135" s="149" t="s">
        <v>89</v>
      </c>
      <c r="AY135" s="17" t="s">
        <v>156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89</v>
      </c>
      <c r="BK135" s="150">
        <f t="shared" si="9"/>
        <v>0</v>
      </c>
      <c r="BL135" s="17" t="s">
        <v>1219</v>
      </c>
      <c r="BM135" s="149" t="s">
        <v>414</v>
      </c>
    </row>
    <row r="136" spans="2:65" s="1" customFormat="1" ht="21.75" customHeight="1">
      <c r="B136" s="136"/>
      <c r="C136" s="180" t="s">
        <v>175</v>
      </c>
      <c r="D136" s="180" t="s">
        <v>263</v>
      </c>
      <c r="E136" s="181" t="s">
        <v>7686</v>
      </c>
      <c r="F136" s="182" t="s">
        <v>7687</v>
      </c>
      <c r="G136" s="183" t="s">
        <v>396</v>
      </c>
      <c r="H136" s="184">
        <v>20</v>
      </c>
      <c r="I136" s="185"/>
      <c r="J136" s="186">
        <f t="shared" si="0"/>
        <v>0</v>
      </c>
      <c r="K136" s="187"/>
      <c r="L136" s="188"/>
      <c r="M136" s="189" t="s">
        <v>1</v>
      </c>
      <c r="N136" s="190" t="s">
        <v>42</v>
      </c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AR136" s="149" t="s">
        <v>4616</v>
      </c>
      <c r="AT136" s="149" t="s">
        <v>263</v>
      </c>
      <c r="AU136" s="149" t="s">
        <v>89</v>
      </c>
      <c r="AY136" s="17" t="s">
        <v>156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89</v>
      </c>
      <c r="BK136" s="150">
        <f t="shared" si="9"/>
        <v>0</v>
      </c>
      <c r="BL136" s="17" t="s">
        <v>1219</v>
      </c>
      <c r="BM136" s="149" t="s">
        <v>167</v>
      </c>
    </row>
    <row r="137" spans="2:65" s="1" customFormat="1" ht="24.2" customHeight="1">
      <c r="B137" s="136"/>
      <c r="C137" s="137" t="s">
        <v>330</v>
      </c>
      <c r="D137" s="137" t="s">
        <v>157</v>
      </c>
      <c r="E137" s="138" t="s">
        <v>7688</v>
      </c>
      <c r="F137" s="139" t="s">
        <v>7689</v>
      </c>
      <c r="G137" s="140" t="s">
        <v>396</v>
      </c>
      <c r="H137" s="141">
        <v>20</v>
      </c>
      <c r="I137" s="142"/>
      <c r="J137" s="143">
        <f t="shared" si="0"/>
        <v>0</v>
      </c>
      <c r="K137" s="144"/>
      <c r="L137" s="32"/>
      <c r="M137" s="145" t="s">
        <v>1</v>
      </c>
      <c r="N137" s="146" t="s">
        <v>42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1219</v>
      </c>
      <c r="AT137" s="149" t="s">
        <v>157</v>
      </c>
      <c r="AU137" s="149" t="s">
        <v>89</v>
      </c>
      <c r="AY137" s="17" t="s">
        <v>156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89</v>
      </c>
      <c r="BK137" s="150">
        <f t="shared" si="9"/>
        <v>0</v>
      </c>
      <c r="BL137" s="17" t="s">
        <v>1219</v>
      </c>
      <c r="BM137" s="149" t="s">
        <v>495</v>
      </c>
    </row>
    <row r="138" spans="2:65" s="1" customFormat="1" ht="21.75" customHeight="1">
      <c r="B138" s="136"/>
      <c r="C138" s="180" t="s">
        <v>172</v>
      </c>
      <c r="D138" s="180" t="s">
        <v>263</v>
      </c>
      <c r="E138" s="181" t="s">
        <v>7690</v>
      </c>
      <c r="F138" s="182" t="s">
        <v>7691</v>
      </c>
      <c r="G138" s="183" t="s">
        <v>396</v>
      </c>
      <c r="H138" s="184">
        <v>90</v>
      </c>
      <c r="I138" s="185"/>
      <c r="J138" s="186">
        <f t="shared" si="0"/>
        <v>0</v>
      </c>
      <c r="K138" s="187"/>
      <c r="L138" s="188"/>
      <c r="M138" s="189" t="s">
        <v>1</v>
      </c>
      <c r="N138" s="190" t="s">
        <v>42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4616</v>
      </c>
      <c r="AT138" s="149" t="s">
        <v>263</v>
      </c>
      <c r="AU138" s="149" t="s">
        <v>89</v>
      </c>
      <c r="AY138" s="17" t="s">
        <v>156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89</v>
      </c>
      <c r="BK138" s="150">
        <f t="shared" si="9"/>
        <v>0</v>
      </c>
      <c r="BL138" s="17" t="s">
        <v>1219</v>
      </c>
      <c r="BM138" s="149" t="s">
        <v>548</v>
      </c>
    </row>
    <row r="139" spans="2:65" s="1" customFormat="1" ht="24.2" customHeight="1">
      <c r="B139" s="136"/>
      <c r="C139" s="137" t="s">
        <v>369</v>
      </c>
      <c r="D139" s="137" t="s">
        <v>157</v>
      </c>
      <c r="E139" s="138" t="s">
        <v>7692</v>
      </c>
      <c r="F139" s="139" t="s">
        <v>7693</v>
      </c>
      <c r="G139" s="140" t="s">
        <v>396</v>
      </c>
      <c r="H139" s="141">
        <v>180</v>
      </c>
      <c r="I139" s="142"/>
      <c r="J139" s="143">
        <f t="shared" si="0"/>
        <v>0</v>
      </c>
      <c r="K139" s="144"/>
      <c r="L139" s="32"/>
      <c r="M139" s="145" t="s">
        <v>1</v>
      </c>
      <c r="N139" s="146" t="s">
        <v>42</v>
      </c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AR139" s="149" t="s">
        <v>1219</v>
      </c>
      <c r="AT139" s="149" t="s">
        <v>157</v>
      </c>
      <c r="AU139" s="149" t="s">
        <v>89</v>
      </c>
      <c r="AY139" s="17" t="s">
        <v>156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89</v>
      </c>
      <c r="BK139" s="150">
        <f t="shared" si="9"/>
        <v>0</v>
      </c>
      <c r="BL139" s="17" t="s">
        <v>1219</v>
      </c>
      <c r="BM139" s="149" t="s">
        <v>587</v>
      </c>
    </row>
    <row r="140" spans="2:65" s="1" customFormat="1" ht="21.75" customHeight="1">
      <c r="B140" s="136"/>
      <c r="C140" s="180" t="s">
        <v>378</v>
      </c>
      <c r="D140" s="180" t="s">
        <v>263</v>
      </c>
      <c r="E140" s="181" t="s">
        <v>7694</v>
      </c>
      <c r="F140" s="182" t="s">
        <v>7695</v>
      </c>
      <c r="G140" s="183" t="s">
        <v>396</v>
      </c>
      <c r="H140" s="184">
        <v>20</v>
      </c>
      <c r="I140" s="185"/>
      <c r="J140" s="186">
        <f t="shared" si="0"/>
        <v>0</v>
      </c>
      <c r="K140" s="187"/>
      <c r="L140" s="188"/>
      <c r="M140" s="189" t="s">
        <v>1</v>
      </c>
      <c r="N140" s="190" t="s">
        <v>42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4616</v>
      </c>
      <c r="AT140" s="149" t="s">
        <v>263</v>
      </c>
      <c r="AU140" s="149" t="s">
        <v>89</v>
      </c>
      <c r="AY140" s="17" t="s">
        <v>156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89</v>
      </c>
      <c r="BK140" s="150">
        <f t="shared" si="9"/>
        <v>0</v>
      </c>
      <c r="BL140" s="17" t="s">
        <v>1219</v>
      </c>
      <c r="BM140" s="149" t="s">
        <v>608</v>
      </c>
    </row>
    <row r="141" spans="2:65" s="1" customFormat="1" ht="24.2" customHeight="1">
      <c r="B141" s="136"/>
      <c r="C141" s="137" t="s">
        <v>393</v>
      </c>
      <c r="D141" s="137" t="s">
        <v>157</v>
      </c>
      <c r="E141" s="138" t="s">
        <v>7696</v>
      </c>
      <c r="F141" s="139" t="s">
        <v>7697</v>
      </c>
      <c r="G141" s="140" t="s">
        <v>396</v>
      </c>
      <c r="H141" s="141">
        <v>220</v>
      </c>
      <c r="I141" s="142"/>
      <c r="J141" s="143">
        <f t="shared" si="0"/>
        <v>0</v>
      </c>
      <c r="K141" s="144"/>
      <c r="L141" s="32"/>
      <c r="M141" s="145" t="s">
        <v>1</v>
      </c>
      <c r="N141" s="146" t="s">
        <v>42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1219</v>
      </c>
      <c r="AT141" s="149" t="s">
        <v>157</v>
      </c>
      <c r="AU141" s="149" t="s">
        <v>89</v>
      </c>
      <c r="AY141" s="17" t="s">
        <v>156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89</v>
      </c>
      <c r="BK141" s="150">
        <f t="shared" si="9"/>
        <v>0</v>
      </c>
      <c r="BL141" s="17" t="s">
        <v>1219</v>
      </c>
      <c r="BM141" s="149" t="s">
        <v>633</v>
      </c>
    </row>
    <row r="142" spans="2:65" s="1" customFormat="1" ht="16.5" customHeight="1">
      <c r="B142" s="136"/>
      <c r="C142" s="137" t="s">
        <v>403</v>
      </c>
      <c r="D142" s="137" t="s">
        <v>157</v>
      </c>
      <c r="E142" s="138" t="s">
        <v>7698</v>
      </c>
      <c r="F142" s="139" t="s">
        <v>7699</v>
      </c>
      <c r="G142" s="140" t="s">
        <v>396</v>
      </c>
      <c r="H142" s="141">
        <v>3000</v>
      </c>
      <c r="I142" s="142"/>
      <c r="J142" s="143">
        <f t="shared" si="0"/>
        <v>0</v>
      </c>
      <c r="K142" s="144"/>
      <c r="L142" s="32"/>
      <c r="M142" s="145" t="s">
        <v>1</v>
      </c>
      <c r="N142" s="146" t="s">
        <v>42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1219</v>
      </c>
      <c r="AT142" s="149" t="s">
        <v>157</v>
      </c>
      <c r="AU142" s="149" t="s">
        <v>89</v>
      </c>
      <c r="AY142" s="17" t="s">
        <v>156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89</v>
      </c>
      <c r="BK142" s="150">
        <f t="shared" si="9"/>
        <v>0</v>
      </c>
      <c r="BL142" s="17" t="s">
        <v>1219</v>
      </c>
      <c r="BM142" s="149" t="s">
        <v>664</v>
      </c>
    </row>
    <row r="143" spans="2:65" s="1" customFormat="1" ht="16.5" customHeight="1">
      <c r="B143" s="136"/>
      <c r="C143" s="180" t="s">
        <v>409</v>
      </c>
      <c r="D143" s="180" t="s">
        <v>263</v>
      </c>
      <c r="E143" s="181" t="s">
        <v>7700</v>
      </c>
      <c r="F143" s="182" t="s">
        <v>7701</v>
      </c>
      <c r="G143" s="183" t="s">
        <v>333</v>
      </c>
      <c r="H143" s="184">
        <v>10</v>
      </c>
      <c r="I143" s="185"/>
      <c r="J143" s="186">
        <f t="shared" si="0"/>
        <v>0</v>
      </c>
      <c r="K143" s="187"/>
      <c r="L143" s="188"/>
      <c r="M143" s="189" t="s">
        <v>1</v>
      </c>
      <c r="N143" s="190" t="s">
        <v>42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4616</v>
      </c>
      <c r="AT143" s="149" t="s">
        <v>263</v>
      </c>
      <c r="AU143" s="149" t="s">
        <v>89</v>
      </c>
      <c r="AY143" s="17" t="s">
        <v>156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89</v>
      </c>
      <c r="BK143" s="150">
        <f t="shared" si="9"/>
        <v>0</v>
      </c>
      <c r="BL143" s="17" t="s">
        <v>1219</v>
      </c>
      <c r="BM143" s="149" t="s">
        <v>688</v>
      </c>
    </row>
    <row r="144" spans="2:65" s="1" customFormat="1" ht="16.5" customHeight="1">
      <c r="B144" s="136"/>
      <c r="C144" s="180" t="s">
        <v>414</v>
      </c>
      <c r="D144" s="180" t="s">
        <v>263</v>
      </c>
      <c r="E144" s="181" t="s">
        <v>7702</v>
      </c>
      <c r="F144" s="182" t="s">
        <v>7703</v>
      </c>
      <c r="G144" s="183" t="s">
        <v>333</v>
      </c>
      <c r="H144" s="184">
        <v>30</v>
      </c>
      <c r="I144" s="185"/>
      <c r="J144" s="186">
        <f t="shared" si="0"/>
        <v>0</v>
      </c>
      <c r="K144" s="187"/>
      <c r="L144" s="188"/>
      <c r="M144" s="189" t="s">
        <v>1</v>
      </c>
      <c r="N144" s="190" t="s">
        <v>42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4616</v>
      </c>
      <c r="AT144" s="149" t="s">
        <v>263</v>
      </c>
      <c r="AU144" s="149" t="s">
        <v>89</v>
      </c>
      <c r="AY144" s="17" t="s">
        <v>156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89</v>
      </c>
      <c r="BK144" s="150">
        <f t="shared" si="9"/>
        <v>0</v>
      </c>
      <c r="BL144" s="17" t="s">
        <v>1219</v>
      </c>
      <c r="BM144" s="149" t="s">
        <v>715</v>
      </c>
    </row>
    <row r="145" spans="2:65" s="1" customFormat="1" ht="33" customHeight="1">
      <c r="B145" s="136"/>
      <c r="C145" s="137" t="s">
        <v>432</v>
      </c>
      <c r="D145" s="137" t="s">
        <v>157</v>
      </c>
      <c r="E145" s="138" t="s">
        <v>7704</v>
      </c>
      <c r="F145" s="139" t="s">
        <v>7705</v>
      </c>
      <c r="G145" s="140" t="s">
        <v>333</v>
      </c>
      <c r="H145" s="141">
        <v>30</v>
      </c>
      <c r="I145" s="142"/>
      <c r="J145" s="143">
        <f t="shared" si="0"/>
        <v>0</v>
      </c>
      <c r="K145" s="144"/>
      <c r="L145" s="32"/>
      <c r="M145" s="145" t="s">
        <v>1</v>
      </c>
      <c r="N145" s="146" t="s">
        <v>42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1219</v>
      </c>
      <c r="AT145" s="149" t="s">
        <v>157</v>
      </c>
      <c r="AU145" s="149" t="s">
        <v>89</v>
      </c>
      <c r="AY145" s="17" t="s">
        <v>156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89</v>
      </c>
      <c r="BK145" s="150">
        <f t="shared" si="9"/>
        <v>0</v>
      </c>
      <c r="BL145" s="17" t="s">
        <v>1219</v>
      </c>
      <c r="BM145" s="149" t="s">
        <v>749</v>
      </c>
    </row>
    <row r="146" spans="2:65" s="1" customFormat="1" ht="24.2" customHeight="1">
      <c r="B146" s="136"/>
      <c r="C146" s="137" t="s">
        <v>167</v>
      </c>
      <c r="D146" s="137" t="s">
        <v>157</v>
      </c>
      <c r="E146" s="138" t="s">
        <v>7706</v>
      </c>
      <c r="F146" s="139" t="s">
        <v>7707</v>
      </c>
      <c r="G146" s="140" t="s">
        <v>333</v>
      </c>
      <c r="H146" s="141">
        <v>60</v>
      </c>
      <c r="I146" s="142"/>
      <c r="J146" s="143">
        <f t="shared" si="0"/>
        <v>0</v>
      </c>
      <c r="K146" s="144"/>
      <c r="L146" s="32"/>
      <c r="M146" s="145" t="s">
        <v>1</v>
      </c>
      <c r="N146" s="146" t="s">
        <v>42</v>
      </c>
      <c r="P146" s="147">
        <f t="shared" si="1"/>
        <v>0</v>
      </c>
      <c r="Q146" s="147">
        <v>0</v>
      </c>
      <c r="R146" s="147">
        <f t="shared" si="2"/>
        <v>0</v>
      </c>
      <c r="S146" s="147">
        <v>0</v>
      </c>
      <c r="T146" s="148">
        <f t="shared" si="3"/>
        <v>0</v>
      </c>
      <c r="AR146" s="149" t="s">
        <v>1219</v>
      </c>
      <c r="AT146" s="149" t="s">
        <v>157</v>
      </c>
      <c r="AU146" s="149" t="s">
        <v>89</v>
      </c>
      <c r="AY146" s="17" t="s">
        <v>156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89</v>
      </c>
      <c r="BK146" s="150">
        <f t="shared" si="9"/>
        <v>0</v>
      </c>
      <c r="BL146" s="17" t="s">
        <v>1219</v>
      </c>
      <c r="BM146" s="149" t="s">
        <v>764</v>
      </c>
    </row>
    <row r="147" spans="2:65" s="1" customFormat="1" ht="33" customHeight="1">
      <c r="B147" s="136"/>
      <c r="C147" s="137" t="s">
        <v>447</v>
      </c>
      <c r="D147" s="137" t="s">
        <v>157</v>
      </c>
      <c r="E147" s="138" t="s">
        <v>7708</v>
      </c>
      <c r="F147" s="139" t="s">
        <v>7709</v>
      </c>
      <c r="G147" s="140" t="s">
        <v>165</v>
      </c>
      <c r="H147" s="141">
        <v>64</v>
      </c>
      <c r="I147" s="142"/>
      <c r="J147" s="143">
        <f t="shared" si="0"/>
        <v>0</v>
      </c>
      <c r="K147" s="144"/>
      <c r="L147" s="32"/>
      <c r="M147" s="145" t="s">
        <v>1</v>
      </c>
      <c r="N147" s="146" t="s">
        <v>42</v>
      </c>
      <c r="P147" s="147">
        <f t="shared" si="1"/>
        <v>0</v>
      </c>
      <c r="Q147" s="147">
        <v>0</v>
      </c>
      <c r="R147" s="147">
        <f t="shared" si="2"/>
        <v>0</v>
      </c>
      <c r="S147" s="147">
        <v>0</v>
      </c>
      <c r="T147" s="148">
        <f t="shared" si="3"/>
        <v>0</v>
      </c>
      <c r="AR147" s="149" t="s">
        <v>1219</v>
      </c>
      <c r="AT147" s="149" t="s">
        <v>157</v>
      </c>
      <c r="AU147" s="149" t="s">
        <v>89</v>
      </c>
      <c r="AY147" s="17" t="s">
        <v>156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7" t="s">
        <v>89</v>
      </c>
      <c r="BK147" s="150">
        <f t="shared" si="9"/>
        <v>0</v>
      </c>
      <c r="BL147" s="17" t="s">
        <v>1219</v>
      </c>
      <c r="BM147" s="149" t="s">
        <v>892</v>
      </c>
    </row>
    <row r="148" spans="2:65" s="1" customFormat="1" ht="16.5" customHeight="1">
      <c r="B148" s="136"/>
      <c r="C148" s="137" t="s">
        <v>495</v>
      </c>
      <c r="D148" s="137" t="s">
        <v>157</v>
      </c>
      <c r="E148" s="138" t="s">
        <v>7710</v>
      </c>
      <c r="F148" s="139" t="s">
        <v>7711</v>
      </c>
      <c r="G148" s="140" t="s">
        <v>4149</v>
      </c>
      <c r="H148" s="201"/>
      <c r="I148" s="142"/>
      <c r="J148" s="143">
        <f t="shared" si="0"/>
        <v>0</v>
      </c>
      <c r="K148" s="144"/>
      <c r="L148" s="32"/>
      <c r="M148" s="145" t="s">
        <v>1</v>
      </c>
      <c r="N148" s="146" t="s">
        <v>42</v>
      </c>
      <c r="P148" s="147">
        <f t="shared" si="1"/>
        <v>0</v>
      </c>
      <c r="Q148" s="147">
        <v>0</v>
      </c>
      <c r="R148" s="147">
        <f t="shared" si="2"/>
        <v>0</v>
      </c>
      <c r="S148" s="147">
        <v>0</v>
      </c>
      <c r="T148" s="148">
        <f t="shared" si="3"/>
        <v>0</v>
      </c>
      <c r="AR148" s="149" t="s">
        <v>1219</v>
      </c>
      <c r="AT148" s="149" t="s">
        <v>157</v>
      </c>
      <c r="AU148" s="149" t="s">
        <v>89</v>
      </c>
      <c r="AY148" s="17" t="s">
        <v>156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7" t="s">
        <v>89</v>
      </c>
      <c r="BK148" s="150">
        <f t="shared" si="9"/>
        <v>0</v>
      </c>
      <c r="BL148" s="17" t="s">
        <v>1219</v>
      </c>
      <c r="BM148" s="149" t="s">
        <v>981</v>
      </c>
    </row>
    <row r="149" spans="2:65" s="1" customFormat="1" ht="16.5" customHeight="1">
      <c r="B149" s="136"/>
      <c r="C149" s="137" t="s">
        <v>7</v>
      </c>
      <c r="D149" s="137" t="s">
        <v>157</v>
      </c>
      <c r="E149" s="138" t="s">
        <v>7712</v>
      </c>
      <c r="F149" s="139" t="s">
        <v>7713</v>
      </c>
      <c r="G149" s="140" t="s">
        <v>4149</v>
      </c>
      <c r="H149" s="201"/>
      <c r="I149" s="142"/>
      <c r="J149" s="143">
        <f t="shared" si="0"/>
        <v>0</v>
      </c>
      <c r="K149" s="144"/>
      <c r="L149" s="32"/>
      <c r="M149" s="145" t="s">
        <v>1</v>
      </c>
      <c r="N149" s="146" t="s">
        <v>42</v>
      </c>
      <c r="P149" s="147">
        <f t="shared" si="1"/>
        <v>0</v>
      </c>
      <c r="Q149" s="147">
        <v>0</v>
      </c>
      <c r="R149" s="147">
        <f t="shared" si="2"/>
        <v>0</v>
      </c>
      <c r="S149" s="147">
        <v>0</v>
      </c>
      <c r="T149" s="148">
        <f t="shared" si="3"/>
        <v>0</v>
      </c>
      <c r="AR149" s="149" t="s">
        <v>1219</v>
      </c>
      <c r="AT149" s="149" t="s">
        <v>157</v>
      </c>
      <c r="AU149" s="149" t="s">
        <v>89</v>
      </c>
      <c r="AY149" s="17" t="s">
        <v>156</v>
      </c>
      <c r="BE149" s="150">
        <f t="shared" si="4"/>
        <v>0</v>
      </c>
      <c r="BF149" s="150">
        <f t="shared" si="5"/>
        <v>0</v>
      </c>
      <c r="BG149" s="150">
        <f t="shared" si="6"/>
        <v>0</v>
      </c>
      <c r="BH149" s="150">
        <f t="shared" si="7"/>
        <v>0</v>
      </c>
      <c r="BI149" s="150">
        <f t="shared" si="8"/>
        <v>0</v>
      </c>
      <c r="BJ149" s="17" t="s">
        <v>89</v>
      </c>
      <c r="BK149" s="150">
        <f t="shared" si="9"/>
        <v>0</v>
      </c>
      <c r="BL149" s="17" t="s">
        <v>1219</v>
      </c>
      <c r="BM149" s="149" t="s">
        <v>1004</v>
      </c>
    </row>
    <row r="150" spans="2:65" s="10" customFormat="1" ht="22.9" customHeight="1">
      <c r="B150" s="126"/>
      <c r="D150" s="127" t="s">
        <v>75</v>
      </c>
      <c r="E150" s="191" t="s">
        <v>7191</v>
      </c>
      <c r="F150" s="191" t="s">
        <v>7714</v>
      </c>
      <c r="I150" s="129"/>
      <c r="J150" s="192">
        <f>BK150</f>
        <v>0</v>
      </c>
      <c r="L150" s="126"/>
      <c r="M150" s="131"/>
      <c r="P150" s="132">
        <f>SUM(P151:P183)</f>
        <v>0</v>
      </c>
      <c r="R150" s="132">
        <f>SUM(R151:R183)</f>
        <v>0</v>
      </c>
      <c r="T150" s="133">
        <f>SUM(T151:T183)</f>
        <v>0</v>
      </c>
      <c r="AR150" s="127" t="s">
        <v>163</v>
      </c>
      <c r="AT150" s="134" t="s">
        <v>75</v>
      </c>
      <c r="AU150" s="134" t="s">
        <v>82</v>
      </c>
      <c r="AY150" s="127" t="s">
        <v>156</v>
      </c>
      <c r="BK150" s="135">
        <f>SUM(BK151:BK183)</f>
        <v>0</v>
      </c>
    </row>
    <row r="151" spans="2:65" s="1" customFormat="1" ht="16.5" customHeight="1">
      <c r="B151" s="136"/>
      <c r="C151" s="137" t="s">
        <v>548</v>
      </c>
      <c r="D151" s="137" t="s">
        <v>157</v>
      </c>
      <c r="E151" s="138" t="s">
        <v>7715</v>
      </c>
      <c r="F151" s="139" t="s">
        <v>7716</v>
      </c>
      <c r="G151" s="140" t="s">
        <v>333</v>
      </c>
      <c r="H151" s="141">
        <v>63</v>
      </c>
      <c r="I151" s="142"/>
      <c r="J151" s="143">
        <f t="shared" ref="J151:J183" si="10">ROUND(I151*H151,2)</f>
        <v>0</v>
      </c>
      <c r="K151" s="144"/>
      <c r="L151" s="32"/>
      <c r="M151" s="145" t="s">
        <v>1</v>
      </c>
      <c r="N151" s="146" t="s">
        <v>42</v>
      </c>
      <c r="P151" s="147">
        <f t="shared" ref="P151:P183" si="11">O151*H151</f>
        <v>0</v>
      </c>
      <c r="Q151" s="147">
        <v>0</v>
      </c>
      <c r="R151" s="147">
        <f t="shared" ref="R151:R183" si="12">Q151*H151</f>
        <v>0</v>
      </c>
      <c r="S151" s="147">
        <v>0</v>
      </c>
      <c r="T151" s="148">
        <f t="shared" ref="T151:T183" si="13">S151*H151</f>
        <v>0</v>
      </c>
      <c r="AR151" s="149" t="s">
        <v>1219</v>
      </c>
      <c r="AT151" s="149" t="s">
        <v>157</v>
      </c>
      <c r="AU151" s="149" t="s">
        <v>89</v>
      </c>
      <c r="AY151" s="17" t="s">
        <v>156</v>
      </c>
      <c r="BE151" s="150">
        <f t="shared" ref="BE151:BE183" si="14">IF(N151="základná",J151,0)</f>
        <v>0</v>
      </c>
      <c r="BF151" s="150">
        <f t="shared" ref="BF151:BF183" si="15">IF(N151="znížená",J151,0)</f>
        <v>0</v>
      </c>
      <c r="BG151" s="150">
        <f t="shared" ref="BG151:BG183" si="16">IF(N151="zákl. prenesená",J151,0)</f>
        <v>0</v>
      </c>
      <c r="BH151" s="150">
        <f t="shared" ref="BH151:BH183" si="17">IF(N151="zníž. prenesená",J151,0)</f>
        <v>0</v>
      </c>
      <c r="BI151" s="150">
        <f t="shared" ref="BI151:BI183" si="18">IF(N151="nulová",J151,0)</f>
        <v>0</v>
      </c>
      <c r="BJ151" s="17" t="s">
        <v>89</v>
      </c>
      <c r="BK151" s="150">
        <f t="shared" ref="BK151:BK183" si="19">ROUND(I151*H151,2)</f>
        <v>0</v>
      </c>
      <c r="BL151" s="17" t="s">
        <v>1219</v>
      </c>
      <c r="BM151" s="149" t="s">
        <v>166</v>
      </c>
    </row>
    <row r="152" spans="2:65" s="1" customFormat="1" ht="24.2" customHeight="1">
      <c r="B152" s="136"/>
      <c r="C152" s="180" t="s">
        <v>571</v>
      </c>
      <c r="D152" s="180" t="s">
        <v>263</v>
      </c>
      <c r="E152" s="181" t="s">
        <v>7717</v>
      </c>
      <c r="F152" s="182" t="s">
        <v>7718</v>
      </c>
      <c r="G152" s="183" t="s">
        <v>333</v>
      </c>
      <c r="H152" s="184">
        <v>63</v>
      </c>
      <c r="I152" s="185"/>
      <c r="J152" s="186">
        <f t="shared" si="10"/>
        <v>0</v>
      </c>
      <c r="K152" s="187"/>
      <c r="L152" s="188"/>
      <c r="M152" s="189" t="s">
        <v>1</v>
      </c>
      <c r="N152" s="190" t="s">
        <v>42</v>
      </c>
      <c r="P152" s="147">
        <f t="shared" si="11"/>
        <v>0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AR152" s="149" t="s">
        <v>4616</v>
      </c>
      <c r="AT152" s="149" t="s">
        <v>263</v>
      </c>
      <c r="AU152" s="149" t="s">
        <v>89</v>
      </c>
      <c r="AY152" s="17" t="s">
        <v>156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7" t="s">
        <v>89</v>
      </c>
      <c r="BK152" s="150">
        <f t="shared" si="19"/>
        <v>0</v>
      </c>
      <c r="BL152" s="17" t="s">
        <v>1219</v>
      </c>
      <c r="BM152" s="149" t="s">
        <v>1016</v>
      </c>
    </row>
    <row r="153" spans="2:65" s="1" customFormat="1" ht="16.5" customHeight="1">
      <c r="B153" s="136"/>
      <c r="C153" s="137" t="s">
        <v>587</v>
      </c>
      <c r="D153" s="137" t="s">
        <v>157</v>
      </c>
      <c r="E153" s="138" t="s">
        <v>7719</v>
      </c>
      <c r="F153" s="139" t="s">
        <v>7720</v>
      </c>
      <c r="G153" s="140" t="s">
        <v>333</v>
      </c>
      <c r="H153" s="141">
        <v>0</v>
      </c>
      <c r="I153" s="142"/>
      <c r="J153" s="143">
        <f t="shared" si="10"/>
        <v>0</v>
      </c>
      <c r="K153" s="144"/>
      <c r="L153" s="32"/>
      <c r="M153" s="145" t="s">
        <v>1</v>
      </c>
      <c r="N153" s="146" t="s">
        <v>42</v>
      </c>
      <c r="P153" s="147">
        <f t="shared" si="11"/>
        <v>0</v>
      </c>
      <c r="Q153" s="147">
        <v>0</v>
      </c>
      <c r="R153" s="147">
        <f t="shared" si="12"/>
        <v>0</v>
      </c>
      <c r="S153" s="147">
        <v>0</v>
      </c>
      <c r="T153" s="148">
        <f t="shared" si="13"/>
        <v>0</v>
      </c>
      <c r="AR153" s="149" t="s">
        <v>1219</v>
      </c>
      <c r="AT153" s="149" t="s">
        <v>157</v>
      </c>
      <c r="AU153" s="149" t="s">
        <v>89</v>
      </c>
      <c r="AY153" s="17" t="s">
        <v>156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7" t="s">
        <v>89</v>
      </c>
      <c r="BK153" s="150">
        <f t="shared" si="19"/>
        <v>0</v>
      </c>
      <c r="BL153" s="17" t="s">
        <v>1219</v>
      </c>
      <c r="BM153" s="149" t="s">
        <v>1086</v>
      </c>
    </row>
    <row r="154" spans="2:65" s="1" customFormat="1" ht="21.75" customHeight="1">
      <c r="B154" s="136"/>
      <c r="C154" s="180" t="s">
        <v>602</v>
      </c>
      <c r="D154" s="180" t="s">
        <v>263</v>
      </c>
      <c r="E154" s="181" t="s">
        <v>7721</v>
      </c>
      <c r="F154" s="182" t="s">
        <v>7722</v>
      </c>
      <c r="G154" s="183" t="s">
        <v>333</v>
      </c>
      <c r="H154" s="184">
        <v>8</v>
      </c>
      <c r="I154" s="185"/>
      <c r="J154" s="186">
        <f t="shared" si="10"/>
        <v>0</v>
      </c>
      <c r="K154" s="187"/>
      <c r="L154" s="188"/>
      <c r="M154" s="189" t="s">
        <v>1</v>
      </c>
      <c r="N154" s="190" t="s">
        <v>42</v>
      </c>
      <c r="P154" s="147">
        <f t="shared" si="11"/>
        <v>0</v>
      </c>
      <c r="Q154" s="147">
        <v>0</v>
      </c>
      <c r="R154" s="147">
        <f t="shared" si="12"/>
        <v>0</v>
      </c>
      <c r="S154" s="147">
        <v>0</v>
      </c>
      <c r="T154" s="148">
        <f t="shared" si="13"/>
        <v>0</v>
      </c>
      <c r="AR154" s="149" t="s">
        <v>4616</v>
      </c>
      <c r="AT154" s="149" t="s">
        <v>263</v>
      </c>
      <c r="AU154" s="149" t="s">
        <v>89</v>
      </c>
      <c r="AY154" s="17" t="s">
        <v>156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89</v>
      </c>
      <c r="BK154" s="150">
        <f t="shared" si="19"/>
        <v>0</v>
      </c>
      <c r="BL154" s="17" t="s">
        <v>1219</v>
      </c>
      <c r="BM154" s="149" t="s">
        <v>1139</v>
      </c>
    </row>
    <row r="155" spans="2:65" s="1" customFormat="1" ht="16.5" customHeight="1">
      <c r="B155" s="136"/>
      <c r="C155" s="137" t="s">
        <v>608</v>
      </c>
      <c r="D155" s="137" t="s">
        <v>157</v>
      </c>
      <c r="E155" s="138" t="s">
        <v>7723</v>
      </c>
      <c r="F155" s="139" t="s">
        <v>7724</v>
      </c>
      <c r="G155" s="140" t="s">
        <v>333</v>
      </c>
      <c r="H155" s="141">
        <v>2</v>
      </c>
      <c r="I155" s="142"/>
      <c r="J155" s="143">
        <f t="shared" si="10"/>
        <v>0</v>
      </c>
      <c r="K155" s="144"/>
      <c r="L155" s="32"/>
      <c r="M155" s="145" t="s">
        <v>1</v>
      </c>
      <c r="N155" s="146" t="s">
        <v>42</v>
      </c>
      <c r="P155" s="147">
        <f t="shared" si="11"/>
        <v>0</v>
      </c>
      <c r="Q155" s="147">
        <v>0</v>
      </c>
      <c r="R155" s="147">
        <f t="shared" si="12"/>
        <v>0</v>
      </c>
      <c r="S155" s="147">
        <v>0</v>
      </c>
      <c r="T155" s="148">
        <f t="shared" si="13"/>
        <v>0</v>
      </c>
      <c r="AR155" s="149" t="s">
        <v>1219</v>
      </c>
      <c r="AT155" s="149" t="s">
        <v>157</v>
      </c>
      <c r="AU155" s="149" t="s">
        <v>89</v>
      </c>
      <c r="AY155" s="17" t="s">
        <v>156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7" t="s">
        <v>89</v>
      </c>
      <c r="BK155" s="150">
        <f t="shared" si="19"/>
        <v>0</v>
      </c>
      <c r="BL155" s="17" t="s">
        <v>1219</v>
      </c>
      <c r="BM155" s="149" t="s">
        <v>1156</v>
      </c>
    </row>
    <row r="156" spans="2:65" s="1" customFormat="1" ht="16.5" customHeight="1">
      <c r="B156" s="136"/>
      <c r="C156" s="137" t="s">
        <v>626</v>
      </c>
      <c r="D156" s="137" t="s">
        <v>157</v>
      </c>
      <c r="E156" s="138" t="s">
        <v>7725</v>
      </c>
      <c r="F156" s="139" t="s">
        <v>7726</v>
      </c>
      <c r="G156" s="140" t="s">
        <v>333</v>
      </c>
      <c r="H156" s="141">
        <v>6</v>
      </c>
      <c r="I156" s="142"/>
      <c r="J156" s="143">
        <f t="shared" si="10"/>
        <v>0</v>
      </c>
      <c r="K156" s="144"/>
      <c r="L156" s="32"/>
      <c r="M156" s="145" t="s">
        <v>1</v>
      </c>
      <c r="N156" s="146" t="s">
        <v>42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</v>
      </c>
      <c r="T156" s="148">
        <f t="shared" si="13"/>
        <v>0</v>
      </c>
      <c r="AR156" s="149" t="s">
        <v>1219</v>
      </c>
      <c r="AT156" s="149" t="s">
        <v>157</v>
      </c>
      <c r="AU156" s="149" t="s">
        <v>89</v>
      </c>
      <c r="AY156" s="17" t="s">
        <v>156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7" t="s">
        <v>89</v>
      </c>
      <c r="BK156" s="150">
        <f t="shared" si="19"/>
        <v>0</v>
      </c>
      <c r="BL156" s="17" t="s">
        <v>1219</v>
      </c>
      <c r="BM156" s="149" t="s">
        <v>1179</v>
      </c>
    </row>
    <row r="157" spans="2:65" s="1" customFormat="1" ht="16.5" customHeight="1">
      <c r="B157" s="136"/>
      <c r="C157" s="137" t="s">
        <v>633</v>
      </c>
      <c r="D157" s="137" t="s">
        <v>157</v>
      </c>
      <c r="E157" s="138" t="s">
        <v>7727</v>
      </c>
      <c r="F157" s="139" t="s">
        <v>7728</v>
      </c>
      <c r="G157" s="140" t="s">
        <v>333</v>
      </c>
      <c r="H157" s="141">
        <v>134</v>
      </c>
      <c r="I157" s="142"/>
      <c r="J157" s="143">
        <f t="shared" si="10"/>
        <v>0</v>
      </c>
      <c r="K157" s="144"/>
      <c r="L157" s="32"/>
      <c r="M157" s="145" t="s">
        <v>1</v>
      </c>
      <c r="N157" s="146" t="s">
        <v>42</v>
      </c>
      <c r="P157" s="147">
        <f t="shared" si="11"/>
        <v>0</v>
      </c>
      <c r="Q157" s="147">
        <v>0</v>
      </c>
      <c r="R157" s="147">
        <f t="shared" si="12"/>
        <v>0</v>
      </c>
      <c r="S157" s="147">
        <v>0</v>
      </c>
      <c r="T157" s="148">
        <f t="shared" si="13"/>
        <v>0</v>
      </c>
      <c r="AR157" s="149" t="s">
        <v>1219</v>
      </c>
      <c r="AT157" s="149" t="s">
        <v>157</v>
      </c>
      <c r="AU157" s="149" t="s">
        <v>89</v>
      </c>
      <c r="AY157" s="17" t="s">
        <v>156</v>
      </c>
      <c r="BE157" s="150">
        <f t="shared" si="14"/>
        <v>0</v>
      </c>
      <c r="BF157" s="150">
        <f t="shared" si="15"/>
        <v>0</v>
      </c>
      <c r="BG157" s="150">
        <f t="shared" si="16"/>
        <v>0</v>
      </c>
      <c r="BH157" s="150">
        <f t="shared" si="17"/>
        <v>0</v>
      </c>
      <c r="BI157" s="150">
        <f t="shared" si="18"/>
        <v>0</v>
      </c>
      <c r="BJ157" s="17" t="s">
        <v>89</v>
      </c>
      <c r="BK157" s="150">
        <f t="shared" si="19"/>
        <v>0</v>
      </c>
      <c r="BL157" s="17" t="s">
        <v>1219</v>
      </c>
      <c r="BM157" s="149" t="s">
        <v>1192</v>
      </c>
    </row>
    <row r="158" spans="2:65" s="1" customFormat="1" ht="16.5" customHeight="1">
      <c r="B158" s="136"/>
      <c r="C158" s="180" t="s">
        <v>647</v>
      </c>
      <c r="D158" s="180" t="s">
        <v>263</v>
      </c>
      <c r="E158" s="181" t="s">
        <v>7729</v>
      </c>
      <c r="F158" s="182" t="s">
        <v>7730</v>
      </c>
      <c r="G158" s="183" t="s">
        <v>333</v>
      </c>
      <c r="H158" s="184">
        <v>71</v>
      </c>
      <c r="I158" s="185"/>
      <c r="J158" s="186">
        <f t="shared" si="10"/>
        <v>0</v>
      </c>
      <c r="K158" s="187"/>
      <c r="L158" s="188"/>
      <c r="M158" s="189" t="s">
        <v>1</v>
      </c>
      <c r="N158" s="190" t="s">
        <v>42</v>
      </c>
      <c r="P158" s="147">
        <f t="shared" si="11"/>
        <v>0</v>
      </c>
      <c r="Q158" s="147">
        <v>0</v>
      </c>
      <c r="R158" s="147">
        <f t="shared" si="12"/>
        <v>0</v>
      </c>
      <c r="S158" s="147">
        <v>0</v>
      </c>
      <c r="T158" s="148">
        <f t="shared" si="13"/>
        <v>0</v>
      </c>
      <c r="AR158" s="149" t="s">
        <v>4616</v>
      </c>
      <c r="AT158" s="149" t="s">
        <v>263</v>
      </c>
      <c r="AU158" s="149" t="s">
        <v>89</v>
      </c>
      <c r="AY158" s="17" t="s">
        <v>156</v>
      </c>
      <c r="BE158" s="150">
        <f t="shared" si="14"/>
        <v>0</v>
      </c>
      <c r="BF158" s="150">
        <f t="shared" si="15"/>
        <v>0</v>
      </c>
      <c r="BG158" s="150">
        <f t="shared" si="16"/>
        <v>0</v>
      </c>
      <c r="BH158" s="150">
        <f t="shared" si="17"/>
        <v>0</v>
      </c>
      <c r="BI158" s="150">
        <f t="shared" si="18"/>
        <v>0</v>
      </c>
      <c r="BJ158" s="17" t="s">
        <v>89</v>
      </c>
      <c r="BK158" s="150">
        <f t="shared" si="19"/>
        <v>0</v>
      </c>
      <c r="BL158" s="17" t="s">
        <v>1219</v>
      </c>
      <c r="BM158" s="149" t="s">
        <v>1205</v>
      </c>
    </row>
    <row r="159" spans="2:65" s="1" customFormat="1" ht="24.2" customHeight="1">
      <c r="B159" s="136"/>
      <c r="C159" s="137" t="s">
        <v>664</v>
      </c>
      <c r="D159" s="137" t="s">
        <v>157</v>
      </c>
      <c r="E159" s="138" t="s">
        <v>7731</v>
      </c>
      <c r="F159" s="139" t="s">
        <v>7732</v>
      </c>
      <c r="G159" s="140" t="s">
        <v>333</v>
      </c>
      <c r="H159" s="141">
        <v>71</v>
      </c>
      <c r="I159" s="142"/>
      <c r="J159" s="143">
        <f t="shared" si="10"/>
        <v>0</v>
      </c>
      <c r="K159" s="144"/>
      <c r="L159" s="32"/>
      <c r="M159" s="145" t="s">
        <v>1</v>
      </c>
      <c r="N159" s="146" t="s">
        <v>42</v>
      </c>
      <c r="P159" s="147">
        <f t="shared" si="11"/>
        <v>0</v>
      </c>
      <c r="Q159" s="147">
        <v>0</v>
      </c>
      <c r="R159" s="147">
        <f t="shared" si="12"/>
        <v>0</v>
      </c>
      <c r="S159" s="147">
        <v>0</v>
      </c>
      <c r="T159" s="148">
        <f t="shared" si="13"/>
        <v>0</v>
      </c>
      <c r="AR159" s="149" t="s">
        <v>1219</v>
      </c>
      <c r="AT159" s="149" t="s">
        <v>157</v>
      </c>
      <c r="AU159" s="149" t="s">
        <v>89</v>
      </c>
      <c r="AY159" s="17" t="s">
        <v>156</v>
      </c>
      <c r="BE159" s="150">
        <f t="shared" si="14"/>
        <v>0</v>
      </c>
      <c r="BF159" s="150">
        <f t="shared" si="15"/>
        <v>0</v>
      </c>
      <c r="BG159" s="150">
        <f t="shared" si="16"/>
        <v>0</v>
      </c>
      <c r="BH159" s="150">
        <f t="shared" si="17"/>
        <v>0</v>
      </c>
      <c r="BI159" s="150">
        <f t="shared" si="18"/>
        <v>0</v>
      </c>
      <c r="BJ159" s="17" t="s">
        <v>89</v>
      </c>
      <c r="BK159" s="150">
        <f t="shared" si="19"/>
        <v>0</v>
      </c>
      <c r="BL159" s="17" t="s">
        <v>1219</v>
      </c>
      <c r="BM159" s="149" t="s">
        <v>1219</v>
      </c>
    </row>
    <row r="160" spans="2:65" s="1" customFormat="1" ht="21.75" customHeight="1">
      <c r="B160" s="136"/>
      <c r="C160" s="180" t="s">
        <v>681</v>
      </c>
      <c r="D160" s="180" t="s">
        <v>263</v>
      </c>
      <c r="E160" s="181" t="s">
        <v>7733</v>
      </c>
      <c r="F160" s="182" t="s">
        <v>7734</v>
      </c>
      <c r="G160" s="183" t="s">
        <v>333</v>
      </c>
      <c r="H160" s="184">
        <v>6</v>
      </c>
      <c r="I160" s="185"/>
      <c r="J160" s="186">
        <f t="shared" si="10"/>
        <v>0</v>
      </c>
      <c r="K160" s="187"/>
      <c r="L160" s="188"/>
      <c r="M160" s="189" t="s">
        <v>1</v>
      </c>
      <c r="N160" s="190" t="s">
        <v>42</v>
      </c>
      <c r="P160" s="147">
        <f t="shared" si="11"/>
        <v>0</v>
      </c>
      <c r="Q160" s="147">
        <v>0</v>
      </c>
      <c r="R160" s="147">
        <f t="shared" si="12"/>
        <v>0</v>
      </c>
      <c r="S160" s="147">
        <v>0</v>
      </c>
      <c r="T160" s="148">
        <f t="shared" si="13"/>
        <v>0</v>
      </c>
      <c r="AR160" s="149" t="s">
        <v>4616</v>
      </c>
      <c r="AT160" s="149" t="s">
        <v>263</v>
      </c>
      <c r="AU160" s="149" t="s">
        <v>89</v>
      </c>
      <c r="AY160" s="17" t="s">
        <v>156</v>
      </c>
      <c r="BE160" s="150">
        <f t="shared" si="14"/>
        <v>0</v>
      </c>
      <c r="BF160" s="150">
        <f t="shared" si="15"/>
        <v>0</v>
      </c>
      <c r="BG160" s="150">
        <f t="shared" si="16"/>
        <v>0</v>
      </c>
      <c r="BH160" s="150">
        <f t="shared" si="17"/>
        <v>0</v>
      </c>
      <c r="BI160" s="150">
        <f t="shared" si="18"/>
        <v>0</v>
      </c>
      <c r="BJ160" s="17" t="s">
        <v>89</v>
      </c>
      <c r="BK160" s="150">
        <f t="shared" si="19"/>
        <v>0</v>
      </c>
      <c r="BL160" s="17" t="s">
        <v>1219</v>
      </c>
      <c r="BM160" s="149" t="s">
        <v>1232</v>
      </c>
    </row>
    <row r="161" spans="2:65" s="1" customFormat="1" ht="16.5" customHeight="1">
      <c r="B161" s="136"/>
      <c r="C161" s="137" t="s">
        <v>688</v>
      </c>
      <c r="D161" s="137" t="s">
        <v>157</v>
      </c>
      <c r="E161" s="138" t="s">
        <v>7735</v>
      </c>
      <c r="F161" s="139" t="s">
        <v>7736</v>
      </c>
      <c r="G161" s="140" t="s">
        <v>333</v>
      </c>
      <c r="H161" s="141">
        <v>6</v>
      </c>
      <c r="I161" s="142"/>
      <c r="J161" s="143">
        <f t="shared" si="10"/>
        <v>0</v>
      </c>
      <c r="K161" s="144"/>
      <c r="L161" s="32"/>
      <c r="M161" s="145" t="s">
        <v>1</v>
      </c>
      <c r="N161" s="146" t="s">
        <v>42</v>
      </c>
      <c r="P161" s="147">
        <f t="shared" si="11"/>
        <v>0</v>
      </c>
      <c r="Q161" s="147">
        <v>0</v>
      </c>
      <c r="R161" s="147">
        <f t="shared" si="12"/>
        <v>0</v>
      </c>
      <c r="S161" s="147">
        <v>0</v>
      </c>
      <c r="T161" s="148">
        <f t="shared" si="13"/>
        <v>0</v>
      </c>
      <c r="AR161" s="149" t="s">
        <v>1219</v>
      </c>
      <c r="AT161" s="149" t="s">
        <v>157</v>
      </c>
      <c r="AU161" s="149" t="s">
        <v>89</v>
      </c>
      <c r="AY161" s="17" t="s">
        <v>156</v>
      </c>
      <c r="BE161" s="150">
        <f t="shared" si="14"/>
        <v>0</v>
      </c>
      <c r="BF161" s="150">
        <f t="shared" si="15"/>
        <v>0</v>
      </c>
      <c r="BG161" s="150">
        <f t="shared" si="16"/>
        <v>0</v>
      </c>
      <c r="BH161" s="150">
        <f t="shared" si="17"/>
        <v>0</v>
      </c>
      <c r="BI161" s="150">
        <f t="shared" si="18"/>
        <v>0</v>
      </c>
      <c r="BJ161" s="17" t="s">
        <v>89</v>
      </c>
      <c r="BK161" s="150">
        <f t="shared" si="19"/>
        <v>0</v>
      </c>
      <c r="BL161" s="17" t="s">
        <v>1219</v>
      </c>
      <c r="BM161" s="149" t="s">
        <v>1245</v>
      </c>
    </row>
    <row r="162" spans="2:65" s="1" customFormat="1" ht="16.5" customHeight="1">
      <c r="B162" s="136"/>
      <c r="C162" s="137" t="s">
        <v>702</v>
      </c>
      <c r="D162" s="137" t="s">
        <v>157</v>
      </c>
      <c r="E162" s="138" t="s">
        <v>7737</v>
      </c>
      <c r="F162" s="139" t="s">
        <v>7738</v>
      </c>
      <c r="G162" s="140" t="s">
        <v>333</v>
      </c>
      <c r="H162" s="141">
        <v>268</v>
      </c>
      <c r="I162" s="142"/>
      <c r="J162" s="143">
        <f t="shared" si="10"/>
        <v>0</v>
      </c>
      <c r="K162" s="144"/>
      <c r="L162" s="32"/>
      <c r="M162" s="145" t="s">
        <v>1</v>
      </c>
      <c r="N162" s="146" t="s">
        <v>42</v>
      </c>
      <c r="P162" s="147">
        <f t="shared" si="11"/>
        <v>0</v>
      </c>
      <c r="Q162" s="147">
        <v>0</v>
      </c>
      <c r="R162" s="147">
        <f t="shared" si="12"/>
        <v>0</v>
      </c>
      <c r="S162" s="147">
        <v>0</v>
      </c>
      <c r="T162" s="148">
        <f t="shared" si="13"/>
        <v>0</v>
      </c>
      <c r="AR162" s="149" t="s">
        <v>1219</v>
      </c>
      <c r="AT162" s="149" t="s">
        <v>157</v>
      </c>
      <c r="AU162" s="149" t="s">
        <v>89</v>
      </c>
      <c r="AY162" s="17" t="s">
        <v>156</v>
      </c>
      <c r="BE162" s="150">
        <f t="shared" si="14"/>
        <v>0</v>
      </c>
      <c r="BF162" s="150">
        <f t="shared" si="15"/>
        <v>0</v>
      </c>
      <c r="BG162" s="150">
        <f t="shared" si="16"/>
        <v>0</v>
      </c>
      <c r="BH162" s="150">
        <f t="shared" si="17"/>
        <v>0</v>
      </c>
      <c r="BI162" s="150">
        <f t="shared" si="18"/>
        <v>0</v>
      </c>
      <c r="BJ162" s="17" t="s">
        <v>89</v>
      </c>
      <c r="BK162" s="150">
        <f t="shared" si="19"/>
        <v>0</v>
      </c>
      <c r="BL162" s="17" t="s">
        <v>1219</v>
      </c>
      <c r="BM162" s="149" t="s">
        <v>1257</v>
      </c>
    </row>
    <row r="163" spans="2:65" s="1" customFormat="1" ht="16.5" customHeight="1">
      <c r="B163" s="136"/>
      <c r="C163" s="137" t="s">
        <v>715</v>
      </c>
      <c r="D163" s="137" t="s">
        <v>157</v>
      </c>
      <c r="E163" s="138" t="s">
        <v>7739</v>
      </c>
      <c r="F163" s="139" t="s">
        <v>7740</v>
      </c>
      <c r="G163" s="140" t="s">
        <v>333</v>
      </c>
      <c r="H163" s="141">
        <v>134</v>
      </c>
      <c r="I163" s="142"/>
      <c r="J163" s="143">
        <f t="shared" si="10"/>
        <v>0</v>
      </c>
      <c r="K163" s="144"/>
      <c r="L163" s="32"/>
      <c r="M163" s="145" t="s">
        <v>1</v>
      </c>
      <c r="N163" s="146" t="s">
        <v>42</v>
      </c>
      <c r="P163" s="147">
        <f t="shared" si="11"/>
        <v>0</v>
      </c>
      <c r="Q163" s="147">
        <v>0</v>
      </c>
      <c r="R163" s="147">
        <f t="shared" si="12"/>
        <v>0</v>
      </c>
      <c r="S163" s="147">
        <v>0</v>
      </c>
      <c r="T163" s="148">
        <f t="shared" si="13"/>
        <v>0</v>
      </c>
      <c r="AR163" s="149" t="s">
        <v>1219</v>
      </c>
      <c r="AT163" s="149" t="s">
        <v>157</v>
      </c>
      <c r="AU163" s="149" t="s">
        <v>89</v>
      </c>
      <c r="AY163" s="17" t="s">
        <v>156</v>
      </c>
      <c r="BE163" s="150">
        <f t="shared" si="14"/>
        <v>0</v>
      </c>
      <c r="BF163" s="150">
        <f t="shared" si="15"/>
        <v>0</v>
      </c>
      <c r="BG163" s="150">
        <f t="shared" si="16"/>
        <v>0</v>
      </c>
      <c r="BH163" s="150">
        <f t="shared" si="17"/>
        <v>0</v>
      </c>
      <c r="BI163" s="150">
        <f t="shared" si="18"/>
        <v>0</v>
      </c>
      <c r="BJ163" s="17" t="s">
        <v>89</v>
      </c>
      <c r="BK163" s="150">
        <f t="shared" si="19"/>
        <v>0</v>
      </c>
      <c r="BL163" s="17" t="s">
        <v>1219</v>
      </c>
      <c r="BM163" s="149" t="s">
        <v>1268</v>
      </c>
    </row>
    <row r="164" spans="2:65" s="1" customFormat="1" ht="16.5" customHeight="1">
      <c r="B164" s="136"/>
      <c r="C164" s="137" t="s">
        <v>731</v>
      </c>
      <c r="D164" s="137" t="s">
        <v>157</v>
      </c>
      <c r="E164" s="138" t="s">
        <v>7741</v>
      </c>
      <c r="F164" s="139" t="s">
        <v>7742</v>
      </c>
      <c r="G164" s="140" t="s">
        <v>333</v>
      </c>
      <c r="H164" s="141">
        <v>134</v>
      </c>
      <c r="I164" s="142"/>
      <c r="J164" s="143">
        <f t="shared" si="10"/>
        <v>0</v>
      </c>
      <c r="K164" s="144"/>
      <c r="L164" s="32"/>
      <c r="M164" s="145" t="s">
        <v>1</v>
      </c>
      <c r="N164" s="146" t="s">
        <v>42</v>
      </c>
      <c r="P164" s="147">
        <f t="shared" si="11"/>
        <v>0</v>
      </c>
      <c r="Q164" s="147">
        <v>0</v>
      </c>
      <c r="R164" s="147">
        <f t="shared" si="12"/>
        <v>0</v>
      </c>
      <c r="S164" s="147">
        <v>0</v>
      </c>
      <c r="T164" s="148">
        <f t="shared" si="13"/>
        <v>0</v>
      </c>
      <c r="AR164" s="149" t="s">
        <v>1219</v>
      </c>
      <c r="AT164" s="149" t="s">
        <v>157</v>
      </c>
      <c r="AU164" s="149" t="s">
        <v>89</v>
      </c>
      <c r="AY164" s="17" t="s">
        <v>156</v>
      </c>
      <c r="BE164" s="150">
        <f t="shared" si="14"/>
        <v>0</v>
      </c>
      <c r="BF164" s="150">
        <f t="shared" si="15"/>
        <v>0</v>
      </c>
      <c r="BG164" s="150">
        <f t="shared" si="16"/>
        <v>0</v>
      </c>
      <c r="BH164" s="150">
        <f t="shared" si="17"/>
        <v>0</v>
      </c>
      <c r="BI164" s="150">
        <f t="shared" si="18"/>
        <v>0</v>
      </c>
      <c r="BJ164" s="17" t="s">
        <v>89</v>
      </c>
      <c r="BK164" s="150">
        <f t="shared" si="19"/>
        <v>0</v>
      </c>
      <c r="BL164" s="17" t="s">
        <v>1219</v>
      </c>
      <c r="BM164" s="149" t="s">
        <v>1286</v>
      </c>
    </row>
    <row r="165" spans="2:65" s="1" customFormat="1" ht="24.2" customHeight="1">
      <c r="B165" s="136"/>
      <c r="C165" s="180" t="s">
        <v>749</v>
      </c>
      <c r="D165" s="180" t="s">
        <v>263</v>
      </c>
      <c r="E165" s="181" t="s">
        <v>7743</v>
      </c>
      <c r="F165" s="182" t="s">
        <v>7744</v>
      </c>
      <c r="G165" s="183" t="s">
        <v>333</v>
      </c>
      <c r="H165" s="184">
        <v>6</v>
      </c>
      <c r="I165" s="185"/>
      <c r="J165" s="186">
        <f t="shared" si="10"/>
        <v>0</v>
      </c>
      <c r="K165" s="187"/>
      <c r="L165" s="188"/>
      <c r="M165" s="189" t="s">
        <v>1</v>
      </c>
      <c r="N165" s="190" t="s">
        <v>42</v>
      </c>
      <c r="P165" s="147">
        <f t="shared" si="11"/>
        <v>0</v>
      </c>
      <c r="Q165" s="147">
        <v>0</v>
      </c>
      <c r="R165" s="147">
        <f t="shared" si="12"/>
        <v>0</v>
      </c>
      <c r="S165" s="147">
        <v>0</v>
      </c>
      <c r="T165" s="148">
        <f t="shared" si="13"/>
        <v>0</v>
      </c>
      <c r="AR165" s="149" t="s">
        <v>4616</v>
      </c>
      <c r="AT165" s="149" t="s">
        <v>263</v>
      </c>
      <c r="AU165" s="149" t="s">
        <v>89</v>
      </c>
      <c r="AY165" s="17" t="s">
        <v>156</v>
      </c>
      <c r="BE165" s="150">
        <f t="shared" si="14"/>
        <v>0</v>
      </c>
      <c r="BF165" s="150">
        <f t="shared" si="15"/>
        <v>0</v>
      </c>
      <c r="BG165" s="150">
        <f t="shared" si="16"/>
        <v>0</v>
      </c>
      <c r="BH165" s="150">
        <f t="shared" si="17"/>
        <v>0</v>
      </c>
      <c r="BI165" s="150">
        <f t="shared" si="18"/>
        <v>0</v>
      </c>
      <c r="BJ165" s="17" t="s">
        <v>89</v>
      </c>
      <c r="BK165" s="150">
        <f t="shared" si="19"/>
        <v>0</v>
      </c>
      <c r="BL165" s="17" t="s">
        <v>1219</v>
      </c>
      <c r="BM165" s="149" t="s">
        <v>1305</v>
      </c>
    </row>
    <row r="166" spans="2:65" s="1" customFormat="1" ht="33" customHeight="1">
      <c r="B166" s="136"/>
      <c r="C166" s="137" t="s">
        <v>756</v>
      </c>
      <c r="D166" s="137" t="s">
        <v>157</v>
      </c>
      <c r="E166" s="138" t="s">
        <v>7745</v>
      </c>
      <c r="F166" s="139" t="s">
        <v>7746</v>
      </c>
      <c r="G166" s="140" t="s">
        <v>333</v>
      </c>
      <c r="H166" s="141">
        <v>6</v>
      </c>
      <c r="I166" s="142"/>
      <c r="J166" s="143">
        <f t="shared" si="10"/>
        <v>0</v>
      </c>
      <c r="K166" s="144"/>
      <c r="L166" s="32"/>
      <c r="M166" s="145" t="s">
        <v>1</v>
      </c>
      <c r="N166" s="146" t="s">
        <v>42</v>
      </c>
      <c r="P166" s="147">
        <f t="shared" si="11"/>
        <v>0</v>
      </c>
      <c r="Q166" s="147">
        <v>0</v>
      </c>
      <c r="R166" s="147">
        <f t="shared" si="12"/>
        <v>0</v>
      </c>
      <c r="S166" s="147">
        <v>0</v>
      </c>
      <c r="T166" s="148">
        <f t="shared" si="13"/>
        <v>0</v>
      </c>
      <c r="AR166" s="149" t="s">
        <v>1219</v>
      </c>
      <c r="AT166" s="149" t="s">
        <v>157</v>
      </c>
      <c r="AU166" s="149" t="s">
        <v>89</v>
      </c>
      <c r="AY166" s="17" t="s">
        <v>156</v>
      </c>
      <c r="BE166" s="150">
        <f t="shared" si="14"/>
        <v>0</v>
      </c>
      <c r="BF166" s="150">
        <f t="shared" si="15"/>
        <v>0</v>
      </c>
      <c r="BG166" s="150">
        <f t="shared" si="16"/>
        <v>0</v>
      </c>
      <c r="BH166" s="150">
        <f t="shared" si="17"/>
        <v>0</v>
      </c>
      <c r="BI166" s="150">
        <f t="shared" si="18"/>
        <v>0</v>
      </c>
      <c r="BJ166" s="17" t="s">
        <v>89</v>
      </c>
      <c r="BK166" s="150">
        <f t="shared" si="19"/>
        <v>0</v>
      </c>
      <c r="BL166" s="17" t="s">
        <v>1219</v>
      </c>
      <c r="BM166" s="149" t="s">
        <v>1317</v>
      </c>
    </row>
    <row r="167" spans="2:65" s="1" customFormat="1" ht="16.5" customHeight="1">
      <c r="B167" s="136"/>
      <c r="C167" s="180" t="s">
        <v>764</v>
      </c>
      <c r="D167" s="180" t="s">
        <v>263</v>
      </c>
      <c r="E167" s="181" t="s">
        <v>7747</v>
      </c>
      <c r="F167" s="182" t="s">
        <v>7748</v>
      </c>
      <c r="G167" s="183" t="s">
        <v>333</v>
      </c>
      <c r="H167" s="184">
        <v>65</v>
      </c>
      <c r="I167" s="185"/>
      <c r="J167" s="186">
        <f t="shared" si="10"/>
        <v>0</v>
      </c>
      <c r="K167" s="187"/>
      <c r="L167" s="188"/>
      <c r="M167" s="189" t="s">
        <v>1</v>
      </c>
      <c r="N167" s="190" t="s">
        <v>42</v>
      </c>
      <c r="P167" s="147">
        <f t="shared" si="11"/>
        <v>0</v>
      </c>
      <c r="Q167" s="147">
        <v>0</v>
      </c>
      <c r="R167" s="147">
        <f t="shared" si="12"/>
        <v>0</v>
      </c>
      <c r="S167" s="147">
        <v>0</v>
      </c>
      <c r="T167" s="148">
        <f t="shared" si="13"/>
        <v>0</v>
      </c>
      <c r="AR167" s="149" t="s">
        <v>4616</v>
      </c>
      <c r="AT167" s="149" t="s">
        <v>263</v>
      </c>
      <c r="AU167" s="149" t="s">
        <v>89</v>
      </c>
      <c r="AY167" s="17" t="s">
        <v>156</v>
      </c>
      <c r="BE167" s="150">
        <f t="shared" si="14"/>
        <v>0</v>
      </c>
      <c r="BF167" s="150">
        <f t="shared" si="15"/>
        <v>0</v>
      </c>
      <c r="BG167" s="150">
        <f t="shared" si="16"/>
        <v>0</v>
      </c>
      <c r="BH167" s="150">
        <f t="shared" si="17"/>
        <v>0</v>
      </c>
      <c r="BI167" s="150">
        <f t="shared" si="18"/>
        <v>0</v>
      </c>
      <c r="BJ167" s="17" t="s">
        <v>89</v>
      </c>
      <c r="BK167" s="150">
        <f t="shared" si="19"/>
        <v>0</v>
      </c>
      <c r="BL167" s="17" t="s">
        <v>1219</v>
      </c>
      <c r="BM167" s="149" t="s">
        <v>1328</v>
      </c>
    </row>
    <row r="168" spans="2:65" s="1" customFormat="1" ht="33" customHeight="1">
      <c r="B168" s="136"/>
      <c r="C168" s="137" t="s">
        <v>776</v>
      </c>
      <c r="D168" s="137" t="s">
        <v>157</v>
      </c>
      <c r="E168" s="138" t="s">
        <v>7749</v>
      </c>
      <c r="F168" s="139" t="s">
        <v>7750</v>
      </c>
      <c r="G168" s="140" t="s">
        <v>333</v>
      </c>
      <c r="H168" s="141">
        <v>65</v>
      </c>
      <c r="I168" s="142"/>
      <c r="J168" s="143">
        <f t="shared" si="10"/>
        <v>0</v>
      </c>
      <c r="K168" s="144"/>
      <c r="L168" s="32"/>
      <c r="M168" s="145" t="s">
        <v>1</v>
      </c>
      <c r="N168" s="146" t="s">
        <v>42</v>
      </c>
      <c r="P168" s="147">
        <f t="shared" si="11"/>
        <v>0</v>
      </c>
      <c r="Q168" s="147">
        <v>0</v>
      </c>
      <c r="R168" s="147">
        <f t="shared" si="12"/>
        <v>0</v>
      </c>
      <c r="S168" s="147">
        <v>0</v>
      </c>
      <c r="T168" s="148">
        <f t="shared" si="13"/>
        <v>0</v>
      </c>
      <c r="AR168" s="149" t="s">
        <v>1219</v>
      </c>
      <c r="AT168" s="149" t="s">
        <v>157</v>
      </c>
      <c r="AU168" s="149" t="s">
        <v>89</v>
      </c>
      <c r="AY168" s="17" t="s">
        <v>156</v>
      </c>
      <c r="BE168" s="150">
        <f t="shared" si="14"/>
        <v>0</v>
      </c>
      <c r="BF168" s="150">
        <f t="shared" si="15"/>
        <v>0</v>
      </c>
      <c r="BG168" s="150">
        <f t="shared" si="16"/>
        <v>0</v>
      </c>
      <c r="BH168" s="150">
        <f t="shared" si="17"/>
        <v>0</v>
      </c>
      <c r="BI168" s="150">
        <f t="shared" si="18"/>
        <v>0</v>
      </c>
      <c r="BJ168" s="17" t="s">
        <v>89</v>
      </c>
      <c r="BK168" s="150">
        <f t="shared" si="19"/>
        <v>0</v>
      </c>
      <c r="BL168" s="17" t="s">
        <v>1219</v>
      </c>
      <c r="BM168" s="149" t="s">
        <v>1343</v>
      </c>
    </row>
    <row r="169" spans="2:65" s="1" customFormat="1" ht="24.2" customHeight="1">
      <c r="B169" s="136"/>
      <c r="C169" s="180" t="s">
        <v>892</v>
      </c>
      <c r="D169" s="180" t="s">
        <v>263</v>
      </c>
      <c r="E169" s="181" t="s">
        <v>7751</v>
      </c>
      <c r="F169" s="182" t="s">
        <v>7752</v>
      </c>
      <c r="G169" s="183" t="s">
        <v>333</v>
      </c>
      <c r="H169" s="184">
        <v>1</v>
      </c>
      <c r="I169" s="185"/>
      <c r="J169" s="186">
        <f t="shared" si="10"/>
        <v>0</v>
      </c>
      <c r="K169" s="187"/>
      <c r="L169" s="188"/>
      <c r="M169" s="189" t="s">
        <v>1</v>
      </c>
      <c r="N169" s="190" t="s">
        <v>42</v>
      </c>
      <c r="P169" s="147">
        <f t="shared" si="11"/>
        <v>0</v>
      </c>
      <c r="Q169" s="147">
        <v>0</v>
      </c>
      <c r="R169" s="147">
        <f t="shared" si="12"/>
        <v>0</v>
      </c>
      <c r="S169" s="147">
        <v>0</v>
      </c>
      <c r="T169" s="148">
        <f t="shared" si="13"/>
        <v>0</v>
      </c>
      <c r="AR169" s="149" t="s">
        <v>4616</v>
      </c>
      <c r="AT169" s="149" t="s">
        <v>263</v>
      </c>
      <c r="AU169" s="149" t="s">
        <v>89</v>
      </c>
      <c r="AY169" s="17" t="s">
        <v>156</v>
      </c>
      <c r="BE169" s="150">
        <f t="shared" si="14"/>
        <v>0</v>
      </c>
      <c r="BF169" s="150">
        <f t="shared" si="15"/>
        <v>0</v>
      </c>
      <c r="BG169" s="150">
        <f t="shared" si="16"/>
        <v>0</v>
      </c>
      <c r="BH169" s="150">
        <f t="shared" si="17"/>
        <v>0</v>
      </c>
      <c r="BI169" s="150">
        <f t="shared" si="18"/>
        <v>0</v>
      </c>
      <c r="BJ169" s="17" t="s">
        <v>89</v>
      </c>
      <c r="BK169" s="150">
        <f t="shared" si="19"/>
        <v>0</v>
      </c>
      <c r="BL169" s="17" t="s">
        <v>1219</v>
      </c>
      <c r="BM169" s="149" t="s">
        <v>1357</v>
      </c>
    </row>
    <row r="170" spans="2:65" s="1" customFormat="1" ht="24.2" customHeight="1">
      <c r="B170" s="136"/>
      <c r="C170" s="180" t="s">
        <v>963</v>
      </c>
      <c r="D170" s="180" t="s">
        <v>263</v>
      </c>
      <c r="E170" s="181" t="s">
        <v>7753</v>
      </c>
      <c r="F170" s="182" t="s">
        <v>7754</v>
      </c>
      <c r="G170" s="183" t="s">
        <v>333</v>
      </c>
      <c r="H170" s="184">
        <v>2</v>
      </c>
      <c r="I170" s="185"/>
      <c r="J170" s="186">
        <f t="shared" si="10"/>
        <v>0</v>
      </c>
      <c r="K170" s="187"/>
      <c r="L170" s="188"/>
      <c r="M170" s="189" t="s">
        <v>1</v>
      </c>
      <c r="N170" s="190" t="s">
        <v>42</v>
      </c>
      <c r="P170" s="147">
        <f t="shared" si="11"/>
        <v>0</v>
      </c>
      <c r="Q170" s="147">
        <v>0</v>
      </c>
      <c r="R170" s="147">
        <f t="shared" si="12"/>
        <v>0</v>
      </c>
      <c r="S170" s="147">
        <v>0</v>
      </c>
      <c r="T170" s="148">
        <f t="shared" si="13"/>
        <v>0</v>
      </c>
      <c r="AR170" s="149" t="s">
        <v>4616</v>
      </c>
      <c r="AT170" s="149" t="s">
        <v>263</v>
      </c>
      <c r="AU170" s="149" t="s">
        <v>89</v>
      </c>
      <c r="AY170" s="17" t="s">
        <v>156</v>
      </c>
      <c r="BE170" s="150">
        <f t="shared" si="14"/>
        <v>0</v>
      </c>
      <c r="BF170" s="150">
        <f t="shared" si="15"/>
        <v>0</v>
      </c>
      <c r="BG170" s="150">
        <f t="shared" si="16"/>
        <v>0</v>
      </c>
      <c r="BH170" s="150">
        <f t="shared" si="17"/>
        <v>0</v>
      </c>
      <c r="BI170" s="150">
        <f t="shared" si="18"/>
        <v>0</v>
      </c>
      <c r="BJ170" s="17" t="s">
        <v>89</v>
      </c>
      <c r="BK170" s="150">
        <f t="shared" si="19"/>
        <v>0</v>
      </c>
      <c r="BL170" s="17" t="s">
        <v>1219</v>
      </c>
      <c r="BM170" s="149" t="s">
        <v>1374</v>
      </c>
    </row>
    <row r="171" spans="2:65" s="1" customFormat="1" ht="16.5" customHeight="1">
      <c r="B171" s="136"/>
      <c r="C171" s="137" t="s">
        <v>981</v>
      </c>
      <c r="D171" s="137" t="s">
        <v>157</v>
      </c>
      <c r="E171" s="138" t="s">
        <v>7755</v>
      </c>
      <c r="F171" s="139" t="s">
        <v>7756</v>
      </c>
      <c r="G171" s="140" t="s">
        <v>333</v>
      </c>
      <c r="H171" s="141">
        <v>1</v>
      </c>
      <c r="I171" s="142"/>
      <c r="J171" s="143">
        <f t="shared" si="10"/>
        <v>0</v>
      </c>
      <c r="K171" s="144"/>
      <c r="L171" s="32"/>
      <c r="M171" s="145" t="s">
        <v>1</v>
      </c>
      <c r="N171" s="146" t="s">
        <v>42</v>
      </c>
      <c r="P171" s="147">
        <f t="shared" si="11"/>
        <v>0</v>
      </c>
      <c r="Q171" s="147">
        <v>0</v>
      </c>
      <c r="R171" s="147">
        <f t="shared" si="12"/>
        <v>0</v>
      </c>
      <c r="S171" s="147">
        <v>0</v>
      </c>
      <c r="T171" s="148">
        <f t="shared" si="13"/>
        <v>0</v>
      </c>
      <c r="AR171" s="149" t="s">
        <v>1219</v>
      </c>
      <c r="AT171" s="149" t="s">
        <v>157</v>
      </c>
      <c r="AU171" s="149" t="s">
        <v>89</v>
      </c>
      <c r="AY171" s="17" t="s">
        <v>156</v>
      </c>
      <c r="BE171" s="150">
        <f t="shared" si="14"/>
        <v>0</v>
      </c>
      <c r="BF171" s="150">
        <f t="shared" si="15"/>
        <v>0</v>
      </c>
      <c r="BG171" s="150">
        <f t="shared" si="16"/>
        <v>0</v>
      </c>
      <c r="BH171" s="150">
        <f t="shared" si="17"/>
        <v>0</v>
      </c>
      <c r="BI171" s="150">
        <f t="shared" si="18"/>
        <v>0</v>
      </c>
      <c r="BJ171" s="17" t="s">
        <v>89</v>
      </c>
      <c r="BK171" s="150">
        <f t="shared" si="19"/>
        <v>0</v>
      </c>
      <c r="BL171" s="17" t="s">
        <v>1219</v>
      </c>
      <c r="BM171" s="149" t="s">
        <v>1387</v>
      </c>
    </row>
    <row r="172" spans="2:65" s="1" customFormat="1" ht="16.5" customHeight="1">
      <c r="B172" s="136"/>
      <c r="C172" s="180" t="s">
        <v>985</v>
      </c>
      <c r="D172" s="180" t="s">
        <v>263</v>
      </c>
      <c r="E172" s="181" t="s">
        <v>7757</v>
      </c>
      <c r="F172" s="182" t="s">
        <v>7758</v>
      </c>
      <c r="G172" s="183" t="s">
        <v>333</v>
      </c>
      <c r="H172" s="184">
        <v>1</v>
      </c>
      <c r="I172" s="185"/>
      <c r="J172" s="186">
        <f t="shared" si="10"/>
        <v>0</v>
      </c>
      <c r="K172" s="187"/>
      <c r="L172" s="188"/>
      <c r="M172" s="189" t="s">
        <v>1</v>
      </c>
      <c r="N172" s="190" t="s">
        <v>42</v>
      </c>
      <c r="P172" s="147">
        <f t="shared" si="11"/>
        <v>0</v>
      </c>
      <c r="Q172" s="147">
        <v>0</v>
      </c>
      <c r="R172" s="147">
        <f t="shared" si="12"/>
        <v>0</v>
      </c>
      <c r="S172" s="147">
        <v>0</v>
      </c>
      <c r="T172" s="148">
        <f t="shared" si="13"/>
        <v>0</v>
      </c>
      <c r="AR172" s="149" t="s">
        <v>4616</v>
      </c>
      <c r="AT172" s="149" t="s">
        <v>263</v>
      </c>
      <c r="AU172" s="149" t="s">
        <v>89</v>
      </c>
      <c r="AY172" s="17" t="s">
        <v>156</v>
      </c>
      <c r="BE172" s="150">
        <f t="shared" si="14"/>
        <v>0</v>
      </c>
      <c r="BF172" s="150">
        <f t="shared" si="15"/>
        <v>0</v>
      </c>
      <c r="BG172" s="150">
        <f t="shared" si="16"/>
        <v>0</v>
      </c>
      <c r="BH172" s="150">
        <f t="shared" si="17"/>
        <v>0</v>
      </c>
      <c r="BI172" s="150">
        <f t="shared" si="18"/>
        <v>0</v>
      </c>
      <c r="BJ172" s="17" t="s">
        <v>89</v>
      </c>
      <c r="BK172" s="150">
        <f t="shared" si="19"/>
        <v>0</v>
      </c>
      <c r="BL172" s="17" t="s">
        <v>1219</v>
      </c>
      <c r="BM172" s="149" t="s">
        <v>1406</v>
      </c>
    </row>
    <row r="173" spans="2:65" s="1" customFormat="1" ht="24.2" customHeight="1">
      <c r="B173" s="136"/>
      <c r="C173" s="137" t="s">
        <v>1004</v>
      </c>
      <c r="D173" s="137" t="s">
        <v>157</v>
      </c>
      <c r="E173" s="138" t="s">
        <v>7759</v>
      </c>
      <c r="F173" s="139" t="s">
        <v>7760</v>
      </c>
      <c r="G173" s="140" t="s">
        <v>333</v>
      </c>
      <c r="H173" s="141">
        <v>1</v>
      </c>
      <c r="I173" s="142"/>
      <c r="J173" s="143">
        <f t="shared" si="10"/>
        <v>0</v>
      </c>
      <c r="K173" s="144"/>
      <c r="L173" s="32"/>
      <c r="M173" s="145" t="s">
        <v>1</v>
      </c>
      <c r="N173" s="146" t="s">
        <v>42</v>
      </c>
      <c r="P173" s="147">
        <f t="shared" si="11"/>
        <v>0</v>
      </c>
      <c r="Q173" s="147">
        <v>0</v>
      </c>
      <c r="R173" s="147">
        <f t="shared" si="12"/>
        <v>0</v>
      </c>
      <c r="S173" s="147">
        <v>0</v>
      </c>
      <c r="T173" s="148">
        <f t="shared" si="13"/>
        <v>0</v>
      </c>
      <c r="AR173" s="149" t="s">
        <v>1219</v>
      </c>
      <c r="AT173" s="149" t="s">
        <v>157</v>
      </c>
      <c r="AU173" s="149" t="s">
        <v>89</v>
      </c>
      <c r="AY173" s="17" t="s">
        <v>156</v>
      </c>
      <c r="BE173" s="150">
        <f t="shared" si="14"/>
        <v>0</v>
      </c>
      <c r="BF173" s="150">
        <f t="shared" si="15"/>
        <v>0</v>
      </c>
      <c r="BG173" s="150">
        <f t="shared" si="16"/>
        <v>0</v>
      </c>
      <c r="BH173" s="150">
        <f t="shared" si="17"/>
        <v>0</v>
      </c>
      <c r="BI173" s="150">
        <f t="shared" si="18"/>
        <v>0</v>
      </c>
      <c r="BJ173" s="17" t="s">
        <v>89</v>
      </c>
      <c r="BK173" s="150">
        <f t="shared" si="19"/>
        <v>0</v>
      </c>
      <c r="BL173" s="17" t="s">
        <v>1219</v>
      </c>
      <c r="BM173" s="149" t="s">
        <v>1423</v>
      </c>
    </row>
    <row r="174" spans="2:65" s="1" customFormat="1" ht="16.5" customHeight="1">
      <c r="B174" s="136"/>
      <c r="C174" s="180" t="s">
        <v>1011</v>
      </c>
      <c r="D174" s="180" t="s">
        <v>263</v>
      </c>
      <c r="E174" s="181" t="s">
        <v>7761</v>
      </c>
      <c r="F174" s="182" t="s">
        <v>7762</v>
      </c>
      <c r="G174" s="183" t="s">
        <v>333</v>
      </c>
      <c r="H174" s="184">
        <v>2</v>
      </c>
      <c r="I174" s="185"/>
      <c r="J174" s="186">
        <f t="shared" si="10"/>
        <v>0</v>
      </c>
      <c r="K174" s="187"/>
      <c r="L174" s="188"/>
      <c r="M174" s="189" t="s">
        <v>1</v>
      </c>
      <c r="N174" s="190" t="s">
        <v>42</v>
      </c>
      <c r="P174" s="147">
        <f t="shared" si="11"/>
        <v>0</v>
      </c>
      <c r="Q174" s="147">
        <v>0</v>
      </c>
      <c r="R174" s="147">
        <f t="shared" si="12"/>
        <v>0</v>
      </c>
      <c r="S174" s="147">
        <v>0</v>
      </c>
      <c r="T174" s="148">
        <f t="shared" si="13"/>
        <v>0</v>
      </c>
      <c r="AR174" s="149" t="s">
        <v>4616</v>
      </c>
      <c r="AT174" s="149" t="s">
        <v>263</v>
      </c>
      <c r="AU174" s="149" t="s">
        <v>89</v>
      </c>
      <c r="AY174" s="17" t="s">
        <v>156</v>
      </c>
      <c r="BE174" s="150">
        <f t="shared" si="14"/>
        <v>0</v>
      </c>
      <c r="BF174" s="150">
        <f t="shared" si="15"/>
        <v>0</v>
      </c>
      <c r="BG174" s="150">
        <f t="shared" si="16"/>
        <v>0</v>
      </c>
      <c r="BH174" s="150">
        <f t="shared" si="17"/>
        <v>0</v>
      </c>
      <c r="BI174" s="150">
        <f t="shared" si="18"/>
        <v>0</v>
      </c>
      <c r="BJ174" s="17" t="s">
        <v>89</v>
      </c>
      <c r="BK174" s="150">
        <f t="shared" si="19"/>
        <v>0</v>
      </c>
      <c r="BL174" s="17" t="s">
        <v>1219</v>
      </c>
      <c r="BM174" s="149" t="s">
        <v>1404</v>
      </c>
    </row>
    <row r="175" spans="2:65" s="1" customFormat="1" ht="21.75" customHeight="1">
      <c r="B175" s="136"/>
      <c r="C175" s="137" t="s">
        <v>1016</v>
      </c>
      <c r="D175" s="137" t="s">
        <v>157</v>
      </c>
      <c r="E175" s="138" t="s">
        <v>7763</v>
      </c>
      <c r="F175" s="139" t="s">
        <v>7764</v>
      </c>
      <c r="G175" s="140" t="s">
        <v>333</v>
      </c>
      <c r="H175" s="141">
        <v>2</v>
      </c>
      <c r="I175" s="142"/>
      <c r="J175" s="143">
        <f t="shared" si="10"/>
        <v>0</v>
      </c>
      <c r="K175" s="144"/>
      <c r="L175" s="32"/>
      <c r="M175" s="145" t="s">
        <v>1</v>
      </c>
      <c r="N175" s="146" t="s">
        <v>42</v>
      </c>
      <c r="P175" s="147">
        <f t="shared" si="11"/>
        <v>0</v>
      </c>
      <c r="Q175" s="147">
        <v>0</v>
      </c>
      <c r="R175" s="147">
        <f t="shared" si="12"/>
        <v>0</v>
      </c>
      <c r="S175" s="147">
        <v>0</v>
      </c>
      <c r="T175" s="148">
        <f t="shared" si="13"/>
        <v>0</v>
      </c>
      <c r="AR175" s="149" t="s">
        <v>1219</v>
      </c>
      <c r="AT175" s="149" t="s">
        <v>157</v>
      </c>
      <c r="AU175" s="149" t="s">
        <v>89</v>
      </c>
      <c r="AY175" s="17" t="s">
        <v>156</v>
      </c>
      <c r="BE175" s="150">
        <f t="shared" si="14"/>
        <v>0</v>
      </c>
      <c r="BF175" s="150">
        <f t="shared" si="15"/>
        <v>0</v>
      </c>
      <c r="BG175" s="150">
        <f t="shared" si="16"/>
        <v>0</v>
      </c>
      <c r="BH175" s="150">
        <f t="shared" si="17"/>
        <v>0</v>
      </c>
      <c r="BI175" s="150">
        <f t="shared" si="18"/>
        <v>0</v>
      </c>
      <c r="BJ175" s="17" t="s">
        <v>89</v>
      </c>
      <c r="BK175" s="150">
        <f t="shared" si="19"/>
        <v>0</v>
      </c>
      <c r="BL175" s="17" t="s">
        <v>1219</v>
      </c>
      <c r="BM175" s="149" t="s">
        <v>1442</v>
      </c>
    </row>
    <row r="176" spans="2:65" s="1" customFormat="1" ht="21.75" customHeight="1">
      <c r="B176" s="136"/>
      <c r="C176" s="180" t="s">
        <v>1023</v>
      </c>
      <c r="D176" s="180" t="s">
        <v>263</v>
      </c>
      <c r="E176" s="181" t="s">
        <v>7765</v>
      </c>
      <c r="F176" s="182" t="s">
        <v>7766</v>
      </c>
      <c r="G176" s="183" t="s">
        <v>333</v>
      </c>
      <c r="H176" s="184">
        <v>13</v>
      </c>
      <c r="I176" s="185"/>
      <c r="J176" s="186">
        <f t="shared" si="10"/>
        <v>0</v>
      </c>
      <c r="K176" s="187"/>
      <c r="L176" s="188"/>
      <c r="M176" s="189" t="s">
        <v>1</v>
      </c>
      <c r="N176" s="190" t="s">
        <v>42</v>
      </c>
      <c r="P176" s="147">
        <f t="shared" si="11"/>
        <v>0</v>
      </c>
      <c r="Q176" s="147">
        <v>0</v>
      </c>
      <c r="R176" s="147">
        <f t="shared" si="12"/>
        <v>0</v>
      </c>
      <c r="S176" s="147">
        <v>0</v>
      </c>
      <c r="T176" s="148">
        <f t="shared" si="13"/>
        <v>0</v>
      </c>
      <c r="AR176" s="149" t="s">
        <v>4616</v>
      </c>
      <c r="AT176" s="149" t="s">
        <v>263</v>
      </c>
      <c r="AU176" s="149" t="s">
        <v>89</v>
      </c>
      <c r="AY176" s="17" t="s">
        <v>156</v>
      </c>
      <c r="BE176" s="150">
        <f t="shared" si="14"/>
        <v>0</v>
      </c>
      <c r="BF176" s="150">
        <f t="shared" si="15"/>
        <v>0</v>
      </c>
      <c r="BG176" s="150">
        <f t="shared" si="16"/>
        <v>0</v>
      </c>
      <c r="BH176" s="150">
        <f t="shared" si="17"/>
        <v>0</v>
      </c>
      <c r="BI176" s="150">
        <f t="shared" si="18"/>
        <v>0</v>
      </c>
      <c r="BJ176" s="17" t="s">
        <v>89</v>
      </c>
      <c r="BK176" s="150">
        <f t="shared" si="19"/>
        <v>0</v>
      </c>
      <c r="BL176" s="17" t="s">
        <v>1219</v>
      </c>
      <c r="BM176" s="149" t="s">
        <v>1449</v>
      </c>
    </row>
    <row r="177" spans="2:65" s="1" customFormat="1" ht="16.5" customHeight="1">
      <c r="B177" s="136"/>
      <c r="C177" s="137" t="s">
        <v>166</v>
      </c>
      <c r="D177" s="137" t="s">
        <v>157</v>
      </c>
      <c r="E177" s="138" t="s">
        <v>7767</v>
      </c>
      <c r="F177" s="139" t="s">
        <v>7768</v>
      </c>
      <c r="G177" s="140" t="s">
        <v>333</v>
      </c>
      <c r="H177" s="141">
        <v>13</v>
      </c>
      <c r="I177" s="142"/>
      <c r="J177" s="143">
        <f t="shared" si="10"/>
        <v>0</v>
      </c>
      <c r="K177" s="144"/>
      <c r="L177" s="32"/>
      <c r="M177" s="145" t="s">
        <v>1</v>
      </c>
      <c r="N177" s="146" t="s">
        <v>42</v>
      </c>
      <c r="P177" s="147">
        <f t="shared" si="11"/>
        <v>0</v>
      </c>
      <c r="Q177" s="147">
        <v>0</v>
      </c>
      <c r="R177" s="147">
        <f t="shared" si="12"/>
        <v>0</v>
      </c>
      <c r="S177" s="147">
        <v>0</v>
      </c>
      <c r="T177" s="148">
        <f t="shared" si="13"/>
        <v>0</v>
      </c>
      <c r="AR177" s="149" t="s">
        <v>1219</v>
      </c>
      <c r="AT177" s="149" t="s">
        <v>157</v>
      </c>
      <c r="AU177" s="149" t="s">
        <v>89</v>
      </c>
      <c r="AY177" s="17" t="s">
        <v>156</v>
      </c>
      <c r="BE177" s="150">
        <f t="shared" si="14"/>
        <v>0</v>
      </c>
      <c r="BF177" s="150">
        <f t="shared" si="15"/>
        <v>0</v>
      </c>
      <c r="BG177" s="150">
        <f t="shared" si="16"/>
        <v>0</v>
      </c>
      <c r="BH177" s="150">
        <f t="shared" si="17"/>
        <v>0</v>
      </c>
      <c r="BI177" s="150">
        <f t="shared" si="18"/>
        <v>0</v>
      </c>
      <c r="BJ177" s="17" t="s">
        <v>89</v>
      </c>
      <c r="BK177" s="150">
        <f t="shared" si="19"/>
        <v>0</v>
      </c>
      <c r="BL177" s="17" t="s">
        <v>1219</v>
      </c>
      <c r="BM177" s="149" t="s">
        <v>309</v>
      </c>
    </row>
    <row r="178" spans="2:65" s="1" customFormat="1" ht="16.5" customHeight="1">
      <c r="B178" s="136"/>
      <c r="C178" s="180" t="s">
        <v>1036</v>
      </c>
      <c r="D178" s="180" t="s">
        <v>263</v>
      </c>
      <c r="E178" s="181" t="s">
        <v>7769</v>
      </c>
      <c r="F178" s="182" t="s">
        <v>7770</v>
      </c>
      <c r="G178" s="183" t="s">
        <v>333</v>
      </c>
      <c r="H178" s="184">
        <v>8</v>
      </c>
      <c r="I178" s="185"/>
      <c r="J178" s="186">
        <f t="shared" si="10"/>
        <v>0</v>
      </c>
      <c r="K178" s="187"/>
      <c r="L178" s="188"/>
      <c r="M178" s="189" t="s">
        <v>1</v>
      </c>
      <c r="N178" s="190" t="s">
        <v>42</v>
      </c>
      <c r="P178" s="147">
        <f t="shared" si="11"/>
        <v>0</v>
      </c>
      <c r="Q178" s="147">
        <v>0</v>
      </c>
      <c r="R178" s="147">
        <f t="shared" si="12"/>
        <v>0</v>
      </c>
      <c r="S178" s="147">
        <v>0</v>
      </c>
      <c r="T178" s="148">
        <f t="shared" si="13"/>
        <v>0</v>
      </c>
      <c r="AR178" s="149" t="s">
        <v>4616</v>
      </c>
      <c r="AT178" s="149" t="s">
        <v>263</v>
      </c>
      <c r="AU178" s="149" t="s">
        <v>89</v>
      </c>
      <c r="AY178" s="17" t="s">
        <v>156</v>
      </c>
      <c r="BE178" s="150">
        <f t="shared" si="14"/>
        <v>0</v>
      </c>
      <c r="BF178" s="150">
        <f t="shared" si="15"/>
        <v>0</v>
      </c>
      <c r="BG178" s="150">
        <f t="shared" si="16"/>
        <v>0</v>
      </c>
      <c r="BH178" s="150">
        <f t="shared" si="17"/>
        <v>0</v>
      </c>
      <c r="BI178" s="150">
        <f t="shared" si="18"/>
        <v>0</v>
      </c>
      <c r="BJ178" s="17" t="s">
        <v>89</v>
      </c>
      <c r="BK178" s="150">
        <f t="shared" si="19"/>
        <v>0</v>
      </c>
      <c r="BL178" s="17" t="s">
        <v>1219</v>
      </c>
      <c r="BM178" s="149" t="s">
        <v>1467</v>
      </c>
    </row>
    <row r="179" spans="2:65" s="1" customFormat="1" ht="16.5" customHeight="1">
      <c r="B179" s="136"/>
      <c r="C179" s="137" t="s">
        <v>1086</v>
      </c>
      <c r="D179" s="137" t="s">
        <v>157</v>
      </c>
      <c r="E179" s="138" t="s">
        <v>7771</v>
      </c>
      <c r="F179" s="139" t="s">
        <v>7772</v>
      </c>
      <c r="G179" s="140" t="s">
        <v>333</v>
      </c>
      <c r="H179" s="141">
        <v>8</v>
      </c>
      <c r="I179" s="142"/>
      <c r="J179" s="143">
        <f t="shared" si="10"/>
        <v>0</v>
      </c>
      <c r="K179" s="144"/>
      <c r="L179" s="32"/>
      <c r="M179" s="145" t="s">
        <v>1</v>
      </c>
      <c r="N179" s="146" t="s">
        <v>42</v>
      </c>
      <c r="P179" s="147">
        <f t="shared" si="11"/>
        <v>0</v>
      </c>
      <c r="Q179" s="147">
        <v>0</v>
      </c>
      <c r="R179" s="147">
        <f t="shared" si="12"/>
        <v>0</v>
      </c>
      <c r="S179" s="147">
        <v>0</v>
      </c>
      <c r="T179" s="148">
        <f t="shared" si="13"/>
        <v>0</v>
      </c>
      <c r="AR179" s="149" t="s">
        <v>1219</v>
      </c>
      <c r="AT179" s="149" t="s">
        <v>157</v>
      </c>
      <c r="AU179" s="149" t="s">
        <v>89</v>
      </c>
      <c r="AY179" s="17" t="s">
        <v>156</v>
      </c>
      <c r="BE179" s="150">
        <f t="shared" si="14"/>
        <v>0</v>
      </c>
      <c r="BF179" s="150">
        <f t="shared" si="15"/>
        <v>0</v>
      </c>
      <c r="BG179" s="150">
        <f t="shared" si="16"/>
        <v>0</v>
      </c>
      <c r="BH179" s="150">
        <f t="shared" si="17"/>
        <v>0</v>
      </c>
      <c r="BI179" s="150">
        <f t="shared" si="18"/>
        <v>0</v>
      </c>
      <c r="BJ179" s="17" t="s">
        <v>89</v>
      </c>
      <c r="BK179" s="150">
        <f t="shared" si="19"/>
        <v>0</v>
      </c>
      <c r="BL179" s="17" t="s">
        <v>1219</v>
      </c>
      <c r="BM179" s="149" t="s">
        <v>1478</v>
      </c>
    </row>
    <row r="180" spans="2:65" s="1" customFormat="1" ht="16.5" customHeight="1">
      <c r="B180" s="136"/>
      <c r="C180" s="180" t="s">
        <v>1119</v>
      </c>
      <c r="D180" s="180" t="s">
        <v>263</v>
      </c>
      <c r="E180" s="181" t="s">
        <v>7773</v>
      </c>
      <c r="F180" s="182" t="s">
        <v>7774</v>
      </c>
      <c r="G180" s="183" t="s">
        <v>333</v>
      </c>
      <c r="H180" s="184">
        <v>1</v>
      </c>
      <c r="I180" s="185"/>
      <c r="J180" s="186">
        <f t="shared" si="10"/>
        <v>0</v>
      </c>
      <c r="K180" s="187"/>
      <c r="L180" s="188"/>
      <c r="M180" s="189" t="s">
        <v>1</v>
      </c>
      <c r="N180" s="190" t="s">
        <v>42</v>
      </c>
      <c r="P180" s="147">
        <f t="shared" si="11"/>
        <v>0</v>
      </c>
      <c r="Q180" s="147">
        <v>0</v>
      </c>
      <c r="R180" s="147">
        <f t="shared" si="12"/>
        <v>0</v>
      </c>
      <c r="S180" s="147">
        <v>0</v>
      </c>
      <c r="T180" s="148">
        <f t="shared" si="13"/>
        <v>0</v>
      </c>
      <c r="AR180" s="149" t="s">
        <v>4616</v>
      </c>
      <c r="AT180" s="149" t="s">
        <v>263</v>
      </c>
      <c r="AU180" s="149" t="s">
        <v>89</v>
      </c>
      <c r="AY180" s="17" t="s">
        <v>156</v>
      </c>
      <c r="BE180" s="150">
        <f t="shared" si="14"/>
        <v>0</v>
      </c>
      <c r="BF180" s="150">
        <f t="shared" si="15"/>
        <v>0</v>
      </c>
      <c r="BG180" s="150">
        <f t="shared" si="16"/>
        <v>0</v>
      </c>
      <c r="BH180" s="150">
        <f t="shared" si="17"/>
        <v>0</v>
      </c>
      <c r="BI180" s="150">
        <f t="shared" si="18"/>
        <v>0</v>
      </c>
      <c r="BJ180" s="17" t="s">
        <v>89</v>
      </c>
      <c r="BK180" s="150">
        <f t="shared" si="19"/>
        <v>0</v>
      </c>
      <c r="BL180" s="17" t="s">
        <v>1219</v>
      </c>
      <c r="BM180" s="149" t="s">
        <v>1499</v>
      </c>
    </row>
    <row r="181" spans="2:65" s="1" customFormat="1" ht="16.5" customHeight="1">
      <c r="B181" s="136"/>
      <c r="C181" s="137" t="s">
        <v>1139</v>
      </c>
      <c r="D181" s="137" t="s">
        <v>157</v>
      </c>
      <c r="E181" s="138" t="s">
        <v>7775</v>
      </c>
      <c r="F181" s="139" t="s">
        <v>7776</v>
      </c>
      <c r="G181" s="140" t="s">
        <v>333</v>
      </c>
      <c r="H181" s="141">
        <v>1</v>
      </c>
      <c r="I181" s="142"/>
      <c r="J181" s="143">
        <f t="shared" si="10"/>
        <v>0</v>
      </c>
      <c r="K181" s="144"/>
      <c r="L181" s="32"/>
      <c r="M181" s="145" t="s">
        <v>1</v>
      </c>
      <c r="N181" s="146" t="s">
        <v>42</v>
      </c>
      <c r="P181" s="147">
        <f t="shared" si="11"/>
        <v>0</v>
      </c>
      <c r="Q181" s="147">
        <v>0</v>
      </c>
      <c r="R181" s="147">
        <f t="shared" si="12"/>
        <v>0</v>
      </c>
      <c r="S181" s="147">
        <v>0</v>
      </c>
      <c r="T181" s="148">
        <f t="shared" si="13"/>
        <v>0</v>
      </c>
      <c r="AR181" s="149" t="s">
        <v>1219</v>
      </c>
      <c r="AT181" s="149" t="s">
        <v>157</v>
      </c>
      <c r="AU181" s="149" t="s">
        <v>89</v>
      </c>
      <c r="AY181" s="17" t="s">
        <v>156</v>
      </c>
      <c r="BE181" s="150">
        <f t="shared" si="14"/>
        <v>0</v>
      </c>
      <c r="BF181" s="150">
        <f t="shared" si="15"/>
        <v>0</v>
      </c>
      <c r="BG181" s="150">
        <f t="shared" si="16"/>
        <v>0</v>
      </c>
      <c r="BH181" s="150">
        <f t="shared" si="17"/>
        <v>0</v>
      </c>
      <c r="BI181" s="150">
        <f t="shared" si="18"/>
        <v>0</v>
      </c>
      <c r="BJ181" s="17" t="s">
        <v>89</v>
      </c>
      <c r="BK181" s="150">
        <f t="shared" si="19"/>
        <v>0</v>
      </c>
      <c r="BL181" s="17" t="s">
        <v>1219</v>
      </c>
      <c r="BM181" s="149" t="s">
        <v>1513</v>
      </c>
    </row>
    <row r="182" spans="2:65" s="1" customFormat="1" ht="24.2" customHeight="1">
      <c r="B182" s="136"/>
      <c r="C182" s="180" t="s">
        <v>1150</v>
      </c>
      <c r="D182" s="180" t="s">
        <v>263</v>
      </c>
      <c r="E182" s="181" t="s">
        <v>7777</v>
      </c>
      <c r="F182" s="182" t="s">
        <v>7778</v>
      </c>
      <c r="G182" s="183" t="s">
        <v>7779</v>
      </c>
      <c r="H182" s="184">
        <v>21</v>
      </c>
      <c r="I182" s="185"/>
      <c r="J182" s="186">
        <f t="shared" si="10"/>
        <v>0</v>
      </c>
      <c r="K182" s="187"/>
      <c r="L182" s="188"/>
      <c r="M182" s="189" t="s">
        <v>1</v>
      </c>
      <c r="N182" s="190" t="s">
        <v>42</v>
      </c>
      <c r="P182" s="147">
        <f t="shared" si="11"/>
        <v>0</v>
      </c>
      <c r="Q182" s="147">
        <v>0</v>
      </c>
      <c r="R182" s="147">
        <f t="shared" si="12"/>
        <v>0</v>
      </c>
      <c r="S182" s="147">
        <v>0</v>
      </c>
      <c r="T182" s="148">
        <f t="shared" si="13"/>
        <v>0</v>
      </c>
      <c r="AR182" s="149" t="s">
        <v>4616</v>
      </c>
      <c r="AT182" s="149" t="s">
        <v>263</v>
      </c>
      <c r="AU182" s="149" t="s">
        <v>89</v>
      </c>
      <c r="AY182" s="17" t="s">
        <v>156</v>
      </c>
      <c r="BE182" s="150">
        <f t="shared" si="14"/>
        <v>0</v>
      </c>
      <c r="BF182" s="150">
        <f t="shared" si="15"/>
        <v>0</v>
      </c>
      <c r="BG182" s="150">
        <f t="shared" si="16"/>
        <v>0</v>
      </c>
      <c r="BH182" s="150">
        <f t="shared" si="17"/>
        <v>0</v>
      </c>
      <c r="BI182" s="150">
        <f t="shared" si="18"/>
        <v>0</v>
      </c>
      <c r="BJ182" s="17" t="s">
        <v>89</v>
      </c>
      <c r="BK182" s="150">
        <f t="shared" si="19"/>
        <v>0</v>
      </c>
      <c r="BL182" s="17" t="s">
        <v>1219</v>
      </c>
      <c r="BM182" s="149" t="s">
        <v>1530</v>
      </c>
    </row>
    <row r="183" spans="2:65" s="1" customFormat="1" ht="16.5" customHeight="1">
      <c r="B183" s="136"/>
      <c r="C183" s="137" t="s">
        <v>1156</v>
      </c>
      <c r="D183" s="137" t="s">
        <v>157</v>
      </c>
      <c r="E183" s="138" t="s">
        <v>7712</v>
      </c>
      <c r="F183" s="139" t="s">
        <v>7713</v>
      </c>
      <c r="G183" s="140" t="s">
        <v>4149</v>
      </c>
      <c r="H183" s="201"/>
      <c r="I183" s="142"/>
      <c r="J183" s="143">
        <f t="shared" si="10"/>
        <v>0</v>
      </c>
      <c r="K183" s="144"/>
      <c r="L183" s="32"/>
      <c r="M183" s="145" t="s">
        <v>1</v>
      </c>
      <c r="N183" s="146" t="s">
        <v>42</v>
      </c>
      <c r="P183" s="147">
        <f t="shared" si="11"/>
        <v>0</v>
      </c>
      <c r="Q183" s="147">
        <v>0</v>
      </c>
      <c r="R183" s="147">
        <f t="shared" si="12"/>
        <v>0</v>
      </c>
      <c r="S183" s="147">
        <v>0</v>
      </c>
      <c r="T183" s="148">
        <f t="shared" si="13"/>
        <v>0</v>
      </c>
      <c r="AR183" s="149" t="s">
        <v>1219</v>
      </c>
      <c r="AT183" s="149" t="s">
        <v>157</v>
      </c>
      <c r="AU183" s="149" t="s">
        <v>89</v>
      </c>
      <c r="AY183" s="17" t="s">
        <v>156</v>
      </c>
      <c r="BE183" s="150">
        <f t="shared" si="14"/>
        <v>0</v>
      </c>
      <c r="BF183" s="150">
        <f t="shared" si="15"/>
        <v>0</v>
      </c>
      <c r="BG183" s="150">
        <f t="shared" si="16"/>
        <v>0</v>
      </c>
      <c r="BH183" s="150">
        <f t="shared" si="17"/>
        <v>0</v>
      </c>
      <c r="BI183" s="150">
        <f t="shared" si="18"/>
        <v>0</v>
      </c>
      <c r="BJ183" s="17" t="s">
        <v>89</v>
      </c>
      <c r="BK183" s="150">
        <f t="shared" si="19"/>
        <v>0</v>
      </c>
      <c r="BL183" s="17" t="s">
        <v>1219</v>
      </c>
      <c r="BM183" s="149" t="s">
        <v>1554</v>
      </c>
    </row>
    <row r="184" spans="2:65" s="10" customFormat="1" ht="25.9" customHeight="1">
      <c r="B184" s="126"/>
      <c r="D184" s="127" t="s">
        <v>75</v>
      </c>
      <c r="E184" s="128" t="s">
        <v>7780</v>
      </c>
      <c r="F184" s="128" t="s">
        <v>7163</v>
      </c>
      <c r="I184" s="129"/>
      <c r="J184" s="130">
        <f>BK184</f>
        <v>0</v>
      </c>
      <c r="L184" s="126"/>
      <c r="M184" s="131"/>
      <c r="P184" s="132">
        <f>SUM(P185:P188)</f>
        <v>0</v>
      </c>
      <c r="R184" s="132">
        <f>SUM(R185:R188)</f>
        <v>0</v>
      </c>
      <c r="T184" s="133">
        <f>SUM(T185:T188)</f>
        <v>0</v>
      </c>
      <c r="AR184" s="127" t="s">
        <v>155</v>
      </c>
      <c r="AT184" s="134" t="s">
        <v>75</v>
      </c>
      <c r="AU184" s="134" t="s">
        <v>76</v>
      </c>
      <c r="AY184" s="127" t="s">
        <v>156</v>
      </c>
      <c r="BK184" s="135">
        <f>SUM(BK185:BK188)</f>
        <v>0</v>
      </c>
    </row>
    <row r="185" spans="2:65" s="1" customFormat="1" ht="24.2" customHeight="1">
      <c r="B185" s="136"/>
      <c r="C185" s="137" t="s">
        <v>1172</v>
      </c>
      <c r="D185" s="137" t="s">
        <v>157</v>
      </c>
      <c r="E185" s="138" t="s">
        <v>7781</v>
      </c>
      <c r="F185" s="139" t="s">
        <v>7782</v>
      </c>
      <c r="G185" s="140" t="s">
        <v>333</v>
      </c>
      <c r="H185" s="141">
        <v>1</v>
      </c>
      <c r="I185" s="142"/>
      <c r="J185" s="143">
        <f>ROUND(I185*H185,2)</f>
        <v>0</v>
      </c>
      <c r="K185" s="144"/>
      <c r="L185" s="32"/>
      <c r="M185" s="145" t="s">
        <v>1</v>
      </c>
      <c r="N185" s="146" t="s">
        <v>42</v>
      </c>
      <c r="P185" s="147">
        <f>O185*H185</f>
        <v>0</v>
      </c>
      <c r="Q185" s="147">
        <v>0</v>
      </c>
      <c r="R185" s="147">
        <f>Q185*H185</f>
        <v>0</v>
      </c>
      <c r="S185" s="147">
        <v>0</v>
      </c>
      <c r="T185" s="148">
        <f>S185*H185</f>
        <v>0</v>
      </c>
      <c r="AR185" s="149" t="s">
        <v>1219</v>
      </c>
      <c r="AT185" s="149" t="s">
        <v>157</v>
      </c>
      <c r="AU185" s="149" t="s">
        <v>82</v>
      </c>
      <c r="AY185" s="17" t="s">
        <v>156</v>
      </c>
      <c r="BE185" s="150">
        <f>IF(N185="základná",J185,0)</f>
        <v>0</v>
      </c>
      <c r="BF185" s="150">
        <f>IF(N185="znížená",J185,0)</f>
        <v>0</v>
      </c>
      <c r="BG185" s="150">
        <f>IF(N185="zákl. prenesená",J185,0)</f>
        <v>0</v>
      </c>
      <c r="BH185" s="150">
        <f>IF(N185="zníž. prenesená",J185,0)</f>
        <v>0</v>
      </c>
      <c r="BI185" s="150">
        <f>IF(N185="nulová",J185,0)</f>
        <v>0</v>
      </c>
      <c r="BJ185" s="17" t="s">
        <v>89</v>
      </c>
      <c r="BK185" s="150">
        <f>ROUND(I185*H185,2)</f>
        <v>0</v>
      </c>
      <c r="BL185" s="17" t="s">
        <v>1219</v>
      </c>
      <c r="BM185" s="149" t="s">
        <v>1579</v>
      </c>
    </row>
    <row r="186" spans="2:65" s="1" customFormat="1" ht="24.2" customHeight="1">
      <c r="B186" s="136"/>
      <c r="C186" s="137" t="s">
        <v>1179</v>
      </c>
      <c r="D186" s="137" t="s">
        <v>157</v>
      </c>
      <c r="E186" s="138" t="s">
        <v>7783</v>
      </c>
      <c r="F186" s="139" t="s">
        <v>7784</v>
      </c>
      <c r="G186" s="140" t="s">
        <v>4149</v>
      </c>
      <c r="H186" s="201"/>
      <c r="I186" s="142"/>
      <c r="J186" s="143">
        <f>ROUND(I186*H186,2)</f>
        <v>0</v>
      </c>
      <c r="K186" s="144"/>
      <c r="L186" s="32"/>
      <c r="M186" s="145" t="s">
        <v>1</v>
      </c>
      <c r="N186" s="146" t="s">
        <v>42</v>
      </c>
      <c r="P186" s="147">
        <f>O186*H186</f>
        <v>0</v>
      </c>
      <c r="Q186" s="147">
        <v>0</v>
      </c>
      <c r="R186" s="147">
        <f>Q186*H186</f>
        <v>0</v>
      </c>
      <c r="S186" s="147">
        <v>0</v>
      </c>
      <c r="T186" s="148">
        <f>S186*H186</f>
        <v>0</v>
      </c>
      <c r="AR186" s="149" t="s">
        <v>1219</v>
      </c>
      <c r="AT186" s="149" t="s">
        <v>157</v>
      </c>
      <c r="AU186" s="149" t="s">
        <v>82</v>
      </c>
      <c r="AY186" s="17" t="s">
        <v>156</v>
      </c>
      <c r="BE186" s="150">
        <f>IF(N186="základná",J186,0)</f>
        <v>0</v>
      </c>
      <c r="BF186" s="150">
        <f>IF(N186="znížená",J186,0)</f>
        <v>0</v>
      </c>
      <c r="BG186" s="150">
        <f>IF(N186="zákl. prenesená",J186,0)</f>
        <v>0</v>
      </c>
      <c r="BH186" s="150">
        <f>IF(N186="zníž. prenesená",J186,0)</f>
        <v>0</v>
      </c>
      <c r="BI186" s="150">
        <f>IF(N186="nulová",J186,0)</f>
        <v>0</v>
      </c>
      <c r="BJ186" s="17" t="s">
        <v>89</v>
      </c>
      <c r="BK186" s="150">
        <f>ROUND(I186*H186,2)</f>
        <v>0</v>
      </c>
      <c r="BL186" s="17" t="s">
        <v>1219</v>
      </c>
      <c r="BM186" s="149" t="s">
        <v>1591</v>
      </c>
    </row>
    <row r="187" spans="2:65" s="1" customFormat="1" ht="16.5" customHeight="1">
      <c r="B187" s="136"/>
      <c r="C187" s="137" t="s">
        <v>1186</v>
      </c>
      <c r="D187" s="137" t="s">
        <v>157</v>
      </c>
      <c r="E187" s="138" t="s">
        <v>7785</v>
      </c>
      <c r="F187" s="139" t="s">
        <v>7786</v>
      </c>
      <c r="G187" s="140" t="s">
        <v>4149</v>
      </c>
      <c r="H187" s="201"/>
      <c r="I187" s="142"/>
      <c r="J187" s="143">
        <f>ROUND(I187*H187,2)</f>
        <v>0</v>
      </c>
      <c r="K187" s="144"/>
      <c r="L187" s="32"/>
      <c r="M187" s="145" t="s">
        <v>1</v>
      </c>
      <c r="N187" s="146" t="s">
        <v>42</v>
      </c>
      <c r="P187" s="147">
        <f>O187*H187</f>
        <v>0</v>
      </c>
      <c r="Q187" s="147">
        <v>0</v>
      </c>
      <c r="R187" s="147">
        <f>Q187*H187</f>
        <v>0</v>
      </c>
      <c r="S187" s="147">
        <v>0</v>
      </c>
      <c r="T187" s="148">
        <f>S187*H187</f>
        <v>0</v>
      </c>
      <c r="AR187" s="149" t="s">
        <v>1219</v>
      </c>
      <c r="AT187" s="149" t="s">
        <v>157</v>
      </c>
      <c r="AU187" s="149" t="s">
        <v>82</v>
      </c>
      <c r="AY187" s="17" t="s">
        <v>156</v>
      </c>
      <c r="BE187" s="150">
        <f>IF(N187="základná",J187,0)</f>
        <v>0</v>
      </c>
      <c r="BF187" s="150">
        <f>IF(N187="znížená",J187,0)</f>
        <v>0</v>
      </c>
      <c r="BG187" s="150">
        <f>IF(N187="zákl. prenesená",J187,0)</f>
        <v>0</v>
      </c>
      <c r="BH187" s="150">
        <f>IF(N187="zníž. prenesená",J187,0)</f>
        <v>0</v>
      </c>
      <c r="BI187" s="150">
        <f>IF(N187="nulová",J187,0)</f>
        <v>0</v>
      </c>
      <c r="BJ187" s="17" t="s">
        <v>89</v>
      </c>
      <c r="BK187" s="150">
        <f>ROUND(I187*H187,2)</f>
        <v>0</v>
      </c>
      <c r="BL187" s="17" t="s">
        <v>1219</v>
      </c>
      <c r="BM187" s="149" t="s">
        <v>1605</v>
      </c>
    </row>
    <row r="188" spans="2:65" s="1" customFormat="1" ht="16.5" customHeight="1">
      <c r="B188" s="136"/>
      <c r="C188" s="137" t="s">
        <v>1192</v>
      </c>
      <c r="D188" s="137" t="s">
        <v>157</v>
      </c>
      <c r="E188" s="138" t="s">
        <v>7359</v>
      </c>
      <c r="F188" s="139" t="s">
        <v>7360</v>
      </c>
      <c r="G188" s="140" t="s">
        <v>4149</v>
      </c>
      <c r="H188" s="201"/>
      <c r="I188" s="142"/>
      <c r="J188" s="143">
        <f>ROUND(I188*H188,2)</f>
        <v>0</v>
      </c>
      <c r="K188" s="144"/>
      <c r="L188" s="32"/>
      <c r="M188" s="202" t="s">
        <v>1</v>
      </c>
      <c r="N188" s="203" t="s">
        <v>42</v>
      </c>
      <c r="O188" s="204"/>
      <c r="P188" s="205">
        <f>O188*H188</f>
        <v>0</v>
      </c>
      <c r="Q188" s="205">
        <v>0</v>
      </c>
      <c r="R188" s="205">
        <f>Q188*H188</f>
        <v>0</v>
      </c>
      <c r="S188" s="205">
        <v>0</v>
      </c>
      <c r="T188" s="206">
        <f>S188*H188</f>
        <v>0</v>
      </c>
      <c r="AR188" s="149" t="s">
        <v>1219</v>
      </c>
      <c r="AT188" s="149" t="s">
        <v>157</v>
      </c>
      <c r="AU188" s="149" t="s">
        <v>82</v>
      </c>
      <c r="AY188" s="17" t="s">
        <v>156</v>
      </c>
      <c r="BE188" s="150">
        <f>IF(N188="základná",J188,0)</f>
        <v>0</v>
      </c>
      <c r="BF188" s="150">
        <f>IF(N188="znížená",J188,0)</f>
        <v>0</v>
      </c>
      <c r="BG188" s="150">
        <f>IF(N188="zákl. prenesená",J188,0)</f>
        <v>0</v>
      </c>
      <c r="BH188" s="150">
        <f>IF(N188="zníž. prenesená",J188,0)</f>
        <v>0</v>
      </c>
      <c r="BI188" s="150">
        <f>IF(N188="nulová",J188,0)</f>
        <v>0</v>
      </c>
      <c r="BJ188" s="17" t="s">
        <v>89</v>
      </c>
      <c r="BK188" s="150">
        <f>ROUND(I188*H188,2)</f>
        <v>0</v>
      </c>
      <c r="BL188" s="17" t="s">
        <v>1219</v>
      </c>
      <c r="BM188" s="149" t="s">
        <v>1622</v>
      </c>
    </row>
    <row r="189" spans="2:65" s="1" customFormat="1" ht="6.95" customHeight="1">
      <c r="B189" s="47"/>
      <c r="C189" s="48"/>
      <c r="D189" s="48"/>
      <c r="E189" s="48"/>
      <c r="F189" s="48"/>
      <c r="G189" s="48"/>
      <c r="H189" s="48"/>
      <c r="I189" s="48"/>
      <c r="J189" s="48"/>
      <c r="K189" s="48"/>
      <c r="L189" s="32"/>
    </row>
  </sheetData>
  <autoFilter ref="C123:K188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13"/>
  <sheetViews>
    <sheetView showGridLines="0" topLeftCell="A58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8" t="s">
        <v>5</v>
      </c>
      <c r="M2" s="239"/>
      <c r="N2" s="239"/>
      <c r="O2" s="239"/>
      <c r="P2" s="239"/>
      <c r="Q2" s="239"/>
      <c r="R2" s="239"/>
      <c r="S2" s="239"/>
      <c r="T2" s="239"/>
      <c r="U2" s="239"/>
      <c r="V2" s="239"/>
      <c r="AT2" s="17" t="s">
        <v>129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136</v>
      </c>
      <c r="L4" s="20"/>
      <c r="M4" s="95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74" t="str">
        <f>'Rekapitulácia stavby'!K6</f>
        <v>SO01 - TOPOĽČIANKY, Centrálny logistický sklad (CLS), KASÁRNE, REKONŠTRUKCIA OBJEKTU UBYTOVNE 001</v>
      </c>
      <c r="F7" s="275"/>
      <c r="G7" s="275"/>
      <c r="H7" s="275"/>
      <c r="L7" s="20"/>
    </row>
    <row r="8" spans="2:46" ht="12" customHeight="1">
      <c r="B8" s="20"/>
      <c r="D8" s="27" t="s">
        <v>137</v>
      </c>
      <c r="L8" s="20"/>
    </row>
    <row r="9" spans="2:46" s="1" customFormat="1" ht="23.25" customHeight="1">
      <c r="B9" s="32"/>
      <c r="E9" s="274" t="s">
        <v>5160</v>
      </c>
      <c r="F9" s="273"/>
      <c r="G9" s="273"/>
      <c r="H9" s="273"/>
      <c r="L9" s="32"/>
    </row>
    <row r="10" spans="2:46" s="1" customFormat="1" ht="12" customHeight="1">
      <c r="B10" s="32"/>
      <c r="D10" s="27" t="s">
        <v>202</v>
      </c>
      <c r="L10" s="32"/>
    </row>
    <row r="11" spans="2:46" s="1" customFormat="1" ht="30" customHeight="1">
      <c r="B11" s="32"/>
      <c r="E11" s="270" t="s">
        <v>7787</v>
      </c>
      <c r="F11" s="273"/>
      <c r="G11" s="273"/>
      <c r="H11" s="273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20. 11. 2025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6" t="str">
        <f>'Rekapitulácia stavby'!E14</f>
        <v>Vyplň údaj</v>
      </c>
      <c r="F20" s="277"/>
      <c r="G20" s="277"/>
      <c r="H20" s="277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7662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6"/>
      <c r="E29" s="257" t="s">
        <v>1</v>
      </c>
      <c r="F29" s="257"/>
      <c r="G29" s="257"/>
      <c r="H29" s="257"/>
      <c r="L29" s="96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7" t="s">
        <v>36</v>
      </c>
      <c r="J32" s="69">
        <f>ROUND(J125,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8">
        <f>ROUND((SUM(BE125:BE212)),  2)</f>
        <v>0</v>
      </c>
      <c r="G35" s="99"/>
      <c r="H35" s="99"/>
      <c r="I35" s="100">
        <v>0.23</v>
      </c>
      <c r="J35" s="98">
        <f>ROUND(((SUM(BE125:BE212))*I35),  2)</f>
        <v>0</v>
      </c>
      <c r="L35" s="32"/>
    </row>
    <row r="36" spans="2:12" s="1" customFormat="1" ht="14.45" customHeight="1">
      <c r="B36" s="32"/>
      <c r="E36" s="37" t="s">
        <v>42</v>
      </c>
      <c r="F36" s="98">
        <f>ROUND((SUM(BF125:BF212)),  2)</f>
        <v>0</v>
      </c>
      <c r="G36" s="99"/>
      <c r="H36" s="99"/>
      <c r="I36" s="100">
        <v>0.23</v>
      </c>
      <c r="J36" s="98">
        <f>ROUND(((SUM(BF125:BF212))*I36),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8">
        <f>ROUND((SUM(BG125:BG212)),  2)</f>
        <v>0</v>
      </c>
      <c r="I37" s="101">
        <v>0.23</v>
      </c>
      <c r="J37" s="88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8">
        <f>ROUND((SUM(BH125:BH212)),  2)</f>
        <v>0</v>
      </c>
      <c r="I38" s="101">
        <v>0.23</v>
      </c>
      <c r="J38" s="88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8">
        <f>ROUND((SUM(BI125:BI212)),  2)</f>
        <v>0</v>
      </c>
      <c r="G39" s="99"/>
      <c r="H39" s="99"/>
      <c r="I39" s="100">
        <v>0</v>
      </c>
      <c r="J39" s="98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2"/>
      <c r="D41" s="103" t="s">
        <v>46</v>
      </c>
      <c r="E41" s="60"/>
      <c r="F41" s="60"/>
      <c r="G41" s="104" t="s">
        <v>47</v>
      </c>
      <c r="H41" s="105" t="s">
        <v>48</v>
      </c>
      <c r="I41" s="60"/>
      <c r="J41" s="106">
        <f>SUM(J32:J39)</f>
        <v>0</v>
      </c>
      <c r="K41" s="107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08" t="s">
        <v>52</v>
      </c>
      <c r="G61" s="46" t="s">
        <v>51</v>
      </c>
      <c r="H61" s="34"/>
      <c r="I61" s="34"/>
      <c r="J61" s="109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08" t="s">
        <v>52</v>
      </c>
      <c r="G76" s="46" t="s">
        <v>51</v>
      </c>
      <c r="H76" s="34"/>
      <c r="I76" s="34"/>
      <c r="J76" s="109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138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4" t="str">
        <f>E7</f>
        <v>SO01 - TOPOĽČIANKY, Centrálny logistický sklad (CLS), KASÁRNE, REKONŠTRUKCIA OBJEKTU UBYTOVNE 001</v>
      </c>
      <c r="F85" s="275"/>
      <c r="G85" s="275"/>
      <c r="H85" s="275"/>
      <c r="L85" s="32"/>
    </row>
    <row r="86" spans="2:12" ht="12" customHeight="1">
      <c r="B86" s="20"/>
      <c r="C86" s="27" t="s">
        <v>137</v>
      </c>
      <c r="L86" s="20"/>
    </row>
    <row r="87" spans="2:12" s="1" customFormat="1" ht="23.25" customHeight="1">
      <c r="B87" s="32"/>
      <c r="E87" s="274" t="s">
        <v>5160</v>
      </c>
      <c r="F87" s="273"/>
      <c r="G87" s="273"/>
      <c r="H87" s="273"/>
      <c r="L87" s="32"/>
    </row>
    <row r="88" spans="2:12" s="1" customFormat="1" ht="12" customHeight="1">
      <c r="B88" s="32"/>
      <c r="C88" s="27" t="s">
        <v>202</v>
      </c>
      <c r="L88" s="32"/>
    </row>
    <row r="89" spans="2:12" s="1" customFormat="1" ht="30" customHeight="1">
      <c r="B89" s="32"/>
      <c r="E89" s="270" t="str">
        <f>E11</f>
        <v xml:space="preserve">E1.6b, E1.6c - E1.6b Elektrická požiarna signalizácia, E1.6c Hlasová signalizácia požiaru </v>
      </c>
      <c r="F89" s="273"/>
      <c r="G89" s="273"/>
      <c r="H89" s="273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Topoľčianky </v>
      </c>
      <c r="I91" s="27" t="s">
        <v>21</v>
      </c>
      <c r="J91" s="55" t="str">
        <f>IF(J14="","",J14)</f>
        <v>20. 11. 2025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 xml:space="preserve">MV SR Pribinova č.2, 812 72 Bratislava </v>
      </c>
      <c r="I93" s="27" t="s">
        <v>29</v>
      </c>
      <c r="J93" s="30" t="str">
        <f>E23</f>
        <v>STAPRING a.s. Ing.A. Režná,Ing.I.Kóňa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B.c.M.Guzmický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0" t="s">
        <v>139</v>
      </c>
      <c r="D96" s="102"/>
      <c r="E96" s="102"/>
      <c r="F96" s="102"/>
      <c r="G96" s="102"/>
      <c r="H96" s="102"/>
      <c r="I96" s="102"/>
      <c r="J96" s="111" t="s">
        <v>140</v>
      </c>
      <c r="K96" s="102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2" t="s">
        <v>141</v>
      </c>
      <c r="J98" s="69">
        <f>J125</f>
        <v>0</v>
      </c>
      <c r="L98" s="32"/>
      <c r="AU98" s="17" t="s">
        <v>142</v>
      </c>
    </row>
    <row r="99" spans="2:47" s="8" customFormat="1" ht="24.95" customHeight="1">
      <c r="B99" s="113"/>
      <c r="D99" s="114" t="s">
        <v>7184</v>
      </c>
      <c r="E99" s="115"/>
      <c r="F99" s="115"/>
      <c r="G99" s="115"/>
      <c r="H99" s="115"/>
      <c r="I99" s="115"/>
      <c r="J99" s="116">
        <f>J126</f>
        <v>0</v>
      </c>
      <c r="L99" s="113"/>
    </row>
    <row r="100" spans="2:47" s="14" customFormat="1" ht="19.899999999999999" customHeight="1">
      <c r="B100" s="176"/>
      <c r="D100" s="177" t="s">
        <v>7788</v>
      </c>
      <c r="E100" s="178"/>
      <c r="F100" s="178"/>
      <c r="G100" s="178"/>
      <c r="H100" s="178"/>
      <c r="I100" s="178"/>
      <c r="J100" s="179">
        <f>J127</f>
        <v>0</v>
      </c>
      <c r="L100" s="176"/>
    </row>
    <row r="101" spans="2:47" s="14" customFormat="1" ht="19.899999999999999" customHeight="1">
      <c r="B101" s="176"/>
      <c r="D101" s="177" t="s">
        <v>7789</v>
      </c>
      <c r="E101" s="178"/>
      <c r="F101" s="178"/>
      <c r="G101" s="178"/>
      <c r="H101" s="178"/>
      <c r="I101" s="178"/>
      <c r="J101" s="179">
        <f>J147</f>
        <v>0</v>
      </c>
      <c r="L101" s="176"/>
    </row>
    <row r="102" spans="2:47" s="14" customFormat="1" ht="19.899999999999999" customHeight="1">
      <c r="B102" s="176"/>
      <c r="D102" s="177" t="s">
        <v>7790</v>
      </c>
      <c r="E102" s="178"/>
      <c r="F102" s="178"/>
      <c r="G102" s="178"/>
      <c r="H102" s="178"/>
      <c r="I102" s="178"/>
      <c r="J102" s="179">
        <f>J184</f>
        <v>0</v>
      </c>
      <c r="L102" s="176"/>
    </row>
    <row r="103" spans="2:47" s="8" customFormat="1" ht="24.95" customHeight="1">
      <c r="B103" s="113"/>
      <c r="D103" s="114" t="s">
        <v>7665</v>
      </c>
      <c r="E103" s="115"/>
      <c r="F103" s="115"/>
      <c r="G103" s="115"/>
      <c r="H103" s="115"/>
      <c r="I103" s="115"/>
      <c r="J103" s="116">
        <f>J208</f>
        <v>0</v>
      </c>
      <c r="L103" s="113"/>
    </row>
    <row r="104" spans="2:47" s="1" customFormat="1" ht="21.75" customHeight="1">
      <c r="B104" s="32"/>
      <c r="L104" s="32"/>
    </row>
    <row r="105" spans="2:47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47" s="1" customFormat="1" ht="6.95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47" s="1" customFormat="1" ht="24.95" customHeight="1">
      <c r="B110" s="32"/>
      <c r="C110" s="21" t="s">
        <v>143</v>
      </c>
      <c r="L110" s="32"/>
    </row>
    <row r="111" spans="2:47" s="1" customFormat="1" ht="6.95" customHeight="1">
      <c r="B111" s="32"/>
      <c r="L111" s="32"/>
    </row>
    <row r="112" spans="2:47" s="1" customFormat="1" ht="12" customHeight="1">
      <c r="B112" s="32"/>
      <c r="C112" s="27" t="s">
        <v>15</v>
      </c>
      <c r="L112" s="32"/>
    </row>
    <row r="113" spans="2:65" s="1" customFormat="1" ht="26.25" customHeight="1">
      <c r="B113" s="32"/>
      <c r="E113" s="274" t="str">
        <f>E7</f>
        <v>SO01 - TOPOĽČIANKY, Centrálny logistický sklad (CLS), KASÁRNE, REKONŠTRUKCIA OBJEKTU UBYTOVNE 001</v>
      </c>
      <c r="F113" s="275"/>
      <c r="G113" s="275"/>
      <c r="H113" s="275"/>
      <c r="L113" s="32"/>
    </row>
    <row r="114" spans="2:65" ht="12" customHeight="1">
      <c r="B114" s="20"/>
      <c r="C114" s="27" t="s">
        <v>137</v>
      </c>
      <c r="L114" s="20"/>
    </row>
    <row r="115" spans="2:65" s="1" customFormat="1" ht="23.25" customHeight="1">
      <c r="B115" s="32"/>
      <c r="E115" s="274" t="s">
        <v>5160</v>
      </c>
      <c r="F115" s="273"/>
      <c r="G115" s="273"/>
      <c r="H115" s="273"/>
      <c r="L115" s="32"/>
    </row>
    <row r="116" spans="2:65" s="1" customFormat="1" ht="12" customHeight="1">
      <c r="B116" s="32"/>
      <c r="C116" s="27" t="s">
        <v>202</v>
      </c>
      <c r="L116" s="32"/>
    </row>
    <row r="117" spans="2:65" s="1" customFormat="1" ht="30" customHeight="1">
      <c r="B117" s="32"/>
      <c r="E117" s="270" t="str">
        <f>E11</f>
        <v xml:space="preserve">E1.6b, E1.6c - E1.6b Elektrická požiarna signalizácia, E1.6c Hlasová signalizácia požiaru </v>
      </c>
      <c r="F117" s="273"/>
      <c r="G117" s="273"/>
      <c r="H117" s="273"/>
      <c r="L117" s="32"/>
    </row>
    <row r="118" spans="2:65" s="1" customFormat="1" ht="6.95" customHeight="1">
      <c r="B118" s="32"/>
      <c r="L118" s="32"/>
    </row>
    <row r="119" spans="2:65" s="1" customFormat="1" ht="12" customHeight="1">
      <c r="B119" s="32"/>
      <c r="C119" s="27" t="s">
        <v>19</v>
      </c>
      <c r="F119" s="25" t="str">
        <f>F14</f>
        <v xml:space="preserve">Topoľčianky </v>
      </c>
      <c r="I119" s="27" t="s">
        <v>21</v>
      </c>
      <c r="J119" s="55" t="str">
        <f>IF(J14="","",J14)</f>
        <v>20. 11. 2025</v>
      </c>
      <c r="L119" s="32"/>
    </row>
    <row r="120" spans="2:65" s="1" customFormat="1" ht="6.95" customHeight="1">
      <c r="B120" s="32"/>
      <c r="L120" s="32"/>
    </row>
    <row r="121" spans="2:65" s="1" customFormat="1" ht="40.15" customHeight="1">
      <c r="B121" s="32"/>
      <c r="C121" s="27" t="s">
        <v>23</v>
      </c>
      <c r="F121" s="25" t="str">
        <f>E17</f>
        <v xml:space="preserve">MV SR Pribinova č.2, 812 72 Bratislava </v>
      </c>
      <c r="I121" s="27" t="s">
        <v>29</v>
      </c>
      <c r="J121" s="30" t="str">
        <f>E23</f>
        <v>STAPRING a.s. Ing.A. Režná,Ing.I.Kóňa</v>
      </c>
      <c r="L121" s="32"/>
    </row>
    <row r="122" spans="2:65" s="1" customFormat="1" ht="15.2" customHeight="1">
      <c r="B122" s="32"/>
      <c r="C122" s="27" t="s">
        <v>27</v>
      </c>
      <c r="F122" s="25" t="str">
        <f>IF(E20="","",E20)</f>
        <v>Vyplň údaj</v>
      </c>
      <c r="I122" s="27" t="s">
        <v>32</v>
      </c>
      <c r="J122" s="30" t="str">
        <f>E26</f>
        <v>B.c.M.Guzmický</v>
      </c>
      <c r="L122" s="32"/>
    </row>
    <row r="123" spans="2:65" s="1" customFormat="1" ht="10.35" customHeight="1">
      <c r="B123" s="32"/>
      <c r="L123" s="32"/>
    </row>
    <row r="124" spans="2:65" s="9" customFormat="1" ht="29.25" customHeight="1">
      <c r="B124" s="117"/>
      <c r="C124" s="118" t="s">
        <v>144</v>
      </c>
      <c r="D124" s="119" t="s">
        <v>61</v>
      </c>
      <c r="E124" s="119" t="s">
        <v>57</v>
      </c>
      <c r="F124" s="119" t="s">
        <v>58</v>
      </c>
      <c r="G124" s="119" t="s">
        <v>145</v>
      </c>
      <c r="H124" s="119" t="s">
        <v>146</v>
      </c>
      <c r="I124" s="119" t="s">
        <v>147</v>
      </c>
      <c r="J124" s="120" t="s">
        <v>140</v>
      </c>
      <c r="K124" s="121" t="s">
        <v>148</v>
      </c>
      <c r="L124" s="117"/>
      <c r="M124" s="62" t="s">
        <v>1</v>
      </c>
      <c r="N124" s="63" t="s">
        <v>40</v>
      </c>
      <c r="O124" s="63" t="s">
        <v>149</v>
      </c>
      <c r="P124" s="63" t="s">
        <v>150</v>
      </c>
      <c r="Q124" s="63" t="s">
        <v>151</v>
      </c>
      <c r="R124" s="63" t="s">
        <v>152</v>
      </c>
      <c r="S124" s="63" t="s">
        <v>153</v>
      </c>
      <c r="T124" s="64" t="s">
        <v>154</v>
      </c>
    </row>
    <row r="125" spans="2:65" s="1" customFormat="1" ht="22.9" customHeight="1">
      <c r="B125" s="32"/>
      <c r="C125" s="67" t="s">
        <v>141</v>
      </c>
      <c r="J125" s="122">
        <f>BK125</f>
        <v>0</v>
      </c>
      <c r="L125" s="32"/>
      <c r="M125" s="65"/>
      <c r="N125" s="56"/>
      <c r="O125" s="56"/>
      <c r="P125" s="123">
        <f>P126+P208</f>
        <v>0</v>
      </c>
      <c r="Q125" s="56"/>
      <c r="R125" s="123">
        <f>R126+R208</f>
        <v>0</v>
      </c>
      <c r="S125" s="56"/>
      <c r="T125" s="124">
        <f>T126+T208</f>
        <v>0</v>
      </c>
      <c r="AT125" s="17" t="s">
        <v>75</v>
      </c>
      <c r="AU125" s="17" t="s">
        <v>142</v>
      </c>
      <c r="BK125" s="125">
        <f>BK126+BK208</f>
        <v>0</v>
      </c>
    </row>
    <row r="126" spans="2:65" s="10" customFormat="1" ht="25.9" customHeight="1">
      <c r="B126" s="126"/>
      <c r="D126" s="127" t="s">
        <v>75</v>
      </c>
      <c r="E126" s="128" t="s">
        <v>263</v>
      </c>
      <c r="F126" s="128" t="s">
        <v>7190</v>
      </c>
      <c r="I126" s="129"/>
      <c r="J126" s="130">
        <f>BK126</f>
        <v>0</v>
      </c>
      <c r="L126" s="126"/>
      <c r="M126" s="131"/>
      <c r="P126" s="132">
        <f>P127+P147+P184</f>
        <v>0</v>
      </c>
      <c r="R126" s="132">
        <f>R127+R147+R184</f>
        <v>0</v>
      </c>
      <c r="T126" s="133">
        <f>T127+T147+T184</f>
        <v>0</v>
      </c>
      <c r="AR126" s="127" t="s">
        <v>163</v>
      </c>
      <c r="AT126" s="134" t="s">
        <v>75</v>
      </c>
      <c r="AU126" s="134" t="s">
        <v>76</v>
      </c>
      <c r="AY126" s="127" t="s">
        <v>156</v>
      </c>
      <c r="BK126" s="135">
        <f>BK127+BK147+BK184</f>
        <v>0</v>
      </c>
    </row>
    <row r="127" spans="2:65" s="10" customFormat="1" ht="22.9" customHeight="1">
      <c r="B127" s="126"/>
      <c r="D127" s="127" t="s">
        <v>75</v>
      </c>
      <c r="E127" s="191" t="s">
        <v>7191</v>
      </c>
      <c r="F127" s="191" t="s">
        <v>7667</v>
      </c>
      <c r="I127" s="129"/>
      <c r="J127" s="192">
        <f>BK127</f>
        <v>0</v>
      </c>
      <c r="L127" s="126"/>
      <c r="M127" s="131"/>
      <c r="P127" s="132">
        <f>SUM(P128:P146)</f>
        <v>0</v>
      </c>
      <c r="R127" s="132">
        <f>SUM(R128:R146)</f>
        <v>0</v>
      </c>
      <c r="T127" s="133">
        <f>SUM(T128:T146)</f>
        <v>0</v>
      </c>
      <c r="AR127" s="127" t="s">
        <v>163</v>
      </c>
      <c r="AT127" s="134" t="s">
        <v>75</v>
      </c>
      <c r="AU127" s="134" t="s">
        <v>82</v>
      </c>
      <c r="AY127" s="127" t="s">
        <v>156</v>
      </c>
      <c r="BK127" s="135">
        <f>SUM(BK128:BK146)</f>
        <v>0</v>
      </c>
    </row>
    <row r="128" spans="2:65" s="1" customFormat="1" ht="24.2" customHeight="1">
      <c r="B128" s="136"/>
      <c r="C128" s="180" t="s">
        <v>82</v>
      </c>
      <c r="D128" s="180" t="s">
        <v>263</v>
      </c>
      <c r="E128" s="181" t="s">
        <v>7791</v>
      </c>
      <c r="F128" s="182" t="s">
        <v>7792</v>
      </c>
      <c r="G128" s="183" t="s">
        <v>396</v>
      </c>
      <c r="H128" s="184">
        <v>1300</v>
      </c>
      <c r="I128" s="185"/>
      <c r="J128" s="186">
        <f t="shared" ref="J128:J146" si="0">ROUND(I128*H128,2)</f>
        <v>0</v>
      </c>
      <c r="K128" s="187"/>
      <c r="L128" s="188"/>
      <c r="M128" s="189" t="s">
        <v>1</v>
      </c>
      <c r="N128" s="190" t="s">
        <v>42</v>
      </c>
      <c r="P128" s="147">
        <f t="shared" ref="P128:P146" si="1">O128*H128</f>
        <v>0</v>
      </c>
      <c r="Q128" s="147">
        <v>0</v>
      </c>
      <c r="R128" s="147">
        <f t="shared" ref="R128:R146" si="2">Q128*H128</f>
        <v>0</v>
      </c>
      <c r="S128" s="147">
        <v>0</v>
      </c>
      <c r="T128" s="148">
        <f t="shared" ref="T128:T146" si="3">S128*H128</f>
        <v>0</v>
      </c>
      <c r="AR128" s="149" t="s">
        <v>4616</v>
      </c>
      <c r="AT128" s="149" t="s">
        <v>263</v>
      </c>
      <c r="AU128" s="149" t="s">
        <v>89</v>
      </c>
      <c r="AY128" s="17" t="s">
        <v>156</v>
      </c>
      <c r="BE128" s="150">
        <f t="shared" ref="BE128:BE146" si="4">IF(N128="základná",J128,0)</f>
        <v>0</v>
      </c>
      <c r="BF128" s="150">
        <f t="shared" ref="BF128:BF146" si="5">IF(N128="znížená",J128,0)</f>
        <v>0</v>
      </c>
      <c r="BG128" s="150">
        <f t="shared" ref="BG128:BG146" si="6">IF(N128="zákl. prenesená",J128,0)</f>
        <v>0</v>
      </c>
      <c r="BH128" s="150">
        <f t="shared" ref="BH128:BH146" si="7">IF(N128="zníž. prenesená",J128,0)</f>
        <v>0</v>
      </c>
      <c r="BI128" s="150">
        <f t="shared" ref="BI128:BI146" si="8">IF(N128="nulová",J128,0)</f>
        <v>0</v>
      </c>
      <c r="BJ128" s="17" t="s">
        <v>89</v>
      </c>
      <c r="BK128" s="150">
        <f t="shared" ref="BK128:BK146" si="9">ROUND(I128*H128,2)</f>
        <v>0</v>
      </c>
      <c r="BL128" s="17" t="s">
        <v>1219</v>
      </c>
      <c r="BM128" s="149" t="s">
        <v>89</v>
      </c>
    </row>
    <row r="129" spans="2:65" s="1" customFormat="1" ht="24.2" customHeight="1">
      <c r="B129" s="136"/>
      <c r="C129" s="180" t="s">
        <v>89</v>
      </c>
      <c r="D129" s="180" t="s">
        <v>263</v>
      </c>
      <c r="E129" s="181" t="s">
        <v>7793</v>
      </c>
      <c r="F129" s="182" t="s">
        <v>7794</v>
      </c>
      <c r="G129" s="183" t="s">
        <v>396</v>
      </c>
      <c r="H129" s="184">
        <v>20</v>
      </c>
      <c r="I129" s="185"/>
      <c r="J129" s="186">
        <f t="shared" si="0"/>
        <v>0</v>
      </c>
      <c r="K129" s="187"/>
      <c r="L129" s="188"/>
      <c r="M129" s="189" t="s">
        <v>1</v>
      </c>
      <c r="N129" s="190" t="s">
        <v>42</v>
      </c>
      <c r="P129" s="147">
        <f t="shared" si="1"/>
        <v>0</v>
      </c>
      <c r="Q129" s="147">
        <v>0</v>
      </c>
      <c r="R129" s="147">
        <f t="shared" si="2"/>
        <v>0</v>
      </c>
      <c r="S129" s="147">
        <v>0</v>
      </c>
      <c r="T129" s="148">
        <f t="shared" si="3"/>
        <v>0</v>
      </c>
      <c r="AR129" s="149" t="s">
        <v>4616</v>
      </c>
      <c r="AT129" s="149" t="s">
        <v>263</v>
      </c>
      <c r="AU129" s="149" t="s">
        <v>89</v>
      </c>
      <c r="AY129" s="17" t="s">
        <v>156</v>
      </c>
      <c r="BE129" s="150">
        <f t="shared" si="4"/>
        <v>0</v>
      </c>
      <c r="BF129" s="150">
        <f t="shared" si="5"/>
        <v>0</v>
      </c>
      <c r="BG129" s="150">
        <f t="shared" si="6"/>
        <v>0</v>
      </c>
      <c r="BH129" s="150">
        <f t="shared" si="7"/>
        <v>0</v>
      </c>
      <c r="BI129" s="150">
        <f t="shared" si="8"/>
        <v>0</v>
      </c>
      <c r="BJ129" s="17" t="s">
        <v>89</v>
      </c>
      <c r="BK129" s="150">
        <f t="shared" si="9"/>
        <v>0</v>
      </c>
      <c r="BL129" s="17" t="s">
        <v>1219</v>
      </c>
      <c r="BM129" s="149" t="s">
        <v>155</v>
      </c>
    </row>
    <row r="130" spans="2:65" s="1" customFormat="1" ht="24.2" customHeight="1">
      <c r="B130" s="136"/>
      <c r="C130" s="180" t="s">
        <v>163</v>
      </c>
      <c r="D130" s="180" t="s">
        <v>263</v>
      </c>
      <c r="E130" s="181" t="s">
        <v>7795</v>
      </c>
      <c r="F130" s="182" t="s">
        <v>7796</v>
      </c>
      <c r="G130" s="183" t="s">
        <v>396</v>
      </c>
      <c r="H130" s="184">
        <v>700</v>
      </c>
      <c r="I130" s="185"/>
      <c r="J130" s="186">
        <f t="shared" si="0"/>
        <v>0</v>
      </c>
      <c r="K130" s="187"/>
      <c r="L130" s="188"/>
      <c r="M130" s="189" t="s">
        <v>1</v>
      </c>
      <c r="N130" s="190" t="s">
        <v>42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4616</v>
      </c>
      <c r="AT130" s="149" t="s">
        <v>263</v>
      </c>
      <c r="AU130" s="149" t="s">
        <v>89</v>
      </c>
      <c r="AY130" s="17" t="s">
        <v>156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89</v>
      </c>
      <c r="BK130" s="150">
        <f t="shared" si="9"/>
        <v>0</v>
      </c>
      <c r="BL130" s="17" t="s">
        <v>1219</v>
      </c>
      <c r="BM130" s="149" t="s">
        <v>169</v>
      </c>
    </row>
    <row r="131" spans="2:65" s="1" customFormat="1" ht="16.5" customHeight="1">
      <c r="B131" s="136"/>
      <c r="C131" s="137" t="s">
        <v>155</v>
      </c>
      <c r="D131" s="137" t="s">
        <v>157</v>
      </c>
      <c r="E131" s="138" t="s">
        <v>7797</v>
      </c>
      <c r="F131" s="139" t="s">
        <v>7798</v>
      </c>
      <c r="G131" s="140" t="s">
        <v>396</v>
      </c>
      <c r="H131" s="141">
        <v>1720</v>
      </c>
      <c r="I131" s="142"/>
      <c r="J131" s="143">
        <f t="shared" si="0"/>
        <v>0</v>
      </c>
      <c r="K131" s="144"/>
      <c r="L131" s="32"/>
      <c r="M131" s="145" t="s">
        <v>1</v>
      </c>
      <c r="N131" s="146" t="s">
        <v>42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1219</v>
      </c>
      <c r="AT131" s="149" t="s">
        <v>157</v>
      </c>
      <c r="AU131" s="149" t="s">
        <v>89</v>
      </c>
      <c r="AY131" s="17" t="s">
        <v>156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89</v>
      </c>
      <c r="BK131" s="150">
        <f t="shared" si="9"/>
        <v>0</v>
      </c>
      <c r="BL131" s="17" t="s">
        <v>1219</v>
      </c>
      <c r="BM131" s="149" t="s">
        <v>173</v>
      </c>
    </row>
    <row r="132" spans="2:65" s="1" customFormat="1" ht="33" customHeight="1">
      <c r="B132" s="136"/>
      <c r="C132" s="137" t="s">
        <v>168</v>
      </c>
      <c r="D132" s="137" t="s">
        <v>157</v>
      </c>
      <c r="E132" s="138" t="s">
        <v>7672</v>
      </c>
      <c r="F132" s="139" t="s">
        <v>7673</v>
      </c>
      <c r="G132" s="140" t="s">
        <v>396</v>
      </c>
      <c r="H132" s="141">
        <v>300</v>
      </c>
      <c r="I132" s="142"/>
      <c r="J132" s="143">
        <f t="shared" si="0"/>
        <v>0</v>
      </c>
      <c r="K132" s="144"/>
      <c r="L132" s="32"/>
      <c r="M132" s="145" t="s">
        <v>1</v>
      </c>
      <c r="N132" s="146" t="s">
        <v>42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1219</v>
      </c>
      <c r="AT132" s="149" t="s">
        <v>157</v>
      </c>
      <c r="AU132" s="149" t="s">
        <v>89</v>
      </c>
      <c r="AY132" s="17" t="s">
        <v>156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89</v>
      </c>
      <c r="BK132" s="150">
        <f t="shared" si="9"/>
        <v>0</v>
      </c>
      <c r="BL132" s="17" t="s">
        <v>1219</v>
      </c>
      <c r="BM132" s="149" t="s">
        <v>175</v>
      </c>
    </row>
    <row r="133" spans="2:65" s="1" customFormat="1" ht="21.75" customHeight="1">
      <c r="B133" s="136"/>
      <c r="C133" s="137" t="s">
        <v>169</v>
      </c>
      <c r="D133" s="137" t="s">
        <v>157</v>
      </c>
      <c r="E133" s="138" t="s">
        <v>7799</v>
      </c>
      <c r="F133" s="139" t="s">
        <v>7800</v>
      </c>
      <c r="G133" s="140" t="s">
        <v>333</v>
      </c>
      <c r="H133" s="141">
        <v>121</v>
      </c>
      <c r="I133" s="142"/>
      <c r="J133" s="143">
        <f t="shared" si="0"/>
        <v>0</v>
      </c>
      <c r="K133" s="144"/>
      <c r="L133" s="32"/>
      <c r="M133" s="145" t="s">
        <v>1</v>
      </c>
      <c r="N133" s="146" t="s">
        <v>42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1219</v>
      </c>
      <c r="AT133" s="149" t="s">
        <v>157</v>
      </c>
      <c r="AU133" s="149" t="s">
        <v>89</v>
      </c>
      <c r="AY133" s="17" t="s">
        <v>156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89</v>
      </c>
      <c r="BK133" s="150">
        <f t="shared" si="9"/>
        <v>0</v>
      </c>
      <c r="BL133" s="17" t="s">
        <v>1219</v>
      </c>
      <c r="BM133" s="149" t="s">
        <v>172</v>
      </c>
    </row>
    <row r="134" spans="2:65" s="1" customFormat="1" ht="16.5" customHeight="1">
      <c r="B134" s="136"/>
      <c r="C134" s="180" t="s">
        <v>171</v>
      </c>
      <c r="D134" s="180" t="s">
        <v>263</v>
      </c>
      <c r="E134" s="181" t="s">
        <v>7700</v>
      </c>
      <c r="F134" s="182" t="s">
        <v>7701</v>
      </c>
      <c r="G134" s="183" t="s">
        <v>333</v>
      </c>
      <c r="H134" s="184">
        <v>26</v>
      </c>
      <c r="I134" s="185"/>
      <c r="J134" s="186">
        <f t="shared" si="0"/>
        <v>0</v>
      </c>
      <c r="K134" s="187"/>
      <c r="L134" s="188"/>
      <c r="M134" s="189" t="s">
        <v>1</v>
      </c>
      <c r="N134" s="190" t="s">
        <v>42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4616</v>
      </c>
      <c r="AT134" s="149" t="s">
        <v>263</v>
      </c>
      <c r="AU134" s="149" t="s">
        <v>89</v>
      </c>
      <c r="AY134" s="17" t="s">
        <v>156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89</v>
      </c>
      <c r="BK134" s="150">
        <f t="shared" si="9"/>
        <v>0</v>
      </c>
      <c r="BL134" s="17" t="s">
        <v>1219</v>
      </c>
      <c r="BM134" s="149" t="s">
        <v>378</v>
      </c>
    </row>
    <row r="135" spans="2:65" s="1" customFormat="1" ht="16.5" customHeight="1">
      <c r="B135" s="136"/>
      <c r="C135" s="180" t="s">
        <v>173</v>
      </c>
      <c r="D135" s="180" t="s">
        <v>263</v>
      </c>
      <c r="E135" s="181" t="s">
        <v>7702</v>
      </c>
      <c r="F135" s="182" t="s">
        <v>7703</v>
      </c>
      <c r="G135" s="183" t="s">
        <v>333</v>
      </c>
      <c r="H135" s="184">
        <v>80</v>
      </c>
      <c r="I135" s="185"/>
      <c r="J135" s="186">
        <f t="shared" si="0"/>
        <v>0</v>
      </c>
      <c r="K135" s="187"/>
      <c r="L135" s="188"/>
      <c r="M135" s="189" t="s">
        <v>1</v>
      </c>
      <c r="N135" s="190" t="s">
        <v>42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4616</v>
      </c>
      <c r="AT135" s="149" t="s">
        <v>263</v>
      </c>
      <c r="AU135" s="149" t="s">
        <v>89</v>
      </c>
      <c r="AY135" s="17" t="s">
        <v>156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89</v>
      </c>
      <c r="BK135" s="150">
        <f t="shared" si="9"/>
        <v>0</v>
      </c>
      <c r="BL135" s="17" t="s">
        <v>1219</v>
      </c>
      <c r="BM135" s="149" t="s">
        <v>403</v>
      </c>
    </row>
    <row r="136" spans="2:65" s="1" customFormat="1" ht="33" customHeight="1">
      <c r="B136" s="136"/>
      <c r="C136" s="137" t="s">
        <v>174</v>
      </c>
      <c r="D136" s="137" t="s">
        <v>157</v>
      </c>
      <c r="E136" s="138" t="s">
        <v>7704</v>
      </c>
      <c r="F136" s="139" t="s">
        <v>7705</v>
      </c>
      <c r="G136" s="140" t="s">
        <v>333</v>
      </c>
      <c r="H136" s="141">
        <v>80</v>
      </c>
      <c r="I136" s="142"/>
      <c r="J136" s="143">
        <f t="shared" si="0"/>
        <v>0</v>
      </c>
      <c r="K136" s="144"/>
      <c r="L136" s="32"/>
      <c r="M136" s="145" t="s">
        <v>1</v>
      </c>
      <c r="N136" s="146" t="s">
        <v>42</v>
      </c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AR136" s="149" t="s">
        <v>1219</v>
      </c>
      <c r="AT136" s="149" t="s">
        <v>157</v>
      </c>
      <c r="AU136" s="149" t="s">
        <v>89</v>
      </c>
      <c r="AY136" s="17" t="s">
        <v>156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89</v>
      </c>
      <c r="BK136" s="150">
        <f t="shared" si="9"/>
        <v>0</v>
      </c>
      <c r="BL136" s="17" t="s">
        <v>1219</v>
      </c>
      <c r="BM136" s="149" t="s">
        <v>414</v>
      </c>
    </row>
    <row r="137" spans="2:65" s="1" customFormat="1" ht="24.2" customHeight="1">
      <c r="B137" s="136"/>
      <c r="C137" s="137" t="s">
        <v>175</v>
      </c>
      <c r="D137" s="137" t="s">
        <v>157</v>
      </c>
      <c r="E137" s="138" t="s">
        <v>7706</v>
      </c>
      <c r="F137" s="139" t="s">
        <v>7707</v>
      </c>
      <c r="G137" s="140" t="s">
        <v>333</v>
      </c>
      <c r="H137" s="141">
        <v>235</v>
      </c>
      <c r="I137" s="142"/>
      <c r="J137" s="143">
        <f t="shared" si="0"/>
        <v>0</v>
      </c>
      <c r="K137" s="144"/>
      <c r="L137" s="32"/>
      <c r="M137" s="145" t="s">
        <v>1</v>
      </c>
      <c r="N137" s="146" t="s">
        <v>42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1219</v>
      </c>
      <c r="AT137" s="149" t="s">
        <v>157</v>
      </c>
      <c r="AU137" s="149" t="s">
        <v>89</v>
      </c>
      <c r="AY137" s="17" t="s">
        <v>156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89</v>
      </c>
      <c r="BK137" s="150">
        <f t="shared" si="9"/>
        <v>0</v>
      </c>
      <c r="BL137" s="17" t="s">
        <v>1219</v>
      </c>
      <c r="BM137" s="149" t="s">
        <v>167</v>
      </c>
    </row>
    <row r="138" spans="2:65" s="1" customFormat="1" ht="16.5" customHeight="1">
      <c r="B138" s="136"/>
      <c r="C138" s="180" t="s">
        <v>330</v>
      </c>
      <c r="D138" s="180" t="s">
        <v>263</v>
      </c>
      <c r="E138" s="181" t="s">
        <v>7801</v>
      </c>
      <c r="F138" s="182" t="s">
        <v>7802</v>
      </c>
      <c r="G138" s="183" t="s">
        <v>333</v>
      </c>
      <c r="H138" s="184">
        <v>1300</v>
      </c>
      <c r="I138" s="185"/>
      <c r="J138" s="186">
        <f t="shared" si="0"/>
        <v>0</v>
      </c>
      <c r="K138" s="187"/>
      <c r="L138" s="188"/>
      <c r="M138" s="189" t="s">
        <v>1</v>
      </c>
      <c r="N138" s="190" t="s">
        <v>42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4616</v>
      </c>
      <c r="AT138" s="149" t="s">
        <v>263</v>
      </c>
      <c r="AU138" s="149" t="s">
        <v>89</v>
      </c>
      <c r="AY138" s="17" t="s">
        <v>156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89</v>
      </c>
      <c r="BK138" s="150">
        <f t="shared" si="9"/>
        <v>0</v>
      </c>
      <c r="BL138" s="17" t="s">
        <v>1219</v>
      </c>
      <c r="BM138" s="149" t="s">
        <v>495</v>
      </c>
    </row>
    <row r="139" spans="2:65" s="1" customFormat="1" ht="21.75" customHeight="1">
      <c r="B139" s="136"/>
      <c r="C139" s="180" t="s">
        <v>172</v>
      </c>
      <c r="D139" s="180" t="s">
        <v>263</v>
      </c>
      <c r="E139" s="181" t="s">
        <v>7803</v>
      </c>
      <c r="F139" s="182" t="s">
        <v>7804</v>
      </c>
      <c r="G139" s="183" t="s">
        <v>333</v>
      </c>
      <c r="H139" s="184">
        <v>867</v>
      </c>
      <c r="I139" s="185"/>
      <c r="J139" s="186">
        <f t="shared" si="0"/>
        <v>0</v>
      </c>
      <c r="K139" s="187"/>
      <c r="L139" s="188"/>
      <c r="M139" s="189" t="s">
        <v>1</v>
      </c>
      <c r="N139" s="190" t="s">
        <v>42</v>
      </c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AR139" s="149" t="s">
        <v>4616</v>
      </c>
      <c r="AT139" s="149" t="s">
        <v>263</v>
      </c>
      <c r="AU139" s="149" t="s">
        <v>89</v>
      </c>
      <c r="AY139" s="17" t="s">
        <v>156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89</v>
      </c>
      <c r="BK139" s="150">
        <f t="shared" si="9"/>
        <v>0</v>
      </c>
      <c r="BL139" s="17" t="s">
        <v>1219</v>
      </c>
      <c r="BM139" s="149" t="s">
        <v>548</v>
      </c>
    </row>
    <row r="140" spans="2:65" s="1" customFormat="1" ht="16.5" customHeight="1">
      <c r="B140" s="136"/>
      <c r="C140" s="180" t="s">
        <v>369</v>
      </c>
      <c r="D140" s="180" t="s">
        <v>263</v>
      </c>
      <c r="E140" s="181" t="s">
        <v>7805</v>
      </c>
      <c r="F140" s="182" t="s">
        <v>7802</v>
      </c>
      <c r="G140" s="183" t="s">
        <v>333</v>
      </c>
      <c r="H140" s="184">
        <v>1167</v>
      </c>
      <c r="I140" s="185"/>
      <c r="J140" s="186">
        <f t="shared" si="0"/>
        <v>0</v>
      </c>
      <c r="K140" s="187"/>
      <c r="L140" s="188"/>
      <c r="M140" s="189" t="s">
        <v>1</v>
      </c>
      <c r="N140" s="190" t="s">
        <v>42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4616</v>
      </c>
      <c r="AT140" s="149" t="s">
        <v>263</v>
      </c>
      <c r="AU140" s="149" t="s">
        <v>89</v>
      </c>
      <c r="AY140" s="17" t="s">
        <v>156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89</v>
      </c>
      <c r="BK140" s="150">
        <f t="shared" si="9"/>
        <v>0</v>
      </c>
      <c r="BL140" s="17" t="s">
        <v>1219</v>
      </c>
      <c r="BM140" s="149" t="s">
        <v>587</v>
      </c>
    </row>
    <row r="141" spans="2:65" s="1" customFormat="1" ht="16.5" customHeight="1">
      <c r="B141" s="136"/>
      <c r="C141" s="180" t="s">
        <v>378</v>
      </c>
      <c r="D141" s="180" t="s">
        <v>263</v>
      </c>
      <c r="E141" s="181" t="s">
        <v>7806</v>
      </c>
      <c r="F141" s="182" t="s">
        <v>7807</v>
      </c>
      <c r="G141" s="183" t="s">
        <v>7808</v>
      </c>
      <c r="H141" s="184">
        <v>4</v>
      </c>
      <c r="I141" s="185"/>
      <c r="J141" s="186">
        <f t="shared" si="0"/>
        <v>0</v>
      </c>
      <c r="K141" s="187"/>
      <c r="L141" s="188"/>
      <c r="M141" s="189" t="s">
        <v>1</v>
      </c>
      <c r="N141" s="190" t="s">
        <v>42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4616</v>
      </c>
      <c r="AT141" s="149" t="s">
        <v>263</v>
      </c>
      <c r="AU141" s="149" t="s">
        <v>89</v>
      </c>
      <c r="AY141" s="17" t="s">
        <v>156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89</v>
      </c>
      <c r="BK141" s="150">
        <f t="shared" si="9"/>
        <v>0</v>
      </c>
      <c r="BL141" s="17" t="s">
        <v>1219</v>
      </c>
      <c r="BM141" s="149" t="s">
        <v>608</v>
      </c>
    </row>
    <row r="142" spans="2:65" s="1" customFormat="1" ht="24.2" customHeight="1">
      <c r="B142" s="136"/>
      <c r="C142" s="137" t="s">
        <v>393</v>
      </c>
      <c r="D142" s="137" t="s">
        <v>157</v>
      </c>
      <c r="E142" s="138" t="s">
        <v>7682</v>
      </c>
      <c r="F142" s="139" t="s">
        <v>7683</v>
      </c>
      <c r="G142" s="140" t="s">
        <v>333</v>
      </c>
      <c r="H142" s="141">
        <v>3334</v>
      </c>
      <c r="I142" s="142"/>
      <c r="J142" s="143">
        <f t="shared" si="0"/>
        <v>0</v>
      </c>
      <c r="K142" s="144"/>
      <c r="L142" s="32"/>
      <c r="M142" s="145" t="s">
        <v>1</v>
      </c>
      <c r="N142" s="146" t="s">
        <v>42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1219</v>
      </c>
      <c r="AT142" s="149" t="s">
        <v>157</v>
      </c>
      <c r="AU142" s="149" t="s">
        <v>89</v>
      </c>
      <c r="AY142" s="17" t="s">
        <v>156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89</v>
      </c>
      <c r="BK142" s="150">
        <f t="shared" si="9"/>
        <v>0</v>
      </c>
      <c r="BL142" s="17" t="s">
        <v>1219</v>
      </c>
      <c r="BM142" s="149" t="s">
        <v>633</v>
      </c>
    </row>
    <row r="143" spans="2:65" s="1" customFormat="1" ht="24.2" customHeight="1">
      <c r="B143" s="136"/>
      <c r="C143" s="137" t="s">
        <v>403</v>
      </c>
      <c r="D143" s="137" t="s">
        <v>157</v>
      </c>
      <c r="E143" s="138" t="s">
        <v>7809</v>
      </c>
      <c r="F143" s="139" t="s">
        <v>7810</v>
      </c>
      <c r="G143" s="140" t="s">
        <v>333</v>
      </c>
      <c r="H143" s="141">
        <v>3334</v>
      </c>
      <c r="I143" s="142"/>
      <c r="J143" s="143">
        <f t="shared" si="0"/>
        <v>0</v>
      </c>
      <c r="K143" s="144"/>
      <c r="L143" s="32"/>
      <c r="M143" s="145" t="s">
        <v>1</v>
      </c>
      <c r="N143" s="146" t="s">
        <v>42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1219</v>
      </c>
      <c r="AT143" s="149" t="s">
        <v>157</v>
      </c>
      <c r="AU143" s="149" t="s">
        <v>89</v>
      </c>
      <c r="AY143" s="17" t="s">
        <v>156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89</v>
      </c>
      <c r="BK143" s="150">
        <f t="shared" si="9"/>
        <v>0</v>
      </c>
      <c r="BL143" s="17" t="s">
        <v>1219</v>
      </c>
      <c r="BM143" s="149" t="s">
        <v>664</v>
      </c>
    </row>
    <row r="144" spans="2:65" s="1" customFormat="1" ht="33" customHeight="1">
      <c r="B144" s="136"/>
      <c r="C144" s="137" t="s">
        <v>409</v>
      </c>
      <c r="D144" s="137" t="s">
        <v>157</v>
      </c>
      <c r="E144" s="138" t="s">
        <v>7708</v>
      </c>
      <c r="F144" s="139" t="s">
        <v>7709</v>
      </c>
      <c r="G144" s="140" t="s">
        <v>165</v>
      </c>
      <c r="H144" s="141">
        <v>60</v>
      </c>
      <c r="I144" s="142"/>
      <c r="J144" s="143">
        <f t="shared" si="0"/>
        <v>0</v>
      </c>
      <c r="K144" s="144"/>
      <c r="L144" s="32"/>
      <c r="M144" s="145" t="s">
        <v>1</v>
      </c>
      <c r="N144" s="146" t="s">
        <v>42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1219</v>
      </c>
      <c r="AT144" s="149" t="s">
        <v>157</v>
      </c>
      <c r="AU144" s="149" t="s">
        <v>89</v>
      </c>
      <c r="AY144" s="17" t="s">
        <v>156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89</v>
      </c>
      <c r="BK144" s="150">
        <f t="shared" si="9"/>
        <v>0</v>
      </c>
      <c r="BL144" s="17" t="s">
        <v>1219</v>
      </c>
      <c r="BM144" s="149" t="s">
        <v>688</v>
      </c>
    </row>
    <row r="145" spans="2:65" s="1" customFormat="1" ht="16.5" customHeight="1">
      <c r="B145" s="136"/>
      <c r="C145" s="137" t="s">
        <v>414</v>
      </c>
      <c r="D145" s="137" t="s">
        <v>157</v>
      </c>
      <c r="E145" s="138" t="s">
        <v>7710</v>
      </c>
      <c r="F145" s="139" t="s">
        <v>7711</v>
      </c>
      <c r="G145" s="140" t="s">
        <v>4149</v>
      </c>
      <c r="H145" s="201"/>
      <c r="I145" s="142"/>
      <c r="J145" s="143">
        <f t="shared" si="0"/>
        <v>0</v>
      </c>
      <c r="K145" s="144"/>
      <c r="L145" s="32"/>
      <c r="M145" s="145" t="s">
        <v>1</v>
      </c>
      <c r="N145" s="146" t="s">
        <v>42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1219</v>
      </c>
      <c r="AT145" s="149" t="s">
        <v>157</v>
      </c>
      <c r="AU145" s="149" t="s">
        <v>89</v>
      </c>
      <c r="AY145" s="17" t="s">
        <v>156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89</v>
      </c>
      <c r="BK145" s="150">
        <f t="shared" si="9"/>
        <v>0</v>
      </c>
      <c r="BL145" s="17" t="s">
        <v>1219</v>
      </c>
      <c r="BM145" s="149" t="s">
        <v>715</v>
      </c>
    </row>
    <row r="146" spans="2:65" s="1" customFormat="1" ht="16.5" customHeight="1">
      <c r="B146" s="136"/>
      <c r="C146" s="137" t="s">
        <v>432</v>
      </c>
      <c r="D146" s="137" t="s">
        <v>157</v>
      </c>
      <c r="E146" s="138" t="s">
        <v>7712</v>
      </c>
      <c r="F146" s="139" t="s">
        <v>7713</v>
      </c>
      <c r="G146" s="140" t="s">
        <v>4149</v>
      </c>
      <c r="H146" s="201"/>
      <c r="I146" s="142"/>
      <c r="J146" s="143">
        <f t="shared" si="0"/>
        <v>0</v>
      </c>
      <c r="K146" s="144"/>
      <c r="L146" s="32"/>
      <c r="M146" s="145" t="s">
        <v>1</v>
      </c>
      <c r="N146" s="146" t="s">
        <v>42</v>
      </c>
      <c r="P146" s="147">
        <f t="shared" si="1"/>
        <v>0</v>
      </c>
      <c r="Q146" s="147">
        <v>0</v>
      </c>
      <c r="R146" s="147">
        <f t="shared" si="2"/>
        <v>0</v>
      </c>
      <c r="S146" s="147">
        <v>0</v>
      </c>
      <c r="T146" s="148">
        <f t="shared" si="3"/>
        <v>0</v>
      </c>
      <c r="AR146" s="149" t="s">
        <v>1219</v>
      </c>
      <c r="AT146" s="149" t="s">
        <v>157</v>
      </c>
      <c r="AU146" s="149" t="s">
        <v>89</v>
      </c>
      <c r="AY146" s="17" t="s">
        <v>156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89</v>
      </c>
      <c r="BK146" s="150">
        <f t="shared" si="9"/>
        <v>0</v>
      </c>
      <c r="BL146" s="17" t="s">
        <v>1219</v>
      </c>
      <c r="BM146" s="149" t="s">
        <v>749</v>
      </c>
    </row>
    <row r="147" spans="2:65" s="10" customFormat="1" ht="22.9" customHeight="1">
      <c r="B147" s="126"/>
      <c r="D147" s="127" t="s">
        <v>75</v>
      </c>
      <c r="E147" s="191" t="s">
        <v>7811</v>
      </c>
      <c r="F147" s="191" t="s">
        <v>7812</v>
      </c>
      <c r="I147" s="129"/>
      <c r="J147" s="192">
        <f>BK147</f>
        <v>0</v>
      </c>
      <c r="L147" s="126"/>
      <c r="M147" s="131"/>
      <c r="P147" s="132">
        <f>SUM(P148:P183)</f>
        <v>0</v>
      </c>
      <c r="R147" s="132">
        <f>SUM(R148:R183)</f>
        <v>0</v>
      </c>
      <c r="T147" s="133">
        <f>SUM(T148:T183)</f>
        <v>0</v>
      </c>
      <c r="AR147" s="127" t="s">
        <v>163</v>
      </c>
      <c r="AT147" s="134" t="s">
        <v>75</v>
      </c>
      <c r="AU147" s="134" t="s">
        <v>82</v>
      </c>
      <c r="AY147" s="127" t="s">
        <v>156</v>
      </c>
      <c r="BK147" s="135">
        <f>SUM(BK148:BK183)</f>
        <v>0</v>
      </c>
    </row>
    <row r="148" spans="2:65" s="1" customFormat="1" ht="21.75" customHeight="1">
      <c r="B148" s="136"/>
      <c r="C148" s="137" t="s">
        <v>167</v>
      </c>
      <c r="D148" s="137" t="s">
        <v>157</v>
      </c>
      <c r="E148" s="138" t="s">
        <v>7813</v>
      </c>
      <c r="F148" s="139" t="s">
        <v>7814</v>
      </c>
      <c r="G148" s="140" t="s">
        <v>333</v>
      </c>
      <c r="H148" s="141">
        <v>1</v>
      </c>
      <c r="I148" s="142"/>
      <c r="J148" s="143">
        <f t="shared" ref="J148:J183" si="10">ROUND(I148*H148,2)</f>
        <v>0</v>
      </c>
      <c r="K148" s="144"/>
      <c r="L148" s="32"/>
      <c r="M148" s="145" t="s">
        <v>1</v>
      </c>
      <c r="N148" s="146" t="s">
        <v>42</v>
      </c>
      <c r="P148" s="147">
        <f t="shared" ref="P148:P183" si="11">O148*H148</f>
        <v>0</v>
      </c>
      <c r="Q148" s="147">
        <v>0</v>
      </c>
      <c r="R148" s="147">
        <f t="shared" ref="R148:R183" si="12">Q148*H148</f>
        <v>0</v>
      </c>
      <c r="S148" s="147">
        <v>0</v>
      </c>
      <c r="T148" s="148">
        <f t="shared" ref="T148:T183" si="13">S148*H148</f>
        <v>0</v>
      </c>
      <c r="AR148" s="149" t="s">
        <v>1219</v>
      </c>
      <c r="AT148" s="149" t="s">
        <v>157</v>
      </c>
      <c r="AU148" s="149" t="s">
        <v>89</v>
      </c>
      <c r="AY148" s="17" t="s">
        <v>156</v>
      </c>
      <c r="BE148" s="150">
        <f t="shared" ref="BE148:BE183" si="14">IF(N148="základná",J148,0)</f>
        <v>0</v>
      </c>
      <c r="BF148" s="150">
        <f t="shared" ref="BF148:BF183" si="15">IF(N148="znížená",J148,0)</f>
        <v>0</v>
      </c>
      <c r="BG148" s="150">
        <f t="shared" ref="BG148:BG183" si="16">IF(N148="zákl. prenesená",J148,0)</f>
        <v>0</v>
      </c>
      <c r="BH148" s="150">
        <f t="shared" ref="BH148:BH183" si="17">IF(N148="zníž. prenesená",J148,0)</f>
        <v>0</v>
      </c>
      <c r="BI148" s="150">
        <f t="shared" ref="BI148:BI183" si="18">IF(N148="nulová",J148,0)</f>
        <v>0</v>
      </c>
      <c r="BJ148" s="17" t="s">
        <v>89</v>
      </c>
      <c r="BK148" s="150">
        <f t="shared" ref="BK148:BK183" si="19">ROUND(I148*H148,2)</f>
        <v>0</v>
      </c>
      <c r="BL148" s="17" t="s">
        <v>1219</v>
      </c>
      <c r="BM148" s="149" t="s">
        <v>892</v>
      </c>
    </row>
    <row r="149" spans="2:65" s="1" customFormat="1" ht="21.75" customHeight="1">
      <c r="B149" s="136"/>
      <c r="C149" s="180" t="s">
        <v>447</v>
      </c>
      <c r="D149" s="180" t="s">
        <v>263</v>
      </c>
      <c r="E149" s="181" t="s">
        <v>7815</v>
      </c>
      <c r="F149" s="182" t="s">
        <v>7816</v>
      </c>
      <c r="G149" s="183" t="s">
        <v>333</v>
      </c>
      <c r="H149" s="184">
        <v>1</v>
      </c>
      <c r="I149" s="185"/>
      <c r="J149" s="186">
        <f t="shared" si="10"/>
        <v>0</v>
      </c>
      <c r="K149" s="187"/>
      <c r="L149" s="188"/>
      <c r="M149" s="189" t="s">
        <v>1</v>
      </c>
      <c r="N149" s="190" t="s">
        <v>42</v>
      </c>
      <c r="P149" s="147">
        <f t="shared" si="11"/>
        <v>0</v>
      </c>
      <c r="Q149" s="147">
        <v>0</v>
      </c>
      <c r="R149" s="147">
        <f t="shared" si="12"/>
        <v>0</v>
      </c>
      <c r="S149" s="147">
        <v>0</v>
      </c>
      <c r="T149" s="148">
        <f t="shared" si="13"/>
        <v>0</v>
      </c>
      <c r="AR149" s="149" t="s">
        <v>4616</v>
      </c>
      <c r="AT149" s="149" t="s">
        <v>263</v>
      </c>
      <c r="AU149" s="149" t="s">
        <v>89</v>
      </c>
      <c r="AY149" s="17" t="s">
        <v>156</v>
      </c>
      <c r="BE149" s="150">
        <f t="shared" si="14"/>
        <v>0</v>
      </c>
      <c r="BF149" s="150">
        <f t="shared" si="15"/>
        <v>0</v>
      </c>
      <c r="BG149" s="150">
        <f t="shared" si="16"/>
        <v>0</v>
      </c>
      <c r="BH149" s="150">
        <f t="shared" si="17"/>
        <v>0</v>
      </c>
      <c r="BI149" s="150">
        <f t="shared" si="18"/>
        <v>0</v>
      </c>
      <c r="BJ149" s="17" t="s">
        <v>89</v>
      </c>
      <c r="BK149" s="150">
        <f t="shared" si="19"/>
        <v>0</v>
      </c>
      <c r="BL149" s="17" t="s">
        <v>1219</v>
      </c>
      <c r="BM149" s="149" t="s">
        <v>981</v>
      </c>
    </row>
    <row r="150" spans="2:65" s="1" customFormat="1" ht="21.75" customHeight="1">
      <c r="B150" s="136"/>
      <c r="C150" s="180" t="s">
        <v>495</v>
      </c>
      <c r="D150" s="180" t="s">
        <v>263</v>
      </c>
      <c r="E150" s="181" t="s">
        <v>7817</v>
      </c>
      <c r="F150" s="182" t="s">
        <v>7818</v>
      </c>
      <c r="G150" s="183" t="s">
        <v>333</v>
      </c>
      <c r="H150" s="184">
        <v>1</v>
      </c>
      <c r="I150" s="185"/>
      <c r="J150" s="186">
        <f t="shared" si="10"/>
        <v>0</v>
      </c>
      <c r="K150" s="187"/>
      <c r="L150" s="188"/>
      <c r="M150" s="189" t="s">
        <v>1</v>
      </c>
      <c r="N150" s="190" t="s">
        <v>42</v>
      </c>
      <c r="P150" s="147">
        <f t="shared" si="11"/>
        <v>0</v>
      </c>
      <c r="Q150" s="147">
        <v>0</v>
      </c>
      <c r="R150" s="147">
        <f t="shared" si="12"/>
        <v>0</v>
      </c>
      <c r="S150" s="147">
        <v>0</v>
      </c>
      <c r="T150" s="148">
        <f t="shared" si="13"/>
        <v>0</v>
      </c>
      <c r="AR150" s="149" t="s">
        <v>4616</v>
      </c>
      <c r="AT150" s="149" t="s">
        <v>263</v>
      </c>
      <c r="AU150" s="149" t="s">
        <v>89</v>
      </c>
      <c r="AY150" s="17" t="s">
        <v>156</v>
      </c>
      <c r="BE150" s="150">
        <f t="shared" si="14"/>
        <v>0</v>
      </c>
      <c r="BF150" s="150">
        <f t="shared" si="15"/>
        <v>0</v>
      </c>
      <c r="BG150" s="150">
        <f t="shared" si="16"/>
        <v>0</v>
      </c>
      <c r="BH150" s="150">
        <f t="shared" si="17"/>
        <v>0</v>
      </c>
      <c r="BI150" s="150">
        <f t="shared" si="18"/>
        <v>0</v>
      </c>
      <c r="BJ150" s="17" t="s">
        <v>89</v>
      </c>
      <c r="BK150" s="150">
        <f t="shared" si="19"/>
        <v>0</v>
      </c>
      <c r="BL150" s="17" t="s">
        <v>1219</v>
      </c>
      <c r="BM150" s="149" t="s">
        <v>764</v>
      </c>
    </row>
    <row r="151" spans="2:65" s="1" customFormat="1" ht="24.2" customHeight="1">
      <c r="B151" s="136"/>
      <c r="C151" s="137" t="s">
        <v>7</v>
      </c>
      <c r="D151" s="137" t="s">
        <v>157</v>
      </c>
      <c r="E151" s="138" t="s">
        <v>7819</v>
      </c>
      <c r="F151" s="139" t="s">
        <v>7820</v>
      </c>
      <c r="G151" s="140" t="s">
        <v>333</v>
      </c>
      <c r="H151" s="141">
        <v>1</v>
      </c>
      <c r="I151" s="142"/>
      <c r="J151" s="143">
        <f t="shared" si="10"/>
        <v>0</v>
      </c>
      <c r="K151" s="144"/>
      <c r="L151" s="32"/>
      <c r="M151" s="145" t="s">
        <v>1</v>
      </c>
      <c r="N151" s="146" t="s">
        <v>42</v>
      </c>
      <c r="P151" s="147">
        <f t="shared" si="11"/>
        <v>0</v>
      </c>
      <c r="Q151" s="147">
        <v>0</v>
      </c>
      <c r="R151" s="147">
        <f t="shared" si="12"/>
        <v>0</v>
      </c>
      <c r="S151" s="147">
        <v>0</v>
      </c>
      <c r="T151" s="148">
        <f t="shared" si="13"/>
        <v>0</v>
      </c>
      <c r="AR151" s="149" t="s">
        <v>1219</v>
      </c>
      <c r="AT151" s="149" t="s">
        <v>157</v>
      </c>
      <c r="AU151" s="149" t="s">
        <v>89</v>
      </c>
      <c r="AY151" s="17" t="s">
        <v>156</v>
      </c>
      <c r="BE151" s="150">
        <f t="shared" si="14"/>
        <v>0</v>
      </c>
      <c r="BF151" s="150">
        <f t="shared" si="15"/>
        <v>0</v>
      </c>
      <c r="BG151" s="150">
        <f t="shared" si="16"/>
        <v>0</v>
      </c>
      <c r="BH151" s="150">
        <f t="shared" si="17"/>
        <v>0</v>
      </c>
      <c r="BI151" s="150">
        <f t="shared" si="18"/>
        <v>0</v>
      </c>
      <c r="BJ151" s="17" t="s">
        <v>89</v>
      </c>
      <c r="BK151" s="150">
        <f t="shared" si="19"/>
        <v>0</v>
      </c>
      <c r="BL151" s="17" t="s">
        <v>1219</v>
      </c>
      <c r="BM151" s="149" t="s">
        <v>1004</v>
      </c>
    </row>
    <row r="152" spans="2:65" s="1" customFormat="1" ht="16.5" customHeight="1">
      <c r="B152" s="136"/>
      <c r="C152" s="180" t="s">
        <v>548</v>
      </c>
      <c r="D152" s="180" t="s">
        <v>263</v>
      </c>
      <c r="E152" s="181" t="s">
        <v>7821</v>
      </c>
      <c r="F152" s="182" t="s">
        <v>7822</v>
      </c>
      <c r="G152" s="183" t="s">
        <v>333</v>
      </c>
      <c r="H152" s="184">
        <v>2</v>
      </c>
      <c r="I152" s="185"/>
      <c r="J152" s="186">
        <f t="shared" si="10"/>
        <v>0</v>
      </c>
      <c r="K152" s="187"/>
      <c r="L152" s="188"/>
      <c r="M152" s="189" t="s">
        <v>1</v>
      </c>
      <c r="N152" s="190" t="s">
        <v>42</v>
      </c>
      <c r="P152" s="147">
        <f t="shared" si="11"/>
        <v>0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AR152" s="149" t="s">
        <v>4616</v>
      </c>
      <c r="AT152" s="149" t="s">
        <v>263</v>
      </c>
      <c r="AU152" s="149" t="s">
        <v>89</v>
      </c>
      <c r="AY152" s="17" t="s">
        <v>156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7" t="s">
        <v>89</v>
      </c>
      <c r="BK152" s="150">
        <f t="shared" si="19"/>
        <v>0</v>
      </c>
      <c r="BL152" s="17" t="s">
        <v>1219</v>
      </c>
      <c r="BM152" s="149" t="s">
        <v>1016</v>
      </c>
    </row>
    <row r="153" spans="2:65" s="1" customFormat="1" ht="16.5" customHeight="1">
      <c r="B153" s="136"/>
      <c r="C153" s="137" t="s">
        <v>571</v>
      </c>
      <c r="D153" s="137" t="s">
        <v>157</v>
      </c>
      <c r="E153" s="138" t="s">
        <v>7823</v>
      </c>
      <c r="F153" s="139" t="s">
        <v>7824</v>
      </c>
      <c r="G153" s="140" t="s">
        <v>333</v>
      </c>
      <c r="H153" s="141">
        <v>2</v>
      </c>
      <c r="I153" s="142"/>
      <c r="J153" s="143">
        <f t="shared" si="10"/>
        <v>0</v>
      </c>
      <c r="K153" s="144"/>
      <c r="L153" s="32"/>
      <c r="M153" s="145" t="s">
        <v>1</v>
      </c>
      <c r="N153" s="146" t="s">
        <v>42</v>
      </c>
      <c r="P153" s="147">
        <f t="shared" si="11"/>
        <v>0</v>
      </c>
      <c r="Q153" s="147">
        <v>0</v>
      </c>
      <c r="R153" s="147">
        <f t="shared" si="12"/>
        <v>0</v>
      </c>
      <c r="S153" s="147">
        <v>0</v>
      </c>
      <c r="T153" s="148">
        <f t="shared" si="13"/>
        <v>0</v>
      </c>
      <c r="AR153" s="149" t="s">
        <v>1219</v>
      </c>
      <c r="AT153" s="149" t="s">
        <v>157</v>
      </c>
      <c r="AU153" s="149" t="s">
        <v>89</v>
      </c>
      <c r="AY153" s="17" t="s">
        <v>156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7" t="s">
        <v>89</v>
      </c>
      <c r="BK153" s="150">
        <f t="shared" si="19"/>
        <v>0</v>
      </c>
      <c r="BL153" s="17" t="s">
        <v>1219</v>
      </c>
      <c r="BM153" s="149" t="s">
        <v>166</v>
      </c>
    </row>
    <row r="154" spans="2:65" s="1" customFormat="1" ht="16.5" customHeight="1">
      <c r="B154" s="136"/>
      <c r="C154" s="180" t="s">
        <v>587</v>
      </c>
      <c r="D154" s="180" t="s">
        <v>263</v>
      </c>
      <c r="E154" s="181" t="s">
        <v>7825</v>
      </c>
      <c r="F154" s="182" t="s">
        <v>7826</v>
      </c>
      <c r="G154" s="183" t="s">
        <v>333</v>
      </c>
      <c r="H154" s="184">
        <v>120</v>
      </c>
      <c r="I154" s="185"/>
      <c r="J154" s="186">
        <f t="shared" si="10"/>
        <v>0</v>
      </c>
      <c r="K154" s="187"/>
      <c r="L154" s="188"/>
      <c r="M154" s="189" t="s">
        <v>1</v>
      </c>
      <c r="N154" s="190" t="s">
        <v>42</v>
      </c>
      <c r="P154" s="147">
        <f t="shared" si="11"/>
        <v>0</v>
      </c>
      <c r="Q154" s="147">
        <v>0</v>
      </c>
      <c r="R154" s="147">
        <f t="shared" si="12"/>
        <v>0</v>
      </c>
      <c r="S154" s="147">
        <v>0</v>
      </c>
      <c r="T154" s="148">
        <f t="shared" si="13"/>
        <v>0</v>
      </c>
      <c r="AR154" s="149" t="s">
        <v>4616</v>
      </c>
      <c r="AT154" s="149" t="s">
        <v>263</v>
      </c>
      <c r="AU154" s="149" t="s">
        <v>89</v>
      </c>
      <c r="AY154" s="17" t="s">
        <v>156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89</v>
      </c>
      <c r="BK154" s="150">
        <f t="shared" si="19"/>
        <v>0</v>
      </c>
      <c r="BL154" s="17" t="s">
        <v>1219</v>
      </c>
      <c r="BM154" s="149" t="s">
        <v>1086</v>
      </c>
    </row>
    <row r="155" spans="2:65" s="1" customFormat="1" ht="16.5" customHeight="1">
      <c r="B155" s="136"/>
      <c r="C155" s="180" t="s">
        <v>602</v>
      </c>
      <c r="D155" s="180" t="s">
        <v>263</v>
      </c>
      <c r="E155" s="181" t="s">
        <v>7827</v>
      </c>
      <c r="F155" s="182" t="s">
        <v>7828</v>
      </c>
      <c r="G155" s="183" t="s">
        <v>333</v>
      </c>
      <c r="H155" s="184">
        <v>2</v>
      </c>
      <c r="I155" s="185"/>
      <c r="J155" s="186">
        <f t="shared" si="10"/>
        <v>0</v>
      </c>
      <c r="K155" s="187"/>
      <c r="L155" s="188"/>
      <c r="M155" s="189" t="s">
        <v>1</v>
      </c>
      <c r="N155" s="190" t="s">
        <v>42</v>
      </c>
      <c r="P155" s="147">
        <f t="shared" si="11"/>
        <v>0</v>
      </c>
      <c r="Q155" s="147">
        <v>0</v>
      </c>
      <c r="R155" s="147">
        <f t="shared" si="12"/>
        <v>0</v>
      </c>
      <c r="S155" s="147">
        <v>0</v>
      </c>
      <c r="T155" s="148">
        <f t="shared" si="13"/>
        <v>0</v>
      </c>
      <c r="AR155" s="149" t="s">
        <v>4616</v>
      </c>
      <c r="AT155" s="149" t="s">
        <v>263</v>
      </c>
      <c r="AU155" s="149" t="s">
        <v>89</v>
      </c>
      <c r="AY155" s="17" t="s">
        <v>156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7" t="s">
        <v>89</v>
      </c>
      <c r="BK155" s="150">
        <f t="shared" si="19"/>
        <v>0</v>
      </c>
      <c r="BL155" s="17" t="s">
        <v>1219</v>
      </c>
      <c r="BM155" s="149" t="s">
        <v>1139</v>
      </c>
    </row>
    <row r="156" spans="2:65" s="1" customFormat="1" ht="24.2" customHeight="1">
      <c r="B156" s="136"/>
      <c r="C156" s="137" t="s">
        <v>608</v>
      </c>
      <c r="D156" s="137" t="s">
        <v>157</v>
      </c>
      <c r="E156" s="138" t="s">
        <v>7829</v>
      </c>
      <c r="F156" s="139" t="s">
        <v>7830</v>
      </c>
      <c r="G156" s="140" t="s">
        <v>333</v>
      </c>
      <c r="H156" s="141">
        <v>122</v>
      </c>
      <c r="I156" s="142"/>
      <c r="J156" s="143">
        <f t="shared" si="10"/>
        <v>0</v>
      </c>
      <c r="K156" s="144"/>
      <c r="L156" s="32"/>
      <c r="M156" s="145" t="s">
        <v>1</v>
      </c>
      <c r="N156" s="146" t="s">
        <v>42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</v>
      </c>
      <c r="T156" s="148">
        <f t="shared" si="13"/>
        <v>0</v>
      </c>
      <c r="AR156" s="149" t="s">
        <v>1219</v>
      </c>
      <c r="AT156" s="149" t="s">
        <v>157</v>
      </c>
      <c r="AU156" s="149" t="s">
        <v>89</v>
      </c>
      <c r="AY156" s="17" t="s">
        <v>156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7" t="s">
        <v>89</v>
      </c>
      <c r="BK156" s="150">
        <f t="shared" si="19"/>
        <v>0</v>
      </c>
      <c r="BL156" s="17" t="s">
        <v>1219</v>
      </c>
      <c r="BM156" s="149" t="s">
        <v>1156</v>
      </c>
    </row>
    <row r="157" spans="2:65" s="1" customFormat="1" ht="21.75" customHeight="1">
      <c r="B157" s="136"/>
      <c r="C157" s="180" t="s">
        <v>626</v>
      </c>
      <c r="D157" s="180" t="s">
        <v>263</v>
      </c>
      <c r="E157" s="181" t="s">
        <v>7831</v>
      </c>
      <c r="F157" s="182" t="s">
        <v>7832</v>
      </c>
      <c r="G157" s="183" t="s">
        <v>333</v>
      </c>
      <c r="H157" s="184">
        <v>121</v>
      </c>
      <c r="I157" s="185"/>
      <c r="J157" s="186">
        <f t="shared" si="10"/>
        <v>0</v>
      </c>
      <c r="K157" s="187"/>
      <c r="L157" s="188"/>
      <c r="M157" s="189" t="s">
        <v>1</v>
      </c>
      <c r="N157" s="190" t="s">
        <v>42</v>
      </c>
      <c r="P157" s="147">
        <f t="shared" si="11"/>
        <v>0</v>
      </c>
      <c r="Q157" s="147">
        <v>0</v>
      </c>
      <c r="R157" s="147">
        <f t="shared" si="12"/>
        <v>0</v>
      </c>
      <c r="S157" s="147">
        <v>0</v>
      </c>
      <c r="T157" s="148">
        <f t="shared" si="13"/>
        <v>0</v>
      </c>
      <c r="AR157" s="149" t="s">
        <v>4616</v>
      </c>
      <c r="AT157" s="149" t="s">
        <v>263</v>
      </c>
      <c r="AU157" s="149" t="s">
        <v>89</v>
      </c>
      <c r="AY157" s="17" t="s">
        <v>156</v>
      </c>
      <c r="BE157" s="150">
        <f t="shared" si="14"/>
        <v>0</v>
      </c>
      <c r="BF157" s="150">
        <f t="shared" si="15"/>
        <v>0</v>
      </c>
      <c r="BG157" s="150">
        <f t="shared" si="16"/>
        <v>0</v>
      </c>
      <c r="BH157" s="150">
        <f t="shared" si="17"/>
        <v>0</v>
      </c>
      <c r="BI157" s="150">
        <f t="shared" si="18"/>
        <v>0</v>
      </c>
      <c r="BJ157" s="17" t="s">
        <v>89</v>
      </c>
      <c r="BK157" s="150">
        <f t="shared" si="19"/>
        <v>0</v>
      </c>
      <c r="BL157" s="17" t="s">
        <v>1219</v>
      </c>
      <c r="BM157" s="149" t="s">
        <v>1179</v>
      </c>
    </row>
    <row r="158" spans="2:65" s="1" customFormat="1" ht="16.5" customHeight="1">
      <c r="B158" s="136"/>
      <c r="C158" s="180" t="s">
        <v>633</v>
      </c>
      <c r="D158" s="180" t="s">
        <v>263</v>
      </c>
      <c r="E158" s="181" t="s">
        <v>7833</v>
      </c>
      <c r="F158" s="182" t="s">
        <v>7834</v>
      </c>
      <c r="G158" s="183" t="s">
        <v>333</v>
      </c>
      <c r="H158" s="184">
        <v>1</v>
      </c>
      <c r="I158" s="185"/>
      <c r="J158" s="186">
        <f t="shared" si="10"/>
        <v>0</v>
      </c>
      <c r="K158" s="187"/>
      <c r="L158" s="188"/>
      <c r="M158" s="189" t="s">
        <v>1</v>
      </c>
      <c r="N158" s="190" t="s">
        <v>42</v>
      </c>
      <c r="P158" s="147">
        <f t="shared" si="11"/>
        <v>0</v>
      </c>
      <c r="Q158" s="147">
        <v>0</v>
      </c>
      <c r="R158" s="147">
        <f t="shared" si="12"/>
        <v>0</v>
      </c>
      <c r="S158" s="147">
        <v>0</v>
      </c>
      <c r="T158" s="148">
        <f t="shared" si="13"/>
        <v>0</v>
      </c>
      <c r="AR158" s="149" t="s">
        <v>4616</v>
      </c>
      <c r="AT158" s="149" t="s">
        <v>263</v>
      </c>
      <c r="AU158" s="149" t="s">
        <v>89</v>
      </c>
      <c r="AY158" s="17" t="s">
        <v>156</v>
      </c>
      <c r="BE158" s="150">
        <f t="shared" si="14"/>
        <v>0</v>
      </c>
      <c r="BF158" s="150">
        <f t="shared" si="15"/>
        <v>0</v>
      </c>
      <c r="BG158" s="150">
        <f t="shared" si="16"/>
        <v>0</v>
      </c>
      <c r="BH158" s="150">
        <f t="shared" si="17"/>
        <v>0</v>
      </c>
      <c r="BI158" s="150">
        <f t="shared" si="18"/>
        <v>0</v>
      </c>
      <c r="BJ158" s="17" t="s">
        <v>89</v>
      </c>
      <c r="BK158" s="150">
        <f t="shared" si="19"/>
        <v>0</v>
      </c>
      <c r="BL158" s="17" t="s">
        <v>1219</v>
      </c>
      <c r="BM158" s="149" t="s">
        <v>1192</v>
      </c>
    </row>
    <row r="159" spans="2:65" s="1" customFormat="1" ht="21.75" customHeight="1">
      <c r="B159" s="136"/>
      <c r="C159" s="137" t="s">
        <v>647</v>
      </c>
      <c r="D159" s="137" t="s">
        <v>157</v>
      </c>
      <c r="E159" s="138" t="s">
        <v>7835</v>
      </c>
      <c r="F159" s="139" t="s">
        <v>7836</v>
      </c>
      <c r="G159" s="140" t="s">
        <v>333</v>
      </c>
      <c r="H159" s="141">
        <v>1</v>
      </c>
      <c r="I159" s="142"/>
      <c r="J159" s="143">
        <f t="shared" si="10"/>
        <v>0</v>
      </c>
      <c r="K159" s="144"/>
      <c r="L159" s="32"/>
      <c r="M159" s="145" t="s">
        <v>1</v>
      </c>
      <c r="N159" s="146" t="s">
        <v>42</v>
      </c>
      <c r="P159" s="147">
        <f t="shared" si="11"/>
        <v>0</v>
      </c>
      <c r="Q159" s="147">
        <v>0</v>
      </c>
      <c r="R159" s="147">
        <f t="shared" si="12"/>
        <v>0</v>
      </c>
      <c r="S159" s="147">
        <v>0</v>
      </c>
      <c r="T159" s="148">
        <f t="shared" si="13"/>
        <v>0</v>
      </c>
      <c r="AR159" s="149" t="s">
        <v>1219</v>
      </c>
      <c r="AT159" s="149" t="s">
        <v>157</v>
      </c>
      <c r="AU159" s="149" t="s">
        <v>89</v>
      </c>
      <c r="AY159" s="17" t="s">
        <v>156</v>
      </c>
      <c r="BE159" s="150">
        <f t="shared" si="14"/>
        <v>0</v>
      </c>
      <c r="BF159" s="150">
        <f t="shared" si="15"/>
        <v>0</v>
      </c>
      <c r="BG159" s="150">
        <f t="shared" si="16"/>
        <v>0</v>
      </c>
      <c r="BH159" s="150">
        <f t="shared" si="17"/>
        <v>0</v>
      </c>
      <c r="BI159" s="150">
        <f t="shared" si="18"/>
        <v>0</v>
      </c>
      <c r="BJ159" s="17" t="s">
        <v>89</v>
      </c>
      <c r="BK159" s="150">
        <f t="shared" si="19"/>
        <v>0</v>
      </c>
      <c r="BL159" s="17" t="s">
        <v>1219</v>
      </c>
      <c r="BM159" s="149" t="s">
        <v>1205</v>
      </c>
    </row>
    <row r="160" spans="2:65" s="1" customFormat="1" ht="33" customHeight="1">
      <c r="B160" s="136"/>
      <c r="C160" s="137" t="s">
        <v>664</v>
      </c>
      <c r="D160" s="137" t="s">
        <v>157</v>
      </c>
      <c r="E160" s="138" t="s">
        <v>7837</v>
      </c>
      <c r="F160" s="139" t="s">
        <v>7838</v>
      </c>
      <c r="G160" s="140" t="s">
        <v>333</v>
      </c>
      <c r="H160" s="141">
        <v>122</v>
      </c>
      <c r="I160" s="142"/>
      <c r="J160" s="143">
        <f t="shared" si="10"/>
        <v>0</v>
      </c>
      <c r="K160" s="144"/>
      <c r="L160" s="32"/>
      <c r="M160" s="145" t="s">
        <v>1</v>
      </c>
      <c r="N160" s="146" t="s">
        <v>42</v>
      </c>
      <c r="P160" s="147">
        <f t="shared" si="11"/>
        <v>0</v>
      </c>
      <c r="Q160" s="147">
        <v>0</v>
      </c>
      <c r="R160" s="147">
        <f t="shared" si="12"/>
        <v>0</v>
      </c>
      <c r="S160" s="147">
        <v>0</v>
      </c>
      <c r="T160" s="148">
        <f t="shared" si="13"/>
        <v>0</v>
      </c>
      <c r="AR160" s="149" t="s">
        <v>1219</v>
      </c>
      <c r="AT160" s="149" t="s">
        <v>157</v>
      </c>
      <c r="AU160" s="149" t="s">
        <v>89</v>
      </c>
      <c r="AY160" s="17" t="s">
        <v>156</v>
      </c>
      <c r="BE160" s="150">
        <f t="shared" si="14"/>
        <v>0</v>
      </c>
      <c r="BF160" s="150">
        <f t="shared" si="15"/>
        <v>0</v>
      </c>
      <c r="BG160" s="150">
        <f t="shared" si="16"/>
        <v>0</v>
      </c>
      <c r="BH160" s="150">
        <f t="shared" si="17"/>
        <v>0</v>
      </c>
      <c r="BI160" s="150">
        <f t="shared" si="18"/>
        <v>0</v>
      </c>
      <c r="BJ160" s="17" t="s">
        <v>89</v>
      </c>
      <c r="BK160" s="150">
        <f t="shared" si="19"/>
        <v>0</v>
      </c>
      <c r="BL160" s="17" t="s">
        <v>1219</v>
      </c>
      <c r="BM160" s="149" t="s">
        <v>1219</v>
      </c>
    </row>
    <row r="161" spans="2:65" s="1" customFormat="1" ht="16.5" customHeight="1">
      <c r="B161" s="136"/>
      <c r="C161" s="180" t="s">
        <v>681</v>
      </c>
      <c r="D161" s="180" t="s">
        <v>263</v>
      </c>
      <c r="E161" s="181" t="s">
        <v>7839</v>
      </c>
      <c r="F161" s="182" t="s">
        <v>7840</v>
      </c>
      <c r="G161" s="183" t="s">
        <v>333</v>
      </c>
      <c r="H161" s="184">
        <v>20</v>
      </c>
      <c r="I161" s="185"/>
      <c r="J161" s="186">
        <f t="shared" si="10"/>
        <v>0</v>
      </c>
      <c r="K161" s="187"/>
      <c r="L161" s="188"/>
      <c r="M161" s="189" t="s">
        <v>1</v>
      </c>
      <c r="N161" s="190" t="s">
        <v>42</v>
      </c>
      <c r="P161" s="147">
        <f t="shared" si="11"/>
        <v>0</v>
      </c>
      <c r="Q161" s="147">
        <v>0</v>
      </c>
      <c r="R161" s="147">
        <f t="shared" si="12"/>
        <v>0</v>
      </c>
      <c r="S161" s="147">
        <v>0</v>
      </c>
      <c r="T161" s="148">
        <f t="shared" si="13"/>
        <v>0</v>
      </c>
      <c r="AR161" s="149" t="s">
        <v>4616</v>
      </c>
      <c r="AT161" s="149" t="s">
        <v>263</v>
      </c>
      <c r="AU161" s="149" t="s">
        <v>89</v>
      </c>
      <c r="AY161" s="17" t="s">
        <v>156</v>
      </c>
      <c r="BE161" s="150">
        <f t="shared" si="14"/>
        <v>0</v>
      </c>
      <c r="BF161" s="150">
        <f t="shared" si="15"/>
        <v>0</v>
      </c>
      <c r="BG161" s="150">
        <f t="shared" si="16"/>
        <v>0</v>
      </c>
      <c r="BH161" s="150">
        <f t="shared" si="17"/>
        <v>0</v>
      </c>
      <c r="BI161" s="150">
        <f t="shared" si="18"/>
        <v>0</v>
      </c>
      <c r="BJ161" s="17" t="s">
        <v>89</v>
      </c>
      <c r="BK161" s="150">
        <f t="shared" si="19"/>
        <v>0</v>
      </c>
      <c r="BL161" s="17" t="s">
        <v>1219</v>
      </c>
      <c r="BM161" s="149" t="s">
        <v>1232</v>
      </c>
    </row>
    <row r="162" spans="2:65" s="1" customFormat="1" ht="24.2" customHeight="1">
      <c r="B162" s="136"/>
      <c r="C162" s="137" t="s">
        <v>688</v>
      </c>
      <c r="D162" s="137" t="s">
        <v>157</v>
      </c>
      <c r="E162" s="138" t="s">
        <v>7841</v>
      </c>
      <c r="F162" s="139" t="s">
        <v>7842</v>
      </c>
      <c r="G162" s="140" t="s">
        <v>333</v>
      </c>
      <c r="H162" s="141">
        <v>20</v>
      </c>
      <c r="I162" s="142"/>
      <c r="J162" s="143">
        <f t="shared" si="10"/>
        <v>0</v>
      </c>
      <c r="K162" s="144"/>
      <c r="L162" s="32"/>
      <c r="M162" s="145" t="s">
        <v>1</v>
      </c>
      <c r="N162" s="146" t="s">
        <v>42</v>
      </c>
      <c r="P162" s="147">
        <f t="shared" si="11"/>
        <v>0</v>
      </c>
      <c r="Q162" s="147">
        <v>0</v>
      </c>
      <c r="R162" s="147">
        <f t="shared" si="12"/>
        <v>0</v>
      </c>
      <c r="S162" s="147">
        <v>0</v>
      </c>
      <c r="T162" s="148">
        <f t="shared" si="13"/>
        <v>0</v>
      </c>
      <c r="AR162" s="149" t="s">
        <v>1219</v>
      </c>
      <c r="AT162" s="149" t="s">
        <v>157</v>
      </c>
      <c r="AU162" s="149" t="s">
        <v>89</v>
      </c>
      <c r="AY162" s="17" t="s">
        <v>156</v>
      </c>
      <c r="BE162" s="150">
        <f t="shared" si="14"/>
        <v>0</v>
      </c>
      <c r="BF162" s="150">
        <f t="shared" si="15"/>
        <v>0</v>
      </c>
      <c r="BG162" s="150">
        <f t="shared" si="16"/>
        <v>0</v>
      </c>
      <c r="BH162" s="150">
        <f t="shared" si="17"/>
        <v>0</v>
      </c>
      <c r="BI162" s="150">
        <f t="shared" si="18"/>
        <v>0</v>
      </c>
      <c r="BJ162" s="17" t="s">
        <v>89</v>
      </c>
      <c r="BK162" s="150">
        <f t="shared" si="19"/>
        <v>0</v>
      </c>
      <c r="BL162" s="17" t="s">
        <v>1219</v>
      </c>
      <c r="BM162" s="149" t="s">
        <v>1245</v>
      </c>
    </row>
    <row r="163" spans="2:65" s="1" customFormat="1" ht="21.75" customHeight="1">
      <c r="B163" s="136"/>
      <c r="C163" s="180" t="s">
        <v>702</v>
      </c>
      <c r="D163" s="180" t="s">
        <v>263</v>
      </c>
      <c r="E163" s="181" t="s">
        <v>7843</v>
      </c>
      <c r="F163" s="182" t="s">
        <v>7844</v>
      </c>
      <c r="G163" s="183" t="s">
        <v>333</v>
      </c>
      <c r="H163" s="184">
        <v>1</v>
      </c>
      <c r="I163" s="185"/>
      <c r="J163" s="186">
        <f t="shared" si="10"/>
        <v>0</v>
      </c>
      <c r="K163" s="187"/>
      <c r="L163" s="188"/>
      <c r="M163" s="189" t="s">
        <v>1</v>
      </c>
      <c r="N163" s="190" t="s">
        <v>42</v>
      </c>
      <c r="P163" s="147">
        <f t="shared" si="11"/>
        <v>0</v>
      </c>
      <c r="Q163" s="147">
        <v>0</v>
      </c>
      <c r="R163" s="147">
        <f t="shared" si="12"/>
        <v>0</v>
      </c>
      <c r="S163" s="147">
        <v>0</v>
      </c>
      <c r="T163" s="148">
        <f t="shared" si="13"/>
        <v>0</v>
      </c>
      <c r="AR163" s="149" t="s">
        <v>4616</v>
      </c>
      <c r="AT163" s="149" t="s">
        <v>263</v>
      </c>
      <c r="AU163" s="149" t="s">
        <v>89</v>
      </c>
      <c r="AY163" s="17" t="s">
        <v>156</v>
      </c>
      <c r="BE163" s="150">
        <f t="shared" si="14"/>
        <v>0</v>
      </c>
      <c r="BF163" s="150">
        <f t="shared" si="15"/>
        <v>0</v>
      </c>
      <c r="BG163" s="150">
        <f t="shared" si="16"/>
        <v>0</v>
      </c>
      <c r="BH163" s="150">
        <f t="shared" si="17"/>
        <v>0</v>
      </c>
      <c r="BI163" s="150">
        <f t="shared" si="18"/>
        <v>0</v>
      </c>
      <c r="BJ163" s="17" t="s">
        <v>89</v>
      </c>
      <c r="BK163" s="150">
        <f t="shared" si="19"/>
        <v>0</v>
      </c>
      <c r="BL163" s="17" t="s">
        <v>1219</v>
      </c>
      <c r="BM163" s="149" t="s">
        <v>1257</v>
      </c>
    </row>
    <row r="164" spans="2:65" s="1" customFormat="1" ht="16.5" customHeight="1">
      <c r="B164" s="136"/>
      <c r="C164" s="180" t="s">
        <v>715</v>
      </c>
      <c r="D164" s="180" t="s">
        <v>263</v>
      </c>
      <c r="E164" s="181" t="s">
        <v>7845</v>
      </c>
      <c r="F164" s="182" t="s">
        <v>7846</v>
      </c>
      <c r="G164" s="183" t="s">
        <v>333</v>
      </c>
      <c r="H164" s="184">
        <v>2</v>
      </c>
      <c r="I164" s="185"/>
      <c r="J164" s="186">
        <f t="shared" si="10"/>
        <v>0</v>
      </c>
      <c r="K164" s="187"/>
      <c r="L164" s="188"/>
      <c r="M164" s="189" t="s">
        <v>1</v>
      </c>
      <c r="N164" s="190" t="s">
        <v>42</v>
      </c>
      <c r="P164" s="147">
        <f t="shared" si="11"/>
        <v>0</v>
      </c>
      <c r="Q164" s="147">
        <v>0</v>
      </c>
      <c r="R164" s="147">
        <f t="shared" si="12"/>
        <v>0</v>
      </c>
      <c r="S164" s="147">
        <v>0</v>
      </c>
      <c r="T164" s="148">
        <f t="shared" si="13"/>
        <v>0</v>
      </c>
      <c r="AR164" s="149" t="s">
        <v>4616</v>
      </c>
      <c r="AT164" s="149" t="s">
        <v>263</v>
      </c>
      <c r="AU164" s="149" t="s">
        <v>89</v>
      </c>
      <c r="AY164" s="17" t="s">
        <v>156</v>
      </c>
      <c r="BE164" s="150">
        <f t="shared" si="14"/>
        <v>0</v>
      </c>
      <c r="BF164" s="150">
        <f t="shared" si="15"/>
        <v>0</v>
      </c>
      <c r="BG164" s="150">
        <f t="shared" si="16"/>
        <v>0</v>
      </c>
      <c r="BH164" s="150">
        <f t="shared" si="17"/>
        <v>0</v>
      </c>
      <c r="BI164" s="150">
        <f t="shared" si="18"/>
        <v>0</v>
      </c>
      <c r="BJ164" s="17" t="s">
        <v>89</v>
      </c>
      <c r="BK164" s="150">
        <f t="shared" si="19"/>
        <v>0</v>
      </c>
      <c r="BL164" s="17" t="s">
        <v>1219</v>
      </c>
      <c r="BM164" s="149" t="s">
        <v>1268</v>
      </c>
    </row>
    <row r="165" spans="2:65" s="1" customFormat="1" ht="16.5" customHeight="1">
      <c r="B165" s="136"/>
      <c r="C165" s="180" t="s">
        <v>731</v>
      </c>
      <c r="D165" s="180" t="s">
        <v>263</v>
      </c>
      <c r="E165" s="181" t="s">
        <v>7847</v>
      </c>
      <c r="F165" s="182" t="s">
        <v>7848</v>
      </c>
      <c r="G165" s="183" t="s">
        <v>333</v>
      </c>
      <c r="H165" s="184">
        <v>1</v>
      </c>
      <c r="I165" s="185"/>
      <c r="J165" s="186">
        <f t="shared" si="10"/>
        <v>0</v>
      </c>
      <c r="K165" s="187"/>
      <c r="L165" s="188"/>
      <c r="M165" s="189" t="s">
        <v>1</v>
      </c>
      <c r="N165" s="190" t="s">
        <v>42</v>
      </c>
      <c r="P165" s="147">
        <f t="shared" si="11"/>
        <v>0</v>
      </c>
      <c r="Q165" s="147">
        <v>0</v>
      </c>
      <c r="R165" s="147">
        <f t="shared" si="12"/>
        <v>0</v>
      </c>
      <c r="S165" s="147">
        <v>0</v>
      </c>
      <c r="T165" s="148">
        <f t="shared" si="13"/>
        <v>0</v>
      </c>
      <c r="AR165" s="149" t="s">
        <v>4616</v>
      </c>
      <c r="AT165" s="149" t="s">
        <v>263</v>
      </c>
      <c r="AU165" s="149" t="s">
        <v>89</v>
      </c>
      <c r="AY165" s="17" t="s">
        <v>156</v>
      </c>
      <c r="BE165" s="150">
        <f t="shared" si="14"/>
        <v>0</v>
      </c>
      <c r="BF165" s="150">
        <f t="shared" si="15"/>
        <v>0</v>
      </c>
      <c r="BG165" s="150">
        <f t="shared" si="16"/>
        <v>0</v>
      </c>
      <c r="BH165" s="150">
        <f t="shared" si="17"/>
        <v>0</v>
      </c>
      <c r="BI165" s="150">
        <f t="shared" si="18"/>
        <v>0</v>
      </c>
      <c r="BJ165" s="17" t="s">
        <v>89</v>
      </c>
      <c r="BK165" s="150">
        <f t="shared" si="19"/>
        <v>0</v>
      </c>
      <c r="BL165" s="17" t="s">
        <v>1219</v>
      </c>
      <c r="BM165" s="149" t="s">
        <v>1286</v>
      </c>
    </row>
    <row r="166" spans="2:65" s="1" customFormat="1" ht="24.2" customHeight="1">
      <c r="B166" s="136"/>
      <c r="C166" s="180" t="s">
        <v>749</v>
      </c>
      <c r="D166" s="180" t="s">
        <v>263</v>
      </c>
      <c r="E166" s="181" t="s">
        <v>7849</v>
      </c>
      <c r="F166" s="182" t="s">
        <v>7850</v>
      </c>
      <c r="G166" s="183" t="s">
        <v>333</v>
      </c>
      <c r="H166" s="184">
        <v>1</v>
      </c>
      <c r="I166" s="185"/>
      <c r="J166" s="186">
        <f t="shared" si="10"/>
        <v>0</v>
      </c>
      <c r="K166" s="187"/>
      <c r="L166" s="188"/>
      <c r="M166" s="189" t="s">
        <v>1</v>
      </c>
      <c r="N166" s="190" t="s">
        <v>42</v>
      </c>
      <c r="P166" s="147">
        <f t="shared" si="11"/>
        <v>0</v>
      </c>
      <c r="Q166" s="147">
        <v>0</v>
      </c>
      <c r="R166" s="147">
        <f t="shared" si="12"/>
        <v>0</v>
      </c>
      <c r="S166" s="147">
        <v>0</v>
      </c>
      <c r="T166" s="148">
        <f t="shared" si="13"/>
        <v>0</v>
      </c>
      <c r="AR166" s="149" t="s">
        <v>4616</v>
      </c>
      <c r="AT166" s="149" t="s">
        <v>263</v>
      </c>
      <c r="AU166" s="149" t="s">
        <v>89</v>
      </c>
      <c r="AY166" s="17" t="s">
        <v>156</v>
      </c>
      <c r="BE166" s="150">
        <f t="shared" si="14"/>
        <v>0</v>
      </c>
      <c r="BF166" s="150">
        <f t="shared" si="15"/>
        <v>0</v>
      </c>
      <c r="BG166" s="150">
        <f t="shared" si="16"/>
        <v>0</v>
      </c>
      <c r="BH166" s="150">
        <f t="shared" si="17"/>
        <v>0</v>
      </c>
      <c r="BI166" s="150">
        <f t="shared" si="18"/>
        <v>0</v>
      </c>
      <c r="BJ166" s="17" t="s">
        <v>89</v>
      </c>
      <c r="BK166" s="150">
        <f t="shared" si="19"/>
        <v>0</v>
      </c>
      <c r="BL166" s="17" t="s">
        <v>1219</v>
      </c>
      <c r="BM166" s="149" t="s">
        <v>1305</v>
      </c>
    </row>
    <row r="167" spans="2:65" s="1" customFormat="1" ht="21.75" customHeight="1">
      <c r="B167" s="136"/>
      <c r="C167" s="137" t="s">
        <v>756</v>
      </c>
      <c r="D167" s="137" t="s">
        <v>157</v>
      </c>
      <c r="E167" s="138" t="s">
        <v>7851</v>
      </c>
      <c r="F167" s="139" t="s">
        <v>7852</v>
      </c>
      <c r="G167" s="140" t="s">
        <v>333</v>
      </c>
      <c r="H167" s="141">
        <v>5</v>
      </c>
      <c r="I167" s="142"/>
      <c r="J167" s="143">
        <f t="shared" si="10"/>
        <v>0</v>
      </c>
      <c r="K167" s="144"/>
      <c r="L167" s="32"/>
      <c r="M167" s="145" t="s">
        <v>1</v>
      </c>
      <c r="N167" s="146" t="s">
        <v>42</v>
      </c>
      <c r="P167" s="147">
        <f t="shared" si="11"/>
        <v>0</v>
      </c>
      <c r="Q167" s="147">
        <v>0</v>
      </c>
      <c r="R167" s="147">
        <f t="shared" si="12"/>
        <v>0</v>
      </c>
      <c r="S167" s="147">
        <v>0</v>
      </c>
      <c r="T167" s="148">
        <f t="shared" si="13"/>
        <v>0</v>
      </c>
      <c r="AR167" s="149" t="s">
        <v>1219</v>
      </c>
      <c r="AT167" s="149" t="s">
        <v>157</v>
      </c>
      <c r="AU167" s="149" t="s">
        <v>89</v>
      </c>
      <c r="AY167" s="17" t="s">
        <v>156</v>
      </c>
      <c r="BE167" s="150">
        <f t="shared" si="14"/>
        <v>0</v>
      </c>
      <c r="BF167" s="150">
        <f t="shared" si="15"/>
        <v>0</v>
      </c>
      <c r="BG167" s="150">
        <f t="shared" si="16"/>
        <v>0</v>
      </c>
      <c r="BH167" s="150">
        <f t="shared" si="17"/>
        <v>0</v>
      </c>
      <c r="BI167" s="150">
        <f t="shared" si="18"/>
        <v>0</v>
      </c>
      <c r="BJ167" s="17" t="s">
        <v>89</v>
      </c>
      <c r="BK167" s="150">
        <f t="shared" si="19"/>
        <v>0</v>
      </c>
      <c r="BL167" s="17" t="s">
        <v>1219</v>
      </c>
      <c r="BM167" s="149" t="s">
        <v>1317</v>
      </c>
    </row>
    <row r="168" spans="2:65" s="1" customFormat="1" ht="21.75" customHeight="1">
      <c r="B168" s="136"/>
      <c r="C168" s="180" t="s">
        <v>764</v>
      </c>
      <c r="D168" s="180" t="s">
        <v>263</v>
      </c>
      <c r="E168" s="181" t="s">
        <v>7853</v>
      </c>
      <c r="F168" s="182" t="s">
        <v>7854</v>
      </c>
      <c r="G168" s="183" t="s">
        <v>333</v>
      </c>
      <c r="H168" s="184">
        <v>4</v>
      </c>
      <c r="I168" s="185"/>
      <c r="J168" s="186">
        <f t="shared" si="10"/>
        <v>0</v>
      </c>
      <c r="K168" s="187"/>
      <c r="L168" s="188"/>
      <c r="M168" s="189" t="s">
        <v>1</v>
      </c>
      <c r="N168" s="190" t="s">
        <v>42</v>
      </c>
      <c r="P168" s="147">
        <f t="shared" si="11"/>
        <v>0</v>
      </c>
      <c r="Q168" s="147">
        <v>0</v>
      </c>
      <c r="R168" s="147">
        <f t="shared" si="12"/>
        <v>0</v>
      </c>
      <c r="S168" s="147">
        <v>0</v>
      </c>
      <c r="T168" s="148">
        <f t="shared" si="13"/>
        <v>0</v>
      </c>
      <c r="AR168" s="149" t="s">
        <v>4616</v>
      </c>
      <c r="AT168" s="149" t="s">
        <v>263</v>
      </c>
      <c r="AU168" s="149" t="s">
        <v>89</v>
      </c>
      <c r="AY168" s="17" t="s">
        <v>156</v>
      </c>
      <c r="BE168" s="150">
        <f t="shared" si="14"/>
        <v>0</v>
      </c>
      <c r="BF168" s="150">
        <f t="shared" si="15"/>
        <v>0</v>
      </c>
      <c r="BG168" s="150">
        <f t="shared" si="16"/>
        <v>0</v>
      </c>
      <c r="BH168" s="150">
        <f t="shared" si="17"/>
        <v>0</v>
      </c>
      <c r="BI168" s="150">
        <f t="shared" si="18"/>
        <v>0</v>
      </c>
      <c r="BJ168" s="17" t="s">
        <v>89</v>
      </c>
      <c r="BK168" s="150">
        <f t="shared" si="19"/>
        <v>0</v>
      </c>
      <c r="BL168" s="17" t="s">
        <v>1219</v>
      </c>
      <c r="BM168" s="149" t="s">
        <v>1328</v>
      </c>
    </row>
    <row r="169" spans="2:65" s="1" customFormat="1" ht="24.2" customHeight="1">
      <c r="B169" s="136"/>
      <c r="C169" s="137" t="s">
        <v>776</v>
      </c>
      <c r="D169" s="137" t="s">
        <v>157</v>
      </c>
      <c r="E169" s="138" t="s">
        <v>7855</v>
      </c>
      <c r="F169" s="139" t="s">
        <v>7856</v>
      </c>
      <c r="G169" s="140" t="s">
        <v>333</v>
      </c>
      <c r="H169" s="141">
        <v>4</v>
      </c>
      <c r="I169" s="142"/>
      <c r="J169" s="143">
        <f t="shared" si="10"/>
        <v>0</v>
      </c>
      <c r="K169" s="144"/>
      <c r="L169" s="32"/>
      <c r="M169" s="145" t="s">
        <v>1</v>
      </c>
      <c r="N169" s="146" t="s">
        <v>42</v>
      </c>
      <c r="P169" s="147">
        <f t="shared" si="11"/>
        <v>0</v>
      </c>
      <c r="Q169" s="147">
        <v>0</v>
      </c>
      <c r="R169" s="147">
        <f t="shared" si="12"/>
        <v>0</v>
      </c>
      <c r="S169" s="147">
        <v>0</v>
      </c>
      <c r="T169" s="148">
        <f t="shared" si="13"/>
        <v>0</v>
      </c>
      <c r="AR169" s="149" t="s">
        <v>1219</v>
      </c>
      <c r="AT169" s="149" t="s">
        <v>157</v>
      </c>
      <c r="AU169" s="149" t="s">
        <v>89</v>
      </c>
      <c r="AY169" s="17" t="s">
        <v>156</v>
      </c>
      <c r="BE169" s="150">
        <f t="shared" si="14"/>
        <v>0</v>
      </c>
      <c r="BF169" s="150">
        <f t="shared" si="15"/>
        <v>0</v>
      </c>
      <c r="BG169" s="150">
        <f t="shared" si="16"/>
        <v>0</v>
      </c>
      <c r="BH169" s="150">
        <f t="shared" si="17"/>
        <v>0</v>
      </c>
      <c r="BI169" s="150">
        <f t="shared" si="18"/>
        <v>0</v>
      </c>
      <c r="BJ169" s="17" t="s">
        <v>89</v>
      </c>
      <c r="BK169" s="150">
        <f t="shared" si="19"/>
        <v>0</v>
      </c>
      <c r="BL169" s="17" t="s">
        <v>1219</v>
      </c>
      <c r="BM169" s="149" t="s">
        <v>1343</v>
      </c>
    </row>
    <row r="170" spans="2:65" s="1" customFormat="1" ht="24.2" customHeight="1">
      <c r="B170" s="136"/>
      <c r="C170" s="180" t="s">
        <v>892</v>
      </c>
      <c r="D170" s="180" t="s">
        <v>263</v>
      </c>
      <c r="E170" s="181" t="s">
        <v>7857</v>
      </c>
      <c r="F170" s="182" t="s">
        <v>7858</v>
      </c>
      <c r="G170" s="183" t="s">
        <v>333</v>
      </c>
      <c r="H170" s="184">
        <v>1</v>
      </c>
      <c r="I170" s="185"/>
      <c r="J170" s="186">
        <f t="shared" si="10"/>
        <v>0</v>
      </c>
      <c r="K170" s="187"/>
      <c r="L170" s="188"/>
      <c r="M170" s="189" t="s">
        <v>1</v>
      </c>
      <c r="N170" s="190" t="s">
        <v>42</v>
      </c>
      <c r="P170" s="147">
        <f t="shared" si="11"/>
        <v>0</v>
      </c>
      <c r="Q170" s="147">
        <v>0</v>
      </c>
      <c r="R170" s="147">
        <f t="shared" si="12"/>
        <v>0</v>
      </c>
      <c r="S170" s="147">
        <v>0</v>
      </c>
      <c r="T170" s="148">
        <f t="shared" si="13"/>
        <v>0</v>
      </c>
      <c r="AR170" s="149" t="s">
        <v>4616</v>
      </c>
      <c r="AT170" s="149" t="s">
        <v>263</v>
      </c>
      <c r="AU170" s="149" t="s">
        <v>89</v>
      </c>
      <c r="AY170" s="17" t="s">
        <v>156</v>
      </c>
      <c r="BE170" s="150">
        <f t="shared" si="14"/>
        <v>0</v>
      </c>
      <c r="BF170" s="150">
        <f t="shared" si="15"/>
        <v>0</v>
      </c>
      <c r="BG170" s="150">
        <f t="shared" si="16"/>
        <v>0</v>
      </c>
      <c r="BH170" s="150">
        <f t="shared" si="17"/>
        <v>0</v>
      </c>
      <c r="BI170" s="150">
        <f t="shared" si="18"/>
        <v>0</v>
      </c>
      <c r="BJ170" s="17" t="s">
        <v>89</v>
      </c>
      <c r="BK170" s="150">
        <f t="shared" si="19"/>
        <v>0</v>
      </c>
      <c r="BL170" s="17" t="s">
        <v>1219</v>
      </c>
      <c r="BM170" s="149" t="s">
        <v>1357</v>
      </c>
    </row>
    <row r="171" spans="2:65" s="1" customFormat="1" ht="33" customHeight="1">
      <c r="B171" s="136"/>
      <c r="C171" s="137" t="s">
        <v>963</v>
      </c>
      <c r="D171" s="137" t="s">
        <v>157</v>
      </c>
      <c r="E171" s="138" t="s">
        <v>7859</v>
      </c>
      <c r="F171" s="139" t="s">
        <v>7860</v>
      </c>
      <c r="G171" s="140" t="s">
        <v>333</v>
      </c>
      <c r="H171" s="141">
        <v>1</v>
      </c>
      <c r="I171" s="142"/>
      <c r="J171" s="143">
        <f t="shared" si="10"/>
        <v>0</v>
      </c>
      <c r="K171" s="144"/>
      <c r="L171" s="32"/>
      <c r="M171" s="145" t="s">
        <v>1</v>
      </c>
      <c r="N171" s="146" t="s">
        <v>42</v>
      </c>
      <c r="P171" s="147">
        <f t="shared" si="11"/>
        <v>0</v>
      </c>
      <c r="Q171" s="147">
        <v>0</v>
      </c>
      <c r="R171" s="147">
        <f t="shared" si="12"/>
        <v>0</v>
      </c>
      <c r="S171" s="147">
        <v>0</v>
      </c>
      <c r="T171" s="148">
        <f t="shared" si="13"/>
        <v>0</v>
      </c>
      <c r="AR171" s="149" t="s">
        <v>1219</v>
      </c>
      <c r="AT171" s="149" t="s">
        <v>157</v>
      </c>
      <c r="AU171" s="149" t="s">
        <v>89</v>
      </c>
      <c r="AY171" s="17" t="s">
        <v>156</v>
      </c>
      <c r="BE171" s="150">
        <f t="shared" si="14"/>
        <v>0</v>
      </c>
      <c r="BF171" s="150">
        <f t="shared" si="15"/>
        <v>0</v>
      </c>
      <c r="BG171" s="150">
        <f t="shared" si="16"/>
        <v>0</v>
      </c>
      <c r="BH171" s="150">
        <f t="shared" si="17"/>
        <v>0</v>
      </c>
      <c r="BI171" s="150">
        <f t="shared" si="18"/>
        <v>0</v>
      </c>
      <c r="BJ171" s="17" t="s">
        <v>89</v>
      </c>
      <c r="BK171" s="150">
        <f t="shared" si="19"/>
        <v>0</v>
      </c>
      <c r="BL171" s="17" t="s">
        <v>1219</v>
      </c>
      <c r="BM171" s="149" t="s">
        <v>1374</v>
      </c>
    </row>
    <row r="172" spans="2:65" s="1" customFormat="1" ht="16.5" customHeight="1">
      <c r="B172" s="136"/>
      <c r="C172" s="180" t="s">
        <v>981</v>
      </c>
      <c r="D172" s="180" t="s">
        <v>263</v>
      </c>
      <c r="E172" s="181" t="s">
        <v>7861</v>
      </c>
      <c r="F172" s="182" t="s">
        <v>7862</v>
      </c>
      <c r="G172" s="183" t="s">
        <v>333</v>
      </c>
      <c r="H172" s="184">
        <v>1</v>
      </c>
      <c r="I172" s="185"/>
      <c r="J172" s="186">
        <f t="shared" si="10"/>
        <v>0</v>
      </c>
      <c r="K172" s="187"/>
      <c r="L172" s="188"/>
      <c r="M172" s="189" t="s">
        <v>1</v>
      </c>
      <c r="N172" s="190" t="s">
        <v>42</v>
      </c>
      <c r="P172" s="147">
        <f t="shared" si="11"/>
        <v>0</v>
      </c>
      <c r="Q172" s="147">
        <v>0</v>
      </c>
      <c r="R172" s="147">
        <f t="shared" si="12"/>
        <v>0</v>
      </c>
      <c r="S172" s="147">
        <v>0</v>
      </c>
      <c r="T172" s="148">
        <f t="shared" si="13"/>
        <v>0</v>
      </c>
      <c r="AR172" s="149" t="s">
        <v>4616</v>
      </c>
      <c r="AT172" s="149" t="s">
        <v>263</v>
      </c>
      <c r="AU172" s="149" t="s">
        <v>89</v>
      </c>
      <c r="AY172" s="17" t="s">
        <v>156</v>
      </c>
      <c r="BE172" s="150">
        <f t="shared" si="14"/>
        <v>0</v>
      </c>
      <c r="BF172" s="150">
        <f t="shared" si="15"/>
        <v>0</v>
      </c>
      <c r="BG172" s="150">
        <f t="shared" si="16"/>
        <v>0</v>
      </c>
      <c r="BH172" s="150">
        <f t="shared" si="17"/>
        <v>0</v>
      </c>
      <c r="BI172" s="150">
        <f t="shared" si="18"/>
        <v>0</v>
      </c>
      <c r="BJ172" s="17" t="s">
        <v>89</v>
      </c>
      <c r="BK172" s="150">
        <f t="shared" si="19"/>
        <v>0</v>
      </c>
      <c r="BL172" s="17" t="s">
        <v>1219</v>
      </c>
      <c r="BM172" s="149" t="s">
        <v>1387</v>
      </c>
    </row>
    <row r="173" spans="2:65" s="1" customFormat="1" ht="37.9" customHeight="1">
      <c r="B173" s="136"/>
      <c r="C173" s="180" t="s">
        <v>985</v>
      </c>
      <c r="D173" s="180" t="s">
        <v>263</v>
      </c>
      <c r="E173" s="181" t="s">
        <v>7863</v>
      </c>
      <c r="F173" s="182" t="s">
        <v>7864</v>
      </c>
      <c r="G173" s="183" t="s">
        <v>333</v>
      </c>
      <c r="H173" s="184">
        <v>1</v>
      </c>
      <c r="I173" s="185"/>
      <c r="J173" s="186">
        <f t="shared" si="10"/>
        <v>0</v>
      </c>
      <c r="K173" s="187"/>
      <c r="L173" s="188"/>
      <c r="M173" s="189" t="s">
        <v>1</v>
      </c>
      <c r="N173" s="190" t="s">
        <v>42</v>
      </c>
      <c r="P173" s="147">
        <f t="shared" si="11"/>
        <v>0</v>
      </c>
      <c r="Q173" s="147">
        <v>0</v>
      </c>
      <c r="R173" s="147">
        <f t="shared" si="12"/>
        <v>0</v>
      </c>
      <c r="S173" s="147">
        <v>0</v>
      </c>
      <c r="T173" s="148">
        <f t="shared" si="13"/>
        <v>0</v>
      </c>
      <c r="AR173" s="149" t="s">
        <v>4616</v>
      </c>
      <c r="AT173" s="149" t="s">
        <v>263</v>
      </c>
      <c r="AU173" s="149" t="s">
        <v>89</v>
      </c>
      <c r="AY173" s="17" t="s">
        <v>156</v>
      </c>
      <c r="BE173" s="150">
        <f t="shared" si="14"/>
        <v>0</v>
      </c>
      <c r="BF173" s="150">
        <f t="shared" si="15"/>
        <v>0</v>
      </c>
      <c r="BG173" s="150">
        <f t="shared" si="16"/>
        <v>0</v>
      </c>
      <c r="BH173" s="150">
        <f t="shared" si="17"/>
        <v>0</v>
      </c>
      <c r="BI173" s="150">
        <f t="shared" si="18"/>
        <v>0</v>
      </c>
      <c r="BJ173" s="17" t="s">
        <v>89</v>
      </c>
      <c r="BK173" s="150">
        <f t="shared" si="19"/>
        <v>0</v>
      </c>
      <c r="BL173" s="17" t="s">
        <v>1219</v>
      </c>
      <c r="BM173" s="149" t="s">
        <v>1406</v>
      </c>
    </row>
    <row r="174" spans="2:65" s="1" customFormat="1" ht="21.75" customHeight="1">
      <c r="B174" s="136"/>
      <c r="C174" s="137" t="s">
        <v>1004</v>
      </c>
      <c r="D174" s="137" t="s">
        <v>157</v>
      </c>
      <c r="E174" s="138" t="s">
        <v>7865</v>
      </c>
      <c r="F174" s="139" t="s">
        <v>7866</v>
      </c>
      <c r="G174" s="140" t="s">
        <v>333</v>
      </c>
      <c r="H174" s="141">
        <v>1</v>
      </c>
      <c r="I174" s="142"/>
      <c r="J174" s="143">
        <f t="shared" si="10"/>
        <v>0</v>
      </c>
      <c r="K174" s="144"/>
      <c r="L174" s="32"/>
      <c r="M174" s="145" t="s">
        <v>1</v>
      </c>
      <c r="N174" s="146" t="s">
        <v>42</v>
      </c>
      <c r="P174" s="147">
        <f t="shared" si="11"/>
        <v>0</v>
      </c>
      <c r="Q174" s="147">
        <v>0</v>
      </c>
      <c r="R174" s="147">
        <f t="shared" si="12"/>
        <v>0</v>
      </c>
      <c r="S174" s="147">
        <v>0</v>
      </c>
      <c r="T174" s="148">
        <f t="shared" si="13"/>
        <v>0</v>
      </c>
      <c r="AR174" s="149" t="s">
        <v>1219</v>
      </c>
      <c r="AT174" s="149" t="s">
        <v>157</v>
      </c>
      <c r="AU174" s="149" t="s">
        <v>89</v>
      </c>
      <c r="AY174" s="17" t="s">
        <v>156</v>
      </c>
      <c r="BE174" s="150">
        <f t="shared" si="14"/>
        <v>0</v>
      </c>
      <c r="BF174" s="150">
        <f t="shared" si="15"/>
        <v>0</v>
      </c>
      <c r="BG174" s="150">
        <f t="shared" si="16"/>
        <v>0</v>
      </c>
      <c r="BH174" s="150">
        <f t="shared" si="17"/>
        <v>0</v>
      </c>
      <c r="BI174" s="150">
        <f t="shared" si="18"/>
        <v>0</v>
      </c>
      <c r="BJ174" s="17" t="s">
        <v>89</v>
      </c>
      <c r="BK174" s="150">
        <f t="shared" si="19"/>
        <v>0</v>
      </c>
      <c r="BL174" s="17" t="s">
        <v>1219</v>
      </c>
      <c r="BM174" s="149" t="s">
        <v>1423</v>
      </c>
    </row>
    <row r="175" spans="2:65" s="1" customFormat="1" ht="24.2" customHeight="1">
      <c r="B175" s="136"/>
      <c r="C175" s="137" t="s">
        <v>1011</v>
      </c>
      <c r="D175" s="137" t="s">
        <v>157</v>
      </c>
      <c r="E175" s="138" t="s">
        <v>7867</v>
      </c>
      <c r="F175" s="139" t="s">
        <v>7868</v>
      </c>
      <c r="G175" s="140" t="s">
        <v>333</v>
      </c>
      <c r="H175" s="141">
        <v>142</v>
      </c>
      <c r="I175" s="142"/>
      <c r="J175" s="143">
        <f t="shared" si="10"/>
        <v>0</v>
      </c>
      <c r="K175" s="144"/>
      <c r="L175" s="32"/>
      <c r="M175" s="145" t="s">
        <v>1</v>
      </c>
      <c r="N175" s="146" t="s">
        <v>42</v>
      </c>
      <c r="P175" s="147">
        <f t="shared" si="11"/>
        <v>0</v>
      </c>
      <c r="Q175" s="147">
        <v>0</v>
      </c>
      <c r="R175" s="147">
        <f t="shared" si="12"/>
        <v>0</v>
      </c>
      <c r="S175" s="147">
        <v>0</v>
      </c>
      <c r="T175" s="148">
        <f t="shared" si="13"/>
        <v>0</v>
      </c>
      <c r="AR175" s="149" t="s">
        <v>1219</v>
      </c>
      <c r="AT175" s="149" t="s">
        <v>157</v>
      </c>
      <c r="AU175" s="149" t="s">
        <v>89</v>
      </c>
      <c r="AY175" s="17" t="s">
        <v>156</v>
      </c>
      <c r="BE175" s="150">
        <f t="shared" si="14"/>
        <v>0</v>
      </c>
      <c r="BF175" s="150">
        <f t="shared" si="15"/>
        <v>0</v>
      </c>
      <c r="BG175" s="150">
        <f t="shared" si="16"/>
        <v>0</v>
      </c>
      <c r="BH175" s="150">
        <f t="shared" si="17"/>
        <v>0</v>
      </c>
      <c r="BI175" s="150">
        <f t="shared" si="18"/>
        <v>0</v>
      </c>
      <c r="BJ175" s="17" t="s">
        <v>89</v>
      </c>
      <c r="BK175" s="150">
        <f t="shared" si="19"/>
        <v>0</v>
      </c>
      <c r="BL175" s="17" t="s">
        <v>1219</v>
      </c>
      <c r="BM175" s="149" t="s">
        <v>1404</v>
      </c>
    </row>
    <row r="176" spans="2:65" s="1" customFormat="1" ht="33" customHeight="1">
      <c r="B176" s="136"/>
      <c r="C176" s="137" t="s">
        <v>1016</v>
      </c>
      <c r="D176" s="137" t="s">
        <v>157</v>
      </c>
      <c r="E176" s="138" t="s">
        <v>7869</v>
      </c>
      <c r="F176" s="139" t="s">
        <v>7870</v>
      </c>
      <c r="G176" s="140" t="s">
        <v>333</v>
      </c>
      <c r="H176" s="141">
        <v>1</v>
      </c>
      <c r="I176" s="142"/>
      <c r="J176" s="143">
        <f t="shared" si="10"/>
        <v>0</v>
      </c>
      <c r="K176" s="144"/>
      <c r="L176" s="32"/>
      <c r="M176" s="145" t="s">
        <v>1</v>
      </c>
      <c r="N176" s="146" t="s">
        <v>42</v>
      </c>
      <c r="P176" s="147">
        <f t="shared" si="11"/>
        <v>0</v>
      </c>
      <c r="Q176" s="147">
        <v>0</v>
      </c>
      <c r="R176" s="147">
        <f t="shared" si="12"/>
        <v>0</v>
      </c>
      <c r="S176" s="147">
        <v>0</v>
      </c>
      <c r="T176" s="148">
        <f t="shared" si="13"/>
        <v>0</v>
      </c>
      <c r="AR176" s="149" t="s">
        <v>1219</v>
      </c>
      <c r="AT176" s="149" t="s">
        <v>157</v>
      </c>
      <c r="AU176" s="149" t="s">
        <v>89</v>
      </c>
      <c r="AY176" s="17" t="s">
        <v>156</v>
      </c>
      <c r="BE176" s="150">
        <f t="shared" si="14"/>
        <v>0</v>
      </c>
      <c r="BF176" s="150">
        <f t="shared" si="15"/>
        <v>0</v>
      </c>
      <c r="BG176" s="150">
        <f t="shared" si="16"/>
        <v>0</v>
      </c>
      <c r="BH176" s="150">
        <f t="shared" si="17"/>
        <v>0</v>
      </c>
      <c r="BI176" s="150">
        <f t="shared" si="18"/>
        <v>0</v>
      </c>
      <c r="BJ176" s="17" t="s">
        <v>89</v>
      </c>
      <c r="BK176" s="150">
        <f t="shared" si="19"/>
        <v>0</v>
      </c>
      <c r="BL176" s="17" t="s">
        <v>1219</v>
      </c>
      <c r="BM176" s="149" t="s">
        <v>1442</v>
      </c>
    </row>
    <row r="177" spans="2:65" s="1" customFormat="1" ht="16.5" customHeight="1">
      <c r="B177" s="136"/>
      <c r="C177" s="137" t="s">
        <v>1023</v>
      </c>
      <c r="D177" s="137" t="s">
        <v>157</v>
      </c>
      <c r="E177" s="138" t="s">
        <v>7871</v>
      </c>
      <c r="F177" s="139" t="s">
        <v>7872</v>
      </c>
      <c r="G177" s="140" t="s">
        <v>333</v>
      </c>
      <c r="H177" s="141">
        <v>1</v>
      </c>
      <c r="I177" s="142"/>
      <c r="J177" s="143">
        <f t="shared" si="10"/>
        <v>0</v>
      </c>
      <c r="K177" s="144"/>
      <c r="L177" s="32"/>
      <c r="M177" s="145" t="s">
        <v>1</v>
      </c>
      <c r="N177" s="146" t="s">
        <v>42</v>
      </c>
      <c r="P177" s="147">
        <f t="shared" si="11"/>
        <v>0</v>
      </c>
      <c r="Q177" s="147">
        <v>0</v>
      </c>
      <c r="R177" s="147">
        <f t="shared" si="12"/>
        <v>0</v>
      </c>
      <c r="S177" s="147">
        <v>0</v>
      </c>
      <c r="T177" s="148">
        <f t="shared" si="13"/>
        <v>0</v>
      </c>
      <c r="AR177" s="149" t="s">
        <v>1219</v>
      </c>
      <c r="AT177" s="149" t="s">
        <v>157</v>
      </c>
      <c r="AU177" s="149" t="s">
        <v>89</v>
      </c>
      <c r="AY177" s="17" t="s">
        <v>156</v>
      </c>
      <c r="BE177" s="150">
        <f t="shared" si="14"/>
        <v>0</v>
      </c>
      <c r="BF177" s="150">
        <f t="shared" si="15"/>
        <v>0</v>
      </c>
      <c r="BG177" s="150">
        <f t="shared" si="16"/>
        <v>0</v>
      </c>
      <c r="BH177" s="150">
        <f t="shared" si="17"/>
        <v>0</v>
      </c>
      <c r="BI177" s="150">
        <f t="shared" si="18"/>
        <v>0</v>
      </c>
      <c r="BJ177" s="17" t="s">
        <v>89</v>
      </c>
      <c r="BK177" s="150">
        <f t="shared" si="19"/>
        <v>0</v>
      </c>
      <c r="BL177" s="17" t="s">
        <v>1219</v>
      </c>
      <c r="BM177" s="149" t="s">
        <v>1449</v>
      </c>
    </row>
    <row r="178" spans="2:65" s="1" customFormat="1" ht="16.5" customHeight="1">
      <c r="B178" s="136"/>
      <c r="C178" s="137" t="s">
        <v>166</v>
      </c>
      <c r="D178" s="137" t="s">
        <v>157</v>
      </c>
      <c r="E178" s="138" t="s">
        <v>7873</v>
      </c>
      <c r="F178" s="139" t="s">
        <v>7874</v>
      </c>
      <c r="G178" s="140" t="s">
        <v>333</v>
      </c>
      <c r="H178" s="141">
        <v>151</v>
      </c>
      <c r="I178" s="142"/>
      <c r="J178" s="143">
        <f t="shared" si="10"/>
        <v>0</v>
      </c>
      <c r="K178" s="144"/>
      <c r="L178" s="32"/>
      <c r="M178" s="145" t="s">
        <v>1</v>
      </c>
      <c r="N178" s="146" t="s">
        <v>42</v>
      </c>
      <c r="P178" s="147">
        <f t="shared" si="11"/>
        <v>0</v>
      </c>
      <c r="Q178" s="147">
        <v>0</v>
      </c>
      <c r="R178" s="147">
        <f t="shared" si="12"/>
        <v>0</v>
      </c>
      <c r="S178" s="147">
        <v>0</v>
      </c>
      <c r="T178" s="148">
        <f t="shared" si="13"/>
        <v>0</v>
      </c>
      <c r="AR178" s="149" t="s">
        <v>1219</v>
      </c>
      <c r="AT178" s="149" t="s">
        <v>157</v>
      </c>
      <c r="AU178" s="149" t="s">
        <v>89</v>
      </c>
      <c r="AY178" s="17" t="s">
        <v>156</v>
      </c>
      <c r="BE178" s="150">
        <f t="shared" si="14"/>
        <v>0</v>
      </c>
      <c r="BF178" s="150">
        <f t="shared" si="15"/>
        <v>0</v>
      </c>
      <c r="BG178" s="150">
        <f t="shared" si="16"/>
        <v>0</v>
      </c>
      <c r="BH178" s="150">
        <f t="shared" si="17"/>
        <v>0</v>
      </c>
      <c r="BI178" s="150">
        <f t="shared" si="18"/>
        <v>0</v>
      </c>
      <c r="BJ178" s="17" t="s">
        <v>89</v>
      </c>
      <c r="BK178" s="150">
        <f t="shared" si="19"/>
        <v>0</v>
      </c>
      <c r="BL178" s="17" t="s">
        <v>1219</v>
      </c>
      <c r="BM178" s="149" t="s">
        <v>309</v>
      </c>
    </row>
    <row r="179" spans="2:65" s="1" customFormat="1" ht="24.2" customHeight="1">
      <c r="B179" s="136"/>
      <c r="C179" s="137" t="s">
        <v>1036</v>
      </c>
      <c r="D179" s="137" t="s">
        <v>157</v>
      </c>
      <c r="E179" s="138" t="s">
        <v>7875</v>
      </c>
      <c r="F179" s="139" t="s">
        <v>7876</v>
      </c>
      <c r="G179" s="140" t="s">
        <v>165</v>
      </c>
      <c r="H179" s="141">
        <v>16</v>
      </c>
      <c r="I179" s="142"/>
      <c r="J179" s="143">
        <f t="shared" si="10"/>
        <v>0</v>
      </c>
      <c r="K179" s="144"/>
      <c r="L179" s="32"/>
      <c r="M179" s="145" t="s">
        <v>1</v>
      </c>
      <c r="N179" s="146" t="s">
        <v>42</v>
      </c>
      <c r="P179" s="147">
        <f t="shared" si="11"/>
        <v>0</v>
      </c>
      <c r="Q179" s="147">
        <v>0</v>
      </c>
      <c r="R179" s="147">
        <f t="shared" si="12"/>
        <v>0</v>
      </c>
      <c r="S179" s="147">
        <v>0</v>
      </c>
      <c r="T179" s="148">
        <f t="shared" si="13"/>
        <v>0</v>
      </c>
      <c r="AR179" s="149" t="s">
        <v>1219</v>
      </c>
      <c r="AT179" s="149" t="s">
        <v>157</v>
      </c>
      <c r="AU179" s="149" t="s">
        <v>89</v>
      </c>
      <c r="AY179" s="17" t="s">
        <v>156</v>
      </c>
      <c r="BE179" s="150">
        <f t="shared" si="14"/>
        <v>0</v>
      </c>
      <c r="BF179" s="150">
        <f t="shared" si="15"/>
        <v>0</v>
      </c>
      <c r="BG179" s="150">
        <f t="shared" si="16"/>
        <v>0</v>
      </c>
      <c r="BH179" s="150">
        <f t="shared" si="17"/>
        <v>0</v>
      </c>
      <c r="BI179" s="150">
        <f t="shared" si="18"/>
        <v>0</v>
      </c>
      <c r="BJ179" s="17" t="s">
        <v>89</v>
      </c>
      <c r="BK179" s="150">
        <f t="shared" si="19"/>
        <v>0</v>
      </c>
      <c r="BL179" s="17" t="s">
        <v>1219</v>
      </c>
      <c r="BM179" s="149" t="s">
        <v>1467</v>
      </c>
    </row>
    <row r="180" spans="2:65" s="1" customFormat="1" ht="21.75" customHeight="1">
      <c r="B180" s="136"/>
      <c r="C180" s="137" t="s">
        <v>1086</v>
      </c>
      <c r="D180" s="137" t="s">
        <v>157</v>
      </c>
      <c r="E180" s="138" t="s">
        <v>7877</v>
      </c>
      <c r="F180" s="139" t="s">
        <v>7878</v>
      </c>
      <c r="G180" s="140" t="s">
        <v>333</v>
      </c>
      <c r="H180" s="141">
        <v>1</v>
      </c>
      <c r="I180" s="142"/>
      <c r="J180" s="143">
        <f t="shared" si="10"/>
        <v>0</v>
      </c>
      <c r="K180" s="144"/>
      <c r="L180" s="32"/>
      <c r="M180" s="145" t="s">
        <v>1</v>
      </c>
      <c r="N180" s="146" t="s">
        <v>42</v>
      </c>
      <c r="P180" s="147">
        <f t="shared" si="11"/>
        <v>0</v>
      </c>
      <c r="Q180" s="147">
        <v>0</v>
      </c>
      <c r="R180" s="147">
        <f t="shared" si="12"/>
        <v>0</v>
      </c>
      <c r="S180" s="147">
        <v>0</v>
      </c>
      <c r="T180" s="148">
        <f t="shared" si="13"/>
        <v>0</v>
      </c>
      <c r="AR180" s="149" t="s">
        <v>1219</v>
      </c>
      <c r="AT180" s="149" t="s">
        <v>157</v>
      </c>
      <c r="AU180" s="149" t="s">
        <v>89</v>
      </c>
      <c r="AY180" s="17" t="s">
        <v>156</v>
      </c>
      <c r="BE180" s="150">
        <f t="shared" si="14"/>
        <v>0</v>
      </c>
      <c r="BF180" s="150">
        <f t="shared" si="15"/>
        <v>0</v>
      </c>
      <c r="BG180" s="150">
        <f t="shared" si="16"/>
        <v>0</v>
      </c>
      <c r="BH180" s="150">
        <f t="shared" si="17"/>
        <v>0</v>
      </c>
      <c r="BI180" s="150">
        <f t="shared" si="18"/>
        <v>0</v>
      </c>
      <c r="BJ180" s="17" t="s">
        <v>89</v>
      </c>
      <c r="BK180" s="150">
        <f t="shared" si="19"/>
        <v>0</v>
      </c>
      <c r="BL180" s="17" t="s">
        <v>1219</v>
      </c>
      <c r="BM180" s="149" t="s">
        <v>1478</v>
      </c>
    </row>
    <row r="181" spans="2:65" s="1" customFormat="1" ht="16.5" customHeight="1">
      <c r="B181" s="136"/>
      <c r="C181" s="137" t="s">
        <v>1119</v>
      </c>
      <c r="D181" s="137" t="s">
        <v>157</v>
      </c>
      <c r="E181" s="138" t="s">
        <v>7712</v>
      </c>
      <c r="F181" s="139" t="s">
        <v>7713</v>
      </c>
      <c r="G181" s="140" t="s">
        <v>4149</v>
      </c>
      <c r="H181" s="201"/>
      <c r="I181" s="142"/>
      <c r="J181" s="143">
        <f t="shared" si="10"/>
        <v>0</v>
      </c>
      <c r="K181" s="144"/>
      <c r="L181" s="32"/>
      <c r="M181" s="145" t="s">
        <v>1</v>
      </c>
      <c r="N181" s="146" t="s">
        <v>42</v>
      </c>
      <c r="P181" s="147">
        <f t="shared" si="11"/>
        <v>0</v>
      </c>
      <c r="Q181" s="147">
        <v>0</v>
      </c>
      <c r="R181" s="147">
        <f t="shared" si="12"/>
        <v>0</v>
      </c>
      <c r="S181" s="147">
        <v>0</v>
      </c>
      <c r="T181" s="148">
        <f t="shared" si="13"/>
        <v>0</v>
      </c>
      <c r="AR181" s="149" t="s">
        <v>1219</v>
      </c>
      <c r="AT181" s="149" t="s">
        <v>157</v>
      </c>
      <c r="AU181" s="149" t="s">
        <v>89</v>
      </c>
      <c r="AY181" s="17" t="s">
        <v>156</v>
      </c>
      <c r="BE181" s="150">
        <f t="shared" si="14"/>
        <v>0</v>
      </c>
      <c r="BF181" s="150">
        <f t="shared" si="15"/>
        <v>0</v>
      </c>
      <c r="BG181" s="150">
        <f t="shared" si="16"/>
        <v>0</v>
      </c>
      <c r="BH181" s="150">
        <f t="shared" si="17"/>
        <v>0</v>
      </c>
      <c r="BI181" s="150">
        <f t="shared" si="18"/>
        <v>0</v>
      </c>
      <c r="BJ181" s="17" t="s">
        <v>89</v>
      </c>
      <c r="BK181" s="150">
        <f t="shared" si="19"/>
        <v>0</v>
      </c>
      <c r="BL181" s="17" t="s">
        <v>1219</v>
      </c>
      <c r="BM181" s="149" t="s">
        <v>1499</v>
      </c>
    </row>
    <row r="182" spans="2:65" s="1" customFormat="1" ht="16.5" customHeight="1">
      <c r="B182" s="136"/>
      <c r="C182" s="137" t="s">
        <v>1139</v>
      </c>
      <c r="D182" s="137" t="s">
        <v>157</v>
      </c>
      <c r="E182" s="138" t="s">
        <v>7879</v>
      </c>
      <c r="F182" s="139" t="s">
        <v>7880</v>
      </c>
      <c r="G182" s="140" t="s">
        <v>165</v>
      </c>
      <c r="H182" s="141">
        <v>4</v>
      </c>
      <c r="I182" s="142"/>
      <c r="J182" s="143">
        <f t="shared" si="10"/>
        <v>0</v>
      </c>
      <c r="K182" s="144"/>
      <c r="L182" s="32"/>
      <c r="M182" s="145" t="s">
        <v>1</v>
      </c>
      <c r="N182" s="146" t="s">
        <v>42</v>
      </c>
      <c r="P182" s="147">
        <f t="shared" si="11"/>
        <v>0</v>
      </c>
      <c r="Q182" s="147">
        <v>0</v>
      </c>
      <c r="R182" s="147">
        <f t="shared" si="12"/>
        <v>0</v>
      </c>
      <c r="S182" s="147">
        <v>0</v>
      </c>
      <c r="T182" s="148">
        <f t="shared" si="13"/>
        <v>0</v>
      </c>
      <c r="AR182" s="149" t="s">
        <v>1219</v>
      </c>
      <c r="AT182" s="149" t="s">
        <v>157</v>
      </c>
      <c r="AU182" s="149" t="s">
        <v>89</v>
      </c>
      <c r="AY182" s="17" t="s">
        <v>156</v>
      </c>
      <c r="BE182" s="150">
        <f t="shared" si="14"/>
        <v>0</v>
      </c>
      <c r="BF182" s="150">
        <f t="shared" si="15"/>
        <v>0</v>
      </c>
      <c r="BG182" s="150">
        <f t="shared" si="16"/>
        <v>0</v>
      </c>
      <c r="BH182" s="150">
        <f t="shared" si="17"/>
        <v>0</v>
      </c>
      <c r="BI182" s="150">
        <f t="shared" si="18"/>
        <v>0</v>
      </c>
      <c r="BJ182" s="17" t="s">
        <v>89</v>
      </c>
      <c r="BK182" s="150">
        <f t="shared" si="19"/>
        <v>0</v>
      </c>
      <c r="BL182" s="17" t="s">
        <v>1219</v>
      </c>
      <c r="BM182" s="149" t="s">
        <v>1513</v>
      </c>
    </row>
    <row r="183" spans="2:65" s="1" customFormat="1" ht="16.5" customHeight="1">
      <c r="B183" s="136"/>
      <c r="C183" s="137" t="s">
        <v>1150</v>
      </c>
      <c r="D183" s="137" t="s">
        <v>157</v>
      </c>
      <c r="E183" s="138" t="s">
        <v>7881</v>
      </c>
      <c r="F183" s="139" t="s">
        <v>7882</v>
      </c>
      <c r="G183" s="140" t="s">
        <v>165</v>
      </c>
      <c r="H183" s="141">
        <v>20</v>
      </c>
      <c r="I183" s="142"/>
      <c r="J183" s="143">
        <f t="shared" si="10"/>
        <v>0</v>
      </c>
      <c r="K183" s="144"/>
      <c r="L183" s="32"/>
      <c r="M183" s="145" t="s">
        <v>1</v>
      </c>
      <c r="N183" s="146" t="s">
        <v>42</v>
      </c>
      <c r="P183" s="147">
        <f t="shared" si="11"/>
        <v>0</v>
      </c>
      <c r="Q183" s="147">
        <v>0</v>
      </c>
      <c r="R183" s="147">
        <f t="shared" si="12"/>
        <v>0</v>
      </c>
      <c r="S183" s="147">
        <v>0</v>
      </c>
      <c r="T183" s="148">
        <f t="shared" si="13"/>
        <v>0</v>
      </c>
      <c r="AR183" s="149" t="s">
        <v>1219</v>
      </c>
      <c r="AT183" s="149" t="s">
        <v>157</v>
      </c>
      <c r="AU183" s="149" t="s">
        <v>89</v>
      </c>
      <c r="AY183" s="17" t="s">
        <v>156</v>
      </c>
      <c r="BE183" s="150">
        <f t="shared" si="14"/>
        <v>0</v>
      </c>
      <c r="BF183" s="150">
        <f t="shared" si="15"/>
        <v>0</v>
      </c>
      <c r="BG183" s="150">
        <f t="shared" si="16"/>
        <v>0</v>
      </c>
      <c r="BH183" s="150">
        <f t="shared" si="17"/>
        <v>0</v>
      </c>
      <c r="BI183" s="150">
        <f t="shared" si="18"/>
        <v>0</v>
      </c>
      <c r="BJ183" s="17" t="s">
        <v>89</v>
      </c>
      <c r="BK183" s="150">
        <f t="shared" si="19"/>
        <v>0</v>
      </c>
      <c r="BL183" s="17" t="s">
        <v>1219</v>
      </c>
      <c r="BM183" s="149" t="s">
        <v>1530</v>
      </c>
    </row>
    <row r="184" spans="2:65" s="10" customFormat="1" ht="22.9" customHeight="1">
      <c r="B184" s="126"/>
      <c r="D184" s="127" t="s">
        <v>75</v>
      </c>
      <c r="E184" s="191" t="s">
        <v>7883</v>
      </c>
      <c r="F184" s="191" t="s">
        <v>7884</v>
      </c>
      <c r="I184" s="129"/>
      <c r="J184" s="192">
        <f>BK184</f>
        <v>0</v>
      </c>
      <c r="L184" s="126"/>
      <c r="M184" s="131"/>
      <c r="P184" s="132">
        <f>SUM(P185:P207)</f>
        <v>0</v>
      </c>
      <c r="R184" s="132">
        <f>SUM(R185:R207)</f>
        <v>0</v>
      </c>
      <c r="T184" s="133">
        <f>SUM(T185:T207)</f>
        <v>0</v>
      </c>
      <c r="AR184" s="127" t="s">
        <v>82</v>
      </c>
      <c r="AT184" s="134" t="s">
        <v>75</v>
      </c>
      <c r="AU184" s="134" t="s">
        <v>82</v>
      </c>
      <c r="AY184" s="127" t="s">
        <v>156</v>
      </c>
      <c r="BK184" s="135">
        <f>SUM(BK185:BK207)</f>
        <v>0</v>
      </c>
    </row>
    <row r="185" spans="2:65" s="1" customFormat="1" ht="24.2" customHeight="1">
      <c r="B185" s="136"/>
      <c r="C185" s="180" t="s">
        <v>1156</v>
      </c>
      <c r="D185" s="180" t="s">
        <v>263</v>
      </c>
      <c r="E185" s="181" t="s">
        <v>7885</v>
      </c>
      <c r="F185" s="182" t="s">
        <v>7886</v>
      </c>
      <c r="G185" s="183" t="s">
        <v>333</v>
      </c>
      <c r="H185" s="184">
        <v>1</v>
      </c>
      <c r="I185" s="185"/>
      <c r="J185" s="186">
        <f t="shared" ref="J185:J207" si="20">ROUND(I185*H185,2)</f>
        <v>0</v>
      </c>
      <c r="K185" s="187"/>
      <c r="L185" s="188"/>
      <c r="M185" s="189" t="s">
        <v>1</v>
      </c>
      <c r="N185" s="190" t="s">
        <v>42</v>
      </c>
      <c r="P185" s="147">
        <f t="shared" ref="P185:P207" si="21">O185*H185</f>
        <v>0</v>
      </c>
      <c r="Q185" s="147">
        <v>0</v>
      </c>
      <c r="R185" s="147">
        <f t="shared" ref="R185:R207" si="22">Q185*H185</f>
        <v>0</v>
      </c>
      <c r="S185" s="147">
        <v>0</v>
      </c>
      <c r="T185" s="148">
        <f t="shared" ref="T185:T207" si="23">S185*H185</f>
        <v>0</v>
      </c>
      <c r="AR185" s="149" t="s">
        <v>4616</v>
      </c>
      <c r="AT185" s="149" t="s">
        <v>263</v>
      </c>
      <c r="AU185" s="149" t="s">
        <v>89</v>
      </c>
      <c r="AY185" s="17" t="s">
        <v>156</v>
      </c>
      <c r="BE185" s="150">
        <f t="shared" ref="BE185:BE207" si="24">IF(N185="základná",J185,0)</f>
        <v>0</v>
      </c>
      <c r="BF185" s="150">
        <f t="shared" ref="BF185:BF207" si="25">IF(N185="znížená",J185,0)</f>
        <v>0</v>
      </c>
      <c r="BG185" s="150">
        <f t="shared" ref="BG185:BG207" si="26">IF(N185="zákl. prenesená",J185,0)</f>
        <v>0</v>
      </c>
      <c r="BH185" s="150">
        <f t="shared" ref="BH185:BH207" si="27">IF(N185="zníž. prenesená",J185,0)</f>
        <v>0</v>
      </c>
      <c r="BI185" s="150">
        <f t="shared" ref="BI185:BI207" si="28">IF(N185="nulová",J185,0)</f>
        <v>0</v>
      </c>
      <c r="BJ185" s="17" t="s">
        <v>89</v>
      </c>
      <c r="BK185" s="150">
        <f t="shared" ref="BK185:BK207" si="29">ROUND(I185*H185,2)</f>
        <v>0</v>
      </c>
      <c r="BL185" s="17" t="s">
        <v>1219</v>
      </c>
      <c r="BM185" s="149" t="s">
        <v>1554</v>
      </c>
    </row>
    <row r="186" spans="2:65" s="1" customFormat="1" ht="24.2" customHeight="1">
      <c r="B186" s="136"/>
      <c r="C186" s="180" t="s">
        <v>1172</v>
      </c>
      <c r="D186" s="180" t="s">
        <v>263</v>
      </c>
      <c r="E186" s="181" t="s">
        <v>7887</v>
      </c>
      <c r="F186" s="182" t="s">
        <v>7888</v>
      </c>
      <c r="G186" s="183" t="s">
        <v>333</v>
      </c>
      <c r="H186" s="184">
        <v>1</v>
      </c>
      <c r="I186" s="185"/>
      <c r="J186" s="186">
        <f t="shared" si="20"/>
        <v>0</v>
      </c>
      <c r="K186" s="187"/>
      <c r="L186" s="188"/>
      <c r="M186" s="189" t="s">
        <v>1</v>
      </c>
      <c r="N186" s="190" t="s">
        <v>42</v>
      </c>
      <c r="P186" s="147">
        <f t="shared" si="21"/>
        <v>0</v>
      </c>
      <c r="Q186" s="147">
        <v>0</v>
      </c>
      <c r="R186" s="147">
        <f t="shared" si="22"/>
        <v>0</v>
      </c>
      <c r="S186" s="147">
        <v>0</v>
      </c>
      <c r="T186" s="148">
        <f t="shared" si="23"/>
        <v>0</v>
      </c>
      <c r="AR186" s="149" t="s">
        <v>4616</v>
      </c>
      <c r="AT186" s="149" t="s">
        <v>263</v>
      </c>
      <c r="AU186" s="149" t="s">
        <v>89</v>
      </c>
      <c r="AY186" s="17" t="s">
        <v>156</v>
      </c>
      <c r="BE186" s="150">
        <f t="shared" si="24"/>
        <v>0</v>
      </c>
      <c r="BF186" s="150">
        <f t="shared" si="25"/>
        <v>0</v>
      </c>
      <c r="BG186" s="150">
        <f t="shared" si="26"/>
        <v>0</v>
      </c>
      <c r="BH186" s="150">
        <f t="shared" si="27"/>
        <v>0</v>
      </c>
      <c r="BI186" s="150">
        <f t="shared" si="28"/>
        <v>0</v>
      </c>
      <c r="BJ186" s="17" t="s">
        <v>89</v>
      </c>
      <c r="BK186" s="150">
        <f t="shared" si="29"/>
        <v>0</v>
      </c>
      <c r="BL186" s="17" t="s">
        <v>1219</v>
      </c>
      <c r="BM186" s="149" t="s">
        <v>1579</v>
      </c>
    </row>
    <row r="187" spans="2:65" s="1" customFormat="1" ht="16.5" customHeight="1">
      <c r="B187" s="136"/>
      <c r="C187" s="180" t="s">
        <v>1179</v>
      </c>
      <c r="D187" s="180" t="s">
        <v>263</v>
      </c>
      <c r="E187" s="181" t="s">
        <v>7889</v>
      </c>
      <c r="F187" s="182" t="s">
        <v>7890</v>
      </c>
      <c r="G187" s="183" t="s">
        <v>333</v>
      </c>
      <c r="H187" s="184">
        <v>1</v>
      </c>
      <c r="I187" s="185"/>
      <c r="J187" s="186">
        <f t="shared" si="20"/>
        <v>0</v>
      </c>
      <c r="K187" s="187"/>
      <c r="L187" s="188"/>
      <c r="M187" s="189" t="s">
        <v>1</v>
      </c>
      <c r="N187" s="190" t="s">
        <v>42</v>
      </c>
      <c r="P187" s="147">
        <f t="shared" si="21"/>
        <v>0</v>
      </c>
      <c r="Q187" s="147">
        <v>0</v>
      </c>
      <c r="R187" s="147">
        <f t="shared" si="22"/>
        <v>0</v>
      </c>
      <c r="S187" s="147">
        <v>0</v>
      </c>
      <c r="T187" s="148">
        <f t="shared" si="23"/>
        <v>0</v>
      </c>
      <c r="AR187" s="149" t="s">
        <v>4616</v>
      </c>
      <c r="AT187" s="149" t="s">
        <v>263</v>
      </c>
      <c r="AU187" s="149" t="s">
        <v>89</v>
      </c>
      <c r="AY187" s="17" t="s">
        <v>156</v>
      </c>
      <c r="BE187" s="150">
        <f t="shared" si="24"/>
        <v>0</v>
      </c>
      <c r="BF187" s="150">
        <f t="shared" si="25"/>
        <v>0</v>
      </c>
      <c r="BG187" s="150">
        <f t="shared" si="26"/>
        <v>0</v>
      </c>
      <c r="BH187" s="150">
        <f t="shared" si="27"/>
        <v>0</v>
      </c>
      <c r="BI187" s="150">
        <f t="shared" si="28"/>
        <v>0</v>
      </c>
      <c r="BJ187" s="17" t="s">
        <v>89</v>
      </c>
      <c r="BK187" s="150">
        <f t="shared" si="29"/>
        <v>0</v>
      </c>
      <c r="BL187" s="17" t="s">
        <v>1219</v>
      </c>
      <c r="BM187" s="149" t="s">
        <v>1591</v>
      </c>
    </row>
    <row r="188" spans="2:65" s="1" customFormat="1" ht="16.5" customHeight="1">
      <c r="B188" s="136"/>
      <c r="C188" s="137" t="s">
        <v>1186</v>
      </c>
      <c r="D188" s="137" t="s">
        <v>157</v>
      </c>
      <c r="E188" s="138" t="s">
        <v>7891</v>
      </c>
      <c r="F188" s="139" t="s">
        <v>7892</v>
      </c>
      <c r="G188" s="140" t="s">
        <v>4039</v>
      </c>
      <c r="H188" s="141">
        <v>1</v>
      </c>
      <c r="I188" s="142"/>
      <c r="J188" s="143">
        <f t="shared" si="20"/>
        <v>0</v>
      </c>
      <c r="K188" s="144"/>
      <c r="L188" s="32"/>
      <c r="M188" s="145" t="s">
        <v>1</v>
      </c>
      <c r="N188" s="146" t="s">
        <v>42</v>
      </c>
      <c r="P188" s="147">
        <f t="shared" si="21"/>
        <v>0</v>
      </c>
      <c r="Q188" s="147">
        <v>0</v>
      </c>
      <c r="R188" s="147">
        <f t="shared" si="22"/>
        <v>0</v>
      </c>
      <c r="S188" s="147">
        <v>0</v>
      </c>
      <c r="T188" s="148">
        <f t="shared" si="23"/>
        <v>0</v>
      </c>
      <c r="AR188" s="149" t="s">
        <v>1219</v>
      </c>
      <c r="AT188" s="149" t="s">
        <v>157</v>
      </c>
      <c r="AU188" s="149" t="s">
        <v>89</v>
      </c>
      <c r="AY188" s="17" t="s">
        <v>156</v>
      </c>
      <c r="BE188" s="150">
        <f t="shared" si="24"/>
        <v>0</v>
      </c>
      <c r="BF188" s="150">
        <f t="shared" si="25"/>
        <v>0</v>
      </c>
      <c r="BG188" s="150">
        <f t="shared" si="26"/>
        <v>0</v>
      </c>
      <c r="BH188" s="150">
        <f t="shared" si="27"/>
        <v>0</v>
      </c>
      <c r="BI188" s="150">
        <f t="shared" si="28"/>
        <v>0</v>
      </c>
      <c r="BJ188" s="17" t="s">
        <v>89</v>
      </c>
      <c r="BK188" s="150">
        <f t="shared" si="29"/>
        <v>0</v>
      </c>
      <c r="BL188" s="17" t="s">
        <v>1219</v>
      </c>
      <c r="BM188" s="149" t="s">
        <v>1605</v>
      </c>
    </row>
    <row r="189" spans="2:65" s="1" customFormat="1" ht="16.5" customHeight="1">
      <c r="B189" s="136"/>
      <c r="C189" s="180" t="s">
        <v>1192</v>
      </c>
      <c r="D189" s="180" t="s">
        <v>263</v>
      </c>
      <c r="E189" s="181" t="s">
        <v>7893</v>
      </c>
      <c r="F189" s="182" t="s">
        <v>7894</v>
      </c>
      <c r="G189" s="183" t="s">
        <v>333</v>
      </c>
      <c r="H189" s="184">
        <v>1</v>
      </c>
      <c r="I189" s="185"/>
      <c r="J189" s="186">
        <f t="shared" si="20"/>
        <v>0</v>
      </c>
      <c r="K189" s="187"/>
      <c r="L189" s="188"/>
      <c r="M189" s="189" t="s">
        <v>1</v>
      </c>
      <c r="N189" s="190" t="s">
        <v>42</v>
      </c>
      <c r="P189" s="147">
        <f t="shared" si="21"/>
        <v>0</v>
      </c>
      <c r="Q189" s="147">
        <v>0</v>
      </c>
      <c r="R189" s="147">
        <f t="shared" si="22"/>
        <v>0</v>
      </c>
      <c r="S189" s="147">
        <v>0</v>
      </c>
      <c r="T189" s="148">
        <f t="shared" si="23"/>
        <v>0</v>
      </c>
      <c r="AR189" s="149" t="s">
        <v>4616</v>
      </c>
      <c r="AT189" s="149" t="s">
        <v>263</v>
      </c>
      <c r="AU189" s="149" t="s">
        <v>89</v>
      </c>
      <c r="AY189" s="17" t="s">
        <v>156</v>
      </c>
      <c r="BE189" s="150">
        <f t="shared" si="24"/>
        <v>0</v>
      </c>
      <c r="BF189" s="150">
        <f t="shared" si="25"/>
        <v>0</v>
      </c>
      <c r="BG189" s="150">
        <f t="shared" si="26"/>
        <v>0</v>
      </c>
      <c r="BH189" s="150">
        <f t="shared" si="27"/>
        <v>0</v>
      </c>
      <c r="BI189" s="150">
        <f t="shared" si="28"/>
        <v>0</v>
      </c>
      <c r="BJ189" s="17" t="s">
        <v>89</v>
      </c>
      <c r="BK189" s="150">
        <f t="shared" si="29"/>
        <v>0</v>
      </c>
      <c r="BL189" s="17" t="s">
        <v>1219</v>
      </c>
      <c r="BM189" s="149" t="s">
        <v>1622</v>
      </c>
    </row>
    <row r="190" spans="2:65" s="1" customFormat="1" ht="16.5" customHeight="1">
      <c r="B190" s="136"/>
      <c r="C190" s="137" t="s">
        <v>1197</v>
      </c>
      <c r="D190" s="137" t="s">
        <v>157</v>
      </c>
      <c r="E190" s="138" t="s">
        <v>7823</v>
      </c>
      <c r="F190" s="139" t="s">
        <v>7824</v>
      </c>
      <c r="G190" s="140" t="s">
        <v>333</v>
      </c>
      <c r="H190" s="141">
        <v>1</v>
      </c>
      <c r="I190" s="142"/>
      <c r="J190" s="143">
        <f t="shared" si="20"/>
        <v>0</v>
      </c>
      <c r="K190" s="144"/>
      <c r="L190" s="32"/>
      <c r="M190" s="145" t="s">
        <v>1</v>
      </c>
      <c r="N190" s="146" t="s">
        <v>42</v>
      </c>
      <c r="P190" s="147">
        <f t="shared" si="21"/>
        <v>0</v>
      </c>
      <c r="Q190" s="147">
        <v>0</v>
      </c>
      <c r="R190" s="147">
        <f t="shared" si="22"/>
        <v>0</v>
      </c>
      <c r="S190" s="147">
        <v>0</v>
      </c>
      <c r="T190" s="148">
        <f t="shared" si="23"/>
        <v>0</v>
      </c>
      <c r="AR190" s="149" t="s">
        <v>1219</v>
      </c>
      <c r="AT190" s="149" t="s">
        <v>157</v>
      </c>
      <c r="AU190" s="149" t="s">
        <v>89</v>
      </c>
      <c r="AY190" s="17" t="s">
        <v>156</v>
      </c>
      <c r="BE190" s="150">
        <f t="shared" si="24"/>
        <v>0</v>
      </c>
      <c r="BF190" s="150">
        <f t="shared" si="25"/>
        <v>0</v>
      </c>
      <c r="BG190" s="150">
        <f t="shared" si="26"/>
        <v>0</v>
      </c>
      <c r="BH190" s="150">
        <f t="shared" si="27"/>
        <v>0</v>
      </c>
      <c r="BI190" s="150">
        <f t="shared" si="28"/>
        <v>0</v>
      </c>
      <c r="BJ190" s="17" t="s">
        <v>89</v>
      </c>
      <c r="BK190" s="150">
        <f t="shared" si="29"/>
        <v>0</v>
      </c>
      <c r="BL190" s="17" t="s">
        <v>1219</v>
      </c>
      <c r="BM190" s="149" t="s">
        <v>1640</v>
      </c>
    </row>
    <row r="191" spans="2:65" s="1" customFormat="1" ht="16.5" customHeight="1">
      <c r="B191" s="136"/>
      <c r="C191" s="180" t="s">
        <v>1205</v>
      </c>
      <c r="D191" s="180" t="s">
        <v>263</v>
      </c>
      <c r="E191" s="181" t="s">
        <v>7895</v>
      </c>
      <c r="F191" s="182" t="s">
        <v>7896</v>
      </c>
      <c r="G191" s="183" t="s">
        <v>333</v>
      </c>
      <c r="H191" s="184">
        <v>89</v>
      </c>
      <c r="I191" s="185"/>
      <c r="J191" s="186">
        <f t="shared" si="20"/>
        <v>0</v>
      </c>
      <c r="K191" s="187"/>
      <c r="L191" s="188"/>
      <c r="M191" s="189" t="s">
        <v>1</v>
      </c>
      <c r="N191" s="190" t="s">
        <v>42</v>
      </c>
      <c r="P191" s="147">
        <f t="shared" si="21"/>
        <v>0</v>
      </c>
      <c r="Q191" s="147">
        <v>0</v>
      </c>
      <c r="R191" s="147">
        <f t="shared" si="22"/>
        <v>0</v>
      </c>
      <c r="S191" s="147">
        <v>0</v>
      </c>
      <c r="T191" s="148">
        <f t="shared" si="23"/>
        <v>0</v>
      </c>
      <c r="AR191" s="149" t="s">
        <v>4616</v>
      </c>
      <c r="AT191" s="149" t="s">
        <v>263</v>
      </c>
      <c r="AU191" s="149" t="s">
        <v>89</v>
      </c>
      <c r="AY191" s="17" t="s">
        <v>156</v>
      </c>
      <c r="BE191" s="150">
        <f t="shared" si="24"/>
        <v>0</v>
      </c>
      <c r="BF191" s="150">
        <f t="shared" si="25"/>
        <v>0</v>
      </c>
      <c r="BG191" s="150">
        <f t="shared" si="26"/>
        <v>0</v>
      </c>
      <c r="BH191" s="150">
        <f t="shared" si="27"/>
        <v>0</v>
      </c>
      <c r="BI191" s="150">
        <f t="shared" si="28"/>
        <v>0</v>
      </c>
      <c r="BJ191" s="17" t="s">
        <v>89</v>
      </c>
      <c r="BK191" s="150">
        <f t="shared" si="29"/>
        <v>0</v>
      </c>
      <c r="BL191" s="17" t="s">
        <v>1219</v>
      </c>
      <c r="BM191" s="149" t="s">
        <v>1659</v>
      </c>
    </row>
    <row r="192" spans="2:65" s="1" customFormat="1" ht="21.75" customHeight="1">
      <c r="B192" s="136"/>
      <c r="C192" s="180" t="s">
        <v>1211</v>
      </c>
      <c r="D192" s="180" t="s">
        <v>263</v>
      </c>
      <c r="E192" s="181" t="s">
        <v>7897</v>
      </c>
      <c r="F192" s="182" t="s">
        <v>7898</v>
      </c>
      <c r="G192" s="183" t="s">
        <v>333</v>
      </c>
      <c r="H192" s="184">
        <v>18</v>
      </c>
      <c r="I192" s="185"/>
      <c r="J192" s="186">
        <f t="shared" si="20"/>
        <v>0</v>
      </c>
      <c r="K192" s="187"/>
      <c r="L192" s="188"/>
      <c r="M192" s="189" t="s">
        <v>1</v>
      </c>
      <c r="N192" s="190" t="s">
        <v>42</v>
      </c>
      <c r="P192" s="147">
        <f t="shared" si="21"/>
        <v>0</v>
      </c>
      <c r="Q192" s="147">
        <v>0</v>
      </c>
      <c r="R192" s="147">
        <f t="shared" si="22"/>
        <v>0</v>
      </c>
      <c r="S192" s="147">
        <v>0</v>
      </c>
      <c r="T192" s="148">
        <f t="shared" si="23"/>
        <v>0</v>
      </c>
      <c r="AR192" s="149" t="s">
        <v>4616</v>
      </c>
      <c r="AT192" s="149" t="s">
        <v>263</v>
      </c>
      <c r="AU192" s="149" t="s">
        <v>89</v>
      </c>
      <c r="AY192" s="17" t="s">
        <v>156</v>
      </c>
      <c r="BE192" s="150">
        <f t="shared" si="24"/>
        <v>0</v>
      </c>
      <c r="BF192" s="150">
        <f t="shared" si="25"/>
        <v>0</v>
      </c>
      <c r="BG192" s="150">
        <f t="shared" si="26"/>
        <v>0</v>
      </c>
      <c r="BH192" s="150">
        <f t="shared" si="27"/>
        <v>0</v>
      </c>
      <c r="BI192" s="150">
        <f t="shared" si="28"/>
        <v>0</v>
      </c>
      <c r="BJ192" s="17" t="s">
        <v>89</v>
      </c>
      <c r="BK192" s="150">
        <f t="shared" si="29"/>
        <v>0</v>
      </c>
      <c r="BL192" s="17" t="s">
        <v>1219</v>
      </c>
      <c r="BM192" s="149" t="s">
        <v>1667</v>
      </c>
    </row>
    <row r="193" spans="2:65" s="1" customFormat="1" ht="24.2" customHeight="1">
      <c r="B193" s="136"/>
      <c r="C193" s="137" t="s">
        <v>1219</v>
      </c>
      <c r="D193" s="137" t="s">
        <v>157</v>
      </c>
      <c r="E193" s="138" t="s">
        <v>7899</v>
      </c>
      <c r="F193" s="139" t="s">
        <v>7900</v>
      </c>
      <c r="G193" s="140" t="s">
        <v>333</v>
      </c>
      <c r="H193" s="141">
        <v>107</v>
      </c>
      <c r="I193" s="142"/>
      <c r="J193" s="143">
        <f t="shared" si="20"/>
        <v>0</v>
      </c>
      <c r="K193" s="144"/>
      <c r="L193" s="32"/>
      <c r="M193" s="145" t="s">
        <v>1</v>
      </c>
      <c r="N193" s="146" t="s">
        <v>42</v>
      </c>
      <c r="P193" s="147">
        <f t="shared" si="21"/>
        <v>0</v>
      </c>
      <c r="Q193" s="147">
        <v>0</v>
      </c>
      <c r="R193" s="147">
        <f t="shared" si="22"/>
        <v>0</v>
      </c>
      <c r="S193" s="147">
        <v>0</v>
      </c>
      <c r="T193" s="148">
        <f t="shared" si="23"/>
        <v>0</v>
      </c>
      <c r="AR193" s="149" t="s">
        <v>1219</v>
      </c>
      <c r="AT193" s="149" t="s">
        <v>157</v>
      </c>
      <c r="AU193" s="149" t="s">
        <v>89</v>
      </c>
      <c r="AY193" s="17" t="s">
        <v>156</v>
      </c>
      <c r="BE193" s="150">
        <f t="shared" si="24"/>
        <v>0</v>
      </c>
      <c r="BF193" s="150">
        <f t="shared" si="25"/>
        <v>0</v>
      </c>
      <c r="BG193" s="150">
        <f t="shared" si="26"/>
        <v>0</v>
      </c>
      <c r="BH193" s="150">
        <f t="shared" si="27"/>
        <v>0</v>
      </c>
      <c r="BI193" s="150">
        <f t="shared" si="28"/>
        <v>0</v>
      </c>
      <c r="BJ193" s="17" t="s">
        <v>89</v>
      </c>
      <c r="BK193" s="150">
        <f t="shared" si="29"/>
        <v>0</v>
      </c>
      <c r="BL193" s="17" t="s">
        <v>1219</v>
      </c>
      <c r="BM193" s="149" t="s">
        <v>1696</v>
      </c>
    </row>
    <row r="194" spans="2:65" s="1" customFormat="1" ht="16.5" customHeight="1">
      <c r="B194" s="136"/>
      <c r="C194" s="137" t="s">
        <v>1226</v>
      </c>
      <c r="D194" s="137" t="s">
        <v>157</v>
      </c>
      <c r="E194" s="138" t="s">
        <v>7901</v>
      </c>
      <c r="F194" s="139" t="s">
        <v>7902</v>
      </c>
      <c r="G194" s="140" t="s">
        <v>333</v>
      </c>
      <c r="H194" s="141">
        <v>107</v>
      </c>
      <c r="I194" s="142"/>
      <c r="J194" s="143">
        <f t="shared" si="20"/>
        <v>0</v>
      </c>
      <c r="K194" s="144"/>
      <c r="L194" s="32"/>
      <c r="M194" s="145" t="s">
        <v>1</v>
      </c>
      <c r="N194" s="146" t="s">
        <v>42</v>
      </c>
      <c r="P194" s="147">
        <f t="shared" si="21"/>
        <v>0</v>
      </c>
      <c r="Q194" s="147">
        <v>0</v>
      </c>
      <c r="R194" s="147">
        <f t="shared" si="22"/>
        <v>0</v>
      </c>
      <c r="S194" s="147">
        <v>0</v>
      </c>
      <c r="T194" s="148">
        <f t="shared" si="23"/>
        <v>0</v>
      </c>
      <c r="AR194" s="149" t="s">
        <v>1219</v>
      </c>
      <c r="AT194" s="149" t="s">
        <v>157</v>
      </c>
      <c r="AU194" s="149" t="s">
        <v>89</v>
      </c>
      <c r="AY194" s="17" t="s">
        <v>156</v>
      </c>
      <c r="BE194" s="150">
        <f t="shared" si="24"/>
        <v>0</v>
      </c>
      <c r="BF194" s="150">
        <f t="shared" si="25"/>
        <v>0</v>
      </c>
      <c r="BG194" s="150">
        <f t="shared" si="26"/>
        <v>0</v>
      </c>
      <c r="BH194" s="150">
        <f t="shared" si="27"/>
        <v>0</v>
      </c>
      <c r="BI194" s="150">
        <f t="shared" si="28"/>
        <v>0</v>
      </c>
      <c r="BJ194" s="17" t="s">
        <v>89</v>
      </c>
      <c r="BK194" s="150">
        <f t="shared" si="29"/>
        <v>0</v>
      </c>
      <c r="BL194" s="17" t="s">
        <v>1219</v>
      </c>
      <c r="BM194" s="149" t="s">
        <v>1712</v>
      </c>
    </row>
    <row r="195" spans="2:65" s="1" customFormat="1" ht="21.75" customHeight="1">
      <c r="B195" s="136"/>
      <c r="C195" s="180" t="s">
        <v>1232</v>
      </c>
      <c r="D195" s="180" t="s">
        <v>263</v>
      </c>
      <c r="E195" s="181" t="s">
        <v>7903</v>
      </c>
      <c r="F195" s="182" t="s">
        <v>7904</v>
      </c>
      <c r="G195" s="183" t="s">
        <v>333</v>
      </c>
      <c r="H195" s="184">
        <v>1</v>
      </c>
      <c r="I195" s="185"/>
      <c r="J195" s="186">
        <f t="shared" si="20"/>
        <v>0</v>
      </c>
      <c r="K195" s="187"/>
      <c r="L195" s="188"/>
      <c r="M195" s="189" t="s">
        <v>1</v>
      </c>
      <c r="N195" s="190" t="s">
        <v>42</v>
      </c>
      <c r="P195" s="147">
        <f t="shared" si="21"/>
        <v>0</v>
      </c>
      <c r="Q195" s="147">
        <v>0</v>
      </c>
      <c r="R195" s="147">
        <f t="shared" si="22"/>
        <v>0</v>
      </c>
      <c r="S195" s="147">
        <v>0</v>
      </c>
      <c r="T195" s="148">
        <f t="shared" si="23"/>
        <v>0</v>
      </c>
      <c r="AR195" s="149" t="s">
        <v>4616</v>
      </c>
      <c r="AT195" s="149" t="s">
        <v>263</v>
      </c>
      <c r="AU195" s="149" t="s">
        <v>89</v>
      </c>
      <c r="AY195" s="17" t="s">
        <v>156</v>
      </c>
      <c r="BE195" s="150">
        <f t="shared" si="24"/>
        <v>0</v>
      </c>
      <c r="BF195" s="150">
        <f t="shared" si="25"/>
        <v>0</v>
      </c>
      <c r="BG195" s="150">
        <f t="shared" si="26"/>
        <v>0</v>
      </c>
      <c r="BH195" s="150">
        <f t="shared" si="27"/>
        <v>0</v>
      </c>
      <c r="BI195" s="150">
        <f t="shared" si="28"/>
        <v>0</v>
      </c>
      <c r="BJ195" s="17" t="s">
        <v>89</v>
      </c>
      <c r="BK195" s="150">
        <f t="shared" si="29"/>
        <v>0</v>
      </c>
      <c r="BL195" s="17" t="s">
        <v>1219</v>
      </c>
      <c r="BM195" s="149" t="s">
        <v>1724</v>
      </c>
    </row>
    <row r="196" spans="2:65" s="1" customFormat="1" ht="21.75" customHeight="1">
      <c r="B196" s="136"/>
      <c r="C196" s="180" t="s">
        <v>1237</v>
      </c>
      <c r="D196" s="180" t="s">
        <v>263</v>
      </c>
      <c r="E196" s="181" t="s">
        <v>7905</v>
      </c>
      <c r="F196" s="182" t="s">
        <v>7906</v>
      </c>
      <c r="G196" s="183" t="s">
        <v>333</v>
      </c>
      <c r="H196" s="184">
        <v>1</v>
      </c>
      <c r="I196" s="185"/>
      <c r="J196" s="186">
        <f t="shared" si="20"/>
        <v>0</v>
      </c>
      <c r="K196" s="187"/>
      <c r="L196" s="188"/>
      <c r="M196" s="189" t="s">
        <v>1</v>
      </c>
      <c r="N196" s="190" t="s">
        <v>42</v>
      </c>
      <c r="P196" s="147">
        <f t="shared" si="21"/>
        <v>0</v>
      </c>
      <c r="Q196" s="147">
        <v>0</v>
      </c>
      <c r="R196" s="147">
        <f t="shared" si="22"/>
        <v>0</v>
      </c>
      <c r="S196" s="147">
        <v>0</v>
      </c>
      <c r="T196" s="148">
        <f t="shared" si="23"/>
        <v>0</v>
      </c>
      <c r="AR196" s="149" t="s">
        <v>4616</v>
      </c>
      <c r="AT196" s="149" t="s">
        <v>263</v>
      </c>
      <c r="AU196" s="149" t="s">
        <v>89</v>
      </c>
      <c r="AY196" s="17" t="s">
        <v>156</v>
      </c>
      <c r="BE196" s="150">
        <f t="shared" si="24"/>
        <v>0</v>
      </c>
      <c r="BF196" s="150">
        <f t="shared" si="25"/>
        <v>0</v>
      </c>
      <c r="BG196" s="150">
        <f t="shared" si="26"/>
        <v>0</v>
      </c>
      <c r="BH196" s="150">
        <f t="shared" si="27"/>
        <v>0</v>
      </c>
      <c r="BI196" s="150">
        <f t="shared" si="28"/>
        <v>0</v>
      </c>
      <c r="BJ196" s="17" t="s">
        <v>89</v>
      </c>
      <c r="BK196" s="150">
        <f t="shared" si="29"/>
        <v>0</v>
      </c>
      <c r="BL196" s="17" t="s">
        <v>1219</v>
      </c>
      <c r="BM196" s="149" t="s">
        <v>1825</v>
      </c>
    </row>
    <row r="197" spans="2:65" s="1" customFormat="1" ht="16.5" customHeight="1">
      <c r="B197" s="136"/>
      <c r="C197" s="137" t="s">
        <v>1245</v>
      </c>
      <c r="D197" s="137" t="s">
        <v>157</v>
      </c>
      <c r="E197" s="138" t="s">
        <v>7907</v>
      </c>
      <c r="F197" s="139" t="s">
        <v>7908</v>
      </c>
      <c r="G197" s="140" t="s">
        <v>333</v>
      </c>
      <c r="H197" s="141">
        <v>2</v>
      </c>
      <c r="I197" s="142"/>
      <c r="J197" s="143">
        <f t="shared" si="20"/>
        <v>0</v>
      </c>
      <c r="K197" s="144"/>
      <c r="L197" s="32"/>
      <c r="M197" s="145" t="s">
        <v>1</v>
      </c>
      <c r="N197" s="146" t="s">
        <v>42</v>
      </c>
      <c r="P197" s="147">
        <f t="shared" si="21"/>
        <v>0</v>
      </c>
      <c r="Q197" s="147">
        <v>0</v>
      </c>
      <c r="R197" s="147">
        <f t="shared" si="22"/>
        <v>0</v>
      </c>
      <c r="S197" s="147">
        <v>0</v>
      </c>
      <c r="T197" s="148">
        <f t="shared" si="23"/>
        <v>0</v>
      </c>
      <c r="AR197" s="149" t="s">
        <v>1219</v>
      </c>
      <c r="AT197" s="149" t="s">
        <v>157</v>
      </c>
      <c r="AU197" s="149" t="s">
        <v>89</v>
      </c>
      <c r="AY197" s="17" t="s">
        <v>156</v>
      </c>
      <c r="BE197" s="150">
        <f t="shared" si="24"/>
        <v>0</v>
      </c>
      <c r="BF197" s="150">
        <f t="shared" si="25"/>
        <v>0</v>
      </c>
      <c r="BG197" s="150">
        <f t="shared" si="26"/>
        <v>0</v>
      </c>
      <c r="BH197" s="150">
        <f t="shared" si="27"/>
        <v>0</v>
      </c>
      <c r="BI197" s="150">
        <f t="shared" si="28"/>
        <v>0</v>
      </c>
      <c r="BJ197" s="17" t="s">
        <v>89</v>
      </c>
      <c r="BK197" s="150">
        <f t="shared" si="29"/>
        <v>0</v>
      </c>
      <c r="BL197" s="17" t="s">
        <v>1219</v>
      </c>
      <c r="BM197" s="149" t="s">
        <v>3203</v>
      </c>
    </row>
    <row r="198" spans="2:65" s="1" customFormat="1" ht="16.5" customHeight="1">
      <c r="B198" s="136"/>
      <c r="C198" s="180" t="s">
        <v>1251</v>
      </c>
      <c r="D198" s="180" t="s">
        <v>263</v>
      </c>
      <c r="E198" s="181" t="s">
        <v>7909</v>
      </c>
      <c r="F198" s="182" t="s">
        <v>7910</v>
      </c>
      <c r="G198" s="183" t="s">
        <v>333</v>
      </c>
      <c r="H198" s="184">
        <v>6</v>
      </c>
      <c r="I198" s="185"/>
      <c r="J198" s="186">
        <f t="shared" si="20"/>
        <v>0</v>
      </c>
      <c r="K198" s="187"/>
      <c r="L198" s="188"/>
      <c r="M198" s="189" t="s">
        <v>1</v>
      </c>
      <c r="N198" s="190" t="s">
        <v>42</v>
      </c>
      <c r="P198" s="147">
        <f t="shared" si="21"/>
        <v>0</v>
      </c>
      <c r="Q198" s="147">
        <v>0</v>
      </c>
      <c r="R198" s="147">
        <f t="shared" si="22"/>
        <v>0</v>
      </c>
      <c r="S198" s="147">
        <v>0</v>
      </c>
      <c r="T198" s="148">
        <f t="shared" si="23"/>
        <v>0</v>
      </c>
      <c r="AR198" s="149" t="s">
        <v>4616</v>
      </c>
      <c r="AT198" s="149" t="s">
        <v>263</v>
      </c>
      <c r="AU198" s="149" t="s">
        <v>89</v>
      </c>
      <c r="AY198" s="17" t="s">
        <v>156</v>
      </c>
      <c r="BE198" s="150">
        <f t="shared" si="24"/>
        <v>0</v>
      </c>
      <c r="BF198" s="150">
        <f t="shared" si="25"/>
        <v>0</v>
      </c>
      <c r="BG198" s="150">
        <f t="shared" si="26"/>
        <v>0</v>
      </c>
      <c r="BH198" s="150">
        <f t="shared" si="27"/>
        <v>0</v>
      </c>
      <c r="BI198" s="150">
        <f t="shared" si="28"/>
        <v>0</v>
      </c>
      <c r="BJ198" s="17" t="s">
        <v>89</v>
      </c>
      <c r="BK198" s="150">
        <f t="shared" si="29"/>
        <v>0</v>
      </c>
      <c r="BL198" s="17" t="s">
        <v>1219</v>
      </c>
      <c r="BM198" s="149" t="s">
        <v>3217</v>
      </c>
    </row>
    <row r="199" spans="2:65" s="1" customFormat="1" ht="16.5" customHeight="1">
      <c r="B199" s="136"/>
      <c r="C199" s="137" t="s">
        <v>1257</v>
      </c>
      <c r="D199" s="137" t="s">
        <v>157</v>
      </c>
      <c r="E199" s="138" t="s">
        <v>7911</v>
      </c>
      <c r="F199" s="139" t="s">
        <v>7912</v>
      </c>
      <c r="G199" s="140" t="s">
        <v>333</v>
      </c>
      <c r="H199" s="141">
        <v>6</v>
      </c>
      <c r="I199" s="142"/>
      <c r="J199" s="143">
        <f t="shared" si="20"/>
        <v>0</v>
      </c>
      <c r="K199" s="144"/>
      <c r="L199" s="32"/>
      <c r="M199" s="145" t="s">
        <v>1</v>
      </c>
      <c r="N199" s="146" t="s">
        <v>42</v>
      </c>
      <c r="P199" s="147">
        <f t="shared" si="21"/>
        <v>0</v>
      </c>
      <c r="Q199" s="147">
        <v>0</v>
      </c>
      <c r="R199" s="147">
        <f t="shared" si="22"/>
        <v>0</v>
      </c>
      <c r="S199" s="147">
        <v>0</v>
      </c>
      <c r="T199" s="148">
        <f t="shared" si="23"/>
        <v>0</v>
      </c>
      <c r="AR199" s="149" t="s">
        <v>1219</v>
      </c>
      <c r="AT199" s="149" t="s">
        <v>157</v>
      </c>
      <c r="AU199" s="149" t="s">
        <v>89</v>
      </c>
      <c r="AY199" s="17" t="s">
        <v>156</v>
      </c>
      <c r="BE199" s="150">
        <f t="shared" si="24"/>
        <v>0</v>
      </c>
      <c r="BF199" s="150">
        <f t="shared" si="25"/>
        <v>0</v>
      </c>
      <c r="BG199" s="150">
        <f t="shared" si="26"/>
        <v>0</v>
      </c>
      <c r="BH199" s="150">
        <f t="shared" si="27"/>
        <v>0</v>
      </c>
      <c r="BI199" s="150">
        <f t="shared" si="28"/>
        <v>0</v>
      </c>
      <c r="BJ199" s="17" t="s">
        <v>89</v>
      </c>
      <c r="BK199" s="150">
        <f t="shared" si="29"/>
        <v>0</v>
      </c>
      <c r="BL199" s="17" t="s">
        <v>1219</v>
      </c>
      <c r="BM199" s="149" t="s">
        <v>3225</v>
      </c>
    </row>
    <row r="200" spans="2:65" s="1" customFormat="1" ht="33" customHeight="1">
      <c r="B200" s="136"/>
      <c r="C200" s="137" t="s">
        <v>1262</v>
      </c>
      <c r="D200" s="137" t="s">
        <v>157</v>
      </c>
      <c r="E200" s="138" t="s">
        <v>7913</v>
      </c>
      <c r="F200" s="139" t="s">
        <v>7914</v>
      </c>
      <c r="G200" s="140" t="s">
        <v>333</v>
      </c>
      <c r="H200" s="141">
        <v>1</v>
      </c>
      <c r="I200" s="142"/>
      <c r="J200" s="143">
        <f t="shared" si="20"/>
        <v>0</v>
      </c>
      <c r="K200" s="144"/>
      <c r="L200" s="32"/>
      <c r="M200" s="145" t="s">
        <v>1</v>
      </c>
      <c r="N200" s="146" t="s">
        <v>42</v>
      </c>
      <c r="P200" s="147">
        <f t="shared" si="21"/>
        <v>0</v>
      </c>
      <c r="Q200" s="147">
        <v>0</v>
      </c>
      <c r="R200" s="147">
        <f t="shared" si="22"/>
        <v>0</v>
      </c>
      <c r="S200" s="147">
        <v>0</v>
      </c>
      <c r="T200" s="148">
        <f t="shared" si="23"/>
        <v>0</v>
      </c>
      <c r="AR200" s="149" t="s">
        <v>1219</v>
      </c>
      <c r="AT200" s="149" t="s">
        <v>157</v>
      </c>
      <c r="AU200" s="149" t="s">
        <v>89</v>
      </c>
      <c r="AY200" s="17" t="s">
        <v>156</v>
      </c>
      <c r="BE200" s="150">
        <f t="shared" si="24"/>
        <v>0</v>
      </c>
      <c r="BF200" s="150">
        <f t="shared" si="25"/>
        <v>0</v>
      </c>
      <c r="BG200" s="150">
        <f t="shared" si="26"/>
        <v>0</v>
      </c>
      <c r="BH200" s="150">
        <f t="shared" si="27"/>
        <v>0</v>
      </c>
      <c r="BI200" s="150">
        <f t="shared" si="28"/>
        <v>0</v>
      </c>
      <c r="BJ200" s="17" t="s">
        <v>89</v>
      </c>
      <c r="BK200" s="150">
        <f t="shared" si="29"/>
        <v>0</v>
      </c>
      <c r="BL200" s="17" t="s">
        <v>1219</v>
      </c>
      <c r="BM200" s="149" t="s">
        <v>3295</v>
      </c>
    </row>
    <row r="201" spans="2:65" s="1" customFormat="1" ht="16.5" customHeight="1">
      <c r="B201" s="136"/>
      <c r="C201" s="137" t="s">
        <v>1268</v>
      </c>
      <c r="D201" s="137" t="s">
        <v>157</v>
      </c>
      <c r="E201" s="138" t="s">
        <v>7871</v>
      </c>
      <c r="F201" s="139" t="s">
        <v>7872</v>
      </c>
      <c r="G201" s="140" t="s">
        <v>333</v>
      </c>
      <c r="H201" s="141">
        <v>1</v>
      </c>
      <c r="I201" s="142"/>
      <c r="J201" s="143">
        <f t="shared" si="20"/>
        <v>0</v>
      </c>
      <c r="K201" s="144"/>
      <c r="L201" s="32"/>
      <c r="M201" s="145" t="s">
        <v>1</v>
      </c>
      <c r="N201" s="146" t="s">
        <v>42</v>
      </c>
      <c r="P201" s="147">
        <f t="shared" si="21"/>
        <v>0</v>
      </c>
      <c r="Q201" s="147">
        <v>0</v>
      </c>
      <c r="R201" s="147">
        <f t="shared" si="22"/>
        <v>0</v>
      </c>
      <c r="S201" s="147">
        <v>0</v>
      </c>
      <c r="T201" s="148">
        <f t="shared" si="23"/>
        <v>0</v>
      </c>
      <c r="AR201" s="149" t="s">
        <v>1219</v>
      </c>
      <c r="AT201" s="149" t="s">
        <v>157</v>
      </c>
      <c r="AU201" s="149" t="s">
        <v>89</v>
      </c>
      <c r="AY201" s="17" t="s">
        <v>156</v>
      </c>
      <c r="BE201" s="150">
        <f t="shared" si="24"/>
        <v>0</v>
      </c>
      <c r="BF201" s="150">
        <f t="shared" si="25"/>
        <v>0</v>
      </c>
      <c r="BG201" s="150">
        <f t="shared" si="26"/>
        <v>0</v>
      </c>
      <c r="BH201" s="150">
        <f t="shared" si="27"/>
        <v>0</v>
      </c>
      <c r="BI201" s="150">
        <f t="shared" si="28"/>
        <v>0</v>
      </c>
      <c r="BJ201" s="17" t="s">
        <v>89</v>
      </c>
      <c r="BK201" s="150">
        <f t="shared" si="29"/>
        <v>0</v>
      </c>
      <c r="BL201" s="17" t="s">
        <v>1219</v>
      </c>
      <c r="BM201" s="149" t="s">
        <v>3311</v>
      </c>
    </row>
    <row r="202" spans="2:65" s="1" customFormat="1" ht="24.2" customHeight="1">
      <c r="B202" s="136"/>
      <c r="C202" s="137" t="s">
        <v>1273</v>
      </c>
      <c r="D202" s="137" t="s">
        <v>157</v>
      </c>
      <c r="E202" s="138" t="s">
        <v>7915</v>
      </c>
      <c r="F202" s="139" t="s">
        <v>7916</v>
      </c>
      <c r="G202" s="140" t="s">
        <v>165</v>
      </c>
      <c r="H202" s="141">
        <v>8</v>
      </c>
      <c r="I202" s="142"/>
      <c r="J202" s="143">
        <f t="shared" si="20"/>
        <v>0</v>
      </c>
      <c r="K202" s="144"/>
      <c r="L202" s="32"/>
      <c r="M202" s="145" t="s">
        <v>1</v>
      </c>
      <c r="N202" s="146" t="s">
        <v>42</v>
      </c>
      <c r="P202" s="147">
        <f t="shared" si="21"/>
        <v>0</v>
      </c>
      <c r="Q202" s="147">
        <v>0</v>
      </c>
      <c r="R202" s="147">
        <f t="shared" si="22"/>
        <v>0</v>
      </c>
      <c r="S202" s="147">
        <v>0</v>
      </c>
      <c r="T202" s="148">
        <f t="shared" si="23"/>
        <v>0</v>
      </c>
      <c r="AR202" s="149" t="s">
        <v>1219</v>
      </c>
      <c r="AT202" s="149" t="s">
        <v>157</v>
      </c>
      <c r="AU202" s="149" t="s">
        <v>89</v>
      </c>
      <c r="AY202" s="17" t="s">
        <v>156</v>
      </c>
      <c r="BE202" s="150">
        <f t="shared" si="24"/>
        <v>0</v>
      </c>
      <c r="BF202" s="150">
        <f t="shared" si="25"/>
        <v>0</v>
      </c>
      <c r="BG202" s="150">
        <f t="shared" si="26"/>
        <v>0</v>
      </c>
      <c r="BH202" s="150">
        <f t="shared" si="27"/>
        <v>0</v>
      </c>
      <c r="BI202" s="150">
        <f t="shared" si="28"/>
        <v>0</v>
      </c>
      <c r="BJ202" s="17" t="s">
        <v>89</v>
      </c>
      <c r="BK202" s="150">
        <f t="shared" si="29"/>
        <v>0</v>
      </c>
      <c r="BL202" s="17" t="s">
        <v>1219</v>
      </c>
      <c r="BM202" s="149" t="s">
        <v>3319</v>
      </c>
    </row>
    <row r="203" spans="2:65" s="1" customFormat="1" ht="16.5" customHeight="1">
      <c r="B203" s="136"/>
      <c r="C203" s="137" t="s">
        <v>1286</v>
      </c>
      <c r="D203" s="137" t="s">
        <v>157</v>
      </c>
      <c r="E203" s="138" t="s">
        <v>7873</v>
      </c>
      <c r="F203" s="139" t="s">
        <v>7874</v>
      </c>
      <c r="G203" s="140" t="s">
        <v>333</v>
      </c>
      <c r="H203" s="141">
        <v>110</v>
      </c>
      <c r="I203" s="142"/>
      <c r="J203" s="143">
        <f t="shared" si="20"/>
        <v>0</v>
      </c>
      <c r="K203" s="144"/>
      <c r="L203" s="32"/>
      <c r="M203" s="145" t="s">
        <v>1</v>
      </c>
      <c r="N203" s="146" t="s">
        <v>42</v>
      </c>
      <c r="P203" s="147">
        <f t="shared" si="21"/>
        <v>0</v>
      </c>
      <c r="Q203" s="147">
        <v>0</v>
      </c>
      <c r="R203" s="147">
        <f t="shared" si="22"/>
        <v>0</v>
      </c>
      <c r="S203" s="147">
        <v>0</v>
      </c>
      <c r="T203" s="148">
        <f t="shared" si="23"/>
        <v>0</v>
      </c>
      <c r="AR203" s="149" t="s">
        <v>1219</v>
      </c>
      <c r="AT203" s="149" t="s">
        <v>157</v>
      </c>
      <c r="AU203" s="149" t="s">
        <v>89</v>
      </c>
      <c r="AY203" s="17" t="s">
        <v>156</v>
      </c>
      <c r="BE203" s="150">
        <f t="shared" si="24"/>
        <v>0</v>
      </c>
      <c r="BF203" s="150">
        <f t="shared" si="25"/>
        <v>0</v>
      </c>
      <c r="BG203" s="150">
        <f t="shared" si="26"/>
        <v>0</v>
      </c>
      <c r="BH203" s="150">
        <f t="shared" si="27"/>
        <v>0</v>
      </c>
      <c r="BI203" s="150">
        <f t="shared" si="28"/>
        <v>0</v>
      </c>
      <c r="BJ203" s="17" t="s">
        <v>89</v>
      </c>
      <c r="BK203" s="150">
        <f t="shared" si="29"/>
        <v>0</v>
      </c>
      <c r="BL203" s="17" t="s">
        <v>1219</v>
      </c>
      <c r="BM203" s="149" t="s">
        <v>3329</v>
      </c>
    </row>
    <row r="204" spans="2:65" s="1" customFormat="1" ht="21.75" customHeight="1">
      <c r="B204" s="136"/>
      <c r="C204" s="137" t="s">
        <v>1296</v>
      </c>
      <c r="D204" s="137" t="s">
        <v>157</v>
      </c>
      <c r="E204" s="138" t="s">
        <v>7917</v>
      </c>
      <c r="F204" s="139" t="s">
        <v>7918</v>
      </c>
      <c r="G204" s="140" t="s">
        <v>333</v>
      </c>
      <c r="H204" s="141">
        <v>1</v>
      </c>
      <c r="I204" s="142"/>
      <c r="J204" s="143">
        <f t="shared" si="20"/>
        <v>0</v>
      </c>
      <c r="K204" s="144"/>
      <c r="L204" s="32"/>
      <c r="M204" s="145" t="s">
        <v>1</v>
      </c>
      <c r="N204" s="146" t="s">
        <v>42</v>
      </c>
      <c r="P204" s="147">
        <f t="shared" si="21"/>
        <v>0</v>
      </c>
      <c r="Q204" s="147">
        <v>0</v>
      </c>
      <c r="R204" s="147">
        <f t="shared" si="22"/>
        <v>0</v>
      </c>
      <c r="S204" s="147">
        <v>0</v>
      </c>
      <c r="T204" s="148">
        <f t="shared" si="23"/>
        <v>0</v>
      </c>
      <c r="AR204" s="149" t="s">
        <v>1219</v>
      </c>
      <c r="AT204" s="149" t="s">
        <v>157</v>
      </c>
      <c r="AU204" s="149" t="s">
        <v>89</v>
      </c>
      <c r="AY204" s="17" t="s">
        <v>156</v>
      </c>
      <c r="BE204" s="150">
        <f t="shared" si="24"/>
        <v>0</v>
      </c>
      <c r="BF204" s="150">
        <f t="shared" si="25"/>
        <v>0</v>
      </c>
      <c r="BG204" s="150">
        <f t="shared" si="26"/>
        <v>0</v>
      </c>
      <c r="BH204" s="150">
        <f t="shared" si="27"/>
        <v>0</v>
      </c>
      <c r="BI204" s="150">
        <f t="shared" si="28"/>
        <v>0</v>
      </c>
      <c r="BJ204" s="17" t="s">
        <v>89</v>
      </c>
      <c r="BK204" s="150">
        <f t="shared" si="29"/>
        <v>0</v>
      </c>
      <c r="BL204" s="17" t="s">
        <v>1219</v>
      </c>
      <c r="BM204" s="149" t="s">
        <v>1399</v>
      </c>
    </row>
    <row r="205" spans="2:65" s="1" customFormat="1" ht="16.5" customHeight="1">
      <c r="B205" s="136"/>
      <c r="C205" s="137" t="s">
        <v>1305</v>
      </c>
      <c r="D205" s="137" t="s">
        <v>157</v>
      </c>
      <c r="E205" s="138" t="s">
        <v>7712</v>
      </c>
      <c r="F205" s="139" t="s">
        <v>7713</v>
      </c>
      <c r="G205" s="140" t="s">
        <v>4149</v>
      </c>
      <c r="H205" s="201"/>
      <c r="I205" s="142"/>
      <c r="J205" s="143">
        <f t="shared" si="20"/>
        <v>0</v>
      </c>
      <c r="K205" s="144"/>
      <c r="L205" s="32"/>
      <c r="M205" s="145" t="s">
        <v>1</v>
      </c>
      <c r="N205" s="146" t="s">
        <v>42</v>
      </c>
      <c r="P205" s="147">
        <f t="shared" si="21"/>
        <v>0</v>
      </c>
      <c r="Q205" s="147">
        <v>0</v>
      </c>
      <c r="R205" s="147">
        <f t="shared" si="22"/>
        <v>0</v>
      </c>
      <c r="S205" s="147">
        <v>0</v>
      </c>
      <c r="T205" s="148">
        <f t="shared" si="23"/>
        <v>0</v>
      </c>
      <c r="AR205" s="149" t="s">
        <v>1219</v>
      </c>
      <c r="AT205" s="149" t="s">
        <v>157</v>
      </c>
      <c r="AU205" s="149" t="s">
        <v>89</v>
      </c>
      <c r="AY205" s="17" t="s">
        <v>156</v>
      </c>
      <c r="BE205" s="150">
        <f t="shared" si="24"/>
        <v>0</v>
      </c>
      <c r="BF205" s="150">
        <f t="shared" si="25"/>
        <v>0</v>
      </c>
      <c r="BG205" s="150">
        <f t="shared" si="26"/>
        <v>0</v>
      </c>
      <c r="BH205" s="150">
        <f t="shared" si="27"/>
        <v>0</v>
      </c>
      <c r="BI205" s="150">
        <f t="shared" si="28"/>
        <v>0</v>
      </c>
      <c r="BJ205" s="17" t="s">
        <v>89</v>
      </c>
      <c r="BK205" s="150">
        <f t="shared" si="29"/>
        <v>0</v>
      </c>
      <c r="BL205" s="17" t="s">
        <v>1219</v>
      </c>
      <c r="BM205" s="149" t="s">
        <v>3376</v>
      </c>
    </row>
    <row r="206" spans="2:65" s="1" customFormat="1" ht="16.5" customHeight="1">
      <c r="B206" s="136"/>
      <c r="C206" s="137" t="s">
        <v>1311</v>
      </c>
      <c r="D206" s="137" t="s">
        <v>157</v>
      </c>
      <c r="E206" s="138" t="s">
        <v>7879</v>
      </c>
      <c r="F206" s="139" t="s">
        <v>7880</v>
      </c>
      <c r="G206" s="140" t="s">
        <v>165</v>
      </c>
      <c r="H206" s="141">
        <v>4</v>
      </c>
      <c r="I206" s="142"/>
      <c r="J206" s="143">
        <f t="shared" si="20"/>
        <v>0</v>
      </c>
      <c r="K206" s="144"/>
      <c r="L206" s="32"/>
      <c r="M206" s="145" t="s">
        <v>1</v>
      </c>
      <c r="N206" s="146" t="s">
        <v>42</v>
      </c>
      <c r="P206" s="147">
        <f t="shared" si="21"/>
        <v>0</v>
      </c>
      <c r="Q206" s="147">
        <v>0</v>
      </c>
      <c r="R206" s="147">
        <f t="shared" si="22"/>
        <v>0</v>
      </c>
      <c r="S206" s="147">
        <v>0</v>
      </c>
      <c r="T206" s="148">
        <f t="shared" si="23"/>
        <v>0</v>
      </c>
      <c r="AR206" s="149" t="s">
        <v>1219</v>
      </c>
      <c r="AT206" s="149" t="s">
        <v>157</v>
      </c>
      <c r="AU206" s="149" t="s">
        <v>89</v>
      </c>
      <c r="AY206" s="17" t="s">
        <v>156</v>
      </c>
      <c r="BE206" s="150">
        <f t="shared" si="24"/>
        <v>0</v>
      </c>
      <c r="BF206" s="150">
        <f t="shared" si="25"/>
        <v>0</v>
      </c>
      <c r="BG206" s="150">
        <f t="shared" si="26"/>
        <v>0</v>
      </c>
      <c r="BH206" s="150">
        <f t="shared" si="27"/>
        <v>0</v>
      </c>
      <c r="BI206" s="150">
        <f t="shared" si="28"/>
        <v>0</v>
      </c>
      <c r="BJ206" s="17" t="s">
        <v>89</v>
      </c>
      <c r="BK206" s="150">
        <f t="shared" si="29"/>
        <v>0</v>
      </c>
      <c r="BL206" s="17" t="s">
        <v>1219</v>
      </c>
      <c r="BM206" s="149" t="s">
        <v>3409</v>
      </c>
    </row>
    <row r="207" spans="2:65" s="1" customFormat="1" ht="16.5" customHeight="1">
      <c r="B207" s="136"/>
      <c r="C207" s="137" t="s">
        <v>1317</v>
      </c>
      <c r="D207" s="137" t="s">
        <v>157</v>
      </c>
      <c r="E207" s="138" t="s">
        <v>7881</v>
      </c>
      <c r="F207" s="139" t="s">
        <v>7882</v>
      </c>
      <c r="G207" s="140" t="s">
        <v>165</v>
      </c>
      <c r="H207" s="141">
        <v>20</v>
      </c>
      <c r="I207" s="142"/>
      <c r="J207" s="143">
        <f t="shared" si="20"/>
        <v>0</v>
      </c>
      <c r="K207" s="144"/>
      <c r="L207" s="32"/>
      <c r="M207" s="145" t="s">
        <v>1</v>
      </c>
      <c r="N207" s="146" t="s">
        <v>42</v>
      </c>
      <c r="P207" s="147">
        <f t="shared" si="21"/>
        <v>0</v>
      </c>
      <c r="Q207" s="147">
        <v>0</v>
      </c>
      <c r="R207" s="147">
        <f t="shared" si="22"/>
        <v>0</v>
      </c>
      <c r="S207" s="147">
        <v>0</v>
      </c>
      <c r="T207" s="148">
        <f t="shared" si="23"/>
        <v>0</v>
      </c>
      <c r="AR207" s="149" t="s">
        <v>1219</v>
      </c>
      <c r="AT207" s="149" t="s">
        <v>157</v>
      </c>
      <c r="AU207" s="149" t="s">
        <v>89</v>
      </c>
      <c r="AY207" s="17" t="s">
        <v>156</v>
      </c>
      <c r="BE207" s="150">
        <f t="shared" si="24"/>
        <v>0</v>
      </c>
      <c r="BF207" s="150">
        <f t="shared" si="25"/>
        <v>0</v>
      </c>
      <c r="BG207" s="150">
        <f t="shared" si="26"/>
        <v>0</v>
      </c>
      <c r="BH207" s="150">
        <f t="shared" si="27"/>
        <v>0</v>
      </c>
      <c r="BI207" s="150">
        <f t="shared" si="28"/>
        <v>0</v>
      </c>
      <c r="BJ207" s="17" t="s">
        <v>89</v>
      </c>
      <c r="BK207" s="150">
        <f t="shared" si="29"/>
        <v>0</v>
      </c>
      <c r="BL207" s="17" t="s">
        <v>1219</v>
      </c>
      <c r="BM207" s="149" t="s">
        <v>3427</v>
      </c>
    </row>
    <row r="208" spans="2:65" s="10" customFormat="1" ht="25.9" customHeight="1">
      <c r="B208" s="126"/>
      <c r="D208" s="127" t="s">
        <v>75</v>
      </c>
      <c r="E208" s="128" t="s">
        <v>7780</v>
      </c>
      <c r="F208" s="128" t="s">
        <v>7163</v>
      </c>
      <c r="I208" s="129"/>
      <c r="J208" s="130">
        <f>BK208</f>
        <v>0</v>
      </c>
      <c r="L208" s="126"/>
      <c r="M208" s="131"/>
      <c r="P208" s="132">
        <f>SUM(P209:P212)</f>
        <v>0</v>
      </c>
      <c r="R208" s="132">
        <f>SUM(R209:R212)</f>
        <v>0</v>
      </c>
      <c r="T208" s="133">
        <f>SUM(T209:T212)</f>
        <v>0</v>
      </c>
      <c r="AR208" s="127" t="s">
        <v>155</v>
      </c>
      <c r="AT208" s="134" t="s">
        <v>75</v>
      </c>
      <c r="AU208" s="134" t="s">
        <v>76</v>
      </c>
      <c r="AY208" s="127" t="s">
        <v>156</v>
      </c>
      <c r="BK208" s="135">
        <f>SUM(BK209:BK212)</f>
        <v>0</v>
      </c>
    </row>
    <row r="209" spans="2:65" s="1" customFormat="1" ht="24.2" customHeight="1">
      <c r="B209" s="136"/>
      <c r="C209" s="137" t="s">
        <v>1323</v>
      </c>
      <c r="D209" s="137" t="s">
        <v>157</v>
      </c>
      <c r="E209" s="138" t="s">
        <v>7781</v>
      </c>
      <c r="F209" s="139" t="s">
        <v>7782</v>
      </c>
      <c r="G209" s="140" t="s">
        <v>333</v>
      </c>
      <c r="H209" s="141">
        <v>1</v>
      </c>
      <c r="I209" s="142"/>
      <c r="J209" s="143">
        <f>ROUND(I209*H209,2)</f>
        <v>0</v>
      </c>
      <c r="K209" s="144"/>
      <c r="L209" s="32"/>
      <c r="M209" s="145" t="s">
        <v>1</v>
      </c>
      <c r="N209" s="146" t="s">
        <v>42</v>
      </c>
      <c r="P209" s="147">
        <f>O209*H209</f>
        <v>0</v>
      </c>
      <c r="Q209" s="147">
        <v>0</v>
      </c>
      <c r="R209" s="147">
        <f>Q209*H209</f>
        <v>0</v>
      </c>
      <c r="S209" s="147">
        <v>0</v>
      </c>
      <c r="T209" s="148">
        <f>S209*H209</f>
        <v>0</v>
      </c>
      <c r="AR209" s="149" t="s">
        <v>1219</v>
      </c>
      <c r="AT209" s="149" t="s">
        <v>157</v>
      </c>
      <c r="AU209" s="149" t="s">
        <v>82</v>
      </c>
      <c r="AY209" s="17" t="s">
        <v>156</v>
      </c>
      <c r="BE209" s="150">
        <f>IF(N209="základná",J209,0)</f>
        <v>0</v>
      </c>
      <c r="BF209" s="150">
        <f>IF(N209="znížená",J209,0)</f>
        <v>0</v>
      </c>
      <c r="BG209" s="150">
        <f>IF(N209="zákl. prenesená",J209,0)</f>
        <v>0</v>
      </c>
      <c r="BH209" s="150">
        <f>IF(N209="zníž. prenesená",J209,0)</f>
        <v>0</v>
      </c>
      <c r="BI209" s="150">
        <f>IF(N209="nulová",J209,0)</f>
        <v>0</v>
      </c>
      <c r="BJ209" s="17" t="s">
        <v>89</v>
      </c>
      <c r="BK209" s="150">
        <f>ROUND(I209*H209,2)</f>
        <v>0</v>
      </c>
      <c r="BL209" s="17" t="s">
        <v>1219</v>
      </c>
      <c r="BM209" s="149" t="s">
        <v>3460</v>
      </c>
    </row>
    <row r="210" spans="2:65" s="1" customFormat="1" ht="24.2" customHeight="1">
      <c r="B210" s="136"/>
      <c r="C210" s="137" t="s">
        <v>1328</v>
      </c>
      <c r="D210" s="137" t="s">
        <v>157</v>
      </c>
      <c r="E210" s="138" t="s">
        <v>7783</v>
      </c>
      <c r="F210" s="139" t="s">
        <v>7784</v>
      </c>
      <c r="G210" s="140" t="s">
        <v>4149</v>
      </c>
      <c r="H210" s="201"/>
      <c r="I210" s="142"/>
      <c r="J210" s="143">
        <f>ROUND(I210*H210,2)</f>
        <v>0</v>
      </c>
      <c r="K210" s="144"/>
      <c r="L210" s="32"/>
      <c r="M210" s="145" t="s">
        <v>1</v>
      </c>
      <c r="N210" s="146" t="s">
        <v>42</v>
      </c>
      <c r="P210" s="147">
        <f>O210*H210</f>
        <v>0</v>
      </c>
      <c r="Q210" s="147">
        <v>0</v>
      </c>
      <c r="R210" s="147">
        <f>Q210*H210</f>
        <v>0</v>
      </c>
      <c r="S210" s="147">
        <v>0</v>
      </c>
      <c r="T210" s="148">
        <f>S210*H210</f>
        <v>0</v>
      </c>
      <c r="AR210" s="149" t="s">
        <v>1219</v>
      </c>
      <c r="AT210" s="149" t="s">
        <v>157</v>
      </c>
      <c r="AU210" s="149" t="s">
        <v>82</v>
      </c>
      <c r="AY210" s="17" t="s">
        <v>156</v>
      </c>
      <c r="BE210" s="150">
        <f>IF(N210="základná",J210,0)</f>
        <v>0</v>
      </c>
      <c r="BF210" s="150">
        <f>IF(N210="znížená",J210,0)</f>
        <v>0</v>
      </c>
      <c r="BG210" s="150">
        <f>IF(N210="zákl. prenesená",J210,0)</f>
        <v>0</v>
      </c>
      <c r="BH210" s="150">
        <f>IF(N210="zníž. prenesená",J210,0)</f>
        <v>0</v>
      </c>
      <c r="BI210" s="150">
        <f>IF(N210="nulová",J210,0)</f>
        <v>0</v>
      </c>
      <c r="BJ210" s="17" t="s">
        <v>89</v>
      </c>
      <c r="BK210" s="150">
        <f>ROUND(I210*H210,2)</f>
        <v>0</v>
      </c>
      <c r="BL210" s="17" t="s">
        <v>1219</v>
      </c>
      <c r="BM210" s="149" t="s">
        <v>3475</v>
      </c>
    </row>
    <row r="211" spans="2:65" s="1" customFormat="1" ht="16.5" customHeight="1">
      <c r="B211" s="136"/>
      <c r="C211" s="137" t="s">
        <v>1334</v>
      </c>
      <c r="D211" s="137" t="s">
        <v>157</v>
      </c>
      <c r="E211" s="138" t="s">
        <v>7785</v>
      </c>
      <c r="F211" s="139" t="s">
        <v>7786</v>
      </c>
      <c r="G211" s="140" t="s">
        <v>4149</v>
      </c>
      <c r="H211" s="201"/>
      <c r="I211" s="142"/>
      <c r="J211" s="143">
        <f>ROUND(I211*H211,2)</f>
        <v>0</v>
      </c>
      <c r="K211" s="144"/>
      <c r="L211" s="32"/>
      <c r="M211" s="145" t="s">
        <v>1</v>
      </c>
      <c r="N211" s="146" t="s">
        <v>42</v>
      </c>
      <c r="P211" s="147">
        <f>O211*H211</f>
        <v>0</v>
      </c>
      <c r="Q211" s="147">
        <v>0</v>
      </c>
      <c r="R211" s="147">
        <f>Q211*H211</f>
        <v>0</v>
      </c>
      <c r="S211" s="147">
        <v>0</v>
      </c>
      <c r="T211" s="148">
        <f>S211*H211</f>
        <v>0</v>
      </c>
      <c r="AR211" s="149" t="s">
        <v>1219</v>
      </c>
      <c r="AT211" s="149" t="s">
        <v>157</v>
      </c>
      <c r="AU211" s="149" t="s">
        <v>82</v>
      </c>
      <c r="AY211" s="17" t="s">
        <v>156</v>
      </c>
      <c r="BE211" s="150">
        <f>IF(N211="základná",J211,0)</f>
        <v>0</v>
      </c>
      <c r="BF211" s="150">
        <f>IF(N211="znížená",J211,0)</f>
        <v>0</v>
      </c>
      <c r="BG211" s="150">
        <f>IF(N211="zákl. prenesená",J211,0)</f>
        <v>0</v>
      </c>
      <c r="BH211" s="150">
        <f>IF(N211="zníž. prenesená",J211,0)</f>
        <v>0</v>
      </c>
      <c r="BI211" s="150">
        <f>IF(N211="nulová",J211,0)</f>
        <v>0</v>
      </c>
      <c r="BJ211" s="17" t="s">
        <v>89</v>
      </c>
      <c r="BK211" s="150">
        <f>ROUND(I211*H211,2)</f>
        <v>0</v>
      </c>
      <c r="BL211" s="17" t="s">
        <v>1219</v>
      </c>
      <c r="BM211" s="149" t="s">
        <v>3504</v>
      </c>
    </row>
    <row r="212" spans="2:65" s="1" customFormat="1" ht="16.5" customHeight="1">
      <c r="B212" s="136"/>
      <c r="C212" s="137" t="s">
        <v>1343</v>
      </c>
      <c r="D212" s="137" t="s">
        <v>157</v>
      </c>
      <c r="E212" s="138" t="s">
        <v>7359</v>
      </c>
      <c r="F212" s="139" t="s">
        <v>7360</v>
      </c>
      <c r="G212" s="140" t="s">
        <v>4149</v>
      </c>
      <c r="H212" s="201"/>
      <c r="I212" s="142"/>
      <c r="J212" s="143">
        <f>ROUND(I212*H212,2)</f>
        <v>0</v>
      </c>
      <c r="K212" s="144"/>
      <c r="L212" s="32"/>
      <c r="M212" s="202" t="s">
        <v>1</v>
      </c>
      <c r="N212" s="203" t="s">
        <v>42</v>
      </c>
      <c r="O212" s="204"/>
      <c r="P212" s="205">
        <f>O212*H212</f>
        <v>0</v>
      </c>
      <c r="Q212" s="205">
        <v>0</v>
      </c>
      <c r="R212" s="205">
        <f>Q212*H212</f>
        <v>0</v>
      </c>
      <c r="S212" s="205">
        <v>0</v>
      </c>
      <c r="T212" s="206">
        <f>S212*H212</f>
        <v>0</v>
      </c>
      <c r="AR212" s="149" t="s">
        <v>1219</v>
      </c>
      <c r="AT212" s="149" t="s">
        <v>157</v>
      </c>
      <c r="AU212" s="149" t="s">
        <v>82</v>
      </c>
      <c r="AY212" s="17" t="s">
        <v>156</v>
      </c>
      <c r="BE212" s="150">
        <f>IF(N212="základná",J212,0)</f>
        <v>0</v>
      </c>
      <c r="BF212" s="150">
        <f>IF(N212="znížená",J212,0)</f>
        <v>0</v>
      </c>
      <c r="BG212" s="150">
        <f>IF(N212="zákl. prenesená",J212,0)</f>
        <v>0</v>
      </c>
      <c r="BH212" s="150">
        <f>IF(N212="zníž. prenesená",J212,0)</f>
        <v>0</v>
      </c>
      <c r="BI212" s="150">
        <f>IF(N212="nulová",J212,0)</f>
        <v>0</v>
      </c>
      <c r="BJ212" s="17" t="s">
        <v>89</v>
      </c>
      <c r="BK212" s="150">
        <f>ROUND(I212*H212,2)</f>
        <v>0</v>
      </c>
      <c r="BL212" s="17" t="s">
        <v>1219</v>
      </c>
      <c r="BM212" s="149" t="s">
        <v>3538</v>
      </c>
    </row>
    <row r="213" spans="2:65" s="1" customFormat="1" ht="6.95" customHeight="1">
      <c r="B213" s="47"/>
      <c r="C213" s="48"/>
      <c r="D213" s="48"/>
      <c r="E213" s="48"/>
      <c r="F213" s="48"/>
      <c r="G213" s="48"/>
      <c r="H213" s="48"/>
      <c r="I213" s="48"/>
      <c r="J213" s="48"/>
      <c r="K213" s="48"/>
      <c r="L213" s="32"/>
    </row>
  </sheetData>
  <autoFilter ref="C124:K212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56"/>
  <sheetViews>
    <sheetView showGridLines="0" topLeftCell="A109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8" t="s">
        <v>5</v>
      </c>
      <c r="M2" s="239"/>
      <c r="N2" s="239"/>
      <c r="O2" s="239"/>
      <c r="P2" s="239"/>
      <c r="Q2" s="239"/>
      <c r="R2" s="239"/>
      <c r="S2" s="239"/>
      <c r="T2" s="239"/>
      <c r="U2" s="239"/>
      <c r="V2" s="239"/>
      <c r="AT2" s="17" t="s">
        <v>132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136</v>
      </c>
      <c r="L4" s="20"/>
      <c r="M4" s="95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74" t="str">
        <f>'Rekapitulácia stavby'!K6</f>
        <v>SO01 - TOPOĽČIANKY, Centrálny logistický sklad (CLS), KASÁRNE, REKONŠTRUKCIA OBJEKTU UBYTOVNE 001</v>
      </c>
      <c r="F7" s="275"/>
      <c r="G7" s="275"/>
      <c r="H7" s="275"/>
      <c r="L7" s="20"/>
    </row>
    <row r="8" spans="2:46" ht="12" customHeight="1">
      <c r="B8" s="20"/>
      <c r="D8" s="27" t="s">
        <v>137</v>
      </c>
      <c r="L8" s="20"/>
    </row>
    <row r="9" spans="2:46" s="1" customFormat="1" ht="23.25" customHeight="1">
      <c r="B9" s="32"/>
      <c r="E9" s="274" t="s">
        <v>5160</v>
      </c>
      <c r="F9" s="273"/>
      <c r="G9" s="273"/>
      <c r="H9" s="273"/>
      <c r="L9" s="32"/>
    </row>
    <row r="10" spans="2:46" s="1" customFormat="1" ht="12" customHeight="1">
      <c r="B10" s="32"/>
      <c r="D10" s="27" t="s">
        <v>202</v>
      </c>
      <c r="L10" s="32"/>
    </row>
    <row r="11" spans="2:46" s="1" customFormat="1" ht="16.5" customHeight="1">
      <c r="B11" s="32"/>
      <c r="E11" s="270" t="s">
        <v>7919</v>
      </c>
      <c r="F11" s="273"/>
      <c r="G11" s="273"/>
      <c r="H11" s="273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20. 11. 2025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6" t="str">
        <f>'Rekapitulácia stavby'!E14</f>
        <v>Vyplň údaj</v>
      </c>
      <c r="F20" s="277"/>
      <c r="G20" s="277"/>
      <c r="H20" s="277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6023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6"/>
      <c r="E29" s="257" t="s">
        <v>1</v>
      </c>
      <c r="F29" s="257"/>
      <c r="G29" s="257"/>
      <c r="H29" s="257"/>
      <c r="L29" s="96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7" t="s">
        <v>36</v>
      </c>
      <c r="J32" s="69">
        <f>ROUND(J125,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8">
        <f>ROUND((SUM(BE125:BE155)),  2)</f>
        <v>0</v>
      </c>
      <c r="G35" s="99"/>
      <c r="H35" s="99"/>
      <c r="I35" s="100">
        <v>0.23</v>
      </c>
      <c r="J35" s="98">
        <f>ROUND(((SUM(BE125:BE155))*I35),  2)</f>
        <v>0</v>
      </c>
      <c r="L35" s="32"/>
    </row>
    <row r="36" spans="2:12" s="1" customFormat="1" ht="14.45" customHeight="1">
      <c r="B36" s="32"/>
      <c r="E36" s="37" t="s">
        <v>42</v>
      </c>
      <c r="F36" s="98">
        <f>ROUND((SUM(BF125:BF155)),  2)</f>
        <v>0</v>
      </c>
      <c r="G36" s="99"/>
      <c r="H36" s="99"/>
      <c r="I36" s="100">
        <v>0.23</v>
      </c>
      <c r="J36" s="98">
        <f>ROUND(((SUM(BF125:BF155))*I36),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8">
        <f>ROUND((SUM(BG125:BG155)),  2)</f>
        <v>0</v>
      </c>
      <c r="I37" s="101">
        <v>0.23</v>
      </c>
      <c r="J37" s="88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8">
        <f>ROUND((SUM(BH125:BH155)),  2)</f>
        <v>0</v>
      </c>
      <c r="I38" s="101">
        <v>0.23</v>
      </c>
      <c r="J38" s="88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8">
        <f>ROUND((SUM(BI125:BI155)),  2)</f>
        <v>0</v>
      </c>
      <c r="G39" s="99"/>
      <c r="H39" s="99"/>
      <c r="I39" s="100">
        <v>0</v>
      </c>
      <c r="J39" s="98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2"/>
      <c r="D41" s="103" t="s">
        <v>46</v>
      </c>
      <c r="E41" s="60"/>
      <c r="F41" s="60"/>
      <c r="G41" s="104" t="s">
        <v>47</v>
      </c>
      <c r="H41" s="105" t="s">
        <v>48</v>
      </c>
      <c r="I41" s="60"/>
      <c r="J41" s="106">
        <f>SUM(J32:J39)</f>
        <v>0</v>
      </c>
      <c r="K41" s="107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08" t="s">
        <v>52</v>
      </c>
      <c r="G61" s="46" t="s">
        <v>51</v>
      </c>
      <c r="H61" s="34"/>
      <c r="I61" s="34"/>
      <c r="J61" s="109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08" t="s">
        <v>52</v>
      </c>
      <c r="G76" s="46" t="s">
        <v>51</v>
      </c>
      <c r="H76" s="34"/>
      <c r="I76" s="34"/>
      <c r="J76" s="109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138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4" t="str">
        <f>E7</f>
        <v>SO01 - TOPOĽČIANKY, Centrálny logistický sklad (CLS), KASÁRNE, REKONŠTRUKCIA OBJEKTU UBYTOVNE 001</v>
      </c>
      <c r="F85" s="275"/>
      <c r="G85" s="275"/>
      <c r="H85" s="275"/>
      <c r="L85" s="32"/>
    </row>
    <row r="86" spans="2:12" ht="12" customHeight="1">
      <c r="B86" s="20"/>
      <c r="C86" s="27" t="s">
        <v>137</v>
      </c>
      <c r="L86" s="20"/>
    </row>
    <row r="87" spans="2:12" s="1" customFormat="1" ht="23.25" customHeight="1">
      <c r="B87" s="32"/>
      <c r="E87" s="274" t="s">
        <v>5160</v>
      </c>
      <c r="F87" s="273"/>
      <c r="G87" s="273"/>
      <c r="H87" s="273"/>
      <c r="L87" s="32"/>
    </row>
    <row r="88" spans="2:12" s="1" customFormat="1" ht="12" customHeight="1">
      <c r="B88" s="32"/>
      <c r="C88" s="27" t="s">
        <v>202</v>
      </c>
      <c r="L88" s="32"/>
    </row>
    <row r="89" spans="2:12" s="1" customFormat="1" ht="16.5" customHeight="1">
      <c r="B89" s="32"/>
      <c r="E89" s="270" t="str">
        <f>E11</f>
        <v>E1.7 - E1.7 Plynoinštalácia</v>
      </c>
      <c r="F89" s="273"/>
      <c r="G89" s="273"/>
      <c r="H89" s="273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Topoľčianky </v>
      </c>
      <c r="I91" s="27" t="s">
        <v>21</v>
      </c>
      <c r="J91" s="55" t="str">
        <f>IF(J14="","",J14)</f>
        <v>20. 11. 2025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 xml:space="preserve">MV SR Pribinova č.2, 812 72 Bratislava </v>
      </c>
      <c r="I93" s="27" t="s">
        <v>29</v>
      </c>
      <c r="J93" s="30" t="str">
        <f>E23</f>
        <v>STAPRING a.s. Ing.A. Režná,Ing.I.Kóňa</v>
      </c>
      <c r="L93" s="32"/>
    </row>
    <row r="94" spans="2:12" s="1" customFormat="1" ht="25.7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Ing. Schneiderová Jana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0" t="s">
        <v>139</v>
      </c>
      <c r="D96" s="102"/>
      <c r="E96" s="102"/>
      <c r="F96" s="102"/>
      <c r="G96" s="102"/>
      <c r="H96" s="102"/>
      <c r="I96" s="102"/>
      <c r="J96" s="111" t="s">
        <v>140</v>
      </c>
      <c r="K96" s="102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2" t="s">
        <v>141</v>
      </c>
      <c r="J98" s="69">
        <f>J125</f>
        <v>0</v>
      </c>
      <c r="L98" s="32"/>
      <c r="AU98" s="17" t="s">
        <v>142</v>
      </c>
    </row>
    <row r="99" spans="2:47" s="8" customFormat="1" ht="24.95" customHeight="1">
      <c r="B99" s="113"/>
      <c r="D99" s="114" t="s">
        <v>5166</v>
      </c>
      <c r="E99" s="115"/>
      <c r="F99" s="115"/>
      <c r="G99" s="115"/>
      <c r="H99" s="115"/>
      <c r="I99" s="115"/>
      <c r="J99" s="116">
        <f>J126</f>
        <v>0</v>
      </c>
      <c r="L99" s="113"/>
    </row>
    <row r="100" spans="2:47" s="14" customFormat="1" ht="19.899999999999999" customHeight="1">
      <c r="B100" s="176"/>
      <c r="D100" s="177" t="s">
        <v>7920</v>
      </c>
      <c r="E100" s="178"/>
      <c r="F100" s="178"/>
      <c r="G100" s="178"/>
      <c r="H100" s="178"/>
      <c r="I100" s="178"/>
      <c r="J100" s="179">
        <f>J127</f>
        <v>0</v>
      </c>
      <c r="L100" s="176"/>
    </row>
    <row r="101" spans="2:47" s="14" customFormat="1" ht="19.899999999999999" customHeight="1">
      <c r="B101" s="176"/>
      <c r="D101" s="177" t="s">
        <v>5174</v>
      </c>
      <c r="E101" s="178"/>
      <c r="F101" s="178"/>
      <c r="G101" s="178"/>
      <c r="H101" s="178"/>
      <c r="I101" s="178"/>
      <c r="J101" s="179">
        <f>J146</f>
        <v>0</v>
      </c>
      <c r="L101" s="176"/>
    </row>
    <row r="102" spans="2:47" s="14" customFormat="1" ht="19.899999999999999" customHeight="1">
      <c r="B102" s="176"/>
      <c r="D102" s="177" t="s">
        <v>6033</v>
      </c>
      <c r="E102" s="178"/>
      <c r="F102" s="178"/>
      <c r="G102" s="178"/>
      <c r="H102" s="178"/>
      <c r="I102" s="178"/>
      <c r="J102" s="179">
        <f>J151</f>
        <v>0</v>
      </c>
      <c r="L102" s="176"/>
    </row>
    <row r="103" spans="2:47" s="8" customFormat="1" ht="24.95" customHeight="1">
      <c r="B103" s="113"/>
      <c r="D103" s="114" t="s">
        <v>6034</v>
      </c>
      <c r="E103" s="115"/>
      <c r="F103" s="115"/>
      <c r="G103" s="115"/>
      <c r="H103" s="115"/>
      <c r="I103" s="115"/>
      <c r="J103" s="116">
        <f>J154</f>
        <v>0</v>
      </c>
      <c r="L103" s="113"/>
    </row>
    <row r="104" spans="2:47" s="1" customFormat="1" ht="21.75" customHeight="1">
      <c r="B104" s="32"/>
      <c r="L104" s="32"/>
    </row>
    <row r="105" spans="2:47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47" s="1" customFormat="1" ht="6.95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47" s="1" customFormat="1" ht="24.95" customHeight="1">
      <c r="B110" s="32"/>
      <c r="C110" s="21" t="s">
        <v>143</v>
      </c>
      <c r="L110" s="32"/>
    </row>
    <row r="111" spans="2:47" s="1" customFormat="1" ht="6.95" customHeight="1">
      <c r="B111" s="32"/>
      <c r="L111" s="32"/>
    </row>
    <row r="112" spans="2:47" s="1" customFormat="1" ht="12" customHeight="1">
      <c r="B112" s="32"/>
      <c r="C112" s="27" t="s">
        <v>15</v>
      </c>
      <c r="L112" s="32"/>
    </row>
    <row r="113" spans="2:65" s="1" customFormat="1" ht="26.25" customHeight="1">
      <c r="B113" s="32"/>
      <c r="E113" s="274" t="str">
        <f>E7</f>
        <v>SO01 - TOPOĽČIANKY, Centrálny logistický sklad (CLS), KASÁRNE, REKONŠTRUKCIA OBJEKTU UBYTOVNE 001</v>
      </c>
      <c r="F113" s="275"/>
      <c r="G113" s="275"/>
      <c r="H113" s="275"/>
      <c r="L113" s="32"/>
    </row>
    <row r="114" spans="2:65" ht="12" customHeight="1">
      <c r="B114" s="20"/>
      <c r="C114" s="27" t="s">
        <v>137</v>
      </c>
      <c r="L114" s="20"/>
    </row>
    <row r="115" spans="2:65" s="1" customFormat="1" ht="23.25" customHeight="1">
      <c r="B115" s="32"/>
      <c r="E115" s="274" t="s">
        <v>5160</v>
      </c>
      <c r="F115" s="273"/>
      <c r="G115" s="273"/>
      <c r="H115" s="273"/>
      <c r="L115" s="32"/>
    </row>
    <row r="116" spans="2:65" s="1" customFormat="1" ht="12" customHeight="1">
      <c r="B116" s="32"/>
      <c r="C116" s="27" t="s">
        <v>202</v>
      </c>
      <c r="L116" s="32"/>
    </row>
    <row r="117" spans="2:65" s="1" customFormat="1" ht="16.5" customHeight="1">
      <c r="B117" s="32"/>
      <c r="E117" s="270" t="str">
        <f>E11</f>
        <v>E1.7 - E1.7 Plynoinštalácia</v>
      </c>
      <c r="F117" s="273"/>
      <c r="G117" s="273"/>
      <c r="H117" s="273"/>
      <c r="L117" s="32"/>
    </row>
    <row r="118" spans="2:65" s="1" customFormat="1" ht="6.95" customHeight="1">
      <c r="B118" s="32"/>
      <c r="L118" s="32"/>
    </row>
    <row r="119" spans="2:65" s="1" customFormat="1" ht="12" customHeight="1">
      <c r="B119" s="32"/>
      <c r="C119" s="27" t="s">
        <v>19</v>
      </c>
      <c r="F119" s="25" t="str">
        <f>F14</f>
        <v xml:space="preserve">Topoľčianky </v>
      </c>
      <c r="I119" s="27" t="s">
        <v>21</v>
      </c>
      <c r="J119" s="55" t="str">
        <f>IF(J14="","",J14)</f>
        <v>20. 11. 2025</v>
      </c>
      <c r="L119" s="32"/>
    </row>
    <row r="120" spans="2:65" s="1" customFormat="1" ht="6.95" customHeight="1">
      <c r="B120" s="32"/>
      <c r="L120" s="32"/>
    </row>
    <row r="121" spans="2:65" s="1" customFormat="1" ht="40.15" customHeight="1">
      <c r="B121" s="32"/>
      <c r="C121" s="27" t="s">
        <v>23</v>
      </c>
      <c r="F121" s="25" t="str">
        <f>E17</f>
        <v xml:space="preserve">MV SR Pribinova č.2, 812 72 Bratislava </v>
      </c>
      <c r="I121" s="27" t="s">
        <v>29</v>
      </c>
      <c r="J121" s="30" t="str">
        <f>E23</f>
        <v>STAPRING a.s. Ing.A. Režná,Ing.I.Kóňa</v>
      </c>
      <c r="L121" s="32"/>
    </row>
    <row r="122" spans="2:65" s="1" customFormat="1" ht="25.7" customHeight="1">
      <c r="B122" s="32"/>
      <c r="C122" s="27" t="s">
        <v>27</v>
      </c>
      <c r="F122" s="25" t="str">
        <f>IF(E20="","",E20)</f>
        <v>Vyplň údaj</v>
      </c>
      <c r="I122" s="27" t="s">
        <v>32</v>
      </c>
      <c r="J122" s="30" t="str">
        <f>E26</f>
        <v>Ing. Schneiderová Jana</v>
      </c>
      <c r="L122" s="32"/>
    </row>
    <row r="123" spans="2:65" s="1" customFormat="1" ht="10.35" customHeight="1">
      <c r="B123" s="32"/>
      <c r="L123" s="32"/>
    </row>
    <row r="124" spans="2:65" s="9" customFormat="1" ht="29.25" customHeight="1">
      <c r="B124" s="117"/>
      <c r="C124" s="118" t="s">
        <v>144</v>
      </c>
      <c r="D124" s="119" t="s">
        <v>61</v>
      </c>
      <c r="E124" s="119" t="s">
        <v>57</v>
      </c>
      <c r="F124" s="119" t="s">
        <v>58</v>
      </c>
      <c r="G124" s="119" t="s">
        <v>145</v>
      </c>
      <c r="H124" s="119" t="s">
        <v>146</v>
      </c>
      <c r="I124" s="119" t="s">
        <v>147</v>
      </c>
      <c r="J124" s="120" t="s">
        <v>140</v>
      </c>
      <c r="K124" s="121" t="s">
        <v>148</v>
      </c>
      <c r="L124" s="117"/>
      <c r="M124" s="62" t="s">
        <v>1</v>
      </c>
      <c r="N124" s="63" t="s">
        <v>40</v>
      </c>
      <c r="O124" s="63" t="s">
        <v>149</v>
      </c>
      <c r="P124" s="63" t="s">
        <v>150</v>
      </c>
      <c r="Q124" s="63" t="s">
        <v>151</v>
      </c>
      <c r="R124" s="63" t="s">
        <v>152</v>
      </c>
      <c r="S124" s="63" t="s">
        <v>153</v>
      </c>
      <c r="T124" s="64" t="s">
        <v>154</v>
      </c>
    </row>
    <row r="125" spans="2:65" s="1" customFormat="1" ht="22.9" customHeight="1">
      <c r="B125" s="32"/>
      <c r="C125" s="67" t="s">
        <v>141</v>
      </c>
      <c r="J125" s="122">
        <f>BK125</f>
        <v>0</v>
      </c>
      <c r="L125" s="32"/>
      <c r="M125" s="65"/>
      <c r="N125" s="56"/>
      <c r="O125" s="56"/>
      <c r="P125" s="123">
        <f>P126+P154</f>
        <v>0</v>
      </c>
      <c r="Q125" s="56"/>
      <c r="R125" s="123">
        <f>R126+R154</f>
        <v>0.29465000000000008</v>
      </c>
      <c r="S125" s="56"/>
      <c r="T125" s="124">
        <f>T126+T154</f>
        <v>0</v>
      </c>
      <c r="AT125" s="17" t="s">
        <v>75</v>
      </c>
      <c r="AU125" s="17" t="s">
        <v>142</v>
      </c>
      <c r="BK125" s="125">
        <f>BK126+BK154</f>
        <v>0</v>
      </c>
    </row>
    <row r="126" spans="2:65" s="10" customFormat="1" ht="25.9" customHeight="1">
      <c r="B126" s="126"/>
      <c r="D126" s="127" t="s">
        <v>75</v>
      </c>
      <c r="E126" s="128" t="s">
        <v>1517</v>
      </c>
      <c r="F126" s="128" t="s">
        <v>5274</v>
      </c>
      <c r="I126" s="129"/>
      <c r="J126" s="130">
        <f>BK126</f>
        <v>0</v>
      </c>
      <c r="L126" s="126"/>
      <c r="M126" s="131"/>
      <c r="P126" s="132">
        <f>P127+P146+P151</f>
        <v>0</v>
      </c>
      <c r="R126" s="132">
        <f>R127+R146+R151</f>
        <v>0.29465000000000008</v>
      </c>
      <c r="T126" s="133">
        <f>T127+T146+T151</f>
        <v>0</v>
      </c>
      <c r="AR126" s="127" t="s">
        <v>89</v>
      </c>
      <c r="AT126" s="134" t="s">
        <v>75</v>
      </c>
      <c r="AU126" s="134" t="s">
        <v>76</v>
      </c>
      <c r="AY126" s="127" t="s">
        <v>156</v>
      </c>
      <c r="BK126" s="135">
        <f>BK127+BK146+BK151</f>
        <v>0</v>
      </c>
    </row>
    <row r="127" spans="2:65" s="10" customFormat="1" ht="22.9" customHeight="1">
      <c r="B127" s="126"/>
      <c r="D127" s="127" t="s">
        <v>75</v>
      </c>
      <c r="E127" s="191" t="s">
        <v>7921</v>
      </c>
      <c r="F127" s="191" t="s">
        <v>7922</v>
      </c>
      <c r="I127" s="129"/>
      <c r="J127" s="192">
        <f>BK127</f>
        <v>0</v>
      </c>
      <c r="L127" s="126"/>
      <c r="M127" s="131"/>
      <c r="P127" s="132">
        <f>SUM(P128:P145)</f>
        <v>0</v>
      </c>
      <c r="R127" s="132">
        <f>SUM(R128:R145)</f>
        <v>0.20747000000000007</v>
      </c>
      <c r="T127" s="133">
        <f>SUM(T128:T145)</f>
        <v>0</v>
      </c>
      <c r="AR127" s="127" t="s">
        <v>89</v>
      </c>
      <c r="AT127" s="134" t="s">
        <v>75</v>
      </c>
      <c r="AU127" s="134" t="s">
        <v>82</v>
      </c>
      <c r="AY127" s="127" t="s">
        <v>156</v>
      </c>
      <c r="BK127" s="135">
        <f>SUM(BK128:BK145)</f>
        <v>0</v>
      </c>
    </row>
    <row r="128" spans="2:65" s="1" customFormat="1" ht="24.2" customHeight="1">
      <c r="B128" s="136"/>
      <c r="C128" s="137" t="s">
        <v>82</v>
      </c>
      <c r="D128" s="137" t="s">
        <v>157</v>
      </c>
      <c r="E128" s="138" t="s">
        <v>7923</v>
      </c>
      <c r="F128" s="139" t="s">
        <v>7924</v>
      </c>
      <c r="G128" s="140" t="s">
        <v>396</v>
      </c>
      <c r="H128" s="141">
        <v>18</v>
      </c>
      <c r="I128" s="142"/>
      <c r="J128" s="143">
        <f t="shared" ref="J128:J145" si="0">ROUND(I128*H128,2)</f>
        <v>0</v>
      </c>
      <c r="K128" s="144"/>
      <c r="L128" s="32"/>
      <c r="M128" s="145" t="s">
        <v>1</v>
      </c>
      <c r="N128" s="146" t="s">
        <v>42</v>
      </c>
      <c r="P128" s="147">
        <f t="shared" ref="P128:P145" si="1">O128*H128</f>
        <v>0</v>
      </c>
      <c r="Q128" s="147">
        <v>3.9333333333333299E-4</v>
      </c>
      <c r="R128" s="147">
        <f t="shared" ref="R128:R145" si="2">Q128*H128</f>
        <v>7.0799999999999943E-3</v>
      </c>
      <c r="S128" s="147">
        <v>0</v>
      </c>
      <c r="T128" s="148">
        <f t="shared" ref="T128:T145" si="3">S128*H128</f>
        <v>0</v>
      </c>
      <c r="AR128" s="149" t="s">
        <v>403</v>
      </c>
      <c r="AT128" s="149" t="s">
        <v>157</v>
      </c>
      <c r="AU128" s="149" t="s">
        <v>89</v>
      </c>
      <c r="AY128" s="17" t="s">
        <v>156</v>
      </c>
      <c r="BE128" s="150">
        <f t="shared" ref="BE128:BE145" si="4">IF(N128="základná",J128,0)</f>
        <v>0</v>
      </c>
      <c r="BF128" s="150">
        <f t="shared" ref="BF128:BF145" si="5">IF(N128="znížená",J128,0)</f>
        <v>0</v>
      </c>
      <c r="BG128" s="150">
        <f t="shared" ref="BG128:BG145" si="6">IF(N128="zákl. prenesená",J128,0)</f>
        <v>0</v>
      </c>
      <c r="BH128" s="150">
        <f t="shared" ref="BH128:BH145" si="7">IF(N128="zníž. prenesená",J128,0)</f>
        <v>0</v>
      </c>
      <c r="BI128" s="150">
        <f t="shared" ref="BI128:BI145" si="8">IF(N128="nulová",J128,0)</f>
        <v>0</v>
      </c>
      <c r="BJ128" s="17" t="s">
        <v>89</v>
      </c>
      <c r="BK128" s="150">
        <f t="shared" ref="BK128:BK145" si="9">ROUND(I128*H128,2)</f>
        <v>0</v>
      </c>
      <c r="BL128" s="17" t="s">
        <v>403</v>
      </c>
      <c r="BM128" s="149" t="s">
        <v>7925</v>
      </c>
    </row>
    <row r="129" spans="2:65" s="1" customFormat="1" ht="24.2" customHeight="1">
      <c r="B129" s="136"/>
      <c r="C129" s="137" t="s">
        <v>89</v>
      </c>
      <c r="D129" s="137" t="s">
        <v>157</v>
      </c>
      <c r="E129" s="138" t="s">
        <v>7926</v>
      </c>
      <c r="F129" s="139" t="s">
        <v>7927</v>
      </c>
      <c r="G129" s="140" t="s">
        <v>396</v>
      </c>
      <c r="H129" s="141">
        <v>22</v>
      </c>
      <c r="I129" s="142"/>
      <c r="J129" s="143">
        <f t="shared" si="0"/>
        <v>0</v>
      </c>
      <c r="K129" s="144"/>
      <c r="L129" s="32"/>
      <c r="M129" s="145" t="s">
        <v>1</v>
      </c>
      <c r="N129" s="146" t="s">
        <v>42</v>
      </c>
      <c r="P129" s="147">
        <f t="shared" si="1"/>
        <v>0</v>
      </c>
      <c r="Q129" s="147">
        <v>3.9318181818181802E-4</v>
      </c>
      <c r="R129" s="147">
        <f t="shared" si="2"/>
        <v>8.6499999999999962E-3</v>
      </c>
      <c r="S129" s="147">
        <v>0</v>
      </c>
      <c r="T129" s="148">
        <f t="shared" si="3"/>
        <v>0</v>
      </c>
      <c r="AR129" s="149" t="s">
        <v>403</v>
      </c>
      <c r="AT129" s="149" t="s">
        <v>157</v>
      </c>
      <c r="AU129" s="149" t="s">
        <v>89</v>
      </c>
      <c r="AY129" s="17" t="s">
        <v>156</v>
      </c>
      <c r="BE129" s="150">
        <f t="shared" si="4"/>
        <v>0</v>
      </c>
      <c r="BF129" s="150">
        <f t="shared" si="5"/>
        <v>0</v>
      </c>
      <c r="BG129" s="150">
        <f t="shared" si="6"/>
        <v>0</v>
      </c>
      <c r="BH129" s="150">
        <f t="shared" si="7"/>
        <v>0</v>
      </c>
      <c r="BI129" s="150">
        <f t="shared" si="8"/>
        <v>0</v>
      </c>
      <c r="BJ129" s="17" t="s">
        <v>89</v>
      </c>
      <c r="BK129" s="150">
        <f t="shared" si="9"/>
        <v>0</v>
      </c>
      <c r="BL129" s="17" t="s">
        <v>403</v>
      </c>
      <c r="BM129" s="149" t="s">
        <v>7928</v>
      </c>
    </row>
    <row r="130" spans="2:65" s="1" customFormat="1" ht="21.75" customHeight="1">
      <c r="B130" s="136"/>
      <c r="C130" s="137" t="s">
        <v>163</v>
      </c>
      <c r="D130" s="137" t="s">
        <v>157</v>
      </c>
      <c r="E130" s="138" t="s">
        <v>7929</v>
      </c>
      <c r="F130" s="139" t="s">
        <v>7930</v>
      </c>
      <c r="G130" s="140" t="s">
        <v>333</v>
      </c>
      <c r="H130" s="141">
        <v>9</v>
      </c>
      <c r="I130" s="142"/>
      <c r="J130" s="143">
        <f t="shared" si="0"/>
        <v>0</v>
      </c>
      <c r="K130" s="144"/>
      <c r="L130" s="32"/>
      <c r="M130" s="145" t="s">
        <v>1</v>
      </c>
      <c r="N130" s="146" t="s">
        <v>42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403</v>
      </c>
      <c r="AT130" s="149" t="s">
        <v>157</v>
      </c>
      <c r="AU130" s="149" t="s">
        <v>89</v>
      </c>
      <c r="AY130" s="17" t="s">
        <v>156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89</v>
      </c>
      <c r="BK130" s="150">
        <f t="shared" si="9"/>
        <v>0</v>
      </c>
      <c r="BL130" s="17" t="s">
        <v>403</v>
      </c>
      <c r="BM130" s="149" t="s">
        <v>7931</v>
      </c>
    </row>
    <row r="131" spans="2:65" s="1" customFormat="1" ht="24.2" customHeight="1">
      <c r="B131" s="136"/>
      <c r="C131" s="137" t="s">
        <v>155</v>
      </c>
      <c r="D131" s="137" t="s">
        <v>157</v>
      </c>
      <c r="E131" s="138" t="s">
        <v>7932</v>
      </c>
      <c r="F131" s="139" t="s">
        <v>7933</v>
      </c>
      <c r="G131" s="140" t="s">
        <v>333</v>
      </c>
      <c r="H131" s="141">
        <v>6</v>
      </c>
      <c r="I131" s="142"/>
      <c r="J131" s="143">
        <f t="shared" si="0"/>
        <v>0</v>
      </c>
      <c r="K131" s="144"/>
      <c r="L131" s="32"/>
      <c r="M131" s="145" t="s">
        <v>1</v>
      </c>
      <c r="N131" s="146" t="s">
        <v>42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403</v>
      </c>
      <c r="AT131" s="149" t="s">
        <v>157</v>
      </c>
      <c r="AU131" s="149" t="s">
        <v>89</v>
      </c>
      <c r="AY131" s="17" t="s">
        <v>156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89</v>
      </c>
      <c r="BK131" s="150">
        <f t="shared" si="9"/>
        <v>0</v>
      </c>
      <c r="BL131" s="17" t="s">
        <v>403</v>
      </c>
      <c r="BM131" s="149" t="s">
        <v>7934</v>
      </c>
    </row>
    <row r="132" spans="2:65" s="1" customFormat="1" ht="24.2" customHeight="1">
      <c r="B132" s="136"/>
      <c r="C132" s="137" t="s">
        <v>168</v>
      </c>
      <c r="D132" s="137" t="s">
        <v>157</v>
      </c>
      <c r="E132" s="138" t="s">
        <v>7935</v>
      </c>
      <c r="F132" s="139" t="s">
        <v>7936</v>
      </c>
      <c r="G132" s="140" t="s">
        <v>396</v>
      </c>
      <c r="H132" s="141">
        <v>23</v>
      </c>
      <c r="I132" s="142"/>
      <c r="J132" s="143">
        <f t="shared" si="0"/>
        <v>0</v>
      </c>
      <c r="K132" s="144"/>
      <c r="L132" s="32"/>
      <c r="M132" s="145" t="s">
        <v>1</v>
      </c>
      <c r="N132" s="146" t="s">
        <v>42</v>
      </c>
      <c r="P132" s="147">
        <f t="shared" si="1"/>
        <v>0</v>
      </c>
      <c r="Q132" s="147">
        <v>1.4752173913043501E-3</v>
      </c>
      <c r="R132" s="147">
        <f t="shared" si="2"/>
        <v>3.393000000000005E-2</v>
      </c>
      <c r="S132" s="147">
        <v>0</v>
      </c>
      <c r="T132" s="148">
        <f t="shared" si="3"/>
        <v>0</v>
      </c>
      <c r="AR132" s="149" t="s">
        <v>403</v>
      </c>
      <c r="AT132" s="149" t="s">
        <v>157</v>
      </c>
      <c r="AU132" s="149" t="s">
        <v>89</v>
      </c>
      <c r="AY132" s="17" t="s">
        <v>156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89</v>
      </c>
      <c r="BK132" s="150">
        <f t="shared" si="9"/>
        <v>0</v>
      </c>
      <c r="BL132" s="17" t="s">
        <v>403</v>
      </c>
      <c r="BM132" s="149" t="s">
        <v>7937</v>
      </c>
    </row>
    <row r="133" spans="2:65" s="1" customFormat="1" ht="24.2" customHeight="1">
      <c r="B133" s="136"/>
      <c r="C133" s="137" t="s">
        <v>169</v>
      </c>
      <c r="D133" s="137" t="s">
        <v>157</v>
      </c>
      <c r="E133" s="138" t="s">
        <v>7938</v>
      </c>
      <c r="F133" s="139" t="s">
        <v>7939</v>
      </c>
      <c r="G133" s="140" t="s">
        <v>396</v>
      </c>
      <c r="H133" s="141">
        <v>27</v>
      </c>
      <c r="I133" s="142"/>
      <c r="J133" s="143">
        <f t="shared" si="0"/>
        <v>0</v>
      </c>
      <c r="K133" s="144"/>
      <c r="L133" s="32"/>
      <c r="M133" s="145" t="s">
        <v>1</v>
      </c>
      <c r="N133" s="146" t="s">
        <v>42</v>
      </c>
      <c r="P133" s="147">
        <f t="shared" si="1"/>
        <v>0</v>
      </c>
      <c r="Q133" s="147">
        <v>4.08851851851852E-3</v>
      </c>
      <c r="R133" s="147">
        <f t="shared" si="2"/>
        <v>0.11039000000000004</v>
      </c>
      <c r="S133" s="147">
        <v>0</v>
      </c>
      <c r="T133" s="148">
        <f t="shared" si="3"/>
        <v>0</v>
      </c>
      <c r="AR133" s="149" t="s">
        <v>403</v>
      </c>
      <c r="AT133" s="149" t="s">
        <v>157</v>
      </c>
      <c r="AU133" s="149" t="s">
        <v>89</v>
      </c>
      <c r="AY133" s="17" t="s">
        <v>156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89</v>
      </c>
      <c r="BK133" s="150">
        <f t="shared" si="9"/>
        <v>0</v>
      </c>
      <c r="BL133" s="17" t="s">
        <v>403</v>
      </c>
      <c r="BM133" s="149" t="s">
        <v>7940</v>
      </c>
    </row>
    <row r="134" spans="2:65" s="1" customFormat="1" ht="24.2" customHeight="1">
      <c r="B134" s="136"/>
      <c r="C134" s="137" t="s">
        <v>171</v>
      </c>
      <c r="D134" s="137" t="s">
        <v>157</v>
      </c>
      <c r="E134" s="138" t="s">
        <v>7941</v>
      </c>
      <c r="F134" s="139" t="s">
        <v>7942</v>
      </c>
      <c r="G134" s="140" t="s">
        <v>5546</v>
      </c>
      <c r="H134" s="141">
        <v>3</v>
      </c>
      <c r="I134" s="142"/>
      <c r="J134" s="143">
        <f t="shared" si="0"/>
        <v>0</v>
      </c>
      <c r="K134" s="144"/>
      <c r="L134" s="32"/>
      <c r="M134" s="145" t="s">
        <v>1</v>
      </c>
      <c r="N134" s="146" t="s">
        <v>42</v>
      </c>
      <c r="P134" s="147">
        <f t="shared" si="1"/>
        <v>0</v>
      </c>
      <c r="Q134" s="147">
        <v>1.1299999999999999E-2</v>
      </c>
      <c r="R134" s="147">
        <f t="shared" si="2"/>
        <v>3.39E-2</v>
      </c>
      <c r="S134" s="147">
        <v>0</v>
      </c>
      <c r="T134" s="148">
        <f t="shared" si="3"/>
        <v>0</v>
      </c>
      <c r="AR134" s="149" t="s">
        <v>403</v>
      </c>
      <c r="AT134" s="149" t="s">
        <v>157</v>
      </c>
      <c r="AU134" s="149" t="s">
        <v>89</v>
      </c>
      <c r="AY134" s="17" t="s">
        <v>156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89</v>
      </c>
      <c r="BK134" s="150">
        <f t="shared" si="9"/>
        <v>0</v>
      </c>
      <c r="BL134" s="17" t="s">
        <v>403</v>
      </c>
      <c r="BM134" s="149" t="s">
        <v>7943</v>
      </c>
    </row>
    <row r="135" spans="2:65" s="1" customFormat="1" ht="24.2" customHeight="1">
      <c r="B135" s="136"/>
      <c r="C135" s="137" t="s">
        <v>173</v>
      </c>
      <c r="D135" s="137" t="s">
        <v>157</v>
      </c>
      <c r="E135" s="138" t="s">
        <v>7944</v>
      </c>
      <c r="F135" s="139" t="s">
        <v>7945</v>
      </c>
      <c r="G135" s="140" t="s">
        <v>5546</v>
      </c>
      <c r="H135" s="141">
        <v>6</v>
      </c>
      <c r="I135" s="142"/>
      <c r="J135" s="143">
        <f t="shared" si="0"/>
        <v>0</v>
      </c>
      <c r="K135" s="144"/>
      <c r="L135" s="32"/>
      <c r="M135" s="145" t="s">
        <v>1</v>
      </c>
      <c r="N135" s="146" t="s">
        <v>42</v>
      </c>
      <c r="P135" s="147">
        <f t="shared" si="1"/>
        <v>0</v>
      </c>
      <c r="Q135" s="147">
        <v>6.9999999999999994E-5</v>
      </c>
      <c r="R135" s="147">
        <f t="shared" si="2"/>
        <v>4.1999999999999996E-4</v>
      </c>
      <c r="S135" s="147">
        <v>0</v>
      </c>
      <c r="T135" s="148">
        <f t="shared" si="3"/>
        <v>0</v>
      </c>
      <c r="AR135" s="149" t="s">
        <v>403</v>
      </c>
      <c r="AT135" s="149" t="s">
        <v>157</v>
      </c>
      <c r="AU135" s="149" t="s">
        <v>89</v>
      </c>
      <c r="AY135" s="17" t="s">
        <v>156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89</v>
      </c>
      <c r="BK135" s="150">
        <f t="shared" si="9"/>
        <v>0</v>
      </c>
      <c r="BL135" s="17" t="s">
        <v>403</v>
      </c>
      <c r="BM135" s="149" t="s">
        <v>7946</v>
      </c>
    </row>
    <row r="136" spans="2:65" s="1" customFormat="1" ht="24.2" customHeight="1">
      <c r="B136" s="136"/>
      <c r="C136" s="180" t="s">
        <v>174</v>
      </c>
      <c r="D136" s="180" t="s">
        <v>263</v>
      </c>
      <c r="E136" s="181" t="s">
        <v>7947</v>
      </c>
      <c r="F136" s="182" t="s">
        <v>7948</v>
      </c>
      <c r="G136" s="183" t="s">
        <v>333</v>
      </c>
      <c r="H136" s="184">
        <v>3</v>
      </c>
      <c r="I136" s="185"/>
      <c r="J136" s="186">
        <f t="shared" si="0"/>
        <v>0</v>
      </c>
      <c r="K136" s="187"/>
      <c r="L136" s="188"/>
      <c r="M136" s="189" t="s">
        <v>1</v>
      </c>
      <c r="N136" s="190" t="s">
        <v>42</v>
      </c>
      <c r="P136" s="147">
        <f t="shared" si="1"/>
        <v>0</v>
      </c>
      <c r="Q136" s="147">
        <v>2.5000000000000001E-4</v>
      </c>
      <c r="R136" s="147">
        <f t="shared" si="2"/>
        <v>7.5000000000000002E-4</v>
      </c>
      <c r="S136" s="147">
        <v>0</v>
      </c>
      <c r="T136" s="148">
        <f t="shared" si="3"/>
        <v>0</v>
      </c>
      <c r="AR136" s="149" t="s">
        <v>664</v>
      </c>
      <c r="AT136" s="149" t="s">
        <v>263</v>
      </c>
      <c r="AU136" s="149" t="s">
        <v>89</v>
      </c>
      <c r="AY136" s="17" t="s">
        <v>156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89</v>
      </c>
      <c r="BK136" s="150">
        <f t="shared" si="9"/>
        <v>0</v>
      </c>
      <c r="BL136" s="17" t="s">
        <v>403</v>
      </c>
      <c r="BM136" s="149" t="s">
        <v>7949</v>
      </c>
    </row>
    <row r="137" spans="2:65" s="1" customFormat="1" ht="16.5" customHeight="1">
      <c r="B137" s="136"/>
      <c r="C137" s="180" t="s">
        <v>175</v>
      </c>
      <c r="D137" s="180" t="s">
        <v>263</v>
      </c>
      <c r="E137" s="181" t="s">
        <v>7950</v>
      </c>
      <c r="F137" s="182" t="s">
        <v>7951</v>
      </c>
      <c r="G137" s="183" t="s">
        <v>333</v>
      </c>
      <c r="H137" s="184">
        <v>3</v>
      </c>
      <c r="I137" s="185"/>
      <c r="J137" s="186">
        <f t="shared" si="0"/>
        <v>0</v>
      </c>
      <c r="K137" s="187"/>
      <c r="L137" s="188"/>
      <c r="M137" s="189" t="s">
        <v>1</v>
      </c>
      <c r="N137" s="190" t="s">
        <v>42</v>
      </c>
      <c r="P137" s="147">
        <f t="shared" si="1"/>
        <v>0</v>
      </c>
      <c r="Q137" s="147">
        <v>2.5000000000000001E-4</v>
      </c>
      <c r="R137" s="147">
        <f t="shared" si="2"/>
        <v>7.5000000000000002E-4</v>
      </c>
      <c r="S137" s="147">
        <v>0</v>
      </c>
      <c r="T137" s="148">
        <f t="shared" si="3"/>
        <v>0</v>
      </c>
      <c r="AR137" s="149" t="s">
        <v>664</v>
      </c>
      <c r="AT137" s="149" t="s">
        <v>263</v>
      </c>
      <c r="AU137" s="149" t="s">
        <v>89</v>
      </c>
      <c r="AY137" s="17" t="s">
        <v>156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89</v>
      </c>
      <c r="BK137" s="150">
        <f t="shared" si="9"/>
        <v>0</v>
      </c>
      <c r="BL137" s="17" t="s">
        <v>403</v>
      </c>
      <c r="BM137" s="149" t="s">
        <v>7952</v>
      </c>
    </row>
    <row r="138" spans="2:65" s="1" customFormat="1" ht="24.2" customHeight="1">
      <c r="B138" s="136"/>
      <c r="C138" s="137" t="s">
        <v>330</v>
      </c>
      <c r="D138" s="137" t="s">
        <v>157</v>
      </c>
      <c r="E138" s="138" t="s">
        <v>7953</v>
      </c>
      <c r="F138" s="139" t="s">
        <v>7954</v>
      </c>
      <c r="G138" s="140" t="s">
        <v>333</v>
      </c>
      <c r="H138" s="141">
        <v>6</v>
      </c>
      <c r="I138" s="142"/>
      <c r="J138" s="143">
        <f t="shared" si="0"/>
        <v>0</v>
      </c>
      <c r="K138" s="144"/>
      <c r="L138" s="32"/>
      <c r="M138" s="145" t="s">
        <v>1</v>
      </c>
      <c r="N138" s="146" t="s">
        <v>42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403</v>
      </c>
      <c r="AT138" s="149" t="s">
        <v>157</v>
      </c>
      <c r="AU138" s="149" t="s">
        <v>89</v>
      </c>
      <c r="AY138" s="17" t="s">
        <v>156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89</v>
      </c>
      <c r="BK138" s="150">
        <f t="shared" si="9"/>
        <v>0</v>
      </c>
      <c r="BL138" s="17" t="s">
        <v>403</v>
      </c>
      <c r="BM138" s="149" t="s">
        <v>7955</v>
      </c>
    </row>
    <row r="139" spans="2:65" s="1" customFormat="1" ht="16.5" customHeight="1">
      <c r="B139" s="136"/>
      <c r="C139" s="180" t="s">
        <v>172</v>
      </c>
      <c r="D139" s="180" t="s">
        <v>263</v>
      </c>
      <c r="E139" s="181" t="s">
        <v>7956</v>
      </c>
      <c r="F139" s="182" t="s">
        <v>7957</v>
      </c>
      <c r="G139" s="183" t="s">
        <v>333</v>
      </c>
      <c r="H139" s="184">
        <v>6</v>
      </c>
      <c r="I139" s="185"/>
      <c r="J139" s="186">
        <f t="shared" si="0"/>
        <v>0</v>
      </c>
      <c r="K139" s="187"/>
      <c r="L139" s="188"/>
      <c r="M139" s="189" t="s">
        <v>1</v>
      </c>
      <c r="N139" s="190" t="s">
        <v>42</v>
      </c>
      <c r="P139" s="147">
        <f t="shared" si="1"/>
        <v>0</v>
      </c>
      <c r="Q139" s="147">
        <v>2.0000000000000001E-4</v>
      </c>
      <c r="R139" s="147">
        <f t="shared" si="2"/>
        <v>1.2000000000000001E-3</v>
      </c>
      <c r="S139" s="147">
        <v>0</v>
      </c>
      <c r="T139" s="148">
        <f t="shared" si="3"/>
        <v>0</v>
      </c>
      <c r="AR139" s="149" t="s">
        <v>664</v>
      </c>
      <c r="AT139" s="149" t="s">
        <v>263</v>
      </c>
      <c r="AU139" s="149" t="s">
        <v>89</v>
      </c>
      <c r="AY139" s="17" t="s">
        <v>156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89</v>
      </c>
      <c r="BK139" s="150">
        <f t="shared" si="9"/>
        <v>0</v>
      </c>
      <c r="BL139" s="17" t="s">
        <v>403</v>
      </c>
      <c r="BM139" s="149" t="s">
        <v>7958</v>
      </c>
    </row>
    <row r="140" spans="2:65" s="1" customFormat="1" ht="24.2" customHeight="1">
      <c r="B140" s="136"/>
      <c r="C140" s="137" t="s">
        <v>369</v>
      </c>
      <c r="D140" s="137" t="s">
        <v>157</v>
      </c>
      <c r="E140" s="138" t="s">
        <v>7959</v>
      </c>
      <c r="F140" s="139" t="s">
        <v>7960</v>
      </c>
      <c r="G140" s="140" t="s">
        <v>333</v>
      </c>
      <c r="H140" s="141">
        <v>6</v>
      </c>
      <c r="I140" s="142"/>
      <c r="J140" s="143">
        <f t="shared" si="0"/>
        <v>0</v>
      </c>
      <c r="K140" s="144"/>
      <c r="L140" s="32"/>
      <c r="M140" s="145" t="s">
        <v>1</v>
      </c>
      <c r="N140" s="146" t="s">
        <v>42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403</v>
      </c>
      <c r="AT140" s="149" t="s">
        <v>157</v>
      </c>
      <c r="AU140" s="149" t="s">
        <v>89</v>
      </c>
      <c r="AY140" s="17" t="s">
        <v>156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89</v>
      </c>
      <c r="BK140" s="150">
        <f t="shared" si="9"/>
        <v>0</v>
      </c>
      <c r="BL140" s="17" t="s">
        <v>403</v>
      </c>
      <c r="BM140" s="149" t="s">
        <v>7961</v>
      </c>
    </row>
    <row r="141" spans="2:65" s="1" customFormat="1" ht="16.5" customHeight="1">
      <c r="B141" s="136"/>
      <c r="C141" s="180" t="s">
        <v>378</v>
      </c>
      <c r="D141" s="180" t="s">
        <v>263</v>
      </c>
      <c r="E141" s="181" t="s">
        <v>7962</v>
      </c>
      <c r="F141" s="182" t="s">
        <v>7963</v>
      </c>
      <c r="G141" s="183" t="s">
        <v>333</v>
      </c>
      <c r="H141" s="184">
        <v>3</v>
      </c>
      <c r="I141" s="185"/>
      <c r="J141" s="186">
        <f t="shared" si="0"/>
        <v>0</v>
      </c>
      <c r="K141" s="187"/>
      <c r="L141" s="188"/>
      <c r="M141" s="189" t="s">
        <v>1</v>
      </c>
      <c r="N141" s="190" t="s">
        <v>42</v>
      </c>
      <c r="P141" s="147">
        <f t="shared" si="1"/>
        <v>0</v>
      </c>
      <c r="Q141" s="147">
        <v>1E-3</v>
      </c>
      <c r="R141" s="147">
        <f t="shared" si="2"/>
        <v>3.0000000000000001E-3</v>
      </c>
      <c r="S141" s="147">
        <v>0</v>
      </c>
      <c r="T141" s="148">
        <f t="shared" si="3"/>
        <v>0</v>
      </c>
      <c r="AR141" s="149" t="s">
        <v>664</v>
      </c>
      <c r="AT141" s="149" t="s">
        <v>263</v>
      </c>
      <c r="AU141" s="149" t="s">
        <v>89</v>
      </c>
      <c r="AY141" s="17" t="s">
        <v>156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89</v>
      </c>
      <c r="BK141" s="150">
        <f t="shared" si="9"/>
        <v>0</v>
      </c>
      <c r="BL141" s="17" t="s">
        <v>403</v>
      </c>
      <c r="BM141" s="149" t="s">
        <v>7964</v>
      </c>
    </row>
    <row r="142" spans="2:65" s="1" customFormat="1" ht="16.5" customHeight="1">
      <c r="B142" s="136"/>
      <c r="C142" s="180" t="s">
        <v>393</v>
      </c>
      <c r="D142" s="180" t="s">
        <v>263</v>
      </c>
      <c r="E142" s="181" t="s">
        <v>7965</v>
      </c>
      <c r="F142" s="182" t="s">
        <v>7966</v>
      </c>
      <c r="G142" s="183" t="s">
        <v>333</v>
      </c>
      <c r="H142" s="184">
        <v>3</v>
      </c>
      <c r="I142" s="185"/>
      <c r="J142" s="186">
        <f t="shared" si="0"/>
        <v>0</v>
      </c>
      <c r="K142" s="187"/>
      <c r="L142" s="188"/>
      <c r="M142" s="189" t="s">
        <v>1</v>
      </c>
      <c r="N142" s="190" t="s">
        <v>42</v>
      </c>
      <c r="P142" s="147">
        <f t="shared" si="1"/>
        <v>0</v>
      </c>
      <c r="Q142" s="147">
        <v>1E-3</v>
      </c>
      <c r="R142" s="147">
        <f t="shared" si="2"/>
        <v>3.0000000000000001E-3</v>
      </c>
      <c r="S142" s="147">
        <v>0</v>
      </c>
      <c r="T142" s="148">
        <f t="shared" si="3"/>
        <v>0</v>
      </c>
      <c r="AR142" s="149" t="s">
        <v>664</v>
      </c>
      <c r="AT142" s="149" t="s">
        <v>263</v>
      </c>
      <c r="AU142" s="149" t="s">
        <v>89</v>
      </c>
      <c r="AY142" s="17" t="s">
        <v>156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89</v>
      </c>
      <c r="BK142" s="150">
        <f t="shared" si="9"/>
        <v>0</v>
      </c>
      <c r="BL142" s="17" t="s">
        <v>403</v>
      </c>
      <c r="BM142" s="149" t="s">
        <v>7967</v>
      </c>
    </row>
    <row r="143" spans="2:65" s="1" customFormat="1" ht="37.9" customHeight="1">
      <c r="B143" s="136"/>
      <c r="C143" s="180" t="s">
        <v>403</v>
      </c>
      <c r="D143" s="180" t="s">
        <v>263</v>
      </c>
      <c r="E143" s="181" t="s">
        <v>6657</v>
      </c>
      <c r="F143" s="182" t="s">
        <v>6658</v>
      </c>
      <c r="G143" s="183" t="s">
        <v>333</v>
      </c>
      <c r="H143" s="184">
        <v>4</v>
      </c>
      <c r="I143" s="185"/>
      <c r="J143" s="186">
        <f t="shared" si="0"/>
        <v>0</v>
      </c>
      <c r="K143" s="187"/>
      <c r="L143" s="188"/>
      <c r="M143" s="189" t="s">
        <v>1</v>
      </c>
      <c r="N143" s="190" t="s">
        <v>42</v>
      </c>
      <c r="P143" s="147">
        <f t="shared" si="1"/>
        <v>0</v>
      </c>
      <c r="Q143" s="147">
        <v>1.1000000000000001E-3</v>
      </c>
      <c r="R143" s="147">
        <f t="shared" si="2"/>
        <v>4.4000000000000003E-3</v>
      </c>
      <c r="S143" s="147">
        <v>0</v>
      </c>
      <c r="T143" s="148">
        <f t="shared" si="3"/>
        <v>0</v>
      </c>
      <c r="AR143" s="149" t="s">
        <v>664</v>
      </c>
      <c r="AT143" s="149" t="s">
        <v>263</v>
      </c>
      <c r="AU143" s="149" t="s">
        <v>89</v>
      </c>
      <c r="AY143" s="17" t="s">
        <v>156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89</v>
      </c>
      <c r="BK143" s="150">
        <f t="shared" si="9"/>
        <v>0</v>
      </c>
      <c r="BL143" s="17" t="s">
        <v>403</v>
      </c>
      <c r="BM143" s="149" t="s">
        <v>7968</v>
      </c>
    </row>
    <row r="144" spans="2:65" s="1" customFormat="1" ht="33" customHeight="1">
      <c r="B144" s="136"/>
      <c r="C144" s="137" t="s">
        <v>409</v>
      </c>
      <c r="D144" s="137" t="s">
        <v>157</v>
      </c>
      <c r="E144" s="138" t="s">
        <v>7969</v>
      </c>
      <c r="F144" s="139" t="s">
        <v>7970</v>
      </c>
      <c r="G144" s="140" t="s">
        <v>296</v>
      </c>
      <c r="H144" s="141">
        <v>0.36</v>
      </c>
      <c r="I144" s="142"/>
      <c r="J144" s="143">
        <f t="shared" si="0"/>
        <v>0</v>
      </c>
      <c r="K144" s="144"/>
      <c r="L144" s="32"/>
      <c r="M144" s="145" t="s">
        <v>1</v>
      </c>
      <c r="N144" s="146" t="s">
        <v>42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403</v>
      </c>
      <c r="AT144" s="149" t="s">
        <v>157</v>
      </c>
      <c r="AU144" s="149" t="s">
        <v>89</v>
      </c>
      <c r="AY144" s="17" t="s">
        <v>156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89</v>
      </c>
      <c r="BK144" s="150">
        <f t="shared" si="9"/>
        <v>0</v>
      </c>
      <c r="BL144" s="17" t="s">
        <v>403</v>
      </c>
      <c r="BM144" s="149" t="s">
        <v>7971</v>
      </c>
    </row>
    <row r="145" spans="2:65" s="1" customFormat="1" ht="24.2" customHeight="1">
      <c r="B145" s="136"/>
      <c r="C145" s="137" t="s">
        <v>414</v>
      </c>
      <c r="D145" s="137" t="s">
        <v>157</v>
      </c>
      <c r="E145" s="138" t="s">
        <v>7972</v>
      </c>
      <c r="F145" s="139" t="s">
        <v>7973</v>
      </c>
      <c r="G145" s="140" t="s">
        <v>4149</v>
      </c>
      <c r="H145" s="201"/>
      <c r="I145" s="142"/>
      <c r="J145" s="143">
        <f t="shared" si="0"/>
        <v>0</v>
      </c>
      <c r="K145" s="144"/>
      <c r="L145" s="32"/>
      <c r="M145" s="145" t="s">
        <v>1</v>
      </c>
      <c r="N145" s="146" t="s">
        <v>42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403</v>
      </c>
      <c r="AT145" s="149" t="s">
        <v>157</v>
      </c>
      <c r="AU145" s="149" t="s">
        <v>89</v>
      </c>
      <c r="AY145" s="17" t="s">
        <v>156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89</v>
      </c>
      <c r="BK145" s="150">
        <f t="shared" si="9"/>
        <v>0</v>
      </c>
      <c r="BL145" s="17" t="s">
        <v>403</v>
      </c>
      <c r="BM145" s="149" t="s">
        <v>7974</v>
      </c>
    </row>
    <row r="146" spans="2:65" s="10" customFormat="1" ht="22.9" customHeight="1">
      <c r="B146" s="126"/>
      <c r="D146" s="127" t="s">
        <v>75</v>
      </c>
      <c r="E146" s="191" t="s">
        <v>1598</v>
      </c>
      <c r="F146" s="191" t="s">
        <v>6005</v>
      </c>
      <c r="I146" s="129"/>
      <c r="J146" s="192">
        <f>BK146</f>
        <v>0</v>
      </c>
      <c r="L146" s="126"/>
      <c r="M146" s="131"/>
      <c r="P146" s="132">
        <f>SUM(P147:P150)</f>
        <v>0</v>
      </c>
      <c r="R146" s="132">
        <f>SUM(R147:R150)</f>
        <v>7.9739999999999991E-2</v>
      </c>
      <c r="T146" s="133">
        <f>SUM(T147:T150)</f>
        <v>0</v>
      </c>
      <c r="AR146" s="127" t="s">
        <v>89</v>
      </c>
      <c r="AT146" s="134" t="s">
        <v>75</v>
      </c>
      <c r="AU146" s="134" t="s">
        <v>82</v>
      </c>
      <c r="AY146" s="127" t="s">
        <v>156</v>
      </c>
      <c r="BK146" s="135">
        <f>SUM(BK147:BK150)</f>
        <v>0</v>
      </c>
    </row>
    <row r="147" spans="2:65" s="1" customFormat="1" ht="24.2" customHeight="1">
      <c r="B147" s="136"/>
      <c r="C147" s="137" t="s">
        <v>432</v>
      </c>
      <c r="D147" s="137" t="s">
        <v>157</v>
      </c>
      <c r="E147" s="138" t="s">
        <v>6820</v>
      </c>
      <c r="F147" s="139" t="s">
        <v>6821</v>
      </c>
      <c r="G147" s="140" t="s">
        <v>1643</v>
      </c>
      <c r="H147" s="141">
        <v>60</v>
      </c>
      <c r="I147" s="142"/>
      <c r="J147" s="143">
        <f>ROUND(I147*H147,2)</f>
        <v>0</v>
      </c>
      <c r="K147" s="144"/>
      <c r="L147" s="32"/>
      <c r="M147" s="145" t="s">
        <v>1</v>
      </c>
      <c r="N147" s="146" t="s">
        <v>42</v>
      </c>
      <c r="P147" s="147">
        <f>O147*H147</f>
        <v>0</v>
      </c>
      <c r="Q147" s="147">
        <v>6.3833333333333304E-5</v>
      </c>
      <c r="R147" s="147">
        <f>Q147*H147</f>
        <v>3.8299999999999983E-3</v>
      </c>
      <c r="S147" s="147">
        <v>0</v>
      </c>
      <c r="T147" s="148">
        <f>S147*H147</f>
        <v>0</v>
      </c>
      <c r="AR147" s="149" t="s">
        <v>403</v>
      </c>
      <c r="AT147" s="149" t="s">
        <v>157</v>
      </c>
      <c r="AU147" s="149" t="s">
        <v>89</v>
      </c>
      <c r="AY147" s="17" t="s">
        <v>156</v>
      </c>
      <c r="BE147" s="150">
        <f>IF(N147="základná",J147,0)</f>
        <v>0</v>
      </c>
      <c r="BF147" s="150">
        <f>IF(N147="znížená",J147,0)</f>
        <v>0</v>
      </c>
      <c r="BG147" s="150">
        <f>IF(N147="zákl. prenesená",J147,0)</f>
        <v>0</v>
      </c>
      <c r="BH147" s="150">
        <f>IF(N147="zníž. prenesená",J147,0)</f>
        <v>0</v>
      </c>
      <c r="BI147" s="150">
        <f>IF(N147="nulová",J147,0)</f>
        <v>0</v>
      </c>
      <c r="BJ147" s="17" t="s">
        <v>89</v>
      </c>
      <c r="BK147" s="150">
        <f>ROUND(I147*H147,2)</f>
        <v>0</v>
      </c>
      <c r="BL147" s="17" t="s">
        <v>403</v>
      </c>
      <c r="BM147" s="149" t="s">
        <v>7975</v>
      </c>
    </row>
    <row r="148" spans="2:65" s="1" customFormat="1" ht="24.2" customHeight="1">
      <c r="B148" s="136"/>
      <c r="C148" s="137" t="s">
        <v>167</v>
      </c>
      <c r="D148" s="137" t="s">
        <v>157</v>
      </c>
      <c r="E148" s="138" t="s">
        <v>6824</v>
      </c>
      <c r="F148" s="139" t="s">
        <v>6825</v>
      </c>
      <c r="G148" s="140" t="s">
        <v>1643</v>
      </c>
      <c r="H148" s="141">
        <v>15</v>
      </c>
      <c r="I148" s="142"/>
      <c r="J148" s="143">
        <f>ROUND(I148*H148,2)</f>
        <v>0</v>
      </c>
      <c r="K148" s="144"/>
      <c r="L148" s="32"/>
      <c r="M148" s="145" t="s">
        <v>1</v>
      </c>
      <c r="N148" s="146" t="s">
        <v>42</v>
      </c>
      <c r="P148" s="147">
        <f>O148*H148</f>
        <v>0</v>
      </c>
      <c r="Q148" s="147">
        <v>6.06666666666667E-5</v>
      </c>
      <c r="R148" s="147">
        <f>Q148*H148</f>
        <v>9.1000000000000054E-4</v>
      </c>
      <c r="S148" s="147">
        <v>0</v>
      </c>
      <c r="T148" s="148">
        <f>S148*H148</f>
        <v>0</v>
      </c>
      <c r="AR148" s="149" t="s">
        <v>403</v>
      </c>
      <c r="AT148" s="149" t="s">
        <v>157</v>
      </c>
      <c r="AU148" s="149" t="s">
        <v>89</v>
      </c>
      <c r="AY148" s="17" t="s">
        <v>156</v>
      </c>
      <c r="BE148" s="150">
        <f>IF(N148="základná",J148,0)</f>
        <v>0</v>
      </c>
      <c r="BF148" s="150">
        <f>IF(N148="znížená",J148,0)</f>
        <v>0</v>
      </c>
      <c r="BG148" s="150">
        <f>IF(N148="zákl. prenesená",J148,0)</f>
        <v>0</v>
      </c>
      <c r="BH148" s="150">
        <f>IF(N148="zníž. prenesená",J148,0)</f>
        <v>0</v>
      </c>
      <c r="BI148" s="150">
        <f>IF(N148="nulová",J148,0)</f>
        <v>0</v>
      </c>
      <c r="BJ148" s="17" t="s">
        <v>89</v>
      </c>
      <c r="BK148" s="150">
        <f>ROUND(I148*H148,2)</f>
        <v>0</v>
      </c>
      <c r="BL148" s="17" t="s">
        <v>403</v>
      </c>
      <c r="BM148" s="149" t="s">
        <v>7976</v>
      </c>
    </row>
    <row r="149" spans="2:65" s="1" customFormat="1" ht="33" customHeight="1">
      <c r="B149" s="136"/>
      <c r="C149" s="180" t="s">
        <v>447</v>
      </c>
      <c r="D149" s="180" t="s">
        <v>263</v>
      </c>
      <c r="E149" s="181" t="s">
        <v>6828</v>
      </c>
      <c r="F149" s="182" t="s">
        <v>6829</v>
      </c>
      <c r="G149" s="183" t="s">
        <v>1643</v>
      </c>
      <c r="H149" s="184">
        <v>75</v>
      </c>
      <c r="I149" s="185"/>
      <c r="J149" s="186">
        <f>ROUND(I149*H149,2)</f>
        <v>0</v>
      </c>
      <c r="K149" s="187"/>
      <c r="L149" s="188"/>
      <c r="M149" s="189" t="s">
        <v>1</v>
      </c>
      <c r="N149" s="190" t="s">
        <v>42</v>
      </c>
      <c r="P149" s="147">
        <f>O149*H149</f>
        <v>0</v>
      </c>
      <c r="Q149" s="147">
        <v>1E-3</v>
      </c>
      <c r="R149" s="147">
        <f>Q149*H149</f>
        <v>7.4999999999999997E-2</v>
      </c>
      <c r="S149" s="147">
        <v>0</v>
      </c>
      <c r="T149" s="148">
        <f>S149*H149</f>
        <v>0</v>
      </c>
      <c r="AR149" s="149" t="s">
        <v>664</v>
      </c>
      <c r="AT149" s="149" t="s">
        <v>263</v>
      </c>
      <c r="AU149" s="149" t="s">
        <v>89</v>
      </c>
      <c r="AY149" s="17" t="s">
        <v>156</v>
      </c>
      <c r="BE149" s="150">
        <f>IF(N149="základná",J149,0)</f>
        <v>0</v>
      </c>
      <c r="BF149" s="150">
        <f>IF(N149="znížená",J149,0)</f>
        <v>0</v>
      </c>
      <c r="BG149" s="150">
        <f>IF(N149="zákl. prenesená",J149,0)</f>
        <v>0</v>
      </c>
      <c r="BH149" s="150">
        <f>IF(N149="zníž. prenesená",J149,0)</f>
        <v>0</v>
      </c>
      <c r="BI149" s="150">
        <f>IF(N149="nulová",J149,0)</f>
        <v>0</v>
      </c>
      <c r="BJ149" s="17" t="s">
        <v>89</v>
      </c>
      <c r="BK149" s="150">
        <f>ROUND(I149*H149,2)</f>
        <v>0</v>
      </c>
      <c r="BL149" s="17" t="s">
        <v>403</v>
      </c>
      <c r="BM149" s="149" t="s">
        <v>7977</v>
      </c>
    </row>
    <row r="150" spans="2:65" s="1" customFormat="1" ht="24.2" customHeight="1">
      <c r="B150" s="136"/>
      <c r="C150" s="137" t="s">
        <v>495</v>
      </c>
      <c r="D150" s="137" t="s">
        <v>157</v>
      </c>
      <c r="E150" s="138" t="s">
        <v>6832</v>
      </c>
      <c r="F150" s="139" t="s">
        <v>2960</v>
      </c>
      <c r="G150" s="140" t="s">
        <v>4149</v>
      </c>
      <c r="H150" s="201"/>
      <c r="I150" s="142"/>
      <c r="J150" s="143">
        <f>ROUND(I150*H150,2)</f>
        <v>0</v>
      </c>
      <c r="K150" s="144"/>
      <c r="L150" s="32"/>
      <c r="M150" s="145" t="s">
        <v>1</v>
      </c>
      <c r="N150" s="146" t="s">
        <v>42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403</v>
      </c>
      <c r="AT150" s="149" t="s">
        <v>157</v>
      </c>
      <c r="AU150" s="149" t="s">
        <v>89</v>
      </c>
      <c r="AY150" s="17" t="s">
        <v>156</v>
      </c>
      <c r="BE150" s="150">
        <f>IF(N150="základná",J150,0)</f>
        <v>0</v>
      </c>
      <c r="BF150" s="150">
        <f>IF(N150="znížená",J150,0)</f>
        <v>0</v>
      </c>
      <c r="BG150" s="150">
        <f>IF(N150="zákl. prenesená",J150,0)</f>
        <v>0</v>
      </c>
      <c r="BH150" s="150">
        <f>IF(N150="zníž. prenesená",J150,0)</f>
        <v>0</v>
      </c>
      <c r="BI150" s="150">
        <f>IF(N150="nulová",J150,0)</f>
        <v>0</v>
      </c>
      <c r="BJ150" s="17" t="s">
        <v>89</v>
      </c>
      <c r="BK150" s="150">
        <f>ROUND(I150*H150,2)</f>
        <v>0</v>
      </c>
      <c r="BL150" s="17" t="s">
        <v>403</v>
      </c>
      <c r="BM150" s="149" t="s">
        <v>7978</v>
      </c>
    </row>
    <row r="151" spans="2:65" s="10" customFormat="1" ht="22.9" customHeight="1">
      <c r="B151" s="126"/>
      <c r="D151" s="127" t="s">
        <v>75</v>
      </c>
      <c r="E151" s="191" t="s">
        <v>1698</v>
      </c>
      <c r="F151" s="191" t="s">
        <v>6834</v>
      </c>
      <c r="I151" s="129"/>
      <c r="J151" s="192">
        <f>BK151</f>
        <v>0</v>
      </c>
      <c r="L151" s="126"/>
      <c r="M151" s="131"/>
      <c r="P151" s="132">
        <f>SUM(P152:P153)</f>
        <v>0</v>
      </c>
      <c r="R151" s="132">
        <f>SUM(R152:R153)</f>
        <v>7.4399999999999935E-3</v>
      </c>
      <c r="T151" s="133">
        <f>SUM(T152:T153)</f>
        <v>0</v>
      </c>
      <c r="AR151" s="127" t="s">
        <v>89</v>
      </c>
      <c r="AT151" s="134" t="s">
        <v>75</v>
      </c>
      <c r="AU151" s="134" t="s">
        <v>82</v>
      </c>
      <c r="AY151" s="127" t="s">
        <v>156</v>
      </c>
      <c r="BK151" s="135">
        <f>SUM(BK152:BK153)</f>
        <v>0</v>
      </c>
    </row>
    <row r="152" spans="2:65" s="1" customFormat="1" ht="24.2" customHeight="1">
      <c r="B152" s="136"/>
      <c r="C152" s="137" t="s">
        <v>7</v>
      </c>
      <c r="D152" s="137" t="s">
        <v>157</v>
      </c>
      <c r="E152" s="138" t="s">
        <v>6836</v>
      </c>
      <c r="F152" s="139" t="s">
        <v>6837</v>
      </c>
      <c r="G152" s="140" t="s">
        <v>178</v>
      </c>
      <c r="H152" s="141">
        <v>17</v>
      </c>
      <c r="I152" s="142"/>
      <c r="J152" s="143">
        <f>ROUND(I152*H152,2)</f>
        <v>0</v>
      </c>
      <c r="K152" s="144"/>
      <c r="L152" s="32"/>
      <c r="M152" s="145" t="s">
        <v>1</v>
      </c>
      <c r="N152" s="146" t="s">
        <v>42</v>
      </c>
      <c r="P152" s="147">
        <f>O152*H152</f>
        <v>0</v>
      </c>
      <c r="Q152" s="147">
        <v>2.0764705882352899E-4</v>
      </c>
      <c r="R152" s="147">
        <f>Q152*H152</f>
        <v>3.5299999999999928E-3</v>
      </c>
      <c r="S152" s="147">
        <v>0</v>
      </c>
      <c r="T152" s="148">
        <f>S152*H152</f>
        <v>0</v>
      </c>
      <c r="AR152" s="149" t="s">
        <v>403</v>
      </c>
      <c r="AT152" s="149" t="s">
        <v>157</v>
      </c>
      <c r="AU152" s="149" t="s">
        <v>89</v>
      </c>
      <c r="AY152" s="17" t="s">
        <v>156</v>
      </c>
      <c r="BE152" s="150">
        <f>IF(N152="základná",J152,0)</f>
        <v>0</v>
      </c>
      <c r="BF152" s="150">
        <f>IF(N152="znížená",J152,0)</f>
        <v>0</v>
      </c>
      <c r="BG152" s="150">
        <f>IF(N152="zákl. prenesená",J152,0)</f>
        <v>0</v>
      </c>
      <c r="BH152" s="150">
        <f>IF(N152="zníž. prenesená",J152,0)</f>
        <v>0</v>
      </c>
      <c r="BI152" s="150">
        <f>IF(N152="nulová",J152,0)</f>
        <v>0</v>
      </c>
      <c r="BJ152" s="17" t="s">
        <v>89</v>
      </c>
      <c r="BK152" s="150">
        <f>ROUND(I152*H152,2)</f>
        <v>0</v>
      </c>
      <c r="BL152" s="17" t="s">
        <v>403</v>
      </c>
      <c r="BM152" s="149" t="s">
        <v>7979</v>
      </c>
    </row>
    <row r="153" spans="2:65" s="1" customFormat="1" ht="33" customHeight="1">
      <c r="B153" s="136"/>
      <c r="C153" s="137" t="s">
        <v>548</v>
      </c>
      <c r="D153" s="137" t="s">
        <v>157</v>
      </c>
      <c r="E153" s="138" t="s">
        <v>6840</v>
      </c>
      <c r="F153" s="139" t="s">
        <v>6841</v>
      </c>
      <c r="G153" s="140" t="s">
        <v>396</v>
      </c>
      <c r="H153" s="141">
        <v>40</v>
      </c>
      <c r="I153" s="142"/>
      <c r="J153" s="143">
        <f>ROUND(I153*H153,2)</f>
        <v>0</v>
      </c>
      <c r="K153" s="144"/>
      <c r="L153" s="32"/>
      <c r="M153" s="145" t="s">
        <v>1</v>
      </c>
      <c r="N153" s="146" t="s">
        <v>42</v>
      </c>
      <c r="P153" s="147">
        <f>O153*H153</f>
        <v>0</v>
      </c>
      <c r="Q153" s="147">
        <v>9.7750000000000004E-5</v>
      </c>
      <c r="R153" s="147">
        <f>Q153*H153</f>
        <v>3.9100000000000003E-3</v>
      </c>
      <c r="S153" s="147">
        <v>0</v>
      </c>
      <c r="T153" s="148">
        <f>S153*H153</f>
        <v>0</v>
      </c>
      <c r="AR153" s="149" t="s">
        <v>403</v>
      </c>
      <c r="AT153" s="149" t="s">
        <v>157</v>
      </c>
      <c r="AU153" s="149" t="s">
        <v>89</v>
      </c>
      <c r="AY153" s="17" t="s">
        <v>156</v>
      </c>
      <c r="BE153" s="150">
        <f>IF(N153="základná",J153,0)</f>
        <v>0</v>
      </c>
      <c r="BF153" s="150">
        <f>IF(N153="znížená",J153,0)</f>
        <v>0</v>
      </c>
      <c r="BG153" s="150">
        <f>IF(N153="zákl. prenesená",J153,0)</f>
        <v>0</v>
      </c>
      <c r="BH153" s="150">
        <f>IF(N153="zníž. prenesená",J153,0)</f>
        <v>0</v>
      </c>
      <c r="BI153" s="150">
        <f>IF(N153="nulová",J153,0)</f>
        <v>0</v>
      </c>
      <c r="BJ153" s="17" t="s">
        <v>89</v>
      </c>
      <c r="BK153" s="150">
        <f>ROUND(I153*H153,2)</f>
        <v>0</v>
      </c>
      <c r="BL153" s="17" t="s">
        <v>403</v>
      </c>
      <c r="BM153" s="149" t="s">
        <v>7980</v>
      </c>
    </row>
    <row r="154" spans="2:65" s="10" customFormat="1" ht="25.9" customHeight="1">
      <c r="B154" s="126"/>
      <c r="D154" s="127" t="s">
        <v>75</v>
      </c>
      <c r="E154" s="128" t="s">
        <v>162</v>
      </c>
      <c r="F154" s="128" t="s">
        <v>6847</v>
      </c>
      <c r="I154" s="129"/>
      <c r="J154" s="130">
        <f>BK154</f>
        <v>0</v>
      </c>
      <c r="L154" s="126"/>
      <c r="M154" s="131"/>
      <c r="P154" s="132">
        <f>P155</f>
        <v>0</v>
      </c>
      <c r="R154" s="132">
        <f>R155</f>
        <v>0</v>
      </c>
      <c r="T154" s="133">
        <f>T155</f>
        <v>0</v>
      </c>
      <c r="AR154" s="127" t="s">
        <v>155</v>
      </c>
      <c r="AT154" s="134" t="s">
        <v>75</v>
      </c>
      <c r="AU154" s="134" t="s">
        <v>76</v>
      </c>
      <c r="AY154" s="127" t="s">
        <v>156</v>
      </c>
      <c r="BK154" s="135">
        <f>BK155</f>
        <v>0</v>
      </c>
    </row>
    <row r="155" spans="2:65" s="1" customFormat="1" ht="24.2" customHeight="1">
      <c r="B155" s="136"/>
      <c r="C155" s="137" t="s">
        <v>571</v>
      </c>
      <c r="D155" s="137" t="s">
        <v>157</v>
      </c>
      <c r="E155" s="138" t="s">
        <v>6849</v>
      </c>
      <c r="F155" s="139" t="s">
        <v>7981</v>
      </c>
      <c r="G155" s="140" t="s">
        <v>165</v>
      </c>
      <c r="H155" s="141">
        <v>15</v>
      </c>
      <c r="I155" s="142"/>
      <c r="J155" s="143">
        <f>ROUND(I155*H155,2)</f>
        <v>0</v>
      </c>
      <c r="K155" s="144"/>
      <c r="L155" s="32"/>
      <c r="M155" s="202" t="s">
        <v>1</v>
      </c>
      <c r="N155" s="203" t="s">
        <v>42</v>
      </c>
      <c r="O155" s="204"/>
      <c r="P155" s="205">
        <f>O155*H155</f>
        <v>0</v>
      </c>
      <c r="Q155" s="205">
        <v>0</v>
      </c>
      <c r="R155" s="205">
        <f>Q155*H155</f>
        <v>0</v>
      </c>
      <c r="S155" s="205">
        <v>0</v>
      </c>
      <c r="T155" s="206">
        <f>S155*H155</f>
        <v>0</v>
      </c>
      <c r="AR155" s="149" t="s">
        <v>159</v>
      </c>
      <c r="AT155" s="149" t="s">
        <v>157</v>
      </c>
      <c r="AU155" s="149" t="s">
        <v>82</v>
      </c>
      <c r="AY155" s="17" t="s">
        <v>156</v>
      </c>
      <c r="BE155" s="150">
        <f>IF(N155="základná",J155,0)</f>
        <v>0</v>
      </c>
      <c r="BF155" s="150">
        <f>IF(N155="znížená",J155,0)</f>
        <v>0</v>
      </c>
      <c r="BG155" s="150">
        <f>IF(N155="zákl. prenesená",J155,0)</f>
        <v>0</v>
      </c>
      <c r="BH155" s="150">
        <f>IF(N155="zníž. prenesená",J155,0)</f>
        <v>0</v>
      </c>
      <c r="BI155" s="150">
        <f>IF(N155="nulová",J155,0)</f>
        <v>0</v>
      </c>
      <c r="BJ155" s="17" t="s">
        <v>89</v>
      </c>
      <c r="BK155" s="150">
        <f>ROUND(I155*H155,2)</f>
        <v>0</v>
      </c>
      <c r="BL155" s="17" t="s">
        <v>159</v>
      </c>
      <c r="BM155" s="149" t="s">
        <v>7982</v>
      </c>
    </row>
    <row r="156" spans="2:65" s="1" customFormat="1" ht="6.95" customHeight="1">
      <c r="B156" s="47"/>
      <c r="C156" s="48"/>
      <c r="D156" s="48"/>
      <c r="E156" s="48"/>
      <c r="F156" s="48"/>
      <c r="G156" s="48"/>
      <c r="H156" s="48"/>
      <c r="I156" s="48"/>
      <c r="J156" s="48"/>
      <c r="K156" s="48"/>
      <c r="L156" s="32"/>
    </row>
  </sheetData>
  <autoFilter ref="C124:K155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394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8" t="s">
        <v>5</v>
      </c>
      <c r="M2" s="239"/>
      <c r="N2" s="239"/>
      <c r="O2" s="239"/>
      <c r="P2" s="239"/>
      <c r="Q2" s="239"/>
      <c r="R2" s="239"/>
      <c r="S2" s="239"/>
      <c r="T2" s="239"/>
      <c r="U2" s="239"/>
      <c r="V2" s="239"/>
      <c r="AT2" s="17" t="s">
        <v>135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136</v>
      </c>
      <c r="L4" s="20"/>
      <c r="M4" s="95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74" t="str">
        <f>'Rekapitulácia stavby'!K6</f>
        <v>SO01 - TOPOĽČIANKY, Centrálny logistický sklad (CLS), KASÁRNE, REKONŠTRUKCIA OBJEKTU UBYTOVNE 001</v>
      </c>
      <c r="F7" s="275"/>
      <c r="G7" s="275"/>
      <c r="H7" s="275"/>
      <c r="L7" s="20"/>
    </row>
    <row r="8" spans="2:46" ht="12" customHeight="1">
      <c r="B8" s="20"/>
      <c r="D8" s="27" t="s">
        <v>137</v>
      </c>
      <c r="L8" s="20"/>
    </row>
    <row r="9" spans="2:46" s="1" customFormat="1" ht="23.25" customHeight="1">
      <c r="B9" s="32"/>
      <c r="E9" s="274" t="s">
        <v>5160</v>
      </c>
      <c r="F9" s="273"/>
      <c r="G9" s="273"/>
      <c r="H9" s="273"/>
      <c r="L9" s="32"/>
    </row>
    <row r="10" spans="2:46" s="1" customFormat="1" ht="12" customHeight="1">
      <c r="B10" s="32"/>
      <c r="D10" s="27" t="s">
        <v>202</v>
      </c>
      <c r="L10" s="32"/>
    </row>
    <row r="11" spans="2:46" s="1" customFormat="1" ht="16.5" customHeight="1">
      <c r="B11" s="32"/>
      <c r="E11" s="270" t="s">
        <v>7987</v>
      </c>
      <c r="F11" s="273"/>
      <c r="G11" s="273"/>
      <c r="H11" s="273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20. 11. 2025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6" t="str">
        <f>'Rekapitulácia stavby'!E14</f>
        <v>Vyplň údaj</v>
      </c>
      <c r="F20" s="277"/>
      <c r="G20" s="277"/>
      <c r="H20" s="277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7988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6"/>
      <c r="E29" s="257" t="s">
        <v>1</v>
      </c>
      <c r="F29" s="257"/>
      <c r="G29" s="257"/>
      <c r="H29" s="257"/>
      <c r="L29" s="96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7" t="s">
        <v>36</v>
      </c>
      <c r="J32" s="69">
        <f>ROUND(J141,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8">
        <f>ROUND((SUM(BE141:BE393)),  2)</f>
        <v>0</v>
      </c>
      <c r="G35" s="99"/>
      <c r="H35" s="99"/>
      <c r="I35" s="100">
        <v>0.23</v>
      </c>
      <c r="J35" s="98">
        <f>ROUND(((SUM(BE141:BE393))*I35),  2)</f>
        <v>0</v>
      </c>
      <c r="L35" s="32"/>
    </row>
    <row r="36" spans="2:12" s="1" customFormat="1" ht="14.45" customHeight="1">
      <c r="B36" s="32"/>
      <c r="E36" s="37" t="s">
        <v>42</v>
      </c>
      <c r="F36" s="98">
        <f>ROUND((SUM(BF141:BF393)),  2)</f>
        <v>0</v>
      </c>
      <c r="G36" s="99"/>
      <c r="H36" s="99"/>
      <c r="I36" s="100">
        <v>0.23</v>
      </c>
      <c r="J36" s="98">
        <f>ROUND(((SUM(BF141:BF393))*I36),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8">
        <f>ROUND((SUM(BG141:BG393)),  2)</f>
        <v>0</v>
      </c>
      <c r="I37" s="101">
        <v>0.23</v>
      </c>
      <c r="J37" s="88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8">
        <f>ROUND((SUM(BH141:BH393)),  2)</f>
        <v>0</v>
      </c>
      <c r="I38" s="101">
        <v>0.23</v>
      </c>
      <c r="J38" s="88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8">
        <f>ROUND((SUM(BI141:BI393)),  2)</f>
        <v>0</v>
      </c>
      <c r="G39" s="99"/>
      <c r="H39" s="99"/>
      <c r="I39" s="100">
        <v>0</v>
      </c>
      <c r="J39" s="98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2"/>
      <c r="D41" s="103" t="s">
        <v>46</v>
      </c>
      <c r="E41" s="60"/>
      <c r="F41" s="60"/>
      <c r="G41" s="104" t="s">
        <v>47</v>
      </c>
      <c r="H41" s="105" t="s">
        <v>48</v>
      </c>
      <c r="I41" s="60"/>
      <c r="J41" s="106">
        <f>SUM(J32:J39)</f>
        <v>0</v>
      </c>
      <c r="K41" s="107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08" t="s">
        <v>52</v>
      </c>
      <c r="G61" s="46" t="s">
        <v>51</v>
      </c>
      <c r="H61" s="34"/>
      <c r="I61" s="34"/>
      <c r="J61" s="109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08" t="s">
        <v>52</v>
      </c>
      <c r="G76" s="46" t="s">
        <v>51</v>
      </c>
      <c r="H76" s="34"/>
      <c r="I76" s="34"/>
      <c r="J76" s="109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138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4" t="str">
        <f>E7</f>
        <v>SO01 - TOPOĽČIANKY, Centrálny logistický sklad (CLS), KASÁRNE, REKONŠTRUKCIA OBJEKTU UBYTOVNE 001</v>
      </c>
      <c r="F85" s="275"/>
      <c r="G85" s="275"/>
      <c r="H85" s="275"/>
      <c r="L85" s="32"/>
    </row>
    <row r="86" spans="2:12" ht="12" customHeight="1">
      <c r="B86" s="20"/>
      <c r="C86" s="27" t="s">
        <v>137</v>
      </c>
      <c r="L86" s="20"/>
    </row>
    <row r="87" spans="2:12" s="1" customFormat="1" ht="23.25" customHeight="1">
      <c r="B87" s="32"/>
      <c r="E87" s="274" t="s">
        <v>5160</v>
      </c>
      <c r="F87" s="273"/>
      <c r="G87" s="273"/>
      <c r="H87" s="273"/>
      <c r="L87" s="32"/>
    </row>
    <row r="88" spans="2:12" s="1" customFormat="1" ht="12" customHeight="1">
      <c r="B88" s="32"/>
      <c r="C88" s="27" t="s">
        <v>202</v>
      </c>
      <c r="L88" s="32"/>
    </row>
    <row r="89" spans="2:12" s="1" customFormat="1" ht="16.5" customHeight="1">
      <c r="B89" s="32"/>
      <c r="E89" s="270" t="str">
        <f>E11</f>
        <v xml:space="preserve">E1.9 - E1.9 Meranie a regulácia </v>
      </c>
      <c r="F89" s="273"/>
      <c r="G89" s="273"/>
      <c r="H89" s="273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Topoľčianky </v>
      </c>
      <c r="I91" s="27" t="s">
        <v>21</v>
      </c>
      <c r="J91" s="55" t="str">
        <f>IF(J14="","",J14)</f>
        <v>20. 11. 2025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 xml:space="preserve">MV SR Pribinova č.2, 812 72 Bratislava </v>
      </c>
      <c r="I93" s="27" t="s">
        <v>29</v>
      </c>
      <c r="J93" s="30" t="str">
        <f>E23</f>
        <v>STAPRING a.s. Ing.A. Režná,Ing.I.Kóňa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Ing. Sloboda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0" t="s">
        <v>139</v>
      </c>
      <c r="D96" s="102"/>
      <c r="E96" s="102"/>
      <c r="F96" s="102"/>
      <c r="G96" s="102"/>
      <c r="H96" s="102"/>
      <c r="I96" s="102"/>
      <c r="J96" s="111" t="s">
        <v>140</v>
      </c>
      <c r="K96" s="102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2" t="s">
        <v>141</v>
      </c>
      <c r="J98" s="69">
        <f>J141</f>
        <v>0</v>
      </c>
      <c r="L98" s="32"/>
      <c r="AU98" s="17" t="s">
        <v>142</v>
      </c>
    </row>
    <row r="99" spans="2:47" s="8" customFormat="1" ht="24.95" customHeight="1">
      <c r="B99" s="113"/>
      <c r="D99" s="114" t="s">
        <v>7989</v>
      </c>
      <c r="E99" s="115"/>
      <c r="F99" s="115"/>
      <c r="G99" s="115"/>
      <c r="H99" s="115"/>
      <c r="I99" s="115"/>
      <c r="J99" s="116">
        <f>J142</f>
        <v>0</v>
      </c>
      <c r="L99" s="113"/>
    </row>
    <row r="100" spans="2:47" s="14" customFormat="1" ht="19.899999999999999" customHeight="1">
      <c r="B100" s="176"/>
      <c r="D100" s="177" t="s">
        <v>7990</v>
      </c>
      <c r="E100" s="178"/>
      <c r="F100" s="178"/>
      <c r="G100" s="178"/>
      <c r="H100" s="178"/>
      <c r="I100" s="178"/>
      <c r="J100" s="179">
        <f>J143</f>
        <v>0</v>
      </c>
      <c r="L100" s="176"/>
    </row>
    <row r="101" spans="2:47" s="14" customFormat="1" ht="19.899999999999999" customHeight="1">
      <c r="B101" s="176"/>
      <c r="D101" s="177" t="s">
        <v>7991</v>
      </c>
      <c r="E101" s="178"/>
      <c r="F101" s="178"/>
      <c r="G101" s="178"/>
      <c r="H101" s="178"/>
      <c r="I101" s="178"/>
      <c r="J101" s="179">
        <f>J155</f>
        <v>0</v>
      </c>
      <c r="L101" s="176"/>
    </row>
    <row r="102" spans="2:47" s="14" customFormat="1" ht="19.899999999999999" customHeight="1">
      <c r="B102" s="176"/>
      <c r="D102" s="177" t="s">
        <v>7992</v>
      </c>
      <c r="E102" s="178"/>
      <c r="F102" s="178"/>
      <c r="G102" s="178"/>
      <c r="H102" s="178"/>
      <c r="I102" s="178"/>
      <c r="J102" s="179">
        <f>J157</f>
        <v>0</v>
      </c>
      <c r="L102" s="176"/>
    </row>
    <row r="103" spans="2:47" s="14" customFormat="1" ht="19.899999999999999" customHeight="1">
      <c r="B103" s="176"/>
      <c r="D103" s="177" t="s">
        <v>7993</v>
      </c>
      <c r="E103" s="178"/>
      <c r="F103" s="178"/>
      <c r="G103" s="178"/>
      <c r="H103" s="178"/>
      <c r="I103" s="178"/>
      <c r="J103" s="179">
        <f>J159</f>
        <v>0</v>
      </c>
      <c r="L103" s="176"/>
    </row>
    <row r="104" spans="2:47" s="14" customFormat="1" ht="19.899999999999999" customHeight="1">
      <c r="B104" s="176"/>
      <c r="D104" s="177" t="s">
        <v>7994</v>
      </c>
      <c r="E104" s="178"/>
      <c r="F104" s="178"/>
      <c r="G104" s="178"/>
      <c r="H104" s="178"/>
      <c r="I104" s="178"/>
      <c r="J104" s="179">
        <f>J161</f>
        <v>0</v>
      </c>
      <c r="L104" s="176"/>
    </row>
    <row r="105" spans="2:47" s="14" customFormat="1" ht="19.899999999999999" customHeight="1">
      <c r="B105" s="176"/>
      <c r="D105" s="177" t="s">
        <v>7995</v>
      </c>
      <c r="E105" s="178"/>
      <c r="F105" s="178"/>
      <c r="G105" s="178"/>
      <c r="H105" s="178"/>
      <c r="I105" s="178"/>
      <c r="J105" s="179">
        <f>J176</f>
        <v>0</v>
      </c>
      <c r="L105" s="176"/>
    </row>
    <row r="106" spans="2:47" s="14" customFormat="1" ht="19.899999999999999" customHeight="1">
      <c r="B106" s="176"/>
      <c r="D106" s="177" t="s">
        <v>7996</v>
      </c>
      <c r="E106" s="178"/>
      <c r="F106" s="178"/>
      <c r="G106" s="178"/>
      <c r="H106" s="178"/>
      <c r="I106" s="178"/>
      <c r="J106" s="179">
        <f>J192</f>
        <v>0</v>
      </c>
      <c r="L106" s="176"/>
    </row>
    <row r="107" spans="2:47" s="14" customFormat="1" ht="19.899999999999999" customHeight="1">
      <c r="B107" s="176"/>
      <c r="D107" s="177" t="s">
        <v>7997</v>
      </c>
      <c r="E107" s="178"/>
      <c r="F107" s="178"/>
      <c r="G107" s="178"/>
      <c r="H107" s="178"/>
      <c r="I107" s="178"/>
      <c r="J107" s="179">
        <f>J202</f>
        <v>0</v>
      </c>
      <c r="L107" s="176"/>
    </row>
    <row r="108" spans="2:47" s="14" customFormat="1" ht="19.899999999999999" customHeight="1">
      <c r="B108" s="176"/>
      <c r="D108" s="177" t="s">
        <v>7998</v>
      </c>
      <c r="E108" s="178"/>
      <c r="F108" s="178"/>
      <c r="G108" s="178"/>
      <c r="H108" s="178"/>
      <c r="I108" s="178"/>
      <c r="J108" s="179">
        <f>J204</f>
        <v>0</v>
      </c>
      <c r="L108" s="176"/>
    </row>
    <row r="109" spans="2:47" s="14" customFormat="1" ht="19.899999999999999" customHeight="1">
      <c r="B109" s="176"/>
      <c r="D109" s="177" t="s">
        <v>7999</v>
      </c>
      <c r="E109" s="178"/>
      <c r="F109" s="178"/>
      <c r="G109" s="178"/>
      <c r="H109" s="178"/>
      <c r="I109" s="178"/>
      <c r="J109" s="179">
        <f>J262</f>
        <v>0</v>
      </c>
      <c r="L109" s="176"/>
    </row>
    <row r="110" spans="2:47" s="14" customFormat="1" ht="19.899999999999999" customHeight="1">
      <c r="B110" s="176"/>
      <c r="D110" s="177" t="s">
        <v>8000</v>
      </c>
      <c r="E110" s="178"/>
      <c r="F110" s="178"/>
      <c r="G110" s="178"/>
      <c r="H110" s="178"/>
      <c r="I110" s="178"/>
      <c r="J110" s="179">
        <f>J266</f>
        <v>0</v>
      </c>
      <c r="L110" s="176"/>
    </row>
    <row r="111" spans="2:47" s="8" customFormat="1" ht="24.95" customHeight="1">
      <c r="B111" s="113"/>
      <c r="D111" s="114" t="s">
        <v>7989</v>
      </c>
      <c r="E111" s="115"/>
      <c r="F111" s="115"/>
      <c r="G111" s="115"/>
      <c r="H111" s="115"/>
      <c r="I111" s="115"/>
      <c r="J111" s="116">
        <f>J272</f>
        <v>0</v>
      </c>
      <c r="L111" s="113"/>
    </row>
    <row r="112" spans="2:47" s="14" customFormat="1" ht="19.899999999999999" customHeight="1">
      <c r="B112" s="176"/>
      <c r="D112" s="177" t="s">
        <v>8001</v>
      </c>
      <c r="E112" s="178"/>
      <c r="F112" s="178"/>
      <c r="G112" s="178"/>
      <c r="H112" s="178"/>
      <c r="I112" s="178"/>
      <c r="J112" s="179">
        <f>J273</f>
        <v>0</v>
      </c>
      <c r="L112" s="176"/>
    </row>
    <row r="113" spans="2:12" s="14" customFormat="1" ht="19.899999999999999" customHeight="1">
      <c r="B113" s="176"/>
      <c r="D113" s="177" t="s">
        <v>8002</v>
      </c>
      <c r="E113" s="178"/>
      <c r="F113" s="178"/>
      <c r="G113" s="178"/>
      <c r="H113" s="178"/>
      <c r="I113" s="178"/>
      <c r="J113" s="179">
        <f>J280</f>
        <v>0</v>
      </c>
      <c r="L113" s="176"/>
    </row>
    <row r="114" spans="2:12" s="14" customFormat="1" ht="19.899999999999999" customHeight="1">
      <c r="B114" s="176"/>
      <c r="D114" s="177" t="s">
        <v>8003</v>
      </c>
      <c r="E114" s="178"/>
      <c r="F114" s="178"/>
      <c r="G114" s="178"/>
      <c r="H114" s="178"/>
      <c r="I114" s="178"/>
      <c r="J114" s="179">
        <f>J282</f>
        <v>0</v>
      </c>
      <c r="L114" s="176"/>
    </row>
    <row r="115" spans="2:12" s="14" customFormat="1" ht="19.899999999999999" customHeight="1">
      <c r="B115" s="176"/>
      <c r="D115" s="177" t="s">
        <v>8004</v>
      </c>
      <c r="E115" s="178"/>
      <c r="F115" s="178"/>
      <c r="G115" s="178"/>
      <c r="H115" s="178"/>
      <c r="I115" s="178"/>
      <c r="J115" s="179">
        <f>J284</f>
        <v>0</v>
      </c>
      <c r="L115" s="176"/>
    </row>
    <row r="116" spans="2:12" s="14" customFormat="1" ht="19.899999999999999" customHeight="1">
      <c r="B116" s="176"/>
      <c r="D116" s="177" t="s">
        <v>8005</v>
      </c>
      <c r="E116" s="178"/>
      <c r="F116" s="178"/>
      <c r="G116" s="178"/>
      <c r="H116" s="178"/>
      <c r="I116" s="178"/>
      <c r="J116" s="179">
        <f>J299</f>
        <v>0</v>
      </c>
      <c r="L116" s="176"/>
    </row>
    <row r="117" spans="2:12" s="14" customFormat="1" ht="19.899999999999999" customHeight="1">
      <c r="B117" s="176"/>
      <c r="D117" s="177" t="s">
        <v>8006</v>
      </c>
      <c r="E117" s="178"/>
      <c r="F117" s="178"/>
      <c r="G117" s="178"/>
      <c r="H117" s="178"/>
      <c r="I117" s="178"/>
      <c r="J117" s="179">
        <f>J313</f>
        <v>0</v>
      </c>
      <c r="L117" s="176"/>
    </row>
    <row r="118" spans="2:12" s="14" customFormat="1" ht="19.899999999999999" customHeight="1">
      <c r="B118" s="176"/>
      <c r="D118" s="177" t="s">
        <v>8007</v>
      </c>
      <c r="E118" s="178"/>
      <c r="F118" s="178"/>
      <c r="G118" s="178"/>
      <c r="H118" s="178"/>
      <c r="I118" s="178"/>
      <c r="J118" s="179">
        <f>J323</f>
        <v>0</v>
      </c>
      <c r="L118" s="176"/>
    </row>
    <row r="119" spans="2:12" s="14" customFormat="1" ht="19.899999999999999" customHeight="1">
      <c r="B119" s="176"/>
      <c r="D119" s="177" t="s">
        <v>8008</v>
      </c>
      <c r="E119" s="178"/>
      <c r="F119" s="178"/>
      <c r="G119" s="178"/>
      <c r="H119" s="178"/>
      <c r="I119" s="178"/>
      <c r="J119" s="179">
        <f>J325</f>
        <v>0</v>
      </c>
      <c r="L119" s="176"/>
    </row>
    <row r="120" spans="2:12" s="1" customFormat="1" ht="21.75" customHeight="1">
      <c r="B120" s="32"/>
      <c r="L120" s="32"/>
    </row>
    <row r="121" spans="2:12" s="1" customFormat="1" ht="6.95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32"/>
    </row>
    <row r="125" spans="2:12" s="1" customFormat="1" ht="6.95" customHeight="1">
      <c r="B125" s="49"/>
      <c r="C125" s="50"/>
      <c r="D125" s="50"/>
      <c r="E125" s="50"/>
      <c r="F125" s="50"/>
      <c r="G125" s="50"/>
      <c r="H125" s="50"/>
      <c r="I125" s="50"/>
      <c r="J125" s="50"/>
      <c r="K125" s="50"/>
      <c r="L125" s="32"/>
    </row>
    <row r="126" spans="2:12" s="1" customFormat="1" ht="24.95" customHeight="1">
      <c r="B126" s="32"/>
      <c r="C126" s="21" t="s">
        <v>143</v>
      </c>
      <c r="L126" s="32"/>
    </row>
    <row r="127" spans="2:12" s="1" customFormat="1" ht="6.95" customHeight="1">
      <c r="B127" s="32"/>
      <c r="L127" s="32"/>
    </row>
    <row r="128" spans="2:12" s="1" customFormat="1" ht="12" customHeight="1">
      <c r="B128" s="32"/>
      <c r="C128" s="27" t="s">
        <v>15</v>
      </c>
      <c r="L128" s="32"/>
    </row>
    <row r="129" spans="2:65" s="1" customFormat="1" ht="26.25" customHeight="1">
      <c r="B129" s="32"/>
      <c r="E129" s="274" t="str">
        <f>E7</f>
        <v>SO01 - TOPOĽČIANKY, Centrálny logistický sklad (CLS), KASÁRNE, REKONŠTRUKCIA OBJEKTU UBYTOVNE 001</v>
      </c>
      <c r="F129" s="275"/>
      <c r="G129" s="275"/>
      <c r="H129" s="275"/>
      <c r="L129" s="32"/>
    </row>
    <row r="130" spans="2:65" ht="12" customHeight="1">
      <c r="B130" s="20"/>
      <c r="C130" s="27" t="s">
        <v>137</v>
      </c>
      <c r="L130" s="20"/>
    </row>
    <row r="131" spans="2:65" s="1" customFormat="1" ht="23.25" customHeight="1">
      <c r="B131" s="32"/>
      <c r="E131" s="274" t="s">
        <v>5160</v>
      </c>
      <c r="F131" s="273"/>
      <c r="G131" s="273"/>
      <c r="H131" s="273"/>
      <c r="L131" s="32"/>
    </row>
    <row r="132" spans="2:65" s="1" customFormat="1" ht="12" customHeight="1">
      <c r="B132" s="32"/>
      <c r="C132" s="27" t="s">
        <v>202</v>
      </c>
      <c r="L132" s="32"/>
    </row>
    <row r="133" spans="2:65" s="1" customFormat="1" ht="16.5" customHeight="1">
      <c r="B133" s="32"/>
      <c r="E133" s="270" t="str">
        <f>E11</f>
        <v xml:space="preserve">E1.9 - E1.9 Meranie a regulácia </v>
      </c>
      <c r="F133" s="273"/>
      <c r="G133" s="273"/>
      <c r="H133" s="273"/>
      <c r="L133" s="32"/>
    </row>
    <row r="134" spans="2:65" s="1" customFormat="1" ht="6.95" customHeight="1">
      <c r="B134" s="32"/>
      <c r="L134" s="32"/>
    </row>
    <row r="135" spans="2:65" s="1" customFormat="1" ht="12" customHeight="1">
      <c r="B135" s="32"/>
      <c r="C135" s="27" t="s">
        <v>19</v>
      </c>
      <c r="F135" s="25" t="str">
        <f>F14</f>
        <v xml:space="preserve">Topoľčianky </v>
      </c>
      <c r="I135" s="27" t="s">
        <v>21</v>
      </c>
      <c r="J135" s="55" t="str">
        <f>IF(J14="","",J14)</f>
        <v>20. 11. 2025</v>
      </c>
      <c r="L135" s="32"/>
    </row>
    <row r="136" spans="2:65" s="1" customFormat="1" ht="6.95" customHeight="1">
      <c r="B136" s="32"/>
      <c r="L136" s="32"/>
    </row>
    <row r="137" spans="2:65" s="1" customFormat="1" ht="40.15" customHeight="1">
      <c r="B137" s="32"/>
      <c r="C137" s="27" t="s">
        <v>23</v>
      </c>
      <c r="F137" s="25" t="str">
        <f>E17</f>
        <v xml:space="preserve">MV SR Pribinova č.2, 812 72 Bratislava </v>
      </c>
      <c r="I137" s="27" t="s">
        <v>29</v>
      </c>
      <c r="J137" s="30" t="str">
        <f>E23</f>
        <v>STAPRING a.s. Ing.A. Režná,Ing.I.Kóňa</v>
      </c>
      <c r="L137" s="32"/>
    </row>
    <row r="138" spans="2:65" s="1" customFormat="1" ht="15.2" customHeight="1">
      <c r="B138" s="32"/>
      <c r="C138" s="27" t="s">
        <v>27</v>
      </c>
      <c r="F138" s="25" t="str">
        <f>IF(E20="","",E20)</f>
        <v>Vyplň údaj</v>
      </c>
      <c r="I138" s="27" t="s">
        <v>32</v>
      </c>
      <c r="J138" s="30" t="str">
        <f>E26</f>
        <v xml:space="preserve">Ing. Sloboda </v>
      </c>
      <c r="L138" s="32"/>
    </row>
    <row r="139" spans="2:65" s="1" customFormat="1" ht="10.35" customHeight="1">
      <c r="B139" s="32"/>
      <c r="L139" s="32"/>
    </row>
    <row r="140" spans="2:65" s="9" customFormat="1" ht="29.25" customHeight="1">
      <c r="B140" s="117"/>
      <c r="C140" s="118" t="s">
        <v>144</v>
      </c>
      <c r="D140" s="119" t="s">
        <v>61</v>
      </c>
      <c r="E140" s="119" t="s">
        <v>57</v>
      </c>
      <c r="F140" s="119" t="s">
        <v>58</v>
      </c>
      <c r="G140" s="119" t="s">
        <v>145</v>
      </c>
      <c r="H140" s="119" t="s">
        <v>146</v>
      </c>
      <c r="I140" s="119" t="s">
        <v>147</v>
      </c>
      <c r="J140" s="120" t="s">
        <v>140</v>
      </c>
      <c r="K140" s="121" t="s">
        <v>148</v>
      </c>
      <c r="L140" s="117"/>
      <c r="M140" s="62" t="s">
        <v>1</v>
      </c>
      <c r="N140" s="63" t="s">
        <v>40</v>
      </c>
      <c r="O140" s="63" t="s">
        <v>149</v>
      </c>
      <c r="P140" s="63" t="s">
        <v>150</v>
      </c>
      <c r="Q140" s="63" t="s">
        <v>151</v>
      </c>
      <c r="R140" s="63" t="s">
        <v>152</v>
      </c>
      <c r="S140" s="63" t="s">
        <v>153</v>
      </c>
      <c r="T140" s="64" t="s">
        <v>154</v>
      </c>
    </row>
    <row r="141" spans="2:65" s="1" customFormat="1" ht="22.9" customHeight="1">
      <c r="B141" s="32"/>
      <c r="C141" s="67" t="s">
        <v>141</v>
      </c>
      <c r="J141" s="122">
        <f>BK141</f>
        <v>0</v>
      </c>
      <c r="L141" s="32"/>
      <c r="M141" s="65"/>
      <c r="N141" s="56"/>
      <c r="O141" s="56"/>
      <c r="P141" s="123">
        <f>P142+P272</f>
        <v>0</v>
      </c>
      <c r="Q141" s="56"/>
      <c r="R141" s="123">
        <f>R142+R272</f>
        <v>0</v>
      </c>
      <c r="S141" s="56"/>
      <c r="T141" s="124">
        <f>T142+T272</f>
        <v>0</v>
      </c>
      <c r="AT141" s="17" t="s">
        <v>75</v>
      </c>
      <c r="AU141" s="17" t="s">
        <v>142</v>
      </c>
      <c r="BK141" s="125">
        <f>BK142+BK272</f>
        <v>0</v>
      </c>
    </row>
    <row r="142" spans="2:65" s="10" customFormat="1" ht="25.9" customHeight="1">
      <c r="B142" s="126"/>
      <c r="D142" s="127" t="s">
        <v>75</v>
      </c>
      <c r="E142" s="128" t="s">
        <v>8009</v>
      </c>
      <c r="F142" s="128" t="s">
        <v>8010</v>
      </c>
      <c r="I142" s="129"/>
      <c r="J142" s="130">
        <f>BK142</f>
        <v>0</v>
      </c>
      <c r="L142" s="126"/>
      <c r="M142" s="131"/>
      <c r="P142" s="132">
        <f>P143+P155+P157+P159+P161+P176+P192+P202+P204+P262+P266</f>
        <v>0</v>
      </c>
      <c r="R142" s="132">
        <f>R143+R155+R157+R159+R161+R176+R192+R202+R204+R262+R266</f>
        <v>0</v>
      </c>
      <c r="T142" s="133">
        <f>T143+T155+T157+T159+T161+T176+T192+T202+T204+T262+T266</f>
        <v>0</v>
      </c>
      <c r="AR142" s="127" t="s">
        <v>163</v>
      </c>
      <c r="AT142" s="134" t="s">
        <v>75</v>
      </c>
      <c r="AU142" s="134" t="s">
        <v>76</v>
      </c>
      <c r="AY142" s="127" t="s">
        <v>156</v>
      </c>
      <c r="BK142" s="135">
        <f>BK143+BK155+BK157+BK159+BK161+BK176+BK192+BK202+BK204+BK262+BK266</f>
        <v>0</v>
      </c>
    </row>
    <row r="143" spans="2:65" s="10" customFormat="1" ht="22.9" customHeight="1">
      <c r="B143" s="126"/>
      <c r="D143" s="127" t="s">
        <v>75</v>
      </c>
      <c r="E143" s="191" t="s">
        <v>6947</v>
      </c>
      <c r="F143" s="191" t="s">
        <v>8011</v>
      </c>
      <c r="I143" s="129"/>
      <c r="J143" s="192">
        <f>BK143</f>
        <v>0</v>
      </c>
      <c r="L143" s="126"/>
      <c r="M143" s="131"/>
      <c r="P143" s="132">
        <f>SUM(P144:P154)</f>
        <v>0</v>
      </c>
      <c r="R143" s="132">
        <f>SUM(R144:R154)</f>
        <v>0</v>
      </c>
      <c r="T143" s="133">
        <f>SUM(T144:T154)</f>
        <v>0</v>
      </c>
      <c r="AR143" s="127" t="s">
        <v>163</v>
      </c>
      <c r="AT143" s="134" t="s">
        <v>75</v>
      </c>
      <c r="AU143" s="134" t="s">
        <v>82</v>
      </c>
      <c r="AY143" s="127" t="s">
        <v>156</v>
      </c>
      <c r="BK143" s="135">
        <f>SUM(BK144:BK154)</f>
        <v>0</v>
      </c>
    </row>
    <row r="144" spans="2:65" s="1" customFormat="1" ht="16.5" customHeight="1">
      <c r="B144" s="136"/>
      <c r="C144" s="180" t="s">
        <v>82</v>
      </c>
      <c r="D144" s="180" t="s">
        <v>263</v>
      </c>
      <c r="E144" s="181" t="s">
        <v>6884</v>
      </c>
      <c r="F144" s="182" t="s">
        <v>8012</v>
      </c>
      <c r="G144" s="183" t="s">
        <v>333</v>
      </c>
      <c r="H144" s="184">
        <v>1</v>
      </c>
      <c r="I144" s="185"/>
      <c r="J144" s="186">
        <f t="shared" ref="J144:J154" si="0">ROUND(I144*H144,2)</f>
        <v>0</v>
      </c>
      <c r="K144" s="187"/>
      <c r="L144" s="188"/>
      <c r="M144" s="189" t="s">
        <v>1</v>
      </c>
      <c r="N144" s="190" t="s">
        <v>42</v>
      </c>
      <c r="P144" s="147">
        <f t="shared" ref="P144:P154" si="1">O144*H144</f>
        <v>0</v>
      </c>
      <c r="Q144" s="147">
        <v>0</v>
      </c>
      <c r="R144" s="147">
        <f t="shared" ref="R144:R154" si="2">Q144*H144</f>
        <v>0</v>
      </c>
      <c r="S144" s="147">
        <v>0</v>
      </c>
      <c r="T144" s="148">
        <f t="shared" ref="T144:T154" si="3">S144*H144</f>
        <v>0</v>
      </c>
      <c r="AR144" s="149" t="s">
        <v>1696</v>
      </c>
      <c r="AT144" s="149" t="s">
        <v>263</v>
      </c>
      <c r="AU144" s="149" t="s">
        <v>89</v>
      </c>
      <c r="AY144" s="17" t="s">
        <v>156</v>
      </c>
      <c r="BE144" s="150">
        <f t="shared" ref="BE144:BE154" si="4">IF(N144="základná",J144,0)</f>
        <v>0</v>
      </c>
      <c r="BF144" s="150">
        <f t="shared" ref="BF144:BF154" si="5">IF(N144="znížená",J144,0)</f>
        <v>0</v>
      </c>
      <c r="BG144" s="150">
        <f t="shared" ref="BG144:BG154" si="6">IF(N144="zákl. prenesená",J144,0)</f>
        <v>0</v>
      </c>
      <c r="BH144" s="150">
        <f t="shared" ref="BH144:BH154" si="7">IF(N144="zníž. prenesená",J144,0)</f>
        <v>0</v>
      </c>
      <c r="BI144" s="150">
        <f t="shared" ref="BI144:BI154" si="8">IF(N144="nulová",J144,0)</f>
        <v>0</v>
      </c>
      <c r="BJ144" s="17" t="s">
        <v>89</v>
      </c>
      <c r="BK144" s="150">
        <f t="shared" ref="BK144:BK154" si="9">ROUND(I144*H144,2)</f>
        <v>0</v>
      </c>
      <c r="BL144" s="17" t="s">
        <v>1696</v>
      </c>
      <c r="BM144" s="149" t="s">
        <v>89</v>
      </c>
    </row>
    <row r="145" spans="2:65" s="1" customFormat="1" ht="16.5" customHeight="1">
      <c r="B145" s="136"/>
      <c r="C145" s="180" t="s">
        <v>89</v>
      </c>
      <c r="D145" s="180" t="s">
        <v>263</v>
      </c>
      <c r="E145" s="181" t="s">
        <v>6893</v>
      </c>
      <c r="F145" s="182" t="s">
        <v>8013</v>
      </c>
      <c r="G145" s="183" t="s">
        <v>333</v>
      </c>
      <c r="H145" s="184">
        <v>1</v>
      </c>
      <c r="I145" s="185"/>
      <c r="J145" s="186">
        <f t="shared" si="0"/>
        <v>0</v>
      </c>
      <c r="K145" s="187"/>
      <c r="L145" s="188"/>
      <c r="M145" s="189" t="s">
        <v>1</v>
      </c>
      <c r="N145" s="190" t="s">
        <v>42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1696</v>
      </c>
      <c r="AT145" s="149" t="s">
        <v>263</v>
      </c>
      <c r="AU145" s="149" t="s">
        <v>89</v>
      </c>
      <c r="AY145" s="17" t="s">
        <v>156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89</v>
      </c>
      <c r="BK145" s="150">
        <f t="shared" si="9"/>
        <v>0</v>
      </c>
      <c r="BL145" s="17" t="s">
        <v>1696</v>
      </c>
      <c r="BM145" s="149" t="s">
        <v>155</v>
      </c>
    </row>
    <row r="146" spans="2:65" s="1" customFormat="1" ht="16.5" customHeight="1">
      <c r="B146" s="136"/>
      <c r="C146" s="180" t="s">
        <v>163</v>
      </c>
      <c r="D146" s="180" t="s">
        <v>263</v>
      </c>
      <c r="E146" s="181" t="s">
        <v>6897</v>
      </c>
      <c r="F146" s="182" t="s">
        <v>8013</v>
      </c>
      <c r="G146" s="183" t="s">
        <v>333</v>
      </c>
      <c r="H146" s="184">
        <v>1</v>
      </c>
      <c r="I146" s="185"/>
      <c r="J146" s="186">
        <f t="shared" si="0"/>
        <v>0</v>
      </c>
      <c r="K146" s="187"/>
      <c r="L146" s="188"/>
      <c r="M146" s="189" t="s">
        <v>1</v>
      </c>
      <c r="N146" s="190" t="s">
        <v>42</v>
      </c>
      <c r="P146" s="147">
        <f t="shared" si="1"/>
        <v>0</v>
      </c>
      <c r="Q146" s="147">
        <v>0</v>
      </c>
      <c r="R146" s="147">
        <f t="shared" si="2"/>
        <v>0</v>
      </c>
      <c r="S146" s="147">
        <v>0</v>
      </c>
      <c r="T146" s="148">
        <f t="shared" si="3"/>
        <v>0</v>
      </c>
      <c r="AR146" s="149" t="s">
        <v>1696</v>
      </c>
      <c r="AT146" s="149" t="s">
        <v>263</v>
      </c>
      <c r="AU146" s="149" t="s">
        <v>89</v>
      </c>
      <c r="AY146" s="17" t="s">
        <v>156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89</v>
      </c>
      <c r="BK146" s="150">
        <f t="shared" si="9"/>
        <v>0</v>
      </c>
      <c r="BL146" s="17" t="s">
        <v>1696</v>
      </c>
      <c r="BM146" s="149" t="s">
        <v>169</v>
      </c>
    </row>
    <row r="147" spans="2:65" s="1" customFormat="1" ht="16.5" customHeight="1">
      <c r="B147" s="136"/>
      <c r="C147" s="180" t="s">
        <v>155</v>
      </c>
      <c r="D147" s="180" t="s">
        <v>263</v>
      </c>
      <c r="E147" s="181" t="s">
        <v>6900</v>
      </c>
      <c r="F147" s="182" t="s">
        <v>8013</v>
      </c>
      <c r="G147" s="183" t="s">
        <v>333</v>
      </c>
      <c r="H147" s="184">
        <v>1</v>
      </c>
      <c r="I147" s="185"/>
      <c r="J147" s="186">
        <f t="shared" si="0"/>
        <v>0</v>
      </c>
      <c r="K147" s="187"/>
      <c r="L147" s="188"/>
      <c r="M147" s="189" t="s">
        <v>1</v>
      </c>
      <c r="N147" s="190" t="s">
        <v>42</v>
      </c>
      <c r="P147" s="147">
        <f t="shared" si="1"/>
        <v>0</v>
      </c>
      <c r="Q147" s="147">
        <v>0</v>
      </c>
      <c r="R147" s="147">
        <f t="shared" si="2"/>
        <v>0</v>
      </c>
      <c r="S147" s="147">
        <v>0</v>
      </c>
      <c r="T147" s="148">
        <f t="shared" si="3"/>
        <v>0</v>
      </c>
      <c r="AR147" s="149" t="s">
        <v>1696</v>
      </c>
      <c r="AT147" s="149" t="s">
        <v>263</v>
      </c>
      <c r="AU147" s="149" t="s">
        <v>89</v>
      </c>
      <c r="AY147" s="17" t="s">
        <v>156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7" t="s">
        <v>89</v>
      </c>
      <c r="BK147" s="150">
        <f t="shared" si="9"/>
        <v>0</v>
      </c>
      <c r="BL147" s="17" t="s">
        <v>1696</v>
      </c>
      <c r="BM147" s="149" t="s">
        <v>173</v>
      </c>
    </row>
    <row r="148" spans="2:65" s="1" customFormat="1" ht="16.5" customHeight="1">
      <c r="B148" s="136"/>
      <c r="C148" s="180" t="s">
        <v>168</v>
      </c>
      <c r="D148" s="180" t="s">
        <v>263</v>
      </c>
      <c r="E148" s="181" t="s">
        <v>6902</v>
      </c>
      <c r="F148" s="182" t="s">
        <v>8013</v>
      </c>
      <c r="G148" s="183" t="s">
        <v>333</v>
      </c>
      <c r="H148" s="184">
        <v>1</v>
      </c>
      <c r="I148" s="185"/>
      <c r="J148" s="186">
        <f t="shared" si="0"/>
        <v>0</v>
      </c>
      <c r="K148" s="187"/>
      <c r="L148" s="188"/>
      <c r="M148" s="189" t="s">
        <v>1</v>
      </c>
      <c r="N148" s="190" t="s">
        <v>42</v>
      </c>
      <c r="P148" s="147">
        <f t="shared" si="1"/>
        <v>0</v>
      </c>
      <c r="Q148" s="147">
        <v>0</v>
      </c>
      <c r="R148" s="147">
        <f t="shared" si="2"/>
        <v>0</v>
      </c>
      <c r="S148" s="147">
        <v>0</v>
      </c>
      <c r="T148" s="148">
        <f t="shared" si="3"/>
        <v>0</v>
      </c>
      <c r="AR148" s="149" t="s">
        <v>1696</v>
      </c>
      <c r="AT148" s="149" t="s">
        <v>263</v>
      </c>
      <c r="AU148" s="149" t="s">
        <v>89</v>
      </c>
      <c r="AY148" s="17" t="s">
        <v>156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7" t="s">
        <v>89</v>
      </c>
      <c r="BK148" s="150">
        <f t="shared" si="9"/>
        <v>0</v>
      </c>
      <c r="BL148" s="17" t="s">
        <v>1696</v>
      </c>
      <c r="BM148" s="149" t="s">
        <v>175</v>
      </c>
    </row>
    <row r="149" spans="2:65" s="1" customFormat="1" ht="16.5" customHeight="1">
      <c r="B149" s="136"/>
      <c r="C149" s="180" t="s">
        <v>169</v>
      </c>
      <c r="D149" s="180" t="s">
        <v>263</v>
      </c>
      <c r="E149" s="181" t="s">
        <v>6905</v>
      </c>
      <c r="F149" s="182" t="s">
        <v>8013</v>
      </c>
      <c r="G149" s="183" t="s">
        <v>333</v>
      </c>
      <c r="H149" s="184">
        <v>1</v>
      </c>
      <c r="I149" s="185"/>
      <c r="J149" s="186">
        <f t="shared" si="0"/>
        <v>0</v>
      </c>
      <c r="K149" s="187"/>
      <c r="L149" s="188"/>
      <c r="M149" s="189" t="s">
        <v>1</v>
      </c>
      <c r="N149" s="190" t="s">
        <v>42</v>
      </c>
      <c r="P149" s="147">
        <f t="shared" si="1"/>
        <v>0</v>
      </c>
      <c r="Q149" s="147">
        <v>0</v>
      </c>
      <c r="R149" s="147">
        <f t="shared" si="2"/>
        <v>0</v>
      </c>
      <c r="S149" s="147">
        <v>0</v>
      </c>
      <c r="T149" s="148">
        <f t="shared" si="3"/>
        <v>0</v>
      </c>
      <c r="AR149" s="149" t="s">
        <v>1696</v>
      </c>
      <c r="AT149" s="149" t="s">
        <v>263</v>
      </c>
      <c r="AU149" s="149" t="s">
        <v>89</v>
      </c>
      <c r="AY149" s="17" t="s">
        <v>156</v>
      </c>
      <c r="BE149" s="150">
        <f t="shared" si="4"/>
        <v>0</v>
      </c>
      <c r="BF149" s="150">
        <f t="shared" si="5"/>
        <v>0</v>
      </c>
      <c r="BG149" s="150">
        <f t="shared" si="6"/>
        <v>0</v>
      </c>
      <c r="BH149" s="150">
        <f t="shared" si="7"/>
        <v>0</v>
      </c>
      <c r="BI149" s="150">
        <f t="shared" si="8"/>
        <v>0</v>
      </c>
      <c r="BJ149" s="17" t="s">
        <v>89</v>
      </c>
      <c r="BK149" s="150">
        <f t="shared" si="9"/>
        <v>0</v>
      </c>
      <c r="BL149" s="17" t="s">
        <v>1696</v>
      </c>
      <c r="BM149" s="149" t="s">
        <v>172</v>
      </c>
    </row>
    <row r="150" spans="2:65" s="1" customFormat="1" ht="44.25" customHeight="1">
      <c r="B150" s="136"/>
      <c r="C150" s="180" t="s">
        <v>171</v>
      </c>
      <c r="D150" s="180" t="s">
        <v>263</v>
      </c>
      <c r="E150" s="181" t="s">
        <v>6908</v>
      </c>
      <c r="F150" s="182" t="s">
        <v>8014</v>
      </c>
      <c r="G150" s="183" t="s">
        <v>333</v>
      </c>
      <c r="H150" s="184">
        <v>0</v>
      </c>
      <c r="I150" s="185"/>
      <c r="J150" s="186">
        <f t="shared" si="0"/>
        <v>0</v>
      </c>
      <c r="K150" s="187"/>
      <c r="L150" s="188"/>
      <c r="M150" s="189" t="s">
        <v>1</v>
      </c>
      <c r="N150" s="190" t="s">
        <v>42</v>
      </c>
      <c r="P150" s="147">
        <f t="shared" si="1"/>
        <v>0</v>
      </c>
      <c r="Q150" s="147">
        <v>0</v>
      </c>
      <c r="R150" s="147">
        <f t="shared" si="2"/>
        <v>0</v>
      </c>
      <c r="S150" s="147">
        <v>0</v>
      </c>
      <c r="T150" s="148">
        <f t="shared" si="3"/>
        <v>0</v>
      </c>
      <c r="AR150" s="149" t="s">
        <v>1696</v>
      </c>
      <c r="AT150" s="149" t="s">
        <v>263</v>
      </c>
      <c r="AU150" s="149" t="s">
        <v>89</v>
      </c>
      <c r="AY150" s="17" t="s">
        <v>156</v>
      </c>
      <c r="BE150" s="150">
        <f t="shared" si="4"/>
        <v>0</v>
      </c>
      <c r="BF150" s="150">
        <f t="shared" si="5"/>
        <v>0</v>
      </c>
      <c r="BG150" s="150">
        <f t="shared" si="6"/>
        <v>0</v>
      </c>
      <c r="BH150" s="150">
        <f t="shared" si="7"/>
        <v>0</v>
      </c>
      <c r="BI150" s="150">
        <f t="shared" si="8"/>
        <v>0</v>
      </c>
      <c r="BJ150" s="17" t="s">
        <v>89</v>
      </c>
      <c r="BK150" s="150">
        <f t="shared" si="9"/>
        <v>0</v>
      </c>
      <c r="BL150" s="17" t="s">
        <v>1696</v>
      </c>
      <c r="BM150" s="149" t="s">
        <v>378</v>
      </c>
    </row>
    <row r="151" spans="2:65" s="1" customFormat="1" ht="37.9" customHeight="1">
      <c r="B151" s="136"/>
      <c r="C151" s="180" t="s">
        <v>173</v>
      </c>
      <c r="D151" s="180" t="s">
        <v>263</v>
      </c>
      <c r="E151" s="181" t="s">
        <v>6911</v>
      </c>
      <c r="F151" s="182" t="s">
        <v>8015</v>
      </c>
      <c r="G151" s="183" t="s">
        <v>333</v>
      </c>
      <c r="H151" s="184">
        <v>0</v>
      </c>
      <c r="I151" s="185"/>
      <c r="J151" s="186">
        <f t="shared" si="0"/>
        <v>0</v>
      </c>
      <c r="K151" s="187"/>
      <c r="L151" s="188"/>
      <c r="M151" s="189" t="s">
        <v>1</v>
      </c>
      <c r="N151" s="190" t="s">
        <v>42</v>
      </c>
      <c r="P151" s="147">
        <f t="shared" si="1"/>
        <v>0</v>
      </c>
      <c r="Q151" s="147">
        <v>0</v>
      </c>
      <c r="R151" s="147">
        <f t="shared" si="2"/>
        <v>0</v>
      </c>
      <c r="S151" s="147">
        <v>0</v>
      </c>
      <c r="T151" s="148">
        <f t="shared" si="3"/>
        <v>0</v>
      </c>
      <c r="AR151" s="149" t="s">
        <v>1696</v>
      </c>
      <c r="AT151" s="149" t="s">
        <v>263</v>
      </c>
      <c r="AU151" s="149" t="s">
        <v>89</v>
      </c>
      <c r="AY151" s="17" t="s">
        <v>156</v>
      </c>
      <c r="BE151" s="150">
        <f t="shared" si="4"/>
        <v>0</v>
      </c>
      <c r="BF151" s="150">
        <f t="shared" si="5"/>
        <v>0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7" t="s">
        <v>89</v>
      </c>
      <c r="BK151" s="150">
        <f t="shared" si="9"/>
        <v>0</v>
      </c>
      <c r="BL151" s="17" t="s">
        <v>1696</v>
      </c>
      <c r="BM151" s="149" t="s">
        <v>403</v>
      </c>
    </row>
    <row r="152" spans="2:65" s="1" customFormat="1" ht="37.9" customHeight="1">
      <c r="B152" s="136"/>
      <c r="C152" s="180" t="s">
        <v>174</v>
      </c>
      <c r="D152" s="180" t="s">
        <v>263</v>
      </c>
      <c r="E152" s="181" t="s">
        <v>6914</v>
      </c>
      <c r="F152" s="182" t="s">
        <v>8016</v>
      </c>
      <c r="G152" s="183" t="s">
        <v>333</v>
      </c>
      <c r="H152" s="184">
        <v>0</v>
      </c>
      <c r="I152" s="185"/>
      <c r="J152" s="186">
        <f t="shared" si="0"/>
        <v>0</v>
      </c>
      <c r="K152" s="187"/>
      <c r="L152" s="188"/>
      <c r="M152" s="189" t="s">
        <v>1</v>
      </c>
      <c r="N152" s="190" t="s">
        <v>42</v>
      </c>
      <c r="P152" s="147">
        <f t="shared" si="1"/>
        <v>0</v>
      </c>
      <c r="Q152" s="147">
        <v>0</v>
      </c>
      <c r="R152" s="147">
        <f t="shared" si="2"/>
        <v>0</v>
      </c>
      <c r="S152" s="147">
        <v>0</v>
      </c>
      <c r="T152" s="148">
        <f t="shared" si="3"/>
        <v>0</v>
      </c>
      <c r="AR152" s="149" t="s">
        <v>1696</v>
      </c>
      <c r="AT152" s="149" t="s">
        <v>263</v>
      </c>
      <c r="AU152" s="149" t="s">
        <v>89</v>
      </c>
      <c r="AY152" s="17" t="s">
        <v>156</v>
      </c>
      <c r="BE152" s="150">
        <f t="shared" si="4"/>
        <v>0</v>
      </c>
      <c r="BF152" s="150">
        <f t="shared" si="5"/>
        <v>0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7" t="s">
        <v>89</v>
      </c>
      <c r="BK152" s="150">
        <f t="shared" si="9"/>
        <v>0</v>
      </c>
      <c r="BL152" s="17" t="s">
        <v>1696</v>
      </c>
      <c r="BM152" s="149" t="s">
        <v>414</v>
      </c>
    </row>
    <row r="153" spans="2:65" s="1" customFormat="1" ht="37.9" customHeight="1">
      <c r="B153" s="136"/>
      <c r="C153" s="180" t="s">
        <v>175</v>
      </c>
      <c r="D153" s="180" t="s">
        <v>263</v>
      </c>
      <c r="E153" s="181" t="s">
        <v>6917</v>
      </c>
      <c r="F153" s="182" t="s">
        <v>8017</v>
      </c>
      <c r="G153" s="183" t="s">
        <v>333</v>
      </c>
      <c r="H153" s="184">
        <v>0</v>
      </c>
      <c r="I153" s="185"/>
      <c r="J153" s="186">
        <f t="shared" si="0"/>
        <v>0</v>
      </c>
      <c r="K153" s="187"/>
      <c r="L153" s="188"/>
      <c r="M153" s="189" t="s">
        <v>1</v>
      </c>
      <c r="N153" s="190" t="s">
        <v>42</v>
      </c>
      <c r="P153" s="147">
        <f t="shared" si="1"/>
        <v>0</v>
      </c>
      <c r="Q153" s="147">
        <v>0</v>
      </c>
      <c r="R153" s="147">
        <f t="shared" si="2"/>
        <v>0</v>
      </c>
      <c r="S153" s="147">
        <v>0</v>
      </c>
      <c r="T153" s="148">
        <f t="shared" si="3"/>
        <v>0</v>
      </c>
      <c r="AR153" s="149" t="s">
        <v>1696</v>
      </c>
      <c r="AT153" s="149" t="s">
        <v>263</v>
      </c>
      <c r="AU153" s="149" t="s">
        <v>89</v>
      </c>
      <c r="AY153" s="17" t="s">
        <v>156</v>
      </c>
      <c r="BE153" s="150">
        <f t="shared" si="4"/>
        <v>0</v>
      </c>
      <c r="BF153" s="150">
        <f t="shared" si="5"/>
        <v>0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7" t="s">
        <v>89</v>
      </c>
      <c r="BK153" s="150">
        <f t="shared" si="9"/>
        <v>0</v>
      </c>
      <c r="BL153" s="17" t="s">
        <v>1696</v>
      </c>
      <c r="BM153" s="149" t="s">
        <v>167</v>
      </c>
    </row>
    <row r="154" spans="2:65" s="1" customFormat="1" ht="24.2" customHeight="1">
      <c r="B154" s="136"/>
      <c r="C154" s="180" t="s">
        <v>330</v>
      </c>
      <c r="D154" s="180" t="s">
        <v>263</v>
      </c>
      <c r="E154" s="181" t="s">
        <v>6920</v>
      </c>
      <c r="F154" s="182" t="s">
        <v>8018</v>
      </c>
      <c r="G154" s="183" t="s">
        <v>333</v>
      </c>
      <c r="H154" s="184">
        <v>0</v>
      </c>
      <c r="I154" s="185"/>
      <c r="J154" s="186">
        <f t="shared" si="0"/>
        <v>0</v>
      </c>
      <c r="K154" s="187"/>
      <c r="L154" s="188"/>
      <c r="M154" s="189" t="s">
        <v>1</v>
      </c>
      <c r="N154" s="190" t="s">
        <v>42</v>
      </c>
      <c r="P154" s="147">
        <f t="shared" si="1"/>
        <v>0</v>
      </c>
      <c r="Q154" s="147">
        <v>0</v>
      </c>
      <c r="R154" s="147">
        <f t="shared" si="2"/>
        <v>0</v>
      </c>
      <c r="S154" s="147">
        <v>0</v>
      </c>
      <c r="T154" s="148">
        <f t="shared" si="3"/>
        <v>0</v>
      </c>
      <c r="AR154" s="149" t="s">
        <v>1696</v>
      </c>
      <c r="AT154" s="149" t="s">
        <v>263</v>
      </c>
      <c r="AU154" s="149" t="s">
        <v>89</v>
      </c>
      <c r="AY154" s="17" t="s">
        <v>156</v>
      </c>
      <c r="BE154" s="150">
        <f t="shared" si="4"/>
        <v>0</v>
      </c>
      <c r="BF154" s="150">
        <f t="shared" si="5"/>
        <v>0</v>
      </c>
      <c r="BG154" s="150">
        <f t="shared" si="6"/>
        <v>0</v>
      </c>
      <c r="BH154" s="150">
        <f t="shared" si="7"/>
        <v>0</v>
      </c>
      <c r="BI154" s="150">
        <f t="shared" si="8"/>
        <v>0</v>
      </c>
      <c r="BJ154" s="17" t="s">
        <v>89</v>
      </c>
      <c r="BK154" s="150">
        <f t="shared" si="9"/>
        <v>0</v>
      </c>
      <c r="BL154" s="17" t="s">
        <v>1696</v>
      </c>
      <c r="BM154" s="149" t="s">
        <v>495</v>
      </c>
    </row>
    <row r="155" spans="2:65" s="10" customFormat="1" ht="22.9" customHeight="1">
      <c r="B155" s="126"/>
      <c r="D155" s="127" t="s">
        <v>75</v>
      </c>
      <c r="E155" s="191" t="s">
        <v>6985</v>
      </c>
      <c r="F155" s="191" t="s">
        <v>8019</v>
      </c>
      <c r="I155" s="129"/>
      <c r="J155" s="192">
        <f>BK155</f>
        <v>0</v>
      </c>
      <c r="L155" s="126"/>
      <c r="M155" s="131"/>
      <c r="P155" s="132">
        <f>P156</f>
        <v>0</v>
      </c>
      <c r="R155" s="132">
        <f>R156</f>
        <v>0</v>
      </c>
      <c r="T155" s="133">
        <f>T156</f>
        <v>0</v>
      </c>
      <c r="AR155" s="127" t="s">
        <v>163</v>
      </c>
      <c r="AT155" s="134" t="s">
        <v>75</v>
      </c>
      <c r="AU155" s="134" t="s">
        <v>82</v>
      </c>
      <c r="AY155" s="127" t="s">
        <v>156</v>
      </c>
      <c r="BK155" s="135">
        <f>BK156</f>
        <v>0</v>
      </c>
    </row>
    <row r="156" spans="2:65" s="1" customFormat="1" ht="37.9" customHeight="1">
      <c r="B156" s="136"/>
      <c r="C156" s="180" t="s">
        <v>172</v>
      </c>
      <c r="D156" s="180" t="s">
        <v>263</v>
      </c>
      <c r="E156" s="181" t="s">
        <v>6923</v>
      </c>
      <c r="F156" s="182" t="s">
        <v>8020</v>
      </c>
      <c r="G156" s="183" t="s">
        <v>333</v>
      </c>
      <c r="H156" s="184">
        <v>1</v>
      </c>
      <c r="I156" s="185"/>
      <c r="J156" s="186">
        <f>ROUND(I156*H156,2)</f>
        <v>0</v>
      </c>
      <c r="K156" s="187"/>
      <c r="L156" s="188"/>
      <c r="M156" s="189" t="s">
        <v>1</v>
      </c>
      <c r="N156" s="190" t="s">
        <v>42</v>
      </c>
      <c r="P156" s="147">
        <f>O156*H156</f>
        <v>0</v>
      </c>
      <c r="Q156" s="147">
        <v>0</v>
      </c>
      <c r="R156" s="147">
        <f>Q156*H156</f>
        <v>0</v>
      </c>
      <c r="S156" s="147">
        <v>0</v>
      </c>
      <c r="T156" s="148">
        <f>S156*H156</f>
        <v>0</v>
      </c>
      <c r="AR156" s="149" t="s">
        <v>1696</v>
      </c>
      <c r="AT156" s="149" t="s">
        <v>263</v>
      </c>
      <c r="AU156" s="149" t="s">
        <v>89</v>
      </c>
      <c r="AY156" s="17" t="s">
        <v>156</v>
      </c>
      <c r="BE156" s="150">
        <f>IF(N156="základná",J156,0)</f>
        <v>0</v>
      </c>
      <c r="BF156" s="150">
        <f>IF(N156="znížená",J156,0)</f>
        <v>0</v>
      </c>
      <c r="BG156" s="150">
        <f>IF(N156="zákl. prenesená",J156,0)</f>
        <v>0</v>
      </c>
      <c r="BH156" s="150">
        <f>IF(N156="zníž. prenesená",J156,0)</f>
        <v>0</v>
      </c>
      <c r="BI156" s="150">
        <f>IF(N156="nulová",J156,0)</f>
        <v>0</v>
      </c>
      <c r="BJ156" s="17" t="s">
        <v>89</v>
      </c>
      <c r="BK156" s="150">
        <f>ROUND(I156*H156,2)</f>
        <v>0</v>
      </c>
      <c r="BL156" s="17" t="s">
        <v>1696</v>
      </c>
      <c r="BM156" s="149" t="s">
        <v>548</v>
      </c>
    </row>
    <row r="157" spans="2:65" s="10" customFormat="1" ht="22.9" customHeight="1">
      <c r="B157" s="126"/>
      <c r="D157" s="127" t="s">
        <v>75</v>
      </c>
      <c r="E157" s="191" t="s">
        <v>7024</v>
      </c>
      <c r="F157" s="191" t="s">
        <v>8021</v>
      </c>
      <c r="I157" s="129"/>
      <c r="J157" s="192">
        <f>BK157</f>
        <v>0</v>
      </c>
      <c r="L157" s="126"/>
      <c r="M157" s="131"/>
      <c r="P157" s="132">
        <f>P158</f>
        <v>0</v>
      </c>
      <c r="R157" s="132">
        <f>R158</f>
        <v>0</v>
      </c>
      <c r="T157" s="133">
        <f>T158</f>
        <v>0</v>
      </c>
      <c r="AR157" s="127" t="s">
        <v>163</v>
      </c>
      <c r="AT157" s="134" t="s">
        <v>75</v>
      </c>
      <c r="AU157" s="134" t="s">
        <v>82</v>
      </c>
      <c r="AY157" s="127" t="s">
        <v>156</v>
      </c>
      <c r="BK157" s="135">
        <f>BK158</f>
        <v>0</v>
      </c>
    </row>
    <row r="158" spans="2:65" s="1" customFormat="1" ht="24.2" customHeight="1">
      <c r="B158" s="136"/>
      <c r="C158" s="180" t="s">
        <v>369</v>
      </c>
      <c r="D158" s="180" t="s">
        <v>263</v>
      </c>
      <c r="E158" s="181" t="s">
        <v>6926</v>
      </c>
      <c r="F158" s="182" t="s">
        <v>8022</v>
      </c>
      <c r="G158" s="183" t="s">
        <v>333</v>
      </c>
      <c r="H158" s="184">
        <v>0</v>
      </c>
      <c r="I158" s="185"/>
      <c r="J158" s="186">
        <f>ROUND(I158*H158,2)</f>
        <v>0</v>
      </c>
      <c r="K158" s="187"/>
      <c r="L158" s="188"/>
      <c r="M158" s="189" t="s">
        <v>1</v>
      </c>
      <c r="N158" s="190" t="s">
        <v>42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1696</v>
      </c>
      <c r="AT158" s="149" t="s">
        <v>263</v>
      </c>
      <c r="AU158" s="149" t="s">
        <v>89</v>
      </c>
      <c r="AY158" s="17" t="s">
        <v>156</v>
      </c>
      <c r="BE158" s="150">
        <f>IF(N158="základná",J158,0)</f>
        <v>0</v>
      </c>
      <c r="BF158" s="150">
        <f>IF(N158="znížená",J158,0)</f>
        <v>0</v>
      </c>
      <c r="BG158" s="150">
        <f>IF(N158="zákl. prenesená",J158,0)</f>
        <v>0</v>
      </c>
      <c r="BH158" s="150">
        <f>IF(N158="zníž. prenesená",J158,0)</f>
        <v>0</v>
      </c>
      <c r="BI158" s="150">
        <f>IF(N158="nulová",J158,0)</f>
        <v>0</v>
      </c>
      <c r="BJ158" s="17" t="s">
        <v>89</v>
      </c>
      <c r="BK158" s="150">
        <f>ROUND(I158*H158,2)</f>
        <v>0</v>
      </c>
      <c r="BL158" s="17" t="s">
        <v>1696</v>
      </c>
      <c r="BM158" s="149" t="s">
        <v>8023</v>
      </c>
    </row>
    <row r="159" spans="2:65" s="10" customFormat="1" ht="22.9" customHeight="1">
      <c r="B159" s="126"/>
      <c r="D159" s="127" t="s">
        <v>75</v>
      </c>
      <c r="E159" s="191" t="s">
        <v>7065</v>
      </c>
      <c r="F159" s="191" t="s">
        <v>8024</v>
      </c>
      <c r="I159" s="129"/>
      <c r="J159" s="192">
        <f>BK159</f>
        <v>0</v>
      </c>
      <c r="L159" s="126"/>
      <c r="M159" s="131"/>
      <c r="P159" s="132">
        <f>P160</f>
        <v>0</v>
      </c>
      <c r="R159" s="132">
        <f>R160</f>
        <v>0</v>
      </c>
      <c r="T159" s="133">
        <f>T160</f>
        <v>0</v>
      </c>
      <c r="AR159" s="127" t="s">
        <v>163</v>
      </c>
      <c r="AT159" s="134" t="s">
        <v>75</v>
      </c>
      <c r="AU159" s="134" t="s">
        <v>82</v>
      </c>
      <c r="AY159" s="127" t="s">
        <v>156</v>
      </c>
      <c r="BK159" s="135">
        <f>BK160</f>
        <v>0</v>
      </c>
    </row>
    <row r="160" spans="2:65" s="1" customFormat="1" ht="24.2" customHeight="1">
      <c r="B160" s="136"/>
      <c r="C160" s="180" t="s">
        <v>378</v>
      </c>
      <c r="D160" s="180" t="s">
        <v>263</v>
      </c>
      <c r="E160" s="181" t="s">
        <v>6929</v>
      </c>
      <c r="F160" s="182" t="s">
        <v>8025</v>
      </c>
      <c r="G160" s="183" t="s">
        <v>333</v>
      </c>
      <c r="H160" s="184">
        <v>1</v>
      </c>
      <c r="I160" s="185"/>
      <c r="J160" s="186">
        <f>ROUND(I160*H160,2)</f>
        <v>0</v>
      </c>
      <c r="K160" s="187"/>
      <c r="L160" s="188"/>
      <c r="M160" s="189" t="s">
        <v>1</v>
      </c>
      <c r="N160" s="190" t="s">
        <v>42</v>
      </c>
      <c r="P160" s="147">
        <f>O160*H160</f>
        <v>0</v>
      </c>
      <c r="Q160" s="147">
        <v>0</v>
      </c>
      <c r="R160" s="147">
        <f>Q160*H160</f>
        <v>0</v>
      </c>
      <c r="S160" s="147">
        <v>0</v>
      </c>
      <c r="T160" s="148">
        <f>S160*H160</f>
        <v>0</v>
      </c>
      <c r="AR160" s="149" t="s">
        <v>1696</v>
      </c>
      <c r="AT160" s="149" t="s">
        <v>263</v>
      </c>
      <c r="AU160" s="149" t="s">
        <v>89</v>
      </c>
      <c r="AY160" s="17" t="s">
        <v>156</v>
      </c>
      <c r="BE160" s="150">
        <f>IF(N160="základná",J160,0)</f>
        <v>0</v>
      </c>
      <c r="BF160" s="150">
        <f>IF(N160="znížená",J160,0)</f>
        <v>0</v>
      </c>
      <c r="BG160" s="150">
        <f>IF(N160="zákl. prenesená",J160,0)</f>
        <v>0</v>
      </c>
      <c r="BH160" s="150">
        <f>IF(N160="zníž. prenesená",J160,0)</f>
        <v>0</v>
      </c>
      <c r="BI160" s="150">
        <f>IF(N160="nulová",J160,0)</f>
        <v>0</v>
      </c>
      <c r="BJ160" s="17" t="s">
        <v>89</v>
      </c>
      <c r="BK160" s="150">
        <f>ROUND(I160*H160,2)</f>
        <v>0</v>
      </c>
      <c r="BL160" s="17" t="s">
        <v>1696</v>
      </c>
      <c r="BM160" s="149" t="s">
        <v>587</v>
      </c>
    </row>
    <row r="161" spans="2:65" s="10" customFormat="1" ht="22.9" customHeight="1">
      <c r="B161" s="126"/>
      <c r="D161" s="127" t="s">
        <v>75</v>
      </c>
      <c r="E161" s="191" t="s">
        <v>8026</v>
      </c>
      <c r="F161" s="191" t="s">
        <v>8027</v>
      </c>
      <c r="I161" s="129"/>
      <c r="J161" s="192">
        <f>BK161</f>
        <v>0</v>
      </c>
      <c r="L161" s="126"/>
      <c r="M161" s="131"/>
      <c r="P161" s="132">
        <f>SUM(P162:P175)</f>
        <v>0</v>
      </c>
      <c r="R161" s="132">
        <f>SUM(R162:R175)</f>
        <v>0</v>
      </c>
      <c r="T161" s="133">
        <f>SUM(T162:T175)</f>
        <v>0</v>
      </c>
      <c r="AR161" s="127" t="s">
        <v>163</v>
      </c>
      <c r="AT161" s="134" t="s">
        <v>75</v>
      </c>
      <c r="AU161" s="134" t="s">
        <v>82</v>
      </c>
      <c r="AY161" s="127" t="s">
        <v>156</v>
      </c>
      <c r="BK161" s="135">
        <f>SUM(BK162:BK175)</f>
        <v>0</v>
      </c>
    </row>
    <row r="162" spans="2:65" s="1" customFormat="1" ht="24.2" customHeight="1">
      <c r="B162" s="136"/>
      <c r="C162" s="180" t="s">
        <v>393</v>
      </c>
      <c r="D162" s="180" t="s">
        <v>263</v>
      </c>
      <c r="E162" s="181" t="s">
        <v>6932</v>
      </c>
      <c r="F162" s="182" t="s">
        <v>8028</v>
      </c>
      <c r="G162" s="183" t="s">
        <v>333</v>
      </c>
      <c r="H162" s="184">
        <v>1</v>
      </c>
      <c r="I162" s="185"/>
      <c r="J162" s="186">
        <f t="shared" ref="J162:J175" si="10">ROUND(I162*H162,2)</f>
        <v>0</v>
      </c>
      <c r="K162" s="187"/>
      <c r="L162" s="188"/>
      <c r="M162" s="189" t="s">
        <v>1</v>
      </c>
      <c r="N162" s="190" t="s">
        <v>42</v>
      </c>
      <c r="P162" s="147">
        <f t="shared" ref="P162:P175" si="11">O162*H162</f>
        <v>0</v>
      </c>
      <c r="Q162" s="147">
        <v>0</v>
      </c>
      <c r="R162" s="147">
        <f t="shared" ref="R162:R175" si="12">Q162*H162</f>
        <v>0</v>
      </c>
      <c r="S162" s="147">
        <v>0</v>
      </c>
      <c r="T162" s="148">
        <f t="shared" ref="T162:T175" si="13">S162*H162</f>
        <v>0</v>
      </c>
      <c r="AR162" s="149" t="s">
        <v>1696</v>
      </c>
      <c r="AT162" s="149" t="s">
        <v>263</v>
      </c>
      <c r="AU162" s="149" t="s">
        <v>89</v>
      </c>
      <c r="AY162" s="17" t="s">
        <v>156</v>
      </c>
      <c r="BE162" s="150">
        <f t="shared" ref="BE162:BE175" si="14">IF(N162="základná",J162,0)</f>
        <v>0</v>
      </c>
      <c r="BF162" s="150">
        <f t="shared" ref="BF162:BF175" si="15">IF(N162="znížená",J162,0)</f>
        <v>0</v>
      </c>
      <c r="BG162" s="150">
        <f t="shared" ref="BG162:BG175" si="16">IF(N162="zákl. prenesená",J162,0)</f>
        <v>0</v>
      </c>
      <c r="BH162" s="150">
        <f t="shared" ref="BH162:BH175" si="17">IF(N162="zníž. prenesená",J162,0)</f>
        <v>0</v>
      </c>
      <c r="BI162" s="150">
        <f t="shared" ref="BI162:BI175" si="18">IF(N162="nulová",J162,0)</f>
        <v>0</v>
      </c>
      <c r="BJ162" s="17" t="s">
        <v>89</v>
      </c>
      <c r="BK162" s="150">
        <f t="shared" ref="BK162:BK175" si="19">ROUND(I162*H162,2)</f>
        <v>0</v>
      </c>
      <c r="BL162" s="17" t="s">
        <v>1696</v>
      </c>
      <c r="BM162" s="149" t="s">
        <v>608</v>
      </c>
    </row>
    <row r="163" spans="2:65" s="1" customFormat="1" ht="16.5" customHeight="1">
      <c r="B163" s="136"/>
      <c r="C163" s="180" t="s">
        <v>403</v>
      </c>
      <c r="D163" s="180" t="s">
        <v>263</v>
      </c>
      <c r="E163" s="181" t="s">
        <v>6935</v>
      </c>
      <c r="F163" s="182" t="s">
        <v>8013</v>
      </c>
      <c r="G163" s="183" t="s">
        <v>333</v>
      </c>
      <c r="H163" s="184">
        <v>1</v>
      </c>
      <c r="I163" s="185"/>
      <c r="J163" s="186">
        <f t="shared" si="10"/>
        <v>0</v>
      </c>
      <c r="K163" s="187"/>
      <c r="L163" s="188"/>
      <c r="M163" s="189" t="s">
        <v>1</v>
      </c>
      <c r="N163" s="190" t="s">
        <v>42</v>
      </c>
      <c r="P163" s="147">
        <f t="shared" si="11"/>
        <v>0</v>
      </c>
      <c r="Q163" s="147">
        <v>0</v>
      </c>
      <c r="R163" s="147">
        <f t="shared" si="12"/>
        <v>0</v>
      </c>
      <c r="S163" s="147">
        <v>0</v>
      </c>
      <c r="T163" s="148">
        <f t="shared" si="13"/>
        <v>0</v>
      </c>
      <c r="AR163" s="149" t="s">
        <v>1696</v>
      </c>
      <c r="AT163" s="149" t="s">
        <v>263</v>
      </c>
      <c r="AU163" s="149" t="s">
        <v>89</v>
      </c>
      <c r="AY163" s="17" t="s">
        <v>156</v>
      </c>
      <c r="BE163" s="150">
        <f t="shared" si="14"/>
        <v>0</v>
      </c>
      <c r="BF163" s="150">
        <f t="shared" si="15"/>
        <v>0</v>
      </c>
      <c r="BG163" s="150">
        <f t="shared" si="16"/>
        <v>0</v>
      </c>
      <c r="BH163" s="150">
        <f t="shared" si="17"/>
        <v>0</v>
      </c>
      <c r="BI163" s="150">
        <f t="shared" si="18"/>
        <v>0</v>
      </c>
      <c r="BJ163" s="17" t="s">
        <v>89</v>
      </c>
      <c r="BK163" s="150">
        <f t="shared" si="19"/>
        <v>0</v>
      </c>
      <c r="BL163" s="17" t="s">
        <v>1696</v>
      </c>
      <c r="BM163" s="149" t="s">
        <v>633</v>
      </c>
    </row>
    <row r="164" spans="2:65" s="1" customFormat="1" ht="16.5" customHeight="1">
      <c r="B164" s="136"/>
      <c r="C164" s="180" t="s">
        <v>409</v>
      </c>
      <c r="D164" s="180" t="s">
        <v>263</v>
      </c>
      <c r="E164" s="181" t="s">
        <v>6938</v>
      </c>
      <c r="F164" s="182" t="s">
        <v>8013</v>
      </c>
      <c r="G164" s="183" t="s">
        <v>333</v>
      </c>
      <c r="H164" s="184">
        <v>1</v>
      </c>
      <c r="I164" s="185"/>
      <c r="J164" s="186">
        <f t="shared" si="10"/>
        <v>0</v>
      </c>
      <c r="K164" s="187"/>
      <c r="L164" s="188"/>
      <c r="M164" s="189" t="s">
        <v>1</v>
      </c>
      <c r="N164" s="190" t="s">
        <v>42</v>
      </c>
      <c r="P164" s="147">
        <f t="shared" si="11"/>
        <v>0</v>
      </c>
      <c r="Q164" s="147">
        <v>0</v>
      </c>
      <c r="R164" s="147">
        <f t="shared" si="12"/>
        <v>0</v>
      </c>
      <c r="S164" s="147">
        <v>0</v>
      </c>
      <c r="T164" s="148">
        <f t="shared" si="13"/>
        <v>0</v>
      </c>
      <c r="AR164" s="149" t="s">
        <v>1696</v>
      </c>
      <c r="AT164" s="149" t="s">
        <v>263</v>
      </c>
      <c r="AU164" s="149" t="s">
        <v>89</v>
      </c>
      <c r="AY164" s="17" t="s">
        <v>156</v>
      </c>
      <c r="BE164" s="150">
        <f t="shared" si="14"/>
        <v>0</v>
      </c>
      <c r="BF164" s="150">
        <f t="shared" si="15"/>
        <v>0</v>
      </c>
      <c r="BG164" s="150">
        <f t="shared" si="16"/>
        <v>0</v>
      </c>
      <c r="BH164" s="150">
        <f t="shared" si="17"/>
        <v>0</v>
      </c>
      <c r="BI164" s="150">
        <f t="shared" si="18"/>
        <v>0</v>
      </c>
      <c r="BJ164" s="17" t="s">
        <v>89</v>
      </c>
      <c r="BK164" s="150">
        <f t="shared" si="19"/>
        <v>0</v>
      </c>
      <c r="BL164" s="17" t="s">
        <v>1696</v>
      </c>
      <c r="BM164" s="149" t="s">
        <v>664</v>
      </c>
    </row>
    <row r="165" spans="2:65" s="1" customFormat="1" ht="16.5" customHeight="1">
      <c r="B165" s="136"/>
      <c r="C165" s="180" t="s">
        <v>414</v>
      </c>
      <c r="D165" s="180" t="s">
        <v>263</v>
      </c>
      <c r="E165" s="181" t="s">
        <v>6941</v>
      </c>
      <c r="F165" s="182" t="s">
        <v>8013</v>
      </c>
      <c r="G165" s="183" t="s">
        <v>333</v>
      </c>
      <c r="H165" s="184">
        <v>1</v>
      </c>
      <c r="I165" s="185"/>
      <c r="J165" s="186">
        <f t="shared" si="10"/>
        <v>0</v>
      </c>
      <c r="K165" s="187"/>
      <c r="L165" s="188"/>
      <c r="M165" s="189" t="s">
        <v>1</v>
      </c>
      <c r="N165" s="190" t="s">
        <v>42</v>
      </c>
      <c r="P165" s="147">
        <f t="shared" si="11"/>
        <v>0</v>
      </c>
      <c r="Q165" s="147">
        <v>0</v>
      </c>
      <c r="R165" s="147">
        <f t="shared" si="12"/>
        <v>0</v>
      </c>
      <c r="S165" s="147">
        <v>0</v>
      </c>
      <c r="T165" s="148">
        <f t="shared" si="13"/>
        <v>0</v>
      </c>
      <c r="AR165" s="149" t="s">
        <v>1696</v>
      </c>
      <c r="AT165" s="149" t="s">
        <v>263</v>
      </c>
      <c r="AU165" s="149" t="s">
        <v>89</v>
      </c>
      <c r="AY165" s="17" t="s">
        <v>156</v>
      </c>
      <c r="BE165" s="150">
        <f t="shared" si="14"/>
        <v>0</v>
      </c>
      <c r="BF165" s="150">
        <f t="shared" si="15"/>
        <v>0</v>
      </c>
      <c r="BG165" s="150">
        <f t="shared" si="16"/>
        <v>0</v>
      </c>
      <c r="BH165" s="150">
        <f t="shared" si="17"/>
        <v>0</v>
      </c>
      <c r="BI165" s="150">
        <f t="shared" si="18"/>
        <v>0</v>
      </c>
      <c r="BJ165" s="17" t="s">
        <v>89</v>
      </c>
      <c r="BK165" s="150">
        <f t="shared" si="19"/>
        <v>0</v>
      </c>
      <c r="BL165" s="17" t="s">
        <v>1696</v>
      </c>
      <c r="BM165" s="149" t="s">
        <v>688</v>
      </c>
    </row>
    <row r="166" spans="2:65" s="1" customFormat="1" ht="24.2" customHeight="1">
      <c r="B166" s="136"/>
      <c r="C166" s="180" t="s">
        <v>432</v>
      </c>
      <c r="D166" s="180" t="s">
        <v>263</v>
      </c>
      <c r="E166" s="181" t="s">
        <v>6944</v>
      </c>
      <c r="F166" s="182" t="s">
        <v>8029</v>
      </c>
      <c r="G166" s="183" t="s">
        <v>333</v>
      </c>
      <c r="H166" s="184">
        <v>1</v>
      </c>
      <c r="I166" s="185"/>
      <c r="J166" s="186">
        <f t="shared" si="10"/>
        <v>0</v>
      </c>
      <c r="K166" s="187"/>
      <c r="L166" s="188"/>
      <c r="M166" s="189" t="s">
        <v>1</v>
      </c>
      <c r="N166" s="190" t="s">
        <v>42</v>
      </c>
      <c r="P166" s="147">
        <f t="shared" si="11"/>
        <v>0</v>
      </c>
      <c r="Q166" s="147">
        <v>0</v>
      </c>
      <c r="R166" s="147">
        <f t="shared" si="12"/>
        <v>0</v>
      </c>
      <c r="S166" s="147">
        <v>0</v>
      </c>
      <c r="T166" s="148">
        <f t="shared" si="13"/>
        <v>0</v>
      </c>
      <c r="AR166" s="149" t="s">
        <v>1696</v>
      </c>
      <c r="AT166" s="149" t="s">
        <v>263</v>
      </c>
      <c r="AU166" s="149" t="s">
        <v>89</v>
      </c>
      <c r="AY166" s="17" t="s">
        <v>156</v>
      </c>
      <c r="BE166" s="150">
        <f t="shared" si="14"/>
        <v>0</v>
      </c>
      <c r="BF166" s="150">
        <f t="shared" si="15"/>
        <v>0</v>
      </c>
      <c r="BG166" s="150">
        <f t="shared" si="16"/>
        <v>0</v>
      </c>
      <c r="BH166" s="150">
        <f t="shared" si="17"/>
        <v>0</v>
      </c>
      <c r="BI166" s="150">
        <f t="shared" si="18"/>
        <v>0</v>
      </c>
      <c r="BJ166" s="17" t="s">
        <v>89</v>
      </c>
      <c r="BK166" s="150">
        <f t="shared" si="19"/>
        <v>0</v>
      </c>
      <c r="BL166" s="17" t="s">
        <v>1696</v>
      </c>
      <c r="BM166" s="149" t="s">
        <v>715</v>
      </c>
    </row>
    <row r="167" spans="2:65" s="1" customFormat="1" ht="44.25" customHeight="1">
      <c r="B167" s="136"/>
      <c r="C167" s="180" t="s">
        <v>167</v>
      </c>
      <c r="D167" s="180" t="s">
        <v>263</v>
      </c>
      <c r="E167" s="181" t="s">
        <v>6949</v>
      </c>
      <c r="F167" s="182" t="s">
        <v>8030</v>
      </c>
      <c r="G167" s="183" t="s">
        <v>333</v>
      </c>
      <c r="H167" s="184">
        <v>1</v>
      </c>
      <c r="I167" s="185"/>
      <c r="J167" s="186">
        <f t="shared" si="10"/>
        <v>0</v>
      </c>
      <c r="K167" s="187"/>
      <c r="L167" s="188"/>
      <c r="M167" s="189" t="s">
        <v>1</v>
      </c>
      <c r="N167" s="190" t="s">
        <v>42</v>
      </c>
      <c r="P167" s="147">
        <f t="shared" si="11"/>
        <v>0</v>
      </c>
      <c r="Q167" s="147">
        <v>0</v>
      </c>
      <c r="R167" s="147">
        <f t="shared" si="12"/>
        <v>0</v>
      </c>
      <c r="S167" s="147">
        <v>0</v>
      </c>
      <c r="T167" s="148">
        <f t="shared" si="13"/>
        <v>0</v>
      </c>
      <c r="AR167" s="149" t="s">
        <v>1696</v>
      </c>
      <c r="AT167" s="149" t="s">
        <v>263</v>
      </c>
      <c r="AU167" s="149" t="s">
        <v>89</v>
      </c>
      <c r="AY167" s="17" t="s">
        <v>156</v>
      </c>
      <c r="BE167" s="150">
        <f t="shared" si="14"/>
        <v>0</v>
      </c>
      <c r="BF167" s="150">
        <f t="shared" si="15"/>
        <v>0</v>
      </c>
      <c r="BG167" s="150">
        <f t="shared" si="16"/>
        <v>0</v>
      </c>
      <c r="BH167" s="150">
        <f t="shared" si="17"/>
        <v>0</v>
      </c>
      <c r="BI167" s="150">
        <f t="shared" si="18"/>
        <v>0</v>
      </c>
      <c r="BJ167" s="17" t="s">
        <v>89</v>
      </c>
      <c r="BK167" s="150">
        <f t="shared" si="19"/>
        <v>0</v>
      </c>
      <c r="BL167" s="17" t="s">
        <v>1696</v>
      </c>
      <c r="BM167" s="149" t="s">
        <v>749</v>
      </c>
    </row>
    <row r="168" spans="2:65" s="1" customFormat="1" ht="24.2" customHeight="1">
      <c r="B168" s="136"/>
      <c r="C168" s="180" t="s">
        <v>447</v>
      </c>
      <c r="D168" s="180" t="s">
        <v>263</v>
      </c>
      <c r="E168" s="181" t="s">
        <v>6952</v>
      </c>
      <c r="F168" s="182" t="s">
        <v>8029</v>
      </c>
      <c r="G168" s="183" t="s">
        <v>333</v>
      </c>
      <c r="H168" s="184">
        <v>1</v>
      </c>
      <c r="I168" s="185"/>
      <c r="J168" s="186">
        <f t="shared" si="10"/>
        <v>0</v>
      </c>
      <c r="K168" s="187"/>
      <c r="L168" s="188"/>
      <c r="M168" s="189" t="s">
        <v>1</v>
      </c>
      <c r="N168" s="190" t="s">
        <v>42</v>
      </c>
      <c r="P168" s="147">
        <f t="shared" si="11"/>
        <v>0</v>
      </c>
      <c r="Q168" s="147">
        <v>0</v>
      </c>
      <c r="R168" s="147">
        <f t="shared" si="12"/>
        <v>0</v>
      </c>
      <c r="S168" s="147">
        <v>0</v>
      </c>
      <c r="T168" s="148">
        <f t="shared" si="13"/>
        <v>0</v>
      </c>
      <c r="AR168" s="149" t="s">
        <v>1696</v>
      </c>
      <c r="AT168" s="149" t="s">
        <v>263</v>
      </c>
      <c r="AU168" s="149" t="s">
        <v>89</v>
      </c>
      <c r="AY168" s="17" t="s">
        <v>156</v>
      </c>
      <c r="BE168" s="150">
        <f t="shared" si="14"/>
        <v>0</v>
      </c>
      <c r="BF168" s="150">
        <f t="shared" si="15"/>
        <v>0</v>
      </c>
      <c r="BG168" s="150">
        <f t="shared" si="16"/>
        <v>0</v>
      </c>
      <c r="BH168" s="150">
        <f t="shared" si="17"/>
        <v>0</v>
      </c>
      <c r="BI168" s="150">
        <f t="shared" si="18"/>
        <v>0</v>
      </c>
      <c r="BJ168" s="17" t="s">
        <v>89</v>
      </c>
      <c r="BK168" s="150">
        <f t="shared" si="19"/>
        <v>0</v>
      </c>
      <c r="BL168" s="17" t="s">
        <v>1696</v>
      </c>
      <c r="BM168" s="149" t="s">
        <v>764</v>
      </c>
    </row>
    <row r="169" spans="2:65" s="1" customFormat="1" ht="44.25" customHeight="1">
      <c r="B169" s="136"/>
      <c r="C169" s="180" t="s">
        <v>495</v>
      </c>
      <c r="D169" s="180" t="s">
        <v>263</v>
      </c>
      <c r="E169" s="181" t="s">
        <v>6955</v>
      </c>
      <c r="F169" s="182" t="s">
        <v>8030</v>
      </c>
      <c r="G169" s="183" t="s">
        <v>333</v>
      </c>
      <c r="H169" s="184">
        <v>1</v>
      </c>
      <c r="I169" s="185"/>
      <c r="J169" s="186">
        <f t="shared" si="10"/>
        <v>0</v>
      </c>
      <c r="K169" s="187"/>
      <c r="L169" s="188"/>
      <c r="M169" s="189" t="s">
        <v>1</v>
      </c>
      <c r="N169" s="190" t="s">
        <v>42</v>
      </c>
      <c r="P169" s="147">
        <f t="shared" si="11"/>
        <v>0</v>
      </c>
      <c r="Q169" s="147">
        <v>0</v>
      </c>
      <c r="R169" s="147">
        <f t="shared" si="12"/>
        <v>0</v>
      </c>
      <c r="S169" s="147">
        <v>0</v>
      </c>
      <c r="T169" s="148">
        <f t="shared" si="13"/>
        <v>0</v>
      </c>
      <c r="AR169" s="149" t="s">
        <v>1696</v>
      </c>
      <c r="AT169" s="149" t="s">
        <v>263</v>
      </c>
      <c r="AU169" s="149" t="s">
        <v>89</v>
      </c>
      <c r="AY169" s="17" t="s">
        <v>156</v>
      </c>
      <c r="BE169" s="150">
        <f t="shared" si="14"/>
        <v>0</v>
      </c>
      <c r="BF169" s="150">
        <f t="shared" si="15"/>
        <v>0</v>
      </c>
      <c r="BG169" s="150">
        <f t="shared" si="16"/>
        <v>0</v>
      </c>
      <c r="BH169" s="150">
        <f t="shared" si="17"/>
        <v>0</v>
      </c>
      <c r="BI169" s="150">
        <f t="shared" si="18"/>
        <v>0</v>
      </c>
      <c r="BJ169" s="17" t="s">
        <v>89</v>
      </c>
      <c r="BK169" s="150">
        <f t="shared" si="19"/>
        <v>0</v>
      </c>
      <c r="BL169" s="17" t="s">
        <v>1696</v>
      </c>
      <c r="BM169" s="149" t="s">
        <v>892</v>
      </c>
    </row>
    <row r="170" spans="2:65" s="1" customFormat="1" ht="24.2" customHeight="1">
      <c r="B170" s="136"/>
      <c r="C170" s="180" t="s">
        <v>7</v>
      </c>
      <c r="D170" s="180" t="s">
        <v>263</v>
      </c>
      <c r="E170" s="181" t="s">
        <v>6958</v>
      </c>
      <c r="F170" s="182" t="s">
        <v>8029</v>
      </c>
      <c r="G170" s="183" t="s">
        <v>333</v>
      </c>
      <c r="H170" s="184">
        <v>1</v>
      </c>
      <c r="I170" s="185"/>
      <c r="J170" s="186">
        <f t="shared" si="10"/>
        <v>0</v>
      </c>
      <c r="K170" s="187"/>
      <c r="L170" s="188"/>
      <c r="M170" s="189" t="s">
        <v>1</v>
      </c>
      <c r="N170" s="190" t="s">
        <v>42</v>
      </c>
      <c r="P170" s="147">
        <f t="shared" si="11"/>
        <v>0</v>
      </c>
      <c r="Q170" s="147">
        <v>0</v>
      </c>
      <c r="R170" s="147">
        <f t="shared" si="12"/>
        <v>0</v>
      </c>
      <c r="S170" s="147">
        <v>0</v>
      </c>
      <c r="T170" s="148">
        <f t="shared" si="13"/>
        <v>0</v>
      </c>
      <c r="AR170" s="149" t="s">
        <v>1696</v>
      </c>
      <c r="AT170" s="149" t="s">
        <v>263</v>
      </c>
      <c r="AU170" s="149" t="s">
        <v>89</v>
      </c>
      <c r="AY170" s="17" t="s">
        <v>156</v>
      </c>
      <c r="BE170" s="150">
        <f t="shared" si="14"/>
        <v>0</v>
      </c>
      <c r="BF170" s="150">
        <f t="shared" si="15"/>
        <v>0</v>
      </c>
      <c r="BG170" s="150">
        <f t="shared" si="16"/>
        <v>0</v>
      </c>
      <c r="BH170" s="150">
        <f t="shared" si="17"/>
        <v>0</v>
      </c>
      <c r="BI170" s="150">
        <f t="shared" si="18"/>
        <v>0</v>
      </c>
      <c r="BJ170" s="17" t="s">
        <v>89</v>
      </c>
      <c r="BK170" s="150">
        <f t="shared" si="19"/>
        <v>0</v>
      </c>
      <c r="BL170" s="17" t="s">
        <v>1696</v>
      </c>
      <c r="BM170" s="149" t="s">
        <v>981</v>
      </c>
    </row>
    <row r="171" spans="2:65" s="1" customFormat="1" ht="44.25" customHeight="1">
      <c r="B171" s="136"/>
      <c r="C171" s="180" t="s">
        <v>548</v>
      </c>
      <c r="D171" s="180" t="s">
        <v>263</v>
      </c>
      <c r="E171" s="181" t="s">
        <v>6961</v>
      </c>
      <c r="F171" s="182" t="s">
        <v>8030</v>
      </c>
      <c r="G171" s="183" t="s">
        <v>333</v>
      </c>
      <c r="H171" s="184">
        <v>1</v>
      </c>
      <c r="I171" s="185"/>
      <c r="J171" s="186">
        <f t="shared" si="10"/>
        <v>0</v>
      </c>
      <c r="K171" s="187"/>
      <c r="L171" s="188"/>
      <c r="M171" s="189" t="s">
        <v>1</v>
      </c>
      <c r="N171" s="190" t="s">
        <v>42</v>
      </c>
      <c r="P171" s="147">
        <f t="shared" si="11"/>
        <v>0</v>
      </c>
      <c r="Q171" s="147">
        <v>0</v>
      </c>
      <c r="R171" s="147">
        <f t="shared" si="12"/>
        <v>0</v>
      </c>
      <c r="S171" s="147">
        <v>0</v>
      </c>
      <c r="T171" s="148">
        <f t="shared" si="13"/>
        <v>0</v>
      </c>
      <c r="AR171" s="149" t="s">
        <v>1696</v>
      </c>
      <c r="AT171" s="149" t="s">
        <v>263</v>
      </c>
      <c r="AU171" s="149" t="s">
        <v>89</v>
      </c>
      <c r="AY171" s="17" t="s">
        <v>156</v>
      </c>
      <c r="BE171" s="150">
        <f t="shared" si="14"/>
        <v>0</v>
      </c>
      <c r="BF171" s="150">
        <f t="shared" si="15"/>
        <v>0</v>
      </c>
      <c r="BG171" s="150">
        <f t="shared" si="16"/>
        <v>0</v>
      </c>
      <c r="BH171" s="150">
        <f t="shared" si="17"/>
        <v>0</v>
      </c>
      <c r="BI171" s="150">
        <f t="shared" si="18"/>
        <v>0</v>
      </c>
      <c r="BJ171" s="17" t="s">
        <v>89</v>
      </c>
      <c r="BK171" s="150">
        <f t="shared" si="19"/>
        <v>0</v>
      </c>
      <c r="BL171" s="17" t="s">
        <v>1696</v>
      </c>
      <c r="BM171" s="149" t="s">
        <v>1004</v>
      </c>
    </row>
    <row r="172" spans="2:65" s="1" customFormat="1" ht="16.5" customHeight="1">
      <c r="B172" s="136"/>
      <c r="C172" s="180" t="s">
        <v>571</v>
      </c>
      <c r="D172" s="180" t="s">
        <v>263</v>
      </c>
      <c r="E172" s="181" t="s">
        <v>6964</v>
      </c>
      <c r="F172" s="182" t="s">
        <v>8013</v>
      </c>
      <c r="G172" s="183" t="s">
        <v>333</v>
      </c>
      <c r="H172" s="184">
        <v>1</v>
      </c>
      <c r="I172" s="185"/>
      <c r="J172" s="186">
        <f t="shared" si="10"/>
        <v>0</v>
      </c>
      <c r="K172" s="187"/>
      <c r="L172" s="188"/>
      <c r="M172" s="189" t="s">
        <v>1</v>
      </c>
      <c r="N172" s="190" t="s">
        <v>42</v>
      </c>
      <c r="P172" s="147">
        <f t="shared" si="11"/>
        <v>0</v>
      </c>
      <c r="Q172" s="147">
        <v>0</v>
      </c>
      <c r="R172" s="147">
        <f t="shared" si="12"/>
        <v>0</v>
      </c>
      <c r="S172" s="147">
        <v>0</v>
      </c>
      <c r="T172" s="148">
        <f t="shared" si="13"/>
        <v>0</v>
      </c>
      <c r="AR172" s="149" t="s">
        <v>1696</v>
      </c>
      <c r="AT172" s="149" t="s">
        <v>263</v>
      </c>
      <c r="AU172" s="149" t="s">
        <v>89</v>
      </c>
      <c r="AY172" s="17" t="s">
        <v>156</v>
      </c>
      <c r="BE172" s="150">
        <f t="shared" si="14"/>
        <v>0</v>
      </c>
      <c r="BF172" s="150">
        <f t="shared" si="15"/>
        <v>0</v>
      </c>
      <c r="BG172" s="150">
        <f t="shared" si="16"/>
        <v>0</v>
      </c>
      <c r="BH172" s="150">
        <f t="shared" si="17"/>
        <v>0</v>
      </c>
      <c r="BI172" s="150">
        <f t="shared" si="18"/>
        <v>0</v>
      </c>
      <c r="BJ172" s="17" t="s">
        <v>89</v>
      </c>
      <c r="BK172" s="150">
        <f t="shared" si="19"/>
        <v>0</v>
      </c>
      <c r="BL172" s="17" t="s">
        <v>1696</v>
      </c>
      <c r="BM172" s="149" t="s">
        <v>1016</v>
      </c>
    </row>
    <row r="173" spans="2:65" s="1" customFormat="1" ht="16.5" customHeight="1">
      <c r="B173" s="136"/>
      <c r="C173" s="180" t="s">
        <v>587</v>
      </c>
      <c r="D173" s="180" t="s">
        <v>263</v>
      </c>
      <c r="E173" s="181" t="s">
        <v>6967</v>
      </c>
      <c r="F173" s="182" t="s">
        <v>8013</v>
      </c>
      <c r="G173" s="183" t="s">
        <v>333</v>
      </c>
      <c r="H173" s="184">
        <v>1</v>
      </c>
      <c r="I173" s="185"/>
      <c r="J173" s="186">
        <f t="shared" si="10"/>
        <v>0</v>
      </c>
      <c r="K173" s="187"/>
      <c r="L173" s="188"/>
      <c r="M173" s="189" t="s">
        <v>1</v>
      </c>
      <c r="N173" s="190" t="s">
        <v>42</v>
      </c>
      <c r="P173" s="147">
        <f t="shared" si="11"/>
        <v>0</v>
      </c>
      <c r="Q173" s="147">
        <v>0</v>
      </c>
      <c r="R173" s="147">
        <f t="shared" si="12"/>
        <v>0</v>
      </c>
      <c r="S173" s="147">
        <v>0</v>
      </c>
      <c r="T173" s="148">
        <f t="shared" si="13"/>
        <v>0</v>
      </c>
      <c r="AR173" s="149" t="s">
        <v>1696</v>
      </c>
      <c r="AT173" s="149" t="s">
        <v>263</v>
      </c>
      <c r="AU173" s="149" t="s">
        <v>89</v>
      </c>
      <c r="AY173" s="17" t="s">
        <v>156</v>
      </c>
      <c r="BE173" s="150">
        <f t="shared" si="14"/>
        <v>0</v>
      </c>
      <c r="BF173" s="150">
        <f t="shared" si="15"/>
        <v>0</v>
      </c>
      <c r="BG173" s="150">
        <f t="shared" si="16"/>
        <v>0</v>
      </c>
      <c r="BH173" s="150">
        <f t="shared" si="17"/>
        <v>0</v>
      </c>
      <c r="BI173" s="150">
        <f t="shared" si="18"/>
        <v>0</v>
      </c>
      <c r="BJ173" s="17" t="s">
        <v>89</v>
      </c>
      <c r="BK173" s="150">
        <f t="shared" si="19"/>
        <v>0</v>
      </c>
      <c r="BL173" s="17" t="s">
        <v>1696</v>
      </c>
      <c r="BM173" s="149" t="s">
        <v>166</v>
      </c>
    </row>
    <row r="174" spans="2:65" s="1" customFormat="1" ht="16.5" customHeight="1">
      <c r="B174" s="136"/>
      <c r="C174" s="180" t="s">
        <v>602</v>
      </c>
      <c r="D174" s="180" t="s">
        <v>263</v>
      </c>
      <c r="E174" s="181" t="s">
        <v>6970</v>
      </c>
      <c r="F174" s="182" t="s">
        <v>8013</v>
      </c>
      <c r="G174" s="183" t="s">
        <v>333</v>
      </c>
      <c r="H174" s="184">
        <v>1</v>
      </c>
      <c r="I174" s="185"/>
      <c r="J174" s="186">
        <f t="shared" si="10"/>
        <v>0</v>
      </c>
      <c r="K174" s="187"/>
      <c r="L174" s="188"/>
      <c r="M174" s="189" t="s">
        <v>1</v>
      </c>
      <c r="N174" s="190" t="s">
        <v>42</v>
      </c>
      <c r="P174" s="147">
        <f t="shared" si="11"/>
        <v>0</v>
      </c>
      <c r="Q174" s="147">
        <v>0</v>
      </c>
      <c r="R174" s="147">
        <f t="shared" si="12"/>
        <v>0</v>
      </c>
      <c r="S174" s="147">
        <v>0</v>
      </c>
      <c r="T174" s="148">
        <f t="shared" si="13"/>
        <v>0</v>
      </c>
      <c r="AR174" s="149" t="s">
        <v>1696</v>
      </c>
      <c r="AT174" s="149" t="s">
        <v>263</v>
      </c>
      <c r="AU174" s="149" t="s">
        <v>89</v>
      </c>
      <c r="AY174" s="17" t="s">
        <v>156</v>
      </c>
      <c r="BE174" s="150">
        <f t="shared" si="14"/>
        <v>0</v>
      </c>
      <c r="BF174" s="150">
        <f t="shared" si="15"/>
        <v>0</v>
      </c>
      <c r="BG174" s="150">
        <f t="shared" si="16"/>
        <v>0</v>
      </c>
      <c r="BH174" s="150">
        <f t="shared" si="17"/>
        <v>0</v>
      </c>
      <c r="BI174" s="150">
        <f t="shared" si="18"/>
        <v>0</v>
      </c>
      <c r="BJ174" s="17" t="s">
        <v>89</v>
      </c>
      <c r="BK174" s="150">
        <f t="shared" si="19"/>
        <v>0</v>
      </c>
      <c r="BL174" s="17" t="s">
        <v>1696</v>
      </c>
      <c r="BM174" s="149" t="s">
        <v>1086</v>
      </c>
    </row>
    <row r="175" spans="2:65" s="1" customFormat="1" ht="16.5" customHeight="1">
      <c r="B175" s="136"/>
      <c r="C175" s="180" t="s">
        <v>608</v>
      </c>
      <c r="D175" s="180" t="s">
        <v>263</v>
      </c>
      <c r="E175" s="181" t="s">
        <v>6973</v>
      </c>
      <c r="F175" s="182" t="s">
        <v>8013</v>
      </c>
      <c r="G175" s="183" t="s">
        <v>333</v>
      </c>
      <c r="H175" s="184">
        <v>1</v>
      </c>
      <c r="I175" s="185"/>
      <c r="J175" s="186">
        <f t="shared" si="10"/>
        <v>0</v>
      </c>
      <c r="K175" s="187"/>
      <c r="L175" s="188"/>
      <c r="M175" s="189" t="s">
        <v>1</v>
      </c>
      <c r="N175" s="190" t="s">
        <v>42</v>
      </c>
      <c r="P175" s="147">
        <f t="shared" si="11"/>
        <v>0</v>
      </c>
      <c r="Q175" s="147">
        <v>0</v>
      </c>
      <c r="R175" s="147">
        <f t="shared" si="12"/>
        <v>0</v>
      </c>
      <c r="S175" s="147">
        <v>0</v>
      </c>
      <c r="T175" s="148">
        <f t="shared" si="13"/>
        <v>0</v>
      </c>
      <c r="AR175" s="149" t="s">
        <v>1696</v>
      </c>
      <c r="AT175" s="149" t="s">
        <v>263</v>
      </c>
      <c r="AU175" s="149" t="s">
        <v>89</v>
      </c>
      <c r="AY175" s="17" t="s">
        <v>156</v>
      </c>
      <c r="BE175" s="150">
        <f t="shared" si="14"/>
        <v>0</v>
      </c>
      <c r="BF175" s="150">
        <f t="shared" si="15"/>
        <v>0</v>
      </c>
      <c r="BG175" s="150">
        <f t="shared" si="16"/>
        <v>0</v>
      </c>
      <c r="BH175" s="150">
        <f t="shared" si="17"/>
        <v>0</v>
      </c>
      <c r="BI175" s="150">
        <f t="shared" si="18"/>
        <v>0</v>
      </c>
      <c r="BJ175" s="17" t="s">
        <v>89</v>
      </c>
      <c r="BK175" s="150">
        <f t="shared" si="19"/>
        <v>0</v>
      </c>
      <c r="BL175" s="17" t="s">
        <v>1696</v>
      </c>
      <c r="BM175" s="149" t="s">
        <v>1139</v>
      </c>
    </row>
    <row r="176" spans="2:65" s="10" customFormat="1" ht="22.9" customHeight="1">
      <c r="B176" s="126"/>
      <c r="D176" s="127" t="s">
        <v>75</v>
      </c>
      <c r="E176" s="191" t="s">
        <v>7078</v>
      </c>
      <c r="F176" s="191" t="s">
        <v>8031</v>
      </c>
      <c r="I176" s="129"/>
      <c r="J176" s="192">
        <f>BK176</f>
        <v>0</v>
      </c>
      <c r="L176" s="126"/>
      <c r="M176" s="131"/>
      <c r="P176" s="132">
        <f>SUM(P177:P191)</f>
        <v>0</v>
      </c>
      <c r="R176" s="132">
        <f>SUM(R177:R191)</f>
        <v>0</v>
      </c>
      <c r="T176" s="133">
        <f>SUM(T177:T191)</f>
        <v>0</v>
      </c>
      <c r="AR176" s="127" t="s">
        <v>163</v>
      </c>
      <c r="AT176" s="134" t="s">
        <v>75</v>
      </c>
      <c r="AU176" s="134" t="s">
        <v>82</v>
      </c>
      <c r="AY176" s="127" t="s">
        <v>156</v>
      </c>
      <c r="BK176" s="135">
        <f>SUM(BK177:BK191)</f>
        <v>0</v>
      </c>
    </row>
    <row r="177" spans="2:65" s="1" customFormat="1" ht="24.2" customHeight="1">
      <c r="B177" s="136"/>
      <c r="C177" s="180" t="s">
        <v>626</v>
      </c>
      <c r="D177" s="180" t="s">
        <v>263</v>
      </c>
      <c r="E177" s="181" t="s">
        <v>6976</v>
      </c>
      <c r="F177" s="182" t="s">
        <v>8032</v>
      </c>
      <c r="G177" s="183" t="s">
        <v>333</v>
      </c>
      <c r="H177" s="184">
        <v>1</v>
      </c>
      <c r="I177" s="185"/>
      <c r="J177" s="186">
        <f t="shared" ref="J177:J191" si="20">ROUND(I177*H177,2)</f>
        <v>0</v>
      </c>
      <c r="K177" s="187"/>
      <c r="L177" s="188"/>
      <c r="M177" s="189" t="s">
        <v>1</v>
      </c>
      <c r="N177" s="190" t="s">
        <v>42</v>
      </c>
      <c r="P177" s="147">
        <f t="shared" ref="P177:P191" si="21">O177*H177</f>
        <v>0</v>
      </c>
      <c r="Q177" s="147">
        <v>0</v>
      </c>
      <c r="R177" s="147">
        <f t="shared" ref="R177:R191" si="22">Q177*H177</f>
        <v>0</v>
      </c>
      <c r="S177" s="147">
        <v>0</v>
      </c>
      <c r="T177" s="148">
        <f t="shared" ref="T177:T191" si="23">S177*H177</f>
        <v>0</v>
      </c>
      <c r="AR177" s="149" t="s">
        <v>1696</v>
      </c>
      <c r="AT177" s="149" t="s">
        <v>263</v>
      </c>
      <c r="AU177" s="149" t="s">
        <v>89</v>
      </c>
      <c r="AY177" s="17" t="s">
        <v>156</v>
      </c>
      <c r="BE177" s="150">
        <f t="shared" ref="BE177:BE191" si="24">IF(N177="základná",J177,0)</f>
        <v>0</v>
      </c>
      <c r="BF177" s="150">
        <f t="shared" ref="BF177:BF191" si="25">IF(N177="znížená",J177,0)</f>
        <v>0</v>
      </c>
      <c r="BG177" s="150">
        <f t="shared" ref="BG177:BG191" si="26">IF(N177="zákl. prenesená",J177,0)</f>
        <v>0</v>
      </c>
      <c r="BH177" s="150">
        <f t="shared" ref="BH177:BH191" si="27">IF(N177="zníž. prenesená",J177,0)</f>
        <v>0</v>
      </c>
      <c r="BI177" s="150">
        <f t="shared" ref="BI177:BI191" si="28">IF(N177="nulová",J177,0)</f>
        <v>0</v>
      </c>
      <c r="BJ177" s="17" t="s">
        <v>89</v>
      </c>
      <c r="BK177" s="150">
        <f t="shared" ref="BK177:BK191" si="29">ROUND(I177*H177,2)</f>
        <v>0</v>
      </c>
      <c r="BL177" s="17" t="s">
        <v>1696</v>
      </c>
      <c r="BM177" s="149" t="s">
        <v>1156</v>
      </c>
    </row>
    <row r="178" spans="2:65" s="1" customFormat="1" ht="24.2" customHeight="1">
      <c r="B178" s="136"/>
      <c r="C178" s="180" t="s">
        <v>633</v>
      </c>
      <c r="D178" s="180" t="s">
        <v>263</v>
      </c>
      <c r="E178" s="181" t="s">
        <v>6979</v>
      </c>
      <c r="F178" s="182" t="s">
        <v>8033</v>
      </c>
      <c r="G178" s="183" t="s">
        <v>333</v>
      </c>
      <c r="H178" s="184">
        <v>1</v>
      </c>
      <c r="I178" s="185"/>
      <c r="J178" s="186">
        <f t="shared" si="20"/>
        <v>0</v>
      </c>
      <c r="K178" s="187"/>
      <c r="L178" s="188"/>
      <c r="M178" s="189" t="s">
        <v>1</v>
      </c>
      <c r="N178" s="190" t="s">
        <v>42</v>
      </c>
      <c r="P178" s="147">
        <f t="shared" si="21"/>
        <v>0</v>
      </c>
      <c r="Q178" s="147">
        <v>0</v>
      </c>
      <c r="R178" s="147">
        <f t="shared" si="22"/>
        <v>0</v>
      </c>
      <c r="S178" s="147">
        <v>0</v>
      </c>
      <c r="T178" s="148">
        <f t="shared" si="23"/>
        <v>0</v>
      </c>
      <c r="AR178" s="149" t="s">
        <v>1696</v>
      </c>
      <c r="AT178" s="149" t="s">
        <v>263</v>
      </c>
      <c r="AU178" s="149" t="s">
        <v>89</v>
      </c>
      <c r="AY178" s="17" t="s">
        <v>156</v>
      </c>
      <c r="BE178" s="150">
        <f t="shared" si="24"/>
        <v>0</v>
      </c>
      <c r="BF178" s="150">
        <f t="shared" si="25"/>
        <v>0</v>
      </c>
      <c r="BG178" s="150">
        <f t="shared" si="26"/>
        <v>0</v>
      </c>
      <c r="BH178" s="150">
        <f t="shared" si="27"/>
        <v>0</v>
      </c>
      <c r="BI178" s="150">
        <f t="shared" si="28"/>
        <v>0</v>
      </c>
      <c r="BJ178" s="17" t="s">
        <v>89</v>
      </c>
      <c r="BK178" s="150">
        <f t="shared" si="29"/>
        <v>0</v>
      </c>
      <c r="BL178" s="17" t="s">
        <v>1696</v>
      </c>
      <c r="BM178" s="149" t="s">
        <v>1179</v>
      </c>
    </row>
    <row r="179" spans="2:65" s="1" customFormat="1" ht="49.15" customHeight="1">
      <c r="B179" s="136"/>
      <c r="C179" s="180" t="s">
        <v>647</v>
      </c>
      <c r="D179" s="180" t="s">
        <v>263</v>
      </c>
      <c r="E179" s="181" t="s">
        <v>6982</v>
      </c>
      <c r="F179" s="182" t="s">
        <v>8034</v>
      </c>
      <c r="G179" s="183" t="s">
        <v>333</v>
      </c>
      <c r="H179" s="184">
        <v>1</v>
      </c>
      <c r="I179" s="185"/>
      <c r="J179" s="186">
        <f t="shared" si="20"/>
        <v>0</v>
      </c>
      <c r="K179" s="187"/>
      <c r="L179" s="188"/>
      <c r="M179" s="189" t="s">
        <v>1</v>
      </c>
      <c r="N179" s="190" t="s">
        <v>42</v>
      </c>
      <c r="P179" s="147">
        <f t="shared" si="21"/>
        <v>0</v>
      </c>
      <c r="Q179" s="147">
        <v>0</v>
      </c>
      <c r="R179" s="147">
        <f t="shared" si="22"/>
        <v>0</v>
      </c>
      <c r="S179" s="147">
        <v>0</v>
      </c>
      <c r="T179" s="148">
        <f t="shared" si="23"/>
        <v>0</v>
      </c>
      <c r="AR179" s="149" t="s">
        <v>1696</v>
      </c>
      <c r="AT179" s="149" t="s">
        <v>263</v>
      </c>
      <c r="AU179" s="149" t="s">
        <v>89</v>
      </c>
      <c r="AY179" s="17" t="s">
        <v>156</v>
      </c>
      <c r="BE179" s="150">
        <f t="shared" si="24"/>
        <v>0</v>
      </c>
      <c r="BF179" s="150">
        <f t="shared" si="25"/>
        <v>0</v>
      </c>
      <c r="BG179" s="150">
        <f t="shared" si="26"/>
        <v>0</v>
      </c>
      <c r="BH179" s="150">
        <f t="shared" si="27"/>
        <v>0</v>
      </c>
      <c r="BI179" s="150">
        <f t="shared" si="28"/>
        <v>0</v>
      </c>
      <c r="BJ179" s="17" t="s">
        <v>89</v>
      </c>
      <c r="BK179" s="150">
        <f t="shared" si="29"/>
        <v>0</v>
      </c>
      <c r="BL179" s="17" t="s">
        <v>1696</v>
      </c>
      <c r="BM179" s="149" t="s">
        <v>1192</v>
      </c>
    </row>
    <row r="180" spans="2:65" s="1" customFormat="1" ht="24.2" customHeight="1">
      <c r="B180" s="136"/>
      <c r="C180" s="180" t="s">
        <v>664</v>
      </c>
      <c r="D180" s="180" t="s">
        <v>263</v>
      </c>
      <c r="E180" s="181" t="s">
        <v>6987</v>
      </c>
      <c r="F180" s="182" t="s">
        <v>8032</v>
      </c>
      <c r="G180" s="183" t="s">
        <v>333</v>
      </c>
      <c r="H180" s="184">
        <v>1</v>
      </c>
      <c r="I180" s="185"/>
      <c r="J180" s="186">
        <f t="shared" si="20"/>
        <v>0</v>
      </c>
      <c r="K180" s="187"/>
      <c r="L180" s="188"/>
      <c r="M180" s="189" t="s">
        <v>1</v>
      </c>
      <c r="N180" s="190" t="s">
        <v>42</v>
      </c>
      <c r="P180" s="147">
        <f t="shared" si="21"/>
        <v>0</v>
      </c>
      <c r="Q180" s="147">
        <v>0</v>
      </c>
      <c r="R180" s="147">
        <f t="shared" si="22"/>
        <v>0</v>
      </c>
      <c r="S180" s="147">
        <v>0</v>
      </c>
      <c r="T180" s="148">
        <f t="shared" si="23"/>
        <v>0</v>
      </c>
      <c r="AR180" s="149" t="s">
        <v>1696</v>
      </c>
      <c r="AT180" s="149" t="s">
        <v>263</v>
      </c>
      <c r="AU180" s="149" t="s">
        <v>89</v>
      </c>
      <c r="AY180" s="17" t="s">
        <v>156</v>
      </c>
      <c r="BE180" s="150">
        <f t="shared" si="24"/>
        <v>0</v>
      </c>
      <c r="BF180" s="150">
        <f t="shared" si="25"/>
        <v>0</v>
      </c>
      <c r="BG180" s="150">
        <f t="shared" si="26"/>
        <v>0</v>
      </c>
      <c r="BH180" s="150">
        <f t="shared" si="27"/>
        <v>0</v>
      </c>
      <c r="BI180" s="150">
        <f t="shared" si="28"/>
        <v>0</v>
      </c>
      <c r="BJ180" s="17" t="s">
        <v>89</v>
      </c>
      <c r="BK180" s="150">
        <f t="shared" si="29"/>
        <v>0</v>
      </c>
      <c r="BL180" s="17" t="s">
        <v>1696</v>
      </c>
      <c r="BM180" s="149" t="s">
        <v>1205</v>
      </c>
    </row>
    <row r="181" spans="2:65" s="1" customFormat="1" ht="24.2" customHeight="1">
      <c r="B181" s="136"/>
      <c r="C181" s="180" t="s">
        <v>681</v>
      </c>
      <c r="D181" s="180" t="s">
        <v>263</v>
      </c>
      <c r="E181" s="181" t="s">
        <v>6990</v>
      </c>
      <c r="F181" s="182" t="s">
        <v>8033</v>
      </c>
      <c r="G181" s="183" t="s">
        <v>333</v>
      </c>
      <c r="H181" s="184">
        <v>1</v>
      </c>
      <c r="I181" s="185"/>
      <c r="J181" s="186">
        <f t="shared" si="20"/>
        <v>0</v>
      </c>
      <c r="K181" s="187"/>
      <c r="L181" s="188"/>
      <c r="M181" s="189" t="s">
        <v>1</v>
      </c>
      <c r="N181" s="190" t="s">
        <v>42</v>
      </c>
      <c r="P181" s="147">
        <f t="shared" si="21"/>
        <v>0</v>
      </c>
      <c r="Q181" s="147">
        <v>0</v>
      </c>
      <c r="R181" s="147">
        <f t="shared" si="22"/>
        <v>0</v>
      </c>
      <c r="S181" s="147">
        <v>0</v>
      </c>
      <c r="T181" s="148">
        <f t="shared" si="23"/>
        <v>0</v>
      </c>
      <c r="AR181" s="149" t="s">
        <v>1696</v>
      </c>
      <c r="AT181" s="149" t="s">
        <v>263</v>
      </c>
      <c r="AU181" s="149" t="s">
        <v>89</v>
      </c>
      <c r="AY181" s="17" t="s">
        <v>156</v>
      </c>
      <c r="BE181" s="150">
        <f t="shared" si="24"/>
        <v>0</v>
      </c>
      <c r="BF181" s="150">
        <f t="shared" si="25"/>
        <v>0</v>
      </c>
      <c r="BG181" s="150">
        <f t="shared" si="26"/>
        <v>0</v>
      </c>
      <c r="BH181" s="150">
        <f t="shared" si="27"/>
        <v>0</v>
      </c>
      <c r="BI181" s="150">
        <f t="shared" si="28"/>
        <v>0</v>
      </c>
      <c r="BJ181" s="17" t="s">
        <v>89</v>
      </c>
      <c r="BK181" s="150">
        <f t="shared" si="29"/>
        <v>0</v>
      </c>
      <c r="BL181" s="17" t="s">
        <v>1696</v>
      </c>
      <c r="BM181" s="149" t="s">
        <v>1219</v>
      </c>
    </row>
    <row r="182" spans="2:65" s="1" customFormat="1" ht="49.15" customHeight="1">
      <c r="B182" s="136"/>
      <c r="C182" s="180" t="s">
        <v>688</v>
      </c>
      <c r="D182" s="180" t="s">
        <v>263</v>
      </c>
      <c r="E182" s="181" t="s">
        <v>6992</v>
      </c>
      <c r="F182" s="182" t="s">
        <v>8034</v>
      </c>
      <c r="G182" s="183" t="s">
        <v>333</v>
      </c>
      <c r="H182" s="184">
        <v>1</v>
      </c>
      <c r="I182" s="185"/>
      <c r="J182" s="186">
        <f t="shared" si="20"/>
        <v>0</v>
      </c>
      <c r="K182" s="187"/>
      <c r="L182" s="188"/>
      <c r="M182" s="189" t="s">
        <v>1</v>
      </c>
      <c r="N182" s="190" t="s">
        <v>42</v>
      </c>
      <c r="P182" s="147">
        <f t="shared" si="21"/>
        <v>0</v>
      </c>
      <c r="Q182" s="147">
        <v>0</v>
      </c>
      <c r="R182" s="147">
        <f t="shared" si="22"/>
        <v>0</v>
      </c>
      <c r="S182" s="147">
        <v>0</v>
      </c>
      <c r="T182" s="148">
        <f t="shared" si="23"/>
        <v>0</v>
      </c>
      <c r="AR182" s="149" t="s">
        <v>1696</v>
      </c>
      <c r="AT182" s="149" t="s">
        <v>263</v>
      </c>
      <c r="AU182" s="149" t="s">
        <v>89</v>
      </c>
      <c r="AY182" s="17" t="s">
        <v>156</v>
      </c>
      <c r="BE182" s="150">
        <f t="shared" si="24"/>
        <v>0</v>
      </c>
      <c r="BF182" s="150">
        <f t="shared" si="25"/>
        <v>0</v>
      </c>
      <c r="BG182" s="150">
        <f t="shared" si="26"/>
        <v>0</v>
      </c>
      <c r="BH182" s="150">
        <f t="shared" si="27"/>
        <v>0</v>
      </c>
      <c r="BI182" s="150">
        <f t="shared" si="28"/>
        <v>0</v>
      </c>
      <c r="BJ182" s="17" t="s">
        <v>89</v>
      </c>
      <c r="BK182" s="150">
        <f t="shared" si="29"/>
        <v>0</v>
      </c>
      <c r="BL182" s="17" t="s">
        <v>1696</v>
      </c>
      <c r="BM182" s="149" t="s">
        <v>1232</v>
      </c>
    </row>
    <row r="183" spans="2:65" s="1" customFormat="1" ht="62.65" customHeight="1">
      <c r="B183" s="136"/>
      <c r="C183" s="180" t="s">
        <v>702</v>
      </c>
      <c r="D183" s="180" t="s">
        <v>263</v>
      </c>
      <c r="E183" s="181" t="s">
        <v>6994</v>
      </c>
      <c r="F183" s="182" t="s">
        <v>8035</v>
      </c>
      <c r="G183" s="183" t="s">
        <v>333</v>
      </c>
      <c r="H183" s="184">
        <v>3</v>
      </c>
      <c r="I183" s="185"/>
      <c r="J183" s="186">
        <f t="shared" si="20"/>
        <v>0</v>
      </c>
      <c r="K183" s="187"/>
      <c r="L183" s="188"/>
      <c r="M183" s="189" t="s">
        <v>1</v>
      </c>
      <c r="N183" s="190" t="s">
        <v>42</v>
      </c>
      <c r="P183" s="147">
        <f t="shared" si="21"/>
        <v>0</v>
      </c>
      <c r="Q183" s="147">
        <v>0</v>
      </c>
      <c r="R183" s="147">
        <f t="shared" si="22"/>
        <v>0</v>
      </c>
      <c r="S183" s="147">
        <v>0</v>
      </c>
      <c r="T183" s="148">
        <f t="shared" si="23"/>
        <v>0</v>
      </c>
      <c r="AR183" s="149" t="s">
        <v>1696</v>
      </c>
      <c r="AT183" s="149" t="s">
        <v>263</v>
      </c>
      <c r="AU183" s="149" t="s">
        <v>89</v>
      </c>
      <c r="AY183" s="17" t="s">
        <v>156</v>
      </c>
      <c r="BE183" s="150">
        <f t="shared" si="24"/>
        <v>0</v>
      </c>
      <c r="BF183" s="150">
        <f t="shared" si="25"/>
        <v>0</v>
      </c>
      <c r="BG183" s="150">
        <f t="shared" si="26"/>
        <v>0</v>
      </c>
      <c r="BH183" s="150">
        <f t="shared" si="27"/>
        <v>0</v>
      </c>
      <c r="BI183" s="150">
        <f t="shared" si="28"/>
        <v>0</v>
      </c>
      <c r="BJ183" s="17" t="s">
        <v>89</v>
      </c>
      <c r="BK183" s="150">
        <f t="shared" si="29"/>
        <v>0</v>
      </c>
      <c r="BL183" s="17" t="s">
        <v>1696</v>
      </c>
      <c r="BM183" s="149" t="s">
        <v>1245</v>
      </c>
    </row>
    <row r="184" spans="2:65" s="1" customFormat="1" ht="44.25" customHeight="1">
      <c r="B184" s="136"/>
      <c r="C184" s="180" t="s">
        <v>715</v>
      </c>
      <c r="D184" s="180" t="s">
        <v>263</v>
      </c>
      <c r="E184" s="181" t="s">
        <v>6996</v>
      </c>
      <c r="F184" s="182" t="s">
        <v>8036</v>
      </c>
      <c r="G184" s="183" t="s">
        <v>333</v>
      </c>
      <c r="H184" s="184">
        <v>2</v>
      </c>
      <c r="I184" s="185"/>
      <c r="J184" s="186">
        <f t="shared" si="20"/>
        <v>0</v>
      </c>
      <c r="K184" s="187"/>
      <c r="L184" s="188"/>
      <c r="M184" s="189" t="s">
        <v>1</v>
      </c>
      <c r="N184" s="190" t="s">
        <v>42</v>
      </c>
      <c r="P184" s="147">
        <f t="shared" si="21"/>
        <v>0</v>
      </c>
      <c r="Q184" s="147">
        <v>0</v>
      </c>
      <c r="R184" s="147">
        <f t="shared" si="22"/>
        <v>0</v>
      </c>
      <c r="S184" s="147">
        <v>0</v>
      </c>
      <c r="T184" s="148">
        <f t="shared" si="23"/>
        <v>0</v>
      </c>
      <c r="AR184" s="149" t="s">
        <v>1696</v>
      </c>
      <c r="AT184" s="149" t="s">
        <v>263</v>
      </c>
      <c r="AU184" s="149" t="s">
        <v>89</v>
      </c>
      <c r="AY184" s="17" t="s">
        <v>156</v>
      </c>
      <c r="BE184" s="150">
        <f t="shared" si="24"/>
        <v>0</v>
      </c>
      <c r="BF184" s="150">
        <f t="shared" si="25"/>
        <v>0</v>
      </c>
      <c r="BG184" s="150">
        <f t="shared" si="26"/>
        <v>0</v>
      </c>
      <c r="BH184" s="150">
        <f t="shared" si="27"/>
        <v>0</v>
      </c>
      <c r="BI184" s="150">
        <f t="shared" si="28"/>
        <v>0</v>
      </c>
      <c r="BJ184" s="17" t="s">
        <v>89</v>
      </c>
      <c r="BK184" s="150">
        <f t="shared" si="29"/>
        <v>0</v>
      </c>
      <c r="BL184" s="17" t="s">
        <v>1696</v>
      </c>
      <c r="BM184" s="149" t="s">
        <v>1257</v>
      </c>
    </row>
    <row r="185" spans="2:65" s="1" customFormat="1" ht="24.2" customHeight="1">
      <c r="B185" s="136"/>
      <c r="C185" s="180" t="s">
        <v>731</v>
      </c>
      <c r="D185" s="180" t="s">
        <v>263</v>
      </c>
      <c r="E185" s="181" t="s">
        <v>6998</v>
      </c>
      <c r="F185" s="182" t="s">
        <v>8037</v>
      </c>
      <c r="G185" s="183" t="s">
        <v>333</v>
      </c>
      <c r="H185" s="184">
        <v>1</v>
      </c>
      <c r="I185" s="185"/>
      <c r="J185" s="186">
        <f t="shared" si="20"/>
        <v>0</v>
      </c>
      <c r="K185" s="187"/>
      <c r="L185" s="188"/>
      <c r="M185" s="189" t="s">
        <v>1</v>
      </c>
      <c r="N185" s="190" t="s">
        <v>42</v>
      </c>
      <c r="P185" s="147">
        <f t="shared" si="21"/>
        <v>0</v>
      </c>
      <c r="Q185" s="147">
        <v>0</v>
      </c>
      <c r="R185" s="147">
        <f t="shared" si="22"/>
        <v>0</v>
      </c>
      <c r="S185" s="147">
        <v>0</v>
      </c>
      <c r="T185" s="148">
        <f t="shared" si="23"/>
        <v>0</v>
      </c>
      <c r="AR185" s="149" t="s">
        <v>1696</v>
      </c>
      <c r="AT185" s="149" t="s">
        <v>263</v>
      </c>
      <c r="AU185" s="149" t="s">
        <v>89</v>
      </c>
      <c r="AY185" s="17" t="s">
        <v>156</v>
      </c>
      <c r="BE185" s="150">
        <f t="shared" si="24"/>
        <v>0</v>
      </c>
      <c r="BF185" s="150">
        <f t="shared" si="25"/>
        <v>0</v>
      </c>
      <c r="BG185" s="150">
        <f t="shared" si="26"/>
        <v>0</v>
      </c>
      <c r="BH185" s="150">
        <f t="shared" si="27"/>
        <v>0</v>
      </c>
      <c r="BI185" s="150">
        <f t="shared" si="28"/>
        <v>0</v>
      </c>
      <c r="BJ185" s="17" t="s">
        <v>89</v>
      </c>
      <c r="BK185" s="150">
        <f t="shared" si="29"/>
        <v>0</v>
      </c>
      <c r="BL185" s="17" t="s">
        <v>1696</v>
      </c>
      <c r="BM185" s="149" t="s">
        <v>1268</v>
      </c>
    </row>
    <row r="186" spans="2:65" s="1" customFormat="1" ht="21.75" customHeight="1">
      <c r="B186" s="136"/>
      <c r="C186" s="180" t="s">
        <v>749</v>
      </c>
      <c r="D186" s="180" t="s">
        <v>263</v>
      </c>
      <c r="E186" s="181" t="s">
        <v>7000</v>
      </c>
      <c r="F186" s="182" t="s">
        <v>8038</v>
      </c>
      <c r="G186" s="183" t="s">
        <v>333</v>
      </c>
      <c r="H186" s="184">
        <v>0</v>
      </c>
      <c r="I186" s="185"/>
      <c r="J186" s="186">
        <f t="shared" si="20"/>
        <v>0</v>
      </c>
      <c r="K186" s="187"/>
      <c r="L186" s="188"/>
      <c r="M186" s="189" t="s">
        <v>1</v>
      </c>
      <c r="N186" s="190" t="s">
        <v>42</v>
      </c>
      <c r="P186" s="147">
        <f t="shared" si="21"/>
        <v>0</v>
      </c>
      <c r="Q186" s="147">
        <v>0</v>
      </c>
      <c r="R186" s="147">
        <f t="shared" si="22"/>
        <v>0</v>
      </c>
      <c r="S186" s="147">
        <v>0</v>
      </c>
      <c r="T186" s="148">
        <f t="shared" si="23"/>
        <v>0</v>
      </c>
      <c r="AR186" s="149" t="s">
        <v>1696</v>
      </c>
      <c r="AT186" s="149" t="s">
        <v>263</v>
      </c>
      <c r="AU186" s="149" t="s">
        <v>89</v>
      </c>
      <c r="AY186" s="17" t="s">
        <v>156</v>
      </c>
      <c r="BE186" s="150">
        <f t="shared" si="24"/>
        <v>0</v>
      </c>
      <c r="BF186" s="150">
        <f t="shared" si="25"/>
        <v>0</v>
      </c>
      <c r="BG186" s="150">
        <f t="shared" si="26"/>
        <v>0</v>
      </c>
      <c r="BH186" s="150">
        <f t="shared" si="27"/>
        <v>0</v>
      </c>
      <c r="BI186" s="150">
        <f t="shared" si="28"/>
        <v>0</v>
      </c>
      <c r="BJ186" s="17" t="s">
        <v>89</v>
      </c>
      <c r="BK186" s="150">
        <f t="shared" si="29"/>
        <v>0</v>
      </c>
      <c r="BL186" s="17" t="s">
        <v>1696</v>
      </c>
      <c r="BM186" s="149" t="s">
        <v>1286</v>
      </c>
    </row>
    <row r="187" spans="2:65" s="1" customFormat="1" ht="21.75" customHeight="1">
      <c r="B187" s="136"/>
      <c r="C187" s="180" t="s">
        <v>756</v>
      </c>
      <c r="D187" s="180" t="s">
        <v>263</v>
      </c>
      <c r="E187" s="181" t="s">
        <v>7003</v>
      </c>
      <c r="F187" s="182" t="s">
        <v>8038</v>
      </c>
      <c r="G187" s="183" t="s">
        <v>333</v>
      </c>
      <c r="H187" s="184">
        <v>0</v>
      </c>
      <c r="I187" s="185"/>
      <c r="J187" s="186">
        <f t="shared" si="20"/>
        <v>0</v>
      </c>
      <c r="K187" s="187"/>
      <c r="L187" s="188"/>
      <c r="M187" s="189" t="s">
        <v>1</v>
      </c>
      <c r="N187" s="190" t="s">
        <v>42</v>
      </c>
      <c r="P187" s="147">
        <f t="shared" si="21"/>
        <v>0</v>
      </c>
      <c r="Q187" s="147">
        <v>0</v>
      </c>
      <c r="R187" s="147">
        <f t="shared" si="22"/>
        <v>0</v>
      </c>
      <c r="S187" s="147">
        <v>0</v>
      </c>
      <c r="T187" s="148">
        <f t="shared" si="23"/>
        <v>0</v>
      </c>
      <c r="AR187" s="149" t="s">
        <v>1696</v>
      </c>
      <c r="AT187" s="149" t="s">
        <v>263</v>
      </c>
      <c r="AU187" s="149" t="s">
        <v>89</v>
      </c>
      <c r="AY187" s="17" t="s">
        <v>156</v>
      </c>
      <c r="BE187" s="150">
        <f t="shared" si="24"/>
        <v>0</v>
      </c>
      <c r="BF187" s="150">
        <f t="shared" si="25"/>
        <v>0</v>
      </c>
      <c r="BG187" s="150">
        <f t="shared" si="26"/>
        <v>0</v>
      </c>
      <c r="BH187" s="150">
        <f t="shared" si="27"/>
        <v>0</v>
      </c>
      <c r="BI187" s="150">
        <f t="shared" si="28"/>
        <v>0</v>
      </c>
      <c r="BJ187" s="17" t="s">
        <v>89</v>
      </c>
      <c r="BK187" s="150">
        <f t="shared" si="29"/>
        <v>0</v>
      </c>
      <c r="BL187" s="17" t="s">
        <v>1696</v>
      </c>
      <c r="BM187" s="149" t="s">
        <v>1305</v>
      </c>
    </row>
    <row r="188" spans="2:65" s="1" customFormat="1" ht="24.2" customHeight="1">
      <c r="B188" s="136"/>
      <c r="C188" s="180" t="s">
        <v>764</v>
      </c>
      <c r="D188" s="180" t="s">
        <v>263</v>
      </c>
      <c r="E188" s="181" t="s">
        <v>7006</v>
      </c>
      <c r="F188" s="182" t="s">
        <v>8039</v>
      </c>
      <c r="G188" s="183" t="s">
        <v>333</v>
      </c>
      <c r="H188" s="184">
        <v>1</v>
      </c>
      <c r="I188" s="185"/>
      <c r="J188" s="186">
        <f t="shared" si="20"/>
        <v>0</v>
      </c>
      <c r="K188" s="187"/>
      <c r="L188" s="188"/>
      <c r="M188" s="189" t="s">
        <v>1</v>
      </c>
      <c r="N188" s="190" t="s">
        <v>42</v>
      </c>
      <c r="P188" s="147">
        <f t="shared" si="21"/>
        <v>0</v>
      </c>
      <c r="Q188" s="147">
        <v>0</v>
      </c>
      <c r="R188" s="147">
        <f t="shared" si="22"/>
        <v>0</v>
      </c>
      <c r="S188" s="147">
        <v>0</v>
      </c>
      <c r="T188" s="148">
        <f t="shared" si="23"/>
        <v>0</v>
      </c>
      <c r="AR188" s="149" t="s">
        <v>1696</v>
      </c>
      <c r="AT188" s="149" t="s">
        <v>263</v>
      </c>
      <c r="AU188" s="149" t="s">
        <v>89</v>
      </c>
      <c r="AY188" s="17" t="s">
        <v>156</v>
      </c>
      <c r="BE188" s="150">
        <f t="shared" si="24"/>
        <v>0</v>
      </c>
      <c r="BF188" s="150">
        <f t="shared" si="25"/>
        <v>0</v>
      </c>
      <c r="BG188" s="150">
        <f t="shared" si="26"/>
        <v>0</v>
      </c>
      <c r="BH188" s="150">
        <f t="shared" si="27"/>
        <v>0</v>
      </c>
      <c r="BI188" s="150">
        <f t="shared" si="28"/>
        <v>0</v>
      </c>
      <c r="BJ188" s="17" t="s">
        <v>89</v>
      </c>
      <c r="BK188" s="150">
        <f t="shared" si="29"/>
        <v>0</v>
      </c>
      <c r="BL188" s="17" t="s">
        <v>1696</v>
      </c>
      <c r="BM188" s="149" t="s">
        <v>1317</v>
      </c>
    </row>
    <row r="189" spans="2:65" s="1" customFormat="1" ht="16.5" customHeight="1">
      <c r="B189" s="136"/>
      <c r="C189" s="180" t="s">
        <v>776</v>
      </c>
      <c r="D189" s="180" t="s">
        <v>263</v>
      </c>
      <c r="E189" s="181" t="s">
        <v>7009</v>
      </c>
      <c r="F189" s="182" t="s">
        <v>8040</v>
      </c>
      <c r="G189" s="183" t="s">
        <v>333</v>
      </c>
      <c r="H189" s="184">
        <v>1</v>
      </c>
      <c r="I189" s="185"/>
      <c r="J189" s="186">
        <f t="shared" si="20"/>
        <v>0</v>
      </c>
      <c r="K189" s="187"/>
      <c r="L189" s="188"/>
      <c r="M189" s="189" t="s">
        <v>1</v>
      </c>
      <c r="N189" s="190" t="s">
        <v>42</v>
      </c>
      <c r="P189" s="147">
        <f t="shared" si="21"/>
        <v>0</v>
      </c>
      <c r="Q189" s="147">
        <v>0</v>
      </c>
      <c r="R189" s="147">
        <f t="shared" si="22"/>
        <v>0</v>
      </c>
      <c r="S189" s="147">
        <v>0</v>
      </c>
      <c r="T189" s="148">
        <f t="shared" si="23"/>
        <v>0</v>
      </c>
      <c r="AR189" s="149" t="s">
        <v>1696</v>
      </c>
      <c r="AT189" s="149" t="s">
        <v>263</v>
      </c>
      <c r="AU189" s="149" t="s">
        <v>89</v>
      </c>
      <c r="AY189" s="17" t="s">
        <v>156</v>
      </c>
      <c r="BE189" s="150">
        <f t="shared" si="24"/>
        <v>0</v>
      </c>
      <c r="BF189" s="150">
        <f t="shared" si="25"/>
        <v>0</v>
      </c>
      <c r="BG189" s="150">
        <f t="shared" si="26"/>
        <v>0</v>
      </c>
      <c r="BH189" s="150">
        <f t="shared" si="27"/>
        <v>0</v>
      </c>
      <c r="BI189" s="150">
        <f t="shared" si="28"/>
        <v>0</v>
      </c>
      <c r="BJ189" s="17" t="s">
        <v>89</v>
      </c>
      <c r="BK189" s="150">
        <f t="shared" si="29"/>
        <v>0</v>
      </c>
      <c r="BL189" s="17" t="s">
        <v>1696</v>
      </c>
      <c r="BM189" s="149" t="s">
        <v>1328</v>
      </c>
    </row>
    <row r="190" spans="2:65" s="1" customFormat="1" ht="16.5" customHeight="1">
      <c r="B190" s="136"/>
      <c r="C190" s="180" t="s">
        <v>892</v>
      </c>
      <c r="D190" s="180" t="s">
        <v>263</v>
      </c>
      <c r="E190" s="181" t="s">
        <v>7012</v>
      </c>
      <c r="F190" s="182" t="s">
        <v>8041</v>
      </c>
      <c r="G190" s="183" t="s">
        <v>333</v>
      </c>
      <c r="H190" s="184">
        <v>1</v>
      </c>
      <c r="I190" s="185"/>
      <c r="J190" s="186">
        <f t="shared" si="20"/>
        <v>0</v>
      </c>
      <c r="K190" s="187"/>
      <c r="L190" s="188"/>
      <c r="M190" s="189" t="s">
        <v>1</v>
      </c>
      <c r="N190" s="190" t="s">
        <v>42</v>
      </c>
      <c r="P190" s="147">
        <f t="shared" si="21"/>
        <v>0</v>
      </c>
      <c r="Q190" s="147">
        <v>0</v>
      </c>
      <c r="R190" s="147">
        <f t="shared" si="22"/>
        <v>0</v>
      </c>
      <c r="S190" s="147">
        <v>0</v>
      </c>
      <c r="T190" s="148">
        <f t="shared" si="23"/>
        <v>0</v>
      </c>
      <c r="AR190" s="149" t="s">
        <v>1696</v>
      </c>
      <c r="AT190" s="149" t="s">
        <v>263</v>
      </c>
      <c r="AU190" s="149" t="s">
        <v>89</v>
      </c>
      <c r="AY190" s="17" t="s">
        <v>156</v>
      </c>
      <c r="BE190" s="150">
        <f t="shared" si="24"/>
        <v>0</v>
      </c>
      <c r="BF190" s="150">
        <f t="shared" si="25"/>
        <v>0</v>
      </c>
      <c r="BG190" s="150">
        <f t="shared" si="26"/>
        <v>0</v>
      </c>
      <c r="BH190" s="150">
        <f t="shared" si="27"/>
        <v>0</v>
      </c>
      <c r="BI190" s="150">
        <f t="shared" si="28"/>
        <v>0</v>
      </c>
      <c r="BJ190" s="17" t="s">
        <v>89</v>
      </c>
      <c r="BK190" s="150">
        <f t="shared" si="29"/>
        <v>0</v>
      </c>
      <c r="BL190" s="17" t="s">
        <v>1696</v>
      </c>
      <c r="BM190" s="149" t="s">
        <v>1343</v>
      </c>
    </row>
    <row r="191" spans="2:65" s="1" customFormat="1" ht="16.5" customHeight="1">
      <c r="B191" s="136"/>
      <c r="C191" s="180" t="s">
        <v>963</v>
      </c>
      <c r="D191" s="180" t="s">
        <v>263</v>
      </c>
      <c r="E191" s="181" t="s">
        <v>7015</v>
      </c>
      <c r="F191" s="182" t="s">
        <v>8042</v>
      </c>
      <c r="G191" s="183" t="s">
        <v>333</v>
      </c>
      <c r="H191" s="184">
        <v>1</v>
      </c>
      <c r="I191" s="185"/>
      <c r="J191" s="186">
        <f t="shared" si="20"/>
        <v>0</v>
      </c>
      <c r="K191" s="187"/>
      <c r="L191" s="188"/>
      <c r="M191" s="189" t="s">
        <v>1</v>
      </c>
      <c r="N191" s="190" t="s">
        <v>42</v>
      </c>
      <c r="P191" s="147">
        <f t="shared" si="21"/>
        <v>0</v>
      </c>
      <c r="Q191" s="147">
        <v>0</v>
      </c>
      <c r="R191" s="147">
        <f t="shared" si="22"/>
        <v>0</v>
      </c>
      <c r="S191" s="147">
        <v>0</v>
      </c>
      <c r="T191" s="148">
        <f t="shared" si="23"/>
        <v>0</v>
      </c>
      <c r="AR191" s="149" t="s">
        <v>1696</v>
      </c>
      <c r="AT191" s="149" t="s">
        <v>263</v>
      </c>
      <c r="AU191" s="149" t="s">
        <v>89</v>
      </c>
      <c r="AY191" s="17" t="s">
        <v>156</v>
      </c>
      <c r="BE191" s="150">
        <f t="shared" si="24"/>
        <v>0</v>
      </c>
      <c r="BF191" s="150">
        <f t="shared" si="25"/>
        <v>0</v>
      </c>
      <c r="BG191" s="150">
        <f t="shared" si="26"/>
        <v>0</v>
      </c>
      <c r="BH191" s="150">
        <f t="shared" si="27"/>
        <v>0</v>
      </c>
      <c r="BI191" s="150">
        <f t="shared" si="28"/>
        <v>0</v>
      </c>
      <c r="BJ191" s="17" t="s">
        <v>89</v>
      </c>
      <c r="BK191" s="150">
        <f t="shared" si="29"/>
        <v>0</v>
      </c>
      <c r="BL191" s="17" t="s">
        <v>1696</v>
      </c>
      <c r="BM191" s="149" t="s">
        <v>1357</v>
      </c>
    </row>
    <row r="192" spans="2:65" s="10" customFormat="1" ht="22.9" customHeight="1">
      <c r="B192" s="126"/>
      <c r="D192" s="127" t="s">
        <v>75</v>
      </c>
      <c r="E192" s="191" t="s">
        <v>7086</v>
      </c>
      <c r="F192" s="191" t="s">
        <v>8043</v>
      </c>
      <c r="I192" s="129"/>
      <c r="J192" s="192">
        <f>BK192</f>
        <v>0</v>
      </c>
      <c r="L192" s="126"/>
      <c r="M192" s="131"/>
      <c r="P192" s="132">
        <f>SUM(P193:P201)</f>
        <v>0</v>
      </c>
      <c r="R192" s="132">
        <f>SUM(R193:R201)</f>
        <v>0</v>
      </c>
      <c r="T192" s="133">
        <f>SUM(T193:T201)</f>
        <v>0</v>
      </c>
      <c r="AR192" s="127" t="s">
        <v>163</v>
      </c>
      <c r="AT192" s="134" t="s">
        <v>75</v>
      </c>
      <c r="AU192" s="134" t="s">
        <v>82</v>
      </c>
      <c r="AY192" s="127" t="s">
        <v>156</v>
      </c>
      <c r="BK192" s="135">
        <f>SUM(BK193:BK201)</f>
        <v>0</v>
      </c>
    </row>
    <row r="193" spans="2:65" s="1" customFormat="1" ht="55.5" customHeight="1">
      <c r="B193" s="136"/>
      <c r="C193" s="180" t="s">
        <v>981</v>
      </c>
      <c r="D193" s="180" t="s">
        <v>263</v>
      </c>
      <c r="E193" s="181" t="s">
        <v>7018</v>
      </c>
      <c r="F193" s="182" t="s">
        <v>8044</v>
      </c>
      <c r="G193" s="183" t="s">
        <v>333</v>
      </c>
      <c r="H193" s="184">
        <v>1</v>
      </c>
      <c r="I193" s="185"/>
      <c r="J193" s="186">
        <f t="shared" ref="J193:J201" si="30">ROUND(I193*H193,2)</f>
        <v>0</v>
      </c>
      <c r="K193" s="187"/>
      <c r="L193" s="188"/>
      <c r="M193" s="189" t="s">
        <v>1</v>
      </c>
      <c r="N193" s="190" t="s">
        <v>42</v>
      </c>
      <c r="P193" s="147">
        <f t="shared" ref="P193:P201" si="31">O193*H193</f>
        <v>0</v>
      </c>
      <c r="Q193" s="147">
        <v>0</v>
      </c>
      <c r="R193" s="147">
        <f t="shared" ref="R193:R201" si="32">Q193*H193</f>
        <v>0</v>
      </c>
      <c r="S193" s="147">
        <v>0</v>
      </c>
      <c r="T193" s="148">
        <f t="shared" ref="T193:T201" si="33">S193*H193</f>
        <v>0</v>
      </c>
      <c r="AR193" s="149" t="s">
        <v>1696</v>
      </c>
      <c r="AT193" s="149" t="s">
        <v>263</v>
      </c>
      <c r="AU193" s="149" t="s">
        <v>89</v>
      </c>
      <c r="AY193" s="17" t="s">
        <v>156</v>
      </c>
      <c r="BE193" s="150">
        <f t="shared" ref="BE193:BE201" si="34">IF(N193="základná",J193,0)</f>
        <v>0</v>
      </c>
      <c r="BF193" s="150">
        <f t="shared" ref="BF193:BF201" si="35">IF(N193="znížená",J193,0)</f>
        <v>0</v>
      </c>
      <c r="BG193" s="150">
        <f t="shared" ref="BG193:BG201" si="36">IF(N193="zákl. prenesená",J193,0)</f>
        <v>0</v>
      </c>
      <c r="BH193" s="150">
        <f t="shared" ref="BH193:BH201" si="37">IF(N193="zníž. prenesená",J193,0)</f>
        <v>0</v>
      </c>
      <c r="BI193" s="150">
        <f t="shared" ref="BI193:BI201" si="38">IF(N193="nulová",J193,0)</f>
        <v>0</v>
      </c>
      <c r="BJ193" s="17" t="s">
        <v>89</v>
      </c>
      <c r="BK193" s="150">
        <f t="shared" ref="BK193:BK201" si="39">ROUND(I193*H193,2)</f>
        <v>0</v>
      </c>
      <c r="BL193" s="17" t="s">
        <v>1696</v>
      </c>
      <c r="BM193" s="149" t="s">
        <v>1387</v>
      </c>
    </row>
    <row r="194" spans="2:65" s="1" customFormat="1" ht="24.2" customHeight="1">
      <c r="B194" s="136"/>
      <c r="C194" s="180" t="s">
        <v>985</v>
      </c>
      <c r="D194" s="180" t="s">
        <v>263</v>
      </c>
      <c r="E194" s="181" t="s">
        <v>7021</v>
      </c>
      <c r="F194" s="182" t="s">
        <v>8045</v>
      </c>
      <c r="G194" s="183" t="s">
        <v>333</v>
      </c>
      <c r="H194" s="184">
        <v>1</v>
      </c>
      <c r="I194" s="185"/>
      <c r="J194" s="186">
        <f t="shared" si="30"/>
        <v>0</v>
      </c>
      <c r="K194" s="187"/>
      <c r="L194" s="188"/>
      <c r="M194" s="189" t="s">
        <v>1</v>
      </c>
      <c r="N194" s="190" t="s">
        <v>42</v>
      </c>
      <c r="P194" s="147">
        <f t="shared" si="31"/>
        <v>0</v>
      </c>
      <c r="Q194" s="147">
        <v>0</v>
      </c>
      <c r="R194" s="147">
        <f t="shared" si="32"/>
        <v>0</v>
      </c>
      <c r="S194" s="147">
        <v>0</v>
      </c>
      <c r="T194" s="148">
        <f t="shared" si="33"/>
        <v>0</v>
      </c>
      <c r="AR194" s="149" t="s">
        <v>1696</v>
      </c>
      <c r="AT194" s="149" t="s">
        <v>263</v>
      </c>
      <c r="AU194" s="149" t="s">
        <v>89</v>
      </c>
      <c r="AY194" s="17" t="s">
        <v>156</v>
      </c>
      <c r="BE194" s="150">
        <f t="shared" si="34"/>
        <v>0</v>
      </c>
      <c r="BF194" s="150">
        <f t="shared" si="35"/>
        <v>0</v>
      </c>
      <c r="BG194" s="150">
        <f t="shared" si="36"/>
        <v>0</v>
      </c>
      <c r="BH194" s="150">
        <f t="shared" si="37"/>
        <v>0</v>
      </c>
      <c r="BI194" s="150">
        <f t="shared" si="38"/>
        <v>0</v>
      </c>
      <c r="BJ194" s="17" t="s">
        <v>89</v>
      </c>
      <c r="BK194" s="150">
        <f t="shared" si="39"/>
        <v>0</v>
      </c>
      <c r="BL194" s="17" t="s">
        <v>1696</v>
      </c>
      <c r="BM194" s="149" t="s">
        <v>1406</v>
      </c>
    </row>
    <row r="195" spans="2:65" s="1" customFormat="1" ht="16.5" customHeight="1">
      <c r="B195" s="136"/>
      <c r="C195" s="180" t="s">
        <v>1004</v>
      </c>
      <c r="D195" s="180" t="s">
        <v>263</v>
      </c>
      <c r="E195" s="181" t="s">
        <v>7026</v>
      </c>
      <c r="F195" s="182" t="s">
        <v>8046</v>
      </c>
      <c r="G195" s="183" t="s">
        <v>333</v>
      </c>
      <c r="H195" s="184">
        <v>1</v>
      </c>
      <c r="I195" s="185"/>
      <c r="J195" s="186">
        <f t="shared" si="30"/>
        <v>0</v>
      </c>
      <c r="K195" s="187"/>
      <c r="L195" s="188"/>
      <c r="M195" s="189" t="s">
        <v>1</v>
      </c>
      <c r="N195" s="190" t="s">
        <v>42</v>
      </c>
      <c r="P195" s="147">
        <f t="shared" si="31"/>
        <v>0</v>
      </c>
      <c r="Q195" s="147">
        <v>0</v>
      </c>
      <c r="R195" s="147">
        <f t="shared" si="32"/>
        <v>0</v>
      </c>
      <c r="S195" s="147">
        <v>0</v>
      </c>
      <c r="T195" s="148">
        <f t="shared" si="33"/>
        <v>0</v>
      </c>
      <c r="AR195" s="149" t="s">
        <v>1696</v>
      </c>
      <c r="AT195" s="149" t="s">
        <v>263</v>
      </c>
      <c r="AU195" s="149" t="s">
        <v>89</v>
      </c>
      <c r="AY195" s="17" t="s">
        <v>156</v>
      </c>
      <c r="BE195" s="150">
        <f t="shared" si="34"/>
        <v>0</v>
      </c>
      <c r="BF195" s="150">
        <f t="shared" si="35"/>
        <v>0</v>
      </c>
      <c r="BG195" s="150">
        <f t="shared" si="36"/>
        <v>0</v>
      </c>
      <c r="BH195" s="150">
        <f t="shared" si="37"/>
        <v>0</v>
      </c>
      <c r="BI195" s="150">
        <f t="shared" si="38"/>
        <v>0</v>
      </c>
      <c r="BJ195" s="17" t="s">
        <v>89</v>
      </c>
      <c r="BK195" s="150">
        <f t="shared" si="39"/>
        <v>0</v>
      </c>
      <c r="BL195" s="17" t="s">
        <v>1696</v>
      </c>
      <c r="BM195" s="149" t="s">
        <v>1423</v>
      </c>
    </row>
    <row r="196" spans="2:65" s="1" customFormat="1" ht="24.2" customHeight="1">
      <c r="B196" s="136"/>
      <c r="C196" s="180" t="s">
        <v>1011</v>
      </c>
      <c r="D196" s="180" t="s">
        <v>263</v>
      </c>
      <c r="E196" s="181" t="s">
        <v>7029</v>
      </c>
      <c r="F196" s="182" t="s">
        <v>8047</v>
      </c>
      <c r="G196" s="183" t="s">
        <v>333</v>
      </c>
      <c r="H196" s="184">
        <v>3</v>
      </c>
      <c r="I196" s="185"/>
      <c r="J196" s="186">
        <f t="shared" si="30"/>
        <v>0</v>
      </c>
      <c r="K196" s="187"/>
      <c r="L196" s="188"/>
      <c r="M196" s="189" t="s">
        <v>1</v>
      </c>
      <c r="N196" s="190" t="s">
        <v>42</v>
      </c>
      <c r="P196" s="147">
        <f t="shared" si="31"/>
        <v>0</v>
      </c>
      <c r="Q196" s="147">
        <v>0</v>
      </c>
      <c r="R196" s="147">
        <f t="shared" si="32"/>
        <v>0</v>
      </c>
      <c r="S196" s="147">
        <v>0</v>
      </c>
      <c r="T196" s="148">
        <f t="shared" si="33"/>
        <v>0</v>
      </c>
      <c r="AR196" s="149" t="s">
        <v>1696</v>
      </c>
      <c r="AT196" s="149" t="s">
        <v>263</v>
      </c>
      <c r="AU196" s="149" t="s">
        <v>89</v>
      </c>
      <c r="AY196" s="17" t="s">
        <v>156</v>
      </c>
      <c r="BE196" s="150">
        <f t="shared" si="34"/>
        <v>0</v>
      </c>
      <c r="BF196" s="150">
        <f t="shared" si="35"/>
        <v>0</v>
      </c>
      <c r="BG196" s="150">
        <f t="shared" si="36"/>
        <v>0</v>
      </c>
      <c r="BH196" s="150">
        <f t="shared" si="37"/>
        <v>0</v>
      </c>
      <c r="BI196" s="150">
        <f t="shared" si="38"/>
        <v>0</v>
      </c>
      <c r="BJ196" s="17" t="s">
        <v>89</v>
      </c>
      <c r="BK196" s="150">
        <f t="shared" si="39"/>
        <v>0</v>
      </c>
      <c r="BL196" s="17" t="s">
        <v>1696</v>
      </c>
      <c r="BM196" s="149" t="s">
        <v>1404</v>
      </c>
    </row>
    <row r="197" spans="2:65" s="1" customFormat="1" ht="24.2" customHeight="1">
      <c r="B197" s="136"/>
      <c r="C197" s="180" t="s">
        <v>1016</v>
      </c>
      <c r="D197" s="180" t="s">
        <v>263</v>
      </c>
      <c r="E197" s="181" t="s">
        <v>7031</v>
      </c>
      <c r="F197" s="182" t="s">
        <v>8048</v>
      </c>
      <c r="G197" s="183" t="s">
        <v>333</v>
      </c>
      <c r="H197" s="184">
        <v>1</v>
      </c>
      <c r="I197" s="185"/>
      <c r="J197" s="186">
        <f t="shared" si="30"/>
        <v>0</v>
      </c>
      <c r="K197" s="187"/>
      <c r="L197" s="188"/>
      <c r="M197" s="189" t="s">
        <v>1</v>
      </c>
      <c r="N197" s="190" t="s">
        <v>42</v>
      </c>
      <c r="P197" s="147">
        <f t="shared" si="31"/>
        <v>0</v>
      </c>
      <c r="Q197" s="147">
        <v>0</v>
      </c>
      <c r="R197" s="147">
        <f t="shared" si="32"/>
        <v>0</v>
      </c>
      <c r="S197" s="147">
        <v>0</v>
      </c>
      <c r="T197" s="148">
        <f t="shared" si="33"/>
        <v>0</v>
      </c>
      <c r="AR197" s="149" t="s">
        <v>1696</v>
      </c>
      <c r="AT197" s="149" t="s">
        <v>263</v>
      </c>
      <c r="AU197" s="149" t="s">
        <v>89</v>
      </c>
      <c r="AY197" s="17" t="s">
        <v>156</v>
      </c>
      <c r="BE197" s="150">
        <f t="shared" si="34"/>
        <v>0</v>
      </c>
      <c r="BF197" s="150">
        <f t="shared" si="35"/>
        <v>0</v>
      </c>
      <c r="BG197" s="150">
        <f t="shared" si="36"/>
        <v>0</v>
      </c>
      <c r="BH197" s="150">
        <f t="shared" si="37"/>
        <v>0</v>
      </c>
      <c r="BI197" s="150">
        <f t="shared" si="38"/>
        <v>0</v>
      </c>
      <c r="BJ197" s="17" t="s">
        <v>89</v>
      </c>
      <c r="BK197" s="150">
        <f t="shared" si="39"/>
        <v>0</v>
      </c>
      <c r="BL197" s="17" t="s">
        <v>1696</v>
      </c>
      <c r="BM197" s="149" t="s">
        <v>1442</v>
      </c>
    </row>
    <row r="198" spans="2:65" s="1" customFormat="1" ht="24.2" customHeight="1">
      <c r="B198" s="136"/>
      <c r="C198" s="180" t="s">
        <v>1023</v>
      </c>
      <c r="D198" s="180" t="s">
        <v>263</v>
      </c>
      <c r="E198" s="181" t="s">
        <v>7034</v>
      </c>
      <c r="F198" s="182" t="s">
        <v>8049</v>
      </c>
      <c r="G198" s="183" t="s">
        <v>333</v>
      </c>
      <c r="H198" s="184">
        <v>2</v>
      </c>
      <c r="I198" s="185"/>
      <c r="J198" s="186">
        <f t="shared" si="30"/>
        <v>0</v>
      </c>
      <c r="K198" s="187"/>
      <c r="L198" s="188"/>
      <c r="M198" s="189" t="s">
        <v>1</v>
      </c>
      <c r="N198" s="190" t="s">
        <v>42</v>
      </c>
      <c r="P198" s="147">
        <f t="shared" si="31"/>
        <v>0</v>
      </c>
      <c r="Q198" s="147">
        <v>0</v>
      </c>
      <c r="R198" s="147">
        <f t="shared" si="32"/>
        <v>0</v>
      </c>
      <c r="S198" s="147">
        <v>0</v>
      </c>
      <c r="T198" s="148">
        <f t="shared" si="33"/>
        <v>0</v>
      </c>
      <c r="AR198" s="149" t="s">
        <v>1696</v>
      </c>
      <c r="AT198" s="149" t="s">
        <v>263</v>
      </c>
      <c r="AU198" s="149" t="s">
        <v>89</v>
      </c>
      <c r="AY198" s="17" t="s">
        <v>156</v>
      </c>
      <c r="BE198" s="150">
        <f t="shared" si="34"/>
        <v>0</v>
      </c>
      <c r="BF198" s="150">
        <f t="shared" si="35"/>
        <v>0</v>
      </c>
      <c r="BG198" s="150">
        <f t="shared" si="36"/>
        <v>0</v>
      </c>
      <c r="BH198" s="150">
        <f t="shared" si="37"/>
        <v>0</v>
      </c>
      <c r="BI198" s="150">
        <f t="shared" si="38"/>
        <v>0</v>
      </c>
      <c r="BJ198" s="17" t="s">
        <v>89</v>
      </c>
      <c r="BK198" s="150">
        <f t="shared" si="39"/>
        <v>0</v>
      </c>
      <c r="BL198" s="17" t="s">
        <v>1696</v>
      </c>
      <c r="BM198" s="149" t="s">
        <v>1449</v>
      </c>
    </row>
    <row r="199" spans="2:65" s="1" customFormat="1" ht="16.5" customHeight="1">
      <c r="B199" s="136"/>
      <c r="C199" s="180" t="s">
        <v>166</v>
      </c>
      <c r="D199" s="180" t="s">
        <v>263</v>
      </c>
      <c r="E199" s="181" t="s">
        <v>7037</v>
      </c>
      <c r="F199" s="182" t="s">
        <v>8050</v>
      </c>
      <c r="G199" s="183" t="s">
        <v>333</v>
      </c>
      <c r="H199" s="184">
        <v>1</v>
      </c>
      <c r="I199" s="185"/>
      <c r="J199" s="186">
        <f t="shared" si="30"/>
        <v>0</v>
      </c>
      <c r="K199" s="187"/>
      <c r="L199" s="188"/>
      <c r="M199" s="189" t="s">
        <v>1</v>
      </c>
      <c r="N199" s="190" t="s">
        <v>42</v>
      </c>
      <c r="P199" s="147">
        <f t="shared" si="31"/>
        <v>0</v>
      </c>
      <c r="Q199" s="147">
        <v>0</v>
      </c>
      <c r="R199" s="147">
        <f t="shared" si="32"/>
        <v>0</v>
      </c>
      <c r="S199" s="147">
        <v>0</v>
      </c>
      <c r="T199" s="148">
        <f t="shared" si="33"/>
        <v>0</v>
      </c>
      <c r="AR199" s="149" t="s">
        <v>1696</v>
      </c>
      <c r="AT199" s="149" t="s">
        <v>263</v>
      </c>
      <c r="AU199" s="149" t="s">
        <v>89</v>
      </c>
      <c r="AY199" s="17" t="s">
        <v>156</v>
      </c>
      <c r="BE199" s="150">
        <f t="shared" si="34"/>
        <v>0</v>
      </c>
      <c r="BF199" s="150">
        <f t="shared" si="35"/>
        <v>0</v>
      </c>
      <c r="BG199" s="150">
        <f t="shared" si="36"/>
        <v>0</v>
      </c>
      <c r="BH199" s="150">
        <f t="shared" si="37"/>
        <v>0</v>
      </c>
      <c r="BI199" s="150">
        <f t="shared" si="38"/>
        <v>0</v>
      </c>
      <c r="BJ199" s="17" t="s">
        <v>89</v>
      </c>
      <c r="BK199" s="150">
        <f t="shared" si="39"/>
        <v>0</v>
      </c>
      <c r="BL199" s="17" t="s">
        <v>1696</v>
      </c>
      <c r="BM199" s="149" t="s">
        <v>309</v>
      </c>
    </row>
    <row r="200" spans="2:65" s="1" customFormat="1" ht="16.5" customHeight="1">
      <c r="B200" s="136"/>
      <c r="C200" s="180" t="s">
        <v>1036</v>
      </c>
      <c r="D200" s="180" t="s">
        <v>263</v>
      </c>
      <c r="E200" s="181" t="s">
        <v>7040</v>
      </c>
      <c r="F200" s="182" t="s">
        <v>8051</v>
      </c>
      <c r="G200" s="183" t="s">
        <v>333</v>
      </c>
      <c r="H200" s="184">
        <v>1</v>
      </c>
      <c r="I200" s="185"/>
      <c r="J200" s="186">
        <f t="shared" si="30"/>
        <v>0</v>
      </c>
      <c r="K200" s="187"/>
      <c r="L200" s="188"/>
      <c r="M200" s="189" t="s">
        <v>1</v>
      </c>
      <c r="N200" s="190" t="s">
        <v>42</v>
      </c>
      <c r="P200" s="147">
        <f t="shared" si="31"/>
        <v>0</v>
      </c>
      <c r="Q200" s="147">
        <v>0</v>
      </c>
      <c r="R200" s="147">
        <f t="shared" si="32"/>
        <v>0</v>
      </c>
      <c r="S200" s="147">
        <v>0</v>
      </c>
      <c r="T200" s="148">
        <f t="shared" si="33"/>
        <v>0</v>
      </c>
      <c r="AR200" s="149" t="s">
        <v>1696</v>
      </c>
      <c r="AT200" s="149" t="s">
        <v>263</v>
      </c>
      <c r="AU200" s="149" t="s">
        <v>89</v>
      </c>
      <c r="AY200" s="17" t="s">
        <v>156</v>
      </c>
      <c r="BE200" s="150">
        <f t="shared" si="34"/>
        <v>0</v>
      </c>
      <c r="BF200" s="150">
        <f t="shared" si="35"/>
        <v>0</v>
      </c>
      <c r="BG200" s="150">
        <f t="shared" si="36"/>
        <v>0</v>
      </c>
      <c r="BH200" s="150">
        <f t="shared" si="37"/>
        <v>0</v>
      </c>
      <c r="BI200" s="150">
        <f t="shared" si="38"/>
        <v>0</v>
      </c>
      <c r="BJ200" s="17" t="s">
        <v>89</v>
      </c>
      <c r="BK200" s="150">
        <f t="shared" si="39"/>
        <v>0</v>
      </c>
      <c r="BL200" s="17" t="s">
        <v>1696</v>
      </c>
      <c r="BM200" s="149" t="s">
        <v>1467</v>
      </c>
    </row>
    <row r="201" spans="2:65" s="1" customFormat="1" ht="24.2" customHeight="1">
      <c r="B201" s="136"/>
      <c r="C201" s="180" t="s">
        <v>1086</v>
      </c>
      <c r="D201" s="180" t="s">
        <v>263</v>
      </c>
      <c r="E201" s="181" t="s">
        <v>7043</v>
      </c>
      <c r="F201" s="182" t="s">
        <v>8052</v>
      </c>
      <c r="G201" s="183" t="s">
        <v>333</v>
      </c>
      <c r="H201" s="184">
        <v>4</v>
      </c>
      <c r="I201" s="185"/>
      <c r="J201" s="186">
        <f t="shared" si="30"/>
        <v>0</v>
      </c>
      <c r="K201" s="187"/>
      <c r="L201" s="188"/>
      <c r="M201" s="189" t="s">
        <v>1</v>
      </c>
      <c r="N201" s="190" t="s">
        <v>42</v>
      </c>
      <c r="P201" s="147">
        <f t="shared" si="31"/>
        <v>0</v>
      </c>
      <c r="Q201" s="147">
        <v>0</v>
      </c>
      <c r="R201" s="147">
        <f t="shared" si="32"/>
        <v>0</v>
      </c>
      <c r="S201" s="147">
        <v>0</v>
      </c>
      <c r="T201" s="148">
        <f t="shared" si="33"/>
        <v>0</v>
      </c>
      <c r="AR201" s="149" t="s">
        <v>1696</v>
      </c>
      <c r="AT201" s="149" t="s">
        <v>263</v>
      </c>
      <c r="AU201" s="149" t="s">
        <v>89</v>
      </c>
      <c r="AY201" s="17" t="s">
        <v>156</v>
      </c>
      <c r="BE201" s="150">
        <f t="shared" si="34"/>
        <v>0</v>
      </c>
      <c r="BF201" s="150">
        <f t="shared" si="35"/>
        <v>0</v>
      </c>
      <c r="BG201" s="150">
        <f t="shared" si="36"/>
        <v>0</v>
      </c>
      <c r="BH201" s="150">
        <f t="shared" si="37"/>
        <v>0</v>
      </c>
      <c r="BI201" s="150">
        <f t="shared" si="38"/>
        <v>0</v>
      </c>
      <c r="BJ201" s="17" t="s">
        <v>89</v>
      </c>
      <c r="BK201" s="150">
        <f t="shared" si="39"/>
        <v>0</v>
      </c>
      <c r="BL201" s="17" t="s">
        <v>1696</v>
      </c>
      <c r="BM201" s="149" t="s">
        <v>1478</v>
      </c>
    </row>
    <row r="202" spans="2:65" s="10" customFormat="1" ht="22.9" customHeight="1">
      <c r="B202" s="126"/>
      <c r="D202" s="127" t="s">
        <v>75</v>
      </c>
      <c r="E202" s="191" t="s">
        <v>7103</v>
      </c>
      <c r="F202" s="191" t="s">
        <v>8053</v>
      </c>
      <c r="I202" s="129"/>
      <c r="J202" s="192">
        <f>BK202</f>
        <v>0</v>
      </c>
      <c r="L202" s="126"/>
      <c r="M202" s="131"/>
      <c r="P202" s="132">
        <f>P203</f>
        <v>0</v>
      </c>
      <c r="R202" s="132">
        <f>R203</f>
        <v>0</v>
      </c>
      <c r="T202" s="133">
        <f>T203</f>
        <v>0</v>
      </c>
      <c r="AR202" s="127" t="s">
        <v>163</v>
      </c>
      <c r="AT202" s="134" t="s">
        <v>75</v>
      </c>
      <c r="AU202" s="134" t="s">
        <v>82</v>
      </c>
      <c r="AY202" s="127" t="s">
        <v>156</v>
      </c>
      <c r="BK202" s="135">
        <f>BK203</f>
        <v>0</v>
      </c>
    </row>
    <row r="203" spans="2:65" s="1" customFormat="1" ht="90.75" customHeight="1">
      <c r="B203" s="136"/>
      <c r="C203" s="180" t="s">
        <v>1119</v>
      </c>
      <c r="D203" s="180" t="s">
        <v>263</v>
      </c>
      <c r="E203" s="181" t="s">
        <v>7046</v>
      </c>
      <c r="F203" s="182" t="s">
        <v>8054</v>
      </c>
      <c r="G203" s="183" t="s">
        <v>333</v>
      </c>
      <c r="H203" s="184">
        <v>1</v>
      </c>
      <c r="I203" s="185"/>
      <c r="J203" s="186">
        <f>ROUND(I203*H203,2)</f>
        <v>0</v>
      </c>
      <c r="K203" s="187"/>
      <c r="L203" s="188"/>
      <c r="M203" s="189" t="s">
        <v>1</v>
      </c>
      <c r="N203" s="190" t="s">
        <v>42</v>
      </c>
      <c r="P203" s="147">
        <f>O203*H203</f>
        <v>0</v>
      </c>
      <c r="Q203" s="147">
        <v>0</v>
      </c>
      <c r="R203" s="147">
        <f>Q203*H203</f>
        <v>0</v>
      </c>
      <c r="S203" s="147">
        <v>0</v>
      </c>
      <c r="T203" s="148">
        <f>S203*H203</f>
        <v>0</v>
      </c>
      <c r="AR203" s="149" t="s">
        <v>1696</v>
      </c>
      <c r="AT203" s="149" t="s">
        <v>263</v>
      </c>
      <c r="AU203" s="149" t="s">
        <v>89</v>
      </c>
      <c r="AY203" s="17" t="s">
        <v>156</v>
      </c>
      <c r="BE203" s="150">
        <f>IF(N203="základná",J203,0)</f>
        <v>0</v>
      </c>
      <c r="BF203" s="150">
        <f>IF(N203="znížená",J203,0)</f>
        <v>0</v>
      </c>
      <c r="BG203" s="150">
        <f>IF(N203="zákl. prenesená",J203,0)</f>
        <v>0</v>
      </c>
      <c r="BH203" s="150">
        <f>IF(N203="zníž. prenesená",J203,0)</f>
        <v>0</v>
      </c>
      <c r="BI203" s="150">
        <f>IF(N203="nulová",J203,0)</f>
        <v>0</v>
      </c>
      <c r="BJ203" s="17" t="s">
        <v>89</v>
      </c>
      <c r="BK203" s="150">
        <f>ROUND(I203*H203,2)</f>
        <v>0</v>
      </c>
      <c r="BL203" s="17" t="s">
        <v>1696</v>
      </c>
      <c r="BM203" s="149" t="s">
        <v>1499</v>
      </c>
    </row>
    <row r="204" spans="2:65" s="10" customFormat="1" ht="22.9" customHeight="1">
      <c r="B204" s="126"/>
      <c r="D204" s="127" t="s">
        <v>75</v>
      </c>
      <c r="E204" s="191" t="s">
        <v>7119</v>
      </c>
      <c r="F204" s="191" t="s">
        <v>8055</v>
      </c>
      <c r="I204" s="129"/>
      <c r="J204" s="192">
        <f>BK204</f>
        <v>0</v>
      </c>
      <c r="L204" s="126"/>
      <c r="M204" s="131"/>
      <c r="P204" s="132">
        <f>SUM(P205:P261)</f>
        <v>0</v>
      </c>
      <c r="R204" s="132">
        <f>SUM(R205:R261)</f>
        <v>0</v>
      </c>
      <c r="T204" s="133">
        <f>SUM(T205:T261)</f>
        <v>0</v>
      </c>
      <c r="AR204" s="127" t="s">
        <v>163</v>
      </c>
      <c r="AT204" s="134" t="s">
        <v>75</v>
      </c>
      <c r="AU204" s="134" t="s">
        <v>82</v>
      </c>
      <c r="AY204" s="127" t="s">
        <v>156</v>
      </c>
      <c r="BK204" s="135">
        <f>SUM(BK205:BK261)</f>
        <v>0</v>
      </c>
    </row>
    <row r="205" spans="2:65" s="1" customFormat="1" ht="16.5" customHeight="1">
      <c r="B205" s="136"/>
      <c r="C205" s="180" t="s">
        <v>1139</v>
      </c>
      <c r="D205" s="180" t="s">
        <v>263</v>
      </c>
      <c r="E205" s="181" t="s">
        <v>7048</v>
      </c>
      <c r="F205" s="182" t="s">
        <v>8056</v>
      </c>
      <c r="G205" s="183" t="s">
        <v>396</v>
      </c>
      <c r="H205" s="184">
        <v>384</v>
      </c>
      <c r="I205" s="185"/>
      <c r="J205" s="186">
        <f t="shared" ref="J205:J236" si="40">ROUND(I205*H205,2)</f>
        <v>0</v>
      </c>
      <c r="K205" s="187"/>
      <c r="L205" s="188"/>
      <c r="M205" s="189" t="s">
        <v>1</v>
      </c>
      <c r="N205" s="190" t="s">
        <v>42</v>
      </c>
      <c r="P205" s="147">
        <f t="shared" ref="P205:P236" si="41">O205*H205</f>
        <v>0</v>
      </c>
      <c r="Q205" s="147">
        <v>0</v>
      </c>
      <c r="R205" s="147">
        <f t="shared" ref="R205:R236" si="42">Q205*H205</f>
        <v>0</v>
      </c>
      <c r="S205" s="147">
        <v>0</v>
      </c>
      <c r="T205" s="148">
        <f t="shared" ref="T205:T236" si="43">S205*H205</f>
        <v>0</v>
      </c>
      <c r="AR205" s="149" t="s">
        <v>1696</v>
      </c>
      <c r="AT205" s="149" t="s">
        <v>263</v>
      </c>
      <c r="AU205" s="149" t="s">
        <v>89</v>
      </c>
      <c r="AY205" s="17" t="s">
        <v>156</v>
      </c>
      <c r="BE205" s="150">
        <f t="shared" ref="BE205:BE236" si="44">IF(N205="základná",J205,0)</f>
        <v>0</v>
      </c>
      <c r="BF205" s="150">
        <f t="shared" ref="BF205:BF236" si="45">IF(N205="znížená",J205,0)</f>
        <v>0</v>
      </c>
      <c r="BG205" s="150">
        <f t="shared" ref="BG205:BG236" si="46">IF(N205="zákl. prenesená",J205,0)</f>
        <v>0</v>
      </c>
      <c r="BH205" s="150">
        <f t="shared" ref="BH205:BH236" si="47">IF(N205="zníž. prenesená",J205,0)</f>
        <v>0</v>
      </c>
      <c r="BI205" s="150">
        <f t="shared" ref="BI205:BI236" si="48">IF(N205="nulová",J205,0)</f>
        <v>0</v>
      </c>
      <c r="BJ205" s="17" t="s">
        <v>89</v>
      </c>
      <c r="BK205" s="150">
        <f t="shared" ref="BK205:BK236" si="49">ROUND(I205*H205,2)</f>
        <v>0</v>
      </c>
      <c r="BL205" s="17" t="s">
        <v>1696</v>
      </c>
      <c r="BM205" s="149" t="s">
        <v>1513</v>
      </c>
    </row>
    <row r="206" spans="2:65" s="1" customFormat="1" ht="16.5" customHeight="1">
      <c r="B206" s="136"/>
      <c r="C206" s="180" t="s">
        <v>1150</v>
      </c>
      <c r="D206" s="180" t="s">
        <v>263</v>
      </c>
      <c r="E206" s="181" t="s">
        <v>7051</v>
      </c>
      <c r="F206" s="182" t="s">
        <v>8057</v>
      </c>
      <c r="G206" s="183" t="s">
        <v>396</v>
      </c>
      <c r="H206" s="184">
        <v>183</v>
      </c>
      <c r="I206" s="185"/>
      <c r="J206" s="186">
        <f t="shared" si="40"/>
        <v>0</v>
      </c>
      <c r="K206" s="187"/>
      <c r="L206" s="188"/>
      <c r="M206" s="189" t="s">
        <v>1</v>
      </c>
      <c r="N206" s="190" t="s">
        <v>42</v>
      </c>
      <c r="P206" s="147">
        <f t="shared" si="41"/>
        <v>0</v>
      </c>
      <c r="Q206" s="147">
        <v>0</v>
      </c>
      <c r="R206" s="147">
        <f t="shared" si="42"/>
        <v>0</v>
      </c>
      <c r="S206" s="147">
        <v>0</v>
      </c>
      <c r="T206" s="148">
        <f t="shared" si="43"/>
        <v>0</v>
      </c>
      <c r="AR206" s="149" t="s">
        <v>1696</v>
      </c>
      <c r="AT206" s="149" t="s">
        <v>263</v>
      </c>
      <c r="AU206" s="149" t="s">
        <v>89</v>
      </c>
      <c r="AY206" s="17" t="s">
        <v>156</v>
      </c>
      <c r="BE206" s="150">
        <f t="shared" si="44"/>
        <v>0</v>
      </c>
      <c r="BF206" s="150">
        <f t="shared" si="45"/>
        <v>0</v>
      </c>
      <c r="BG206" s="150">
        <f t="shared" si="46"/>
        <v>0</v>
      </c>
      <c r="BH206" s="150">
        <f t="shared" si="47"/>
        <v>0</v>
      </c>
      <c r="BI206" s="150">
        <f t="shared" si="48"/>
        <v>0</v>
      </c>
      <c r="BJ206" s="17" t="s">
        <v>89</v>
      </c>
      <c r="BK206" s="150">
        <f t="shared" si="49"/>
        <v>0</v>
      </c>
      <c r="BL206" s="17" t="s">
        <v>1696</v>
      </c>
      <c r="BM206" s="149" t="s">
        <v>1530</v>
      </c>
    </row>
    <row r="207" spans="2:65" s="1" customFormat="1" ht="24.2" customHeight="1">
      <c r="B207" s="136"/>
      <c r="C207" s="180" t="s">
        <v>1156</v>
      </c>
      <c r="D207" s="180" t="s">
        <v>263</v>
      </c>
      <c r="E207" s="181" t="s">
        <v>7054</v>
      </c>
      <c r="F207" s="182" t="s">
        <v>8058</v>
      </c>
      <c r="G207" s="183" t="s">
        <v>396</v>
      </c>
      <c r="H207" s="184">
        <v>246</v>
      </c>
      <c r="I207" s="185"/>
      <c r="J207" s="186">
        <f t="shared" si="40"/>
        <v>0</v>
      </c>
      <c r="K207" s="187"/>
      <c r="L207" s="188"/>
      <c r="M207" s="189" t="s">
        <v>1</v>
      </c>
      <c r="N207" s="190" t="s">
        <v>42</v>
      </c>
      <c r="P207" s="147">
        <f t="shared" si="41"/>
        <v>0</v>
      </c>
      <c r="Q207" s="147">
        <v>0</v>
      </c>
      <c r="R207" s="147">
        <f t="shared" si="42"/>
        <v>0</v>
      </c>
      <c r="S207" s="147">
        <v>0</v>
      </c>
      <c r="T207" s="148">
        <f t="shared" si="43"/>
        <v>0</v>
      </c>
      <c r="AR207" s="149" t="s">
        <v>1696</v>
      </c>
      <c r="AT207" s="149" t="s">
        <v>263</v>
      </c>
      <c r="AU207" s="149" t="s">
        <v>89</v>
      </c>
      <c r="AY207" s="17" t="s">
        <v>156</v>
      </c>
      <c r="BE207" s="150">
        <f t="shared" si="44"/>
        <v>0</v>
      </c>
      <c r="BF207" s="150">
        <f t="shared" si="45"/>
        <v>0</v>
      </c>
      <c r="BG207" s="150">
        <f t="shared" si="46"/>
        <v>0</v>
      </c>
      <c r="BH207" s="150">
        <f t="shared" si="47"/>
        <v>0</v>
      </c>
      <c r="BI207" s="150">
        <f t="shared" si="48"/>
        <v>0</v>
      </c>
      <c r="BJ207" s="17" t="s">
        <v>89</v>
      </c>
      <c r="BK207" s="150">
        <f t="shared" si="49"/>
        <v>0</v>
      </c>
      <c r="BL207" s="17" t="s">
        <v>1696</v>
      </c>
      <c r="BM207" s="149" t="s">
        <v>1554</v>
      </c>
    </row>
    <row r="208" spans="2:65" s="1" customFormat="1" ht="24.2" customHeight="1">
      <c r="B208" s="136"/>
      <c r="C208" s="180" t="s">
        <v>1172</v>
      </c>
      <c r="D208" s="180" t="s">
        <v>263</v>
      </c>
      <c r="E208" s="181" t="s">
        <v>7057</v>
      </c>
      <c r="F208" s="182" t="s">
        <v>8059</v>
      </c>
      <c r="G208" s="183" t="s">
        <v>396</v>
      </c>
      <c r="H208" s="184">
        <v>100</v>
      </c>
      <c r="I208" s="185"/>
      <c r="J208" s="186">
        <f t="shared" si="40"/>
        <v>0</v>
      </c>
      <c r="K208" s="187"/>
      <c r="L208" s="188"/>
      <c r="M208" s="189" t="s">
        <v>1</v>
      </c>
      <c r="N208" s="190" t="s">
        <v>42</v>
      </c>
      <c r="P208" s="147">
        <f t="shared" si="41"/>
        <v>0</v>
      </c>
      <c r="Q208" s="147">
        <v>0</v>
      </c>
      <c r="R208" s="147">
        <f t="shared" si="42"/>
        <v>0</v>
      </c>
      <c r="S208" s="147">
        <v>0</v>
      </c>
      <c r="T208" s="148">
        <f t="shared" si="43"/>
        <v>0</v>
      </c>
      <c r="AR208" s="149" t="s">
        <v>1696</v>
      </c>
      <c r="AT208" s="149" t="s">
        <v>263</v>
      </c>
      <c r="AU208" s="149" t="s">
        <v>89</v>
      </c>
      <c r="AY208" s="17" t="s">
        <v>156</v>
      </c>
      <c r="BE208" s="150">
        <f t="shared" si="44"/>
        <v>0</v>
      </c>
      <c r="BF208" s="150">
        <f t="shared" si="45"/>
        <v>0</v>
      </c>
      <c r="BG208" s="150">
        <f t="shared" si="46"/>
        <v>0</v>
      </c>
      <c r="BH208" s="150">
        <f t="shared" si="47"/>
        <v>0</v>
      </c>
      <c r="BI208" s="150">
        <f t="shared" si="48"/>
        <v>0</v>
      </c>
      <c r="BJ208" s="17" t="s">
        <v>89</v>
      </c>
      <c r="BK208" s="150">
        <f t="shared" si="49"/>
        <v>0</v>
      </c>
      <c r="BL208" s="17" t="s">
        <v>1696</v>
      </c>
      <c r="BM208" s="149" t="s">
        <v>1579</v>
      </c>
    </row>
    <row r="209" spans="2:65" s="1" customFormat="1" ht="24.2" customHeight="1">
      <c r="B209" s="136"/>
      <c r="C209" s="180" t="s">
        <v>1179</v>
      </c>
      <c r="D209" s="180" t="s">
        <v>263</v>
      </c>
      <c r="E209" s="181" t="s">
        <v>7060</v>
      </c>
      <c r="F209" s="182" t="s">
        <v>8060</v>
      </c>
      <c r="G209" s="183" t="s">
        <v>396</v>
      </c>
      <c r="H209" s="184">
        <v>114</v>
      </c>
      <c r="I209" s="185"/>
      <c r="J209" s="186">
        <f t="shared" si="40"/>
        <v>0</v>
      </c>
      <c r="K209" s="187"/>
      <c r="L209" s="188"/>
      <c r="M209" s="189" t="s">
        <v>1</v>
      </c>
      <c r="N209" s="190" t="s">
        <v>42</v>
      </c>
      <c r="P209" s="147">
        <f t="shared" si="41"/>
        <v>0</v>
      </c>
      <c r="Q209" s="147">
        <v>0</v>
      </c>
      <c r="R209" s="147">
        <f t="shared" si="42"/>
        <v>0</v>
      </c>
      <c r="S209" s="147">
        <v>0</v>
      </c>
      <c r="T209" s="148">
        <f t="shared" si="43"/>
        <v>0</v>
      </c>
      <c r="AR209" s="149" t="s">
        <v>1696</v>
      </c>
      <c r="AT209" s="149" t="s">
        <v>263</v>
      </c>
      <c r="AU209" s="149" t="s">
        <v>89</v>
      </c>
      <c r="AY209" s="17" t="s">
        <v>156</v>
      </c>
      <c r="BE209" s="150">
        <f t="shared" si="44"/>
        <v>0</v>
      </c>
      <c r="BF209" s="150">
        <f t="shared" si="45"/>
        <v>0</v>
      </c>
      <c r="BG209" s="150">
        <f t="shared" si="46"/>
        <v>0</v>
      </c>
      <c r="BH209" s="150">
        <f t="shared" si="47"/>
        <v>0</v>
      </c>
      <c r="BI209" s="150">
        <f t="shared" si="48"/>
        <v>0</v>
      </c>
      <c r="BJ209" s="17" t="s">
        <v>89</v>
      </c>
      <c r="BK209" s="150">
        <f t="shared" si="49"/>
        <v>0</v>
      </c>
      <c r="BL209" s="17" t="s">
        <v>1696</v>
      </c>
      <c r="BM209" s="149" t="s">
        <v>1591</v>
      </c>
    </row>
    <row r="210" spans="2:65" s="1" customFormat="1" ht="24.2" customHeight="1">
      <c r="B210" s="136"/>
      <c r="C210" s="180" t="s">
        <v>1186</v>
      </c>
      <c r="D210" s="180" t="s">
        <v>263</v>
      </c>
      <c r="E210" s="181" t="s">
        <v>7063</v>
      </c>
      <c r="F210" s="182" t="s">
        <v>8061</v>
      </c>
      <c r="G210" s="183" t="s">
        <v>396</v>
      </c>
      <c r="H210" s="184">
        <v>38</v>
      </c>
      <c r="I210" s="185"/>
      <c r="J210" s="186">
        <f t="shared" si="40"/>
        <v>0</v>
      </c>
      <c r="K210" s="187"/>
      <c r="L210" s="188"/>
      <c r="M210" s="189" t="s">
        <v>1</v>
      </c>
      <c r="N210" s="190" t="s">
        <v>42</v>
      </c>
      <c r="P210" s="147">
        <f t="shared" si="41"/>
        <v>0</v>
      </c>
      <c r="Q210" s="147">
        <v>0</v>
      </c>
      <c r="R210" s="147">
        <f t="shared" si="42"/>
        <v>0</v>
      </c>
      <c r="S210" s="147">
        <v>0</v>
      </c>
      <c r="T210" s="148">
        <f t="shared" si="43"/>
        <v>0</v>
      </c>
      <c r="AR210" s="149" t="s">
        <v>1696</v>
      </c>
      <c r="AT210" s="149" t="s">
        <v>263</v>
      </c>
      <c r="AU210" s="149" t="s">
        <v>89</v>
      </c>
      <c r="AY210" s="17" t="s">
        <v>156</v>
      </c>
      <c r="BE210" s="150">
        <f t="shared" si="44"/>
        <v>0</v>
      </c>
      <c r="BF210" s="150">
        <f t="shared" si="45"/>
        <v>0</v>
      </c>
      <c r="BG210" s="150">
        <f t="shared" si="46"/>
        <v>0</v>
      </c>
      <c r="BH210" s="150">
        <f t="shared" si="47"/>
        <v>0</v>
      </c>
      <c r="BI210" s="150">
        <f t="shared" si="48"/>
        <v>0</v>
      </c>
      <c r="BJ210" s="17" t="s">
        <v>89</v>
      </c>
      <c r="BK210" s="150">
        <f t="shared" si="49"/>
        <v>0</v>
      </c>
      <c r="BL210" s="17" t="s">
        <v>1696</v>
      </c>
      <c r="BM210" s="149" t="s">
        <v>1605</v>
      </c>
    </row>
    <row r="211" spans="2:65" s="1" customFormat="1" ht="21.75" customHeight="1">
      <c r="B211" s="136"/>
      <c r="C211" s="180" t="s">
        <v>1192</v>
      </c>
      <c r="D211" s="180" t="s">
        <v>263</v>
      </c>
      <c r="E211" s="181" t="s">
        <v>7067</v>
      </c>
      <c r="F211" s="182" t="s">
        <v>8062</v>
      </c>
      <c r="G211" s="183" t="s">
        <v>396</v>
      </c>
      <c r="H211" s="184">
        <v>21</v>
      </c>
      <c r="I211" s="185"/>
      <c r="J211" s="186">
        <f t="shared" si="40"/>
        <v>0</v>
      </c>
      <c r="K211" s="187"/>
      <c r="L211" s="188"/>
      <c r="M211" s="189" t="s">
        <v>1</v>
      </c>
      <c r="N211" s="190" t="s">
        <v>42</v>
      </c>
      <c r="P211" s="147">
        <f t="shared" si="41"/>
        <v>0</v>
      </c>
      <c r="Q211" s="147">
        <v>0</v>
      </c>
      <c r="R211" s="147">
        <f t="shared" si="42"/>
        <v>0</v>
      </c>
      <c r="S211" s="147">
        <v>0</v>
      </c>
      <c r="T211" s="148">
        <f t="shared" si="43"/>
        <v>0</v>
      </c>
      <c r="AR211" s="149" t="s">
        <v>1696</v>
      </c>
      <c r="AT211" s="149" t="s">
        <v>263</v>
      </c>
      <c r="AU211" s="149" t="s">
        <v>89</v>
      </c>
      <c r="AY211" s="17" t="s">
        <v>156</v>
      </c>
      <c r="BE211" s="150">
        <f t="shared" si="44"/>
        <v>0</v>
      </c>
      <c r="BF211" s="150">
        <f t="shared" si="45"/>
        <v>0</v>
      </c>
      <c r="BG211" s="150">
        <f t="shared" si="46"/>
        <v>0</v>
      </c>
      <c r="BH211" s="150">
        <f t="shared" si="47"/>
        <v>0</v>
      </c>
      <c r="BI211" s="150">
        <f t="shared" si="48"/>
        <v>0</v>
      </c>
      <c r="BJ211" s="17" t="s">
        <v>89</v>
      </c>
      <c r="BK211" s="150">
        <f t="shared" si="49"/>
        <v>0</v>
      </c>
      <c r="BL211" s="17" t="s">
        <v>1696</v>
      </c>
      <c r="BM211" s="149" t="s">
        <v>1622</v>
      </c>
    </row>
    <row r="212" spans="2:65" s="1" customFormat="1" ht="16.5" customHeight="1">
      <c r="B212" s="136"/>
      <c r="C212" s="180" t="s">
        <v>1197</v>
      </c>
      <c r="D212" s="180" t="s">
        <v>263</v>
      </c>
      <c r="E212" s="181" t="s">
        <v>7070</v>
      </c>
      <c r="F212" s="182" t="s">
        <v>8063</v>
      </c>
      <c r="G212" s="183" t="s">
        <v>396</v>
      </c>
      <c r="H212" s="184">
        <v>58</v>
      </c>
      <c r="I212" s="185"/>
      <c r="J212" s="186">
        <f t="shared" si="40"/>
        <v>0</v>
      </c>
      <c r="K212" s="187"/>
      <c r="L212" s="188"/>
      <c r="M212" s="189" t="s">
        <v>1</v>
      </c>
      <c r="N212" s="190" t="s">
        <v>42</v>
      </c>
      <c r="P212" s="147">
        <f t="shared" si="41"/>
        <v>0</v>
      </c>
      <c r="Q212" s="147">
        <v>0</v>
      </c>
      <c r="R212" s="147">
        <f t="shared" si="42"/>
        <v>0</v>
      </c>
      <c r="S212" s="147">
        <v>0</v>
      </c>
      <c r="T212" s="148">
        <f t="shared" si="43"/>
        <v>0</v>
      </c>
      <c r="AR212" s="149" t="s">
        <v>1696</v>
      </c>
      <c r="AT212" s="149" t="s">
        <v>263</v>
      </c>
      <c r="AU212" s="149" t="s">
        <v>89</v>
      </c>
      <c r="AY212" s="17" t="s">
        <v>156</v>
      </c>
      <c r="BE212" s="150">
        <f t="shared" si="44"/>
        <v>0</v>
      </c>
      <c r="BF212" s="150">
        <f t="shared" si="45"/>
        <v>0</v>
      </c>
      <c r="BG212" s="150">
        <f t="shared" si="46"/>
        <v>0</v>
      </c>
      <c r="BH212" s="150">
        <f t="shared" si="47"/>
        <v>0</v>
      </c>
      <c r="BI212" s="150">
        <f t="shared" si="48"/>
        <v>0</v>
      </c>
      <c r="BJ212" s="17" t="s">
        <v>89</v>
      </c>
      <c r="BK212" s="150">
        <f t="shared" si="49"/>
        <v>0</v>
      </c>
      <c r="BL212" s="17" t="s">
        <v>1696</v>
      </c>
      <c r="BM212" s="149" t="s">
        <v>1640</v>
      </c>
    </row>
    <row r="213" spans="2:65" s="1" customFormat="1" ht="55.5" customHeight="1">
      <c r="B213" s="136"/>
      <c r="C213" s="180" t="s">
        <v>1205</v>
      </c>
      <c r="D213" s="180" t="s">
        <v>263</v>
      </c>
      <c r="E213" s="181" t="s">
        <v>7073</v>
      </c>
      <c r="F213" s="182" t="s">
        <v>8064</v>
      </c>
      <c r="G213" s="183" t="s">
        <v>396</v>
      </c>
      <c r="H213" s="184">
        <v>50</v>
      </c>
      <c r="I213" s="185"/>
      <c r="J213" s="186">
        <f t="shared" si="40"/>
        <v>0</v>
      </c>
      <c r="K213" s="187"/>
      <c r="L213" s="188"/>
      <c r="M213" s="189" t="s">
        <v>1</v>
      </c>
      <c r="N213" s="190" t="s">
        <v>42</v>
      </c>
      <c r="P213" s="147">
        <f t="shared" si="41"/>
        <v>0</v>
      </c>
      <c r="Q213" s="147">
        <v>0</v>
      </c>
      <c r="R213" s="147">
        <f t="shared" si="42"/>
        <v>0</v>
      </c>
      <c r="S213" s="147">
        <v>0</v>
      </c>
      <c r="T213" s="148">
        <f t="shared" si="43"/>
        <v>0</v>
      </c>
      <c r="AR213" s="149" t="s">
        <v>1696</v>
      </c>
      <c r="AT213" s="149" t="s">
        <v>263</v>
      </c>
      <c r="AU213" s="149" t="s">
        <v>89</v>
      </c>
      <c r="AY213" s="17" t="s">
        <v>156</v>
      </c>
      <c r="BE213" s="150">
        <f t="shared" si="44"/>
        <v>0</v>
      </c>
      <c r="BF213" s="150">
        <f t="shared" si="45"/>
        <v>0</v>
      </c>
      <c r="BG213" s="150">
        <f t="shared" si="46"/>
        <v>0</v>
      </c>
      <c r="BH213" s="150">
        <f t="shared" si="47"/>
        <v>0</v>
      </c>
      <c r="BI213" s="150">
        <f t="shared" si="48"/>
        <v>0</v>
      </c>
      <c r="BJ213" s="17" t="s">
        <v>89</v>
      </c>
      <c r="BK213" s="150">
        <f t="shared" si="49"/>
        <v>0</v>
      </c>
      <c r="BL213" s="17" t="s">
        <v>1696</v>
      </c>
      <c r="BM213" s="149" t="s">
        <v>1659</v>
      </c>
    </row>
    <row r="214" spans="2:65" s="1" customFormat="1" ht="24.2" customHeight="1">
      <c r="B214" s="136"/>
      <c r="C214" s="180" t="s">
        <v>1211</v>
      </c>
      <c r="D214" s="180" t="s">
        <v>263</v>
      </c>
      <c r="E214" s="181" t="s">
        <v>7075</v>
      </c>
      <c r="F214" s="182" t="s">
        <v>8065</v>
      </c>
      <c r="G214" s="183" t="s">
        <v>396</v>
      </c>
      <c r="H214" s="184">
        <v>25</v>
      </c>
      <c r="I214" s="185"/>
      <c r="J214" s="186">
        <f t="shared" si="40"/>
        <v>0</v>
      </c>
      <c r="K214" s="187"/>
      <c r="L214" s="188"/>
      <c r="M214" s="189" t="s">
        <v>1</v>
      </c>
      <c r="N214" s="190" t="s">
        <v>42</v>
      </c>
      <c r="P214" s="147">
        <f t="shared" si="41"/>
        <v>0</v>
      </c>
      <c r="Q214" s="147">
        <v>0</v>
      </c>
      <c r="R214" s="147">
        <f t="shared" si="42"/>
        <v>0</v>
      </c>
      <c r="S214" s="147">
        <v>0</v>
      </c>
      <c r="T214" s="148">
        <f t="shared" si="43"/>
        <v>0</v>
      </c>
      <c r="AR214" s="149" t="s">
        <v>1696</v>
      </c>
      <c r="AT214" s="149" t="s">
        <v>263</v>
      </c>
      <c r="AU214" s="149" t="s">
        <v>89</v>
      </c>
      <c r="AY214" s="17" t="s">
        <v>156</v>
      </c>
      <c r="BE214" s="150">
        <f t="shared" si="44"/>
        <v>0</v>
      </c>
      <c r="BF214" s="150">
        <f t="shared" si="45"/>
        <v>0</v>
      </c>
      <c r="BG214" s="150">
        <f t="shared" si="46"/>
        <v>0</v>
      </c>
      <c r="BH214" s="150">
        <f t="shared" si="47"/>
        <v>0</v>
      </c>
      <c r="BI214" s="150">
        <f t="shared" si="48"/>
        <v>0</v>
      </c>
      <c r="BJ214" s="17" t="s">
        <v>89</v>
      </c>
      <c r="BK214" s="150">
        <f t="shared" si="49"/>
        <v>0</v>
      </c>
      <c r="BL214" s="17" t="s">
        <v>1696</v>
      </c>
      <c r="BM214" s="149" t="s">
        <v>1667</v>
      </c>
    </row>
    <row r="215" spans="2:65" s="1" customFormat="1" ht="37.9" customHeight="1">
      <c r="B215" s="136"/>
      <c r="C215" s="180" t="s">
        <v>1219</v>
      </c>
      <c r="D215" s="180" t="s">
        <v>263</v>
      </c>
      <c r="E215" s="181" t="s">
        <v>7079</v>
      </c>
      <c r="F215" s="182" t="s">
        <v>8066</v>
      </c>
      <c r="G215" s="183" t="s">
        <v>396</v>
      </c>
      <c r="H215" s="184">
        <v>12</v>
      </c>
      <c r="I215" s="185"/>
      <c r="J215" s="186">
        <f t="shared" si="40"/>
        <v>0</v>
      </c>
      <c r="K215" s="187"/>
      <c r="L215" s="188"/>
      <c r="M215" s="189" t="s">
        <v>1</v>
      </c>
      <c r="N215" s="190" t="s">
        <v>42</v>
      </c>
      <c r="P215" s="147">
        <f t="shared" si="41"/>
        <v>0</v>
      </c>
      <c r="Q215" s="147">
        <v>0</v>
      </c>
      <c r="R215" s="147">
        <f t="shared" si="42"/>
        <v>0</v>
      </c>
      <c r="S215" s="147">
        <v>0</v>
      </c>
      <c r="T215" s="148">
        <f t="shared" si="43"/>
        <v>0</v>
      </c>
      <c r="AR215" s="149" t="s">
        <v>1696</v>
      </c>
      <c r="AT215" s="149" t="s">
        <v>263</v>
      </c>
      <c r="AU215" s="149" t="s">
        <v>89</v>
      </c>
      <c r="AY215" s="17" t="s">
        <v>156</v>
      </c>
      <c r="BE215" s="150">
        <f t="shared" si="44"/>
        <v>0</v>
      </c>
      <c r="BF215" s="150">
        <f t="shared" si="45"/>
        <v>0</v>
      </c>
      <c r="BG215" s="150">
        <f t="shared" si="46"/>
        <v>0</v>
      </c>
      <c r="BH215" s="150">
        <f t="shared" si="47"/>
        <v>0</v>
      </c>
      <c r="BI215" s="150">
        <f t="shared" si="48"/>
        <v>0</v>
      </c>
      <c r="BJ215" s="17" t="s">
        <v>89</v>
      </c>
      <c r="BK215" s="150">
        <f t="shared" si="49"/>
        <v>0</v>
      </c>
      <c r="BL215" s="17" t="s">
        <v>1696</v>
      </c>
      <c r="BM215" s="149" t="s">
        <v>1696</v>
      </c>
    </row>
    <row r="216" spans="2:65" s="1" customFormat="1" ht="37.9" customHeight="1">
      <c r="B216" s="136"/>
      <c r="C216" s="180" t="s">
        <v>1226</v>
      </c>
      <c r="D216" s="180" t="s">
        <v>263</v>
      </c>
      <c r="E216" s="181" t="s">
        <v>7082</v>
      </c>
      <c r="F216" s="182" t="s">
        <v>8067</v>
      </c>
      <c r="G216" s="183" t="s">
        <v>396</v>
      </c>
      <c r="H216" s="184">
        <v>6</v>
      </c>
      <c r="I216" s="185"/>
      <c r="J216" s="186">
        <f t="shared" si="40"/>
        <v>0</v>
      </c>
      <c r="K216" s="187"/>
      <c r="L216" s="188"/>
      <c r="M216" s="189" t="s">
        <v>1</v>
      </c>
      <c r="N216" s="190" t="s">
        <v>42</v>
      </c>
      <c r="P216" s="147">
        <f t="shared" si="41"/>
        <v>0</v>
      </c>
      <c r="Q216" s="147">
        <v>0</v>
      </c>
      <c r="R216" s="147">
        <f t="shared" si="42"/>
        <v>0</v>
      </c>
      <c r="S216" s="147">
        <v>0</v>
      </c>
      <c r="T216" s="148">
        <f t="shared" si="43"/>
        <v>0</v>
      </c>
      <c r="AR216" s="149" t="s">
        <v>1696</v>
      </c>
      <c r="AT216" s="149" t="s">
        <v>263</v>
      </c>
      <c r="AU216" s="149" t="s">
        <v>89</v>
      </c>
      <c r="AY216" s="17" t="s">
        <v>156</v>
      </c>
      <c r="BE216" s="150">
        <f t="shared" si="44"/>
        <v>0</v>
      </c>
      <c r="BF216" s="150">
        <f t="shared" si="45"/>
        <v>0</v>
      </c>
      <c r="BG216" s="150">
        <f t="shared" si="46"/>
        <v>0</v>
      </c>
      <c r="BH216" s="150">
        <f t="shared" si="47"/>
        <v>0</v>
      </c>
      <c r="BI216" s="150">
        <f t="shared" si="48"/>
        <v>0</v>
      </c>
      <c r="BJ216" s="17" t="s">
        <v>89</v>
      </c>
      <c r="BK216" s="150">
        <f t="shared" si="49"/>
        <v>0</v>
      </c>
      <c r="BL216" s="17" t="s">
        <v>1696</v>
      </c>
      <c r="BM216" s="149" t="s">
        <v>1712</v>
      </c>
    </row>
    <row r="217" spans="2:65" s="1" customFormat="1" ht="37.9" customHeight="1">
      <c r="B217" s="136"/>
      <c r="C217" s="180" t="s">
        <v>1232</v>
      </c>
      <c r="D217" s="180" t="s">
        <v>263</v>
      </c>
      <c r="E217" s="181" t="s">
        <v>7084</v>
      </c>
      <c r="F217" s="182" t="s">
        <v>8068</v>
      </c>
      <c r="G217" s="183" t="s">
        <v>396</v>
      </c>
      <c r="H217" s="184">
        <v>12</v>
      </c>
      <c r="I217" s="185"/>
      <c r="J217" s="186">
        <f t="shared" si="40"/>
        <v>0</v>
      </c>
      <c r="K217" s="187"/>
      <c r="L217" s="188"/>
      <c r="M217" s="189" t="s">
        <v>1</v>
      </c>
      <c r="N217" s="190" t="s">
        <v>42</v>
      </c>
      <c r="P217" s="147">
        <f t="shared" si="41"/>
        <v>0</v>
      </c>
      <c r="Q217" s="147">
        <v>0</v>
      </c>
      <c r="R217" s="147">
        <f t="shared" si="42"/>
        <v>0</v>
      </c>
      <c r="S217" s="147">
        <v>0</v>
      </c>
      <c r="T217" s="148">
        <f t="shared" si="43"/>
        <v>0</v>
      </c>
      <c r="AR217" s="149" t="s">
        <v>1696</v>
      </c>
      <c r="AT217" s="149" t="s">
        <v>263</v>
      </c>
      <c r="AU217" s="149" t="s">
        <v>89</v>
      </c>
      <c r="AY217" s="17" t="s">
        <v>156</v>
      </c>
      <c r="BE217" s="150">
        <f t="shared" si="44"/>
        <v>0</v>
      </c>
      <c r="BF217" s="150">
        <f t="shared" si="45"/>
        <v>0</v>
      </c>
      <c r="BG217" s="150">
        <f t="shared" si="46"/>
        <v>0</v>
      </c>
      <c r="BH217" s="150">
        <f t="shared" si="47"/>
        <v>0</v>
      </c>
      <c r="BI217" s="150">
        <f t="shared" si="48"/>
        <v>0</v>
      </c>
      <c r="BJ217" s="17" t="s">
        <v>89</v>
      </c>
      <c r="BK217" s="150">
        <f t="shared" si="49"/>
        <v>0</v>
      </c>
      <c r="BL217" s="17" t="s">
        <v>1696</v>
      </c>
      <c r="BM217" s="149" t="s">
        <v>1724</v>
      </c>
    </row>
    <row r="218" spans="2:65" s="1" customFormat="1" ht="16.5" customHeight="1">
      <c r="B218" s="136"/>
      <c r="C218" s="180" t="s">
        <v>1237</v>
      </c>
      <c r="D218" s="180" t="s">
        <v>263</v>
      </c>
      <c r="E218" s="181" t="s">
        <v>7088</v>
      </c>
      <c r="F218" s="182" t="s">
        <v>8069</v>
      </c>
      <c r="G218" s="183" t="s">
        <v>333</v>
      </c>
      <c r="H218" s="184">
        <v>146</v>
      </c>
      <c r="I218" s="185"/>
      <c r="J218" s="186">
        <f t="shared" si="40"/>
        <v>0</v>
      </c>
      <c r="K218" s="187"/>
      <c r="L218" s="188"/>
      <c r="M218" s="189" t="s">
        <v>1</v>
      </c>
      <c r="N218" s="190" t="s">
        <v>42</v>
      </c>
      <c r="P218" s="147">
        <f t="shared" si="41"/>
        <v>0</v>
      </c>
      <c r="Q218" s="147">
        <v>0</v>
      </c>
      <c r="R218" s="147">
        <f t="shared" si="42"/>
        <v>0</v>
      </c>
      <c r="S218" s="147">
        <v>0</v>
      </c>
      <c r="T218" s="148">
        <f t="shared" si="43"/>
        <v>0</v>
      </c>
      <c r="AR218" s="149" t="s">
        <v>1696</v>
      </c>
      <c r="AT218" s="149" t="s">
        <v>263</v>
      </c>
      <c r="AU218" s="149" t="s">
        <v>89</v>
      </c>
      <c r="AY218" s="17" t="s">
        <v>156</v>
      </c>
      <c r="BE218" s="150">
        <f t="shared" si="44"/>
        <v>0</v>
      </c>
      <c r="BF218" s="150">
        <f t="shared" si="45"/>
        <v>0</v>
      </c>
      <c r="BG218" s="150">
        <f t="shared" si="46"/>
        <v>0</v>
      </c>
      <c r="BH218" s="150">
        <f t="shared" si="47"/>
        <v>0</v>
      </c>
      <c r="BI218" s="150">
        <f t="shared" si="48"/>
        <v>0</v>
      </c>
      <c r="BJ218" s="17" t="s">
        <v>89</v>
      </c>
      <c r="BK218" s="150">
        <f t="shared" si="49"/>
        <v>0</v>
      </c>
      <c r="BL218" s="17" t="s">
        <v>1696</v>
      </c>
      <c r="BM218" s="149" t="s">
        <v>1825</v>
      </c>
    </row>
    <row r="219" spans="2:65" s="1" customFormat="1" ht="33" customHeight="1">
      <c r="B219" s="136"/>
      <c r="C219" s="180" t="s">
        <v>1245</v>
      </c>
      <c r="D219" s="180" t="s">
        <v>263</v>
      </c>
      <c r="E219" s="181" t="s">
        <v>7091</v>
      </c>
      <c r="F219" s="182" t="s">
        <v>8070</v>
      </c>
      <c r="G219" s="183" t="s">
        <v>333</v>
      </c>
      <c r="H219" s="184">
        <v>432</v>
      </c>
      <c r="I219" s="185"/>
      <c r="J219" s="186">
        <f t="shared" si="40"/>
        <v>0</v>
      </c>
      <c r="K219" s="187"/>
      <c r="L219" s="188"/>
      <c r="M219" s="189" t="s">
        <v>1</v>
      </c>
      <c r="N219" s="190" t="s">
        <v>42</v>
      </c>
      <c r="P219" s="147">
        <f t="shared" si="41"/>
        <v>0</v>
      </c>
      <c r="Q219" s="147">
        <v>0</v>
      </c>
      <c r="R219" s="147">
        <f t="shared" si="42"/>
        <v>0</v>
      </c>
      <c r="S219" s="147">
        <v>0</v>
      </c>
      <c r="T219" s="148">
        <f t="shared" si="43"/>
        <v>0</v>
      </c>
      <c r="AR219" s="149" t="s">
        <v>1696</v>
      </c>
      <c r="AT219" s="149" t="s">
        <v>263</v>
      </c>
      <c r="AU219" s="149" t="s">
        <v>89</v>
      </c>
      <c r="AY219" s="17" t="s">
        <v>156</v>
      </c>
      <c r="BE219" s="150">
        <f t="shared" si="44"/>
        <v>0</v>
      </c>
      <c r="BF219" s="150">
        <f t="shared" si="45"/>
        <v>0</v>
      </c>
      <c r="BG219" s="150">
        <f t="shared" si="46"/>
        <v>0</v>
      </c>
      <c r="BH219" s="150">
        <f t="shared" si="47"/>
        <v>0</v>
      </c>
      <c r="BI219" s="150">
        <f t="shared" si="48"/>
        <v>0</v>
      </c>
      <c r="BJ219" s="17" t="s">
        <v>89</v>
      </c>
      <c r="BK219" s="150">
        <f t="shared" si="49"/>
        <v>0</v>
      </c>
      <c r="BL219" s="17" t="s">
        <v>1696</v>
      </c>
      <c r="BM219" s="149" t="s">
        <v>3203</v>
      </c>
    </row>
    <row r="220" spans="2:65" s="1" customFormat="1" ht="16.5" customHeight="1">
      <c r="B220" s="136"/>
      <c r="C220" s="180" t="s">
        <v>1251</v>
      </c>
      <c r="D220" s="180" t="s">
        <v>263</v>
      </c>
      <c r="E220" s="181" t="s">
        <v>7093</v>
      </c>
      <c r="F220" s="182" t="s">
        <v>8071</v>
      </c>
      <c r="G220" s="183" t="s">
        <v>333</v>
      </c>
      <c r="H220" s="184">
        <v>245</v>
      </c>
      <c r="I220" s="185"/>
      <c r="J220" s="186">
        <f t="shared" si="40"/>
        <v>0</v>
      </c>
      <c r="K220" s="187"/>
      <c r="L220" s="188"/>
      <c r="M220" s="189" t="s">
        <v>1</v>
      </c>
      <c r="N220" s="190" t="s">
        <v>42</v>
      </c>
      <c r="P220" s="147">
        <f t="shared" si="41"/>
        <v>0</v>
      </c>
      <c r="Q220" s="147">
        <v>0</v>
      </c>
      <c r="R220" s="147">
        <f t="shared" si="42"/>
        <v>0</v>
      </c>
      <c r="S220" s="147">
        <v>0</v>
      </c>
      <c r="T220" s="148">
        <f t="shared" si="43"/>
        <v>0</v>
      </c>
      <c r="AR220" s="149" t="s">
        <v>1696</v>
      </c>
      <c r="AT220" s="149" t="s">
        <v>263</v>
      </c>
      <c r="AU220" s="149" t="s">
        <v>89</v>
      </c>
      <c r="AY220" s="17" t="s">
        <v>156</v>
      </c>
      <c r="BE220" s="150">
        <f t="shared" si="44"/>
        <v>0</v>
      </c>
      <c r="BF220" s="150">
        <f t="shared" si="45"/>
        <v>0</v>
      </c>
      <c r="BG220" s="150">
        <f t="shared" si="46"/>
        <v>0</v>
      </c>
      <c r="BH220" s="150">
        <f t="shared" si="47"/>
        <v>0</v>
      </c>
      <c r="BI220" s="150">
        <f t="shared" si="48"/>
        <v>0</v>
      </c>
      <c r="BJ220" s="17" t="s">
        <v>89</v>
      </c>
      <c r="BK220" s="150">
        <f t="shared" si="49"/>
        <v>0</v>
      </c>
      <c r="BL220" s="17" t="s">
        <v>1696</v>
      </c>
      <c r="BM220" s="149" t="s">
        <v>3217</v>
      </c>
    </row>
    <row r="221" spans="2:65" s="1" customFormat="1" ht="16.5" customHeight="1">
      <c r="B221" s="136"/>
      <c r="C221" s="180" t="s">
        <v>1257</v>
      </c>
      <c r="D221" s="180" t="s">
        <v>263</v>
      </c>
      <c r="E221" s="181" t="s">
        <v>7095</v>
      </c>
      <c r="F221" s="182" t="s">
        <v>8072</v>
      </c>
      <c r="G221" s="183" t="s">
        <v>333</v>
      </c>
      <c r="H221" s="184">
        <v>245</v>
      </c>
      <c r="I221" s="185"/>
      <c r="J221" s="186">
        <f t="shared" si="40"/>
        <v>0</v>
      </c>
      <c r="K221" s="187"/>
      <c r="L221" s="188"/>
      <c r="M221" s="189" t="s">
        <v>1</v>
      </c>
      <c r="N221" s="190" t="s">
        <v>42</v>
      </c>
      <c r="P221" s="147">
        <f t="shared" si="41"/>
        <v>0</v>
      </c>
      <c r="Q221" s="147">
        <v>0</v>
      </c>
      <c r="R221" s="147">
        <f t="shared" si="42"/>
        <v>0</v>
      </c>
      <c r="S221" s="147">
        <v>0</v>
      </c>
      <c r="T221" s="148">
        <f t="shared" si="43"/>
        <v>0</v>
      </c>
      <c r="AR221" s="149" t="s">
        <v>1696</v>
      </c>
      <c r="AT221" s="149" t="s">
        <v>263</v>
      </c>
      <c r="AU221" s="149" t="s">
        <v>89</v>
      </c>
      <c r="AY221" s="17" t="s">
        <v>156</v>
      </c>
      <c r="BE221" s="150">
        <f t="shared" si="44"/>
        <v>0</v>
      </c>
      <c r="BF221" s="150">
        <f t="shared" si="45"/>
        <v>0</v>
      </c>
      <c r="BG221" s="150">
        <f t="shared" si="46"/>
        <v>0</v>
      </c>
      <c r="BH221" s="150">
        <f t="shared" si="47"/>
        <v>0</v>
      </c>
      <c r="BI221" s="150">
        <f t="shared" si="48"/>
        <v>0</v>
      </c>
      <c r="BJ221" s="17" t="s">
        <v>89</v>
      </c>
      <c r="BK221" s="150">
        <f t="shared" si="49"/>
        <v>0</v>
      </c>
      <c r="BL221" s="17" t="s">
        <v>1696</v>
      </c>
      <c r="BM221" s="149" t="s">
        <v>3225</v>
      </c>
    </row>
    <row r="222" spans="2:65" s="1" customFormat="1" ht="44.25" customHeight="1">
      <c r="B222" s="136"/>
      <c r="C222" s="180" t="s">
        <v>1262</v>
      </c>
      <c r="D222" s="180" t="s">
        <v>263</v>
      </c>
      <c r="E222" s="181" t="s">
        <v>7097</v>
      </c>
      <c r="F222" s="182" t="s">
        <v>8073</v>
      </c>
      <c r="G222" s="183" t="s">
        <v>396</v>
      </c>
      <c r="H222" s="184">
        <v>115</v>
      </c>
      <c r="I222" s="185"/>
      <c r="J222" s="186">
        <f t="shared" si="40"/>
        <v>0</v>
      </c>
      <c r="K222" s="187"/>
      <c r="L222" s="188"/>
      <c r="M222" s="189" t="s">
        <v>1</v>
      </c>
      <c r="N222" s="190" t="s">
        <v>42</v>
      </c>
      <c r="P222" s="147">
        <f t="shared" si="41"/>
        <v>0</v>
      </c>
      <c r="Q222" s="147">
        <v>0</v>
      </c>
      <c r="R222" s="147">
        <f t="shared" si="42"/>
        <v>0</v>
      </c>
      <c r="S222" s="147">
        <v>0</v>
      </c>
      <c r="T222" s="148">
        <f t="shared" si="43"/>
        <v>0</v>
      </c>
      <c r="AR222" s="149" t="s">
        <v>1696</v>
      </c>
      <c r="AT222" s="149" t="s">
        <v>263</v>
      </c>
      <c r="AU222" s="149" t="s">
        <v>89</v>
      </c>
      <c r="AY222" s="17" t="s">
        <v>156</v>
      </c>
      <c r="BE222" s="150">
        <f t="shared" si="44"/>
        <v>0</v>
      </c>
      <c r="BF222" s="150">
        <f t="shared" si="45"/>
        <v>0</v>
      </c>
      <c r="BG222" s="150">
        <f t="shared" si="46"/>
        <v>0</v>
      </c>
      <c r="BH222" s="150">
        <f t="shared" si="47"/>
        <v>0</v>
      </c>
      <c r="BI222" s="150">
        <f t="shared" si="48"/>
        <v>0</v>
      </c>
      <c r="BJ222" s="17" t="s">
        <v>89</v>
      </c>
      <c r="BK222" s="150">
        <f t="shared" si="49"/>
        <v>0</v>
      </c>
      <c r="BL222" s="17" t="s">
        <v>1696</v>
      </c>
      <c r="BM222" s="149" t="s">
        <v>3295</v>
      </c>
    </row>
    <row r="223" spans="2:65" s="1" customFormat="1" ht="44.25" customHeight="1">
      <c r="B223" s="136"/>
      <c r="C223" s="180" t="s">
        <v>1268</v>
      </c>
      <c r="D223" s="180" t="s">
        <v>263</v>
      </c>
      <c r="E223" s="181" t="s">
        <v>7100</v>
      </c>
      <c r="F223" s="182" t="s">
        <v>8074</v>
      </c>
      <c r="G223" s="183" t="s">
        <v>396</v>
      </c>
      <c r="H223" s="184">
        <v>100</v>
      </c>
      <c r="I223" s="185"/>
      <c r="J223" s="186">
        <f t="shared" si="40"/>
        <v>0</v>
      </c>
      <c r="K223" s="187"/>
      <c r="L223" s="188"/>
      <c r="M223" s="189" t="s">
        <v>1</v>
      </c>
      <c r="N223" s="190" t="s">
        <v>42</v>
      </c>
      <c r="P223" s="147">
        <f t="shared" si="41"/>
        <v>0</v>
      </c>
      <c r="Q223" s="147">
        <v>0</v>
      </c>
      <c r="R223" s="147">
        <f t="shared" si="42"/>
        <v>0</v>
      </c>
      <c r="S223" s="147">
        <v>0</v>
      </c>
      <c r="T223" s="148">
        <f t="shared" si="43"/>
        <v>0</v>
      </c>
      <c r="AR223" s="149" t="s">
        <v>1696</v>
      </c>
      <c r="AT223" s="149" t="s">
        <v>263</v>
      </c>
      <c r="AU223" s="149" t="s">
        <v>89</v>
      </c>
      <c r="AY223" s="17" t="s">
        <v>156</v>
      </c>
      <c r="BE223" s="150">
        <f t="shared" si="44"/>
        <v>0</v>
      </c>
      <c r="BF223" s="150">
        <f t="shared" si="45"/>
        <v>0</v>
      </c>
      <c r="BG223" s="150">
        <f t="shared" si="46"/>
        <v>0</v>
      </c>
      <c r="BH223" s="150">
        <f t="shared" si="47"/>
        <v>0</v>
      </c>
      <c r="BI223" s="150">
        <f t="shared" si="48"/>
        <v>0</v>
      </c>
      <c r="BJ223" s="17" t="s">
        <v>89</v>
      </c>
      <c r="BK223" s="150">
        <f t="shared" si="49"/>
        <v>0</v>
      </c>
      <c r="BL223" s="17" t="s">
        <v>1696</v>
      </c>
      <c r="BM223" s="149" t="s">
        <v>3311</v>
      </c>
    </row>
    <row r="224" spans="2:65" s="1" customFormat="1" ht="44.25" customHeight="1">
      <c r="B224" s="136"/>
      <c r="C224" s="180" t="s">
        <v>1273</v>
      </c>
      <c r="D224" s="180" t="s">
        <v>263</v>
      </c>
      <c r="E224" s="181" t="s">
        <v>7105</v>
      </c>
      <c r="F224" s="182" t="s">
        <v>8075</v>
      </c>
      <c r="G224" s="183" t="s">
        <v>396</v>
      </c>
      <c r="H224" s="184">
        <v>45</v>
      </c>
      <c r="I224" s="185"/>
      <c r="J224" s="186">
        <f t="shared" si="40"/>
        <v>0</v>
      </c>
      <c r="K224" s="187"/>
      <c r="L224" s="188"/>
      <c r="M224" s="189" t="s">
        <v>1</v>
      </c>
      <c r="N224" s="190" t="s">
        <v>42</v>
      </c>
      <c r="P224" s="147">
        <f t="shared" si="41"/>
        <v>0</v>
      </c>
      <c r="Q224" s="147">
        <v>0</v>
      </c>
      <c r="R224" s="147">
        <f t="shared" si="42"/>
        <v>0</v>
      </c>
      <c r="S224" s="147">
        <v>0</v>
      </c>
      <c r="T224" s="148">
        <f t="shared" si="43"/>
        <v>0</v>
      </c>
      <c r="AR224" s="149" t="s">
        <v>1696</v>
      </c>
      <c r="AT224" s="149" t="s">
        <v>263</v>
      </c>
      <c r="AU224" s="149" t="s">
        <v>89</v>
      </c>
      <c r="AY224" s="17" t="s">
        <v>156</v>
      </c>
      <c r="BE224" s="150">
        <f t="shared" si="44"/>
        <v>0</v>
      </c>
      <c r="BF224" s="150">
        <f t="shared" si="45"/>
        <v>0</v>
      </c>
      <c r="BG224" s="150">
        <f t="shared" si="46"/>
        <v>0</v>
      </c>
      <c r="BH224" s="150">
        <f t="shared" si="47"/>
        <v>0</v>
      </c>
      <c r="BI224" s="150">
        <f t="shared" si="48"/>
        <v>0</v>
      </c>
      <c r="BJ224" s="17" t="s">
        <v>89</v>
      </c>
      <c r="BK224" s="150">
        <f t="shared" si="49"/>
        <v>0</v>
      </c>
      <c r="BL224" s="17" t="s">
        <v>1696</v>
      </c>
      <c r="BM224" s="149" t="s">
        <v>3319</v>
      </c>
    </row>
    <row r="225" spans="2:65" s="1" customFormat="1" ht="44.25" customHeight="1">
      <c r="B225" s="136"/>
      <c r="C225" s="180" t="s">
        <v>1286</v>
      </c>
      <c r="D225" s="180" t="s">
        <v>263</v>
      </c>
      <c r="E225" s="181" t="s">
        <v>7108</v>
      </c>
      <c r="F225" s="182" t="s">
        <v>8076</v>
      </c>
      <c r="G225" s="183" t="s">
        <v>396</v>
      </c>
      <c r="H225" s="184">
        <v>5</v>
      </c>
      <c r="I225" s="185"/>
      <c r="J225" s="186">
        <f t="shared" si="40"/>
        <v>0</v>
      </c>
      <c r="K225" s="187"/>
      <c r="L225" s="188"/>
      <c r="M225" s="189" t="s">
        <v>1</v>
      </c>
      <c r="N225" s="190" t="s">
        <v>42</v>
      </c>
      <c r="P225" s="147">
        <f t="shared" si="41"/>
        <v>0</v>
      </c>
      <c r="Q225" s="147">
        <v>0</v>
      </c>
      <c r="R225" s="147">
        <f t="shared" si="42"/>
        <v>0</v>
      </c>
      <c r="S225" s="147">
        <v>0</v>
      </c>
      <c r="T225" s="148">
        <f t="shared" si="43"/>
        <v>0</v>
      </c>
      <c r="AR225" s="149" t="s">
        <v>1696</v>
      </c>
      <c r="AT225" s="149" t="s">
        <v>263</v>
      </c>
      <c r="AU225" s="149" t="s">
        <v>89</v>
      </c>
      <c r="AY225" s="17" t="s">
        <v>156</v>
      </c>
      <c r="BE225" s="150">
        <f t="shared" si="44"/>
        <v>0</v>
      </c>
      <c r="BF225" s="150">
        <f t="shared" si="45"/>
        <v>0</v>
      </c>
      <c r="BG225" s="150">
        <f t="shared" si="46"/>
        <v>0</v>
      </c>
      <c r="BH225" s="150">
        <f t="shared" si="47"/>
        <v>0</v>
      </c>
      <c r="BI225" s="150">
        <f t="shared" si="48"/>
        <v>0</v>
      </c>
      <c r="BJ225" s="17" t="s">
        <v>89</v>
      </c>
      <c r="BK225" s="150">
        <f t="shared" si="49"/>
        <v>0</v>
      </c>
      <c r="BL225" s="17" t="s">
        <v>1696</v>
      </c>
      <c r="BM225" s="149" t="s">
        <v>3329</v>
      </c>
    </row>
    <row r="226" spans="2:65" s="1" customFormat="1" ht="37.9" customHeight="1">
      <c r="B226" s="136"/>
      <c r="C226" s="180" t="s">
        <v>1296</v>
      </c>
      <c r="D226" s="180" t="s">
        <v>263</v>
      </c>
      <c r="E226" s="181" t="s">
        <v>7110</v>
      </c>
      <c r="F226" s="182" t="s">
        <v>8077</v>
      </c>
      <c r="G226" s="183" t="s">
        <v>396</v>
      </c>
      <c r="H226" s="184">
        <v>115</v>
      </c>
      <c r="I226" s="185"/>
      <c r="J226" s="186">
        <f t="shared" si="40"/>
        <v>0</v>
      </c>
      <c r="K226" s="187"/>
      <c r="L226" s="188"/>
      <c r="M226" s="189" t="s">
        <v>1</v>
      </c>
      <c r="N226" s="190" t="s">
        <v>42</v>
      </c>
      <c r="P226" s="147">
        <f t="shared" si="41"/>
        <v>0</v>
      </c>
      <c r="Q226" s="147">
        <v>0</v>
      </c>
      <c r="R226" s="147">
        <f t="shared" si="42"/>
        <v>0</v>
      </c>
      <c r="S226" s="147">
        <v>0</v>
      </c>
      <c r="T226" s="148">
        <f t="shared" si="43"/>
        <v>0</v>
      </c>
      <c r="AR226" s="149" t="s">
        <v>1696</v>
      </c>
      <c r="AT226" s="149" t="s">
        <v>263</v>
      </c>
      <c r="AU226" s="149" t="s">
        <v>89</v>
      </c>
      <c r="AY226" s="17" t="s">
        <v>156</v>
      </c>
      <c r="BE226" s="150">
        <f t="shared" si="44"/>
        <v>0</v>
      </c>
      <c r="BF226" s="150">
        <f t="shared" si="45"/>
        <v>0</v>
      </c>
      <c r="BG226" s="150">
        <f t="shared" si="46"/>
        <v>0</v>
      </c>
      <c r="BH226" s="150">
        <f t="shared" si="47"/>
        <v>0</v>
      </c>
      <c r="BI226" s="150">
        <f t="shared" si="48"/>
        <v>0</v>
      </c>
      <c r="BJ226" s="17" t="s">
        <v>89</v>
      </c>
      <c r="BK226" s="150">
        <f t="shared" si="49"/>
        <v>0</v>
      </c>
      <c r="BL226" s="17" t="s">
        <v>1696</v>
      </c>
      <c r="BM226" s="149" t="s">
        <v>1399</v>
      </c>
    </row>
    <row r="227" spans="2:65" s="1" customFormat="1" ht="37.9" customHeight="1">
      <c r="B227" s="136"/>
      <c r="C227" s="180" t="s">
        <v>1305</v>
      </c>
      <c r="D227" s="180" t="s">
        <v>263</v>
      </c>
      <c r="E227" s="181" t="s">
        <v>7112</v>
      </c>
      <c r="F227" s="182" t="s">
        <v>8078</v>
      </c>
      <c r="G227" s="183" t="s">
        <v>396</v>
      </c>
      <c r="H227" s="184">
        <v>100</v>
      </c>
      <c r="I227" s="185"/>
      <c r="J227" s="186">
        <f t="shared" si="40"/>
        <v>0</v>
      </c>
      <c r="K227" s="187"/>
      <c r="L227" s="188"/>
      <c r="M227" s="189" t="s">
        <v>1</v>
      </c>
      <c r="N227" s="190" t="s">
        <v>42</v>
      </c>
      <c r="P227" s="147">
        <f t="shared" si="41"/>
        <v>0</v>
      </c>
      <c r="Q227" s="147">
        <v>0</v>
      </c>
      <c r="R227" s="147">
        <f t="shared" si="42"/>
        <v>0</v>
      </c>
      <c r="S227" s="147">
        <v>0</v>
      </c>
      <c r="T227" s="148">
        <f t="shared" si="43"/>
        <v>0</v>
      </c>
      <c r="AR227" s="149" t="s">
        <v>1696</v>
      </c>
      <c r="AT227" s="149" t="s">
        <v>263</v>
      </c>
      <c r="AU227" s="149" t="s">
        <v>89</v>
      </c>
      <c r="AY227" s="17" t="s">
        <v>156</v>
      </c>
      <c r="BE227" s="150">
        <f t="shared" si="44"/>
        <v>0</v>
      </c>
      <c r="BF227" s="150">
        <f t="shared" si="45"/>
        <v>0</v>
      </c>
      <c r="BG227" s="150">
        <f t="shared" si="46"/>
        <v>0</v>
      </c>
      <c r="BH227" s="150">
        <f t="shared" si="47"/>
        <v>0</v>
      </c>
      <c r="BI227" s="150">
        <f t="shared" si="48"/>
        <v>0</v>
      </c>
      <c r="BJ227" s="17" t="s">
        <v>89</v>
      </c>
      <c r="BK227" s="150">
        <f t="shared" si="49"/>
        <v>0</v>
      </c>
      <c r="BL227" s="17" t="s">
        <v>1696</v>
      </c>
      <c r="BM227" s="149" t="s">
        <v>3376</v>
      </c>
    </row>
    <row r="228" spans="2:65" s="1" customFormat="1" ht="37.9" customHeight="1">
      <c r="B228" s="136"/>
      <c r="C228" s="180" t="s">
        <v>1311</v>
      </c>
      <c r="D228" s="180" t="s">
        <v>263</v>
      </c>
      <c r="E228" s="181" t="s">
        <v>7114</v>
      </c>
      <c r="F228" s="182" t="s">
        <v>8079</v>
      </c>
      <c r="G228" s="183" t="s">
        <v>396</v>
      </c>
      <c r="H228" s="184">
        <v>95</v>
      </c>
      <c r="I228" s="185"/>
      <c r="J228" s="186">
        <f t="shared" si="40"/>
        <v>0</v>
      </c>
      <c r="K228" s="187"/>
      <c r="L228" s="188"/>
      <c r="M228" s="189" t="s">
        <v>1</v>
      </c>
      <c r="N228" s="190" t="s">
        <v>42</v>
      </c>
      <c r="P228" s="147">
        <f t="shared" si="41"/>
        <v>0</v>
      </c>
      <c r="Q228" s="147">
        <v>0</v>
      </c>
      <c r="R228" s="147">
        <f t="shared" si="42"/>
        <v>0</v>
      </c>
      <c r="S228" s="147">
        <v>0</v>
      </c>
      <c r="T228" s="148">
        <f t="shared" si="43"/>
        <v>0</v>
      </c>
      <c r="AR228" s="149" t="s">
        <v>1696</v>
      </c>
      <c r="AT228" s="149" t="s">
        <v>263</v>
      </c>
      <c r="AU228" s="149" t="s">
        <v>89</v>
      </c>
      <c r="AY228" s="17" t="s">
        <v>156</v>
      </c>
      <c r="BE228" s="150">
        <f t="shared" si="44"/>
        <v>0</v>
      </c>
      <c r="BF228" s="150">
        <f t="shared" si="45"/>
        <v>0</v>
      </c>
      <c r="BG228" s="150">
        <f t="shared" si="46"/>
        <v>0</v>
      </c>
      <c r="BH228" s="150">
        <f t="shared" si="47"/>
        <v>0</v>
      </c>
      <c r="BI228" s="150">
        <f t="shared" si="48"/>
        <v>0</v>
      </c>
      <c r="BJ228" s="17" t="s">
        <v>89</v>
      </c>
      <c r="BK228" s="150">
        <f t="shared" si="49"/>
        <v>0</v>
      </c>
      <c r="BL228" s="17" t="s">
        <v>1696</v>
      </c>
      <c r="BM228" s="149" t="s">
        <v>3409</v>
      </c>
    </row>
    <row r="229" spans="2:65" s="1" customFormat="1" ht="37.9" customHeight="1">
      <c r="B229" s="136"/>
      <c r="C229" s="180" t="s">
        <v>1317</v>
      </c>
      <c r="D229" s="180" t="s">
        <v>263</v>
      </c>
      <c r="E229" s="181" t="s">
        <v>7117</v>
      </c>
      <c r="F229" s="182" t="s">
        <v>8080</v>
      </c>
      <c r="G229" s="183" t="s">
        <v>396</v>
      </c>
      <c r="H229" s="184">
        <v>5</v>
      </c>
      <c r="I229" s="185"/>
      <c r="J229" s="186">
        <f t="shared" si="40"/>
        <v>0</v>
      </c>
      <c r="K229" s="187"/>
      <c r="L229" s="188"/>
      <c r="M229" s="189" t="s">
        <v>1</v>
      </c>
      <c r="N229" s="190" t="s">
        <v>42</v>
      </c>
      <c r="P229" s="147">
        <f t="shared" si="41"/>
        <v>0</v>
      </c>
      <c r="Q229" s="147">
        <v>0</v>
      </c>
      <c r="R229" s="147">
        <f t="shared" si="42"/>
        <v>0</v>
      </c>
      <c r="S229" s="147">
        <v>0</v>
      </c>
      <c r="T229" s="148">
        <f t="shared" si="43"/>
        <v>0</v>
      </c>
      <c r="AR229" s="149" t="s">
        <v>1696</v>
      </c>
      <c r="AT229" s="149" t="s">
        <v>263</v>
      </c>
      <c r="AU229" s="149" t="s">
        <v>89</v>
      </c>
      <c r="AY229" s="17" t="s">
        <v>156</v>
      </c>
      <c r="BE229" s="150">
        <f t="shared" si="44"/>
        <v>0</v>
      </c>
      <c r="BF229" s="150">
        <f t="shared" si="45"/>
        <v>0</v>
      </c>
      <c r="BG229" s="150">
        <f t="shared" si="46"/>
        <v>0</v>
      </c>
      <c r="BH229" s="150">
        <f t="shared" si="47"/>
        <v>0</v>
      </c>
      <c r="BI229" s="150">
        <f t="shared" si="48"/>
        <v>0</v>
      </c>
      <c r="BJ229" s="17" t="s">
        <v>89</v>
      </c>
      <c r="BK229" s="150">
        <f t="shared" si="49"/>
        <v>0</v>
      </c>
      <c r="BL229" s="17" t="s">
        <v>1696</v>
      </c>
      <c r="BM229" s="149" t="s">
        <v>3427</v>
      </c>
    </row>
    <row r="230" spans="2:65" s="1" customFormat="1" ht="49.15" customHeight="1">
      <c r="B230" s="136"/>
      <c r="C230" s="180" t="s">
        <v>1323</v>
      </c>
      <c r="D230" s="180" t="s">
        <v>263</v>
      </c>
      <c r="E230" s="181" t="s">
        <v>7121</v>
      </c>
      <c r="F230" s="182" t="s">
        <v>8081</v>
      </c>
      <c r="G230" s="183" t="s">
        <v>333</v>
      </c>
      <c r="H230" s="184">
        <v>230</v>
      </c>
      <c r="I230" s="185"/>
      <c r="J230" s="186">
        <f t="shared" si="40"/>
        <v>0</v>
      </c>
      <c r="K230" s="187"/>
      <c r="L230" s="188"/>
      <c r="M230" s="189" t="s">
        <v>1</v>
      </c>
      <c r="N230" s="190" t="s">
        <v>42</v>
      </c>
      <c r="P230" s="147">
        <f t="shared" si="41"/>
        <v>0</v>
      </c>
      <c r="Q230" s="147">
        <v>0</v>
      </c>
      <c r="R230" s="147">
        <f t="shared" si="42"/>
        <v>0</v>
      </c>
      <c r="S230" s="147">
        <v>0</v>
      </c>
      <c r="T230" s="148">
        <f t="shared" si="43"/>
        <v>0</v>
      </c>
      <c r="AR230" s="149" t="s">
        <v>1696</v>
      </c>
      <c r="AT230" s="149" t="s">
        <v>263</v>
      </c>
      <c r="AU230" s="149" t="s">
        <v>89</v>
      </c>
      <c r="AY230" s="17" t="s">
        <v>156</v>
      </c>
      <c r="BE230" s="150">
        <f t="shared" si="44"/>
        <v>0</v>
      </c>
      <c r="BF230" s="150">
        <f t="shared" si="45"/>
        <v>0</v>
      </c>
      <c r="BG230" s="150">
        <f t="shared" si="46"/>
        <v>0</v>
      </c>
      <c r="BH230" s="150">
        <f t="shared" si="47"/>
        <v>0</v>
      </c>
      <c r="BI230" s="150">
        <f t="shared" si="48"/>
        <v>0</v>
      </c>
      <c r="BJ230" s="17" t="s">
        <v>89</v>
      </c>
      <c r="BK230" s="150">
        <f t="shared" si="49"/>
        <v>0</v>
      </c>
      <c r="BL230" s="17" t="s">
        <v>1696</v>
      </c>
      <c r="BM230" s="149" t="s">
        <v>3460</v>
      </c>
    </row>
    <row r="231" spans="2:65" s="1" customFormat="1" ht="49.15" customHeight="1">
      <c r="B231" s="136"/>
      <c r="C231" s="180" t="s">
        <v>1328</v>
      </c>
      <c r="D231" s="180" t="s">
        <v>263</v>
      </c>
      <c r="E231" s="181" t="s">
        <v>7124</v>
      </c>
      <c r="F231" s="182" t="s">
        <v>8082</v>
      </c>
      <c r="G231" s="183" t="s">
        <v>333</v>
      </c>
      <c r="H231" s="184">
        <v>250</v>
      </c>
      <c r="I231" s="185"/>
      <c r="J231" s="186">
        <f t="shared" si="40"/>
        <v>0</v>
      </c>
      <c r="K231" s="187"/>
      <c r="L231" s="188"/>
      <c r="M231" s="189" t="s">
        <v>1</v>
      </c>
      <c r="N231" s="190" t="s">
        <v>42</v>
      </c>
      <c r="P231" s="147">
        <f t="shared" si="41"/>
        <v>0</v>
      </c>
      <c r="Q231" s="147">
        <v>0</v>
      </c>
      <c r="R231" s="147">
        <f t="shared" si="42"/>
        <v>0</v>
      </c>
      <c r="S231" s="147">
        <v>0</v>
      </c>
      <c r="T231" s="148">
        <f t="shared" si="43"/>
        <v>0</v>
      </c>
      <c r="AR231" s="149" t="s">
        <v>1696</v>
      </c>
      <c r="AT231" s="149" t="s">
        <v>263</v>
      </c>
      <c r="AU231" s="149" t="s">
        <v>89</v>
      </c>
      <c r="AY231" s="17" t="s">
        <v>156</v>
      </c>
      <c r="BE231" s="150">
        <f t="shared" si="44"/>
        <v>0</v>
      </c>
      <c r="BF231" s="150">
        <f t="shared" si="45"/>
        <v>0</v>
      </c>
      <c r="BG231" s="150">
        <f t="shared" si="46"/>
        <v>0</v>
      </c>
      <c r="BH231" s="150">
        <f t="shared" si="47"/>
        <v>0</v>
      </c>
      <c r="BI231" s="150">
        <f t="shared" si="48"/>
        <v>0</v>
      </c>
      <c r="BJ231" s="17" t="s">
        <v>89</v>
      </c>
      <c r="BK231" s="150">
        <f t="shared" si="49"/>
        <v>0</v>
      </c>
      <c r="BL231" s="17" t="s">
        <v>1696</v>
      </c>
      <c r="BM231" s="149" t="s">
        <v>3475</v>
      </c>
    </row>
    <row r="232" spans="2:65" s="1" customFormat="1" ht="49.15" customHeight="1">
      <c r="B232" s="136"/>
      <c r="C232" s="180" t="s">
        <v>1334</v>
      </c>
      <c r="D232" s="180" t="s">
        <v>263</v>
      </c>
      <c r="E232" s="181" t="s">
        <v>7126</v>
      </c>
      <c r="F232" s="182" t="s">
        <v>8083</v>
      </c>
      <c r="G232" s="183" t="s">
        <v>333</v>
      </c>
      <c r="H232" s="184">
        <v>10</v>
      </c>
      <c r="I232" s="185"/>
      <c r="J232" s="186">
        <f t="shared" si="40"/>
        <v>0</v>
      </c>
      <c r="K232" s="187"/>
      <c r="L232" s="188"/>
      <c r="M232" s="189" t="s">
        <v>1</v>
      </c>
      <c r="N232" s="190" t="s">
        <v>42</v>
      </c>
      <c r="P232" s="147">
        <f t="shared" si="41"/>
        <v>0</v>
      </c>
      <c r="Q232" s="147">
        <v>0</v>
      </c>
      <c r="R232" s="147">
        <f t="shared" si="42"/>
        <v>0</v>
      </c>
      <c r="S232" s="147">
        <v>0</v>
      </c>
      <c r="T232" s="148">
        <f t="shared" si="43"/>
        <v>0</v>
      </c>
      <c r="AR232" s="149" t="s">
        <v>1696</v>
      </c>
      <c r="AT232" s="149" t="s">
        <v>263</v>
      </c>
      <c r="AU232" s="149" t="s">
        <v>89</v>
      </c>
      <c r="AY232" s="17" t="s">
        <v>156</v>
      </c>
      <c r="BE232" s="150">
        <f t="shared" si="44"/>
        <v>0</v>
      </c>
      <c r="BF232" s="150">
        <f t="shared" si="45"/>
        <v>0</v>
      </c>
      <c r="BG232" s="150">
        <f t="shared" si="46"/>
        <v>0</v>
      </c>
      <c r="BH232" s="150">
        <f t="shared" si="47"/>
        <v>0</v>
      </c>
      <c r="BI232" s="150">
        <f t="shared" si="48"/>
        <v>0</v>
      </c>
      <c r="BJ232" s="17" t="s">
        <v>89</v>
      </c>
      <c r="BK232" s="150">
        <f t="shared" si="49"/>
        <v>0</v>
      </c>
      <c r="BL232" s="17" t="s">
        <v>1696</v>
      </c>
      <c r="BM232" s="149" t="s">
        <v>3504</v>
      </c>
    </row>
    <row r="233" spans="2:65" s="1" customFormat="1" ht="16.5" customHeight="1">
      <c r="B233" s="136"/>
      <c r="C233" s="180" t="s">
        <v>1343</v>
      </c>
      <c r="D233" s="180" t="s">
        <v>263</v>
      </c>
      <c r="E233" s="181" t="s">
        <v>7128</v>
      </c>
      <c r="F233" s="182" t="s">
        <v>8084</v>
      </c>
      <c r="G233" s="183" t="s">
        <v>333</v>
      </c>
      <c r="H233" s="184">
        <v>1</v>
      </c>
      <c r="I233" s="185"/>
      <c r="J233" s="186">
        <f t="shared" si="40"/>
        <v>0</v>
      </c>
      <c r="K233" s="187"/>
      <c r="L233" s="188"/>
      <c r="M233" s="189" t="s">
        <v>1</v>
      </c>
      <c r="N233" s="190" t="s">
        <v>42</v>
      </c>
      <c r="P233" s="147">
        <f t="shared" si="41"/>
        <v>0</v>
      </c>
      <c r="Q233" s="147">
        <v>0</v>
      </c>
      <c r="R233" s="147">
        <f t="shared" si="42"/>
        <v>0</v>
      </c>
      <c r="S233" s="147">
        <v>0</v>
      </c>
      <c r="T233" s="148">
        <f t="shared" si="43"/>
        <v>0</v>
      </c>
      <c r="AR233" s="149" t="s">
        <v>1696</v>
      </c>
      <c r="AT233" s="149" t="s">
        <v>263</v>
      </c>
      <c r="AU233" s="149" t="s">
        <v>89</v>
      </c>
      <c r="AY233" s="17" t="s">
        <v>156</v>
      </c>
      <c r="BE233" s="150">
        <f t="shared" si="44"/>
        <v>0</v>
      </c>
      <c r="BF233" s="150">
        <f t="shared" si="45"/>
        <v>0</v>
      </c>
      <c r="BG233" s="150">
        <f t="shared" si="46"/>
        <v>0</v>
      </c>
      <c r="BH233" s="150">
        <f t="shared" si="47"/>
        <v>0</v>
      </c>
      <c r="BI233" s="150">
        <f t="shared" si="48"/>
        <v>0</v>
      </c>
      <c r="BJ233" s="17" t="s">
        <v>89</v>
      </c>
      <c r="BK233" s="150">
        <f t="shared" si="49"/>
        <v>0</v>
      </c>
      <c r="BL233" s="17" t="s">
        <v>1696</v>
      </c>
      <c r="BM233" s="149" t="s">
        <v>3538</v>
      </c>
    </row>
    <row r="234" spans="2:65" s="1" customFormat="1" ht="16.5" customHeight="1">
      <c r="B234" s="136"/>
      <c r="C234" s="180" t="s">
        <v>1350</v>
      </c>
      <c r="D234" s="180" t="s">
        <v>263</v>
      </c>
      <c r="E234" s="181" t="s">
        <v>7130</v>
      </c>
      <c r="F234" s="182" t="s">
        <v>8085</v>
      </c>
      <c r="G234" s="183" t="s">
        <v>333</v>
      </c>
      <c r="H234" s="184">
        <v>4</v>
      </c>
      <c r="I234" s="185"/>
      <c r="J234" s="186">
        <f t="shared" si="40"/>
        <v>0</v>
      </c>
      <c r="K234" s="187"/>
      <c r="L234" s="188"/>
      <c r="M234" s="189" t="s">
        <v>1</v>
      </c>
      <c r="N234" s="190" t="s">
        <v>42</v>
      </c>
      <c r="P234" s="147">
        <f t="shared" si="41"/>
        <v>0</v>
      </c>
      <c r="Q234" s="147">
        <v>0</v>
      </c>
      <c r="R234" s="147">
        <f t="shared" si="42"/>
        <v>0</v>
      </c>
      <c r="S234" s="147">
        <v>0</v>
      </c>
      <c r="T234" s="148">
        <f t="shared" si="43"/>
        <v>0</v>
      </c>
      <c r="AR234" s="149" t="s">
        <v>1696</v>
      </c>
      <c r="AT234" s="149" t="s">
        <v>263</v>
      </c>
      <c r="AU234" s="149" t="s">
        <v>89</v>
      </c>
      <c r="AY234" s="17" t="s">
        <v>156</v>
      </c>
      <c r="BE234" s="150">
        <f t="shared" si="44"/>
        <v>0</v>
      </c>
      <c r="BF234" s="150">
        <f t="shared" si="45"/>
        <v>0</v>
      </c>
      <c r="BG234" s="150">
        <f t="shared" si="46"/>
        <v>0</v>
      </c>
      <c r="BH234" s="150">
        <f t="shared" si="47"/>
        <v>0</v>
      </c>
      <c r="BI234" s="150">
        <f t="shared" si="48"/>
        <v>0</v>
      </c>
      <c r="BJ234" s="17" t="s">
        <v>89</v>
      </c>
      <c r="BK234" s="150">
        <f t="shared" si="49"/>
        <v>0</v>
      </c>
      <c r="BL234" s="17" t="s">
        <v>1696</v>
      </c>
      <c r="BM234" s="149" t="s">
        <v>3545</v>
      </c>
    </row>
    <row r="235" spans="2:65" s="1" customFormat="1" ht="16.5" customHeight="1">
      <c r="B235" s="136"/>
      <c r="C235" s="180" t="s">
        <v>1357</v>
      </c>
      <c r="D235" s="180" t="s">
        <v>263</v>
      </c>
      <c r="E235" s="181" t="s">
        <v>7133</v>
      </c>
      <c r="F235" s="182" t="s">
        <v>8086</v>
      </c>
      <c r="G235" s="183" t="s">
        <v>333</v>
      </c>
      <c r="H235" s="184">
        <v>1</v>
      </c>
      <c r="I235" s="185"/>
      <c r="J235" s="186">
        <f t="shared" si="40"/>
        <v>0</v>
      </c>
      <c r="K235" s="187"/>
      <c r="L235" s="188"/>
      <c r="M235" s="189" t="s">
        <v>1</v>
      </c>
      <c r="N235" s="190" t="s">
        <v>42</v>
      </c>
      <c r="P235" s="147">
        <f t="shared" si="41"/>
        <v>0</v>
      </c>
      <c r="Q235" s="147">
        <v>0</v>
      </c>
      <c r="R235" s="147">
        <f t="shared" si="42"/>
        <v>0</v>
      </c>
      <c r="S235" s="147">
        <v>0</v>
      </c>
      <c r="T235" s="148">
        <f t="shared" si="43"/>
        <v>0</v>
      </c>
      <c r="AR235" s="149" t="s">
        <v>1696</v>
      </c>
      <c r="AT235" s="149" t="s">
        <v>263</v>
      </c>
      <c r="AU235" s="149" t="s">
        <v>89</v>
      </c>
      <c r="AY235" s="17" t="s">
        <v>156</v>
      </c>
      <c r="BE235" s="150">
        <f t="shared" si="44"/>
        <v>0</v>
      </c>
      <c r="BF235" s="150">
        <f t="shared" si="45"/>
        <v>0</v>
      </c>
      <c r="BG235" s="150">
        <f t="shared" si="46"/>
        <v>0</v>
      </c>
      <c r="BH235" s="150">
        <f t="shared" si="47"/>
        <v>0</v>
      </c>
      <c r="BI235" s="150">
        <f t="shared" si="48"/>
        <v>0</v>
      </c>
      <c r="BJ235" s="17" t="s">
        <v>89</v>
      </c>
      <c r="BK235" s="150">
        <f t="shared" si="49"/>
        <v>0</v>
      </c>
      <c r="BL235" s="17" t="s">
        <v>1696</v>
      </c>
      <c r="BM235" s="149" t="s">
        <v>3555</v>
      </c>
    </row>
    <row r="236" spans="2:65" s="1" customFormat="1" ht="24.2" customHeight="1">
      <c r="B236" s="136"/>
      <c r="C236" s="180" t="s">
        <v>1367</v>
      </c>
      <c r="D236" s="180" t="s">
        <v>263</v>
      </c>
      <c r="E236" s="181" t="s">
        <v>7137</v>
      </c>
      <c r="F236" s="182" t="s">
        <v>8087</v>
      </c>
      <c r="G236" s="183" t="s">
        <v>333</v>
      </c>
      <c r="H236" s="184">
        <v>1</v>
      </c>
      <c r="I236" s="185"/>
      <c r="J236" s="186">
        <f t="shared" si="40"/>
        <v>0</v>
      </c>
      <c r="K236" s="187"/>
      <c r="L236" s="188"/>
      <c r="M236" s="189" t="s">
        <v>1</v>
      </c>
      <c r="N236" s="190" t="s">
        <v>42</v>
      </c>
      <c r="P236" s="147">
        <f t="shared" si="41"/>
        <v>0</v>
      </c>
      <c r="Q236" s="147">
        <v>0</v>
      </c>
      <c r="R236" s="147">
        <f t="shared" si="42"/>
        <v>0</v>
      </c>
      <c r="S236" s="147">
        <v>0</v>
      </c>
      <c r="T236" s="148">
        <f t="shared" si="43"/>
        <v>0</v>
      </c>
      <c r="AR236" s="149" t="s">
        <v>1696</v>
      </c>
      <c r="AT236" s="149" t="s">
        <v>263</v>
      </c>
      <c r="AU236" s="149" t="s">
        <v>89</v>
      </c>
      <c r="AY236" s="17" t="s">
        <v>156</v>
      </c>
      <c r="BE236" s="150">
        <f t="shared" si="44"/>
        <v>0</v>
      </c>
      <c r="BF236" s="150">
        <f t="shared" si="45"/>
        <v>0</v>
      </c>
      <c r="BG236" s="150">
        <f t="shared" si="46"/>
        <v>0</v>
      </c>
      <c r="BH236" s="150">
        <f t="shared" si="47"/>
        <v>0</v>
      </c>
      <c r="BI236" s="150">
        <f t="shared" si="48"/>
        <v>0</v>
      </c>
      <c r="BJ236" s="17" t="s">
        <v>89</v>
      </c>
      <c r="BK236" s="150">
        <f t="shared" si="49"/>
        <v>0</v>
      </c>
      <c r="BL236" s="17" t="s">
        <v>1696</v>
      </c>
      <c r="BM236" s="149" t="s">
        <v>3615</v>
      </c>
    </row>
    <row r="237" spans="2:65" s="1" customFormat="1" ht="24.2" customHeight="1">
      <c r="B237" s="136"/>
      <c r="C237" s="180" t="s">
        <v>1374</v>
      </c>
      <c r="D237" s="180" t="s">
        <v>263</v>
      </c>
      <c r="E237" s="181" t="s">
        <v>7139</v>
      </c>
      <c r="F237" s="182" t="s">
        <v>8088</v>
      </c>
      <c r="G237" s="183" t="s">
        <v>333</v>
      </c>
      <c r="H237" s="184">
        <v>1</v>
      </c>
      <c r="I237" s="185"/>
      <c r="J237" s="186">
        <f t="shared" ref="J237:J261" si="50">ROUND(I237*H237,2)</f>
        <v>0</v>
      </c>
      <c r="K237" s="187"/>
      <c r="L237" s="188"/>
      <c r="M237" s="189" t="s">
        <v>1</v>
      </c>
      <c r="N237" s="190" t="s">
        <v>42</v>
      </c>
      <c r="P237" s="147">
        <f t="shared" ref="P237:P261" si="51">O237*H237</f>
        <v>0</v>
      </c>
      <c r="Q237" s="147">
        <v>0</v>
      </c>
      <c r="R237" s="147">
        <f t="shared" ref="R237:R261" si="52">Q237*H237</f>
        <v>0</v>
      </c>
      <c r="S237" s="147">
        <v>0</v>
      </c>
      <c r="T237" s="148">
        <f t="shared" ref="T237:T261" si="53">S237*H237</f>
        <v>0</v>
      </c>
      <c r="AR237" s="149" t="s">
        <v>1696</v>
      </c>
      <c r="AT237" s="149" t="s">
        <v>263</v>
      </c>
      <c r="AU237" s="149" t="s">
        <v>89</v>
      </c>
      <c r="AY237" s="17" t="s">
        <v>156</v>
      </c>
      <c r="BE237" s="150">
        <f t="shared" ref="BE237:BE261" si="54">IF(N237="základná",J237,0)</f>
        <v>0</v>
      </c>
      <c r="BF237" s="150">
        <f t="shared" ref="BF237:BF261" si="55">IF(N237="znížená",J237,0)</f>
        <v>0</v>
      </c>
      <c r="BG237" s="150">
        <f t="shared" ref="BG237:BG261" si="56">IF(N237="zákl. prenesená",J237,0)</f>
        <v>0</v>
      </c>
      <c r="BH237" s="150">
        <f t="shared" ref="BH237:BH261" si="57">IF(N237="zníž. prenesená",J237,0)</f>
        <v>0</v>
      </c>
      <c r="BI237" s="150">
        <f t="shared" ref="BI237:BI261" si="58">IF(N237="nulová",J237,0)</f>
        <v>0</v>
      </c>
      <c r="BJ237" s="17" t="s">
        <v>89</v>
      </c>
      <c r="BK237" s="150">
        <f t="shared" ref="BK237:BK261" si="59">ROUND(I237*H237,2)</f>
        <v>0</v>
      </c>
      <c r="BL237" s="17" t="s">
        <v>1696</v>
      </c>
      <c r="BM237" s="149" t="s">
        <v>3661</v>
      </c>
    </row>
    <row r="238" spans="2:65" s="1" customFormat="1" ht="16.5" customHeight="1">
      <c r="B238" s="136"/>
      <c r="C238" s="180" t="s">
        <v>1380</v>
      </c>
      <c r="D238" s="180" t="s">
        <v>263</v>
      </c>
      <c r="E238" s="181" t="s">
        <v>7141</v>
      </c>
      <c r="F238" s="182" t="s">
        <v>8089</v>
      </c>
      <c r="G238" s="183" t="s">
        <v>396</v>
      </c>
      <c r="H238" s="184">
        <v>25</v>
      </c>
      <c r="I238" s="185"/>
      <c r="J238" s="186">
        <f t="shared" si="50"/>
        <v>0</v>
      </c>
      <c r="K238" s="187"/>
      <c r="L238" s="188"/>
      <c r="M238" s="189" t="s">
        <v>1</v>
      </c>
      <c r="N238" s="190" t="s">
        <v>42</v>
      </c>
      <c r="P238" s="147">
        <f t="shared" si="51"/>
        <v>0</v>
      </c>
      <c r="Q238" s="147">
        <v>0</v>
      </c>
      <c r="R238" s="147">
        <f t="shared" si="52"/>
        <v>0</v>
      </c>
      <c r="S238" s="147">
        <v>0</v>
      </c>
      <c r="T238" s="148">
        <f t="shared" si="53"/>
        <v>0</v>
      </c>
      <c r="AR238" s="149" t="s">
        <v>1696</v>
      </c>
      <c r="AT238" s="149" t="s">
        <v>263</v>
      </c>
      <c r="AU238" s="149" t="s">
        <v>89</v>
      </c>
      <c r="AY238" s="17" t="s">
        <v>156</v>
      </c>
      <c r="BE238" s="150">
        <f t="shared" si="54"/>
        <v>0</v>
      </c>
      <c r="BF238" s="150">
        <f t="shared" si="55"/>
        <v>0</v>
      </c>
      <c r="BG238" s="150">
        <f t="shared" si="56"/>
        <v>0</v>
      </c>
      <c r="BH238" s="150">
        <f t="shared" si="57"/>
        <v>0</v>
      </c>
      <c r="BI238" s="150">
        <f t="shared" si="58"/>
        <v>0</v>
      </c>
      <c r="BJ238" s="17" t="s">
        <v>89</v>
      </c>
      <c r="BK238" s="150">
        <f t="shared" si="59"/>
        <v>0</v>
      </c>
      <c r="BL238" s="17" t="s">
        <v>1696</v>
      </c>
      <c r="BM238" s="149" t="s">
        <v>3669</v>
      </c>
    </row>
    <row r="239" spans="2:65" s="1" customFormat="1" ht="16.5" customHeight="1">
      <c r="B239" s="136"/>
      <c r="C239" s="180" t="s">
        <v>1387</v>
      </c>
      <c r="D239" s="180" t="s">
        <v>263</v>
      </c>
      <c r="E239" s="181" t="s">
        <v>7143</v>
      </c>
      <c r="F239" s="182" t="s">
        <v>8090</v>
      </c>
      <c r="G239" s="183" t="s">
        <v>396</v>
      </c>
      <c r="H239" s="184">
        <v>5</v>
      </c>
      <c r="I239" s="185"/>
      <c r="J239" s="186">
        <f t="shared" si="50"/>
        <v>0</v>
      </c>
      <c r="K239" s="187"/>
      <c r="L239" s="188"/>
      <c r="M239" s="189" t="s">
        <v>1</v>
      </c>
      <c r="N239" s="190" t="s">
        <v>42</v>
      </c>
      <c r="P239" s="147">
        <f t="shared" si="51"/>
        <v>0</v>
      </c>
      <c r="Q239" s="147">
        <v>0</v>
      </c>
      <c r="R239" s="147">
        <f t="shared" si="52"/>
        <v>0</v>
      </c>
      <c r="S239" s="147">
        <v>0</v>
      </c>
      <c r="T239" s="148">
        <f t="shared" si="53"/>
        <v>0</v>
      </c>
      <c r="AR239" s="149" t="s">
        <v>1696</v>
      </c>
      <c r="AT239" s="149" t="s">
        <v>263</v>
      </c>
      <c r="AU239" s="149" t="s">
        <v>89</v>
      </c>
      <c r="AY239" s="17" t="s">
        <v>156</v>
      </c>
      <c r="BE239" s="150">
        <f t="shared" si="54"/>
        <v>0</v>
      </c>
      <c r="BF239" s="150">
        <f t="shared" si="55"/>
        <v>0</v>
      </c>
      <c r="BG239" s="150">
        <f t="shared" si="56"/>
        <v>0</v>
      </c>
      <c r="BH239" s="150">
        <f t="shared" si="57"/>
        <v>0</v>
      </c>
      <c r="BI239" s="150">
        <f t="shared" si="58"/>
        <v>0</v>
      </c>
      <c r="BJ239" s="17" t="s">
        <v>89</v>
      </c>
      <c r="BK239" s="150">
        <f t="shared" si="59"/>
        <v>0</v>
      </c>
      <c r="BL239" s="17" t="s">
        <v>1696</v>
      </c>
      <c r="BM239" s="149" t="s">
        <v>3677</v>
      </c>
    </row>
    <row r="240" spans="2:65" s="1" customFormat="1" ht="16.5" customHeight="1">
      <c r="B240" s="136"/>
      <c r="C240" s="180" t="s">
        <v>1394</v>
      </c>
      <c r="D240" s="180" t="s">
        <v>263</v>
      </c>
      <c r="E240" s="181" t="s">
        <v>7145</v>
      </c>
      <c r="F240" s="182" t="s">
        <v>8091</v>
      </c>
      <c r="G240" s="183" t="s">
        <v>396</v>
      </c>
      <c r="H240" s="184">
        <v>10</v>
      </c>
      <c r="I240" s="185"/>
      <c r="J240" s="186">
        <f t="shared" si="50"/>
        <v>0</v>
      </c>
      <c r="K240" s="187"/>
      <c r="L240" s="188"/>
      <c r="M240" s="189" t="s">
        <v>1</v>
      </c>
      <c r="N240" s="190" t="s">
        <v>42</v>
      </c>
      <c r="P240" s="147">
        <f t="shared" si="51"/>
        <v>0</v>
      </c>
      <c r="Q240" s="147">
        <v>0</v>
      </c>
      <c r="R240" s="147">
        <f t="shared" si="52"/>
        <v>0</v>
      </c>
      <c r="S240" s="147">
        <v>0</v>
      </c>
      <c r="T240" s="148">
        <f t="shared" si="53"/>
        <v>0</v>
      </c>
      <c r="AR240" s="149" t="s">
        <v>1696</v>
      </c>
      <c r="AT240" s="149" t="s">
        <v>263</v>
      </c>
      <c r="AU240" s="149" t="s">
        <v>89</v>
      </c>
      <c r="AY240" s="17" t="s">
        <v>156</v>
      </c>
      <c r="BE240" s="150">
        <f t="shared" si="54"/>
        <v>0</v>
      </c>
      <c r="BF240" s="150">
        <f t="shared" si="55"/>
        <v>0</v>
      </c>
      <c r="BG240" s="150">
        <f t="shared" si="56"/>
        <v>0</v>
      </c>
      <c r="BH240" s="150">
        <f t="shared" si="57"/>
        <v>0</v>
      </c>
      <c r="BI240" s="150">
        <f t="shared" si="58"/>
        <v>0</v>
      </c>
      <c r="BJ240" s="17" t="s">
        <v>89</v>
      </c>
      <c r="BK240" s="150">
        <f t="shared" si="59"/>
        <v>0</v>
      </c>
      <c r="BL240" s="17" t="s">
        <v>1696</v>
      </c>
      <c r="BM240" s="149" t="s">
        <v>5747</v>
      </c>
    </row>
    <row r="241" spans="2:65" s="1" customFormat="1" ht="16.5" customHeight="1">
      <c r="B241" s="136"/>
      <c r="C241" s="180" t="s">
        <v>1406</v>
      </c>
      <c r="D241" s="180" t="s">
        <v>263</v>
      </c>
      <c r="E241" s="181" t="s">
        <v>7148</v>
      </c>
      <c r="F241" s="182" t="s">
        <v>8092</v>
      </c>
      <c r="G241" s="183" t="s">
        <v>396</v>
      </c>
      <c r="H241" s="184">
        <v>40</v>
      </c>
      <c r="I241" s="185"/>
      <c r="J241" s="186">
        <f t="shared" si="50"/>
        <v>0</v>
      </c>
      <c r="K241" s="187"/>
      <c r="L241" s="188"/>
      <c r="M241" s="189" t="s">
        <v>1</v>
      </c>
      <c r="N241" s="190" t="s">
        <v>42</v>
      </c>
      <c r="P241" s="147">
        <f t="shared" si="51"/>
        <v>0</v>
      </c>
      <c r="Q241" s="147">
        <v>0</v>
      </c>
      <c r="R241" s="147">
        <f t="shared" si="52"/>
        <v>0</v>
      </c>
      <c r="S241" s="147">
        <v>0</v>
      </c>
      <c r="T241" s="148">
        <f t="shared" si="53"/>
        <v>0</v>
      </c>
      <c r="AR241" s="149" t="s">
        <v>1696</v>
      </c>
      <c r="AT241" s="149" t="s">
        <v>263</v>
      </c>
      <c r="AU241" s="149" t="s">
        <v>89</v>
      </c>
      <c r="AY241" s="17" t="s">
        <v>156</v>
      </c>
      <c r="BE241" s="150">
        <f t="shared" si="54"/>
        <v>0</v>
      </c>
      <c r="BF241" s="150">
        <f t="shared" si="55"/>
        <v>0</v>
      </c>
      <c r="BG241" s="150">
        <f t="shared" si="56"/>
        <v>0</v>
      </c>
      <c r="BH241" s="150">
        <f t="shared" si="57"/>
        <v>0</v>
      </c>
      <c r="BI241" s="150">
        <f t="shared" si="58"/>
        <v>0</v>
      </c>
      <c r="BJ241" s="17" t="s">
        <v>89</v>
      </c>
      <c r="BK241" s="150">
        <f t="shared" si="59"/>
        <v>0</v>
      </c>
      <c r="BL241" s="17" t="s">
        <v>1696</v>
      </c>
      <c r="BM241" s="149" t="s">
        <v>5755</v>
      </c>
    </row>
    <row r="242" spans="2:65" s="1" customFormat="1" ht="16.5" customHeight="1">
      <c r="B242" s="136"/>
      <c r="C242" s="180" t="s">
        <v>1419</v>
      </c>
      <c r="D242" s="180" t="s">
        <v>263</v>
      </c>
      <c r="E242" s="181" t="s">
        <v>7150</v>
      </c>
      <c r="F242" s="182" t="s">
        <v>8093</v>
      </c>
      <c r="G242" s="183" t="s">
        <v>396</v>
      </c>
      <c r="H242" s="184">
        <v>60</v>
      </c>
      <c r="I242" s="185"/>
      <c r="J242" s="186">
        <f t="shared" si="50"/>
        <v>0</v>
      </c>
      <c r="K242" s="187"/>
      <c r="L242" s="188"/>
      <c r="M242" s="189" t="s">
        <v>1</v>
      </c>
      <c r="N242" s="190" t="s">
        <v>42</v>
      </c>
      <c r="P242" s="147">
        <f t="shared" si="51"/>
        <v>0</v>
      </c>
      <c r="Q242" s="147">
        <v>0</v>
      </c>
      <c r="R242" s="147">
        <f t="shared" si="52"/>
        <v>0</v>
      </c>
      <c r="S242" s="147">
        <v>0</v>
      </c>
      <c r="T242" s="148">
        <f t="shared" si="53"/>
        <v>0</v>
      </c>
      <c r="AR242" s="149" t="s">
        <v>1696</v>
      </c>
      <c r="AT242" s="149" t="s">
        <v>263</v>
      </c>
      <c r="AU242" s="149" t="s">
        <v>89</v>
      </c>
      <c r="AY242" s="17" t="s">
        <v>156</v>
      </c>
      <c r="BE242" s="150">
        <f t="shared" si="54"/>
        <v>0</v>
      </c>
      <c r="BF242" s="150">
        <f t="shared" si="55"/>
        <v>0</v>
      </c>
      <c r="BG242" s="150">
        <f t="shared" si="56"/>
        <v>0</v>
      </c>
      <c r="BH242" s="150">
        <f t="shared" si="57"/>
        <v>0</v>
      </c>
      <c r="BI242" s="150">
        <f t="shared" si="58"/>
        <v>0</v>
      </c>
      <c r="BJ242" s="17" t="s">
        <v>89</v>
      </c>
      <c r="BK242" s="150">
        <f t="shared" si="59"/>
        <v>0</v>
      </c>
      <c r="BL242" s="17" t="s">
        <v>1696</v>
      </c>
      <c r="BM242" s="149" t="s">
        <v>5763</v>
      </c>
    </row>
    <row r="243" spans="2:65" s="1" customFormat="1" ht="16.5" customHeight="1">
      <c r="B243" s="136"/>
      <c r="C243" s="180" t="s">
        <v>1423</v>
      </c>
      <c r="D243" s="180" t="s">
        <v>263</v>
      </c>
      <c r="E243" s="181" t="s">
        <v>7152</v>
      </c>
      <c r="F243" s="182" t="s">
        <v>8094</v>
      </c>
      <c r="G243" s="183" t="s">
        <v>333</v>
      </c>
      <c r="H243" s="184">
        <v>40</v>
      </c>
      <c r="I243" s="185"/>
      <c r="J243" s="186">
        <f t="shared" si="50"/>
        <v>0</v>
      </c>
      <c r="K243" s="187"/>
      <c r="L243" s="188"/>
      <c r="M243" s="189" t="s">
        <v>1</v>
      </c>
      <c r="N243" s="190" t="s">
        <v>42</v>
      </c>
      <c r="P243" s="147">
        <f t="shared" si="51"/>
        <v>0</v>
      </c>
      <c r="Q243" s="147">
        <v>0</v>
      </c>
      <c r="R243" s="147">
        <f t="shared" si="52"/>
        <v>0</v>
      </c>
      <c r="S243" s="147">
        <v>0</v>
      </c>
      <c r="T243" s="148">
        <f t="shared" si="53"/>
        <v>0</v>
      </c>
      <c r="AR243" s="149" t="s">
        <v>1696</v>
      </c>
      <c r="AT243" s="149" t="s">
        <v>263</v>
      </c>
      <c r="AU243" s="149" t="s">
        <v>89</v>
      </c>
      <c r="AY243" s="17" t="s">
        <v>156</v>
      </c>
      <c r="BE243" s="150">
        <f t="shared" si="54"/>
        <v>0</v>
      </c>
      <c r="BF243" s="150">
        <f t="shared" si="55"/>
        <v>0</v>
      </c>
      <c r="BG243" s="150">
        <f t="shared" si="56"/>
        <v>0</v>
      </c>
      <c r="BH243" s="150">
        <f t="shared" si="57"/>
        <v>0</v>
      </c>
      <c r="BI243" s="150">
        <f t="shared" si="58"/>
        <v>0</v>
      </c>
      <c r="BJ243" s="17" t="s">
        <v>89</v>
      </c>
      <c r="BK243" s="150">
        <f t="shared" si="59"/>
        <v>0</v>
      </c>
      <c r="BL243" s="17" t="s">
        <v>1696</v>
      </c>
      <c r="BM243" s="149" t="s">
        <v>5771</v>
      </c>
    </row>
    <row r="244" spans="2:65" s="1" customFormat="1" ht="16.5" customHeight="1">
      <c r="B244" s="136"/>
      <c r="C244" s="180" t="s">
        <v>1427</v>
      </c>
      <c r="D244" s="180" t="s">
        <v>263</v>
      </c>
      <c r="E244" s="181" t="s">
        <v>7154</v>
      </c>
      <c r="F244" s="182" t="s">
        <v>8095</v>
      </c>
      <c r="G244" s="183" t="s">
        <v>333</v>
      </c>
      <c r="H244" s="184">
        <v>38</v>
      </c>
      <c r="I244" s="185"/>
      <c r="J244" s="186">
        <f t="shared" si="50"/>
        <v>0</v>
      </c>
      <c r="K244" s="187"/>
      <c r="L244" s="188"/>
      <c r="M244" s="189" t="s">
        <v>1</v>
      </c>
      <c r="N244" s="190" t="s">
        <v>42</v>
      </c>
      <c r="P244" s="147">
        <f t="shared" si="51"/>
        <v>0</v>
      </c>
      <c r="Q244" s="147">
        <v>0</v>
      </c>
      <c r="R244" s="147">
        <f t="shared" si="52"/>
        <v>0</v>
      </c>
      <c r="S244" s="147">
        <v>0</v>
      </c>
      <c r="T244" s="148">
        <f t="shared" si="53"/>
        <v>0</v>
      </c>
      <c r="AR244" s="149" t="s">
        <v>1696</v>
      </c>
      <c r="AT244" s="149" t="s">
        <v>263</v>
      </c>
      <c r="AU244" s="149" t="s">
        <v>89</v>
      </c>
      <c r="AY244" s="17" t="s">
        <v>156</v>
      </c>
      <c r="BE244" s="150">
        <f t="shared" si="54"/>
        <v>0</v>
      </c>
      <c r="BF244" s="150">
        <f t="shared" si="55"/>
        <v>0</v>
      </c>
      <c r="BG244" s="150">
        <f t="shared" si="56"/>
        <v>0</v>
      </c>
      <c r="BH244" s="150">
        <f t="shared" si="57"/>
        <v>0</v>
      </c>
      <c r="BI244" s="150">
        <f t="shared" si="58"/>
        <v>0</v>
      </c>
      <c r="BJ244" s="17" t="s">
        <v>89</v>
      </c>
      <c r="BK244" s="150">
        <f t="shared" si="59"/>
        <v>0</v>
      </c>
      <c r="BL244" s="17" t="s">
        <v>1696</v>
      </c>
      <c r="BM244" s="149" t="s">
        <v>5779</v>
      </c>
    </row>
    <row r="245" spans="2:65" s="1" customFormat="1" ht="24.2" customHeight="1">
      <c r="B245" s="136"/>
      <c r="C245" s="180" t="s">
        <v>1404</v>
      </c>
      <c r="D245" s="180" t="s">
        <v>263</v>
      </c>
      <c r="E245" s="181" t="s">
        <v>7156</v>
      </c>
      <c r="F245" s="182" t="s">
        <v>8096</v>
      </c>
      <c r="G245" s="183" t="s">
        <v>333</v>
      </c>
      <c r="H245" s="184">
        <v>1</v>
      </c>
      <c r="I245" s="185"/>
      <c r="J245" s="186">
        <f t="shared" si="50"/>
        <v>0</v>
      </c>
      <c r="K245" s="187"/>
      <c r="L245" s="188"/>
      <c r="M245" s="189" t="s">
        <v>1</v>
      </c>
      <c r="N245" s="190" t="s">
        <v>42</v>
      </c>
      <c r="P245" s="147">
        <f t="shared" si="51"/>
        <v>0</v>
      </c>
      <c r="Q245" s="147">
        <v>0</v>
      </c>
      <c r="R245" s="147">
        <f t="shared" si="52"/>
        <v>0</v>
      </c>
      <c r="S245" s="147">
        <v>0</v>
      </c>
      <c r="T245" s="148">
        <f t="shared" si="53"/>
        <v>0</v>
      </c>
      <c r="AR245" s="149" t="s">
        <v>1696</v>
      </c>
      <c r="AT245" s="149" t="s">
        <v>263</v>
      </c>
      <c r="AU245" s="149" t="s">
        <v>89</v>
      </c>
      <c r="AY245" s="17" t="s">
        <v>156</v>
      </c>
      <c r="BE245" s="150">
        <f t="shared" si="54"/>
        <v>0</v>
      </c>
      <c r="BF245" s="150">
        <f t="shared" si="55"/>
        <v>0</v>
      </c>
      <c r="BG245" s="150">
        <f t="shared" si="56"/>
        <v>0</v>
      </c>
      <c r="BH245" s="150">
        <f t="shared" si="57"/>
        <v>0</v>
      </c>
      <c r="BI245" s="150">
        <f t="shared" si="58"/>
        <v>0</v>
      </c>
      <c r="BJ245" s="17" t="s">
        <v>89</v>
      </c>
      <c r="BK245" s="150">
        <f t="shared" si="59"/>
        <v>0</v>
      </c>
      <c r="BL245" s="17" t="s">
        <v>1696</v>
      </c>
      <c r="BM245" s="149" t="s">
        <v>5787</v>
      </c>
    </row>
    <row r="246" spans="2:65" s="1" customFormat="1" ht="16.5" customHeight="1">
      <c r="B246" s="136"/>
      <c r="C246" s="180" t="s">
        <v>1436</v>
      </c>
      <c r="D246" s="180" t="s">
        <v>263</v>
      </c>
      <c r="E246" s="181" t="s">
        <v>7158</v>
      </c>
      <c r="F246" s="182" t="s">
        <v>8097</v>
      </c>
      <c r="G246" s="183" t="s">
        <v>333</v>
      </c>
      <c r="H246" s="184">
        <v>2</v>
      </c>
      <c r="I246" s="185"/>
      <c r="J246" s="186">
        <f t="shared" si="50"/>
        <v>0</v>
      </c>
      <c r="K246" s="187"/>
      <c r="L246" s="188"/>
      <c r="M246" s="189" t="s">
        <v>1</v>
      </c>
      <c r="N246" s="190" t="s">
        <v>42</v>
      </c>
      <c r="P246" s="147">
        <f t="shared" si="51"/>
        <v>0</v>
      </c>
      <c r="Q246" s="147">
        <v>0</v>
      </c>
      <c r="R246" s="147">
        <f t="shared" si="52"/>
        <v>0</v>
      </c>
      <c r="S246" s="147">
        <v>0</v>
      </c>
      <c r="T246" s="148">
        <f t="shared" si="53"/>
        <v>0</v>
      </c>
      <c r="AR246" s="149" t="s">
        <v>1696</v>
      </c>
      <c r="AT246" s="149" t="s">
        <v>263</v>
      </c>
      <c r="AU246" s="149" t="s">
        <v>89</v>
      </c>
      <c r="AY246" s="17" t="s">
        <v>156</v>
      </c>
      <c r="BE246" s="150">
        <f t="shared" si="54"/>
        <v>0</v>
      </c>
      <c r="BF246" s="150">
        <f t="shared" si="55"/>
        <v>0</v>
      </c>
      <c r="BG246" s="150">
        <f t="shared" si="56"/>
        <v>0</v>
      </c>
      <c r="BH246" s="150">
        <f t="shared" si="57"/>
        <v>0</v>
      </c>
      <c r="BI246" s="150">
        <f t="shared" si="58"/>
        <v>0</v>
      </c>
      <c r="BJ246" s="17" t="s">
        <v>89</v>
      </c>
      <c r="BK246" s="150">
        <f t="shared" si="59"/>
        <v>0</v>
      </c>
      <c r="BL246" s="17" t="s">
        <v>1696</v>
      </c>
      <c r="BM246" s="149" t="s">
        <v>5795</v>
      </c>
    </row>
    <row r="247" spans="2:65" s="1" customFormat="1" ht="16.5" customHeight="1">
      <c r="B247" s="136"/>
      <c r="C247" s="180" t="s">
        <v>1442</v>
      </c>
      <c r="D247" s="180" t="s">
        <v>263</v>
      </c>
      <c r="E247" s="181" t="s">
        <v>7160</v>
      </c>
      <c r="F247" s="182" t="s">
        <v>8098</v>
      </c>
      <c r="G247" s="183" t="s">
        <v>333</v>
      </c>
      <c r="H247" s="184">
        <v>2</v>
      </c>
      <c r="I247" s="185"/>
      <c r="J247" s="186">
        <f t="shared" si="50"/>
        <v>0</v>
      </c>
      <c r="K247" s="187"/>
      <c r="L247" s="188"/>
      <c r="M247" s="189" t="s">
        <v>1</v>
      </c>
      <c r="N247" s="190" t="s">
        <v>42</v>
      </c>
      <c r="P247" s="147">
        <f t="shared" si="51"/>
        <v>0</v>
      </c>
      <c r="Q247" s="147">
        <v>0</v>
      </c>
      <c r="R247" s="147">
        <f t="shared" si="52"/>
        <v>0</v>
      </c>
      <c r="S247" s="147">
        <v>0</v>
      </c>
      <c r="T247" s="148">
        <f t="shared" si="53"/>
        <v>0</v>
      </c>
      <c r="AR247" s="149" t="s">
        <v>1696</v>
      </c>
      <c r="AT247" s="149" t="s">
        <v>263</v>
      </c>
      <c r="AU247" s="149" t="s">
        <v>89</v>
      </c>
      <c r="AY247" s="17" t="s">
        <v>156</v>
      </c>
      <c r="BE247" s="150">
        <f t="shared" si="54"/>
        <v>0</v>
      </c>
      <c r="BF247" s="150">
        <f t="shared" si="55"/>
        <v>0</v>
      </c>
      <c r="BG247" s="150">
        <f t="shared" si="56"/>
        <v>0</v>
      </c>
      <c r="BH247" s="150">
        <f t="shared" si="57"/>
        <v>0</v>
      </c>
      <c r="BI247" s="150">
        <f t="shared" si="58"/>
        <v>0</v>
      </c>
      <c r="BJ247" s="17" t="s">
        <v>89</v>
      </c>
      <c r="BK247" s="150">
        <f t="shared" si="59"/>
        <v>0</v>
      </c>
      <c r="BL247" s="17" t="s">
        <v>1696</v>
      </c>
      <c r="BM247" s="149" t="s">
        <v>5804</v>
      </c>
    </row>
    <row r="248" spans="2:65" s="1" customFormat="1" ht="33" customHeight="1">
      <c r="B248" s="136"/>
      <c r="C248" s="180" t="s">
        <v>1434</v>
      </c>
      <c r="D248" s="180" t="s">
        <v>263</v>
      </c>
      <c r="E248" s="181" t="s">
        <v>7983</v>
      </c>
      <c r="F248" s="182" t="s">
        <v>8099</v>
      </c>
      <c r="G248" s="183" t="s">
        <v>333</v>
      </c>
      <c r="H248" s="184">
        <v>1</v>
      </c>
      <c r="I248" s="185"/>
      <c r="J248" s="186">
        <f t="shared" si="50"/>
        <v>0</v>
      </c>
      <c r="K248" s="187"/>
      <c r="L248" s="188"/>
      <c r="M248" s="189" t="s">
        <v>1</v>
      </c>
      <c r="N248" s="190" t="s">
        <v>42</v>
      </c>
      <c r="P248" s="147">
        <f t="shared" si="51"/>
        <v>0</v>
      </c>
      <c r="Q248" s="147">
        <v>0</v>
      </c>
      <c r="R248" s="147">
        <f t="shared" si="52"/>
        <v>0</v>
      </c>
      <c r="S248" s="147">
        <v>0</v>
      </c>
      <c r="T248" s="148">
        <f t="shared" si="53"/>
        <v>0</v>
      </c>
      <c r="AR248" s="149" t="s">
        <v>1696</v>
      </c>
      <c r="AT248" s="149" t="s">
        <v>263</v>
      </c>
      <c r="AU248" s="149" t="s">
        <v>89</v>
      </c>
      <c r="AY248" s="17" t="s">
        <v>156</v>
      </c>
      <c r="BE248" s="150">
        <f t="shared" si="54"/>
        <v>0</v>
      </c>
      <c r="BF248" s="150">
        <f t="shared" si="55"/>
        <v>0</v>
      </c>
      <c r="BG248" s="150">
        <f t="shared" si="56"/>
        <v>0</v>
      </c>
      <c r="BH248" s="150">
        <f t="shared" si="57"/>
        <v>0</v>
      </c>
      <c r="BI248" s="150">
        <f t="shared" si="58"/>
        <v>0</v>
      </c>
      <c r="BJ248" s="17" t="s">
        <v>89</v>
      </c>
      <c r="BK248" s="150">
        <f t="shared" si="59"/>
        <v>0</v>
      </c>
      <c r="BL248" s="17" t="s">
        <v>1696</v>
      </c>
      <c r="BM248" s="149" t="s">
        <v>5812</v>
      </c>
    </row>
    <row r="249" spans="2:65" s="1" customFormat="1" ht="24.2" customHeight="1">
      <c r="B249" s="136"/>
      <c r="C249" s="180" t="s">
        <v>1449</v>
      </c>
      <c r="D249" s="180" t="s">
        <v>263</v>
      </c>
      <c r="E249" s="181" t="s">
        <v>7167</v>
      </c>
      <c r="F249" s="182" t="s">
        <v>8100</v>
      </c>
      <c r="G249" s="183" t="s">
        <v>333</v>
      </c>
      <c r="H249" s="184">
        <v>1</v>
      </c>
      <c r="I249" s="185"/>
      <c r="J249" s="186">
        <f t="shared" si="50"/>
        <v>0</v>
      </c>
      <c r="K249" s="187"/>
      <c r="L249" s="188"/>
      <c r="M249" s="189" t="s">
        <v>1</v>
      </c>
      <c r="N249" s="190" t="s">
        <v>42</v>
      </c>
      <c r="P249" s="147">
        <f t="shared" si="51"/>
        <v>0</v>
      </c>
      <c r="Q249" s="147">
        <v>0</v>
      </c>
      <c r="R249" s="147">
        <f t="shared" si="52"/>
        <v>0</v>
      </c>
      <c r="S249" s="147">
        <v>0</v>
      </c>
      <c r="T249" s="148">
        <f t="shared" si="53"/>
        <v>0</v>
      </c>
      <c r="AR249" s="149" t="s">
        <v>1696</v>
      </c>
      <c r="AT249" s="149" t="s">
        <v>263</v>
      </c>
      <c r="AU249" s="149" t="s">
        <v>89</v>
      </c>
      <c r="AY249" s="17" t="s">
        <v>156</v>
      </c>
      <c r="BE249" s="150">
        <f t="shared" si="54"/>
        <v>0</v>
      </c>
      <c r="BF249" s="150">
        <f t="shared" si="55"/>
        <v>0</v>
      </c>
      <c r="BG249" s="150">
        <f t="shared" si="56"/>
        <v>0</v>
      </c>
      <c r="BH249" s="150">
        <f t="shared" si="57"/>
        <v>0</v>
      </c>
      <c r="BI249" s="150">
        <f t="shared" si="58"/>
        <v>0</v>
      </c>
      <c r="BJ249" s="17" t="s">
        <v>89</v>
      </c>
      <c r="BK249" s="150">
        <f t="shared" si="59"/>
        <v>0</v>
      </c>
      <c r="BL249" s="17" t="s">
        <v>1696</v>
      </c>
      <c r="BM249" s="149" t="s">
        <v>5820</v>
      </c>
    </row>
    <row r="250" spans="2:65" s="1" customFormat="1" ht="16.5" customHeight="1">
      <c r="B250" s="136"/>
      <c r="C250" s="180" t="s">
        <v>1454</v>
      </c>
      <c r="D250" s="180" t="s">
        <v>263</v>
      </c>
      <c r="E250" s="181" t="s">
        <v>7170</v>
      </c>
      <c r="F250" s="182" t="s">
        <v>8101</v>
      </c>
      <c r="G250" s="183" t="s">
        <v>333</v>
      </c>
      <c r="H250" s="184">
        <v>1</v>
      </c>
      <c r="I250" s="185"/>
      <c r="J250" s="186">
        <f t="shared" si="50"/>
        <v>0</v>
      </c>
      <c r="K250" s="187"/>
      <c r="L250" s="188"/>
      <c r="M250" s="189" t="s">
        <v>1</v>
      </c>
      <c r="N250" s="190" t="s">
        <v>42</v>
      </c>
      <c r="P250" s="147">
        <f t="shared" si="51"/>
        <v>0</v>
      </c>
      <c r="Q250" s="147">
        <v>0</v>
      </c>
      <c r="R250" s="147">
        <f t="shared" si="52"/>
        <v>0</v>
      </c>
      <c r="S250" s="147">
        <v>0</v>
      </c>
      <c r="T250" s="148">
        <f t="shared" si="53"/>
        <v>0</v>
      </c>
      <c r="AR250" s="149" t="s">
        <v>1696</v>
      </c>
      <c r="AT250" s="149" t="s">
        <v>263</v>
      </c>
      <c r="AU250" s="149" t="s">
        <v>89</v>
      </c>
      <c r="AY250" s="17" t="s">
        <v>156</v>
      </c>
      <c r="BE250" s="150">
        <f t="shared" si="54"/>
        <v>0</v>
      </c>
      <c r="BF250" s="150">
        <f t="shared" si="55"/>
        <v>0</v>
      </c>
      <c r="BG250" s="150">
        <f t="shared" si="56"/>
        <v>0</v>
      </c>
      <c r="BH250" s="150">
        <f t="shared" si="57"/>
        <v>0</v>
      </c>
      <c r="BI250" s="150">
        <f t="shared" si="58"/>
        <v>0</v>
      </c>
      <c r="BJ250" s="17" t="s">
        <v>89</v>
      </c>
      <c r="BK250" s="150">
        <f t="shared" si="59"/>
        <v>0</v>
      </c>
      <c r="BL250" s="17" t="s">
        <v>1696</v>
      </c>
      <c r="BM250" s="149" t="s">
        <v>5828</v>
      </c>
    </row>
    <row r="251" spans="2:65" s="1" customFormat="1" ht="16.5" customHeight="1">
      <c r="B251" s="136"/>
      <c r="C251" s="180" t="s">
        <v>309</v>
      </c>
      <c r="D251" s="180" t="s">
        <v>263</v>
      </c>
      <c r="E251" s="181" t="s">
        <v>7173</v>
      </c>
      <c r="F251" s="182" t="s">
        <v>8102</v>
      </c>
      <c r="G251" s="183" t="s">
        <v>333</v>
      </c>
      <c r="H251" s="184">
        <v>1</v>
      </c>
      <c r="I251" s="185"/>
      <c r="J251" s="186">
        <f t="shared" si="50"/>
        <v>0</v>
      </c>
      <c r="K251" s="187"/>
      <c r="L251" s="188"/>
      <c r="M251" s="189" t="s">
        <v>1</v>
      </c>
      <c r="N251" s="190" t="s">
        <v>42</v>
      </c>
      <c r="P251" s="147">
        <f t="shared" si="51"/>
        <v>0</v>
      </c>
      <c r="Q251" s="147">
        <v>0</v>
      </c>
      <c r="R251" s="147">
        <f t="shared" si="52"/>
        <v>0</v>
      </c>
      <c r="S251" s="147">
        <v>0</v>
      </c>
      <c r="T251" s="148">
        <f t="shared" si="53"/>
        <v>0</v>
      </c>
      <c r="AR251" s="149" t="s">
        <v>1696</v>
      </c>
      <c r="AT251" s="149" t="s">
        <v>263</v>
      </c>
      <c r="AU251" s="149" t="s">
        <v>89</v>
      </c>
      <c r="AY251" s="17" t="s">
        <v>156</v>
      </c>
      <c r="BE251" s="150">
        <f t="shared" si="54"/>
        <v>0</v>
      </c>
      <c r="BF251" s="150">
        <f t="shared" si="55"/>
        <v>0</v>
      </c>
      <c r="BG251" s="150">
        <f t="shared" si="56"/>
        <v>0</v>
      </c>
      <c r="BH251" s="150">
        <f t="shared" si="57"/>
        <v>0</v>
      </c>
      <c r="BI251" s="150">
        <f t="shared" si="58"/>
        <v>0</v>
      </c>
      <c r="BJ251" s="17" t="s">
        <v>89</v>
      </c>
      <c r="BK251" s="150">
        <f t="shared" si="59"/>
        <v>0</v>
      </c>
      <c r="BL251" s="17" t="s">
        <v>1696</v>
      </c>
      <c r="BM251" s="149" t="s">
        <v>5836</v>
      </c>
    </row>
    <row r="252" spans="2:65" s="1" customFormat="1" ht="33" customHeight="1">
      <c r="B252" s="136"/>
      <c r="C252" s="180" t="s">
        <v>1461</v>
      </c>
      <c r="D252" s="180" t="s">
        <v>263</v>
      </c>
      <c r="E252" s="181" t="s">
        <v>7176</v>
      </c>
      <c r="F252" s="182" t="s">
        <v>8103</v>
      </c>
      <c r="G252" s="183" t="s">
        <v>333</v>
      </c>
      <c r="H252" s="184">
        <v>1</v>
      </c>
      <c r="I252" s="185"/>
      <c r="J252" s="186">
        <f t="shared" si="50"/>
        <v>0</v>
      </c>
      <c r="K252" s="187"/>
      <c r="L252" s="188"/>
      <c r="M252" s="189" t="s">
        <v>1</v>
      </c>
      <c r="N252" s="190" t="s">
        <v>42</v>
      </c>
      <c r="P252" s="147">
        <f t="shared" si="51"/>
        <v>0</v>
      </c>
      <c r="Q252" s="147">
        <v>0</v>
      </c>
      <c r="R252" s="147">
        <f t="shared" si="52"/>
        <v>0</v>
      </c>
      <c r="S252" s="147">
        <v>0</v>
      </c>
      <c r="T252" s="148">
        <f t="shared" si="53"/>
        <v>0</v>
      </c>
      <c r="AR252" s="149" t="s">
        <v>1696</v>
      </c>
      <c r="AT252" s="149" t="s">
        <v>263</v>
      </c>
      <c r="AU252" s="149" t="s">
        <v>89</v>
      </c>
      <c r="AY252" s="17" t="s">
        <v>156</v>
      </c>
      <c r="BE252" s="150">
        <f t="shared" si="54"/>
        <v>0</v>
      </c>
      <c r="BF252" s="150">
        <f t="shared" si="55"/>
        <v>0</v>
      </c>
      <c r="BG252" s="150">
        <f t="shared" si="56"/>
        <v>0</v>
      </c>
      <c r="BH252" s="150">
        <f t="shared" si="57"/>
        <v>0</v>
      </c>
      <c r="BI252" s="150">
        <f t="shared" si="58"/>
        <v>0</v>
      </c>
      <c r="BJ252" s="17" t="s">
        <v>89</v>
      </c>
      <c r="BK252" s="150">
        <f t="shared" si="59"/>
        <v>0</v>
      </c>
      <c r="BL252" s="17" t="s">
        <v>1696</v>
      </c>
      <c r="BM252" s="149" t="s">
        <v>5844</v>
      </c>
    </row>
    <row r="253" spans="2:65" s="1" customFormat="1" ht="24.2" customHeight="1">
      <c r="B253" s="136"/>
      <c r="C253" s="180" t="s">
        <v>1467</v>
      </c>
      <c r="D253" s="180" t="s">
        <v>263</v>
      </c>
      <c r="E253" s="181" t="s">
        <v>7179</v>
      </c>
      <c r="F253" s="182" t="s">
        <v>8104</v>
      </c>
      <c r="G253" s="183" t="s">
        <v>333</v>
      </c>
      <c r="H253" s="184">
        <v>1</v>
      </c>
      <c r="I253" s="185"/>
      <c r="J253" s="186">
        <f t="shared" si="50"/>
        <v>0</v>
      </c>
      <c r="K253" s="187"/>
      <c r="L253" s="188"/>
      <c r="M253" s="189" t="s">
        <v>1</v>
      </c>
      <c r="N253" s="190" t="s">
        <v>42</v>
      </c>
      <c r="P253" s="147">
        <f t="shared" si="51"/>
        <v>0</v>
      </c>
      <c r="Q253" s="147">
        <v>0</v>
      </c>
      <c r="R253" s="147">
        <f t="shared" si="52"/>
        <v>0</v>
      </c>
      <c r="S253" s="147">
        <v>0</v>
      </c>
      <c r="T253" s="148">
        <f t="shared" si="53"/>
        <v>0</v>
      </c>
      <c r="AR253" s="149" t="s">
        <v>1696</v>
      </c>
      <c r="AT253" s="149" t="s">
        <v>263</v>
      </c>
      <c r="AU253" s="149" t="s">
        <v>89</v>
      </c>
      <c r="AY253" s="17" t="s">
        <v>156</v>
      </c>
      <c r="BE253" s="150">
        <f t="shared" si="54"/>
        <v>0</v>
      </c>
      <c r="BF253" s="150">
        <f t="shared" si="55"/>
        <v>0</v>
      </c>
      <c r="BG253" s="150">
        <f t="shared" si="56"/>
        <v>0</v>
      </c>
      <c r="BH253" s="150">
        <f t="shared" si="57"/>
        <v>0</v>
      </c>
      <c r="BI253" s="150">
        <f t="shared" si="58"/>
        <v>0</v>
      </c>
      <c r="BJ253" s="17" t="s">
        <v>89</v>
      </c>
      <c r="BK253" s="150">
        <f t="shared" si="59"/>
        <v>0</v>
      </c>
      <c r="BL253" s="17" t="s">
        <v>1696</v>
      </c>
      <c r="BM253" s="149" t="s">
        <v>5852</v>
      </c>
    </row>
    <row r="254" spans="2:65" s="1" customFormat="1" ht="16.5" customHeight="1">
      <c r="B254" s="136"/>
      <c r="C254" s="180" t="s">
        <v>1471</v>
      </c>
      <c r="D254" s="180" t="s">
        <v>263</v>
      </c>
      <c r="E254" s="181" t="s">
        <v>7984</v>
      </c>
      <c r="F254" s="182" t="s">
        <v>8101</v>
      </c>
      <c r="G254" s="183" t="s">
        <v>333</v>
      </c>
      <c r="H254" s="184">
        <v>1</v>
      </c>
      <c r="I254" s="185"/>
      <c r="J254" s="186">
        <f t="shared" si="50"/>
        <v>0</v>
      </c>
      <c r="K254" s="187"/>
      <c r="L254" s="188"/>
      <c r="M254" s="189" t="s">
        <v>1</v>
      </c>
      <c r="N254" s="190" t="s">
        <v>42</v>
      </c>
      <c r="P254" s="147">
        <f t="shared" si="51"/>
        <v>0</v>
      </c>
      <c r="Q254" s="147">
        <v>0</v>
      </c>
      <c r="R254" s="147">
        <f t="shared" si="52"/>
        <v>0</v>
      </c>
      <c r="S254" s="147">
        <v>0</v>
      </c>
      <c r="T254" s="148">
        <f t="shared" si="53"/>
        <v>0</v>
      </c>
      <c r="AR254" s="149" t="s">
        <v>1696</v>
      </c>
      <c r="AT254" s="149" t="s">
        <v>263</v>
      </c>
      <c r="AU254" s="149" t="s">
        <v>89</v>
      </c>
      <c r="AY254" s="17" t="s">
        <v>156</v>
      </c>
      <c r="BE254" s="150">
        <f t="shared" si="54"/>
        <v>0</v>
      </c>
      <c r="BF254" s="150">
        <f t="shared" si="55"/>
        <v>0</v>
      </c>
      <c r="BG254" s="150">
        <f t="shared" si="56"/>
        <v>0</v>
      </c>
      <c r="BH254" s="150">
        <f t="shared" si="57"/>
        <v>0</v>
      </c>
      <c r="BI254" s="150">
        <f t="shared" si="58"/>
        <v>0</v>
      </c>
      <c r="BJ254" s="17" t="s">
        <v>89</v>
      </c>
      <c r="BK254" s="150">
        <f t="shared" si="59"/>
        <v>0</v>
      </c>
      <c r="BL254" s="17" t="s">
        <v>1696</v>
      </c>
      <c r="BM254" s="149" t="s">
        <v>5860</v>
      </c>
    </row>
    <row r="255" spans="2:65" s="1" customFormat="1" ht="16.5" customHeight="1">
      <c r="B255" s="136"/>
      <c r="C255" s="180" t="s">
        <v>1478</v>
      </c>
      <c r="D255" s="180" t="s">
        <v>263</v>
      </c>
      <c r="E255" s="181" t="s">
        <v>7985</v>
      </c>
      <c r="F255" s="182" t="s">
        <v>8102</v>
      </c>
      <c r="G255" s="183" t="s">
        <v>333</v>
      </c>
      <c r="H255" s="184">
        <v>1</v>
      </c>
      <c r="I255" s="185"/>
      <c r="J255" s="186">
        <f t="shared" si="50"/>
        <v>0</v>
      </c>
      <c r="K255" s="187"/>
      <c r="L255" s="188"/>
      <c r="M255" s="189" t="s">
        <v>1</v>
      </c>
      <c r="N255" s="190" t="s">
        <v>42</v>
      </c>
      <c r="P255" s="147">
        <f t="shared" si="51"/>
        <v>0</v>
      </c>
      <c r="Q255" s="147">
        <v>0</v>
      </c>
      <c r="R255" s="147">
        <f t="shared" si="52"/>
        <v>0</v>
      </c>
      <c r="S255" s="147">
        <v>0</v>
      </c>
      <c r="T255" s="148">
        <f t="shared" si="53"/>
        <v>0</v>
      </c>
      <c r="AR255" s="149" t="s">
        <v>1696</v>
      </c>
      <c r="AT255" s="149" t="s">
        <v>263</v>
      </c>
      <c r="AU255" s="149" t="s">
        <v>89</v>
      </c>
      <c r="AY255" s="17" t="s">
        <v>156</v>
      </c>
      <c r="BE255" s="150">
        <f t="shared" si="54"/>
        <v>0</v>
      </c>
      <c r="BF255" s="150">
        <f t="shared" si="55"/>
        <v>0</v>
      </c>
      <c r="BG255" s="150">
        <f t="shared" si="56"/>
        <v>0</v>
      </c>
      <c r="BH255" s="150">
        <f t="shared" si="57"/>
        <v>0</v>
      </c>
      <c r="BI255" s="150">
        <f t="shared" si="58"/>
        <v>0</v>
      </c>
      <c r="BJ255" s="17" t="s">
        <v>89</v>
      </c>
      <c r="BK255" s="150">
        <f t="shared" si="59"/>
        <v>0</v>
      </c>
      <c r="BL255" s="17" t="s">
        <v>1696</v>
      </c>
      <c r="BM255" s="149" t="s">
        <v>5868</v>
      </c>
    </row>
    <row r="256" spans="2:65" s="1" customFormat="1" ht="16.5" customHeight="1">
      <c r="B256" s="136"/>
      <c r="C256" s="180" t="s">
        <v>1491</v>
      </c>
      <c r="D256" s="180" t="s">
        <v>263</v>
      </c>
      <c r="E256" s="181" t="s">
        <v>7986</v>
      </c>
      <c r="F256" s="182" t="s">
        <v>8105</v>
      </c>
      <c r="G256" s="183" t="s">
        <v>1643</v>
      </c>
      <c r="H256" s="184">
        <v>3</v>
      </c>
      <c r="I256" s="185"/>
      <c r="J256" s="186">
        <f t="shared" si="50"/>
        <v>0</v>
      </c>
      <c r="K256" s="187"/>
      <c r="L256" s="188"/>
      <c r="M256" s="189" t="s">
        <v>1</v>
      </c>
      <c r="N256" s="190" t="s">
        <v>42</v>
      </c>
      <c r="P256" s="147">
        <f t="shared" si="51"/>
        <v>0</v>
      </c>
      <c r="Q256" s="147">
        <v>0</v>
      </c>
      <c r="R256" s="147">
        <f t="shared" si="52"/>
        <v>0</v>
      </c>
      <c r="S256" s="147">
        <v>0</v>
      </c>
      <c r="T256" s="148">
        <f t="shared" si="53"/>
        <v>0</v>
      </c>
      <c r="AR256" s="149" t="s">
        <v>1696</v>
      </c>
      <c r="AT256" s="149" t="s">
        <v>263</v>
      </c>
      <c r="AU256" s="149" t="s">
        <v>89</v>
      </c>
      <c r="AY256" s="17" t="s">
        <v>156</v>
      </c>
      <c r="BE256" s="150">
        <f t="shared" si="54"/>
        <v>0</v>
      </c>
      <c r="BF256" s="150">
        <f t="shared" si="55"/>
        <v>0</v>
      </c>
      <c r="BG256" s="150">
        <f t="shared" si="56"/>
        <v>0</v>
      </c>
      <c r="BH256" s="150">
        <f t="shared" si="57"/>
        <v>0</v>
      </c>
      <c r="BI256" s="150">
        <f t="shared" si="58"/>
        <v>0</v>
      </c>
      <c r="BJ256" s="17" t="s">
        <v>89</v>
      </c>
      <c r="BK256" s="150">
        <f t="shared" si="59"/>
        <v>0</v>
      </c>
      <c r="BL256" s="17" t="s">
        <v>1696</v>
      </c>
      <c r="BM256" s="149" t="s">
        <v>5876</v>
      </c>
    </row>
    <row r="257" spans="2:65" s="1" customFormat="1" ht="16.5" customHeight="1">
      <c r="B257" s="136"/>
      <c r="C257" s="180" t="s">
        <v>1499</v>
      </c>
      <c r="D257" s="180" t="s">
        <v>263</v>
      </c>
      <c r="E257" s="181" t="s">
        <v>8106</v>
      </c>
      <c r="F257" s="182" t="s">
        <v>8107</v>
      </c>
      <c r="G257" s="183" t="s">
        <v>1643</v>
      </c>
      <c r="H257" s="184">
        <v>2</v>
      </c>
      <c r="I257" s="185"/>
      <c r="J257" s="186">
        <f t="shared" si="50"/>
        <v>0</v>
      </c>
      <c r="K257" s="187"/>
      <c r="L257" s="188"/>
      <c r="M257" s="189" t="s">
        <v>1</v>
      </c>
      <c r="N257" s="190" t="s">
        <v>42</v>
      </c>
      <c r="P257" s="147">
        <f t="shared" si="51"/>
        <v>0</v>
      </c>
      <c r="Q257" s="147">
        <v>0</v>
      </c>
      <c r="R257" s="147">
        <f t="shared" si="52"/>
        <v>0</v>
      </c>
      <c r="S257" s="147">
        <v>0</v>
      </c>
      <c r="T257" s="148">
        <f t="shared" si="53"/>
        <v>0</v>
      </c>
      <c r="AR257" s="149" t="s">
        <v>1696</v>
      </c>
      <c r="AT257" s="149" t="s">
        <v>263</v>
      </c>
      <c r="AU257" s="149" t="s">
        <v>89</v>
      </c>
      <c r="AY257" s="17" t="s">
        <v>156</v>
      </c>
      <c r="BE257" s="150">
        <f t="shared" si="54"/>
        <v>0</v>
      </c>
      <c r="BF257" s="150">
        <f t="shared" si="55"/>
        <v>0</v>
      </c>
      <c r="BG257" s="150">
        <f t="shared" si="56"/>
        <v>0</v>
      </c>
      <c r="BH257" s="150">
        <f t="shared" si="57"/>
        <v>0</v>
      </c>
      <c r="BI257" s="150">
        <f t="shared" si="58"/>
        <v>0</v>
      </c>
      <c r="BJ257" s="17" t="s">
        <v>89</v>
      </c>
      <c r="BK257" s="150">
        <f t="shared" si="59"/>
        <v>0</v>
      </c>
      <c r="BL257" s="17" t="s">
        <v>1696</v>
      </c>
      <c r="BM257" s="149" t="s">
        <v>5884</v>
      </c>
    </row>
    <row r="258" spans="2:65" s="1" customFormat="1" ht="16.5" customHeight="1">
      <c r="B258" s="136"/>
      <c r="C258" s="180" t="s">
        <v>1508</v>
      </c>
      <c r="D258" s="180" t="s">
        <v>263</v>
      </c>
      <c r="E258" s="181" t="s">
        <v>8108</v>
      </c>
      <c r="F258" s="182" t="s">
        <v>8109</v>
      </c>
      <c r="G258" s="183" t="s">
        <v>1643</v>
      </c>
      <c r="H258" s="184">
        <v>1</v>
      </c>
      <c r="I258" s="185"/>
      <c r="J258" s="186">
        <f t="shared" si="50"/>
        <v>0</v>
      </c>
      <c r="K258" s="187"/>
      <c r="L258" s="188"/>
      <c r="M258" s="189" t="s">
        <v>1</v>
      </c>
      <c r="N258" s="190" t="s">
        <v>42</v>
      </c>
      <c r="P258" s="147">
        <f t="shared" si="51"/>
        <v>0</v>
      </c>
      <c r="Q258" s="147">
        <v>0</v>
      </c>
      <c r="R258" s="147">
        <f t="shared" si="52"/>
        <v>0</v>
      </c>
      <c r="S258" s="147">
        <v>0</v>
      </c>
      <c r="T258" s="148">
        <f t="shared" si="53"/>
        <v>0</v>
      </c>
      <c r="AR258" s="149" t="s">
        <v>1696</v>
      </c>
      <c r="AT258" s="149" t="s">
        <v>263</v>
      </c>
      <c r="AU258" s="149" t="s">
        <v>89</v>
      </c>
      <c r="AY258" s="17" t="s">
        <v>156</v>
      </c>
      <c r="BE258" s="150">
        <f t="shared" si="54"/>
        <v>0</v>
      </c>
      <c r="BF258" s="150">
        <f t="shared" si="55"/>
        <v>0</v>
      </c>
      <c r="BG258" s="150">
        <f t="shared" si="56"/>
        <v>0</v>
      </c>
      <c r="BH258" s="150">
        <f t="shared" si="57"/>
        <v>0</v>
      </c>
      <c r="BI258" s="150">
        <f t="shared" si="58"/>
        <v>0</v>
      </c>
      <c r="BJ258" s="17" t="s">
        <v>89</v>
      </c>
      <c r="BK258" s="150">
        <f t="shared" si="59"/>
        <v>0</v>
      </c>
      <c r="BL258" s="17" t="s">
        <v>1696</v>
      </c>
      <c r="BM258" s="149" t="s">
        <v>5892</v>
      </c>
    </row>
    <row r="259" spans="2:65" s="1" customFormat="1" ht="16.5" customHeight="1">
      <c r="B259" s="136"/>
      <c r="C259" s="180" t="s">
        <v>1513</v>
      </c>
      <c r="D259" s="180" t="s">
        <v>263</v>
      </c>
      <c r="E259" s="181" t="s">
        <v>8110</v>
      </c>
      <c r="F259" s="182" t="s">
        <v>8111</v>
      </c>
      <c r="G259" s="183" t="s">
        <v>1643</v>
      </c>
      <c r="H259" s="184">
        <v>1</v>
      </c>
      <c r="I259" s="185"/>
      <c r="J259" s="186">
        <f t="shared" si="50"/>
        <v>0</v>
      </c>
      <c r="K259" s="187"/>
      <c r="L259" s="188"/>
      <c r="M259" s="189" t="s">
        <v>1</v>
      </c>
      <c r="N259" s="190" t="s">
        <v>42</v>
      </c>
      <c r="P259" s="147">
        <f t="shared" si="51"/>
        <v>0</v>
      </c>
      <c r="Q259" s="147">
        <v>0</v>
      </c>
      <c r="R259" s="147">
        <f t="shared" si="52"/>
        <v>0</v>
      </c>
      <c r="S259" s="147">
        <v>0</v>
      </c>
      <c r="T259" s="148">
        <f t="shared" si="53"/>
        <v>0</v>
      </c>
      <c r="AR259" s="149" t="s">
        <v>1696</v>
      </c>
      <c r="AT259" s="149" t="s">
        <v>263</v>
      </c>
      <c r="AU259" s="149" t="s">
        <v>89</v>
      </c>
      <c r="AY259" s="17" t="s">
        <v>156</v>
      </c>
      <c r="BE259" s="150">
        <f t="shared" si="54"/>
        <v>0</v>
      </c>
      <c r="BF259" s="150">
        <f t="shared" si="55"/>
        <v>0</v>
      </c>
      <c r="BG259" s="150">
        <f t="shared" si="56"/>
        <v>0</v>
      </c>
      <c r="BH259" s="150">
        <f t="shared" si="57"/>
        <v>0</v>
      </c>
      <c r="BI259" s="150">
        <f t="shared" si="58"/>
        <v>0</v>
      </c>
      <c r="BJ259" s="17" t="s">
        <v>89</v>
      </c>
      <c r="BK259" s="150">
        <f t="shared" si="59"/>
        <v>0</v>
      </c>
      <c r="BL259" s="17" t="s">
        <v>1696</v>
      </c>
      <c r="BM259" s="149" t="s">
        <v>5900</v>
      </c>
    </row>
    <row r="260" spans="2:65" s="1" customFormat="1" ht="16.5" customHeight="1">
      <c r="B260" s="136"/>
      <c r="C260" s="180" t="s">
        <v>1521</v>
      </c>
      <c r="D260" s="180" t="s">
        <v>263</v>
      </c>
      <c r="E260" s="181" t="s">
        <v>8112</v>
      </c>
      <c r="F260" s="182" t="s">
        <v>8113</v>
      </c>
      <c r="G260" s="183" t="s">
        <v>2618</v>
      </c>
      <c r="H260" s="184">
        <v>1</v>
      </c>
      <c r="I260" s="185"/>
      <c r="J260" s="186">
        <f t="shared" si="50"/>
        <v>0</v>
      </c>
      <c r="K260" s="187"/>
      <c r="L260" s="188"/>
      <c r="M260" s="189" t="s">
        <v>1</v>
      </c>
      <c r="N260" s="190" t="s">
        <v>42</v>
      </c>
      <c r="P260" s="147">
        <f t="shared" si="51"/>
        <v>0</v>
      </c>
      <c r="Q260" s="147">
        <v>0</v>
      </c>
      <c r="R260" s="147">
        <f t="shared" si="52"/>
        <v>0</v>
      </c>
      <c r="S260" s="147">
        <v>0</v>
      </c>
      <c r="T260" s="148">
        <f t="shared" si="53"/>
        <v>0</v>
      </c>
      <c r="AR260" s="149" t="s">
        <v>1696</v>
      </c>
      <c r="AT260" s="149" t="s">
        <v>263</v>
      </c>
      <c r="AU260" s="149" t="s">
        <v>89</v>
      </c>
      <c r="AY260" s="17" t="s">
        <v>156</v>
      </c>
      <c r="BE260" s="150">
        <f t="shared" si="54"/>
        <v>0</v>
      </c>
      <c r="BF260" s="150">
        <f t="shared" si="55"/>
        <v>0</v>
      </c>
      <c r="BG260" s="150">
        <f t="shared" si="56"/>
        <v>0</v>
      </c>
      <c r="BH260" s="150">
        <f t="shared" si="57"/>
        <v>0</v>
      </c>
      <c r="BI260" s="150">
        <f t="shared" si="58"/>
        <v>0</v>
      </c>
      <c r="BJ260" s="17" t="s">
        <v>89</v>
      </c>
      <c r="BK260" s="150">
        <f t="shared" si="59"/>
        <v>0</v>
      </c>
      <c r="BL260" s="17" t="s">
        <v>1696</v>
      </c>
      <c r="BM260" s="149" t="s">
        <v>5908</v>
      </c>
    </row>
    <row r="261" spans="2:65" s="1" customFormat="1" ht="16.5" customHeight="1">
      <c r="B261" s="136"/>
      <c r="C261" s="180" t="s">
        <v>1530</v>
      </c>
      <c r="D261" s="180" t="s">
        <v>263</v>
      </c>
      <c r="E261" s="181" t="s">
        <v>8114</v>
      </c>
      <c r="F261" s="182" t="s">
        <v>8115</v>
      </c>
      <c r="G261" s="183" t="s">
        <v>396</v>
      </c>
      <c r="H261" s="184">
        <v>1</v>
      </c>
      <c r="I261" s="185"/>
      <c r="J261" s="186">
        <f t="shared" si="50"/>
        <v>0</v>
      </c>
      <c r="K261" s="187"/>
      <c r="L261" s="188"/>
      <c r="M261" s="189" t="s">
        <v>1</v>
      </c>
      <c r="N261" s="190" t="s">
        <v>42</v>
      </c>
      <c r="P261" s="147">
        <f t="shared" si="51"/>
        <v>0</v>
      </c>
      <c r="Q261" s="147">
        <v>0</v>
      </c>
      <c r="R261" s="147">
        <f t="shared" si="52"/>
        <v>0</v>
      </c>
      <c r="S261" s="147">
        <v>0</v>
      </c>
      <c r="T261" s="148">
        <f t="shared" si="53"/>
        <v>0</v>
      </c>
      <c r="AR261" s="149" t="s">
        <v>1696</v>
      </c>
      <c r="AT261" s="149" t="s">
        <v>263</v>
      </c>
      <c r="AU261" s="149" t="s">
        <v>89</v>
      </c>
      <c r="AY261" s="17" t="s">
        <v>156</v>
      </c>
      <c r="BE261" s="150">
        <f t="shared" si="54"/>
        <v>0</v>
      </c>
      <c r="BF261" s="150">
        <f t="shared" si="55"/>
        <v>0</v>
      </c>
      <c r="BG261" s="150">
        <f t="shared" si="56"/>
        <v>0</v>
      </c>
      <c r="BH261" s="150">
        <f t="shared" si="57"/>
        <v>0</v>
      </c>
      <c r="BI261" s="150">
        <f t="shared" si="58"/>
        <v>0</v>
      </c>
      <c r="BJ261" s="17" t="s">
        <v>89</v>
      </c>
      <c r="BK261" s="150">
        <f t="shared" si="59"/>
        <v>0</v>
      </c>
      <c r="BL261" s="17" t="s">
        <v>1696</v>
      </c>
      <c r="BM261" s="149" t="s">
        <v>5916</v>
      </c>
    </row>
    <row r="262" spans="2:65" s="10" customFormat="1" ht="22.9" customHeight="1">
      <c r="B262" s="126"/>
      <c r="D262" s="127" t="s">
        <v>75</v>
      </c>
      <c r="E262" s="191" t="s">
        <v>7135</v>
      </c>
      <c r="F262" s="191" t="s">
        <v>8116</v>
      </c>
      <c r="I262" s="129"/>
      <c r="J262" s="192">
        <f>BK262</f>
        <v>0</v>
      </c>
      <c r="L262" s="126"/>
      <c r="M262" s="131"/>
      <c r="P262" s="132">
        <f>SUM(P263:P265)</f>
        <v>0</v>
      </c>
      <c r="R262" s="132">
        <f>SUM(R263:R265)</f>
        <v>0</v>
      </c>
      <c r="T262" s="133">
        <f>SUM(T263:T265)</f>
        <v>0</v>
      </c>
      <c r="AR262" s="127" t="s">
        <v>82</v>
      </c>
      <c r="AT262" s="134" t="s">
        <v>75</v>
      </c>
      <c r="AU262" s="134" t="s">
        <v>82</v>
      </c>
      <c r="AY262" s="127" t="s">
        <v>156</v>
      </c>
      <c r="BK262" s="135">
        <f>SUM(BK263:BK265)</f>
        <v>0</v>
      </c>
    </row>
    <row r="263" spans="2:65" s="1" customFormat="1" ht="16.5" customHeight="1">
      <c r="B263" s="136"/>
      <c r="C263" s="180" t="s">
        <v>1549</v>
      </c>
      <c r="D263" s="180" t="s">
        <v>263</v>
      </c>
      <c r="E263" s="181" t="s">
        <v>8117</v>
      </c>
      <c r="F263" s="182" t="s">
        <v>8118</v>
      </c>
      <c r="G263" s="183" t="s">
        <v>333</v>
      </c>
      <c r="H263" s="184">
        <v>1</v>
      </c>
      <c r="I263" s="185"/>
      <c r="J263" s="186">
        <f>ROUND(I263*H263,2)</f>
        <v>0</v>
      </c>
      <c r="K263" s="187"/>
      <c r="L263" s="188"/>
      <c r="M263" s="189" t="s">
        <v>1</v>
      </c>
      <c r="N263" s="190" t="s">
        <v>42</v>
      </c>
      <c r="P263" s="147">
        <f>O263*H263</f>
        <v>0</v>
      </c>
      <c r="Q263" s="147">
        <v>0</v>
      </c>
      <c r="R263" s="147">
        <f>Q263*H263</f>
        <v>0</v>
      </c>
      <c r="S263" s="147">
        <v>0</v>
      </c>
      <c r="T263" s="148">
        <f>S263*H263</f>
        <v>0</v>
      </c>
      <c r="AR263" s="149" t="s">
        <v>1696</v>
      </c>
      <c r="AT263" s="149" t="s">
        <v>263</v>
      </c>
      <c r="AU263" s="149" t="s">
        <v>89</v>
      </c>
      <c r="AY263" s="17" t="s">
        <v>156</v>
      </c>
      <c r="BE263" s="150">
        <f>IF(N263="základná",J263,0)</f>
        <v>0</v>
      </c>
      <c r="BF263" s="150">
        <f>IF(N263="znížená",J263,0)</f>
        <v>0</v>
      </c>
      <c r="BG263" s="150">
        <f>IF(N263="zákl. prenesená",J263,0)</f>
        <v>0</v>
      </c>
      <c r="BH263" s="150">
        <f>IF(N263="zníž. prenesená",J263,0)</f>
        <v>0</v>
      </c>
      <c r="BI263" s="150">
        <f>IF(N263="nulová",J263,0)</f>
        <v>0</v>
      </c>
      <c r="BJ263" s="17" t="s">
        <v>89</v>
      </c>
      <c r="BK263" s="150">
        <f>ROUND(I263*H263,2)</f>
        <v>0</v>
      </c>
      <c r="BL263" s="17" t="s">
        <v>1696</v>
      </c>
      <c r="BM263" s="149" t="s">
        <v>5924</v>
      </c>
    </row>
    <row r="264" spans="2:65" s="1" customFormat="1" ht="16.5" customHeight="1">
      <c r="B264" s="136"/>
      <c r="C264" s="180" t="s">
        <v>1554</v>
      </c>
      <c r="D264" s="180" t="s">
        <v>263</v>
      </c>
      <c r="E264" s="181" t="s">
        <v>8119</v>
      </c>
      <c r="F264" s="182" t="s">
        <v>8120</v>
      </c>
      <c r="G264" s="183" t="s">
        <v>333</v>
      </c>
      <c r="H264" s="184">
        <v>2</v>
      </c>
      <c r="I264" s="185"/>
      <c r="J264" s="186">
        <f>ROUND(I264*H264,2)</f>
        <v>0</v>
      </c>
      <c r="K264" s="187"/>
      <c r="L264" s="188"/>
      <c r="M264" s="189" t="s">
        <v>1</v>
      </c>
      <c r="N264" s="190" t="s">
        <v>42</v>
      </c>
      <c r="P264" s="147">
        <f>O264*H264</f>
        <v>0</v>
      </c>
      <c r="Q264" s="147">
        <v>0</v>
      </c>
      <c r="R264" s="147">
        <f>Q264*H264</f>
        <v>0</v>
      </c>
      <c r="S264" s="147">
        <v>0</v>
      </c>
      <c r="T264" s="148">
        <f>S264*H264</f>
        <v>0</v>
      </c>
      <c r="AR264" s="149" t="s">
        <v>1696</v>
      </c>
      <c r="AT264" s="149" t="s">
        <v>263</v>
      </c>
      <c r="AU264" s="149" t="s">
        <v>89</v>
      </c>
      <c r="AY264" s="17" t="s">
        <v>156</v>
      </c>
      <c r="BE264" s="150">
        <f>IF(N264="základná",J264,0)</f>
        <v>0</v>
      </c>
      <c r="BF264" s="150">
        <f>IF(N264="znížená",J264,0)</f>
        <v>0</v>
      </c>
      <c r="BG264" s="150">
        <f>IF(N264="zákl. prenesená",J264,0)</f>
        <v>0</v>
      </c>
      <c r="BH264" s="150">
        <f>IF(N264="zníž. prenesená",J264,0)</f>
        <v>0</v>
      </c>
      <c r="BI264" s="150">
        <f>IF(N264="nulová",J264,0)</f>
        <v>0</v>
      </c>
      <c r="BJ264" s="17" t="s">
        <v>89</v>
      </c>
      <c r="BK264" s="150">
        <f>ROUND(I264*H264,2)</f>
        <v>0</v>
      </c>
      <c r="BL264" s="17" t="s">
        <v>1696</v>
      </c>
      <c r="BM264" s="149" t="s">
        <v>5932</v>
      </c>
    </row>
    <row r="265" spans="2:65" s="1" customFormat="1" ht="16.5" customHeight="1">
      <c r="B265" s="136"/>
      <c r="C265" s="180" t="s">
        <v>1571</v>
      </c>
      <c r="D265" s="180" t="s">
        <v>263</v>
      </c>
      <c r="E265" s="181" t="s">
        <v>8121</v>
      </c>
      <c r="F265" s="182" t="s">
        <v>8122</v>
      </c>
      <c r="G265" s="183" t="s">
        <v>333</v>
      </c>
      <c r="H265" s="184">
        <v>2</v>
      </c>
      <c r="I265" s="185"/>
      <c r="J265" s="186">
        <f>ROUND(I265*H265,2)</f>
        <v>0</v>
      </c>
      <c r="K265" s="187"/>
      <c r="L265" s="188"/>
      <c r="M265" s="189" t="s">
        <v>1</v>
      </c>
      <c r="N265" s="190" t="s">
        <v>42</v>
      </c>
      <c r="P265" s="147">
        <f>O265*H265</f>
        <v>0</v>
      </c>
      <c r="Q265" s="147">
        <v>0</v>
      </c>
      <c r="R265" s="147">
        <f>Q265*H265</f>
        <v>0</v>
      </c>
      <c r="S265" s="147">
        <v>0</v>
      </c>
      <c r="T265" s="148">
        <f>S265*H265</f>
        <v>0</v>
      </c>
      <c r="AR265" s="149" t="s">
        <v>1696</v>
      </c>
      <c r="AT265" s="149" t="s">
        <v>263</v>
      </c>
      <c r="AU265" s="149" t="s">
        <v>89</v>
      </c>
      <c r="AY265" s="17" t="s">
        <v>156</v>
      </c>
      <c r="BE265" s="150">
        <f>IF(N265="základná",J265,0)</f>
        <v>0</v>
      </c>
      <c r="BF265" s="150">
        <f>IF(N265="znížená",J265,0)</f>
        <v>0</v>
      </c>
      <c r="BG265" s="150">
        <f>IF(N265="zákl. prenesená",J265,0)</f>
        <v>0</v>
      </c>
      <c r="BH265" s="150">
        <f>IF(N265="zníž. prenesená",J265,0)</f>
        <v>0</v>
      </c>
      <c r="BI265" s="150">
        <f>IF(N265="nulová",J265,0)</f>
        <v>0</v>
      </c>
      <c r="BJ265" s="17" t="s">
        <v>89</v>
      </c>
      <c r="BK265" s="150">
        <f>ROUND(I265*H265,2)</f>
        <v>0</v>
      </c>
      <c r="BL265" s="17" t="s">
        <v>1696</v>
      </c>
      <c r="BM265" s="149" t="s">
        <v>5940</v>
      </c>
    </row>
    <row r="266" spans="2:65" s="10" customFormat="1" ht="22.9" customHeight="1">
      <c r="B266" s="126"/>
      <c r="D266" s="127" t="s">
        <v>75</v>
      </c>
      <c r="E266" s="191" t="s">
        <v>7162</v>
      </c>
      <c r="F266" s="191" t="s">
        <v>8123</v>
      </c>
      <c r="I266" s="129"/>
      <c r="J266" s="192">
        <f>BK266</f>
        <v>0</v>
      </c>
      <c r="L266" s="126"/>
      <c r="M266" s="131"/>
      <c r="P266" s="132">
        <f>SUM(P267:P271)</f>
        <v>0</v>
      </c>
      <c r="R266" s="132">
        <f>SUM(R267:R271)</f>
        <v>0</v>
      </c>
      <c r="T266" s="133">
        <f>SUM(T267:T271)</f>
        <v>0</v>
      </c>
      <c r="AR266" s="127" t="s">
        <v>163</v>
      </c>
      <c r="AT266" s="134" t="s">
        <v>75</v>
      </c>
      <c r="AU266" s="134" t="s">
        <v>82</v>
      </c>
      <c r="AY266" s="127" t="s">
        <v>156</v>
      </c>
      <c r="BK266" s="135">
        <f>SUM(BK267:BK271)</f>
        <v>0</v>
      </c>
    </row>
    <row r="267" spans="2:65" s="1" customFormat="1" ht="33" customHeight="1">
      <c r="B267" s="136"/>
      <c r="C267" s="180" t="s">
        <v>1579</v>
      </c>
      <c r="D267" s="180" t="s">
        <v>263</v>
      </c>
      <c r="E267" s="181" t="s">
        <v>8124</v>
      </c>
      <c r="F267" s="182" t="s">
        <v>8125</v>
      </c>
      <c r="G267" s="183" t="s">
        <v>333</v>
      </c>
      <c r="H267" s="184">
        <v>7</v>
      </c>
      <c r="I267" s="185"/>
      <c r="J267" s="186">
        <f>ROUND(I267*H267,2)</f>
        <v>0</v>
      </c>
      <c r="K267" s="187"/>
      <c r="L267" s="188"/>
      <c r="M267" s="189" t="s">
        <v>1</v>
      </c>
      <c r="N267" s="190" t="s">
        <v>42</v>
      </c>
      <c r="P267" s="147">
        <f>O267*H267</f>
        <v>0</v>
      </c>
      <c r="Q267" s="147">
        <v>0</v>
      </c>
      <c r="R267" s="147">
        <f>Q267*H267</f>
        <v>0</v>
      </c>
      <c r="S267" s="147">
        <v>0</v>
      </c>
      <c r="T267" s="148">
        <f>S267*H267</f>
        <v>0</v>
      </c>
      <c r="AR267" s="149" t="s">
        <v>1696</v>
      </c>
      <c r="AT267" s="149" t="s">
        <v>263</v>
      </c>
      <c r="AU267" s="149" t="s">
        <v>89</v>
      </c>
      <c r="AY267" s="17" t="s">
        <v>156</v>
      </c>
      <c r="BE267" s="150">
        <f>IF(N267="základná",J267,0)</f>
        <v>0</v>
      </c>
      <c r="BF267" s="150">
        <f>IF(N267="znížená",J267,0)</f>
        <v>0</v>
      </c>
      <c r="BG267" s="150">
        <f>IF(N267="zákl. prenesená",J267,0)</f>
        <v>0</v>
      </c>
      <c r="BH267" s="150">
        <f>IF(N267="zníž. prenesená",J267,0)</f>
        <v>0</v>
      </c>
      <c r="BI267" s="150">
        <f>IF(N267="nulová",J267,0)</f>
        <v>0</v>
      </c>
      <c r="BJ267" s="17" t="s">
        <v>89</v>
      </c>
      <c r="BK267" s="150">
        <f>ROUND(I267*H267,2)</f>
        <v>0</v>
      </c>
      <c r="BL267" s="17" t="s">
        <v>1696</v>
      </c>
      <c r="BM267" s="149" t="s">
        <v>5948</v>
      </c>
    </row>
    <row r="268" spans="2:65" s="1" customFormat="1" ht="24.2" customHeight="1">
      <c r="B268" s="136"/>
      <c r="C268" s="180" t="s">
        <v>1586</v>
      </c>
      <c r="D268" s="180" t="s">
        <v>263</v>
      </c>
      <c r="E268" s="181" t="s">
        <v>8126</v>
      </c>
      <c r="F268" s="182" t="s">
        <v>8127</v>
      </c>
      <c r="G268" s="183" t="s">
        <v>333</v>
      </c>
      <c r="H268" s="184">
        <v>7</v>
      </c>
      <c r="I268" s="185"/>
      <c r="J268" s="186">
        <f>ROUND(I268*H268,2)</f>
        <v>0</v>
      </c>
      <c r="K268" s="187"/>
      <c r="L268" s="188"/>
      <c r="M268" s="189" t="s">
        <v>1</v>
      </c>
      <c r="N268" s="190" t="s">
        <v>42</v>
      </c>
      <c r="P268" s="147">
        <f>O268*H268</f>
        <v>0</v>
      </c>
      <c r="Q268" s="147">
        <v>0</v>
      </c>
      <c r="R268" s="147">
        <f>Q268*H268</f>
        <v>0</v>
      </c>
      <c r="S268" s="147">
        <v>0</v>
      </c>
      <c r="T268" s="148">
        <f>S268*H268</f>
        <v>0</v>
      </c>
      <c r="AR268" s="149" t="s">
        <v>1696</v>
      </c>
      <c r="AT268" s="149" t="s">
        <v>263</v>
      </c>
      <c r="AU268" s="149" t="s">
        <v>89</v>
      </c>
      <c r="AY268" s="17" t="s">
        <v>156</v>
      </c>
      <c r="BE268" s="150">
        <f>IF(N268="základná",J268,0)</f>
        <v>0</v>
      </c>
      <c r="BF268" s="150">
        <f>IF(N268="znížená",J268,0)</f>
        <v>0</v>
      </c>
      <c r="BG268" s="150">
        <f>IF(N268="zákl. prenesená",J268,0)</f>
        <v>0</v>
      </c>
      <c r="BH268" s="150">
        <f>IF(N268="zníž. prenesená",J268,0)</f>
        <v>0</v>
      </c>
      <c r="BI268" s="150">
        <f>IF(N268="nulová",J268,0)</f>
        <v>0</v>
      </c>
      <c r="BJ268" s="17" t="s">
        <v>89</v>
      </c>
      <c r="BK268" s="150">
        <f>ROUND(I268*H268,2)</f>
        <v>0</v>
      </c>
      <c r="BL268" s="17" t="s">
        <v>1696</v>
      </c>
      <c r="BM268" s="149" t="s">
        <v>5956</v>
      </c>
    </row>
    <row r="269" spans="2:65" s="1" customFormat="1" ht="49.15" customHeight="1">
      <c r="B269" s="136"/>
      <c r="C269" s="180" t="s">
        <v>1591</v>
      </c>
      <c r="D269" s="180" t="s">
        <v>263</v>
      </c>
      <c r="E269" s="181" t="s">
        <v>8128</v>
      </c>
      <c r="F269" s="182" t="s">
        <v>8129</v>
      </c>
      <c r="G269" s="183" t="s">
        <v>333</v>
      </c>
      <c r="H269" s="184">
        <v>3</v>
      </c>
      <c r="I269" s="185"/>
      <c r="J269" s="186">
        <f>ROUND(I269*H269,2)</f>
        <v>0</v>
      </c>
      <c r="K269" s="187"/>
      <c r="L269" s="188"/>
      <c r="M269" s="189" t="s">
        <v>1</v>
      </c>
      <c r="N269" s="190" t="s">
        <v>42</v>
      </c>
      <c r="P269" s="147">
        <f>O269*H269</f>
        <v>0</v>
      </c>
      <c r="Q269" s="147">
        <v>0</v>
      </c>
      <c r="R269" s="147">
        <f>Q269*H269</f>
        <v>0</v>
      </c>
      <c r="S269" s="147">
        <v>0</v>
      </c>
      <c r="T269" s="148">
        <f>S269*H269</f>
        <v>0</v>
      </c>
      <c r="AR269" s="149" t="s">
        <v>1696</v>
      </c>
      <c r="AT269" s="149" t="s">
        <v>263</v>
      </c>
      <c r="AU269" s="149" t="s">
        <v>89</v>
      </c>
      <c r="AY269" s="17" t="s">
        <v>156</v>
      </c>
      <c r="BE269" s="150">
        <f>IF(N269="základná",J269,0)</f>
        <v>0</v>
      </c>
      <c r="BF269" s="150">
        <f>IF(N269="znížená",J269,0)</f>
        <v>0</v>
      </c>
      <c r="BG269" s="150">
        <f>IF(N269="zákl. prenesená",J269,0)</f>
        <v>0</v>
      </c>
      <c r="BH269" s="150">
        <f>IF(N269="zníž. prenesená",J269,0)</f>
        <v>0</v>
      </c>
      <c r="BI269" s="150">
        <f>IF(N269="nulová",J269,0)</f>
        <v>0</v>
      </c>
      <c r="BJ269" s="17" t="s">
        <v>89</v>
      </c>
      <c r="BK269" s="150">
        <f>ROUND(I269*H269,2)</f>
        <v>0</v>
      </c>
      <c r="BL269" s="17" t="s">
        <v>1696</v>
      </c>
      <c r="BM269" s="149" t="s">
        <v>5965</v>
      </c>
    </row>
    <row r="270" spans="2:65" s="1" customFormat="1" ht="16.5" customHeight="1">
      <c r="B270" s="136"/>
      <c r="C270" s="180" t="s">
        <v>1600</v>
      </c>
      <c r="D270" s="180" t="s">
        <v>263</v>
      </c>
      <c r="E270" s="181" t="s">
        <v>8130</v>
      </c>
      <c r="F270" s="182" t="s">
        <v>8131</v>
      </c>
      <c r="G270" s="183" t="s">
        <v>333</v>
      </c>
      <c r="H270" s="184">
        <v>3</v>
      </c>
      <c r="I270" s="185"/>
      <c r="J270" s="186">
        <f>ROUND(I270*H270,2)</f>
        <v>0</v>
      </c>
      <c r="K270" s="187"/>
      <c r="L270" s="188"/>
      <c r="M270" s="189" t="s">
        <v>1</v>
      </c>
      <c r="N270" s="190" t="s">
        <v>42</v>
      </c>
      <c r="P270" s="147">
        <f>O270*H270</f>
        <v>0</v>
      </c>
      <c r="Q270" s="147">
        <v>0</v>
      </c>
      <c r="R270" s="147">
        <f>Q270*H270</f>
        <v>0</v>
      </c>
      <c r="S270" s="147">
        <v>0</v>
      </c>
      <c r="T270" s="148">
        <f>S270*H270</f>
        <v>0</v>
      </c>
      <c r="AR270" s="149" t="s">
        <v>1696</v>
      </c>
      <c r="AT270" s="149" t="s">
        <v>263</v>
      </c>
      <c r="AU270" s="149" t="s">
        <v>89</v>
      </c>
      <c r="AY270" s="17" t="s">
        <v>156</v>
      </c>
      <c r="BE270" s="150">
        <f>IF(N270="základná",J270,0)</f>
        <v>0</v>
      </c>
      <c r="BF270" s="150">
        <f>IF(N270="znížená",J270,0)</f>
        <v>0</v>
      </c>
      <c r="BG270" s="150">
        <f>IF(N270="zákl. prenesená",J270,0)</f>
        <v>0</v>
      </c>
      <c r="BH270" s="150">
        <f>IF(N270="zníž. prenesená",J270,0)</f>
        <v>0</v>
      </c>
      <c r="BI270" s="150">
        <f>IF(N270="nulová",J270,0)</f>
        <v>0</v>
      </c>
      <c r="BJ270" s="17" t="s">
        <v>89</v>
      </c>
      <c r="BK270" s="150">
        <f>ROUND(I270*H270,2)</f>
        <v>0</v>
      </c>
      <c r="BL270" s="17" t="s">
        <v>1696</v>
      </c>
      <c r="BM270" s="149" t="s">
        <v>5973</v>
      </c>
    </row>
    <row r="271" spans="2:65" s="1" customFormat="1" ht="16.5" customHeight="1">
      <c r="B271" s="136"/>
      <c r="C271" s="180" t="s">
        <v>1605</v>
      </c>
      <c r="D271" s="180" t="s">
        <v>263</v>
      </c>
      <c r="E271" s="181" t="s">
        <v>8132</v>
      </c>
      <c r="F271" s="182" t="s">
        <v>8133</v>
      </c>
      <c r="G271" s="183" t="s">
        <v>4039</v>
      </c>
      <c r="H271" s="184">
        <v>1</v>
      </c>
      <c r="I271" s="185"/>
      <c r="J271" s="186">
        <f>ROUND(I271*H271,2)</f>
        <v>0</v>
      </c>
      <c r="K271" s="187"/>
      <c r="L271" s="188"/>
      <c r="M271" s="189" t="s">
        <v>1</v>
      </c>
      <c r="N271" s="190" t="s">
        <v>42</v>
      </c>
      <c r="P271" s="147">
        <f>O271*H271</f>
        <v>0</v>
      </c>
      <c r="Q271" s="147">
        <v>0</v>
      </c>
      <c r="R271" s="147">
        <f>Q271*H271</f>
        <v>0</v>
      </c>
      <c r="S271" s="147">
        <v>0</v>
      </c>
      <c r="T271" s="148">
        <f>S271*H271</f>
        <v>0</v>
      </c>
      <c r="AR271" s="149" t="s">
        <v>1696</v>
      </c>
      <c r="AT271" s="149" t="s">
        <v>263</v>
      </c>
      <c r="AU271" s="149" t="s">
        <v>89</v>
      </c>
      <c r="AY271" s="17" t="s">
        <v>156</v>
      </c>
      <c r="BE271" s="150">
        <f>IF(N271="základná",J271,0)</f>
        <v>0</v>
      </c>
      <c r="BF271" s="150">
        <f>IF(N271="znížená",J271,0)</f>
        <v>0</v>
      </c>
      <c r="BG271" s="150">
        <f>IF(N271="zákl. prenesená",J271,0)</f>
        <v>0</v>
      </c>
      <c r="BH271" s="150">
        <f>IF(N271="zníž. prenesená",J271,0)</f>
        <v>0</v>
      </c>
      <c r="BI271" s="150">
        <f>IF(N271="nulová",J271,0)</f>
        <v>0</v>
      </c>
      <c r="BJ271" s="17" t="s">
        <v>89</v>
      </c>
      <c r="BK271" s="150">
        <f>ROUND(I271*H271,2)</f>
        <v>0</v>
      </c>
      <c r="BL271" s="17" t="s">
        <v>1696</v>
      </c>
      <c r="BM271" s="149" t="s">
        <v>8134</v>
      </c>
    </row>
    <row r="272" spans="2:65" s="10" customFormat="1" ht="25.9" customHeight="1">
      <c r="B272" s="126"/>
      <c r="D272" s="127" t="s">
        <v>75</v>
      </c>
      <c r="E272" s="128" t="s">
        <v>8009</v>
      </c>
      <c r="F272" s="128" t="s">
        <v>8010</v>
      </c>
      <c r="I272" s="129"/>
      <c r="J272" s="130">
        <f>BK272</f>
        <v>0</v>
      </c>
      <c r="L272" s="126"/>
      <c r="M272" s="131"/>
      <c r="P272" s="132">
        <f>P273+P280+P282+P284+P299+P313+P323+P325</f>
        <v>0</v>
      </c>
      <c r="R272" s="132">
        <f>R273+R280+R282+R284+R299+R313+R323+R325</f>
        <v>0</v>
      </c>
      <c r="T272" s="133">
        <f>T273+T280+T282+T284+T299+T313+T323+T325</f>
        <v>0</v>
      </c>
      <c r="AR272" s="127" t="s">
        <v>163</v>
      </c>
      <c r="AT272" s="134" t="s">
        <v>75</v>
      </c>
      <c r="AU272" s="134" t="s">
        <v>76</v>
      </c>
      <c r="AY272" s="127" t="s">
        <v>156</v>
      </c>
      <c r="BK272" s="135">
        <f>BK273+BK280+BK282+BK284+BK299+BK313+BK323+BK325</f>
        <v>0</v>
      </c>
    </row>
    <row r="273" spans="2:65" s="10" customFormat="1" ht="22.9" customHeight="1">
      <c r="B273" s="126"/>
      <c r="D273" s="127" t="s">
        <v>75</v>
      </c>
      <c r="E273" s="191" t="s">
        <v>8135</v>
      </c>
      <c r="F273" s="191" t="s">
        <v>8136</v>
      </c>
      <c r="I273" s="129"/>
      <c r="J273" s="192">
        <f>BK273</f>
        <v>0</v>
      </c>
      <c r="L273" s="126"/>
      <c r="M273" s="131"/>
      <c r="P273" s="132">
        <f>SUM(P274:P279)</f>
        <v>0</v>
      </c>
      <c r="R273" s="132">
        <f>SUM(R274:R279)</f>
        <v>0</v>
      </c>
      <c r="T273" s="133">
        <f>SUM(T274:T279)</f>
        <v>0</v>
      </c>
      <c r="AR273" s="127" t="s">
        <v>163</v>
      </c>
      <c r="AT273" s="134" t="s">
        <v>75</v>
      </c>
      <c r="AU273" s="134" t="s">
        <v>82</v>
      </c>
      <c r="AY273" s="127" t="s">
        <v>156</v>
      </c>
      <c r="BK273" s="135">
        <f>SUM(BK274:BK279)</f>
        <v>0</v>
      </c>
    </row>
    <row r="274" spans="2:65" s="1" customFormat="1" ht="16.5" customHeight="1">
      <c r="B274" s="136"/>
      <c r="C274" s="137" t="s">
        <v>1615</v>
      </c>
      <c r="D274" s="137" t="s">
        <v>157</v>
      </c>
      <c r="E274" s="138" t="s">
        <v>8137</v>
      </c>
      <c r="F274" s="139" t="s">
        <v>8138</v>
      </c>
      <c r="G274" s="140" t="s">
        <v>333</v>
      </c>
      <c r="H274" s="141">
        <v>1</v>
      </c>
      <c r="I274" s="142"/>
      <c r="J274" s="143">
        <f t="shared" ref="J274:J279" si="60">ROUND(I274*H274,2)</f>
        <v>0</v>
      </c>
      <c r="K274" s="144"/>
      <c r="L274" s="32"/>
      <c r="M274" s="145" t="s">
        <v>1</v>
      </c>
      <c r="N274" s="146" t="s">
        <v>42</v>
      </c>
      <c r="P274" s="147">
        <f t="shared" ref="P274:P279" si="61">O274*H274</f>
        <v>0</v>
      </c>
      <c r="Q274" s="147">
        <v>0</v>
      </c>
      <c r="R274" s="147">
        <f t="shared" ref="R274:R279" si="62">Q274*H274</f>
        <v>0</v>
      </c>
      <c r="S274" s="147">
        <v>0</v>
      </c>
      <c r="T274" s="148">
        <f t="shared" ref="T274:T279" si="63">S274*H274</f>
        <v>0</v>
      </c>
      <c r="AR274" s="149" t="s">
        <v>1219</v>
      </c>
      <c r="AT274" s="149" t="s">
        <v>157</v>
      </c>
      <c r="AU274" s="149" t="s">
        <v>89</v>
      </c>
      <c r="AY274" s="17" t="s">
        <v>156</v>
      </c>
      <c r="BE274" s="150">
        <f t="shared" ref="BE274:BE279" si="64">IF(N274="základná",J274,0)</f>
        <v>0</v>
      </c>
      <c r="BF274" s="150">
        <f t="shared" ref="BF274:BF279" si="65">IF(N274="znížená",J274,0)</f>
        <v>0</v>
      </c>
      <c r="BG274" s="150">
        <f t="shared" ref="BG274:BG279" si="66">IF(N274="zákl. prenesená",J274,0)</f>
        <v>0</v>
      </c>
      <c r="BH274" s="150">
        <f t="shared" ref="BH274:BH279" si="67">IF(N274="zníž. prenesená",J274,0)</f>
        <v>0</v>
      </c>
      <c r="BI274" s="150">
        <f t="shared" ref="BI274:BI279" si="68">IF(N274="nulová",J274,0)</f>
        <v>0</v>
      </c>
      <c r="BJ274" s="17" t="s">
        <v>89</v>
      </c>
      <c r="BK274" s="150">
        <f t="shared" ref="BK274:BK279" si="69">ROUND(I274*H274,2)</f>
        <v>0</v>
      </c>
      <c r="BL274" s="17" t="s">
        <v>1219</v>
      </c>
      <c r="BM274" s="149" t="s">
        <v>8139</v>
      </c>
    </row>
    <row r="275" spans="2:65" s="1" customFormat="1" ht="16.5" customHeight="1">
      <c r="B275" s="136"/>
      <c r="C275" s="137" t="s">
        <v>1622</v>
      </c>
      <c r="D275" s="137" t="s">
        <v>157</v>
      </c>
      <c r="E275" s="138" t="s">
        <v>8140</v>
      </c>
      <c r="F275" s="139" t="s">
        <v>8141</v>
      </c>
      <c r="G275" s="140" t="s">
        <v>333</v>
      </c>
      <c r="H275" s="141">
        <v>1</v>
      </c>
      <c r="I275" s="142"/>
      <c r="J275" s="143">
        <f t="shared" si="60"/>
        <v>0</v>
      </c>
      <c r="K275" s="144"/>
      <c r="L275" s="32"/>
      <c r="M275" s="145" t="s">
        <v>1</v>
      </c>
      <c r="N275" s="146" t="s">
        <v>42</v>
      </c>
      <c r="P275" s="147">
        <f t="shared" si="61"/>
        <v>0</v>
      </c>
      <c r="Q275" s="147">
        <v>0</v>
      </c>
      <c r="R275" s="147">
        <f t="shared" si="62"/>
        <v>0</v>
      </c>
      <c r="S275" s="147">
        <v>0</v>
      </c>
      <c r="T275" s="148">
        <f t="shared" si="63"/>
        <v>0</v>
      </c>
      <c r="AR275" s="149" t="s">
        <v>1219</v>
      </c>
      <c r="AT275" s="149" t="s">
        <v>157</v>
      </c>
      <c r="AU275" s="149" t="s">
        <v>89</v>
      </c>
      <c r="AY275" s="17" t="s">
        <v>156</v>
      </c>
      <c r="BE275" s="150">
        <f t="shared" si="64"/>
        <v>0</v>
      </c>
      <c r="BF275" s="150">
        <f t="shared" si="65"/>
        <v>0</v>
      </c>
      <c r="BG275" s="150">
        <f t="shared" si="66"/>
        <v>0</v>
      </c>
      <c r="BH275" s="150">
        <f t="shared" si="67"/>
        <v>0</v>
      </c>
      <c r="BI275" s="150">
        <f t="shared" si="68"/>
        <v>0</v>
      </c>
      <c r="BJ275" s="17" t="s">
        <v>89</v>
      </c>
      <c r="BK275" s="150">
        <f t="shared" si="69"/>
        <v>0</v>
      </c>
      <c r="BL275" s="17" t="s">
        <v>1219</v>
      </c>
      <c r="BM275" s="149" t="s">
        <v>8142</v>
      </c>
    </row>
    <row r="276" spans="2:65" s="1" customFormat="1" ht="16.5" customHeight="1">
      <c r="B276" s="136"/>
      <c r="C276" s="137" t="s">
        <v>1630</v>
      </c>
      <c r="D276" s="137" t="s">
        <v>157</v>
      </c>
      <c r="E276" s="138" t="s">
        <v>8143</v>
      </c>
      <c r="F276" s="139" t="s">
        <v>8141</v>
      </c>
      <c r="G276" s="140" t="s">
        <v>333</v>
      </c>
      <c r="H276" s="141">
        <v>1</v>
      </c>
      <c r="I276" s="142"/>
      <c r="J276" s="143">
        <f t="shared" si="60"/>
        <v>0</v>
      </c>
      <c r="K276" s="144"/>
      <c r="L276" s="32"/>
      <c r="M276" s="145" t="s">
        <v>1</v>
      </c>
      <c r="N276" s="146" t="s">
        <v>42</v>
      </c>
      <c r="P276" s="147">
        <f t="shared" si="61"/>
        <v>0</v>
      </c>
      <c r="Q276" s="147">
        <v>0</v>
      </c>
      <c r="R276" s="147">
        <f t="shared" si="62"/>
        <v>0</v>
      </c>
      <c r="S276" s="147">
        <v>0</v>
      </c>
      <c r="T276" s="148">
        <f t="shared" si="63"/>
        <v>0</v>
      </c>
      <c r="AR276" s="149" t="s">
        <v>1219</v>
      </c>
      <c r="AT276" s="149" t="s">
        <v>157</v>
      </c>
      <c r="AU276" s="149" t="s">
        <v>89</v>
      </c>
      <c r="AY276" s="17" t="s">
        <v>156</v>
      </c>
      <c r="BE276" s="150">
        <f t="shared" si="64"/>
        <v>0</v>
      </c>
      <c r="BF276" s="150">
        <f t="shared" si="65"/>
        <v>0</v>
      </c>
      <c r="BG276" s="150">
        <f t="shared" si="66"/>
        <v>0</v>
      </c>
      <c r="BH276" s="150">
        <f t="shared" si="67"/>
        <v>0</v>
      </c>
      <c r="BI276" s="150">
        <f t="shared" si="68"/>
        <v>0</v>
      </c>
      <c r="BJ276" s="17" t="s">
        <v>89</v>
      </c>
      <c r="BK276" s="150">
        <f t="shared" si="69"/>
        <v>0</v>
      </c>
      <c r="BL276" s="17" t="s">
        <v>1219</v>
      </c>
      <c r="BM276" s="149" t="s">
        <v>8144</v>
      </c>
    </row>
    <row r="277" spans="2:65" s="1" customFormat="1" ht="16.5" customHeight="1">
      <c r="B277" s="136"/>
      <c r="C277" s="137" t="s">
        <v>1640</v>
      </c>
      <c r="D277" s="137" t="s">
        <v>157</v>
      </c>
      <c r="E277" s="138" t="s">
        <v>8145</v>
      </c>
      <c r="F277" s="139" t="s">
        <v>8141</v>
      </c>
      <c r="G277" s="140" t="s">
        <v>333</v>
      </c>
      <c r="H277" s="141">
        <v>1</v>
      </c>
      <c r="I277" s="142"/>
      <c r="J277" s="143">
        <f t="shared" si="60"/>
        <v>0</v>
      </c>
      <c r="K277" s="144"/>
      <c r="L277" s="32"/>
      <c r="M277" s="145" t="s">
        <v>1</v>
      </c>
      <c r="N277" s="146" t="s">
        <v>42</v>
      </c>
      <c r="P277" s="147">
        <f t="shared" si="61"/>
        <v>0</v>
      </c>
      <c r="Q277" s="147">
        <v>0</v>
      </c>
      <c r="R277" s="147">
        <f t="shared" si="62"/>
        <v>0</v>
      </c>
      <c r="S277" s="147">
        <v>0</v>
      </c>
      <c r="T277" s="148">
        <f t="shared" si="63"/>
        <v>0</v>
      </c>
      <c r="AR277" s="149" t="s">
        <v>1219</v>
      </c>
      <c r="AT277" s="149" t="s">
        <v>157</v>
      </c>
      <c r="AU277" s="149" t="s">
        <v>89</v>
      </c>
      <c r="AY277" s="17" t="s">
        <v>156</v>
      </c>
      <c r="BE277" s="150">
        <f t="shared" si="64"/>
        <v>0</v>
      </c>
      <c r="BF277" s="150">
        <f t="shared" si="65"/>
        <v>0</v>
      </c>
      <c r="BG277" s="150">
        <f t="shared" si="66"/>
        <v>0</v>
      </c>
      <c r="BH277" s="150">
        <f t="shared" si="67"/>
        <v>0</v>
      </c>
      <c r="BI277" s="150">
        <f t="shared" si="68"/>
        <v>0</v>
      </c>
      <c r="BJ277" s="17" t="s">
        <v>89</v>
      </c>
      <c r="BK277" s="150">
        <f t="shared" si="69"/>
        <v>0</v>
      </c>
      <c r="BL277" s="17" t="s">
        <v>1219</v>
      </c>
      <c r="BM277" s="149" t="s">
        <v>8146</v>
      </c>
    </row>
    <row r="278" spans="2:65" s="1" customFormat="1" ht="16.5" customHeight="1">
      <c r="B278" s="136"/>
      <c r="C278" s="137" t="s">
        <v>1654</v>
      </c>
      <c r="D278" s="137" t="s">
        <v>157</v>
      </c>
      <c r="E278" s="138" t="s">
        <v>8147</v>
      </c>
      <c r="F278" s="139" t="s">
        <v>8141</v>
      </c>
      <c r="G278" s="140" t="s">
        <v>333</v>
      </c>
      <c r="H278" s="141">
        <v>1</v>
      </c>
      <c r="I278" s="142"/>
      <c r="J278" s="143">
        <f t="shared" si="60"/>
        <v>0</v>
      </c>
      <c r="K278" s="144"/>
      <c r="L278" s="32"/>
      <c r="M278" s="145" t="s">
        <v>1</v>
      </c>
      <c r="N278" s="146" t="s">
        <v>42</v>
      </c>
      <c r="P278" s="147">
        <f t="shared" si="61"/>
        <v>0</v>
      </c>
      <c r="Q278" s="147">
        <v>0</v>
      </c>
      <c r="R278" s="147">
        <f t="shared" si="62"/>
        <v>0</v>
      </c>
      <c r="S278" s="147">
        <v>0</v>
      </c>
      <c r="T278" s="148">
        <f t="shared" si="63"/>
        <v>0</v>
      </c>
      <c r="AR278" s="149" t="s">
        <v>1219</v>
      </c>
      <c r="AT278" s="149" t="s">
        <v>157</v>
      </c>
      <c r="AU278" s="149" t="s">
        <v>89</v>
      </c>
      <c r="AY278" s="17" t="s">
        <v>156</v>
      </c>
      <c r="BE278" s="150">
        <f t="shared" si="64"/>
        <v>0</v>
      </c>
      <c r="BF278" s="150">
        <f t="shared" si="65"/>
        <v>0</v>
      </c>
      <c r="BG278" s="150">
        <f t="shared" si="66"/>
        <v>0</v>
      </c>
      <c r="BH278" s="150">
        <f t="shared" si="67"/>
        <v>0</v>
      </c>
      <c r="BI278" s="150">
        <f t="shared" si="68"/>
        <v>0</v>
      </c>
      <c r="BJ278" s="17" t="s">
        <v>89</v>
      </c>
      <c r="BK278" s="150">
        <f t="shared" si="69"/>
        <v>0</v>
      </c>
      <c r="BL278" s="17" t="s">
        <v>1219</v>
      </c>
      <c r="BM278" s="149" t="s">
        <v>8148</v>
      </c>
    </row>
    <row r="279" spans="2:65" s="1" customFormat="1" ht="16.5" customHeight="1">
      <c r="B279" s="136"/>
      <c r="C279" s="137" t="s">
        <v>1659</v>
      </c>
      <c r="D279" s="137" t="s">
        <v>157</v>
      </c>
      <c r="E279" s="138" t="s">
        <v>8149</v>
      </c>
      <c r="F279" s="139" t="s">
        <v>8141</v>
      </c>
      <c r="G279" s="140" t="s">
        <v>333</v>
      </c>
      <c r="H279" s="141">
        <v>1</v>
      </c>
      <c r="I279" s="142"/>
      <c r="J279" s="143">
        <f t="shared" si="60"/>
        <v>0</v>
      </c>
      <c r="K279" s="144"/>
      <c r="L279" s="32"/>
      <c r="M279" s="145" t="s">
        <v>1</v>
      </c>
      <c r="N279" s="146" t="s">
        <v>42</v>
      </c>
      <c r="P279" s="147">
        <f t="shared" si="61"/>
        <v>0</v>
      </c>
      <c r="Q279" s="147">
        <v>0</v>
      </c>
      <c r="R279" s="147">
        <f t="shared" si="62"/>
        <v>0</v>
      </c>
      <c r="S279" s="147">
        <v>0</v>
      </c>
      <c r="T279" s="148">
        <f t="shared" si="63"/>
        <v>0</v>
      </c>
      <c r="AR279" s="149" t="s">
        <v>1219</v>
      </c>
      <c r="AT279" s="149" t="s">
        <v>157</v>
      </c>
      <c r="AU279" s="149" t="s">
        <v>89</v>
      </c>
      <c r="AY279" s="17" t="s">
        <v>156</v>
      </c>
      <c r="BE279" s="150">
        <f t="shared" si="64"/>
        <v>0</v>
      </c>
      <c r="BF279" s="150">
        <f t="shared" si="65"/>
        <v>0</v>
      </c>
      <c r="BG279" s="150">
        <f t="shared" si="66"/>
        <v>0</v>
      </c>
      <c r="BH279" s="150">
        <f t="shared" si="67"/>
        <v>0</v>
      </c>
      <c r="BI279" s="150">
        <f t="shared" si="68"/>
        <v>0</v>
      </c>
      <c r="BJ279" s="17" t="s">
        <v>89</v>
      </c>
      <c r="BK279" s="150">
        <f t="shared" si="69"/>
        <v>0</v>
      </c>
      <c r="BL279" s="17" t="s">
        <v>1219</v>
      </c>
      <c r="BM279" s="149" t="s">
        <v>8150</v>
      </c>
    </row>
    <row r="280" spans="2:65" s="10" customFormat="1" ht="22.9" customHeight="1">
      <c r="B280" s="126"/>
      <c r="D280" s="127" t="s">
        <v>75</v>
      </c>
      <c r="E280" s="191" t="s">
        <v>8151</v>
      </c>
      <c r="F280" s="191" t="s">
        <v>8152</v>
      </c>
      <c r="I280" s="129"/>
      <c r="J280" s="192">
        <f>BK280</f>
        <v>0</v>
      </c>
      <c r="L280" s="126"/>
      <c r="M280" s="131"/>
      <c r="P280" s="132">
        <f>P281</f>
        <v>0</v>
      </c>
      <c r="R280" s="132">
        <f>R281</f>
        <v>0</v>
      </c>
      <c r="T280" s="133">
        <f>T281</f>
        <v>0</v>
      </c>
      <c r="AR280" s="127" t="s">
        <v>163</v>
      </c>
      <c r="AT280" s="134" t="s">
        <v>75</v>
      </c>
      <c r="AU280" s="134" t="s">
        <v>82</v>
      </c>
      <c r="AY280" s="127" t="s">
        <v>156</v>
      </c>
      <c r="BK280" s="135">
        <f>BK281</f>
        <v>0</v>
      </c>
    </row>
    <row r="281" spans="2:65" s="1" customFormat="1" ht="16.5" customHeight="1">
      <c r="B281" s="136"/>
      <c r="C281" s="137" t="s">
        <v>1663</v>
      </c>
      <c r="D281" s="137" t="s">
        <v>157</v>
      </c>
      <c r="E281" s="138" t="s">
        <v>8153</v>
      </c>
      <c r="F281" s="139" t="s">
        <v>8154</v>
      </c>
      <c r="G281" s="140" t="s">
        <v>333</v>
      </c>
      <c r="H281" s="141">
        <v>1</v>
      </c>
      <c r="I281" s="142"/>
      <c r="J281" s="143">
        <f>ROUND(I281*H281,2)</f>
        <v>0</v>
      </c>
      <c r="K281" s="144"/>
      <c r="L281" s="32"/>
      <c r="M281" s="145" t="s">
        <v>1</v>
      </c>
      <c r="N281" s="146" t="s">
        <v>42</v>
      </c>
      <c r="P281" s="147">
        <f>O281*H281</f>
        <v>0</v>
      </c>
      <c r="Q281" s="147">
        <v>0</v>
      </c>
      <c r="R281" s="147">
        <f>Q281*H281</f>
        <v>0</v>
      </c>
      <c r="S281" s="147">
        <v>0</v>
      </c>
      <c r="T281" s="148">
        <f>S281*H281</f>
        <v>0</v>
      </c>
      <c r="AR281" s="149" t="s">
        <v>1219</v>
      </c>
      <c r="AT281" s="149" t="s">
        <v>157</v>
      </c>
      <c r="AU281" s="149" t="s">
        <v>89</v>
      </c>
      <c r="AY281" s="17" t="s">
        <v>156</v>
      </c>
      <c r="BE281" s="150">
        <f>IF(N281="základná",J281,0)</f>
        <v>0</v>
      </c>
      <c r="BF281" s="150">
        <f>IF(N281="znížená",J281,0)</f>
        <v>0</v>
      </c>
      <c r="BG281" s="150">
        <f>IF(N281="zákl. prenesená",J281,0)</f>
        <v>0</v>
      </c>
      <c r="BH281" s="150">
        <f>IF(N281="zníž. prenesená",J281,0)</f>
        <v>0</v>
      </c>
      <c r="BI281" s="150">
        <f>IF(N281="nulová",J281,0)</f>
        <v>0</v>
      </c>
      <c r="BJ281" s="17" t="s">
        <v>89</v>
      </c>
      <c r="BK281" s="150">
        <f>ROUND(I281*H281,2)</f>
        <v>0</v>
      </c>
      <c r="BL281" s="17" t="s">
        <v>1219</v>
      </c>
      <c r="BM281" s="149" t="s">
        <v>8155</v>
      </c>
    </row>
    <row r="282" spans="2:65" s="10" customFormat="1" ht="22.9" customHeight="1">
      <c r="B282" s="126"/>
      <c r="D282" s="127" t="s">
        <v>75</v>
      </c>
      <c r="E282" s="191" t="s">
        <v>8156</v>
      </c>
      <c r="F282" s="191" t="s">
        <v>8157</v>
      </c>
      <c r="I282" s="129"/>
      <c r="J282" s="192">
        <f>BK282</f>
        <v>0</v>
      </c>
      <c r="L282" s="126"/>
      <c r="M282" s="131"/>
      <c r="P282" s="132">
        <f>P283</f>
        <v>0</v>
      </c>
      <c r="R282" s="132">
        <f>R283</f>
        <v>0</v>
      </c>
      <c r="T282" s="133">
        <f>T283</f>
        <v>0</v>
      </c>
      <c r="AR282" s="127" t="s">
        <v>163</v>
      </c>
      <c r="AT282" s="134" t="s">
        <v>75</v>
      </c>
      <c r="AU282" s="134" t="s">
        <v>82</v>
      </c>
      <c r="AY282" s="127" t="s">
        <v>156</v>
      </c>
      <c r="BK282" s="135">
        <f>BK283</f>
        <v>0</v>
      </c>
    </row>
    <row r="283" spans="2:65" s="1" customFormat="1" ht="16.5" customHeight="1">
      <c r="B283" s="136"/>
      <c r="C283" s="137" t="s">
        <v>1667</v>
      </c>
      <c r="D283" s="137" t="s">
        <v>157</v>
      </c>
      <c r="E283" s="138" t="s">
        <v>8158</v>
      </c>
      <c r="F283" s="139" t="s">
        <v>8159</v>
      </c>
      <c r="G283" s="140" t="s">
        <v>333</v>
      </c>
      <c r="H283" s="141">
        <v>1</v>
      </c>
      <c r="I283" s="142"/>
      <c r="J283" s="143">
        <f>ROUND(I283*H283,2)</f>
        <v>0</v>
      </c>
      <c r="K283" s="144"/>
      <c r="L283" s="32"/>
      <c r="M283" s="145" t="s">
        <v>1</v>
      </c>
      <c r="N283" s="146" t="s">
        <v>42</v>
      </c>
      <c r="P283" s="147">
        <f>O283*H283</f>
        <v>0</v>
      </c>
      <c r="Q283" s="147">
        <v>0</v>
      </c>
      <c r="R283" s="147">
        <f>Q283*H283</f>
        <v>0</v>
      </c>
      <c r="S283" s="147">
        <v>0</v>
      </c>
      <c r="T283" s="148">
        <f>S283*H283</f>
        <v>0</v>
      </c>
      <c r="AR283" s="149" t="s">
        <v>1219</v>
      </c>
      <c r="AT283" s="149" t="s">
        <v>157</v>
      </c>
      <c r="AU283" s="149" t="s">
        <v>89</v>
      </c>
      <c r="AY283" s="17" t="s">
        <v>156</v>
      </c>
      <c r="BE283" s="150">
        <f>IF(N283="základná",J283,0)</f>
        <v>0</v>
      </c>
      <c r="BF283" s="150">
        <f>IF(N283="znížená",J283,0)</f>
        <v>0</v>
      </c>
      <c r="BG283" s="150">
        <f>IF(N283="zákl. prenesená",J283,0)</f>
        <v>0</v>
      </c>
      <c r="BH283" s="150">
        <f>IF(N283="zníž. prenesená",J283,0)</f>
        <v>0</v>
      </c>
      <c r="BI283" s="150">
        <f>IF(N283="nulová",J283,0)</f>
        <v>0</v>
      </c>
      <c r="BJ283" s="17" t="s">
        <v>89</v>
      </c>
      <c r="BK283" s="150">
        <f>ROUND(I283*H283,2)</f>
        <v>0</v>
      </c>
      <c r="BL283" s="17" t="s">
        <v>1219</v>
      </c>
      <c r="BM283" s="149" t="s">
        <v>8160</v>
      </c>
    </row>
    <row r="284" spans="2:65" s="10" customFormat="1" ht="22.9" customHeight="1">
      <c r="B284" s="126"/>
      <c r="D284" s="127" t="s">
        <v>75</v>
      </c>
      <c r="E284" s="191" t="s">
        <v>8161</v>
      </c>
      <c r="F284" s="191" t="s">
        <v>8162</v>
      </c>
      <c r="I284" s="129"/>
      <c r="J284" s="192">
        <f>BK284</f>
        <v>0</v>
      </c>
      <c r="L284" s="126"/>
      <c r="M284" s="131"/>
      <c r="P284" s="132">
        <f>SUM(P285:P298)</f>
        <v>0</v>
      </c>
      <c r="R284" s="132">
        <f>SUM(R285:R298)</f>
        <v>0</v>
      </c>
      <c r="T284" s="133">
        <f>SUM(T285:T298)</f>
        <v>0</v>
      </c>
      <c r="AR284" s="127" t="s">
        <v>163</v>
      </c>
      <c r="AT284" s="134" t="s">
        <v>75</v>
      </c>
      <c r="AU284" s="134" t="s">
        <v>82</v>
      </c>
      <c r="AY284" s="127" t="s">
        <v>156</v>
      </c>
      <c r="BK284" s="135">
        <f>SUM(BK285:BK298)</f>
        <v>0</v>
      </c>
    </row>
    <row r="285" spans="2:65" s="1" customFormat="1" ht="24.2" customHeight="1">
      <c r="B285" s="136"/>
      <c r="C285" s="137" t="s">
        <v>1689</v>
      </c>
      <c r="D285" s="137" t="s">
        <v>157</v>
      </c>
      <c r="E285" s="138" t="s">
        <v>8163</v>
      </c>
      <c r="F285" s="139" t="s">
        <v>8164</v>
      </c>
      <c r="G285" s="140" t="s">
        <v>333</v>
      </c>
      <c r="H285" s="141">
        <v>1</v>
      </c>
      <c r="I285" s="142"/>
      <c r="J285" s="143">
        <f t="shared" ref="J285:J298" si="70">ROUND(I285*H285,2)</f>
        <v>0</v>
      </c>
      <c r="K285" s="144"/>
      <c r="L285" s="32"/>
      <c r="M285" s="145" t="s">
        <v>1</v>
      </c>
      <c r="N285" s="146" t="s">
        <v>42</v>
      </c>
      <c r="P285" s="147">
        <f t="shared" ref="P285:P298" si="71">O285*H285</f>
        <v>0</v>
      </c>
      <c r="Q285" s="147">
        <v>0</v>
      </c>
      <c r="R285" s="147">
        <f t="shared" ref="R285:R298" si="72">Q285*H285</f>
        <v>0</v>
      </c>
      <c r="S285" s="147">
        <v>0</v>
      </c>
      <c r="T285" s="148">
        <f t="shared" ref="T285:T298" si="73">S285*H285</f>
        <v>0</v>
      </c>
      <c r="AR285" s="149" t="s">
        <v>1219</v>
      </c>
      <c r="AT285" s="149" t="s">
        <v>157</v>
      </c>
      <c r="AU285" s="149" t="s">
        <v>89</v>
      </c>
      <c r="AY285" s="17" t="s">
        <v>156</v>
      </c>
      <c r="BE285" s="150">
        <f t="shared" ref="BE285:BE298" si="74">IF(N285="základná",J285,0)</f>
        <v>0</v>
      </c>
      <c r="BF285" s="150">
        <f t="shared" ref="BF285:BF298" si="75">IF(N285="znížená",J285,0)</f>
        <v>0</v>
      </c>
      <c r="BG285" s="150">
        <f t="shared" ref="BG285:BG298" si="76">IF(N285="zákl. prenesená",J285,0)</f>
        <v>0</v>
      </c>
      <c r="BH285" s="150">
        <f t="shared" ref="BH285:BH298" si="77">IF(N285="zníž. prenesená",J285,0)</f>
        <v>0</v>
      </c>
      <c r="BI285" s="150">
        <f t="shared" ref="BI285:BI298" si="78">IF(N285="nulová",J285,0)</f>
        <v>0</v>
      </c>
      <c r="BJ285" s="17" t="s">
        <v>89</v>
      </c>
      <c r="BK285" s="150">
        <f t="shared" ref="BK285:BK298" si="79">ROUND(I285*H285,2)</f>
        <v>0</v>
      </c>
      <c r="BL285" s="17" t="s">
        <v>1219</v>
      </c>
      <c r="BM285" s="149" t="s">
        <v>8165</v>
      </c>
    </row>
    <row r="286" spans="2:65" s="1" customFormat="1" ht="16.5" customHeight="1">
      <c r="B286" s="136"/>
      <c r="C286" s="137" t="s">
        <v>1696</v>
      </c>
      <c r="D286" s="137" t="s">
        <v>157</v>
      </c>
      <c r="E286" s="138" t="s">
        <v>8166</v>
      </c>
      <c r="F286" s="139" t="s">
        <v>8141</v>
      </c>
      <c r="G286" s="140" t="s">
        <v>333</v>
      </c>
      <c r="H286" s="141">
        <v>1</v>
      </c>
      <c r="I286" s="142"/>
      <c r="J286" s="143">
        <f t="shared" si="70"/>
        <v>0</v>
      </c>
      <c r="K286" s="144"/>
      <c r="L286" s="32"/>
      <c r="M286" s="145" t="s">
        <v>1</v>
      </c>
      <c r="N286" s="146" t="s">
        <v>42</v>
      </c>
      <c r="P286" s="147">
        <f t="shared" si="71"/>
        <v>0</v>
      </c>
      <c r="Q286" s="147">
        <v>0</v>
      </c>
      <c r="R286" s="147">
        <f t="shared" si="72"/>
        <v>0</v>
      </c>
      <c r="S286" s="147">
        <v>0</v>
      </c>
      <c r="T286" s="148">
        <f t="shared" si="73"/>
        <v>0</v>
      </c>
      <c r="AR286" s="149" t="s">
        <v>1219</v>
      </c>
      <c r="AT286" s="149" t="s">
        <v>157</v>
      </c>
      <c r="AU286" s="149" t="s">
        <v>89</v>
      </c>
      <c r="AY286" s="17" t="s">
        <v>156</v>
      </c>
      <c r="BE286" s="150">
        <f t="shared" si="74"/>
        <v>0</v>
      </c>
      <c r="BF286" s="150">
        <f t="shared" si="75"/>
        <v>0</v>
      </c>
      <c r="BG286" s="150">
        <f t="shared" si="76"/>
        <v>0</v>
      </c>
      <c r="BH286" s="150">
        <f t="shared" si="77"/>
        <v>0</v>
      </c>
      <c r="BI286" s="150">
        <f t="shared" si="78"/>
        <v>0</v>
      </c>
      <c r="BJ286" s="17" t="s">
        <v>89</v>
      </c>
      <c r="BK286" s="150">
        <f t="shared" si="79"/>
        <v>0</v>
      </c>
      <c r="BL286" s="17" t="s">
        <v>1219</v>
      </c>
      <c r="BM286" s="149" t="s">
        <v>8167</v>
      </c>
    </row>
    <row r="287" spans="2:65" s="1" customFormat="1" ht="16.5" customHeight="1">
      <c r="B287" s="136"/>
      <c r="C287" s="137" t="s">
        <v>1700</v>
      </c>
      <c r="D287" s="137" t="s">
        <v>157</v>
      </c>
      <c r="E287" s="138" t="s">
        <v>8168</v>
      </c>
      <c r="F287" s="139" t="s">
        <v>8141</v>
      </c>
      <c r="G287" s="140" t="s">
        <v>333</v>
      </c>
      <c r="H287" s="141">
        <v>1</v>
      </c>
      <c r="I287" s="142"/>
      <c r="J287" s="143">
        <f t="shared" si="70"/>
        <v>0</v>
      </c>
      <c r="K287" s="144"/>
      <c r="L287" s="32"/>
      <c r="M287" s="145" t="s">
        <v>1</v>
      </c>
      <c r="N287" s="146" t="s">
        <v>42</v>
      </c>
      <c r="P287" s="147">
        <f t="shared" si="71"/>
        <v>0</v>
      </c>
      <c r="Q287" s="147">
        <v>0</v>
      </c>
      <c r="R287" s="147">
        <f t="shared" si="72"/>
        <v>0</v>
      </c>
      <c r="S287" s="147">
        <v>0</v>
      </c>
      <c r="T287" s="148">
        <f t="shared" si="73"/>
        <v>0</v>
      </c>
      <c r="AR287" s="149" t="s">
        <v>1219</v>
      </c>
      <c r="AT287" s="149" t="s">
        <v>157</v>
      </c>
      <c r="AU287" s="149" t="s">
        <v>89</v>
      </c>
      <c r="AY287" s="17" t="s">
        <v>156</v>
      </c>
      <c r="BE287" s="150">
        <f t="shared" si="74"/>
        <v>0</v>
      </c>
      <c r="BF287" s="150">
        <f t="shared" si="75"/>
        <v>0</v>
      </c>
      <c r="BG287" s="150">
        <f t="shared" si="76"/>
        <v>0</v>
      </c>
      <c r="BH287" s="150">
        <f t="shared" si="77"/>
        <v>0</v>
      </c>
      <c r="BI287" s="150">
        <f t="shared" si="78"/>
        <v>0</v>
      </c>
      <c r="BJ287" s="17" t="s">
        <v>89</v>
      </c>
      <c r="BK287" s="150">
        <f t="shared" si="79"/>
        <v>0</v>
      </c>
      <c r="BL287" s="17" t="s">
        <v>1219</v>
      </c>
      <c r="BM287" s="149" t="s">
        <v>8169</v>
      </c>
    </row>
    <row r="288" spans="2:65" s="1" customFormat="1" ht="16.5" customHeight="1">
      <c r="B288" s="136"/>
      <c r="C288" s="137" t="s">
        <v>1712</v>
      </c>
      <c r="D288" s="137" t="s">
        <v>157</v>
      </c>
      <c r="E288" s="138" t="s">
        <v>8170</v>
      </c>
      <c r="F288" s="139" t="s">
        <v>8141</v>
      </c>
      <c r="G288" s="140" t="s">
        <v>333</v>
      </c>
      <c r="H288" s="141">
        <v>1</v>
      </c>
      <c r="I288" s="142"/>
      <c r="J288" s="143">
        <f t="shared" si="70"/>
        <v>0</v>
      </c>
      <c r="K288" s="144"/>
      <c r="L288" s="32"/>
      <c r="M288" s="145" t="s">
        <v>1</v>
      </c>
      <c r="N288" s="146" t="s">
        <v>42</v>
      </c>
      <c r="P288" s="147">
        <f t="shared" si="71"/>
        <v>0</v>
      </c>
      <c r="Q288" s="147">
        <v>0</v>
      </c>
      <c r="R288" s="147">
        <f t="shared" si="72"/>
        <v>0</v>
      </c>
      <c r="S288" s="147">
        <v>0</v>
      </c>
      <c r="T288" s="148">
        <f t="shared" si="73"/>
        <v>0</v>
      </c>
      <c r="AR288" s="149" t="s">
        <v>1219</v>
      </c>
      <c r="AT288" s="149" t="s">
        <v>157</v>
      </c>
      <c r="AU288" s="149" t="s">
        <v>89</v>
      </c>
      <c r="AY288" s="17" t="s">
        <v>156</v>
      </c>
      <c r="BE288" s="150">
        <f t="shared" si="74"/>
        <v>0</v>
      </c>
      <c r="BF288" s="150">
        <f t="shared" si="75"/>
        <v>0</v>
      </c>
      <c r="BG288" s="150">
        <f t="shared" si="76"/>
        <v>0</v>
      </c>
      <c r="BH288" s="150">
        <f t="shared" si="77"/>
        <v>0</v>
      </c>
      <c r="BI288" s="150">
        <f t="shared" si="78"/>
        <v>0</v>
      </c>
      <c r="BJ288" s="17" t="s">
        <v>89</v>
      </c>
      <c r="BK288" s="150">
        <f t="shared" si="79"/>
        <v>0</v>
      </c>
      <c r="BL288" s="17" t="s">
        <v>1219</v>
      </c>
      <c r="BM288" s="149" t="s">
        <v>8171</v>
      </c>
    </row>
    <row r="289" spans="2:65" s="1" customFormat="1" ht="21.75" customHeight="1">
      <c r="B289" s="136"/>
      <c r="C289" s="137" t="s">
        <v>1718</v>
      </c>
      <c r="D289" s="137" t="s">
        <v>157</v>
      </c>
      <c r="E289" s="138" t="s">
        <v>8172</v>
      </c>
      <c r="F289" s="139" t="s">
        <v>8173</v>
      </c>
      <c r="G289" s="140" t="s">
        <v>333</v>
      </c>
      <c r="H289" s="141">
        <v>1</v>
      </c>
      <c r="I289" s="142"/>
      <c r="J289" s="143">
        <f t="shared" si="70"/>
        <v>0</v>
      </c>
      <c r="K289" s="144"/>
      <c r="L289" s="32"/>
      <c r="M289" s="145" t="s">
        <v>1</v>
      </c>
      <c r="N289" s="146" t="s">
        <v>42</v>
      </c>
      <c r="P289" s="147">
        <f t="shared" si="71"/>
        <v>0</v>
      </c>
      <c r="Q289" s="147">
        <v>0</v>
      </c>
      <c r="R289" s="147">
        <f t="shared" si="72"/>
        <v>0</v>
      </c>
      <c r="S289" s="147">
        <v>0</v>
      </c>
      <c r="T289" s="148">
        <f t="shared" si="73"/>
        <v>0</v>
      </c>
      <c r="AR289" s="149" t="s">
        <v>1219</v>
      </c>
      <c r="AT289" s="149" t="s">
        <v>157</v>
      </c>
      <c r="AU289" s="149" t="s">
        <v>89</v>
      </c>
      <c r="AY289" s="17" t="s">
        <v>156</v>
      </c>
      <c r="BE289" s="150">
        <f t="shared" si="74"/>
        <v>0</v>
      </c>
      <c r="BF289" s="150">
        <f t="shared" si="75"/>
        <v>0</v>
      </c>
      <c r="BG289" s="150">
        <f t="shared" si="76"/>
        <v>0</v>
      </c>
      <c r="BH289" s="150">
        <f t="shared" si="77"/>
        <v>0</v>
      </c>
      <c r="BI289" s="150">
        <f t="shared" si="78"/>
        <v>0</v>
      </c>
      <c r="BJ289" s="17" t="s">
        <v>89</v>
      </c>
      <c r="BK289" s="150">
        <f t="shared" si="79"/>
        <v>0</v>
      </c>
      <c r="BL289" s="17" t="s">
        <v>1219</v>
      </c>
      <c r="BM289" s="149" t="s">
        <v>8174</v>
      </c>
    </row>
    <row r="290" spans="2:65" s="1" customFormat="1" ht="37.9" customHeight="1">
      <c r="B290" s="136"/>
      <c r="C290" s="137" t="s">
        <v>1724</v>
      </c>
      <c r="D290" s="137" t="s">
        <v>157</v>
      </c>
      <c r="E290" s="138" t="s">
        <v>8175</v>
      </c>
      <c r="F290" s="139" t="s">
        <v>8176</v>
      </c>
      <c r="G290" s="140" t="s">
        <v>333</v>
      </c>
      <c r="H290" s="141">
        <v>1</v>
      </c>
      <c r="I290" s="142"/>
      <c r="J290" s="143">
        <f t="shared" si="70"/>
        <v>0</v>
      </c>
      <c r="K290" s="144"/>
      <c r="L290" s="32"/>
      <c r="M290" s="145" t="s">
        <v>1</v>
      </c>
      <c r="N290" s="146" t="s">
        <v>42</v>
      </c>
      <c r="P290" s="147">
        <f t="shared" si="71"/>
        <v>0</v>
      </c>
      <c r="Q290" s="147">
        <v>0</v>
      </c>
      <c r="R290" s="147">
        <f t="shared" si="72"/>
        <v>0</v>
      </c>
      <c r="S290" s="147">
        <v>0</v>
      </c>
      <c r="T290" s="148">
        <f t="shared" si="73"/>
        <v>0</v>
      </c>
      <c r="AR290" s="149" t="s">
        <v>1219</v>
      </c>
      <c r="AT290" s="149" t="s">
        <v>157</v>
      </c>
      <c r="AU290" s="149" t="s">
        <v>89</v>
      </c>
      <c r="AY290" s="17" t="s">
        <v>156</v>
      </c>
      <c r="BE290" s="150">
        <f t="shared" si="74"/>
        <v>0</v>
      </c>
      <c r="BF290" s="150">
        <f t="shared" si="75"/>
        <v>0</v>
      </c>
      <c r="BG290" s="150">
        <f t="shared" si="76"/>
        <v>0</v>
      </c>
      <c r="BH290" s="150">
        <f t="shared" si="77"/>
        <v>0</v>
      </c>
      <c r="BI290" s="150">
        <f t="shared" si="78"/>
        <v>0</v>
      </c>
      <c r="BJ290" s="17" t="s">
        <v>89</v>
      </c>
      <c r="BK290" s="150">
        <f t="shared" si="79"/>
        <v>0</v>
      </c>
      <c r="BL290" s="17" t="s">
        <v>1219</v>
      </c>
      <c r="BM290" s="149" t="s">
        <v>8177</v>
      </c>
    </row>
    <row r="291" spans="2:65" s="1" customFormat="1" ht="21.75" customHeight="1">
      <c r="B291" s="136"/>
      <c r="C291" s="137" t="s">
        <v>1795</v>
      </c>
      <c r="D291" s="137" t="s">
        <v>157</v>
      </c>
      <c r="E291" s="138" t="s">
        <v>8178</v>
      </c>
      <c r="F291" s="139" t="s">
        <v>8173</v>
      </c>
      <c r="G291" s="140" t="s">
        <v>333</v>
      </c>
      <c r="H291" s="141">
        <v>1</v>
      </c>
      <c r="I291" s="142"/>
      <c r="J291" s="143">
        <f t="shared" si="70"/>
        <v>0</v>
      </c>
      <c r="K291" s="144"/>
      <c r="L291" s="32"/>
      <c r="M291" s="145" t="s">
        <v>1</v>
      </c>
      <c r="N291" s="146" t="s">
        <v>42</v>
      </c>
      <c r="P291" s="147">
        <f t="shared" si="71"/>
        <v>0</v>
      </c>
      <c r="Q291" s="147">
        <v>0</v>
      </c>
      <c r="R291" s="147">
        <f t="shared" si="72"/>
        <v>0</v>
      </c>
      <c r="S291" s="147">
        <v>0</v>
      </c>
      <c r="T291" s="148">
        <f t="shared" si="73"/>
        <v>0</v>
      </c>
      <c r="AR291" s="149" t="s">
        <v>1219</v>
      </c>
      <c r="AT291" s="149" t="s">
        <v>157</v>
      </c>
      <c r="AU291" s="149" t="s">
        <v>89</v>
      </c>
      <c r="AY291" s="17" t="s">
        <v>156</v>
      </c>
      <c r="BE291" s="150">
        <f t="shared" si="74"/>
        <v>0</v>
      </c>
      <c r="BF291" s="150">
        <f t="shared" si="75"/>
        <v>0</v>
      </c>
      <c r="BG291" s="150">
        <f t="shared" si="76"/>
        <v>0</v>
      </c>
      <c r="BH291" s="150">
        <f t="shared" si="77"/>
        <v>0</v>
      </c>
      <c r="BI291" s="150">
        <f t="shared" si="78"/>
        <v>0</v>
      </c>
      <c r="BJ291" s="17" t="s">
        <v>89</v>
      </c>
      <c r="BK291" s="150">
        <f t="shared" si="79"/>
        <v>0</v>
      </c>
      <c r="BL291" s="17" t="s">
        <v>1219</v>
      </c>
      <c r="BM291" s="149" t="s">
        <v>8179</v>
      </c>
    </row>
    <row r="292" spans="2:65" s="1" customFormat="1" ht="37.9" customHeight="1">
      <c r="B292" s="136"/>
      <c r="C292" s="137" t="s">
        <v>1825</v>
      </c>
      <c r="D292" s="137" t="s">
        <v>157</v>
      </c>
      <c r="E292" s="138" t="s">
        <v>8180</v>
      </c>
      <c r="F292" s="139" t="s">
        <v>8176</v>
      </c>
      <c r="G292" s="140" t="s">
        <v>333</v>
      </c>
      <c r="H292" s="141">
        <v>1</v>
      </c>
      <c r="I292" s="142"/>
      <c r="J292" s="143">
        <f t="shared" si="70"/>
        <v>0</v>
      </c>
      <c r="K292" s="144"/>
      <c r="L292" s="32"/>
      <c r="M292" s="145" t="s">
        <v>1</v>
      </c>
      <c r="N292" s="146" t="s">
        <v>42</v>
      </c>
      <c r="P292" s="147">
        <f t="shared" si="71"/>
        <v>0</v>
      </c>
      <c r="Q292" s="147">
        <v>0</v>
      </c>
      <c r="R292" s="147">
        <f t="shared" si="72"/>
        <v>0</v>
      </c>
      <c r="S292" s="147">
        <v>0</v>
      </c>
      <c r="T292" s="148">
        <f t="shared" si="73"/>
        <v>0</v>
      </c>
      <c r="AR292" s="149" t="s">
        <v>1219</v>
      </c>
      <c r="AT292" s="149" t="s">
        <v>157</v>
      </c>
      <c r="AU292" s="149" t="s">
        <v>89</v>
      </c>
      <c r="AY292" s="17" t="s">
        <v>156</v>
      </c>
      <c r="BE292" s="150">
        <f t="shared" si="74"/>
        <v>0</v>
      </c>
      <c r="BF292" s="150">
        <f t="shared" si="75"/>
        <v>0</v>
      </c>
      <c r="BG292" s="150">
        <f t="shared" si="76"/>
        <v>0</v>
      </c>
      <c r="BH292" s="150">
        <f t="shared" si="77"/>
        <v>0</v>
      </c>
      <c r="BI292" s="150">
        <f t="shared" si="78"/>
        <v>0</v>
      </c>
      <c r="BJ292" s="17" t="s">
        <v>89</v>
      </c>
      <c r="BK292" s="150">
        <f t="shared" si="79"/>
        <v>0</v>
      </c>
      <c r="BL292" s="17" t="s">
        <v>1219</v>
      </c>
      <c r="BM292" s="149" t="s">
        <v>8181</v>
      </c>
    </row>
    <row r="293" spans="2:65" s="1" customFormat="1" ht="21.75" customHeight="1">
      <c r="B293" s="136"/>
      <c r="C293" s="137" t="s">
        <v>1831</v>
      </c>
      <c r="D293" s="137" t="s">
        <v>157</v>
      </c>
      <c r="E293" s="138" t="s">
        <v>8182</v>
      </c>
      <c r="F293" s="139" t="s">
        <v>8173</v>
      </c>
      <c r="G293" s="140" t="s">
        <v>333</v>
      </c>
      <c r="H293" s="141">
        <v>1</v>
      </c>
      <c r="I293" s="142"/>
      <c r="J293" s="143">
        <f t="shared" si="70"/>
        <v>0</v>
      </c>
      <c r="K293" s="144"/>
      <c r="L293" s="32"/>
      <c r="M293" s="145" t="s">
        <v>1</v>
      </c>
      <c r="N293" s="146" t="s">
        <v>42</v>
      </c>
      <c r="P293" s="147">
        <f t="shared" si="71"/>
        <v>0</v>
      </c>
      <c r="Q293" s="147">
        <v>0</v>
      </c>
      <c r="R293" s="147">
        <f t="shared" si="72"/>
        <v>0</v>
      </c>
      <c r="S293" s="147">
        <v>0</v>
      </c>
      <c r="T293" s="148">
        <f t="shared" si="73"/>
        <v>0</v>
      </c>
      <c r="AR293" s="149" t="s">
        <v>1219</v>
      </c>
      <c r="AT293" s="149" t="s">
        <v>157</v>
      </c>
      <c r="AU293" s="149" t="s">
        <v>89</v>
      </c>
      <c r="AY293" s="17" t="s">
        <v>156</v>
      </c>
      <c r="BE293" s="150">
        <f t="shared" si="74"/>
        <v>0</v>
      </c>
      <c r="BF293" s="150">
        <f t="shared" si="75"/>
        <v>0</v>
      </c>
      <c r="BG293" s="150">
        <f t="shared" si="76"/>
        <v>0</v>
      </c>
      <c r="BH293" s="150">
        <f t="shared" si="77"/>
        <v>0</v>
      </c>
      <c r="BI293" s="150">
        <f t="shared" si="78"/>
        <v>0</v>
      </c>
      <c r="BJ293" s="17" t="s">
        <v>89</v>
      </c>
      <c r="BK293" s="150">
        <f t="shared" si="79"/>
        <v>0</v>
      </c>
      <c r="BL293" s="17" t="s">
        <v>1219</v>
      </c>
      <c r="BM293" s="149" t="s">
        <v>8183</v>
      </c>
    </row>
    <row r="294" spans="2:65" s="1" customFormat="1" ht="37.9" customHeight="1">
      <c r="B294" s="136"/>
      <c r="C294" s="137" t="s">
        <v>3203</v>
      </c>
      <c r="D294" s="137" t="s">
        <v>157</v>
      </c>
      <c r="E294" s="138" t="s">
        <v>8184</v>
      </c>
      <c r="F294" s="139" t="s">
        <v>8176</v>
      </c>
      <c r="G294" s="140" t="s">
        <v>333</v>
      </c>
      <c r="H294" s="141">
        <v>1</v>
      </c>
      <c r="I294" s="142"/>
      <c r="J294" s="143">
        <f t="shared" si="70"/>
        <v>0</v>
      </c>
      <c r="K294" s="144"/>
      <c r="L294" s="32"/>
      <c r="M294" s="145" t="s">
        <v>1</v>
      </c>
      <c r="N294" s="146" t="s">
        <v>42</v>
      </c>
      <c r="P294" s="147">
        <f t="shared" si="71"/>
        <v>0</v>
      </c>
      <c r="Q294" s="147">
        <v>0</v>
      </c>
      <c r="R294" s="147">
        <f t="shared" si="72"/>
        <v>0</v>
      </c>
      <c r="S294" s="147">
        <v>0</v>
      </c>
      <c r="T294" s="148">
        <f t="shared" si="73"/>
        <v>0</v>
      </c>
      <c r="AR294" s="149" t="s">
        <v>1219</v>
      </c>
      <c r="AT294" s="149" t="s">
        <v>157</v>
      </c>
      <c r="AU294" s="149" t="s">
        <v>89</v>
      </c>
      <c r="AY294" s="17" t="s">
        <v>156</v>
      </c>
      <c r="BE294" s="150">
        <f t="shared" si="74"/>
        <v>0</v>
      </c>
      <c r="BF294" s="150">
        <f t="shared" si="75"/>
        <v>0</v>
      </c>
      <c r="BG294" s="150">
        <f t="shared" si="76"/>
        <v>0</v>
      </c>
      <c r="BH294" s="150">
        <f t="shared" si="77"/>
        <v>0</v>
      </c>
      <c r="BI294" s="150">
        <f t="shared" si="78"/>
        <v>0</v>
      </c>
      <c r="BJ294" s="17" t="s">
        <v>89</v>
      </c>
      <c r="BK294" s="150">
        <f t="shared" si="79"/>
        <v>0</v>
      </c>
      <c r="BL294" s="17" t="s">
        <v>1219</v>
      </c>
      <c r="BM294" s="149" t="s">
        <v>8185</v>
      </c>
    </row>
    <row r="295" spans="2:65" s="1" customFormat="1" ht="16.5" customHeight="1">
      <c r="B295" s="136"/>
      <c r="C295" s="137" t="s">
        <v>3213</v>
      </c>
      <c r="D295" s="137" t="s">
        <v>157</v>
      </c>
      <c r="E295" s="138" t="s">
        <v>8186</v>
      </c>
      <c r="F295" s="139" t="s">
        <v>8141</v>
      </c>
      <c r="G295" s="140" t="s">
        <v>333</v>
      </c>
      <c r="H295" s="141">
        <v>1</v>
      </c>
      <c r="I295" s="142"/>
      <c r="J295" s="143">
        <f t="shared" si="70"/>
        <v>0</v>
      </c>
      <c r="K295" s="144"/>
      <c r="L295" s="32"/>
      <c r="M295" s="145" t="s">
        <v>1</v>
      </c>
      <c r="N295" s="146" t="s">
        <v>42</v>
      </c>
      <c r="P295" s="147">
        <f t="shared" si="71"/>
        <v>0</v>
      </c>
      <c r="Q295" s="147">
        <v>0</v>
      </c>
      <c r="R295" s="147">
        <f t="shared" si="72"/>
        <v>0</v>
      </c>
      <c r="S295" s="147">
        <v>0</v>
      </c>
      <c r="T295" s="148">
        <f t="shared" si="73"/>
        <v>0</v>
      </c>
      <c r="AR295" s="149" t="s">
        <v>1219</v>
      </c>
      <c r="AT295" s="149" t="s">
        <v>157</v>
      </c>
      <c r="AU295" s="149" t="s">
        <v>89</v>
      </c>
      <c r="AY295" s="17" t="s">
        <v>156</v>
      </c>
      <c r="BE295" s="150">
        <f t="shared" si="74"/>
        <v>0</v>
      </c>
      <c r="BF295" s="150">
        <f t="shared" si="75"/>
        <v>0</v>
      </c>
      <c r="BG295" s="150">
        <f t="shared" si="76"/>
        <v>0</v>
      </c>
      <c r="BH295" s="150">
        <f t="shared" si="77"/>
        <v>0</v>
      </c>
      <c r="BI295" s="150">
        <f t="shared" si="78"/>
        <v>0</v>
      </c>
      <c r="BJ295" s="17" t="s">
        <v>89</v>
      </c>
      <c r="BK295" s="150">
        <f t="shared" si="79"/>
        <v>0</v>
      </c>
      <c r="BL295" s="17" t="s">
        <v>1219</v>
      </c>
      <c r="BM295" s="149" t="s">
        <v>8187</v>
      </c>
    </row>
    <row r="296" spans="2:65" s="1" customFormat="1" ht="16.5" customHeight="1">
      <c r="B296" s="136"/>
      <c r="C296" s="137" t="s">
        <v>3217</v>
      </c>
      <c r="D296" s="137" t="s">
        <v>157</v>
      </c>
      <c r="E296" s="138" t="s">
        <v>8188</v>
      </c>
      <c r="F296" s="139" t="s">
        <v>8141</v>
      </c>
      <c r="G296" s="140" t="s">
        <v>333</v>
      </c>
      <c r="H296" s="141">
        <v>1</v>
      </c>
      <c r="I296" s="142"/>
      <c r="J296" s="143">
        <f t="shared" si="70"/>
        <v>0</v>
      </c>
      <c r="K296" s="144"/>
      <c r="L296" s="32"/>
      <c r="M296" s="145" t="s">
        <v>1</v>
      </c>
      <c r="N296" s="146" t="s">
        <v>42</v>
      </c>
      <c r="P296" s="147">
        <f t="shared" si="71"/>
        <v>0</v>
      </c>
      <c r="Q296" s="147">
        <v>0</v>
      </c>
      <c r="R296" s="147">
        <f t="shared" si="72"/>
        <v>0</v>
      </c>
      <c r="S296" s="147">
        <v>0</v>
      </c>
      <c r="T296" s="148">
        <f t="shared" si="73"/>
        <v>0</v>
      </c>
      <c r="AR296" s="149" t="s">
        <v>1219</v>
      </c>
      <c r="AT296" s="149" t="s">
        <v>157</v>
      </c>
      <c r="AU296" s="149" t="s">
        <v>89</v>
      </c>
      <c r="AY296" s="17" t="s">
        <v>156</v>
      </c>
      <c r="BE296" s="150">
        <f t="shared" si="74"/>
        <v>0</v>
      </c>
      <c r="BF296" s="150">
        <f t="shared" si="75"/>
        <v>0</v>
      </c>
      <c r="BG296" s="150">
        <f t="shared" si="76"/>
        <v>0</v>
      </c>
      <c r="BH296" s="150">
        <f t="shared" si="77"/>
        <v>0</v>
      </c>
      <c r="BI296" s="150">
        <f t="shared" si="78"/>
        <v>0</v>
      </c>
      <c r="BJ296" s="17" t="s">
        <v>89</v>
      </c>
      <c r="BK296" s="150">
        <f t="shared" si="79"/>
        <v>0</v>
      </c>
      <c r="BL296" s="17" t="s">
        <v>1219</v>
      </c>
      <c r="BM296" s="149" t="s">
        <v>8189</v>
      </c>
    </row>
    <row r="297" spans="2:65" s="1" customFormat="1" ht="16.5" customHeight="1">
      <c r="B297" s="136"/>
      <c r="C297" s="137" t="s">
        <v>3221</v>
      </c>
      <c r="D297" s="137" t="s">
        <v>157</v>
      </c>
      <c r="E297" s="138" t="s">
        <v>8190</v>
      </c>
      <c r="F297" s="139" t="s">
        <v>8141</v>
      </c>
      <c r="G297" s="140" t="s">
        <v>333</v>
      </c>
      <c r="H297" s="141">
        <v>1</v>
      </c>
      <c r="I297" s="142"/>
      <c r="J297" s="143">
        <f t="shared" si="70"/>
        <v>0</v>
      </c>
      <c r="K297" s="144"/>
      <c r="L297" s="32"/>
      <c r="M297" s="145" t="s">
        <v>1</v>
      </c>
      <c r="N297" s="146" t="s">
        <v>42</v>
      </c>
      <c r="P297" s="147">
        <f t="shared" si="71"/>
        <v>0</v>
      </c>
      <c r="Q297" s="147">
        <v>0</v>
      </c>
      <c r="R297" s="147">
        <f t="shared" si="72"/>
        <v>0</v>
      </c>
      <c r="S297" s="147">
        <v>0</v>
      </c>
      <c r="T297" s="148">
        <f t="shared" si="73"/>
        <v>0</v>
      </c>
      <c r="AR297" s="149" t="s">
        <v>1219</v>
      </c>
      <c r="AT297" s="149" t="s">
        <v>157</v>
      </c>
      <c r="AU297" s="149" t="s">
        <v>89</v>
      </c>
      <c r="AY297" s="17" t="s">
        <v>156</v>
      </c>
      <c r="BE297" s="150">
        <f t="shared" si="74"/>
        <v>0</v>
      </c>
      <c r="BF297" s="150">
        <f t="shared" si="75"/>
        <v>0</v>
      </c>
      <c r="BG297" s="150">
        <f t="shared" si="76"/>
        <v>0</v>
      </c>
      <c r="BH297" s="150">
        <f t="shared" si="77"/>
        <v>0</v>
      </c>
      <c r="BI297" s="150">
        <f t="shared" si="78"/>
        <v>0</v>
      </c>
      <c r="BJ297" s="17" t="s">
        <v>89</v>
      </c>
      <c r="BK297" s="150">
        <f t="shared" si="79"/>
        <v>0</v>
      </c>
      <c r="BL297" s="17" t="s">
        <v>1219</v>
      </c>
      <c r="BM297" s="149" t="s">
        <v>8191</v>
      </c>
    </row>
    <row r="298" spans="2:65" s="1" customFormat="1" ht="16.5" customHeight="1">
      <c r="B298" s="136"/>
      <c r="C298" s="137" t="s">
        <v>3225</v>
      </c>
      <c r="D298" s="137" t="s">
        <v>157</v>
      </c>
      <c r="E298" s="138" t="s">
        <v>8192</v>
      </c>
      <c r="F298" s="139" t="s">
        <v>8141</v>
      </c>
      <c r="G298" s="140" t="s">
        <v>333</v>
      </c>
      <c r="H298" s="141">
        <v>1</v>
      </c>
      <c r="I298" s="142"/>
      <c r="J298" s="143">
        <f t="shared" si="70"/>
        <v>0</v>
      </c>
      <c r="K298" s="144"/>
      <c r="L298" s="32"/>
      <c r="M298" s="145" t="s">
        <v>1</v>
      </c>
      <c r="N298" s="146" t="s">
        <v>42</v>
      </c>
      <c r="P298" s="147">
        <f t="shared" si="71"/>
        <v>0</v>
      </c>
      <c r="Q298" s="147">
        <v>0</v>
      </c>
      <c r="R298" s="147">
        <f t="shared" si="72"/>
        <v>0</v>
      </c>
      <c r="S298" s="147">
        <v>0</v>
      </c>
      <c r="T298" s="148">
        <f t="shared" si="73"/>
        <v>0</v>
      </c>
      <c r="AR298" s="149" t="s">
        <v>1219</v>
      </c>
      <c r="AT298" s="149" t="s">
        <v>157</v>
      </c>
      <c r="AU298" s="149" t="s">
        <v>89</v>
      </c>
      <c r="AY298" s="17" t="s">
        <v>156</v>
      </c>
      <c r="BE298" s="150">
        <f t="shared" si="74"/>
        <v>0</v>
      </c>
      <c r="BF298" s="150">
        <f t="shared" si="75"/>
        <v>0</v>
      </c>
      <c r="BG298" s="150">
        <f t="shared" si="76"/>
        <v>0</v>
      </c>
      <c r="BH298" s="150">
        <f t="shared" si="77"/>
        <v>0</v>
      </c>
      <c r="BI298" s="150">
        <f t="shared" si="78"/>
        <v>0</v>
      </c>
      <c r="BJ298" s="17" t="s">
        <v>89</v>
      </c>
      <c r="BK298" s="150">
        <f t="shared" si="79"/>
        <v>0</v>
      </c>
      <c r="BL298" s="17" t="s">
        <v>1219</v>
      </c>
      <c r="BM298" s="149" t="s">
        <v>8193</v>
      </c>
    </row>
    <row r="299" spans="2:65" s="10" customFormat="1" ht="22.9" customHeight="1">
      <c r="B299" s="126"/>
      <c r="D299" s="127" t="s">
        <v>75</v>
      </c>
      <c r="E299" s="191" t="s">
        <v>8194</v>
      </c>
      <c r="F299" s="191" t="s">
        <v>8195</v>
      </c>
      <c r="I299" s="129"/>
      <c r="J299" s="192">
        <f>BK299</f>
        <v>0</v>
      </c>
      <c r="L299" s="126"/>
      <c r="M299" s="131"/>
      <c r="P299" s="132">
        <f>SUM(P300:P312)</f>
        <v>0</v>
      </c>
      <c r="R299" s="132">
        <f>SUM(R300:R312)</f>
        <v>0</v>
      </c>
      <c r="T299" s="133">
        <f>SUM(T300:T312)</f>
        <v>0</v>
      </c>
      <c r="AR299" s="127" t="s">
        <v>163</v>
      </c>
      <c r="AT299" s="134" t="s">
        <v>75</v>
      </c>
      <c r="AU299" s="134" t="s">
        <v>82</v>
      </c>
      <c r="AY299" s="127" t="s">
        <v>156</v>
      </c>
      <c r="BK299" s="135">
        <f>SUM(BK300:BK312)</f>
        <v>0</v>
      </c>
    </row>
    <row r="300" spans="2:65" s="1" customFormat="1" ht="21.75" customHeight="1">
      <c r="B300" s="136"/>
      <c r="C300" s="137" t="s">
        <v>3229</v>
      </c>
      <c r="D300" s="137" t="s">
        <v>157</v>
      </c>
      <c r="E300" s="138" t="s">
        <v>8196</v>
      </c>
      <c r="F300" s="139" t="s">
        <v>8197</v>
      </c>
      <c r="G300" s="140" t="s">
        <v>333</v>
      </c>
      <c r="H300" s="141">
        <v>1</v>
      </c>
      <c r="I300" s="142"/>
      <c r="J300" s="143">
        <f t="shared" ref="J300:J312" si="80">ROUND(I300*H300,2)</f>
        <v>0</v>
      </c>
      <c r="K300" s="144"/>
      <c r="L300" s="32"/>
      <c r="M300" s="145" t="s">
        <v>1</v>
      </c>
      <c r="N300" s="146" t="s">
        <v>42</v>
      </c>
      <c r="P300" s="147">
        <f t="shared" ref="P300:P312" si="81">O300*H300</f>
        <v>0</v>
      </c>
      <c r="Q300" s="147">
        <v>0</v>
      </c>
      <c r="R300" s="147">
        <f t="shared" ref="R300:R312" si="82">Q300*H300</f>
        <v>0</v>
      </c>
      <c r="S300" s="147">
        <v>0</v>
      </c>
      <c r="T300" s="148">
        <f t="shared" ref="T300:T312" si="83">S300*H300</f>
        <v>0</v>
      </c>
      <c r="AR300" s="149" t="s">
        <v>1219</v>
      </c>
      <c r="AT300" s="149" t="s">
        <v>157</v>
      </c>
      <c r="AU300" s="149" t="s">
        <v>89</v>
      </c>
      <c r="AY300" s="17" t="s">
        <v>156</v>
      </c>
      <c r="BE300" s="150">
        <f t="shared" ref="BE300:BE312" si="84">IF(N300="základná",J300,0)</f>
        <v>0</v>
      </c>
      <c r="BF300" s="150">
        <f t="shared" ref="BF300:BF312" si="85">IF(N300="znížená",J300,0)</f>
        <v>0</v>
      </c>
      <c r="BG300" s="150">
        <f t="shared" ref="BG300:BG312" si="86">IF(N300="zákl. prenesená",J300,0)</f>
        <v>0</v>
      </c>
      <c r="BH300" s="150">
        <f t="shared" ref="BH300:BH312" si="87">IF(N300="zníž. prenesená",J300,0)</f>
        <v>0</v>
      </c>
      <c r="BI300" s="150">
        <f t="shared" ref="BI300:BI312" si="88">IF(N300="nulová",J300,0)</f>
        <v>0</v>
      </c>
      <c r="BJ300" s="17" t="s">
        <v>89</v>
      </c>
      <c r="BK300" s="150">
        <f t="shared" ref="BK300:BK312" si="89">ROUND(I300*H300,2)</f>
        <v>0</v>
      </c>
      <c r="BL300" s="17" t="s">
        <v>1219</v>
      </c>
      <c r="BM300" s="149" t="s">
        <v>8198</v>
      </c>
    </row>
    <row r="301" spans="2:65" s="1" customFormat="1" ht="24.2" customHeight="1">
      <c r="B301" s="136"/>
      <c r="C301" s="137" t="s">
        <v>3295</v>
      </c>
      <c r="D301" s="137" t="s">
        <v>157</v>
      </c>
      <c r="E301" s="138" t="s">
        <v>8199</v>
      </c>
      <c r="F301" s="139" t="s">
        <v>8200</v>
      </c>
      <c r="G301" s="140" t="s">
        <v>333</v>
      </c>
      <c r="H301" s="141">
        <v>1</v>
      </c>
      <c r="I301" s="142"/>
      <c r="J301" s="143">
        <f t="shared" si="80"/>
        <v>0</v>
      </c>
      <c r="K301" s="144"/>
      <c r="L301" s="32"/>
      <c r="M301" s="145" t="s">
        <v>1</v>
      </c>
      <c r="N301" s="146" t="s">
        <v>42</v>
      </c>
      <c r="P301" s="147">
        <f t="shared" si="81"/>
        <v>0</v>
      </c>
      <c r="Q301" s="147">
        <v>0</v>
      </c>
      <c r="R301" s="147">
        <f t="shared" si="82"/>
        <v>0</v>
      </c>
      <c r="S301" s="147">
        <v>0</v>
      </c>
      <c r="T301" s="148">
        <f t="shared" si="83"/>
        <v>0</v>
      </c>
      <c r="AR301" s="149" t="s">
        <v>1219</v>
      </c>
      <c r="AT301" s="149" t="s">
        <v>157</v>
      </c>
      <c r="AU301" s="149" t="s">
        <v>89</v>
      </c>
      <c r="AY301" s="17" t="s">
        <v>156</v>
      </c>
      <c r="BE301" s="150">
        <f t="shared" si="84"/>
        <v>0</v>
      </c>
      <c r="BF301" s="150">
        <f t="shared" si="85"/>
        <v>0</v>
      </c>
      <c r="BG301" s="150">
        <f t="shared" si="86"/>
        <v>0</v>
      </c>
      <c r="BH301" s="150">
        <f t="shared" si="87"/>
        <v>0</v>
      </c>
      <c r="BI301" s="150">
        <f t="shared" si="88"/>
        <v>0</v>
      </c>
      <c r="BJ301" s="17" t="s">
        <v>89</v>
      </c>
      <c r="BK301" s="150">
        <f t="shared" si="89"/>
        <v>0</v>
      </c>
      <c r="BL301" s="17" t="s">
        <v>1219</v>
      </c>
      <c r="BM301" s="149" t="s">
        <v>8201</v>
      </c>
    </row>
    <row r="302" spans="2:65" s="1" customFormat="1" ht="44.25" customHeight="1">
      <c r="B302" s="136"/>
      <c r="C302" s="137" t="s">
        <v>3301</v>
      </c>
      <c r="D302" s="137" t="s">
        <v>157</v>
      </c>
      <c r="E302" s="138" t="s">
        <v>8202</v>
      </c>
      <c r="F302" s="139" t="s">
        <v>8203</v>
      </c>
      <c r="G302" s="140" t="s">
        <v>333</v>
      </c>
      <c r="H302" s="141">
        <v>1</v>
      </c>
      <c r="I302" s="142"/>
      <c r="J302" s="143">
        <f t="shared" si="80"/>
        <v>0</v>
      </c>
      <c r="K302" s="144"/>
      <c r="L302" s="32"/>
      <c r="M302" s="145" t="s">
        <v>1</v>
      </c>
      <c r="N302" s="146" t="s">
        <v>42</v>
      </c>
      <c r="P302" s="147">
        <f t="shared" si="81"/>
        <v>0</v>
      </c>
      <c r="Q302" s="147">
        <v>0</v>
      </c>
      <c r="R302" s="147">
        <f t="shared" si="82"/>
        <v>0</v>
      </c>
      <c r="S302" s="147">
        <v>0</v>
      </c>
      <c r="T302" s="148">
        <f t="shared" si="83"/>
        <v>0</v>
      </c>
      <c r="AR302" s="149" t="s">
        <v>1219</v>
      </c>
      <c r="AT302" s="149" t="s">
        <v>157</v>
      </c>
      <c r="AU302" s="149" t="s">
        <v>89</v>
      </c>
      <c r="AY302" s="17" t="s">
        <v>156</v>
      </c>
      <c r="BE302" s="150">
        <f t="shared" si="84"/>
        <v>0</v>
      </c>
      <c r="BF302" s="150">
        <f t="shared" si="85"/>
        <v>0</v>
      </c>
      <c r="BG302" s="150">
        <f t="shared" si="86"/>
        <v>0</v>
      </c>
      <c r="BH302" s="150">
        <f t="shared" si="87"/>
        <v>0</v>
      </c>
      <c r="BI302" s="150">
        <f t="shared" si="88"/>
        <v>0</v>
      </c>
      <c r="BJ302" s="17" t="s">
        <v>89</v>
      </c>
      <c r="BK302" s="150">
        <f t="shared" si="89"/>
        <v>0</v>
      </c>
      <c r="BL302" s="17" t="s">
        <v>1219</v>
      </c>
      <c r="BM302" s="149" t="s">
        <v>8204</v>
      </c>
    </row>
    <row r="303" spans="2:65" s="1" customFormat="1" ht="21.75" customHeight="1">
      <c r="B303" s="136"/>
      <c r="C303" s="137" t="s">
        <v>3311</v>
      </c>
      <c r="D303" s="137" t="s">
        <v>157</v>
      </c>
      <c r="E303" s="138" t="s">
        <v>8205</v>
      </c>
      <c r="F303" s="139" t="s">
        <v>8197</v>
      </c>
      <c r="G303" s="140" t="s">
        <v>333</v>
      </c>
      <c r="H303" s="141">
        <v>1</v>
      </c>
      <c r="I303" s="142"/>
      <c r="J303" s="143">
        <f t="shared" si="80"/>
        <v>0</v>
      </c>
      <c r="K303" s="144"/>
      <c r="L303" s="32"/>
      <c r="M303" s="145" t="s">
        <v>1</v>
      </c>
      <c r="N303" s="146" t="s">
        <v>42</v>
      </c>
      <c r="P303" s="147">
        <f t="shared" si="81"/>
        <v>0</v>
      </c>
      <c r="Q303" s="147">
        <v>0</v>
      </c>
      <c r="R303" s="147">
        <f t="shared" si="82"/>
        <v>0</v>
      </c>
      <c r="S303" s="147">
        <v>0</v>
      </c>
      <c r="T303" s="148">
        <f t="shared" si="83"/>
        <v>0</v>
      </c>
      <c r="AR303" s="149" t="s">
        <v>1219</v>
      </c>
      <c r="AT303" s="149" t="s">
        <v>157</v>
      </c>
      <c r="AU303" s="149" t="s">
        <v>89</v>
      </c>
      <c r="AY303" s="17" t="s">
        <v>156</v>
      </c>
      <c r="BE303" s="150">
        <f t="shared" si="84"/>
        <v>0</v>
      </c>
      <c r="BF303" s="150">
        <f t="shared" si="85"/>
        <v>0</v>
      </c>
      <c r="BG303" s="150">
        <f t="shared" si="86"/>
        <v>0</v>
      </c>
      <c r="BH303" s="150">
        <f t="shared" si="87"/>
        <v>0</v>
      </c>
      <c r="BI303" s="150">
        <f t="shared" si="88"/>
        <v>0</v>
      </c>
      <c r="BJ303" s="17" t="s">
        <v>89</v>
      </c>
      <c r="BK303" s="150">
        <f t="shared" si="89"/>
        <v>0</v>
      </c>
      <c r="BL303" s="17" t="s">
        <v>1219</v>
      </c>
      <c r="BM303" s="149" t="s">
        <v>8206</v>
      </c>
    </row>
    <row r="304" spans="2:65" s="1" customFormat="1" ht="24.2" customHeight="1">
      <c r="B304" s="136"/>
      <c r="C304" s="137" t="s">
        <v>3315</v>
      </c>
      <c r="D304" s="137" t="s">
        <v>157</v>
      </c>
      <c r="E304" s="138" t="s">
        <v>8207</v>
      </c>
      <c r="F304" s="139" t="s">
        <v>8200</v>
      </c>
      <c r="G304" s="140" t="s">
        <v>333</v>
      </c>
      <c r="H304" s="141">
        <v>1</v>
      </c>
      <c r="I304" s="142"/>
      <c r="J304" s="143">
        <f t="shared" si="80"/>
        <v>0</v>
      </c>
      <c r="K304" s="144"/>
      <c r="L304" s="32"/>
      <c r="M304" s="145" t="s">
        <v>1</v>
      </c>
      <c r="N304" s="146" t="s">
        <v>42</v>
      </c>
      <c r="P304" s="147">
        <f t="shared" si="81"/>
        <v>0</v>
      </c>
      <c r="Q304" s="147">
        <v>0</v>
      </c>
      <c r="R304" s="147">
        <f t="shared" si="82"/>
        <v>0</v>
      </c>
      <c r="S304" s="147">
        <v>0</v>
      </c>
      <c r="T304" s="148">
        <f t="shared" si="83"/>
        <v>0</v>
      </c>
      <c r="AR304" s="149" t="s">
        <v>1219</v>
      </c>
      <c r="AT304" s="149" t="s">
        <v>157</v>
      </c>
      <c r="AU304" s="149" t="s">
        <v>89</v>
      </c>
      <c r="AY304" s="17" t="s">
        <v>156</v>
      </c>
      <c r="BE304" s="150">
        <f t="shared" si="84"/>
        <v>0</v>
      </c>
      <c r="BF304" s="150">
        <f t="shared" si="85"/>
        <v>0</v>
      </c>
      <c r="BG304" s="150">
        <f t="shared" si="86"/>
        <v>0</v>
      </c>
      <c r="BH304" s="150">
        <f t="shared" si="87"/>
        <v>0</v>
      </c>
      <c r="BI304" s="150">
        <f t="shared" si="88"/>
        <v>0</v>
      </c>
      <c r="BJ304" s="17" t="s">
        <v>89</v>
      </c>
      <c r="BK304" s="150">
        <f t="shared" si="89"/>
        <v>0</v>
      </c>
      <c r="BL304" s="17" t="s">
        <v>1219</v>
      </c>
      <c r="BM304" s="149" t="s">
        <v>8208</v>
      </c>
    </row>
    <row r="305" spans="2:65" s="1" customFormat="1" ht="44.25" customHeight="1">
      <c r="B305" s="136"/>
      <c r="C305" s="137" t="s">
        <v>3319</v>
      </c>
      <c r="D305" s="137" t="s">
        <v>157</v>
      </c>
      <c r="E305" s="138" t="s">
        <v>8209</v>
      </c>
      <c r="F305" s="139" t="s">
        <v>8203</v>
      </c>
      <c r="G305" s="140" t="s">
        <v>333</v>
      </c>
      <c r="H305" s="141">
        <v>1</v>
      </c>
      <c r="I305" s="142"/>
      <c r="J305" s="143">
        <f t="shared" si="80"/>
        <v>0</v>
      </c>
      <c r="K305" s="144"/>
      <c r="L305" s="32"/>
      <c r="M305" s="145" t="s">
        <v>1</v>
      </c>
      <c r="N305" s="146" t="s">
        <v>42</v>
      </c>
      <c r="P305" s="147">
        <f t="shared" si="81"/>
        <v>0</v>
      </c>
      <c r="Q305" s="147">
        <v>0</v>
      </c>
      <c r="R305" s="147">
        <f t="shared" si="82"/>
        <v>0</v>
      </c>
      <c r="S305" s="147">
        <v>0</v>
      </c>
      <c r="T305" s="148">
        <f t="shared" si="83"/>
        <v>0</v>
      </c>
      <c r="AR305" s="149" t="s">
        <v>1219</v>
      </c>
      <c r="AT305" s="149" t="s">
        <v>157</v>
      </c>
      <c r="AU305" s="149" t="s">
        <v>89</v>
      </c>
      <c r="AY305" s="17" t="s">
        <v>156</v>
      </c>
      <c r="BE305" s="150">
        <f t="shared" si="84"/>
        <v>0</v>
      </c>
      <c r="BF305" s="150">
        <f t="shared" si="85"/>
        <v>0</v>
      </c>
      <c r="BG305" s="150">
        <f t="shared" si="86"/>
        <v>0</v>
      </c>
      <c r="BH305" s="150">
        <f t="shared" si="87"/>
        <v>0</v>
      </c>
      <c r="BI305" s="150">
        <f t="shared" si="88"/>
        <v>0</v>
      </c>
      <c r="BJ305" s="17" t="s">
        <v>89</v>
      </c>
      <c r="BK305" s="150">
        <f t="shared" si="89"/>
        <v>0</v>
      </c>
      <c r="BL305" s="17" t="s">
        <v>1219</v>
      </c>
      <c r="BM305" s="149" t="s">
        <v>8210</v>
      </c>
    </row>
    <row r="306" spans="2:65" s="1" customFormat="1" ht="55.5" customHeight="1">
      <c r="B306" s="136"/>
      <c r="C306" s="137" t="s">
        <v>3325</v>
      </c>
      <c r="D306" s="137" t="s">
        <v>157</v>
      </c>
      <c r="E306" s="138" t="s">
        <v>8211</v>
      </c>
      <c r="F306" s="139" t="s">
        <v>8212</v>
      </c>
      <c r="G306" s="140" t="s">
        <v>333</v>
      </c>
      <c r="H306" s="141">
        <v>3</v>
      </c>
      <c r="I306" s="142"/>
      <c r="J306" s="143">
        <f t="shared" si="80"/>
        <v>0</v>
      </c>
      <c r="K306" s="144"/>
      <c r="L306" s="32"/>
      <c r="M306" s="145" t="s">
        <v>1</v>
      </c>
      <c r="N306" s="146" t="s">
        <v>42</v>
      </c>
      <c r="P306" s="147">
        <f t="shared" si="81"/>
        <v>0</v>
      </c>
      <c r="Q306" s="147">
        <v>0</v>
      </c>
      <c r="R306" s="147">
        <f t="shared" si="82"/>
        <v>0</v>
      </c>
      <c r="S306" s="147">
        <v>0</v>
      </c>
      <c r="T306" s="148">
        <f t="shared" si="83"/>
        <v>0</v>
      </c>
      <c r="AR306" s="149" t="s">
        <v>1219</v>
      </c>
      <c r="AT306" s="149" t="s">
        <v>157</v>
      </c>
      <c r="AU306" s="149" t="s">
        <v>89</v>
      </c>
      <c r="AY306" s="17" t="s">
        <v>156</v>
      </c>
      <c r="BE306" s="150">
        <f t="shared" si="84"/>
        <v>0</v>
      </c>
      <c r="BF306" s="150">
        <f t="shared" si="85"/>
        <v>0</v>
      </c>
      <c r="BG306" s="150">
        <f t="shared" si="86"/>
        <v>0</v>
      </c>
      <c r="BH306" s="150">
        <f t="shared" si="87"/>
        <v>0</v>
      </c>
      <c r="BI306" s="150">
        <f t="shared" si="88"/>
        <v>0</v>
      </c>
      <c r="BJ306" s="17" t="s">
        <v>89</v>
      </c>
      <c r="BK306" s="150">
        <f t="shared" si="89"/>
        <v>0</v>
      </c>
      <c r="BL306" s="17" t="s">
        <v>1219</v>
      </c>
      <c r="BM306" s="149" t="s">
        <v>8213</v>
      </c>
    </row>
    <row r="307" spans="2:65" s="1" customFormat="1" ht="44.25" customHeight="1">
      <c r="B307" s="136"/>
      <c r="C307" s="137" t="s">
        <v>3329</v>
      </c>
      <c r="D307" s="137" t="s">
        <v>157</v>
      </c>
      <c r="E307" s="138" t="s">
        <v>8214</v>
      </c>
      <c r="F307" s="139" t="s">
        <v>8215</v>
      </c>
      <c r="G307" s="140" t="s">
        <v>333</v>
      </c>
      <c r="H307" s="141">
        <v>2</v>
      </c>
      <c r="I307" s="142"/>
      <c r="J307" s="143">
        <f t="shared" si="80"/>
        <v>0</v>
      </c>
      <c r="K307" s="144"/>
      <c r="L307" s="32"/>
      <c r="M307" s="145" t="s">
        <v>1</v>
      </c>
      <c r="N307" s="146" t="s">
        <v>42</v>
      </c>
      <c r="P307" s="147">
        <f t="shared" si="81"/>
        <v>0</v>
      </c>
      <c r="Q307" s="147">
        <v>0</v>
      </c>
      <c r="R307" s="147">
        <f t="shared" si="82"/>
        <v>0</v>
      </c>
      <c r="S307" s="147">
        <v>0</v>
      </c>
      <c r="T307" s="148">
        <f t="shared" si="83"/>
        <v>0</v>
      </c>
      <c r="AR307" s="149" t="s">
        <v>1219</v>
      </c>
      <c r="AT307" s="149" t="s">
        <v>157</v>
      </c>
      <c r="AU307" s="149" t="s">
        <v>89</v>
      </c>
      <c r="AY307" s="17" t="s">
        <v>156</v>
      </c>
      <c r="BE307" s="150">
        <f t="shared" si="84"/>
        <v>0</v>
      </c>
      <c r="BF307" s="150">
        <f t="shared" si="85"/>
        <v>0</v>
      </c>
      <c r="BG307" s="150">
        <f t="shared" si="86"/>
        <v>0</v>
      </c>
      <c r="BH307" s="150">
        <f t="shared" si="87"/>
        <v>0</v>
      </c>
      <c r="BI307" s="150">
        <f t="shared" si="88"/>
        <v>0</v>
      </c>
      <c r="BJ307" s="17" t="s">
        <v>89</v>
      </c>
      <c r="BK307" s="150">
        <f t="shared" si="89"/>
        <v>0</v>
      </c>
      <c r="BL307" s="17" t="s">
        <v>1219</v>
      </c>
      <c r="BM307" s="149" t="s">
        <v>8216</v>
      </c>
    </row>
    <row r="308" spans="2:65" s="1" customFormat="1" ht="24.2" customHeight="1">
      <c r="B308" s="136"/>
      <c r="C308" s="137" t="s">
        <v>3333</v>
      </c>
      <c r="D308" s="137" t="s">
        <v>157</v>
      </c>
      <c r="E308" s="138" t="s">
        <v>8217</v>
      </c>
      <c r="F308" s="139" t="s">
        <v>8218</v>
      </c>
      <c r="G308" s="140" t="s">
        <v>333</v>
      </c>
      <c r="H308" s="141">
        <v>1</v>
      </c>
      <c r="I308" s="142"/>
      <c r="J308" s="143">
        <f t="shared" si="80"/>
        <v>0</v>
      </c>
      <c r="K308" s="144"/>
      <c r="L308" s="32"/>
      <c r="M308" s="145" t="s">
        <v>1</v>
      </c>
      <c r="N308" s="146" t="s">
        <v>42</v>
      </c>
      <c r="P308" s="147">
        <f t="shared" si="81"/>
        <v>0</v>
      </c>
      <c r="Q308" s="147">
        <v>0</v>
      </c>
      <c r="R308" s="147">
        <f t="shared" si="82"/>
        <v>0</v>
      </c>
      <c r="S308" s="147">
        <v>0</v>
      </c>
      <c r="T308" s="148">
        <f t="shared" si="83"/>
        <v>0</v>
      </c>
      <c r="AR308" s="149" t="s">
        <v>1219</v>
      </c>
      <c r="AT308" s="149" t="s">
        <v>157</v>
      </c>
      <c r="AU308" s="149" t="s">
        <v>89</v>
      </c>
      <c r="AY308" s="17" t="s">
        <v>156</v>
      </c>
      <c r="BE308" s="150">
        <f t="shared" si="84"/>
        <v>0</v>
      </c>
      <c r="BF308" s="150">
        <f t="shared" si="85"/>
        <v>0</v>
      </c>
      <c r="BG308" s="150">
        <f t="shared" si="86"/>
        <v>0</v>
      </c>
      <c r="BH308" s="150">
        <f t="shared" si="87"/>
        <v>0</v>
      </c>
      <c r="BI308" s="150">
        <f t="shared" si="88"/>
        <v>0</v>
      </c>
      <c r="BJ308" s="17" t="s">
        <v>89</v>
      </c>
      <c r="BK308" s="150">
        <f t="shared" si="89"/>
        <v>0</v>
      </c>
      <c r="BL308" s="17" t="s">
        <v>1219</v>
      </c>
      <c r="BM308" s="149" t="s">
        <v>8219</v>
      </c>
    </row>
    <row r="309" spans="2:65" s="1" customFormat="1" ht="24.2" customHeight="1">
      <c r="B309" s="136"/>
      <c r="C309" s="137" t="s">
        <v>1399</v>
      </c>
      <c r="D309" s="137" t="s">
        <v>157</v>
      </c>
      <c r="E309" s="138" t="s">
        <v>8220</v>
      </c>
      <c r="F309" s="139" t="s">
        <v>8221</v>
      </c>
      <c r="G309" s="140" t="s">
        <v>333</v>
      </c>
      <c r="H309" s="141">
        <v>1</v>
      </c>
      <c r="I309" s="142"/>
      <c r="J309" s="143">
        <f t="shared" si="80"/>
        <v>0</v>
      </c>
      <c r="K309" s="144"/>
      <c r="L309" s="32"/>
      <c r="M309" s="145" t="s">
        <v>1</v>
      </c>
      <c r="N309" s="146" t="s">
        <v>42</v>
      </c>
      <c r="P309" s="147">
        <f t="shared" si="81"/>
        <v>0</v>
      </c>
      <c r="Q309" s="147">
        <v>0</v>
      </c>
      <c r="R309" s="147">
        <f t="shared" si="82"/>
        <v>0</v>
      </c>
      <c r="S309" s="147">
        <v>0</v>
      </c>
      <c r="T309" s="148">
        <f t="shared" si="83"/>
        <v>0</v>
      </c>
      <c r="AR309" s="149" t="s">
        <v>1219</v>
      </c>
      <c r="AT309" s="149" t="s">
        <v>157</v>
      </c>
      <c r="AU309" s="149" t="s">
        <v>89</v>
      </c>
      <c r="AY309" s="17" t="s">
        <v>156</v>
      </c>
      <c r="BE309" s="150">
        <f t="shared" si="84"/>
        <v>0</v>
      </c>
      <c r="BF309" s="150">
        <f t="shared" si="85"/>
        <v>0</v>
      </c>
      <c r="BG309" s="150">
        <f t="shared" si="86"/>
        <v>0</v>
      </c>
      <c r="BH309" s="150">
        <f t="shared" si="87"/>
        <v>0</v>
      </c>
      <c r="BI309" s="150">
        <f t="shared" si="88"/>
        <v>0</v>
      </c>
      <c r="BJ309" s="17" t="s">
        <v>89</v>
      </c>
      <c r="BK309" s="150">
        <f t="shared" si="89"/>
        <v>0</v>
      </c>
      <c r="BL309" s="17" t="s">
        <v>1219</v>
      </c>
      <c r="BM309" s="149" t="s">
        <v>8222</v>
      </c>
    </row>
    <row r="310" spans="2:65" s="1" customFormat="1" ht="16.5" customHeight="1">
      <c r="B310" s="136"/>
      <c r="C310" s="137" t="s">
        <v>3342</v>
      </c>
      <c r="D310" s="137" t="s">
        <v>157</v>
      </c>
      <c r="E310" s="138" t="s">
        <v>8223</v>
      </c>
      <c r="F310" s="139" t="s">
        <v>8224</v>
      </c>
      <c r="G310" s="140" t="s">
        <v>333</v>
      </c>
      <c r="H310" s="141">
        <v>1</v>
      </c>
      <c r="I310" s="142"/>
      <c r="J310" s="143">
        <f t="shared" si="80"/>
        <v>0</v>
      </c>
      <c r="K310" s="144"/>
      <c r="L310" s="32"/>
      <c r="M310" s="145" t="s">
        <v>1</v>
      </c>
      <c r="N310" s="146" t="s">
        <v>42</v>
      </c>
      <c r="P310" s="147">
        <f t="shared" si="81"/>
        <v>0</v>
      </c>
      <c r="Q310" s="147">
        <v>0</v>
      </c>
      <c r="R310" s="147">
        <f t="shared" si="82"/>
        <v>0</v>
      </c>
      <c r="S310" s="147">
        <v>0</v>
      </c>
      <c r="T310" s="148">
        <f t="shared" si="83"/>
        <v>0</v>
      </c>
      <c r="AR310" s="149" t="s">
        <v>1219</v>
      </c>
      <c r="AT310" s="149" t="s">
        <v>157</v>
      </c>
      <c r="AU310" s="149" t="s">
        <v>89</v>
      </c>
      <c r="AY310" s="17" t="s">
        <v>156</v>
      </c>
      <c r="BE310" s="150">
        <f t="shared" si="84"/>
        <v>0</v>
      </c>
      <c r="BF310" s="150">
        <f t="shared" si="85"/>
        <v>0</v>
      </c>
      <c r="BG310" s="150">
        <f t="shared" si="86"/>
        <v>0</v>
      </c>
      <c r="BH310" s="150">
        <f t="shared" si="87"/>
        <v>0</v>
      </c>
      <c r="BI310" s="150">
        <f t="shared" si="88"/>
        <v>0</v>
      </c>
      <c r="BJ310" s="17" t="s">
        <v>89</v>
      </c>
      <c r="BK310" s="150">
        <f t="shared" si="89"/>
        <v>0</v>
      </c>
      <c r="BL310" s="17" t="s">
        <v>1219</v>
      </c>
      <c r="BM310" s="149" t="s">
        <v>8225</v>
      </c>
    </row>
    <row r="311" spans="2:65" s="1" customFormat="1" ht="16.5" customHeight="1">
      <c r="B311" s="136"/>
      <c r="C311" s="137" t="s">
        <v>3376</v>
      </c>
      <c r="D311" s="137" t="s">
        <v>157</v>
      </c>
      <c r="E311" s="138" t="s">
        <v>8226</v>
      </c>
      <c r="F311" s="139" t="s">
        <v>8227</v>
      </c>
      <c r="G311" s="140" t="s">
        <v>333</v>
      </c>
      <c r="H311" s="141">
        <v>1</v>
      </c>
      <c r="I311" s="142"/>
      <c r="J311" s="143">
        <f t="shared" si="80"/>
        <v>0</v>
      </c>
      <c r="K311" s="144"/>
      <c r="L311" s="32"/>
      <c r="M311" s="145" t="s">
        <v>1</v>
      </c>
      <c r="N311" s="146" t="s">
        <v>42</v>
      </c>
      <c r="P311" s="147">
        <f t="shared" si="81"/>
        <v>0</v>
      </c>
      <c r="Q311" s="147">
        <v>0</v>
      </c>
      <c r="R311" s="147">
        <f t="shared" si="82"/>
        <v>0</v>
      </c>
      <c r="S311" s="147">
        <v>0</v>
      </c>
      <c r="T311" s="148">
        <f t="shared" si="83"/>
        <v>0</v>
      </c>
      <c r="AR311" s="149" t="s">
        <v>1219</v>
      </c>
      <c r="AT311" s="149" t="s">
        <v>157</v>
      </c>
      <c r="AU311" s="149" t="s">
        <v>89</v>
      </c>
      <c r="AY311" s="17" t="s">
        <v>156</v>
      </c>
      <c r="BE311" s="150">
        <f t="shared" si="84"/>
        <v>0</v>
      </c>
      <c r="BF311" s="150">
        <f t="shared" si="85"/>
        <v>0</v>
      </c>
      <c r="BG311" s="150">
        <f t="shared" si="86"/>
        <v>0</v>
      </c>
      <c r="BH311" s="150">
        <f t="shared" si="87"/>
        <v>0</v>
      </c>
      <c r="BI311" s="150">
        <f t="shared" si="88"/>
        <v>0</v>
      </c>
      <c r="BJ311" s="17" t="s">
        <v>89</v>
      </c>
      <c r="BK311" s="150">
        <f t="shared" si="89"/>
        <v>0</v>
      </c>
      <c r="BL311" s="17" t="s">
        <v>1219</v>
      </c>
      <c r="BM311" s="149" t="s">
        <v>8228</v>
      </c>
    </row>
    <row r="312" spans="2:65" s="1" customFormat="1" ht="16.5" customHeight="1">
      <c r="B312" s="136"/>
      <c r="C312" s="137" t="s">
        <v>3380</v>
      </c>
      <c r="D312" s="137" t="s">
        <v>157</v>
      </c>
      <c r="E312" s="138" t="s">
        <v>8229</v>
      </c>
      <c r="F312" s="139" t="s">
        <v>8230</v>
      </c>
      <c r="G312" s="140" t="s">
        <v>333</v>
      </c>
      <c r="H312" s="141">
        <v>1</v>
      </c>
      <c r="I312" s="142"/>
      <c r="J312" s="143">
        <f t="shared" si="80"/>
        <v>0</v>
      </c>
      <c r="K312" s="144"/>
      <c r="L312" s="32"/>
      <c r="M312" s="145" t="s">
        <v>1</v>
      </c>
      <c r="N312" s="146" t="s">
        <v>42</v>
      </c>
      <c r="P312" s="147">
        <f t="shared" si="81"/>
        <v>0</v>
      </c>
      <c r="Q312" s="147">
        <v>0</v>
      </c>
      <c r="R312" s="147">
        <f t="shared" si="82"/>
        <v>0</v>
      </c>
      <c r="S312" s="147">
        <v>0</v>
      </c>
      <c r="T312" s="148">
        <f t="shared" si="83"/>
        <v>0</v>
      </c>
      <c r="AR312" s="149" t="s">
        <v>1219</v>
      </c>
      <c r="AT312" s="149" t="s">
        <v>157</v>
      </c>
      <c r="AU312" s="149" t="s">
        <v>89</v>
      </c>
      <c r="AY312" s="17" t="s">
        <v>156</v>
      </c>
      <c r="BE312" s="150">
        <f t="shared" si="84"/>
        <v>0</v>
      </c>
      <c r="BF312" s="150">
        <f t="shared" si="85"/>
        <v>0</v>
      </c>
      <c r="BG312" s="150">
        <f t="shared" si="86"/>
        <v>0</v>
      </c>
      <c r="BH312" s="150">
        <f t="shared" si="87"/>
        <v>0</v>
      </c>
      <c r="BI312" s="150">
        <f t="shared" si="88"/>
        <v>0</v>
      </c>
      <c r="BJ312" s="17" t="s">
        <v>89</v>
      </c>
      <c r="BK312" s="150">
        <f t="shared" si="89"/>
        <v>0</v>
      </c>
      <c r="BL312" s="17" t="s">
        <v>1219</v>
      </c>
      <c r="BM312" s="149" t="s">
        <v>8231</v>
      </c>
    </row>
    <row r="313" spans="2:65" s="10" customFormat="1" ht="22.9" customHeight="1">
      <c r="B313" s="126"/>
      <c r="D313" s="127" t="s">
        <v>75</v>
      </c>
      <c r="E313" s="191" t="s">
        <v>8232</v>
      </c>
      <c r="F313" s="191" t="s">
        <v>8233</v>
      </c>
      <c r="I313" s="129"/>
      <c r="J313" s="192">
        <f>BK313</f>
        <v>0</v>
      </c>
      <c r="L313" s="126"/>
      <c r="M313" s="131"/>
      <c r="P313" s="132">
        <f>SUM(P314:P322)</f>
        <v>0</v>
      </c>
      <c r="R313" s="132">
        <f>SUM(R314:R322)</f>
        <v>0</v>
      </c>
      <c r="T313" s="133">
        <f>SUM(T314:T322)</f>
        <v>0</v>
      </c>
      <c r="AR313" s="127" t="s">
        <v>163</v>
      </c>
      <c r="AT313" s="134" t="s">
        <v>75</v>
      </c>
      <c r="AU313" s="134" t="s">
        <v>82</v>
      </c>
      <c r="AY313" s="127" t="s">
        <v>156</v>
      </c>
      <c r="BK313" s="135">
        <f>SUM(BK314:BK322)</f>
        <v>0</v>
      </c>
    </row>
    <row r="314" spans="2:65" s="1" customFormat="1" ht="55.5" customHeight="1">
      <c r="B314" s="136"/>
      <c r="C314" s="137" t="s">
        <v>3409</v>
      </c>
      <c r="D314" s="137" t="s">
        <v>157</v>
      </c>
      <c r="E314" s="138" t="s">
        <v>8234</v>
      </c>
      <c r="F314" s="139" t="s">
        <v>8235</v>
      </c>
      <c r="G314" s="140" t="s">
        <v>333</v>
      </c>
      <c r="H314" s="141">
        <v>1</v>
      </c>
      <c r="I314" s="142"/>
      <c r="J314" s="143">
        <f t="shared" ref="J314:J322" si="90">ROUND(I314*H314,2)</f>
        <v>0</v>
      </c>
      <c r="K314" s="144"/>
      <c r="L314" s="32"/>
      <c r="M314" s="145" t="s">
        <v>1</v>
      </c>
      <c r="N314" s="146" t="s">
        <v>42</v>
      </c>
      <c r="P314" s="147">
        <f t="shared" ref="P314:P322" si="91">O314*H314</f>
        <v>0</v>
      </c>
      <c r="Q314" s="147">
        <v>0</v>
      </c>
      <c r="R314" s="147">
        <f t="shared" ref="R314:R322" si="92">Q314*H314</f>
        <v>0</v>
      </c>
      <c r="S314" s="147">
        <v>0</v>
      </c>
      <c r="T314" s="148">
        <f t="shared" ref="T314:T322" si="93">S314*H314</f>
        <v>0</v>
      </c>
      <c r="AR314" s="149" t="s">
        <v>1219</v>
      </c>
      <c r="AT314" s="149" t="s">
        <v>157</v>
      </c>
      <c r="AU314" s="149" t="s">
        <v>89</v>
      </c>
      <c r="AY314" s="17" t="s">
        <v>156</v>
      </c>
      <c r="BE314" s="150">
        <f t="shared" ref="BE314:BE322" si="94">IF(N314="základná",J314,0)</f>
        <v>0</v>
      </c>
      <c r="BF314" s="150">
        <f t="shared" ref="BF314:BF322" si="95">IF(N314="znížená",J314,0)</f>
        <v>0</v>
      </c>
      <c r="BG314" s="150">
        <f t="shared" ref="BG314:BG322" si="96">IF(N314="zákl. prenesená",J314,0)</f>
        <v>0</v>
      </c>
      <c r="BH314" s="150">
        <f t="shared" ref="BH314:BH322" si="97">IF(N314="zníž. prenesená",J314,0)</f>
        <v>0</v>
      </c>
      <c r="BI314" s="150">
        <f t="shared" ref="BI314:BI322" si="98">IF(N314="nulová",J314,0)</f>
        <v>0</v>
      </c>
      <c r="BJ314" s="17" t="s">
        <v>89</v>
      </c>
      <c r="BK314" s="150">
        <f t="shared" ref="BK314:BK322" si="99">ROUND(I314*H314,2)</f>
        <v>0</v>
      </c>
      <c r="BL314" s="17" t="s">
        <v>1219</v>
      </c>
      <c r="BM314" s="149" t="s">
        <v>8236</v>
      </c>
    </row>
    <row r="315" spans="2:65" s="1" customFormat="1" ht="24.2" customHeight="1">
      <c r="B315" s="136"/>
      <c r="C315" s="137" t="s">
        <v>3412</v>
      </c>
      <c r="D315" s="137" t="s">
        <v>157</v>
      </c>
      <c r="E315" s="138" t="s">
        <v>8237</v>
      </c>
      <c r="F315" s="139" t="s">
        <v>8238</v>
      </c>
      <c r="G315" s="140" t="s">
        <v>333</v>
      </c>
      <c r="H315" s="141">
        <v>1</v>
      </c>
      <c r="I315" s="142"/>
      <c r="J315" s="143">
        <f t="shared" si="90"/>
        <v>0</v>
      </c>
      <c r="K315" s="144"/>
      <c r="L315" s="32"/>
      <c r="M315" s="145" t="s">
        <v>1</v>
      </c>
      <c r="N315" s="146" t="s">
        <v>42</v>
      </c>
      <c r="P315" s="147">
        <f t="shared" si="91"/>
        <v>0</v>
      </c>
      <c r="Q315" s="147">
        <v>0</v>
      </c>
      <c r="R315" s="147">
        <f t="shared" si="92"/>
        <v>0</v>
      </c>
      <c r="S315" s="147">
        <v>0</v>
      </c>
      <c r="T315" s="148">
        <f t="shared" si="93"/>
        <v>0</v>
      </c>
      <c r="AR315" s="149" t="s">
        <v>1219</v>
      </c>
      <c r="AT315" s="149" t="s">
        <v>157</v>
      </c>
      <c r="AU315" s="149" t="s">
        <v>89</v>
      </c>
      <c r="AY315" s="17" t="s">
        <v>156</v>
      </c>
      <c r="BE315" s="150">
        <f t="shared" si="94"/>
        <v>0</v>
      </c>
      <c r="BF315" s="150">
        <f t="shared" si="95"/>
        <v>0</v>
      </c>
      <c r="BG315" s="150">
        <f t="shared" si="96"/>
        <v>0</v>
      </c>
      <c r="BH315" s="150">
        <f t="shared" si="97"/>
        <v>0</v>
      </c>
      <c r="BI315" s="150">
        <f t="shared" si="98"/>
        <v>0</v>
      </c>
      <c r="BJ315" s="17" t="s">
        <v>89</v>
      </c>
      <c r="BK315" s="150">
        <f t="shared" si="99"/>
        <v>0</v>
      </c>
      <c r="BL315" s="17" t="s">
        <v>1219</v>
      </c>
      <c r="BM315" s="149" t="s">
        <v>8239</v>
      </c>
    </row>
    <row r="316" spans="2:65" s="1" customFormat="1" ht="16.5" customHeight="1">
      <c r="B316" s="136"/>
      <c r="C316" s="137" t="s">
        <v>3427</v>
      </c>
      <c r="D316" s="137" t="s">
        <v>157</v>
      </c>
      <c r="E316" s="138" t="s">
        <v>8240</v>
      </c>
      <c r="F316" s="139" t="s">
        <v>8241</v>
      </c>
      <c r="G316" s="140" t="s">
        <v>333</v>
      </c>
      <c r="H316" s="141">
        <v>1</v>
      </c>
      <c r="I316" s="142"/>
      <c r="J316" s="143">
        <f t="shared" si="90"/>
        <v>0</v>
      </c>
      <c r="K316" s="144"/>
      <c r="L316" s="32"/>
      <c r="M316" s="145" t="s">
        <v>1</v>
      </c>
      <c r="N316" s="146" t="s">
        <v>42</v>
      </c>
      <c r="P316" s="147">
        <f t="shared" si="91"/>
        <v>0</v>
      </c>
      <c r="Q316" s="147">
        <v>0</v>
      </c>
      <c r="R316" s="147">
        <f t="shared" si="92"/>
        <v>0</v>
      </c>
      <c r="S316" s="147">
        <v>0</v>
      </c>
      <c r="T316" s="148">
        <f t="shared" si="93"/>
        <v>0</v>
      </c>
      <c r="AR316" s="149" t="s">
        <v>1219</v>
      </c>
      <c r="AT316" s="149" t="s">
        <v>157</v>
      </c>
      <c r="AU316" s="149" t="s">
        <v>89</v>
      </c>
      <c r="AY316" s="17" t="s">
        <v>156</v>
      </c>
      <c r="BE316" s="150">
        <f t="shared" si="94"/>
        <v>0</v>
      </c>
      <c r="BF316" s="150">
        <f t="shared" si="95"/>
        <v>0</v>
      </c>
      <c r="BG316" s="150">
        <f t="shared" si="96"/>
        <v>0</v>
      </c>
      <c r="BH316" s="150">
        <f t="shared" si="97"/>
        <v>0</v>
      </c>
      <c r="BI316" s="150">
        <f t="shared" si="98"/>
        <v>0</v>
      </c>
      <c r="BJ316" s="17" t="s">
        <v>89</v>
      </c>
      <c r="BK316" s="150">
        <f t="shared" si="99"/>
        <v>0</v>
      </c>
      <c r="BL316" s="17" t="s">
        <v>1219</v>
      </c>
      <c r="BM316" s="149" t="s">
        <v>8242</v>
      </c>
    </row>
    <row r="317" spans="2:65" s="1" customFormat="1" ht="21.75" customHeight="1">
      <c r="B317" s="136"/>
      <c r="C317" s="137" t="s">
        <v>3430</v>
      </c>
      <c r="D317" s="137" t="s">
        <v>157</v>
      </c>
      <c r="E317" s="138" t="s">
        <v>8243</v>
      </c>
      <c r="F317" s="139" t="s">
        <v>8244</v>
      </c>
      <c r="G317" s="140" t="s">
        <v>333</v>
      </c>
      <c r="H317" s="141">
        <v>3</v>
      </c>
      <c r="I317" s="142"/>
      <c r="J317" s="143">
        <f t="shared" si="90"/>
        <v>0</v>
      </c>
      <c r="K317" s="144"/>
      <c r="L317" s="32"/>
      <c r="M317" s="145" t="s">
        <v>1</v>
      </c>
      <c r="N317" s="146" t="s">
        <v>42</v>
      </c>
      <c r="P317" s="147">
        <f t="shared" si="91"/>
        <v>0</v>
      </c>
      <c r="Q317" s="147">
        <v>0</v>
      </c>
      <c r="R317" s="147">
        <f t="shared" si="92"/>
        <v>0</v>
      </c>
      <c r="S317" s="147">
        <v>0</v>
      </c>
      <c r="T317" s="148">
        <f t="shared" si="93"/>
        <v>0</v>
      </c>
      <c r="AR317" s="149" t="s">
        <v>1219</v>
      </c>
      <c r="AT317" s="149" t="s">
        <v>157</v>
      </c>
      <c r="AU317" s="149" t="s">
        <v>89</v>
      </c>
      <c r="AY317" s="17" t="s">
        <v>156</v>
      </c>
      <c r="BE317" s="150">
        <f t="shared" si="94"/>
        <v>0</v>
      </c>
      <c r="BF317" s="150">
        <f t="shared" si="95"/>
        <v>0</v>
      </c>
      <c r="BG317" s="150">
        <f t="shared" si="96"/>
        <v>0</v>
      </c>
      <c r="BH317" s="150">
        <f t="shared" si="97"/>
        <v>0</v>
      </c>
      <c r="BI317" s="150">
        <f t="shared" si="98"/>
        <v>0</v>
      </c>
      <c r="BJ317" s="17" t="s">
        <v>89</v>
      </c>
      <c r="BK317" s="150">
        <f t="shared" si="99"/>
        <v>0</v>
      </c>
      <c r="BL317" s="17" t="s">
        <v>1219</v>
      </c>
      <c r="BM317" s="149" t="s">
        <v>8245</v>
      </c>
    </row>
    <row r="318" spans="2:65" s="1" customFormat="1" ht="16.5" customHeight="1">
      <c r="B318" s="136"/>
      <c r="C318" s="137" t="s">
        <v>3460</v>
      </c>
      <c r="D318" s="137" t="s">
        <v>157</v>
      </c>
      <c r="E318" s="138" t="s">
        <v>8246</v>
      </c>
      <c r="F318" s="139" t="s">
        <v>8247</v>
      </c>
      <c r="G318" s="140" t="s">
        <v>333</v>
      </c>
      <c r="H318" s="141">
        <v>1</v>
      </c>
      <c r="I318" s="142"/>
      <c r="J318" s="143">
        <f t="shared" si="90"/>
        <v>0</v>
      </c>
      <c r="K318" s="144"/>
      <c r="L318" s="32"/>
      <c r="M318" s="145" t="s">
        <v>1</v>
      </c>
      <c r="N318" s="146" t="s">
        <v>42</v>
      </c>
      <c r="P318" s="147">
        <f t="shared" si="91"/>
        <v>0</v>
      </c>
      <c r="Q318" s="147">
        <v>0</v>
      </c>
      <c r="R318" s="147">
        <f t="shared" si="92"/>
        <v>0</v>
      </c>
      <c r="S318" s="147">
        <v>0</v>
      </c>
      <c r="T318" s="148">
        <f t="shared" si="93"/>
        <v>0</v>
      </c>
      <c r="AR318" s="149" t="s">
        <v>1219</v>
      </c>
      <c r="AT318" s="149" t="s">
        <v>157</v>
      </c>
      <c r="AU318" s="149" t="s">
        <v>89</v>
      </c>
      <c r="AY318" s="17" t="s">
        <v>156</v>
      </c>
      <c r="BE318" s="150">
        <f t="shared" si="94"/>
        <v>0</v>
      </c>
      <c r="BF318" s="150">
        <f t="shared" si="95"/>
        <v>0</v>
      </c>
      <c r="BG318" s="150">
        <f t="shared" si="96"/>
        <v>0</v>
      </c>
      <c r="BH318" s="150">
        <f t="shared" si="97"/>
        <v>0</v>
      </c>
      <c r="BI318" s="150">
        <f t="shared" si="98"/>
        <v>0</v>
      </c>
      <c r="BJ318" s="17" t="s">
        <v>89</v>
      </c>
      <c r="BK318" s="150">
        <f t="shared" si="99"/>
        <v>0</v>
      </c>
      <c r="BL318" s="17" t="s">
        <v>1219</v>
      </c>
      <c r="BM318" s="149" t="s">
        <v>8248</v>
      </c>
    </row>
    <row r="319" spans="2:65" s="1" customFormat="1" ht="21.75" customHeight="1">
      <c r="B319" s="136"/>
      <c r="C319" s="137" t="s">
        <v>3463</v>
      </c>
      <c r="D319" s="137" t="s">
        <v>157</v>
      </c>
      <c r="E319" s="138" t="s">
        <v>8249</v>
      </c>
      <c r="F319" s="139" t="s">
        <v>8250</v>
      </c>
      <c r="G319" s="140" t="s">
        <v>333</v>
      </c>
      <c r="H319" s="141">
        <v>2</v>
      </c>
      <c r="I319" s="142"/>
      <c r="J319" s="143">
        <f t="shared" si="90"/>
        <v>0</v>
      </c>
      <c r="K319" s="144"/>
      <c r="L319" s="32"/>
      <c r="M319" s="145" t="s">
        <v>1</v>
      </c>
      <c r="N319" s="146" t="s">
        <v>42</v>
      </c>
      <c r="P319" s="147">
        <f t="shared" si="91"/>
        <v>0</v>
      </c>
      <c r="Q319" s="147">
        <v>0</v>
      </c>
      <c r="R319" s="147">
        <f t="shared" si="92"/>
        <v>0</v>
      </c>
      <c r="S319" s="147">
        <v>0</v>
      </c>
      <c r="T319" s="148">
        <f t="shared" si="93"/>
        <v>0</v>
      </c>
      <c r="AR319" s="149" t="s">
        <v>1219</v>
      </c>
      <c r="AT319" s="149" t="s">
        <v>157</v>
      </c>
      <c r="AU319" s="149" t="s">
        <v>89</v>
      </c>
      <c r="AY319" s="17" t="s">
        <v>156</v>
      </c>
      <c r="BE319" s="150">
        <f t="shared" si="94"/>
        <v>0</v>
      </c>
      <c r="BF319" s="150">
        <f t="shared" si="95"/>
        <v>0</v>
      </c>
      <c r="BG319" s="150">
        <f t="shared" si="96"/>
        <v>0</v>
      </c>
      <c r="BH319" s="150">
        <f t="shared" si="97"/>
        <v>0</v>
      </c>
      <c r="BI319" s="150">
        <f t="shared" si="98"/>
        <v>0</v>
      </c>
      <c r="BJ319" s="17" t="s">
        <v>89</v>
      </c>
      <c r="BK319" s="150">
        <f t="shared" si="99"/>
        <v>0</v>
      </c>
      <c r="BL319" s="17" t="s">
        <v>1219</v>
      </c>
      <c r="BM319" s="149" t="s">
        <v>8251</v>
      </c>
    </row>
    <row r="320" spans="2:65" s="1" customFormat="1" ht="16.5" customHeight="1">
      <c r="B320" s="136"/>
      <c r="C320" s="137" t="s">
        <v>3475</v>
      </c>
      <c r="D320" s="137" t="s">
        <v>157</v>
      </c>
      <c r="E320" s="138" t="s">
        <v>8252</v>
      </c>
      <c r="F320" s="139" t="s">
        <v>8253</v>
      </c>
      <c r="G320" s="140" t="s">
        <v>333</v>
      </c>
      <c r="H320" s="141">
        <v>1</v>
      </c>
      <c r="I320" s="142"/>
      <c r="J320" s="143">
        <f t="shared" si="90"/>
        <v>0</v>
      </c>
      <c r="K320" s="144"/>
      <c r="L320" s="32"/>
      <c r="M320" s="145" t="s">
        <v>1</v>
      </c>
      <c r="N320" s="146" t="s">
        <v>42</v>
      </c>
      <c r="P320" s="147">
        <f t="shared" si="91"/>
        <v>0</v>
      </c>
      <c r="Q320" s="147">
        <v>0</v>
      </c>
      <c r="R320" s="147">
        <f t="shared" si="92"/>
        <v>0</v>
      </c>
      <c r="S320" s="147">
        <v>0</v>
      </c>
      <c r="T320" s="148">
        <f t="shared" si="93"/>
        <v>0</v>
      </c>
      <c r="AR320" s="149" t="s">
        <v>1219</v>
      </c>
      <c r="AT320" s="149" t="s">
        <v>157</v>
      </c>
      <c r="AU320" s="149" t="s">
        <v>89</v>
      </c>
      <c r="AY320" s="17" t="s">
        <v>156</v>
      </c>
      <c r="BE320" s="150">
        <f t="shared" si="94"/>
        <v>0</v>
      </c>
      <c r="BF320" s="150">
        <f t="shared" si="95"/>
        <v>0</v>
      </c>
      <c r="BG320" s="150">
        <f t="shared" si="96"/>
        <v>0</v>
      </c>
      <c r="BH320" s="150">
        <f t="shared" si="97"/>
        <v>0</v>
      </c>
      <c r="BI320" s="150">
        <f t="shared" si="98"/>
        <v>0</v>
      </c>
      <c r="BJ320" s="17" t="s">
        <v>89</v>
      </c>
      <c r="BK320" s="150">
        <f t="shared" si="99"/>
        <v>0</v>
      </c>
      <c r="BL320" s="17" t="s">
        <v>1219</v>
      </c>
      <c r="BM320" s="149" t="s">
        <v>8254</v>
      </c>
    </row>
    <row r="321" spans="2:65" s="1" customFormat="1" ht="16.5" customHeight="1">
      <c r="B321" s="136"/>
      <c r="C321" s="137" t="s">
        <v>3480</v>
      </c>
      <c r="D321" s="137" t="s">
        <v>157</v>
      </c>
      <c r="E321" s="138" t="s">
        <v>8255</v>
      </c>
      <c r="F321" s="139" t="s">
        <v>8256</v>
      </c>
      <c r="G321" s="140" t="s">
        <v>333</v>
      </c>
      <c r="H321" s="141">
        <v>1</v>
      </c>
      <c r="I321" s="142"/>
      <c r="J321" s="143">
        <f t="shared" si="90"/>
        <v>0</v>
      </c>
      <c r="K321" s="144"/>
      <c r="L321" s="32"/>
      <c r="M321" s="145" t="s">
        <v>1</v>
      </c>
      <c r="N321" s="146" t="s">
        <v>42</v>
      </c>
      <c r="P321" s="147">
        <f t="shared" si="91"/>
        <v>0</v>
      </c>
      <c r="Q321" s="147">
        <v>0</v>
      </c>
      <c r="R321" s="147">
        <f t="shared" si="92"/>
        <v>0</v>
      </c>
      <c r="S321" s="147">
        <v>0</v>
      </c>
      <c r="T321" s="148">
        <f t="shared" si="93"/>
        <v>0</v>
      </c>
      <c r="AR321" s="149" t="s">
        <v>1219</v>
      </c>
      <c r="AT321" s="149" t="s">
        <v>157</v>
      </c>
      <c r="AU321" s="149" t="s">
        <v>89</v>
      </c>
      <c r="AY321" s="17" t="s">
        <v>156</v>
      </c>
      <c r="BE321" s="150">
        <f t="shared" si="94"/>
        <v>0</v>
      </c>
      <c r="BF321" s="150">
        <f t="shared" si="95"/>
        <v>0</v>
      </c>
      <c r="BG321" s="150">
        <f t="shared" si="96"/>
        <v>0</v>
      </c>
      <c r="BH321" s="150">
        <f t="shared" si="97"/>
        <v>0</v>
      </c>
      <c r="BI321" s="150">
        <f t="shared" si="98"/>
        <v>0</v>
      </c>
      <c r="BJ321" s="17" t="s">
        <v>89</v>
      </c>
      <c r="BK321" s="150">
        <f t="shared" si="99"/>
        <v>0</v>
      </c>
      <c r="BL321" s="17" t="s">
        <v>1219</v>
      </c>
      <c r="BM321" s="149" t="s">
        <v>8257</v>
      </c>
    </row>
    <row r="322" spans="2:65" s="1" customFormat="1" ht="24.2" customHeight="1">
      <c r="B322" s="136"/>
      <c r="C322" s="137" t="s">
        <v>3504</v>
      </c>
      <c r="D322" s="137" t="s">
        <v>157</v>
      </c>
      <c r="E322" s="138" t="s">
        <v>8258</v>
      </c>
      <c r="F322" s="139" t="s">
        <v>8259</v>
      </c>
      <c r="G322" s="140" t="s">
        <v>333</v>
      </c>
      <c r="H322" s="141">
        <v>4</v>
      </c>
      <c r="I322" s="142"/>
      <c r="J322" s="143">
        <f t="shared" si="90"/>
        <v>0</v>
      </c>
      <c r="K322" s="144"/>
      <c r="L322" s="32"/>
      <c r="M322" s="145" t="s">
        <v>1</v>
      </c>
      <c r="N322" s="146" t="s">
        <v>42</v>
      </c>
      <c r="P322" s="147">
        <f t="shared" si="91"/>
        <v>0</v>
      </c>
      <c r="Q322" s="147">
        <v>0</v>
      </c>
      <c r="R322" s="147">
        <f t="shared" si="92"/>
        <v>0</v>
      </c>
      <c r="S322" s="147">
        <v>0</v>
      </c>
      <c r="T322" s="148">
        <f t="shared" si="93"/>
        <v>0</v>
      </c>
      <c r="AR322" s="149" t="s">
        <v>1219</v>
      </c>
      <c r="AT322" s="149" t="s">
        <v>157</v>
      </c>
      <c r="AU322" s="149" t="s">
        <v>89</v>
      </c>
      <c r="AY322" s="17" t="s">
        <v>156</v>
      </c>
      <c r="BE322" s="150">
        <f t="shared" si="94"/>
        <v>0</v>
      </c>
      <c r="BF322" s="150">
        <f t="shared" si="95"/>
        <v>0</v>
      </c>
      <c r="BG322" s="150">
        <f t="shared" si="96"/>
        <v>0</v>
      </c>
      <c r="BH322" s="150">
        <f t="shared" si="97"/>
        <v>0</v>
      </c>
      <c r="BI322" s="150">
        <f t="shared" si="98"/>
        <v>0</v>
      </c>
      <c r="BJ322" s="17" t="s">
        <v>89</v>
      </c>
      <c r="BK322" s="150">
        <f t="shared" si="99"/>
        <v>0</v>
      </c>
      <c r="BL322" s="17" t="s">
        <v>1219</v>
      </c>
      <c r="BM322" s="149" t="s">
        <v>8260</v>
      </c>
    </row>
    <row r="323" spans="2:65" s="10" customFormat="1" ht="22.9" customHeight="1">
      <c r="B323" s="126"/>
      <c r="D323" s="127" t="s">
        <v>75</v>
      </c>
      <c r="E323" s="191" t="s">
        <v>8261</v>
      </c>
      <c r="F323" s="191" t="s">
        <v>8262</v>
      </c>
      <c r="I323" s="129"/>
      <c r="J323" s="192">
        <f>BK323</f>
        <v>0</v>
      </c>
      <c r="L323" s="126"/>
      <c r="M323" s="131"/>
      <c r="P323" s="132">
        <f>P324</f>
        <v>0</v>
      </c>
      <c r="R323" s="132">
        <f>R324</f>
        <v>0</v>
      </c>
      <c r="T323" s="133">
        <f>T324</f>
        <v>0</v>
      </c>
      <c r="AR323" s="127" t="s">
        <v>163</v>
      </c>
      <c r="AT323" s="134" t="s">
        <v>75</v>
      </c>
      <c r="AU323" s="134" t="s">
        <v>82</v>
      </c>
      <c r="AY323" s="127" t="s">
        <v>156</v>
      </c>
      <c r="BK323" s="135">
        <f>BK324</f>
        <v>0</v>
      </c>
    </row>
    <row r="324" spans="2:65" s="1" customFormat="1" ht="16.5" customHeight="1">
      <c r="B324" s="136"/>
      <c r="C324" s="137" t="s">
        <v>3509</v>
      </c>
      <c r="D324" s="137" t="s">
        <v>157</v>
      </c>
      <c r="E324" s="138" t="s">
        <v>8263</v>
      </c>
      <c r="F324" s="139" t="s">
        <v>8264</v>
      </c>
      <c r="G324" s="140" t="s">
        <v>333</v>
      </c>
      <c r="H324" s="141">
        <v>1</v>
      </c>
      <c r="I324" s="142"/>
      <c r="J324" s="143">
        <f>ROUND(I324*H324,2)</f>
        <v>0</v>
      </c>
      <c r="K324" s="144"/>
      <c r="L324" s="32"/>
      <c r="M324" s="145" t="s">
        <v>1</v>
      </c>
      <c r="N324" s="146" t="s">
        <v>42</v>
      </c>
      <c r="P324" s="147">
        <f>O324*H324</f>
        <v>0</v>
      </c>
      <c r="Q324" s="147">
        <v>0</v>
      </c>
      <c r="R324" s="147">
        <f>Q324*H324</f>
        <v>0</v>
      </c>
      <c r="S324" s="147">
        <v>0</v>
      </c>
      <c r="T324" s="148">
        <f>S324*H324</f>
        <v>0</v>
      </c>
      <c r="AR324" s="149" t="s">
        <v>1219</v>
      </c>
      <c r="AT324" s="149" t="s">
        <v>157</v>
      </c>
      <c r="AU324" s="149" t="s">
        <v>89</v>
      </c>
      <c r="AY324" s="17" t="s">
        <v>156</v>
      </c>
      <c r="BE324" s="150">
        <f>IF(N324="základná",J324,0)</f>
        <v>0</v>
      </c>
      <c r="BF324" s="150">
        <f>IF(N324="znížená",J324,0)</f>
        <v>0</v>
      </c>
      <c r="BG324" s="150">
        <f>IF(N324="zákl. prenesená",J324,0)</f>
        <v>0</v>
      </c>
      <c r="BH324" s="150">
        <f>IF(N324="zníž. prenesená",J324,0)</f>
        <v>0</v>
      </c>
      <c r="BI324" s="150">
        <f>IF(N324="nulová",J324,0)</f>
        <v>0</v>
      </c>
      <c r="BJ324" s="17" t="s">
        <v>89</v>
      </c>
      <c r="BK324" s="150">
        <f>ROUND(I324*H324,2)</f>
        <v>0</v>
      </c>
      <c r="BL324" s="17" t="s">
        <v>1219</v>
      </c>
      <c r="BM324" s="149" t="s">
        <v>8265</v>
      </c>
    </row>
    <row r="325" spans="2:65" s="10" customFormat="1" ht="22.9" customHeight="1">
      <c r="B325" s="126"/>
      <c r="D325" s="127" t="s">
        <v>75</v>
      </c>
      <c r="E325" s="191" t="s">
        <v>8266</v>
      </c>
      <c r="F325" s="191" t="s">
        <v>8267</v>
      </c>
      <c r="I325" s="129"/>
      <c r="J325" s="192">
        <f>BK325</f>
        <v>0</v>
      </c>
      <c r="L325" s="126"/>
      <c r="M325" s="131"/>
      <c r="P325" s="132">
        <f>SUM(P326:P393)</f>
        <v>0</v>
      </c>
      <c r="R325" s="132">
        <f>SUM(R326:R393)</f>
        <v>0</v>
      </c>
      <c r="T325" s="133">
        <f>SUM(T326:T393)</f>
        <v>0</v>
      </c>
      <c r="AR325" s="127" t="s">
        <v>163</v>
      </c>
      <c r="AT325" s="134" t="s">
        <v>75</v>
      </c>
      <c r="AU325" s="134" t="s">
        <v>82</v>
      </c>
      <c r="AY325" s="127" t="s">
        <v>156</v>
      </c>
      <c r="BK325" s="135">
        <f>SUM(BK326:BK393)</f>
        <v>0</v>
      </c>
    </row>
    <row r="326" spans="2:65" s="1" customFormat="1" ht="16.5" customHeight="1">
      <c r="B326" s="136"/>
      <c r="C326" s="137" t="s">
        <v>3538</v>
      </c>
      <c r="D326" s="137" t="s">
        <v>157</v>
      </c>
      <c r="E326" s="138" t="s">
        <v>82</v>
      </c>
      <c r="F326" s="139" t="s">
        <v>8268</v>
      </c>
      <c r="G326" s="140" t="s">
        <v>396</v>
      </c>
      <c r="H326" s="141">
        <v>384</v>
      </c>
      <c r="I326" s="142"/>
      <c r="J326" s="143">
        <f t="shared" ref="J326:J357" si="100">ROUND(I326*H326,2)</f>
        <v>0</v>
      </c>
      <c r="K326" s="144"/>
      <c r="L326" s="32"/>
      <c r="M326" s="145" t="s">
        <v>1</v>
      </c>
      <c r="N326" s="146" t="s">
        <v>42</v>
      </c>
      <c r="P326" s="147">
        <f t="shared" ref="P326:P357" si="101">O326*H326</f>
        <v>0</v>
      </c>
      <c r="Q326" s="147">
        <v>0</v>
      </c>
      <c r="R326" s="147">
        <f t="shared" ref="R326:R357" si="102">Q326*H326</f>
        <v>0</v>
      </c>
      <c r="S326" s="147">
        <v>0</v>
      </c>
      <c r="T326" s="148">
        <f t="shared" ref="T326:T357" si="103">S326*H326</f>
        <v>0</v>
      </c>
      <c r="AR326" s="149" t="s">
        <v>1219</v>
      </c>
      <c r="AT326" s="149" t="s">
        <v>157</v>
      </c>
      <c r="AU326" s="149" t="s">
        <v>89</v>
      </c>
      <c r="AY326" s="17" t="s">
        <v>156</v>
      </c>
      <c r="BE326" s="150">
        <f t="shared" ref="BE326:BE357" si="104">IF(N326="základná",J326,0)</f>
        <v>0</v>
      </c>
      <c r="BF326" s="150">
        <f t="shared" ref="BF326:BF357" si="105">IF(N326="znížená",J326,0)</f>
        <v>0</v>
      </c>
      <c r="BG326" s="150">
        <f t="shared" ref="BG326:BG357" si="106">IF(N326="zákl. prenesená",J326,0)</f>
        <v>0</v>
      </c>
      <c r="BH326" s="150">
        <f t="shared" ref="BH326:BH357" si="107">IF(N326="zníž. prenesená",J326,0)</f>
        <v>0</v>
      </c>
      <c r="BI326" s="150">
        <f t="shared" ref="BI326:BI357" si="108">IF(N326="nulová",J326,0)</f>
        <v>0</v>
      </c>
      <c r="BJ326" s="17" t="s">
        <v>89</v>
      </c>
      <c r="BK326" s="150">
        <f t="shared" ref="BK326:BK357" si="109">ROUND(I326*H326,2)</f>
        <v>0</v>
      </c>
      <c r="BL326" s="17" t="s">
        <v>1219</v>
      </c>
      <c r="BM326" s="149" t="s">
        <v>8269</v>
      </c>
    </row>
    <row r="327" spans="2:65" s="1" customFormat="1" ht="16.5" customHeight="1">
      <c r="B327" s="136"/>
      <c r="C327" s="137" t="s">
        <v>1651</v>
      </c>
      <c r="D327" s="137" t="s">
        <v>157</v>
      </c>
      <c r="E327" s="138" t="s">
        <v>89</v>
      </c>
      <c r="F327" s="139" t="s">
        <v>8270</v>
      </c>
      <c r="G327" s="140" t="s">
        <v>396</v>
      </c>
      <c r="H327" s="141">
        <v>183</v>
      </c>
      <c r="I327" s="142"/>
      <c r="J327" s="143">
        <f t="shared" si="100"/>
        <v>0</v>
      </c>
      <c r="K327" s="144"/>
      <c r="L327" s="32"/>
      <c r="M327" s="145" t="s">
        <v>1</v>
      </c>
      <c r="N327" s="146" t="s">
        <v>42</v>
      </c>
      <c r="P327" s="147">
        <f t="shared" si="101"/>
        <v>0</v>
      </c>
      <c r="Q327" s="147">
        <v>0</v>
      </c>
      <c r="R327" s="147">
        <f t="shared" si="102"/>
        <v>0</v>
      </c>
      <c r="S327" s="147">
        <v>0</v>
      </c>
      <c r="T327" s="148">
        <f t="shared" si="103"/>
        <v>0</v>
      </c>
      <c r="AR327" s="149" t="s">
        <v>1219</v>
      </c>
      <c r="AT327" s="149" t="s">
        <v>157</v>
      </c>
      <c r="AU327" s="149" t="s">
        <v>89</v>
      </c>
      <c r="AY327" s="17" t="s">
        <v>156</v>
      </c>
      <c r="BE327" s="150">
        <f t="shared" si="104"/>
        <v>0</v>
      </c>
      <c r="BF327" s="150">
        <f t="shared" si="105"/>
        <v>0</v>
      </c>
      <c r="BG327" s="150">
        <f t="shared" si="106"/>
        <v>0</v>
      </c>
      <c r="BH327" s="150">
        <f t="shared" si="107"/>
        <v>0</v>
      </c>
      <c r="BI327" s="150">
        <f t="shared" si="108"/>
        <v>0</v>
      </c>
      <c r="BJ327" s="17" t="s">
        <v>89</v>
      </c>
      <c r="BK327" s="150">
        <f t="shared" si="109"/>
        <v>0</v>
      </c>
      <c r="BL327" s="17" t="s">
        <v>1219</v>
      </c>
      <c r="BM327" s="149" t="s">
        <v>8271</v>
      </c>
    </row>
    <row r="328" spans="2:65" s="1" customFormat="1" ht="16.5" customHeight="1">
      <c r="B328" s="136"/>
      <c r="C328" s="137" t="s">
        <v>3545</v>
      </c>
      <c r="D328" s="137" t="s">
        <v>157</v>
      </c>
      <c r="E328" s="138" t="s">
        <v>163</v>
      </c>
      <c r="F328" s="139" t="s">
        <v>8272</v>
      </c>
      <c r="G328" s="140" t="s">
        <v>396</v>
      </c>
      <c r="H328" s="141">
        <v>246</v>
      </c>
      <c r="I328" s="142"/>
      <c r="J328" s="143">
        <f t="shared" si="100"/>
        <v>0</v>
      </c>
      <c r="K328" s="144"/>
      <c r="L328" s="32"/>
      <c r="M328" s="145" t="s">
        <v>1</v>
      </c>
      <c r="N328" s="146" t="s">
        <v>42</v>
      </c>
      <c r="P328" s="147">
        <f t="shared" si="101"/>
        <v>0</v>
      </c>
      <c r="Q328" s="147">
        <v>0</v>
      </c>
      <c r="R328" s="147">
        <f t="shared" si="102"/>
        <v>0</v>
      </c>
      <c r="S328" s="147">
        <v>0</v>
      </c>
      <c r="T328" s="148">
        <f t="shared" si="103"/>
        <v>0</v>
      </c>
      <c r="AR328" s="149" t="s">
        <v>1219</v>
      </c>
      <c r="AT328" s="149" t="s">
        <v>157</v>
      </c>
      <c r="AU328" s="149" t="s">
        <v>89</v>
      </c>
      <c r="AY328" s="17" t="s">
        <v>156</v>
      </c>
      <c r="BE328" s="150">
        <f t="shared" si="104"/>
        <v>0</v>
      </c>
      <c r="BF328" s="150">
        <f t="shared" si="105"/>
        <v>0</v>
      </c>
      <c r="BG328" s="150">
        <f t="shared" si="106"/>
        <v>0</v>
      </c>
      <c r="BH328" s="150">
        <f t="shared" si="107"/>
        <v>0</v>
      </c>
      <c r="BI328" s="150">
        <f t="shared" si="108"/>
        <v>0</v>
      </c>
      <c r="BJ328" s="17" t="s">
        <v>89</v>
      </c>
      <c r="BK328" s="150">
        <f t="shared" si="109"/>
        <v>0</v>
      </c>
      <c r="BL328" s="17" t="s">
        <v>1219</v>
      </c>
      <c r="BM328" s="149" t="s">
        <v>8273</v>
      </c>
    </row>
    <row r="329" spans="2:65" s="1" customFormat="1" ht="16.5" customHeight="1">
      <c r="B329" s="136"/>
      <c r="C329" s="137" t="s">
        <v>3549</v>
      </c>
      <c r="D329" s="137" t="s">
        <v>157</v>
      </c>
      <c r="E329" s="138" t="s">
        <v>155</v>
      </c>
      <c r="F329" s="139" t="s">
        <v>8272</v>
      </c>
      <c r="G329" s="140" t="s">
        <v>396</v>
      </c>
      <c r="H329" s="141">
        <v>100</v>
      </c>
      <c r="I329" s="142"/>
      <c r="J329" s="143">
        <f t="shared" si="100"/>
        <v>0</v>
      </c>
      <c r="K329" s="144"/>
      <c r="L329" s="32"/>
      <c r="M329" s="145" t="s">
        <v>1</v>
      </c>
      <c r="N329" s="146" t="s">
        <v>42</v>
      </c>
      <c r="P329" s="147">
        <f t="shared" si="101"/>
        <v>0</v>
      </c>
      <c r="Q329" s="147">
        <v>0</v>
      </c>
      <c r="R329" s="147">
        <f t="shared" si="102"/>
        <v>0</v>
      </c>
      <c r="S329" s="147">
        <v>0</v>
      </c>
      <c r="T329" s="148">
        <f t="shared" si="103"/>
        <v>0</v>
      </c>
      <c r="AR329" s="149" t="s">
        <v>1219</v>
      </c>
      <c r="AT329" s="149" t="s">
        <v>157</v>
      </c>
      <c r="AU329" s="149" t="s">
        <v>89</v>
      </c>
      <c r="AY329" s="17" t="s">
        <v>156</v>
      </c>
      <c r="BE329" s="150">
        <f t="shared" si="104"/>
        <v>0</v>
      </c>
      <c r="BF329" s="150">
        <f t="shared" si="105"/>
        <v>0</v>
      </c>
      <c r="BG329" s="150">
        <f t="shared" si="106"/>
        <v>0</v>
      </c>
      <c r="BH329" s="150">
        <f t="shared" si="107"/>
        <v>0</v>
      </c>
      <c r="BI329" s="150">
        <f t="shared" si="108"/>
        <v>0</v>
      </c>
      <c r="BJ329" s="17" t="s">
        <v>89</v>
      </c>
      <c r="BK329" s="150">
        <f t="shared" si="109"/>
        <v>0</v>
      </c>
      <c r="BL329" s="17" t="s">
        <v>1219</v>
      </c>
      <c r="BM329" s="149" t="s">
        <v>8274</v>
      </c>
    </row>
    <row r="330" spans="2:65" s="1" customFormat="1" ht="16.5" customHeight="1">
      <c r="B330" s="136"/>
      <c r="C330" s="137" t="s">
        <v>3555</v>
      </c>
      <c r="D330" s="137" t="s">
        <v>157</v>
      </c>
      <c r="E330" s="138" t="s">
        <v>168</v>
      </c>
      <c r="F330" s="139" t="s">
        <v>8272</v>
      </c>
      <c r="G330" s="140" t="s">
        <v>396</v>
      </c>
      <c r="H330" s="141">
        <v>114</v>
      </c>
      <c r="I330" s="142"/>
      <c r="J330" s="143">
        <f t="shared" si="100"/>
        <v>0</v>
      </c>
      <c r="K330" s="144"/>
      <c r="L330" s="32"/>
      <c r="M330" s="145" t="s">
        <v>1</v>
      </c>
      <c r="N330" s="146" t="s">
        <v>42</v>
      </c>
      <c r="P330" s="147">
        <f t="shared" si="101"/>
        <v>0</v>
      </c>
      <c r="Q330" s="147">
        <v>0</v>
      </c>
      <c r="R330" s="147">
        <f t="shared" si="102"/>
        <v>0</v>
      </c>
      <c r="S330" s="147">
        <v>0</v>
      </c>
      <c r="T330" s="148">
        <f t="shared" si="103"/>
        <v>0</v>
      </c>
      <c r="AR330" s="149" t="s">
        <v>1219</v>
      </c>
      <c r="AT330" s="149" t="s">
        <v>157</v>
      </c>
      <c r="AU330" s="149" t="s">
        <v>89</v>
      </c>
      <c r="AY330" s="17" t="s">
        <v>156</v>
      </c>
      <c r="BE330" s="150">
        <f t="shared" si="104"/>
        <v>0</v>
      </c>
      <c r="BF330" s="150">
        <f t="shared" si="105"/>
        <v>0</v>
      </c>
      <c r="BG330" s="150">
        <f t="shared" si="106"/>
        <v>0</v>
      </c>
      <c r="BH330" s="150">
        <f t="shared" si="107"/>
        <v>0</v>
      </c>
      <c r="BI330" s="150">
        <f t="shared" si="108"/>
        <v>0</v>
      </c>
      <c r="BJ330" s="17" t="s">
        <v>89</v>
      </c>
      <c r="BK330" s="150">
        <f t="shared" si="109"/>
        <v>0</v>
      </c>
      <c r="BL330" s="17" t="s">
        <v>1219</v>
      </c>
      <c r="BM330" s="149" t="s">
        <v>8275</v>
      </c>
    </row>
    <row r="331" spans="2:65" s="1" customFormat="1" ht="16.5" customHeight="1">
      <c r="B331" s="136"/>
      <c r="C331" s="137" t="s">
        <v>3592</v>
      </c>
      <c r="D331" s="137" t="s">
        <v>157</v>
      </c>
      <c r="E331" s="138" t="s">
        <v>169</v>
      </c>
      <c r="F331" s="139" t="s">
        <v>8272</v>
      </c>
      <c r="G331" s="140" t="s">
        <v>396</v>
      </c>
      <c r="H331" s="141">
        <v>38</v>
      </c>
      <c r="I331" s="142"/>
      <c r="J331" s="143">
        <f t="shared" si="100"/>
        <v>0</v>
      </c>
      <c r="K331" s="144"/>
      <c r="L331" s="32"/>
      <c r="M331" s="145" t="s">
        <v>1</v>
      </c>
      <c r="N331" s="146" t="s">
        <v>42</v>
      </c>
      <c r="P331" s="147">
        <f t="shared" si="101"/>
        <v>0</v>
      </c>
      <c r="Q331" s="147">
        <v>0</v>
      </c>
      <c r="R331" s="147">
        <f t="shared" si="102"/>
        <v>0</v>
      </c>
      <c r="S331" s="147">
        <v>0</v>
      </c>
      <c r="T331" s="148">
        <f t="shared" si="103"/>
        <v>0</v>
      </c>
      <c r="AR331" s="149" t="s">
        <v>1219</v>
      </c>
      <c r="AT331" s="149" t="s">
        <v>157</v>
      </c>
      <c r="AU331" s="149" t="s">
        <v>89</v>
      </c>
      <c r="AY331" s="17" t="s">
        <v>156</v>
      </c>
      <c r="BE331" s="150">
        <f t="shared" si="104"/>
        <v>0</v>
      </c>
      <c r="BF331" s="150">
        <f t="shared" si="105"/>
        <v>0</v>
      </c>
      <c r="BG331" s="150">
        <f t="shared" si="106"/>
        <v>0</v>
      </c>
      <c r="BH331" s="150">
        <f t="shared" si="107"/>
        <v>0</v>
      </c>
      <c r="BI331" s="150">
        <f t="shared" si="108"/>
        <v>0</v>
      </c>
      <c r="BJ331" s="17" t="s">
        <v>89</v>
      </c>
      <c r="BK331" s="150">
        <f t="shared" si="109"/>
        <v>0</v>
      </c>
      <c r="BL331" s="17" t="s">
        <v>1219</v>
      </c>
      <c r="BM331" s="149" t="s">
        <v>8276</v>
      </c>
    </row>
    <row r="332" spans="2:65" s="1" customFormat="1" ht="16.5" customHeight="1">
      <c r="B332" s="136"/>
      <c r="C332" s="137" t="s">
        <v>3615</v>
      </c>
      <c r="D332" s="137" t="s">
        <v>157</v>
      </c>
      <c r="E332" s="138" t="s">
        <v>171</v>
      </c>
      <c r="F332" s="139" t="s">
        <v>8272</v>
      </c>
      <c r="G332" s="140" t="s">
        <v>396</v>
      </c>
      <c r="H332" s="141">
        <v>21</v>
      </c>
      <c r="I332" s="142"/>
      <c r="J332" s="143">
        <f t="shared" si="100"/>
        <v>0</v>
      </c>
      <c r="K332" s="144"/>
      <c r="L332" s="32"/>
      <c r="M332" s="145" t="s">
        <v>1</v>
      </c>
      <c r="N332" s="146" t="s">
        <v>42</v>
      </c>
      <c r="P332" s="147">
        <f t="shared" si="101"/>
        <v>0</v>
      </c>
      <c r="Q332" s="147">
        <v>0</v>
      </c>
      <c r="R332" s="147">
        <f t="shared" si="102"/>
        <v>0</v>
      </c>
      <c r="S332" s="147">
        <v>0</v>
      </c>
      <c r="T332" s="148">
        <f t="shared" si="103"/>
        <v>0</v>
      </c>
      <c r="AR332" s="149" t="s">
        <v>1219</v>
      </c>
      <c r="AT332" s="149" t="s">
        <v>157</v>
      </c>
      <c r="AU332" s="149" t="s">
        <v>89</v>
      </c>
      <c r="AY332" s="17" t="s">
        <v>156</v>
      </c>
      <c r="BE332" s="150">
        <f t="shared" si="104"/>
        <v>0</v>
      </c>
      <c r="BF332" s="150">
        <f t="shared" si="105"/>
        <v>0</v>
      </c>
      <c r="BG332" s="150">
        <f t="shared" si="106"/>
        <v>0</v>
      </c>
      <c r="BH332" s="150">
        <f t="shared" si="107"/>
        <v>0</v>
      </c>
      <c r="BI332" s="150">
        <f t="shared" si="108"/>
        <v>0</v>
      </c>
      <c r="BJ332" s="17" t="s">
        <v>89</v>
      </c>
      <c r="BK332" s="150">
        <f t="shared" si="109"/>
        <v>0</v>
      </c>
      <c r="BL332" s="17" t="s">
        <v>1219</v>
      </c>
      <c r="BM332" s="149" t="s">
        <v>8277</v>
      </c>
    </row>
    <row r="333" spans="2:65" s="1" customFormat="1" ht="16.5" customHeight="1">
      <c r="B333" s="136"/>
      <c r="C333" s="137" t="s">
        <v>3643</v>
      </c>
      <c r="D333" s="137" t="s">
        <v>157</v>
      </c>
      <c r="E333" s="138" t="s">
        <v>173</v>
      </c>
      <c r="F333" s="139" t="s">
        <v>8268</v>
      </c>
      <c r="G333" s="140" t="s">
        <v>396</v>
      </c>
      <c r="H333" s="141">
        <v>58</v>
      </c>
      <c r="I333" s="142"/>
      <c r="J333" s="143">
        <f t="shared" si="100"/>
        <v>0</v>
      </c>
      <c r="K333" s="144"/>
      <c r="L333" s="32"/>
      <c r="M333" s="145" t="s">
        <v>1</v>
      </c>
      <c r="N333" s="146" t="s">
        <v>42</v>
      </c>
      <c r="P333" s="147">
        <f t="shared" si="101"/>
        <v>0</v>
      </c>
      <c r="Q333" s="147">
        <v>0</v>
      </c>
      <c r="R333" s="147">
        <f t="shared" si="102"/>
        <v>0</v>
      </c>
      <c r="S333" s="147">
        <v>0</v>
      </c>
      <c r="T333" s="148">
        <f t="shared" si="103"/>
        <v>0</v>
      </c>
      <c r="AR333" s="149" t="s">
        <v>1219</v>
      </c>
      <c r="AT333" s="149" t="s">
        <v>157</v>
      </c>
      <c r="AU333" s="149" t="s">
        <v>89</v>
      </c>
      <c r="AY333" s="17" t="s">
        <v>156</v>
      </c>
      <c r="BE333" s="150">
        <f t="shared" si="104"/>
        <v>0</v>
      </c>
      <c r="BF333" s="150">
        <f t="shared" si="105"/>
        <v>0</v>
      </c>
      <c r="BG333" s="150">
        <f t="shared" si="106"/>
        <v>0</v>
      </c>
      <c r="BH333" s="150">
        <f t="shared" si="107"/>
        <v>0</v>
      </c>
      <c r="BI333" s="150">
        <f t="shared" si="108"/>
        <v>0</v>
      </c>
      <c r="BJ333" s="17" t="s">
        <v>89</v>
      </c>
      <c r="BK333" s="150">
        <f t="shared" si="109"/>
        <v>0</v>
      </c>
      <c r="BL333" s="17" t="s">
        <v>1219</v>
      </c>
      <c r="BM333" s="149" t="s">
        <v>8278</v>
      </c>
    </row>
    <row r="334" spans="2:65" s="1" customFormat="1" ht="49.15" customHeight="1">
      <c r="B334" s="136"/>
      <c r="C334" s="137" t="s">
        <v>3661</v>
      </c>
      <c r="D334" s="137" t="s">
        <v>157</v>
      </c>
      <c r="E334" s="138" t="s">
        <v>174</v>
      </c>
      <c r="F334" s="139" t="s">
        <v>8279</v>
      </c>
      <c r="G334" s="140" t="s">
        <v>396</v>
      </c>
      <c r="H334" s="141">
        <v>50</v>
      </c>
      <c r="I334" s="142"/>
      <c r="J334" s="143">
        <f t="shared" si="100"/>
        <v>0</v>
      </c>
      <c r="K334" s="144"/>
      <c r="L334" s="32"/>
      <c r="M334" s="145" t="s">
        <v>1</v>
      </c>
      <c r="N334" s="146" t="s">
        <v>42</v>
      </c>
      <c r="P334" s="147">
        <f t="shared" si="101"/>
        <v>0</v>
      </c>
      <c r="Q334" s="147">
        <v>0</v>
      </c>
      <c r="R334" s="147">
        <f t="shared" si="102"/>
        <v>0</v>
      </c>
      <c r="S334" s="147">
        <v>0</v>
      </c>
      <c r="T334" s="148">
        <f t="shared" si="103"/>
        <v>0</v>
      </c>
      <c r="AR334" s="149" t="s">
        <v>1219</v>
      </c>
      <c r="AT334" s="149" t="s">
        <v>157</v>
      </c>
      <c r="AU334" s="149" t="s">
        <v>89</v>
      </c>
      <c r="AY334" s="17" t="s">
        <v>156</v>
      </c>
      <c r="BE334" s="150">
        <f t="shared" si="104"/>
        <v>0</v>
      </c>
      <c r="BF334" s="150">
        <f t="shared" si="105"/>
        <v>0</v>
      </c>
      <c r="BG334" s="150">
        <f t="shared" si="106"/>
        <v>0</v>
      </c>
      <c r="BH334" s="150">
        <f t="shared" si="107"/>
        <v>0</v>
      </c>
      <c r="BI334" s="150">
        <f t="shared" si="108"/>
        <v>0</v>
      </c>
      <c r="BJ334" s="17" t="s">
        <v>89</v>
      </c>
      <c r="BK334" s="150">
        <f t="shared" si="109"/>
        <v>0</v>
      </c>
      <c r="BL334" s="17" t="s">
        <v>1219</v>
      </c>
      <c r="BM334" s="149" t="s">
        <v>8280</v>
      </c>
    </row>
    <row r="335" spans="2:65" s="1" customFormat="1" ht="16.5" customHeight="1">
      <c r="B335" s="136"/>
      <c r="C335" s="137" t="s">
        <v>3665</v>
      </c>
      <c r="D335" s="137" t="s">
        <v>157</v>
      </c>
      <c r="E335" s="138" t="s">
        <v>175</v>
      </c>
      <c r="F335" s="139" t="s">
        <v>8281</v>
      </c>
      <c r="G335" s="140" t="s">
        <v>396</v>
      </c>
      <c r="H335" s="141">
        <v>25</v>
      </c>
      <c r="I335" s="142"/>
      <c r="J335" s="143">
        <f t="shared" si="100"/>
        <v>0</v>
      </c>
      <c r="K335" s="144"/>
      <c r="L335" s="32"/>
      <c r="M335" s="145" t="s">
        <v>1</v>
      </c>
      <c r="N335" s="146" t="s">
        <v>42</v>
      </c>
      <c r="P335" s="147">
        <f t="shared" si="101"/>
        <v>0</v>
      </c>
      <c r="Q335" s="147">
        <v>0</v>
      </c>
      <c r="R335" s="147">
        <f t="shared" si="102"/>
        <v>0</v>
      </c>
      <c r="S335" s="147">
        <v>0</v>
      </c>
      <c r="T335" s="148">
        <f t="shared" si="103"/>
        <v>0</v>
      </c>
      <c r="AR335" s="149" t="s">
        <v>1219</v>
      </c>
      <c r="AT335" s="149" t="s">
        <v>157</v>
      </c>
      <c r="AU335" s="149" t="s">
        <v>89</v>
      </c>
      <c r="AY335" s="17" t="s">
        <v>156</v>
      </c>
      <c r="BE335" s="150">
        <f t="shared" si="104"/>
        <v>0</v>
      </c>
      <c r="BF335" s="150">
        <f t="shared" si="105"/>
        <v>0</v>
      </c>
      <c r="BG335" s="150">
        <f t="shared" si="106"/>
        <v>0</v>
      </c>
      <c r="BH335" s="150">
        <f t="shared" si="107"/>
        <v>0</v>
      </c>
      <c r="BI335" s="150">
        <f t="shared" si="108"/>
        <v>0</v>
      </c>
      <c r="BJ335" s="17" t="s">
        <v>89</v>
      </c>
      <c r="BK335" s="150">
        <f t="shared" si="109"/>
        <v>0</v>
      </c>
      <c r="BL335" s="17" t="s">
        <v>1219</v>
      </c>
      <c r="BM335" s="149" t="s">
        <v>8282</v>
      </c>
    </row>
    <row r="336" spans="2:65" s="1" customFormat="1" ht="37.9" customHeight="1">
      <c r="B336" s="136"/>
      <c r="C336" s="137" t="s">
        <v>3669</v>
      </c>
      <c r="D336" s="137" t="s">
        <v>157</v>
      </c>
      <c r="E336" s="138" t="s">
        <v>330</v>
      </c>
      <c r="F336" s="139" t="s">
        <v>8283</v>
      </c>
      <c r="G336" s="140" t="s">
        <v>396</v>
      </c>
      <c r="H336" s="141">
        <v>12</v>
      </c>
      <c r="I336" s="142"/>
      <c r="J336" s="143">
        <f t="shared" si="100"/>
        <v>0</v>
      </c>
      <c r="K336" s="144"/>
      <c r="L336" s="32"/>
      <c r="M336" s="145" t="s">
        <v>1</v>
      </c>
      <c r="N336" s="146" t="s">
        <v>42</v>
      </c>
      <c r="P336" s="147">
        <f t="shared" si="101"/>
        <v>0</v>
      </c>
      <c r="Q336" s="147">
        <v>0</v>
      </c>
      <c r="R336" s="147">
        <f t="shared" si="102"/>
        <v>0</v>
      </c>
      <c r="S336" s="147">
        <v>0</v>
      </c>
      <c r="T336" s="148">
        <f t="shared" si="103"/>
        <v>0</v>
      </c>
      <c r="AR336" s="149" t="s">
        <v>1219</v>
      </c>
      <c r="AT336" s="149" t="s">
        <v>157</v>
      </c>
      <c r="AU336" s="149" t="s">
        <v>89</v>
      </c>
      <c r="AY336" s="17" t="s">
        <v>156</v>
      </c>
      <c r="BE336" s="150">
        <f t="shared" si="104"/>
        <v>0</v>
      </c>
      <c r="BF336" s="150">
        <f t="shared" si="105"/>
        <v>0</v>
      </c>
      <c r="BG336" s="150">
        <f t="shared" si="106"/>
        <v>0</v>
      </c>
      <c r="BH336" s="150">
        <f t="shared" si="107"/>
        <v>0</v>
      </c>
      <c r="BI336" s="150">
        <f t="shared" si="108"/>
        <v>0</v>
      </c>
      <c r="BJ336" s="17" t="s">
        <v>89</v>
      </c>
      <c r="BK336" s="150">
        <f t="shared" si="109"/>
        <v>0</v>
      </c>
      <c r="BL336" s="17" t="s">
        <v>1219</v>
      </c>
      <c r="BM336" s="149" t="s">
        <v>8284</v>
      </c>
    </row>
    <row r="337" spans="2:65" s="1" customFormat="1" ht="37.9" customHeight="1">
      <c r="B337" s="136"/>
      <c r="C337" s="137" t="s">
        <v>3673</v>
      </c>
      <c r="D337" s="137" t="s">
        <v>157</v>
      </c>
      <c r="E337" s="138" t="s">
        <v>172</v>
      </c>
      <c r="F337" s="139" t="s">
        <v>8283</v>
      </c>
      <c r="G337" s="140" t="s">
        <v>396</v>
      </c>
      <c r="H337" s="141">
        <v>6</v>
      </c>
      <c r="I337" s="142"/>
      <c r="J337" s="143">
        <f t="shared" si="100"/>
        <v>0</v>
      </c>
      <c r="K337" s="144"/>
      <c r="L337" s="32"/>
      <c r="M337" s="145" t="s">
        <v>1</v>
      </c>
      <c r="N337" s="146" t="s">
        <v>42</v>
      </c>
      <c r="P337" s="147">
        <f t="shared" si="101"/>
        <v>0</v>
      </c>
      <c r="Q337" s="147">
        <v>0</v>
      </c>
      <c r="R337" s="147">
        <f t="shared" si="102"/>
        <v>0</v>
      </c>
      <c r="S337" s="147">
        <v>0</v>
      </c>
      <c r="T337" s="148">
        <f t="shared" si="103"/>
        <v>0</v>
      </c>
      <c r="AR337" s="149" t="s">
        <v>1219</v>
      </c>
      <c r="AT337" s="149" t="s">
        <v>157</v>
      </c>
      <c r="AU337" s="149" t="s">
        <v>89</v>
      </c>
      <c r="AY337" s="17" t="s">
        <v>156</v>
      </c>
      <c r="BE337" s="150">
        <f t="shared" si="104"/>
        <v>0</v>
      </c>
      <c r="BF337" s="150">
        <f t="shared" si="105"/>
        <v>0</v>
      </c>
      <c r="BG337" s="150">
        <f t="shared" si="106"/>
        <v>0</v>
      </c>
      <c r="BH337" s="150">
        <f t="shared" si="107"/>
        <v>0</v>
      </c>
      <c r="BI337" s="150">
        <f t="shared" si="108"/>
        <v>0</v>
      </c>
      <c r="BJ337" s="17" t="s">
        <v>89</v>
      </c>
      <c r="BK337" s="150">
        <f t="shared" si="109"/>
        <v>0</v>
      </c>
      <c r="BL337" s="17" t="s">
        <v>1219</v>
      </c>
      <c r="BM337" s="149" t="s">
        <v>8285</v>
      </c>
    </row>
    <row r="338" spans="2:65" s="1" customFormat="1" ht="37.9" customHeight="1">
      <c r="B338" s="136"/>
      <c r="C338" s="137" t="s">
        <v>3677</v>
      </c>
      <c r="D338" s="137" t="s">
        <v>157</v>
      </c>
      <c r="E338" s="138" t="s">
        <v>369</v>
      </c>
      <c r="F338" s="139" t="s">
        <v>8283</v>
      </c>
      <c r="G338" s="140" t="s">
        <v>396</v>
      </c>
      <c r="H338" s="141">
        <v>12</v>
      </c>
      <c r="I338" s="142"/>
      <c r="J338" s="143">
        <f t="shared" si="100"/>
        <v>0</v>
      </c>
      <c r="K338" s="144"/>
      <c r="L338" s="32"/>
      <c r="M338" s="145" t="s">
        <v>1</v>
      </c>
      <c r="N338" s="146" t="s">
        <v>42</v>
      </c>
      <c r="P338" s="147">
        <f t="shared" si="101"/>
        <v>0</v>
      </c>
      <c r="Q338" s="147">
        <v>0</v>
      </c>
      <c r="R338" s="147">
        <f t="shared" si="102"/>
        <v>0</v>
      </c>
      <c r="S338" s="147">
        <v>0</v>
      </c>
      <c r="T338" s="148">
        <f t="shared" si="103"/>
        <v>0</v>
      </c>
      <c r="AR338" s="149" t="s">
        <v>1219</v>
      </c>
      <c r="AT338" s="149" t="s">
        <v>157</v>
      </c>
      <c r="AU338" s="149" t="s">
        <v>89</v>
      </c>
      <c r="AY338" s="17" t="s">
        <v>156</v>
      </c>
      <c r="BE338" s="150">
        <f t="shared" si="104"/>
        <v>0</v>
      </c>
      <c r="BF338" s="150">
        <f t="shared" si="105"/>
        <v>0</v>
      </c>
      <c r="BG338" s="150">
        <f t="shared" si="106"/>
        <v>0</v>
      </c>
      <c r="BH338" s="150">
        <f t="shared" si="107"/>
        <v>0</v>
      </c>
      <c r="BI338" s="150">
        <f t="shared" si="108"/>
        <v>0</v>
      </c>
      <c r="BJ338" s="17" t="s">
        <v>89</v>
      </c>
      <c r="BK338" s="150">
        <f t="shared" si="109"/>
        <v>0</v>
      </c>
      <c r="BL338" s="17" t="s">
        <v>1219</v>
      </c>
      <c r="BM338" s="149" t="s">
        <v>8286</v>
      </c>
    </row>
    <row r="339" spans="2:65" s="1" customFormat="1" ht="16.5" customHeight="1">
      <c r="B339" s="136"/>
      <c r="C339" s="137" t="s">
        <v>2950</v>
      </c>
      <c r="D339" s="137" t="s">
        <v>157</v>
      </c>
      <c r="E339" s="138" t="s">
        <v>378</v>
      </c>
      <c r="F339" s="139" t="s">
        <v>8287</v>
      </c>
      <c r="G339" s="140" t="s">
        <v>333</v>
      </c>
      <c r="H339" s="141">
        <v>146</v>
      </c>
      <c r="I339" s="142"/>
      <c r="J339" s="143">
        <f t="shared" si="100"/>
        <v>0</v>
      </c>
      <c r="K339" s="144"/>
      <c r="L339" s="32"/>
      <c r="M339" s="145" t="s">
        <v>1</v>
      </c>
      <c r="N339" s="146" t="s">
        <v>42</v>
      </c>
      <c r="P339" s="147">
        <f t="shared" si="101"/>
        <v>0</v>
      </c>
      <c r="Q339" s="147">
        <v>0</v>
      </c>
      <c r="R339" s="147">
        <f t="shared" si="102"/>
        <v>0</v>
      </c>
      <c r="S339" s="147">
        <v>0</v>
      </c>
      <c r="T339" s="148">
        <f t="shared" si="103"/>
        <v>0</v>
      </c>
      <c r="AR339" s="149" t="s">
        <v>1219</v>
      </c>
      <c r="AT339" s="149" t="s">
        <v>157</v>
      </c>
      <c r="AU339" s="149" t="s">
        <v>89</v>
      </c>
      <c r="AY339" s="17" t="s">
        <v>156</v>
      </c>
      <c r="BE339" s="150">
        <f t="shared" si="104"/>
        <v>0</v>
      </c>
      <c r="BF339" s="150">
        <f t="shared" si="105"/>
        <v>0</v>
      </c>
      <c r="BG339" s="150">
        <f t="shared" si="106"/>
        <v>0</v>
      </c>
      <c r="BH339" s="150">
        <f t="shared" si="107"/>
        <v>0</v>
      </c>
      <c r="BI339" s="150">
        <f t="shared" si="108"/>
        <v>0</v>
      </c>
      <c r="BJ339" s="17" t="s">
        <v>89</v>
      </c>
      <c r="BK339" s="150">
        <f t="shared" si="109"/>
        <v>0</v>
      </c>
      <c r="BL339" s="17" t="s">
        <v>1219</v>
      </c>
      <c r="BM339" s="149" t="s">
        <v>8288</v>
      </c>
    </row>
    <row r="340" spans="2:65" s="1" customFormat="1" ht="33" customHeight="1">
      <c r="B340" s="136"/>
      <c r="C340" s="137" t="s">
        <v>5747</v>
      </c>
      <c r="D340" s="137" t="s">
        <v>157</v>
      </c>
      <c r="E340" s="138" t="s">
        <v>393</v>
      </c>
      <c r="F340" s="139" t="s">
        <v>8070</v>
      </c>
      <c r="G340" s="140" t="s">
        <v>333</v>
      </c>
      <c r="H340" s="141">
        <v>432</v>
      </c>
      <c r="I340" s="142"/>
      <c r="J340" s="143">
        <f t="shared" si="100"/>
        <v>0</v>
      </c>
      <c r="K340" s="144"/>
      <c r="L340" s="32"/>
      <c r="M340" s="145" t="s">
        <v>1</v>
      </c>
      <c r="N340" s="146" t="s">
        <v>42</v>
      </c>
      <c r="P340" s="147">
        <f t="shared" si="101"/>
        <v>0</v>
      </c>
      <c r="Q340" s="147">
        <v>0</v>
      </c>
      <c r="R340" s="147">
        <f t="shared" si="102"/>
        <v>0</v>
      </c>
      <c r="S340" s="147">
        <v>0</v>
      </c>
      <c r="T340" s="148">
        <f t="shared" si="103"/>
        <v>0</v>
      </c>
      <c r="AR340" s="149" t="s">
        <v>1219</v>
      </c>
      <c r="AT340" s="149" t="s">
        <v>157</v>
      </c>
      <c r="AU340" s="149" t="s">
        <v>89</v>
      </c>
      <c r="AY340" s="17" t="s">
        <v>156</v>
      </c>
      <c r="BE340" s="150">
        <f t="shared" si="104"/>
        <v>0</v>
      </c>
      <c r="BF340" s="150">
        <f t="shared" si="105"/>
        <v>0</v>
      </c>
      <c r="BG340" s="150">
        <f t="shared" si="106"/>
        <v>0</v>
      </c>
      <c r="BH340" s="150">
        <f t="shared" si="107"/>
        <v>0</v>
      </c>
      <c r="BI340" s="150">
        <f t="shared" si="108"/>
        <v>0</v>
      </c>
      <c r="BJ340" s="17" t="s">
        <v>89</v>
      </c>
      <c r="BK340" s="150">
        <f t="shared" si="109"/>
        <v>0</v>
      </c>
      <c r="BL340" s="17" t="s">
        <v>1219</v>
      </c>
      <c r="BM340" s="149" t="s">
        <v>8289</v>
      </c>
    </row>
    <row r="341" spans="2:65" s="1" customFormat="1" ht="16.5" customHeight="1">
      <c r="B341" s="136"/>
      <c r="C341" s="137" t="s">
        <v>5751</v>
      </c>
      <c r="D341" s="137" t="s">
        <v>157</v>
      </c>
      <c r="E341" s="138" t="s">
        <v>403</v>
      </c>
      <c r="F341" s="139" t="s">
        <v>8290</v>
      </c>
      <c r="G341" s="140" t="s">
        <v>333</v>
      </c>
      <c r="H341" s="141">
        <v>245</v>
      </c>
      <c r="I341" s="142"/>
      <c r="J341" s="143">
        <f t="shared" si="100"/>
        <v>0</v>
      </c>
      <c r="K341" s="144"/>
      <c r="L341" s="32"/>
      <c r="M341" s="145" t="s">
        <v>1</v>
      </c>
      <c r="N341" s="146" t="s">
        <v>42</v>
      </c>
      <c r="P341" s="147">
        <f t="shared" si="101"/>
        <v>0</v>
      </c>
      <c r="Q341" s="147">
        <v>0</v>
      </c>
      <c r="R341" s="147">
        <f t="shared" si="102"/>
        <v>0</v>
      </c>
      <c r="S341" s="147">
        <v>0</v>
      </c>
      <c r="T341" s="148">
        <f t="shared" si="103"/>
        <v>0</v>
      </c>
      <c r="AR341" s="149" t="s">
        <v>1219</v>
      </c>
      <c r="AT341" s="149" t="s">
        <v>157</v>
      </c>
      <c r="AU341" s="149" t="s">
        <v>89</v>
      </c>
      <c r="AY341" s="17" t="s">
        <v>156</v>
      </c>
      <c r="BE341" s="150">
        <f t="shared" si="104"/>
        <v>0</v>
      </c>
      <c r="BF341" s="150">
        <f t="shared" si="105"/>
        <v>0</v>
      </c>
      <c r="BG341" s="150">
        <f t="shared" si="106"/>
        <v>0</v>
      </c>
      <c r="BH341" s="150">
        <f t="shared" si="107"/>
        <v>0</v>
      </c>
      <c r="BI341" s="150">
        <f t="shared" si="108"/>
        <v>0</v>
      </c>
      <c r="BJ341" s="17" t="s">
        <v>89</v>
      </c>
      <c r="BK341" s="150">
        <f t="shared" si="109"/>
        <v>0</v>
      </c>
      <c r="BL341" s="17" t="s">
        <v>1219</v>
      </c>
      <c r="BM341" s="149" t="s">
        <v>8291</v>
      </c>
    </row>
    <row r="342" spans="2:65" s="1" customFormat="1" ht="16.5" customHeight="1">
      <c r="B342" s="136"/>
      <c r="C342" s="137" t="s">
        <v>5755</v>
      </c>
      <c r="D342" s="137" t="s">
        <v>157</v>
      </c>
      <c r="E342" s="138" t="s">
        <v>409</v>
      </c>
      <c r="F342" s="139" t="s">
        <v>8292</v>
      </c>
      <c r="G342" s="140" t="s">
        <v>333</v>
      </c>
      <c r="H342" s="141">
        <v>245</v>
      </c>
      <c r="I342" s="142"/>
      <c r="J342" s="143">
        <f t="shared" si="100"/>
        <v>0</v>
      </c>
      <c r="K342" s="144"/>
      <c r="L342" s="32"/>
      <c r="M342" s="145" t="s">
        <v>1</v>
      </c>
      <c r="N342" s="146" t="s">
        <v>42</v>
      </c>
      <c r="P342" s="147">
        <f t="shared" si="101"/>
        <v>0</v>
      </c>
      <c r="Q342" s="147">
        <v>0</v>
      </c>
      <c r="R342" s="147">
        <f t="shared" si="102"/>
        <v>0</v>
      </c>
      <c r="S342" s="147">
        <v>0</v>
      </c>
      <c r="T342" s="148">
        <f t="shared" si="103"/>
        <v>0</v>
      </c>
      <c r="AR342" s="149" t="s">
        <v>1219</v>
      </c>
      <c r="AT342" s="149" t="s">
        <v>157</v>
      </c>
      <c r="AU342" s="149" t="s">
        <v>89</v>
      </c>
      <c r="AY342" s="17" t="s">
        <v>156</v>
      </c>
      <c r="BE342" s="150">
        <f t="shared" si="104"/>
        <v>0</v>
      </c>
      <c r="BF342" s="150">
        <f t="shared" si="105"/>
        <v>0</v>
      </c>
      <c r="BG342" s="150">
        <f t="shared" si="106"/>
        <v>0</v>
      </c>
      <c r="BH342" s="150">
        <f t="shared" si="107"/>
        <v>0</v>
      </c>
      <c r="BI342" s="150">
        <f t="shared" si="108"/>
        <v>0</v>
      </c>
      <c r="BJ342" s="17" t="s">
        <v>89</v>
      </c>
      <c r="BK342" s="150">
        <f t="shared" si="109"/>
        <v>0</v>
      </c>
      <c r="BL342" s="17" t="s">
        <v>1219</v>
      </c>
      <c r="BM342" s="149" t="s">
        <v>8293</v>
      </c>
    </row>
    <row r="343" spans="2:65" s="1" customFormat="1" ht="37.9" customHeight="1">
      <c r="B343" s="136"/>
      <c r="C343" s="137" t="s">
        <v>5759</v>
      </c>
      <c r="D343" s="137" t="s">
        <v>157</v>
      </c>
      <c r="E343" s="138" t="s">
        <v>414</v>
      </c>
      <c r="F343" s="139" t="s">
        <v>8294</v>
      </c>
      <c r="G343" s="140" t="s">
        <v>396</v>
      </c>
      <c r="H343" s="141">
        <v>115</v>
      </c>
      <c r="I343" s="142"/>
      <c r="J343" s="143">
        <f t="shared" si="100"/>
        <v>0</v>
      </c>
      <c r="K343" s="144"/>
      <c r="L343" s="32"/>
      <c r="M343" s="145" t="s">
        <v>1</v>
      </c>
      <c r="N343" s="146" t="s">
        <v>42</v>
      </c>
      <c r="P343" s="147">
        <f t="shared" si="101"/>
        <v>0</v>
      </c>
      <c r="Q343" s="147">
        <v>0</v>
      </c>
      <c r="R343" s="147">
        <f t="shared" si="102"/>
        <v>0</v>
      </c>
      <c r="S343" s="147">
        <v>0</v>
      </c>
      <c r="T343" s="148">
        <f t="shared" si="103"/>
        <v>0</v>
      </c>
      <c r="AR343" s="149" t="s">
        <v>1219</v>
      </c>
      <c r="AT343" s="149" t="s">
        <v>157</v>
      </c>
      <c r="AU343" s="149" t="s">
        <v>89</v>
      </c>
      <c r="AY343" s="17" t="s">
        <v>156</v>
      </c>
      <c r="BE343" s="150">
        <f t="shared" si="104"/>
        <v>0</v>
      </c>
      <c r="BF343" s="150">
        <f t="shared" si="105"/>
        <v>0</v>
      </c>
      <c r="BG343" s="150">
        <f t="shared" si="106"/>
        <v>0</v>
      </c>
      <c r="BH343" s="150">
        <f t="shared" si="107"/>
        <v>0</v>
      </c>
      <c r="BI343" s="150">
        <f t="shared" si="108"/>
        <v>0</v>
      </c>
      <c r="BJ343" s="17" t="s">
        <v>89</v>
      </c>
      <c r="BK343" s="150">
        <f t="shared" si="109"/>
        <v>0</v>
      </c>
      <c r="BL343" s="17" t="s">
        <v>1219</v>
      </c>
      <c r="BM343" s="149" t="s">
        <v>8295</v>
      </c>
    </row>
    <row r="344" spans="2:65" s="1" customFormat="1" ht="37.9" customHeight="1">
      <c r="B344" s="136"/>
      <c r="C344" s="137" t="s">
        <v>5763</v>
      </c>
      <c r="D344" s="137" t="s">
        <v>157</v>
      </c>
      <c r="E344" s="138" t="s">
        <v>432</v>
      </c>
      <c r="F344" s="139" t="s">
        <v>8294</v>
      </c>
      <c r="G344" s="140" t="s">
        <v>396</v>
      </c>
      <c r="H344" s="141">
        <v>100</v>
      </c>
      <c r="I344" s="142"/>
      <c r="J344" s="143">
        <f t="shared" si="100"/>
        <v>0</v>
      </c>
      <c r="K344" s="144"/>
      <c r="L344" s="32"/>
      <c r="M344" s="145" t="s">
        <v>1</v>
      </c>
      <c r="N344" s="146" t="s">
        <v>42</v>
      </c>
      <c r="P344" s="147">
        <f t="shared" si="101"/>
        <v>0</v>
      </c>
      <c r="Q344" s="147">
        <v>0</v>
      </c>
      <c r="R344" s="147">
        <f t="shared" si="102"/>
        <v>0</v>
      </c>
      <c r="S344" s="147">
        <v>0</v>
      </c>
      <c r="T344" s="148">
        <f t="shared" si="103"/>
        <v>0</v>
      </c>
      <c r="AR344" s="149" t="s">
        <v>1219</v>
      </c>
      <c r="AT344" s="149" t="s">
        <v>157</v>
      </c>
      <c r="AU344" s="149" t="s">
        <v>89</v>
      </c>
      <c r="AY344" s="17" t="s">
        <v>156</v>
      </c>
      <c r="BE344" s="150">
        <f t="shared" si="104"/>
        <v>0</v>
      </c>
      <c r="BF344" s="150">
        <f t="shared" si="105"/>
        <v>0</v>
      </c>
      <c r="BG344" s="150">
        <f t="shared" si="106"/>
        <v>0</v>
      </c>
      <c r="BH344" s="150">
        <f t="shared" si="107"/>
        <v>0</v>
      </c>
      <c r="BI344" s="150">
        <f t="shared" si="108"/>
        <v>0</v>
      </c>
      <c r="BJ344" s="17" t="s">
        <v>89</v>
      </c>
      <c r="BK344" s="150">
        <f t="shared" si="109"/>
        <v>0</v>
      </c>
      <c r="BL344" s="17" t="s">
        <v>1219</v>
      </c>
      <c r="BM344" s="149" t="s">
        <v>8296</v>
      </c>
    </row>
    <row r="345" spans="2:65" s="1" customFormat="1" ht="37.9" customHeight="1">
      <c r="B345" s="136"/>
      <c r="C345" s="137" t="s">
        <v>5767</v>
      </c>
      <c r="D345" s="137" t="s">
        <v>157</v>
      </c>
      <c r="E345" s="138" t="s">
        <v>167</v>
      </c>
      <c r="F345" s="139" t="s">
        <v>8297</v>
      </c>
      <c r="G345" s="140" t="s">
        <v>396</v>
      </c>
      <c r="H345" s="141">
        <v>45</v>
      </c>
      <c r="I345" s="142"/>
      <c r="J345" s="143">
        <f t="shared" si="100"/>
        <v>0</v>
      </c>
      <c r="K345" s="144"/>
      <c r="L345" s="32"/>
      <c r="M345" s="145" t="s">
        <v>1</v>
      </c>
      <c r="N345" s="146" t="s">
        <v>42</v>
      </c>
      <c r="P345" s="147">
        <f t="shared" si="101"/>
        <v>0</v>
      </c>
      <c r="Q345" s="147">
        <v>0</v>
      </c>
      <c r="R345" s="147">
        <f t="shared" si="102"/>
        <v>0</v>
      </c>
      <c r="S345" s="147">
        <v>0</v>
      </c>
      <c r="T345" s="148">
        <f t="shared" si="103"/>
        <v>0</v>
      </c>
      <c r="AR345" s="149" t="s">
        <v>1219</v>
      </c>
      <c r="AT345" s="149" t="s">
        <v>157</v>
      </c>
      <c r="AU345" s="149" t="s">
        <v>89</v>
      </c>
      <c r="AY345" s="17" t="s">
        <v>156</v>
      </c>
      <c r="BE345" s="150">
        <f t="shared" si="104"/>
        <v>0</v>
      </c>
      <c r="BF345" s="150">
        <f t="shared" si="105"/>
        <v>0</v>
      </c>
      <c r="BG345" s="150">
        <f t="shared" si="106"/>
        <v>0</v>
      </c>
      <c r="BH345" s="150">
        <f t="shared" si="107"/>
        <v>0</v>
      </c>
      <c r="BI345" s="150">
        <f t="shared" si="108"/>
        <v>0</v>
      </c>
      <c r="BJ345" s="17" t="s">
        <v>89</v>
      </c>
      <c r="BK345" s="150">
        <f t="shared" si="109"/>
        <v>0</v>
      </c>
      <c r="BL345" s="17" t="s">
        <v>1219</v>
      </c>
      <c r="BM345" s="149" t="s">
        <v>8298</v>
      </c>
    </row>
    <row r="346" spans="2:65" s="1" customFormat="1" ht="37.9" customHeight="1">
      <c r="B346" s="136"/>
      <c r="C346" s="137" t="s">
        <v>5771</v>
      </c>
      <c r="D346" s="137" t="s">
        <v>157</v>
      </c>
      <c r="E346" s="138" t="s">
        <v>447</v>
      </c>
      <c r="F346" s="139" t="s">
        <v>8294</v>
      </c>
      <c r="G346" s="140" t="s">
        <v>396</v>
      </c>
      <c r="H346" s="141">
        <v>5</v>
      </c>
      <c r="I346" s="142"/>
      <c r="J346" s="143">
        <f t="shared" si="100"/>
        <v>0</v>
      </c>
      <c r="K346" s="144"/>
      <c r="L346" s="32"/>
      <c r="M346" s="145" t="s">
        <v>1</v>
      </c>
      <c r="N346" s="146" t="s">
        <v>42</v>
      </c>
      <c r="P346" s="147">
        <f t="shared" si="101"/>
        <v>0</v>
      </c>
      <c r="Q346" s="147">
        <v>0</v>
      </c>
      <c r="R346" s="147">
        <f t="shared" si="102"/>
        <v>0</v>
      </c>
      <c r="S346" s="147">
        <v>0</v>
      </c>
      <c r="T346" s="148">
        <f t="shared" si="103"/>
        <v>0</v>
      </c>
      <c r="AR346" s="149" t="s">
        <v>1219</v>
      </c>
      <c r="AT346" s="149" t="s">
        <v>157</v>
      </c>
      <c r="AU346" s="149" t="s">
        <v>89</v>
      </c>
      <c r="AY346" s="17" t="s">
        <v>156</v>
      </c>
      <c r="BE346" s="150">
        <f t="shared" si="104"/>
        <v>0</v>
      </c>
      <c r="BF346" s="150">
        <f t="shared" si="105"/>
        <v>0</v>
      </c>
      <c r="BG346" s="150">
        <f t="shared" si="106"/>
        <v>0</v>
      </c>
      <c r="BH346" s="150">
        <f t="shared" si="107"/>
        <v>0</v>
      </c>
      <c r="BI346" s="150">
        <f t="shared" si="108"/>
        <v>0</v>
      </c>
      <c r="BJ346" s="17" t="s">
        <v>89</v>
      </c>
      <c r="BK346" s="150">
        <f t="shared" si="109"/>
        <v>0</v>
      </c>
      <c r="BL346" s="17" t="s">
        <v>1219</v>
      </c>
      <c r="BM346" s="149" t="s">
        <v>8299</v>
      </c>
    </row>
    <row r="347" spans="2:65" s="1" customFormat="1" ht="37.9" customHeight="1">
      <c r="B347" s="136"/>
      <c r="C347" s="137" t="s">
        <v>5775</v>
      </c>
      <c r="D347" s="137" t="s">
        <v>157</v>
      </c>
      <c r="E347" s="138" t="s">
        <v>495</v>
      </c>
      <c r="F347" s="139" t="s">
        <v>8300</v>
      </c>
      <c r="G347" s="140" t="s">
        <v>396</v>
      </c>
      <c r="H347" s="141">
        <v>115</v>
      </c>
      <c r="I347" s="142"/>
      <c r="J347" s="143">
        <f t="shared" si="100"/>
        <v>0</v>
      </c>
      <c r="K347" s="144"/>
      <c r="L347" s="32"/>
      <c r="M347" s="145" t="s">
        <v>1</v>
      </c>
      <c r="N347" s="146" t="s">
        <v>42</v>
      </c>
      <c r="P347" s="147">
        <f t="shared" si="101"/>
        <v>0</v>
      </c>
      <c r="Q347" s="147">
        <v>0</v>
      </c>
      <c r="R347" s="147">
        <f t="shared" si="102"/>
        <v>0</v>
      </c>
      <c r="S347" s="147">
        <v>0</v>
      </c>
      <c r="T347" s="148">
        <f t="shared" si="103"/>
        <v>0</v>
      </c>
      <c r="AR347" s="149" t="s">
        <v>1219</v>
      </c>
      <c r="AT347" s="149" t="s">
        <v>157</v>
      </c>
      <c r="AU347" s="149" t="s">
        <v>89</v>
      </c>
      <c r="AY347" s="17" t="s">
        <v>156</v>
      </c>
      <c r="BE347" s="150">
        <f t="shared" si="104"/>
        <v>0</v>
      </c>
      <c r="BF347" s="150">
        <f t="shared" si="105"/>
        <v>0</v>
      </c>
      <c r="BG347" s="150">
        <f t="shared" si="106"/>
        <v>0</v>
      </c>
      <c r="BH347" s="150">
        <f t="shared" si="107"/>
        <v>0</v>
      </c>
      <c r="BI347" s="150">
        <f t="shared" si="108"/>
        <v>0</v>
      </c>
      <c r="BJ347" s="17" t="s">
        <v>89</v>
      </c>
      <c r="BK347" s="150">
        <f t="shared" si="109"/>
        <v>0</v>
      </c>
      <c r="BL347" s="17" t="s">
        <v>1219</v>
      </c>
      <c r="BM347" s="149" t="s">
        <v>8301</v>
      </c>
    </row>
    <row r="348" spans="2:65" s="1" customFormat="1" ht="37.9" customHeight="1">
      <c r="B348" s="136"/>
      <c r="C348" s="137" t="s">
        <v>5779</v>
      </c>
      <c r="D348" s="137" t="s">
        <v>157</v>
      </c>
      <c r="E348" s="138" t="s">
        <v>7</v>
      </c>
      <c r="F348" s="139" t="s">
        <v>8300</v>
      </c>
      <c r="G348" s="140" t="s">
        <v>396</v>
      </c>
      <c r="H348" s="141">
        <v>100</v>
      </c>
      <c r="I348" s="142"/>
      <c r="J348" s="143">
        <f t="shared" si="100"/>
        <v>0</v>
      </c>
      <c r="K348" s="144"/>
      <c r="L348" s="32"/>
      <c r="M348" s="145" t="s">
        <v>1</v>
      </c>
      <c r="N348" s="146" t="s">
        <v>42</v>
      </c>
      <c r="P348" s="147">
        <f t="shared" si="101"/>
        <v>0</v>
      </c>
      <c r="Q348" s="147">
        <v>0</v>
      </c>
      <c r="R348" s="147">
        <f t="shared" si="102"/>
        <v>0</v>
      </c>
      <c r="S348" s="147">
        <v>0</v>
      </c>
      <c r="T348" s="148">
        <f t="shared" si="103"/>
        <v>0</v>
      </c>
      <c r="AR348" s="149" t="s">
        <v>1219</v>
      </c>
      <c r="AT348" s="149" t="s">
        <v>157</v>
      </c>
      <c r="AU348" s="149" t="s">
        <v>89</v>
      </c>
      <c r="AY348" s="17" t="s">
        <v>156</v>
      </c>
      <c r="BE348" s="150">
        <f t="shared" si="104"/>
        <v>0</v>
      </c>
      <c r="BF348" s="150">
        <f t="shared" si="105"/>
        <v>0</v>
      </c>
      <c r="BG348" s="150">
        <f t="shared" si="106"/>
        <v>0</v>
      </c>
      <c r="BH348" s="150">
        <f t="shared" si="107"/>
        <v>0</v>
      </c>
      <c r="BI348" s="150">
        <f t="shared" si="108"/>
        <v>0</v>
      </c>
      <c r="BJ348" s="17" t="s">
        <v>89</v>
      </c>
      <c r="BK348" s="150">
        <f t="shared" si="109"/>
        <v>0</v>
      </c>
      <c r="BL348" s="17" t="s">
        <v>1219</v>
      </c>
      <c r="BM348" s="149" t="s">
        <v>8302</v>
      </c>
    </row>
    <row r="349" spans="2:65" s="1" customFormat="1" ht="37.9" customHeight="1">
      <c r="B349" s="136"/>
      <c r="C349" s="137" t="s">
        <v>5783</v>
      </c>
      <c r="D349" s="137" t="s">
        <v>157</v>
      </c>
      <c r="E349" s="138" t="s">
        <v>548</v>
      </c>
      <c r="F349" s="139" t="s">
        <v>8303</v>
      </c>
      <c r="G349" s="140" t="s">
        <v>396</v>
      </c>
      <c r="H349" s="141">
        <v>95</v>
      </c>
      <c r="I349" s="142"/>
      <c r="J349" s="143">
        <f t="shared" si="100"/>
        <v>0</v>
      </c>
      <c r="K349" s="144"/>
      <c r="L349" s="32"/>
      <c r="M349" s="145" t="s">
        <v>1</v>
      </c>
      <c r="N349" s="146" t="s">
        <v>42</v>
      </c>
      <c r="P349" s="147">
        <f t="shared" si="101"/>
        <v>0</v>
      </c>
      <c r="Q349" s="147">
        <v>0</v>
      </c>
      <c r="R349" s="147">
        <f t="shared" si="102"/>
        <v>0</v>
      </c>
      <c r="S349" s="147">
        <v>0</v>
      </c>
      <c r="T349" s="148">
        <f t="shared" si="103"/>
        <v>0</v>
      </c>
      <c r="AR349" s="149" t="s">
        <v>1219</v>
      </c>
      <c r="AT349" s="149" t="s">
        <v>157</v>
      </c>
      <c r="AU349" s="149" t="s">
        <v>89</v>
      </c>
      <c r="AY349" s="17" t="s">
        <v>156</v>
      </c>
      <c r="BE349" s="150">
        <f t="shared" si="104"/>
        <v>0</v>
      </c>
      <c r="BF349" s="150">
        <f t="shared" si="105"/>
        <v>0</v>
      </c>
      <c r="BG349" s="150">
        <f t="shared" si="106"/>
        <v>0</v>
      </c>
      <c r="BH349" s="150">
        <f t="shared" si="107"/>
        <v>0</v>
      </c>
      <c r="BI349" s="150">
        <f t="shared" si="108"/>
        <v>0</v>
      </c>
      <c r="BJ349" s="17" t="s">
        <v>89</v>
      </c>
      <c r="BK349" s="150">
        <f t="shared" si="109"/>
        <v>0</v>
      </c>
      <c r="BL349" s="17" t="s">
        <v>1219</v>
      </c>
      <c r="BM349" s="149" t="s">
        <v>8304</v>
      </c>
    </row>
    <row r="350" spans="2:65" s="1" customFormat="1" ht="37.9" customHeight="1">
      <c r="B350" s="136"/>
      <c r="C350" s="137" t="s">
        <v>5787</v>
      </c>
      <c r="D350" s="137" t="s">
        <v>157</v>
      </c>
      <c r="E350" s="138" t="s">
        <v>571</v>
      </c>
      <c r="F350" s="139" t="s">
        <v>8300</v>
      </c>
      <c r="G350" s="140" t="s">
        <v>396</v>
      </c>
      <c r="H350" s="141">
        <v>5</v>
      </c>
      <c r="I350" s="142"/>
      <c r="J350" s="143">
        <f t="shared" si="100"/>
        <v>0</v>
      </c>
      <c r="K350" s="144"/>
      <c r="L350" s="32"/>
      <c r="M350" s="145" t="s">
        <v>1</v>
      </c>
      <c r="N350" s="146" t="s">
        <v>42</v>
      </c>
      <c r="P350" s="147">
        <f t="shared" si="101"/>
        <v>0</v>
      </c>
      <c r="Q350" s="147">
        <v>0</v>
      </c>
      <c r="R350" s="147">
        <f t="shared" si="102"/>
        <v>0</v>
      </c>
      <c r="S350" s="147">
        <v>0</v>
      </c>
      <c r="T350" s="148">
        <f t="shared" si="103"/>
        <v>0</v>
      </c>
      <c r="AR350" s="149" t="s">
        <v>1219</v>
      </c>
      <c r="AT350" s="149" t="s">
        <v>157</v>
      </c>
      <c r="AU350" s="149" t="s">
        <v>89</v>
      </c>
      <c r="AY350" s="17" t="s">
        <v>156</v>
      </c>
      <c r="BE350" s="150">
        <f t="shared" si="104"/>
        <v>0</v>
      </c>
      <c r="BF350" s="150">
        <f t="shared" si="105"/>
        <v>0</v>
      </c>
      <c r="BG350" s="150">
        <f t="shared" si="106"/>
        <v>0</v>
      </c>
      <c r="BH350" s="150">
        <f t="shared" si="107"/>
        <v>0</v>
      </c>
      <c r="BI350" s="150">
        <f t="shared" si="108"/>
        <v>0</v>
      </c>
      <c r="BJ350" s="17" t="s">
        <v>89</v>
      </c>
      <c r="BK350" s="150">
        <f t="shared" si="109"/>
        <v>0</v>
      </c>
      <c r="BL350" s="17" t="s">
        <v>1219</v>
      </c>
      <c r="BM350" s="149" t="s">
        <v>8305</v>
      </c>
    </row>
    <row r="351" spans="2:65" s="1" customFormat="1" ht="49.15" customHeight="1">
      <c r="B351" s="136"/>
      <c r="C351" s="137" t="s">
        <v>5791</v>
      </c>
      <c r="D351" s="137" t="s">
        <v>157</v>
      </c>
      <c r="E351" s="138" t="s">
        <v>587</v>
      </c>
      <c r="F351" s="139" t="s">
        <v>8306</v>
      </c>
      <c r="G351" s="140" t="s">
        <v>333</v>
      </c>
      <c r="H351" s="141">
        <v>230</v>
      </c>
      <c r="I351" s="142"/>
      <c r="J351" s="143">
        <f t="shared" si="100"/>
        <v>0</v>
      </c>
      <c r="K351" s="144"/>
      <c r="L351" s="32"/>
      <c r="M351" s="145" t="s">
        <v>1</v>
      </c>
      <c r="N351" s="146" t="s">
        <v>42</v>
      </c>
      <c r="P351" s="147">
        <f t="shared" si="101"/>
        <v>0</v>
      </c>
      <c r="Q351" s="147">
        <v>0</v>
      </c>
      <c r="R351" s="147">
        <f t="shared" si="102"/>
        <v>0</v>
      </c>
      <c r="S351" s="147">
        <v>0</v>
      </c>
      <c r="T351" s="148">
        <f t="shared" si="103"/>
        <v>0</v>
      </c>
      <c r="AR351" s="149" t="s">
        <v>1219</v>
      </c>
      <c r="AT351" s="149" t="s">
        <v>157</v>
      </c>
      <c r="AU351" s="149" t="s">
        <v>89</v>
      </c>
      <c r="AY351" s="17" t="s">
        <v>156</v>
      </c>
      <c r="BE351" s="150">
        <f t="shared" si="104"/>
        <v>0</v>
      </c>
      <c r="BF351" s="150">
        <f t="shared" si="105"/>
        <v>0</v>
      </c>
      <c r="BG351" s="150">
        <f t="shared" si="106"/>
        <v>0</v>
      </c>
      <c r="BH351" s="150">
        <f t="shared" si="107"/>
        <v>0</v>
      </c>
      <c r="BI351" s="150">
        <f t="shared" si="108"/>
        <v>0</v>
      </c>
      <c r="BJ351" s="17" t="s">
        <v>89</v>
      </c>
      <c r="BK351" s="150">
        <f t="shared" si="109"/>
        <v>0</v>
      </c>
      <c r="BL351" s="17" t="s">
        <v>1219</v>
      </c>
      <c r="BM351" s="149" t="s">
        <v>8307</v>
      </c>
    </row>
    <row r="352" spans="2:65" s="1" customFormat="1" ht="49.15" customHeight="1">
      <c r="B352" s="136"/>
      <c r="C352" s="137" t="s">
        <v>5795</v>
      </c>
      <c r="D352" s="137" t="s">
        <v>157</v>
      </c>
      <c r="E352" s="138" t="s">
        <v>602</v>
      </c>
      <c r="F352" s="139" t="s">
        <v>8306</v>
      </c>
      <c r="G352" s="140" t="s">
        <v>333</v>
      </c>
      <c r="H352" s="141">
        <v>250</v>
      </c>
      <c r="I352" s="142"/>
      <c r="J352" s="143">
        <f t="shared" si="100"/>
        <v>0</v>
      </c>
      <c r="K352" s="144"/>
      <c r="L352" s="32"/>
      <c r="M352" s="145" t="s">
        <v>1</v>
      </c>
      <c r="N352" s="146" t="s">
        <v>42</v>
      </c>
      <c r="P352" s="147">
        <f t="shared" si="101"/>
        <v>0</v>
      </c>
      <c r="Q352" s="147">
        <v>0</v>
      </c>
      <c r="R352" s="147">
        <f t="shared" si="102"/>
        <v>0</v>
      </c>
      <c r="S352" s="147">
        <v>0</v>
      </c>
      <c r="T352" s="148">
        <f t="shared" si="103"/>
        <v>0</v>
      </c>
      <c r="AR352" s="149" t="s">
        <v>1219</v>
      </c>
      <c r="AT352" s="149" t="s">
        <v>157</v>
      </c>
      <c r="AU352" s="149" t="s">
        <v>89</v>
      </c>
      <c r="AY352" s="17" t="s">
        <v>156</v>
      </c>
      <c r="BE352" s="150">
        <f t="shared" si="104"/>
        <v>0</v>
      </c>
      <c r="BF352" s="150">
        <f t="shared" si="105"/>
        <v>0</v>
      </c>
      <c r="BG352" s="150">
        <f t="shared" si="106"/>
        <v>0</v>
      </c>
      <c r="BH352" s="150">
        <f t="shared" si="107"/>
        <v>0</v>
      </c>
      <c r="BI352" s="150">
        <f t="shared" si="108"/>
        <v>0</v>
      </c>
      <c r="BJ352" s="17" t="s">
        <v>89</v>
      </c>
      <c r="BK352" s="150">
        <f t="shared" si="109"/>
        <v>0</v>
      </c>
      <c r="BL352" s="17" t="s">
        <v>1219</v>
      </c>
      <c r="BM352" s="149" t="s">
        <v>8308</v>
      </c>
    </row>
    <row r="353" spans="2:65" s="1" customFormat="1" ht="49.15" customHeight="1">
      <c r="B353" s="136"/>
      <c r="C353" s="137" t="s">
        <v>5800</v>
      </c>
      <c r="D353" s="137" t="s">
        <v>157</v>
      </c>
      <c r="E353" s="138" t="s">
        <v>608</v>
      </c>
      <c r="F353" s="139" t="s">
        <v>8306</v>
      </c>
      <c r="G353" s="140" t="s">
        <v>333</v>
      </c>
      <c r="H353" s="141">
        <v>10</v>
      </c>
      <c r="I353" s="142"/>
      <c r="J353" s="143">
        <f t="shared" si="100"/>
        <v>0</v>
      </c>
      <c r="K353" s="144"/>
      <c r="L353" s="32"/>
      <c r="M353" s="145" t="s">
        <v>1</v>
      </c>
      <c r="N353" s="146" t="s">
        <v>42</v>
      </c>
      <c r="P353" s="147">
        <f t="shared" si="101"/>
        <v>0</v>
      </c>
      <c r="Q353" s="147">
        <v>0</v>
      </c>
      <c r="R353" s="147">
        <f t="shared" si="102"/>
        <v>0</v>
      </c>
      <c r="S353" s="147">
        <v>0</v>
      </c>
      <c r="T353" s="148">
        <f t="shared" si="103"/>
        <v>0</v>
      </c>
      <c r="AR353" s="149" t="s">
        <v>1219</v>
      </c>
      <c r="AT353" s="149" t="s">
        <v>157</v>
      </c>
      <c r="AU353" s="149" t="s">
        <v>89</v>
      </c>
      <c r="AY353" s="17" t="s">
        <v>156</v>
      </c>
      <c r="BE353" s="150">
        <f t="shared" si="104"/>
        <v>0</v>
      </c>
      <c r="BF353" s="150">
        <f t="shared" si="105"/>
        <v>0</v>
      </c>
      <c r="BG353" s="150">
        <f t="shared" si="106"/>
        <v>0</v>
      </c>
      <c r="BH353" s="150">
        <f t="shared" si="107"/>
        <v>0</v>
      </c>
      <c r="BI353" s="150">
        <f t="shared" si="108"/>
        <v>0</v>
      </c>
      <c r="BJ353" s="17" t="s">
        <v>89</v>
      </c>
      <c r="BK353" s="150">
        <f t="shared" si="109"/>
        <v>0</v>
      </c>
      <c r="BL353" s="17" t="s">
        <v>1219</v>
      </c>
      <c r="BM353" s="149" t="s">
        <v>8309</v>
      </c>
    </row>
    <row r="354" spans="2:65" s="1" customFormat="1" ht="16.5" customHeight="1">
      <c r="B354" s="136"/>
      <c r="C354" s="137" t="s">
        <v>5804</v>
      </c>
      <c r="D354" s="137" t="s">
        <v>157</v>
      </c>
      <c r="E354" s="138" t="s">
        <v>626</v>
      </c>
      <c r="F354" s="139" t="s">
        <v>8310</v>
      </c>
      <c r="G354" s="140" t="s">
        <v>333</v>
      </c>
      <c r="H354" s="141">
        <v>1</v>
      </c>
      <c r="I354" s="142"/>
      <c r="J354" s="143">
        <f t="shared" si="100"/>
        <v>0</v>
      </c>
      <c r="K354" s="144"/>
      <c r="L354" s="32"/>
      <c r="M354" s="145" t="s">
        <v>1</v>
      </c>
      <c r="N354" s="146" t="s">
        <v>42</v>
      </c>
      <c r="P354" s="147">
        <f t="shared" si="101"/>
        <v>0</v>
      </c>
      <c r="Q354" s="147">
        <v>0</v>
      </c>
      <c r="R354" s="147">
        <f t="shared" si="102"/>
        <v>0</v>
      </c>
      <c r="S354" s="147">
        <v>0</v>
      </c>
      <c r="T354" s="148">
        <f t="shared" si="103"/>
        <v>0</v>
      </c>
      <c r="AR354" s="149" t="s">
        <v>1219</v>
      </c>
      <c r="AT354" s="149" t="s">
        <v>157</v>
      </c>
      <c r="AU354" s="149" t="s">
        <v>89</v>
      </c>
      <c r="AY354" s="17" t="s">
        <v>156</v>
      </c>
      <c r="BE354" s="150">
        <f t="shared" si="104"/>
        <v>0</v>
      </c>
      <c r="BF354" s="150">
        <f t="shared" si="105"/>
        <v>0</v>
      </c>
      <c r="BG354" s="150">
        <f t="shared" si="106"/>
        <v>0</v>
      </c>
      <c r="BH354" s="150">
        <f t="shared" si="107"/>
        <v>0</v>
      </c>
      <c r="BI354" s="150">
        <f t="shared" si="108"/>
        <v>0</v>
      </c>
      <c r="BJ354" s="17" t="s">
        <v>89</v>
      </c>
      <c r="BK354" s="150">
        <f t="shared" si="109"/>
        <v>0</v>
      </c>
      <c r="BL354" s="17" t="s">
        <v>1219</v>
      </c>
      <c r="BM354" s="149" t="s">
        <v>8311</v>
      </c>
    </row>
    <row r="355" spans="2:65" s="1" customFormat="1" ht="16.5" customHeight="1">
      <c r="B355" s="136"/>
      <c r="C355" s="137" t="s">
        <v>5808</v>
      </c>
      <c r="D355" s="137" t="s">
        <v>157</v>
      </c>
      <c r="E355" s="138" t="s">
        <v>633</v>
      </c>
      <c r="F355" s="139" t="s">
        <v>8085</v>
      </c>
      <c r="G355" s="140" t="s">
        <v>333</v>
      </c>
      <c r="H355" s="141">
        <v>4</v>
      </c>
      <c r="I355" s="142"/>
      <c r="J355" s="143">
        <f t="shared" si="100"/>
        <v>0</v>
      </c>
      <c r="K355" s="144"/>
      <c r="L355" s="32"/>
      <c r="M355" s="145" t="s">
        <v>1</v>
      </c>
      <c r="N355" s="146" t="s">
        <v>42</v>
      </c>
      <c r="P355" s="147">
        <f t="shared" si="101"/>
        <v>0</v>
      </c>
      <c r="Q355" s="147">
        <v>0</v>
      </c>
      <c r="R355" s="147">
        <f t="shared" si="102"/>
        <v>0</v>
      </c>
      <c r="S355" s="147">
        <v>0</v>
      </c>
      <c r="T355" s="148">
        <f t="shared" si="103"/>
        <v>0</v>
      </c>
      <c r="AR355" s="149" t="s">
        <v>1219</v>
      </c>
      <c r="AT355" s="149" t="s">
        <v>157</v>
      </c>
      <c r="AU355" s="149" t="s">
        <v>89</v>
      </c>
      <c r="AY355" s="17" t="s">
        <v>156</v>
      </c>
      <c r="BE355" s="150">
        <f t="shared" si="104"/>
        <v>0</v>
      </c>
      <c r="BF355" s="150">
        <f t="shared" si="105"/>
        <v>0</v>
      </c>
      <c r="BG355" s="150">
        <f t="shared" si="106"/>
        <v>0</v>
      </c>
      <c r="BH355" s="150">
        <f t="shared" si="107"/>
        <v>0</v>
      </c>
      <c r="BI355" s="150">
        <f t="shared" si="108"/>
        <v>0</v>
      </c>
      <c r="BJ355" s="17" t="s">
        <v>89</v>
      </c>
      <c r="BK355" s="150">
        <f t="shared" si="109"/>
        <v>0</v>
      </c>
      <c r="BL355" s="17" t="s">
        <v>1219</v>
      </c>
      <c r="BM355" s="149" t="s">
        <v>8312</v>
      </c>
    </row>
    <row r="356" spans="2:65" s="1" customFormat="1" ht="16.5" customHeight="1">
      <c r="B356" s="136"/>
      <c r="C356" s="137" t="s">
        <v>5812</v>
      </c>
      <c r="D356" s="137" t="s">
        <v>157</v>
      </c>
      <c r="E356" s="138" t="s">
        <v>647</v>
      </c>
      <c r="F356" s="139" t="s">
        <v>8086</v>
      </c>
      <c r="G356" s="140" t="s">
        <v>333</v>
      </c>
      <c r="H356" s="141">
        <v>1</v>
      </c>
      <c r="I356" s="142"/>
      <c r="J356" s="143">
        <f t="shared" si="100"/>
        <v>0</v>
      </c>
      <c r="K356" s="144"/>
      <c r="L356" s="32"/>
      <c r="M356" s="145" t="s">
        <v>1</v>
      </c>
      <c r="N356" s="146" t="s">
        <v>42</v>
      </c>
      <c r="P356" s="147">
        <f t="shared" si="101"/>
        <v>0</v>
      </c>
      <c r="Q356" s="147">
        <v>0</v>
      </c>
      <c r="R356" s="147">
        <f t="shared" si="102"/>
        <v>0</v>
      </c>
      <c r="S356" s="147">
        <v>0</v>
      </c>
      <c r="T356" s="148">
        <f t="shared" si="103"/>
        <v>0</v>
      </c>
      <c r="AR356" s="149" t="s">
        <v>1219</v>
      </c>
      <c r="AT356" s="149" t="s">
        <v>157</v>
      </c>
      <c r="AU356" s="149" t="s">
        <v>89</v>
      </c>
      <c r="AY356" s="17" t="s">
        <v>156</v>
      </c>
      <c r="BE356" s="150">
        <f t="shared" si="104"/>
        <v>0</v>
      </c>
      <c r="BF356" s="150">
        <f t="shared" si="105"/>
        <v>0</v>
      </c>
      <c r="BG356" s="150">
        <f t="shared" si="106"/>
        <v>0</v>
      </c>
      <c r="BH356" s="150">
        <f t="shared" si="107"/>
        <v>0</v>
      </c>
      <c r="BI356" s="150">
        <f t="shared" si="108"/>
        <v>0</v>
      </c>
      <c r="BJ356" s="17" t="s">
        <v>89</v>
      </c>
      <c r="BK356" s="150">
        <f t="shared" si="109"/>
        <v>0</v>
      </c>
      <c r="BL356" s="17" t="s">
        <v>1219</v>
      </c>
      <c r="BM356" s="149" t="s">
        <v>8313</v>
      </c>
    </row>
    <row r="357" spans="2:65" s="1" customFormat="1" ht="24.2" customHeight="1">
      <c r="B357" s="136"/>
      <c r="C357" s="137" t="s">
        <v>5816</v>
      </c>
      <c r="D357" s="137" t="s">
        <v>157</v>
      </c>
      <c r="E357" s="138" t="s">
        <v>664</v>
      </c>
      <c r="F357" s="139" t="s">
        <v>8314</v>
      </c>
      <c r="G357" s="140" t="s">
        <v>333</v>
      </c>
      <c r="H357" s="141">
        <v>1</v>
      </c>
      <c r="I357" s="142"/>
      <c r="J357" s="143">
        <f t="shared" si="100"/>
        <v>0</v>
      </c>
      <c r="K357" s="144"/>
      <c r="L357" s="32"/>
      <c r="M357" s="145" t="s">
        <v>1</v>
      </c>
      <c r="N357" s="146" t="s">
        <v>42</v>
      </c>
      <c r="P357" s="147">
        <f t="shared" si="101"/>
        <v>0</v>
      </c>
      <c r="Q357" s="147">
        <v>0</v>
      </c>
      <c r="R357" s="147">
        <f t="shared" si="102"/>
        <v>0</v>
      </c>
      <c r="S357" s="147">
        <v>0</v>
      </c>
      <c r="T357" s="148">
        <f t="shared" si="103"/>
        <v>0</v>
      </c>
      <c r="AR357" s="149" t="s">
        <v>1219</v>
      </c>
      <c r="AT357" s="149" t="s">
        <v>157</v>
      </c>
      <c r="AU357" s="149" t="s">
        <v>89</v>
      </c>
      <c r="AY357" s="17" t="s">
        <v>156</v>
      </c>
      <c r="BE357" s="150">
        <f t="shared" si="104"/>
        <v>0</v>
      </c>
      <c r="BF357" s="150">
        <f t="shared" si="105"/>
        <v>0</v>
      </c>
      <c r="BG357" s="150">
        <f t="shared" si="106"/>
        <v>0</v>
      </c>
      <c r="BH357" s="150">
        <f t="shared" si="107"/>
        <v>0</v>
      </c>
      <c r="BI357" s="150">
        <f t="shared" si="108"/>
        <v>0</v>
      </c>
      <c r="BJ357" s="17" t="s">
        <v>89</v>
      </c>
      <c r="BK357" s="150">
        <f t="shared" si="109"/>
        <v>0</v>
      </c>
      <c r="BL357" s="17" t="s">
        <v>1219</v>
      </c>
      <c r="BM357" s="149" t="s">
        <v>8315</v>
      </c>
    </row>
    <row r="358" spans="2:65" s="1" customFormat="1" ht="24.2" customHeight="1">
      <c r="B358" s="136"/>
      <c r="C358" s="137" t="s">
        <v>5820</v>
      </c>
      <c r="D358" s="137" t="s">
        <v>157</v>
      </c>
      <c r="E358" s="138" t="s">
        <v>681</v>
      </c>
      <c r="F358" s="139" t="s">
        <v>8316</v>
      </c>
      <c r="G358" s="140" t="s">
        <v>333</v>
      </c>
      <c r="H358" s="141">
        <v>1</v>
      </c>
      <c r="I358" s="142"/>
      <c r="J358" s="143">
        <f t="shared" ref="J358:J389" si="110">ROUND(I358*H358,2)</f>
        <v>0</v>
      </c>
      <c r="K358" s="144"/>
      <c r="L358" s="32"/>
      <c r="M358" s="145" t="s">
        <v>1</v>
      </c>
      <c r="N358" s="146" t="s">
        <v>42</v>
      </c>
      <c r="P358" s="147">
        <f t="shared" ref="P358:P389" si="111">O358*H358</f>
        <v>0</v>
      </c>
      <c r="Q358" s="147">
        <v>0</v>
      </c>
      <c r="R358" s="147">
        <f t="shared" ref="R358:R389" si="112">Q358*H358</f>
        <v>0</v>
      </c>
      <c r="S358" s="147">
        <v>0</v>
      </c>
      <c r="T358" s="148">
        <f t="shared" ref="T358:T389" si="113">S358*H358</f>
        <v>0</v>
      </c>
      <c r="AR358" s="149" t="s">
        <v>1219</v>
      </c>
      <c r="AT358" s="149" t="s">
        <v>157</v>
      </c>
      <c r="AU358" s="149" t="s">
        <v>89</v>
      </c>
      <c r="AY358" s="17" t="s">
        <v>156</v>
      </c>
      <c r="BE358" s="150">
        <f t="shared" ref="BE358:BE393" si="114">IF(N358="základná",J358,0)</f>
        <v>0</v>
      </c>
      <c r="BF358" s="150">
        <f t="shared" ref="BF358:BF393" si="115">IF(N358="znížená",J358,0)</f>
        <v>0</v>
      </c>
      <c r="BG358" s="150">
        <f t="shared" ref="BG358:BG393" si="116">IF(N358="zákl. prenesená",J358,0)</f>
        <v>0</v>
      </c>
      <c r="BH358" s="150">
        <f t="shared" ref="BH358:BH393" si="117">IF(N358="zníž. prenesená",J358,0)</f>
        <v>0</v>
      </c>
      <c r="BI358" s="150">
        <f t="shared" ref="BI358:BI393" si="118">IF(N358="nulová",J358,0)</f>
        <v>0</v>
      </c>
      <c r="BJ358" s="17" t="s">
        <v>89</v>
      </c>
      <c r="BK358" s="150">
        <f t="shared" ref="BK358:BK393" si="119">ROUND(I358*H358,2)</f>
        <v>0</v>
      </c>
      <c r="BL358" s="17" t="s">
        <v>1219</v>
      </c>
      <c r="BM358" s="149" t="s">
        <v>8317</v>
      </c>
    </row>
    <row r="359" spans="2:65" s="1" customFormat="1" ht="16.5" customHeight="1">
      <c r="B359" s="136"/>
      <c r="C359" s="137" t="s">
        <v>5824</v>
      </c>
      <c r="D359" s="137" t="s">
        <v>157</v>
      </c>
      <c r="E359" s="138" t="s">
        <v>688</v>
      </c>
      <c r="F359" s="139" t="s">
        <v>8318</v>
      </c>
      <c r="G359" s="140" t="s">
        <v>396</v>
      </c>
      <c r="H359" s="141">
        <v>25</v>
      </c>
      <c r="I359" s="142"/>
      <c r="J359" s="143">
        <f t="shared" si="110"/>
        <v>0</v>
      </c>
      <c r="K359" s="144"/>
      <c r="L359" s="32"/>
      <c r="M359" s="145" t="s">
        <v>1</v>
      </c>
      <c r="N359" s="146" t="s">
        <v>42</v>
      </c>
      <c r="P359" s="147">
        <f t="shared" si="111"/>
        <v>0</v>
      </c>
      <c r="Q359" s="147">
        <v>0</v>
      </c>
      <c r="R359" s="147">
        <f t="shared" si="112"/>
        <v>0</v>
      </c>
      <c r="S359" s="147">
        <v>0</v>
      </c>
      <c r="T359" s="148">
        <f t="shared" si="113"/>
        <v>0</v>
      </c>
      <c r="AR359" s="149" t="s">
        <v>1219</v>
      </c>
      <c r="AT359" s="149" t="s">
        <v>157</v>
      </c>
      <c r="AU359" s="149" t="s">
        <v>89</v>
      </c>
      <c r="AY359" s="17" t="s">
        <v>156</v>
      </c>
      <c r="BE359" s="150">
        <f t="shared" si="114"/>
        <v>0</v>
      </c>
      <c r="BF359" s="150">
        <f t="shared" si="115"/>
        <v>0</v>
      </c>
      <c r="BG359" s="150">
        <f t="shared" si="116"/>
        <v>0</v>
      </c>
      <c r="BH359" s="150">
        <f t="shared" si="117"/>
        <v>0</v>
      </c>
      <c r="BI359" s="150">
        <f t="shared" si="118"/>
        <v>0</v>
      </c>
      <c r="BJ359" s="17" t="s">
        <v>89</v>
      </c>
      <c r="BK359" s="150">
        <f t="shared" si="119"/>
        <v>0</v>
      </c>
      <c r="BL359" s="17" t="s">
        <v>1219</v>
      </c>
      <c r="BM359" s="149" t="s">
        <v>8319</v>
      </c>
    </row>
    <row r="360" spans="2:65" s="1" customFormat="1" ht="16.5" customHeight="1">
      <c r="B360" s="136"/>
      <c r="C360" s="137" t="s">
        <v>5828</v>
      </c>
      <c r="D360" s="137" t="s">
        <v>157</v>
      </c>
      <c r="E360" s="138" t="s">
        <v>702</v>
      </c>
      <c r="F360" s="139" t="s">
        <v>8320</v>
      </c>
      <c r="G360" s="140" t="s">
        <v>396</v>
      </c>
      <c r="H360" s="141">
        <v>5</v>
      </c>
      <c r="I360" s="142"/>
      <c r="J360" s="143">
        <f t="shared" si="110"/>
        <v>0</v>
      </c>
      <c r="K360" s="144"/>
      <c r="L360" s="32"/>
      <c r="M360" s="145" t="s">
        <v>1</v>
      </c>
      <c r="N360" s="146" t="s">
        <v>42</v>
      </c>
      <c r="P360" s="147">
        <f t="shared" si="111"/>
        <v>0</v>
      </c>
      <c r="Q360" s="147">
        <v>0</v>
      </c>
      <c r="R360" s="147">
        <f t="shared" si="112"/>
        <v>0</v>
      </c>
      <c r="S360" s="147">
        <v>0</v>
      </c>
      <c r="T360" s="148">
        <f t="shared" si="113"/>
        <v>0</v>
      </c>
      <c r="AR360" s="149" t="s">
        <v>1219</v>
      </c>
      <c r="AT360" s="149" t="s">
        <v>157</v>
      </c>
      <c r="AU360" s="149" t="s">
        <v>89</v>
      </c>
      <c r="AY360" s="17" t="s">
        <v>156</v>
      </c>
      <c r="BE360" s="150">
        <f t="shared" si="114"/>
        <v>0</v>
      </c>
      <c r="BF360" s="150">
        <f t="shared" si="115"/>
        <v>0</v>
      </c>
      <c r="BG360" s="150">
        <f t="shared" si="116"/>
        <v>0</v>
      </c>
      <c r="BH360" s="150">
        <f t="shared" si="117"/>
        <v>0</v>
      </c>
      <c r="BI360" s="150">
        <f t="shared" si="118"/>
        <v>0</v>
      </c>
      <c r="BJ360" s="17" t="s">
        <v>89</v>
      </c>
      <c r="BK360" s="150">
        <f t="shared" si="119"/>
        <v>0</v>
      </c>
      <c r="BL360" s="17" t="s">
        <v>1219</v>
      </c>
      <c r="BM360" s="149" t="s">
        <v>8321</v>
      </c>
    </row>
    <row r="361" spans="2:65" s="1" customFormat="1" ht="16.5" customHeight="1">
      <c r="B361" s="136"/>
      <c r="C361" s="137" t="s">
        <v>5832</v>
      </c>
      <c r="D361" s="137" t="s">
        <v>157</v>
      </c>
      <c r="E361" s="138" t="s">
        <v>715</v>
      </c>
      <c r="F361" s="139" t="s">
        <v>8322</v>
      </c>
      <c r="G361" s="140" t="s">
        <v>396</v>
      </c>
      <c r="H361" s="141">
        <v>10</v>
      </c>
      <c r="I361" s="142"/>
      <c r="J361" s="143">
        <f t="shared" si="110"/>
        <v>0</v>
      </c>
      <c r="K361" s="144"/>
      <c r="L361" s="32"/>
      <c r="M361" s="145" t="s">
        <v>1</v>
      </c>
      <c r="N361" s="146" t="s">
        <v>42</v>
      </c>
      <c r="P361" s="147">
        <f t="shared" si="111"/>
        <v>0</v>
      </c>
      <c r="Q361" s="147">
        <v>0</v>
      </c>
      <c r="R361" s="147">
        <f t="shared" si="112"/>
        <v>0</v>
      </c>
      <c r="S361" s="147">
        <v>0</v>
      </c>
      <c r="T361" s="148">
        <f t="shared" si="113"/>
        <v>0</v>
      </c>
      <c r="AR361" s="149" t="s">
        <v>1219</v>
      </c>
      <c r="AT361" s="149" t="s">
        <v>157</v>
      </c>
      <c r="AU361" s="149" t="s">
        <v>89</v>
      </c>
      <c r="AY361" s="17" t="s">
        <v>156</v>
      </c>
      <c r="BE361" s="150">
        <f t="shared" si="114"/>
        <v>0</v>
      </c>
      <c r="BF361" s="150">
        <f t="shared" si="115"/>
        <v>0</v>
      </c>
      <c r="BG361" s="150">
        <f t="shared" si="116"/>
        <v>0</v>
      </c>
      <c r="BH361" s="150">
        <f t="shared" si="117"/>
        <v>0</v>
      </c>
      <c r="BI361" s="150">
        <f t="shared" si="118"/>
        <v>0</v>
      </c>
      <c r="BJ361" s="17" t="s">
        <v>89</v>
      </c>
      <c r="BK361" s="150">
        <f t="shared" si="119"/>
        <v>0</v>
      </c>
      <c r="BL361" s="17" t="s">
        <v>1219</v>
      </c>
      <c r="BM361" s="149" t="s">
        <v>8323</v>
      </c>
    </row>
    <row r="362" spans="2:65" s="1" customFormat="1" ht="16.5" customHeight="1">
      <c r="B362" s="136"/>
      <c r="C362" s="137" t="s">
        <v>5836</v>
      </c>
      <c r="D362" s="137" t="s">
        <v>157</v>
      </c>
      <c r="E362" s="138" t="s">
        <v>731</v>
      </c>
      <c r="F362" s="139" t="s">
        <v>8324</v>
      </c>
      <c r="G362" s="140" t="s">
        <v>396</v>
      </c>
      <c r="H362" s="141">
        <v>40</v>
      </c>
      <c r="I362" s="142"/>
      <c r="J362" s="143">
        <f t="shared" si="110"/>
        <v>0</v>
      </c>
      <c r="K362" s="144"/>
      <c r="L362" s="32"/>
      <c r="M362" s="145" t="s">
        <v>1</v>
      </c>
      <c r="N362" s="146" t="s">
        <v>42</v>
      </c>
      <c r="P362" s="147">
        <f t="shared" si="111"/>
        <v>0</v>
      </c>
      <c r="Q362" s="147">
        <v>0</v>
      </c>
      <c r="R362" s="147">
        <f t="shared" si="112"/>
        <v>0</v>
      </c>
      <c r="S362" s="147">
        <v>0</v>
      </c>
      <c r="T362" s="148">
        <f t="shared" si="113"/>
        <v>0</v>
      </c>
      <c r="AR362" s="149" t="s">
        <v>1219</v>
      </c>
      <c r="AT362" s="149" t="s">
        <v>157</v>
      </c>
      <c r="AU362" s="149" t="s">
        <v>89</v>
      </c>
      <c r="AY362" s="17" t="s">
        <v>156</v>
      </c>
      <c r="BE362" s="150">
        <f t="shared" si="114"/>
        <v>0</v>
      </c>
      <c r="BF362" s="150">
        <f t="shared" si="115"/>
        <v>0</v>
      </c>
      <c r="BG362" s="150">
        <f t="shared" si="116"/>
        <v>0</v>
      </c>
      <c r="BH362" s="150">
        <f t="shared" si="117"/>
        <v>0</v>
      </c>
      <c r="BI362" s="150">
        <f t="shared" si="118"/>
        <v>0</v>
      </c>
      <c r="BJ362" s="17" t="s">
        <v>89</v>
      </c>
      <c r="BK362" s="150">
        <f t="shared" si="119"/>
        <v>0</v>
      </c>
      <c r="BL362" s="17" t="s">
        <v>1219</v>
      </c>
      <c r="BM362" s="149" t="s">
        <v>8325</v>
      </c>
    </row>
    <row r="363" spans="2:65" s="1" customFormat="1" ht="16.5" customHeight="1">
      <c r="B363" s="136"/>
      <c r="C363" s="137" t="s">
        <v>5840</v>
      </c>
      <c r="D363" s="137" t="s">
        <v>157</v>
      </c>
      <c r="E363" s="138" t="s">
        <v>749</v>
      </c>
      <c r="F363" s="139" t="s">
        <v>8320</v>
      </c>
      <c r="G363" s="140" t="s">
        <v>396</v>
      </c>
      <c r="H363" s="141">
        <v>60</v>
      </c>
      <c r="I363" s="142"/>
      <c r="J363" s="143">
        <f t="shared" si="110"/>
        <v>0</v>
      </c>
      <c r="K363" s="144"/>
      <c r="L363" s="32"/>
      <c r="M363" s="145" t="s">
        <v>1</v>
      </c>
      <c r="N363" s="146" t="s">
        <v>42</v>
      </c>
      <c r="P363" s="147">
        <f t="shared" si="111"/>
        <v>0</v>
      </c>
      <c r="Q363" s="147">
        <v>0</v>
      </c>
      <c r="R363" s="147">
        <f t="shared" si="112"/>
        <v>0</v>
      </c>
      <c r="S363" s="147">
        <v>0</v>
      </c>
      <c r="T363" s="148">
        <f t="shared" si="113"/>
        <v>0</v>
      </c>
      <c r="AR363" s="149" t="s">
        <v>1219</v>
      </c>
      <c r="AT363" s="149" t="s">
        <v>157</v>
      </c>
      <c r="AU363" s="149" t="s">
        <v>89</v>
      </c>
      <c r="AY363" s="17" t="s">
        <v>156</v>
      </c>
      <c r="BE363" s="150">
        <f t="shared" si="114"/>
        <v>0</v>
      </c>
      <c r="BF363" s="150">
        <f t="shared" si="115"/>
        <v>0</v>
      </c>
      <c r="BG363" s="150">
        <f t="shared" si="116"/>
        <v>0</v>
      </c>
      <c r="BH363" s="150">
        <f t="shared" si="117"/>
        <v>0</v>
      </c>
      <c r="BI363" s="150">
        <f t="shared" si="118"/>
        <v>0</v>
      </c>
      <c r="BJ363" s="17" t="s">
        <v>89</v>
      </c>
      <c r="BK363" s="150">
        <f t="shared" si="119"/>
        <v>0</v>
      </c>
      <c r="BL363" s="17" t="s">
        <v>1219</v>
      </c>
      <c r="BM363" s="149" t="s">
        <v>8326</v>
      </c>
    </row>
    <row r="364" spans="2:65" s="1" customFormat="1" ht="16.5" customHeight="1">
      <c r="B364" s="136"/>
      <c r="C364" s="137" t="s">
        <v>5844</v>
      </c>
      <c r="D364" s="137" t="s">
        <v>157</v>
      </c>
      <c r="E364" s="138" t="s">
        <v>756</v>
      </c>
      <c r="F364" s="139" t="s">
        <v>8327</v>
      </c>
      <c r="G364" s="140" t="s">
        <v>333</v>
      </c>
      <c r="H364" s="141">
        <v>40</v>
      </c>
      <c r="I364" s="142"/>
      <c r="J364" s="143">
        <f t="shared" si="110"/>
        <v>0</v>
      </c>
      <c r="K364" s="144"/>
      <c r="L364" s="32"/>
      <c r="M364" s="145" t="s">
        <v>1</v>
      </c>
      <c r="N364" s="146" t="s">
        <v>42</v>
      </c>
      <c r="P364" s="147">
        <f t="shared" si="111"/>
        <v>0</v>
      </c>
      <c r="Q364" s="147">
        <v>0</v>
      </c>
      <c r="R364" s="147">
        <f t="shared" si="112"/>
        <v>0</v>
      </c>
      <c r="S364" s="147">
        <v>0</v>
      </c>
      <c r="T364" s="148">
        <f t="shared" si="113"/>
        <v>0</v>
      </c>
      <c r="AR364" s="149" t="s">
        <v>1219</v>
      </c>
      <c r="AT364" s="149" t="s">
        <v>157</v>
      </c>
      <c r="AU364" s="149" t="s">
        <v>89</v>
      </c>
      <c r="AY364" s="17" t="s">
        <v>156</v>
      </c>
      <c r="BE364" s="150">
        <f t="shared" si="114"/>
        <v>0</v>
      </c>
      <c r="BF364" s="150">
        <f t="shared" si="115"/>
        <v>0</v>
      </c>
      <c r="BG364" s="150">
        <f t="shared" si="116"/>
        <v>0</v>
      </c>
      <c r="BH364" s="150">
        <f t="shared" si="117"/>
        <v>0</v>
      </c>
      <c r="BI364" s="150">
        <f t="shared" si="118"/>
        <v>0</v>
      </c>
      <c r="BJ364" s="17" t="s">
        <v>89</v>
      </c>
      <c r="BK364" s="150">
        <f t="shared" si="119"/>
        <v>0</v>
      </c>
      <c r="BL364" s="17" t="s">
        <v>1219</v>
      </c>
      <c r="BM364" s="149" t="s">
        <v>8328</v>
      </c>
    </row>
    <row r="365" spans="2:65" s="1" customFormat="1" ht="16.5" customHeight="1">
      <c r="B365" s="136"/>
      <c r="C365" s="137" t="s">
        <v>5848</v>
      </c>
      <c r="D365" s="137" t="s">
        <v>157</v>
      </c>
      <c r="E365" s="138" t="s">
        <v>764</v>
      </c>
      <c r="F365" s="139" t="s">
        <v>8329</v>
      </c>
      <c r="G365" s="140" t="s">
        <v>333</v>
      </c>
      <c r="H365" s="141">
        <v>38</v>
      </c>
      <c r="I365" s="142"/>
      <c r="J365" s="143">
        <f t="shared" si="110"/>
        <v>0</v>
      </c>
      <c r="K365" s="144"/>
      <c r="L365" s="32"/>
      <c r="M365" s="145" t="s">
        <v>1</v>
      </c>
      <c r="N365" s="146" t="s">
        <v>42</v>
      </c>
      <c r="P365" s="147">
        <f t="shared" si="111"/>
        <v>0</v>
      </c>
      <c r="Q365" s="147">
        <v>0</v>
      </c>
      <c r="R365" s="147">
        <f t="shared" si="112"/>
        <v>0</v>
      </c>
      <c r="S365" s="147">
        <v>0</v>
      </c>
      <c r="T365" s="148">
        <f t="shared" si="113"/>
        <v>0</v>
      </c>
      <c r="AR365" s="149" t="s">
        <v>1219</v>
      </c>
      <c r="AT365" s="149" t="s">
        <v>157</v>
      </c>
      <c r="AU365" s="149" t="s">
        <v>89</v>
      </c>
      <c r="AY365" s="17" t="s">
        <v>156</v>
      </c>
      <c r="BE365" s="150">
        <f t="shared" si="114"/>
        <v>0</v>
      </c>
      <c r="BF365" s="150">
        <f t="shared" si="115"/>
        <v>0</v>
      </c>
      <c r="BG365" s="150">
        <f t="shared" si="116"/>
        <v>0</v>
      </c>
      <c r="BH365" s="150">
        <f t="shared" si="117"/>
        <v>0</v>
      </c>
      <c r="BI365" s="150">
        <f t="shared" si="118"/>
        <v>0</v>
      </c>
      <c r="BJ365" s="17" t="s">
        <v>89</v>
      </c>
      <c r="BK365" s="150">
        <f t="shared" si="119"/>
        <v>0</v>
      </c>
      <c r="BL365" s="17" t="s">
        <v>1219</v>
      </c>
      <c r="BM365" s="149" t="s">
        <v>8330</v>
      </c>
    </row>
    <row r="366" spans="2:65" s="1" customFormat="1" ht="24.2" customHeight="1">
      <c r="B366" s="136"/>
      <c r="C366" s="137" t="s">
        <v>5852</v>
      </c>
      <c r="D366" s="137" t="s">
        <v>157</v>
      </c>
      <c r="E366" s="138" t="s">
        <v>776</v>
      </c>
      <c r="F366" s="139" t="s">
        <v>8331</v>
      </c>
      <c r="G366" s="140" t="s">
        <v>333</v>
      </c>
      <c r="H366" s="141">
        <v>1</v>
      </c>
      <c r="I366" s="142"/>
      <c r="J366" s="143">
        <f t="shared" si="110"/>
        <v>0</v>
      </c>
      <c r="K366" s="144"/>
      <c r="L366" s="32"/>
      <c r="M366" s="145" t="s">
        <v>1</v>
      </c>
      <c r="N366" s="146" t="s">
        <v>42</v>
      </c>
      <c r="P366" s="147">
        <f t="shared" si="111"/>
        <v>0</v>
      </c>
      <c r="Q366" s="147">
        <v>0</v>
      </c>
      <c r="R366" s="147">
        <f t="shared" si="112"/>
        <v>0</v>
      </c>
      <c r="S366" s="147">
        <v>0</v>
      </c>
      <c r="T366" s="148">
        <f t="shared" si="113"/>
        <v>0</v>
      </c>
      <c r="AR366" s="149" t="s">
        <v>1219</v>
      </c>
      <c r="AT366" s="149" t="s">
        <v>157</v>
      </c>
      <c r="AU366" s="149" t="s">
        <v>89</v>
      </c>
      <c r="AY366" s="17" t="s">
        <v>156</v>
      </c>
      <c r="BE366" s="150">
        <f t="shared" si="114"/>
        <v>0</v>
      </c>
      <c r="BF366" s="150">
        <f t="shared" si="115"/>
        <v>0</v>
      </c>
      <c r="BG366" s="150">
        <f t="shared" si="116"/>
        <v>0</v>
      </c>
      <c r="BH366" s="150">
        <f t="shared" si="117"/>
        <v>0</v>
      </c>
      <c r="BI366" s="150">
        <f t="shared" si="118"/>
        <v>0</v>
      </c>
      <c r="BJ366" s="17" t="s">
        <v>89</v>
      </c>
      <c r="BK366" s="150">
        <f t="shared" si="119"/>
        <v>0</v>
      </c>
      <c r="BL366" s="17" t="s">
        <v>1219</v>
      </c>
      <c r="BM366" s="149" t="s">
        <v>8332</v>
      </c>
    </row>
    <row r="367" spans="2:65" s="1" customFormat="1" ht="16.5" customHeight="1">
      <c r="B367" s="136"/>
      <c r="C367" s="137" t="s">
        <v>5856</v>
      </c>
      <c r="D367" s="137" t="s">
        <v>157</v>
      </c>
      <c r="E367" s="138" t="s">
        <v>892</v>
      </c>
      <c r="F367" s="139" t="s">
        <v>8333</v>
      </c>
      <c r="G367" s="140" t="s">
        <v>333</v>
      </c>
      <c r="H367" s="141">
        <v>2</v>
      </c>
      <c r="I367" s="142"/>
      <c r="J367" s="143">
        <f t="shared" si="110"/>
        <v>0</v>
      </c>
      <c r="K367" s="144"/>
      <c r="L367" s="32"/>
      <c r="M367" s="145" t="s">
        <v>1</v>
      </c>
      <c r="N367" s="146" t="s">
        <v>42</v>
      </c>
      <c r="P367" s="147">
        <f t="shared" si="111"/>
        <v>0</v>
      </c>
      <c r="Q367" s="147">
        <v>0</v>
      </c>
      <c r="R367" s="147">
        <f t="shared" si="112"/>
        <v>0</v>
      </c>
      <c r="S367" s="147">
        <v>0</v>
      </c>
      <c r="T367" s="148">
        <f t="shared" si="113"/>
        <v>0</v>
      </c>
      <c r="AR367" s="149" t="s">
        <v>1219</v>
      </c>
      <c r="AT367" s="149" t="s">
        <v>157</v>
      </c>
      <c r="AU367" s="149" t="s">
        <v>89</v>
      </c>
      <c r="AY367" s="17" t="s">
        <v>156</v>
      </c>
      <c r="BE367" s="150">
        <f t="shared" si="114"/>
        <v>0</v>
      </c>
      <c r="BF367" s="150">
        <f t="shared" si="115"/>
        <v>0</v>
      </c>
      <c r="BG367" s="150">
        <f t="shared" si="116"/>
        <v>0</v>
      </c>
      <c r="BH367" s="150">
        <f t="shared" si="117"/>
        <v>0</v>
      </c>
      <c r="BI367" s="150">
        <f t="shared" si="118"/>
        <v>0</v>
      </c>
      <c r="BJ367" s="17" t="s">
        <v>89</v>
      </c>
      <c r="BK367" s="150">
        <f t="shared" si="119"/>
        <v>0</v>
      </c>
      <c r="BL367" s="17" t="s">
        <v>1219</v>
      </c>
      <c r="BM367" s="149" t="s">
        <v>8334</v>
      </c>
    </row>
    <row r="368" spans="2:65" s="1" customFormat="1" ht="16.5" customHeight="1">
      <c r="B368" s="136"/>
      <c r="C368" s="137" t="s">
        <v>5860</v>
      </c>
      <c r="D368" s="137" t="s">
        <v>157</v>
      </c>
      <c r="E368" s="138" t="s">
        <v>963</v>
      </c>
      <c r="F368" s="139" t="s">
        <v>8335</v>
      </c>
      <c r="G368" s="140" t="s">
        <v>333</v>
      </c>
      <c r="H368" s="141">
        <v>2</v>
      </c>
      <c r="I368" s="142"/>
      <c r="J368" s="143">
        <f t="shared" si="110"/>
        <v>0</v>
      </c>
      <c r="K368" s="144"/>
      <c r="L368" s="32"/>
      <c r="M368" s="145" t="s">
        <v>1</v>
      </c>
      <c r="N368" s="146" t="s">
        <v>42</v>
      </c>
      <c r="P368" s="147">
        <f t="shared" si="111"/>
        <v>0</v>
      </c>
      <c r="Q368" s="147">
        <v>0</v>
      </c>
      <c r="R368" s="147">
        <f t="shared" si="112"/>
        <v>0</v>
      </c>
      <c r="S368" s="147">
        <v>0</v>
      </c>
      <c r="T368" s="148">
        <f t="shared" si="113"/>
        <v>0</v>
      </c>
      <c r="AR368" s="149" t="s">
        <v>1219</v>
      </c>
      <c r="AT368" s="149" t="s">
        <v>157</v>
      </c>
      <c r="AU368" s="149" t="s">
        <v>89</v>
      </c>
      <c r="AY368" s="17" t="s">
        <v>156</v>
      </c>
      <c r="BE368" s="150">
        <f t="shared" si="114"/>
        <v>0</v>
      </c>
      <c r="BF368" s="150">
        <f t="shared" si="115"/>
        <v>0</v>
      </c>
      <c r="BG368" s="150">
        <f t="shared" si="116"/>
        <v>0</v>
      </c>
      <c r="BH368" s="150">
        <f t="shared" si="117"/>
        <v>0</v>
      </c>
      <c r="BI368" s="150">
        <f t="shared" si="118"/>
        <v>0</v>
      </c>
      <c r="BJ368" s="17" t="s">
        <v>89</v>
      </c>
      <c r="BK368" s="150">
        <f t="shared" si="119"/>
        <v>0</v>
      </c>
      <c r="BL368" s="17" t="s">
        <v>1219</v>
      </c>
      <c r="BM368" s="149" t="s">
        <v>8336</v>
      </c>
    </row>
    <row r="369" spans="2:65" s="1" customFormat="1" ht="24.2" customHeight="1">
      <c r="B369" s="136"/>
      <c r="C369" s="137" t="s">
        <v>5864</v>
      </c>
      <c r="D369" s="137" t="s">
        <v>157</v>
      </c>
      <c r="E369" s="138" t="s">
        <v>981</v>
      </c>
      <c r="F369" s="139" t="s">
        <v>8337</v>
      </c>
      <c r="G369" s="140" t="s">
        <v>333</v>
      </c>
      <c r="H369" s="141">
        <v>1</v>
      </c>
      <c r="I369" s="142"/>
      <c r="J369" s="143">
        <f t="shared" si="110"/>
        <v>0</v>
      </c>
      <c r="K369" s="144"/>
      <c r="L369" s="32"/>
      <c r="M369" s="145" t="s">
        <v>1</v>
      </c>
      <c r="N369" s="146" t="s">
        <v>42</v>
      </c>
      <c r="P369" s="147">
        <f t="shared" si="111"/>
        <v>0</v>
      </c>
      <c r="Q369" s="147">
        <v>0</v>
      </c>
      <c r="R369" s="147">
        <f t="shared" si="112"/>
        <v>0</v>
      </c>
      <c r="S369" s="147">
        <v>0</v>
      </c>
      <c r="T369" s="148">
        <f t="shared" si="113"/>
        <v>0</v>
      </c>
      <c r="AR369" s="149" t="s">
        <v>1219</v>
      </c>
      <c r="AT369" s="149" t="s">
        <v>157</v>
      </c>
      <c r="AU369" s="149" t="s">
        <v>89</v>
      </c>
      <c r="AY369" s="17" t="s">
        <v>156</v>
      </c>
      <c r="BE369" s="150">
        <f t="shared" si="114"/>
        <v>0</v>
      </c>
      <c r="BF369" s="150">
        <f t="shared" si="115"/>
        <v>0</v>
      </c>
      <c r="BG369" s="150">
        <f t="shared" si="116"/>
        <v>0</v>
      </c>
      <c r="BH369" s="150">
        <f t="shared" si="117"/>
        <v>0</v>
      </c>
      <c r="BI369" s="150">
        <f t="shared" si="118"/>
        <v>0</v>
      </c>
      <c r="BJ369" s="17" t="s">
        <v>89</v>
      </c>
      <c r="BK369" s="150">
        <f t="shared" si="119"/>
        <v>0</v>
      </c>
      <c r="BL369" s="17" t="s">
        <v>1219</v>
      </c>
      <c r="BM369" s="149" t="s">
        <v>8338</v>
      </c>
    </row>
    <row r="370" spans="2:65" s="1" customFormat="1" ht="21.75" customHeight="1">
      <c r="B370" s="136"/>
      <c r="C370" s="137" t="s">
        <v>5868</v>
      </c>
      <c r="D370" s="137" t="s">
        <v>157</v>
      </c>
      <c r="E370" s="138" t="s">
        <v>985</v>
      </c>
      <c r="F370" s="139" t="s">
        <v>8339</v>
      </c>
      <c r="G370" s="140" t="s">
        <v>333</v>
      </c>
      <c r="H370" s="141">
        <v>1</v>
      </c>
      <c r="I370" s="142"/>
      <c r="J370" s="143">
        <f t="shared" si="110"/>
        <v>0</v>
      </c>
      <c r="K370" s="144"/>
      <c r="L370" s="32"/>
      <c r="M370" s="145" t="s">
        <v>1</v>
      </c>
      <c r="N370" s="146" t="s">
        <v>42</v>
      </c>
      <c r="P370" s="147">
        <f t="shared" si="111"/>
        <v>0</v>
      </c>
      <c r="Q370" s="147">
        <v>0</v>
      </c>
      <c r="R370" s="147">
        <f t="shared" si="112"/>
        <v>0</v>
      </c>
      <c r="S370" s="147">
        <v>0</v>
      </c>
      <c r="T370" s="148">
        <f t="shared" si="113"/>
        <v>0</v>
      </c>
      <c r="AR370" s="149" t="s">
        <v>1219</v>
      </c>
      <c r="AT370" s="149" t="s">
        <v>157</v>
      </c>
      <c r="AU370" s="149" t="s">
        <v>89</v>
      </c>
      <c r="AY370" s="17" t="s">
        <v>156</v>
      </c>
      <c r="BE370" s="150">
        <f t="shared" si="114"/>
        <v>0</v>
      </c>
      <c r="BF370" s="150">
        <f t="shared" si="115"/>
        <v>0</v>
      </c>
      <c r="BG370" s="150">
        <f t="shared" si="116"/>
        <v>0</v>
      </c>
      <c r="BH370" s="150">
        <f t="shared" si="117"/>
        <v>0</v>
      </c>
      <c r="BI370" s="150">
        <f t="shared" si="118"/>
        <v>0</v>
      </c>
      <c r="BJ370" s="17" t="s">
        <v>89</v>
      </c>
      <c r="BK370" s="150">
        <f t="shared" si="119"/>
        <v>0</v>
      </c>
      <c r="BL370" s="17" t="s">
        <v>1219</v>
      </c>
      <c r="BM370" s="149" t="s">
        <v>8340</v>
      </c>
    </row>
    <row r="371" spans="2:65" s="1" customFormat="1" ht="16.5" customHeight="1">
      <c r="B371" s="136"/>
      <c r="C371" s="137" t="s">
        <v>5872</v>
      </c>
      <c r="D371" s="137" t="s">
        <v>157</v>
      </c>
      <c r="E371" s="138" t="s">
        <v>1004</v>
      </c>
      <c r="F371" s="139" t="s">
        <v>8227</v>
      </c>
      <c r="G371" s="140" t="s">
        <v>333</v>
      </c>
      <c r="H371" s="141">
        <v>1</v>
      </c>
      <c r="I371" s="142"/>
      <c r="J371" s="143">
        <f t="shared" si="110"/>
        <v>0</v>
      </c>
      <c r="K371" s="144"/>
      <c r="L371" s="32"/>
      <c r="M371" s="145" t="s">
        <v>1</v>
      </c>
      <c r="N371" s="146" t="s">
        <v>42</v>
      </c>
      <c r="P371" s="147">
        <f t="shared" si="111"/>
        <v>0</v>
      </c>
      <c r="Q371" s="147">
        <v>0</v>
      </c>
      <c r="R371" s="147">
        <f t="shared" si="112"/>
        <v>0</v>
      </c>
      <c r="S371" s="147">
        <v>0</v>
      </c>
      <c r="T371" s="148">
        <f t="shared" si="113"/>
        <v>0</v>
      </c>
      <c r="AR371" s="149" t="s">
        <v>1219</v>
      </c>
      <c r="AT371" s="149" t="s">
        <v>157</v>
      </c>
      <c r="AU371" s="149" t="s">
        <v>89</v>
      </c>
      <c r="AY371" s="17" t="s">
        <v>156</v>
      </c>
      <c r="BE371" s="150">
        <f t="shared" si="114"/>
        <v>0</v>
      </c>
      <c r="BF371" s="150">
        <f t="shared" si="115"/>
        <v>0</v>
      </c>
      <c r="BG371" s="150">
        <f t="shared" si="116"/>
        <v>0</v>
      </c>
      <c r="BH371" s="150">
        <f t="shared" si="117"/>
        <v>0</v>
      </c>
      <c r="BI371" s="150">
        <f t="shared" si="118"/>
        <v>0</v>
      </c>
      <c r="BJ371" s="17" t="s">
        <v>89</v>
      </c>
      <c r="BK371" s="150">
        <f t="shared" si="119"/>
        <v>0</v>
      </c>
      <c r="BL371" s="17" t="s">
        <v>1219</v>
      </c>
      <c r="BM371" s="149" t="s">
        <v>8341</v>
      </c>
    </row>
    <row r="372" spans="2:65" s="1" customFormat="1" ht="16.5" customHeight="1">
      <c r="B372" s="136"/>
      <c r="C372" s="137" t="s">
        <v>5876</v>
      </c>
      <c r="D372" s="137" t="s">
        <v>157</v>
      </c>
      <c r="E372" s="138" t="s">
        <v>1011</v>
      </c>
      <c r="F372" s="139" t="s">
        <v>8342</v>
      </c>
      <c r="G372" s="140" t="s">
        <v>333</v>
      </c>
      <c r="H372" s="141">
        <v>1</v>
      </c>
      <c r="I372" s="142"/>
      <c r="J372" s="143">
        <f t="shared" si="110"/>
        <v>0</v>
      </c>
      <c r="K372" s="144"/>
      <c r="L372" s="32"/>
      <c r="M372" s="145" t="s">
        <v>1</v>
      </c>
      <c r="N372" s="146" t="s">
        <v>42</v>
      </c>
      <c r="P372" s="147">
        <f t="shared" si="111"/>
        <v>0</v>
      </c>
      <c r="Q372" s="147">
        <v>0</v>
      </c>
      <c r="R372" s="147">
        <f t="shared" si="112"/>
        <v>0</v>
      </c>
      <c r="S372" s="147">
        <v>0</v>
      </c>
      <c r="T372" s="148">
        <f t="shared" si="113"/>
        <v>0</v>
      </c>
      <c r="AR372" s="149" t="s">
        <v>1219</v>
      </c>
      <c r="AT372" s="149" t="s">
        <v>157</v>
      </c>
      <c r="AU372" s="149" t="s">
        <v>89</v>
      </c>
      <c r="AY372" s="17" t="s">
        <v>156</v>
      </c>
      <c r="BE372" s="150">
        <f t="shared" si="114"/>
        <v>0</v>
      </c>
      <c r="BF372" s="150">
        <f t="shared" si="115"/>
        <v>0</v>
      </c>
      <c r="BG372" s="150">
        <f t="shared" si="116"/>
        <v>0</v>
      </c>
      <c r="BH372" s="150">
        <f t="shared" si="117"/>
        <v>0</v>
      </c>
      <c r="BI372" s="150">
        <f t="shared" si="118"/>
        <v>0</v>
      </c>
      <c r="BJ372" s="17" t="s">
        <v>89</v>
      </c>
      <c r="BK372" s="150">
        <f t="shared" si="119"/>
        <v>0</v>
      </c>
      <c r="BL372" s="17" t="s">
        <v>1219</v>
      </c>
      <c r="BM372" s="149" t="s">
        <v>8343</v>
      </c>
    </row>
    <row r="373" spans="2:65" s="1" customFormat="1" ht="24.2" customHeight="1">
      <c r="B373" s="136"/>
      <c r="C373" s="137" t="s">
        <v>5880</v>
      </c>
      <c r="D373" s="137" t="s">
        <v>157</v>
      </c>
      <c r="E373" s="138" t="s">
        <v>1016</v>
      </c>
      <c r="F373" s="139" t="s">
        <v>8344</v>
      </c>
      <c r="G373" s="140" t="s">
        <v>333</v>
      </c>
      <c r="H373" s="141">
        <v>1</v>
      </c>
      <c r="I373" s="142"/>
      <c r="J373" s="143">
        <f t="shared" si="110"/>
        <v>0</v>
      </c>
      <c r="K373" s="144"/>
      <c r="L373" s="32"/>
      <c r="M373" s="145" t="s">
        <v>1</v>
      </c>
      <c r="N373" s="146" t="s">
        <v>42</v>
      </c>
      <c r="P373" s="147">
        <f t="shared" si="111"/>
        <v>0</v>
      </c>
      <c r="Q373" s="147">
        <v>0</v>
      </c>
      <c r="R373" s="147">
        <f t="shared" si="112"/>
        <v>0</v>
      </c>
      <c r="S373" s="147">
        <v>0</v>
      </c>
      <c r="T373" s="148">
        <f t="shared" si="113"/>
        <v>0</v>
      </c>
      <c r="AR373" s="149" t="s">
        <v>1219</v>
      </c>
      <c r="AT373" s="149" t="s">
        <v>157</v>
      </c>
      <c r="AU373" s="149" t="s">
        <v>89</v>
      </c>
      <c r="AY373" s="17" t="s">
        <v>156</v>
      </c>
      <c r="BE373" s="150">
        <f t="shared" si="114"/>
        <v>0</v>
      </c>
      <c r="BF373" s="150">
        <f t="shared" si="115"/>
        <v>0</v>
      </c>
      <c r="BG373" s="150">
        <f t="shared" si="116"/>
        <v>0</v>
      </c>
      <c r="BH373" s="150">
        <f t="shared" si="117"/>
        <v>0</v>
      </c>
      <c r="BI373" s="150">
        <f t="shared" si="118"/>
        <v>0</v>
      </c>
      <c r="BJ373" s="17" t="s">
        <v>89</v>
      </c>
      <c r="BK373" s="150">
        <f t="shared" si="119"/>
        <v>0</v>
      </c>
      <c r="BL373" s="17" t="s">
        <v>1219</v>
      </c>
      <c r="BM373" s="149" t="s">
        <v>8345</v>
      </c>
    </row>
    <row r="374" spans="2:65" s="1" customFormat="1" ht="24.2" customHeight="1">
      <c r="B374" s="136"/>
      <c r="C374" s="137" t="s">
        <v>5884</v>
      </c>
      <c r="D374" s="137" t="s">
        <v>157</v>
      </c>
      <c r="E374" s="138" t="s">
        <v>1023</v>
      </c>
      <c r="F374" s="139" t="s">
        <v>8346</v>
      </c>
      <c r="G374" s="140" t="s">
        <v>333</v>
      </c>
      <c r="H374" s="141">
        <v>1</v>
      </c>
      <c r="I374" s="142"/>
      <c r="J374" s="143">
        <f t="shared" si="110"/>
        <v>0</v>
      </c>
      <c r="K374" s="144"/>
      <c r="L374" s="32"/>
      <c r="M374" s="145" t="s">
        <v>1</v>
      </c>
      <c r="N374" s="146" t="s">
        <v>42</v>
      </c>
      <c r="P374" s="147">
        <f t="shared" si="111"/>
        <v>0</v>
      </c>
      <c r="Q374" s="147">
        <v>0</v>
      </c>
      <c r="R374" s="147">
        <f t="shared" si="112"/>
        <v>0</v>
      </c>
      <c r="S374" s="147">
        <v>0</v>
      </c>
      <c r="T374" s="148">
        <f t="shared" si="113"/>
        <v>0</v>
      </c>
      <c r="AR374" s="149" t="s">
        <v>1219</v>
      </c>
      <c r="AT374" s="149" t="s">
        <v>157</v>
      </c>
      <c r="AU374" s="149" t="s">
        <v>89</v>
      </c>
      <c r="AY374" s="17" t="s">
        <v>156</v>
      </c>
      <c r="BE374" s="150">
        <f t="shared" si="114"/>
        <v>0</v>
      </c>
      <c r="BF374" s="150">
        <f t="shared" si="115"/>
        <v>0</v>
      </c>
      <c r="BG374" s="150">
        <f t="shared" si="116"/>
        <v>0</v>
      </c>
      <c r="BH374" s="150">
        <f t="shared" si="117"/>
        <v>0</v>
      </c>
      <c r="BI374" s="150">
        <f t="shared" si="118"/>
        <v>0</v>
      </c>
      <c r="BJ374" s="17" t="s">
        <v>89</v>
      </c>
      <c r="BK374" s="150">
        <f t="shared" si="119"/>
        <v>0</v>
      </c>
      <c r="BL374" s="17" t="s">
        <v>1219</v>
      </c>
      <c r="BM374" s="149" t="s">
        <v>8347</v>
      </c>
    </row>
    <row r="375" spans="2:65" s="1" customFormat="1" ht="16.5" customHeight="1">
      <c r="B375" s="136"/>
      <c r="C375" s="137" t="s">
        <v>5888</v>
      </c>
      <c r="D375" s="137" t="s">
        <v>157</v>
      </c>
      <c r="E375" s="138" t="s">
        <v>166</v>
      </c>
      <c r="F375" s="139" t="s">
        <v>8227</v>
      </c>
      <c r="G375" s="140" t="s">
        <v>333</v>
      </c>
      <c r="H375" s="141">
        <v>1</v>
      </c>
      <c r="I375" s="142"/>
      <c r="J375" s="143">
        <f t="shared" si="110"/>
        <v>0</v>
      </c>
      <c r="K375" s="144"/>
      <c r="L375" s="32"/>
      <c r="M375" s="145" t="s">
        <v>1</v>
      </c>
      <c r="N375" s="146" t="s">
        <v>42</v>
      </c>
      <c r="P375" s="147">
        <f t="shared" si="111"/>
        <v>0</v>
      </c>
      <c r="Q375" s="147">
        <v>0</v>
      </c>
      <c r="R375" s="147">
        <f t="shared" si="112"/>
        <v>0</v>
      </c>
      <c r="S375" s="147">
        <v>0</v>
      </c>
      <c r="T375" s="148">
        <f t="shared" si="113"/>
        <v>0</v>
      </c>
      <c r="AR375" s="149" t="s">
        <v>1219</v>
      </c>
      <c r="AT375" s="149" t="s">
        <v>157</v>
      </c>
      <c r="AU375" s="149" t="s">
        <v>89</v>
      </c>
      <c r="AY375" s="17" t="s">
        <v>156</v>
      </c>
      <c r="BE375" s="150">
        <f t="shared" si="114"/>
        <v>0</v>
      </c>
      <c r="BF375" s="150">
        <f t="shared" si="115"/>
        <v>0</v>
      </c>
      <c r="BG375" s="150">
        <f t="shared" si="116"/>
        <v>0</v>
      </c>
      <c r="BH375" s="150">
        <f t="shared" si="117"/>
        <v>0</v>
      </c>
      <c r="BI375" s="150">
        <f t="shared" si="118"/>
        <v>0</v>
      </c>
      <c r="BJ375" s="17" t="s">
        <v>89</v>
      </c>
      <c r="BK375" s="150">
        <f t="shared" si="119"/>
        <v>0</v>
      </c>
      <c r="BL375" s="17" t="s">
        <v>1219</v>
      </c>
      <c r="BM375" s="149" t="s">
        <v>8348</v>
      </c>
    </row>
    <row r="376" spans="2:65" s="1" customFormat="1" ht="16.5" customHeight="1">
      <c r="B376" s="136"/>
      <c r="C376" s="137" t="s">
        <v>5892</v>
      </c>
      <c r="D376" s="137" t="s">
        <v>157</v>
      </c>
      <c r="E376" s="138" t="s">
        <v>1036</v>
      </c>
      <c r="F376" s="139" t="s">
        <v>8342</v>
      </c>
      <c r="G376" s="140" t="s">
        <v>333</v>
      </c>
      <c r="H376" s="141">
        <v>1</v>
      </c>
      <c r="I376" s="142"/>
      <c r="J376" s="143">
        <f t="shared" si="110"/>
        <v>0</v>
      </c>
      <c r="K376" s="144"/>
      <c r="L376" s="32"/>
      <c r="M376" s="145" t="s">
        <v>1</v>
      </c>
      <c r="N376" s="146" t="s">
        <v>42</v>
      </c>
      <c r="P376" s="147">
        <f t="shared" si="111"/>
        <v>0</v>
      </c>
      <c r="Q376" s="147">
        <v>0</v>
      </c>
      <c r="R376" s="147">
        <f t="shared" si="112"/>
        <v>0</v>
      </c>
      <c r="S376" s="147">
        <v>0</v>
      </c>
      <c r="T376" s="148">
        <f t="shared" si="113"/>
        <v>0</v>
      </c>
      <c r="AR376" s="149" t="s">
        <v>1219</v>
      </c>
      <c r="AT376" s="149" t="s">
        <v>157</v>
      </c>
      <c r="AU376" s="149" t="s">
        <v>89</v>
      </c>
      <c r="AY376" s="17" t="s">
        <v>156</v>
      </c>
      <c r="BE376" s="150">
        <f t="shared" si="114"/>
        <v>0</v>
      </c>
      <c r="BF376" s="150">
        <f t="shared" si="115"/>
        <v>0</v>
      </c>
      <c r="BG376" s="150">
        <f t="shared" si="116"/>
        <v>0</v>
      </c>
      <c r="BH376" s="150">
        <f t="shared" si="117"/>
        <v>0</v>
      </c>
      <c r="BI376" s="150">
        <f t="shared" si="118"/>
        <v>0</v>
      </c>
      <c r="BJ376" s="17" t="s">
        <v>89</v>
      </c>
      <c r="BK376" s="150">
        <f t="shared" si="119"/>
        <v>0</v>
      </c>
      <c r="BL376" s="17" t="s">
        <v>1219</v>
      </c>
      <c r="BM376" s="149" t="s">
        <v>8349</v>
      </c>
    </row>
    <row r="377" spans="2:65" s="1" customFormat="1" ht="16.5" customHeight="1">
      <c r="B377" s="136"/>
      <c r="C377" s="137" t="s">
        <v>5896</v>
      </c>
      <c r="D377" s="137" t="s">
        <v>157</v>
      </c>
      <c r="E377" s="138" t="s">
        <v>1086</v>
      </c>
      <c r="F377" s="139" t="s">
        <v>8350</v>
      </c>
      <c r="G377" s="140" t="s">
        <v>1643</v>
      </c>
      <c r="H377" s="141">
        <v>3</v>
      </c>
      <c r="I377" s="142"/>
      <c r="J377" s="143">
        <f t="shared" si="110"/>
        <v>0</v>
      </c>
      <c r="K377" s="144"/>
      <c r="L377" s="32"/>
      <c r="M377" s="145" t="s">
        <v>1</v>
      </c>
      <c r="N377" s="146" t="s">
        <v>42</v>
      </c>
      <c r="P377" s="147">
        <f t="shared" si="111"/>
        <v>0</v>
      </c>
      <c r="Q377" s="147">
        <v>0</v>
      </c>
      <c r="R377" s="147">
        <f t="shared" si="112"/>
        <v>0</v>
      </c>
      <c r="S377" s="147">
        <v>0</v>
      </c>
      <c r="T377" s="148">
        <f t="shared" si="113"/>
        <v>0</v>
      </c>
      <c r="AR377" s="149" t="s">
        <v>1219</v>
      </c>
      <c r="AT377" s="149" t="s">
        <v>157</v>
      </c>
      <c r="AU377" s="149" t="s">
        <v>89</v>
      </c>
      <c r="AY377" s="17" t="s">
        <v>156</v>
      </c>
      <c r="BE377" s="150">
        <f t="shared" si="114"/>
        <v>0</v>
      </c>
      <c r="BF377" s="150">
        <f t="shared" si="115"/>
        <v>0</v>
      </c>
      <c r="BG377" s="150">
        <f t="shared" si="116"/>
        <v>0</v>
      </c>
      <c r="BH377" s="150">
        <f t="shared" si="117"/>
        <v>0</v>
      </c>
      <c r="BI377" s="150">
        <f t="shared" si="118"/>
        <v>0</v>
      </c>
      <c r="BJ377" s="17" t="s">
        <v>89</v>
      </c>
      <c r="BK377" s="150">
        <f t="shared" si="119"/>
        <v>0</v>
      </c>
      <c r="BL377" s="17" t="s">
        <v>1219</v>
      </c>
      <c r="BM377" s="149" t="s">
        <v>8351</v>
      </c>
    </row>
    <row r="378" spans="2:65" s="1" customFormat="1" ht="16.5" customHeight="1">
      <c r="B378" s="136"/>
      <c r="C378" s="137" t="s">
        <v>5900</v>
      </c>
      <c r="D378" s="137" t="s">
        <v>157</v>
      </c>
      <c r="E378" s="138" t="s">
        <v>1119</v>
      </c>
      <c r="F378" s="139" t="s">
        <v>8352</v>
      </c>
      <c r="G378" s="140" t="s">
        <v>1643</v>
      </c>
      <c r="H378" s="141">
        <v>2</v>
      </c>
      <c r="I378" s="142"/>
      <c r="J378" s="143">
        <f t="shared" si="110"/>
        <v>0</v>
      </c>
      <c r="K378" s="144"/>
      <c r="L378" s="32"/>
      <c r="M378" s="145" t="s">
        <v>1</v>
      </c>
      <c r="N378" s="146" t="s">
        <v>42</v>
      </c>
      <c r="P378" s="147">
        <f t="shared" si="111"/>
        <v>0</v>
      </c>
      <c r="Q378" s="147">
        <v>0</v>
      </c>
      <c r="R378" s="147">
        <f t="shared" si="112"/>
        <v>0</v>
      </c>
      <c r="S378" s="147">
        <v>0</v>
      </c>
      <c r="T378" s="148">
        <f t="shared" si="113"/>
        <v>0</v>
      </c>
      <c r="AR378" s="149" t="s">
        <v>1219</v>
      </c>
      <c r="AT378" s="149" t="s">
        <v>157</v>
      </c>
      <c r="AU378" s="149" t="s">
        <v>89</v>
      </c>
      <c r="AY378" s="17" t="s">
        <v>156</v>
      </c>
      <c r="BE378" s="150">
        <f t="shared" si="114"/>
        <v>0</v>
      </c>
      <c r="BF378" s="150">
        <f t="shared" si="115"/>
        <v>0</v>
      </c>
      <c r="BG378" s="150">
        <f t="shared" si="116"/>
        <v>0</v>
      </c>
      <c r="BH378" s="150">
        <f t="shared" si="117"/>
        <v>0</v>
      </c>
      <c r="BI378" s="150">
        <f t="shared" si="118"/>
        <v>0</v>
      </c>
      <c r="BJ378" s="17" t="s">
        <v>89</v>
      </c>
      <c r="BK378" s="150">
        <f t="shared" si="119"/>
        <v>0</v>
      </c>
      <c r="BL378" s="17" t="s">
        <v>1219</v>
      </c>
      <c r="BM378" s="149" t="s">
        <v>8353</v>
      </c>
    </row>
    <row r="379" spans="2:65" s="1" customFormat="1" ht="16.5" customHeight="1">
      <c r="B379" s="136"/>
      <c r="C379" s="137" t="s">
        <v>5904</v>
      </c>
      <c r="D379" s="137" t="s">
        <v>157</v>
      </c>
      <c r="E379" s="138" t="s">
        <v>1139</v>
      </c>
      <c r="F379" s="139" t="s">
        <v>8354</v>
      </c>
      <c r="G379" s="140" t="s">
        <v>1643</v>
      </c>
      <c r="H379" s="141">
        <v>1</v>
      </c>
      <c r="I379" s="142"/>
      <c r="J379" s="143">
        <f t="shared" si="110"/>
        <v>0</v>
      </c>
      <c r="K379" s="144"/>
      <c r="L379" s="32"/>
      <c r="M379" s="145" t="s">
        <v>1</v>
      </c>
      <c r="N379" s="146" t="s">
        <v>42</v>
      </c>
      <c r="P379" s="147">
        <f t="shared" si="111"/>
        <v>0</v>
      </c>
      <c r="Q379" s="147">
        <v>0</v>
      </c>
      <c r="R379" s="147">
        <f t="shared" si="112"/>
        <v>0</v>
      </c>
      <c r="S379" s="147">
        <v>0</v>
      </c>
      <c r="T379" s="148">
        <f t="shared" si="113"/>
        <v>0</v>
      </c>
      <c r="AR379" s="149" t="s">
        <v>1219</v>
      </c>
      <c r="AT379" s="149" t="s">
        <v>157</v>
      </c>
      <c r="AU379" s="149" t="s">
        <v>89</v>
      </c>
      <c r="AY379" s="17" t="s">
        <v>156</v>
      </c>
      <c r="BE379" s="150">
        <f t="shared" si="114"/>
        <v>0</v>
      </c>
      <c r="BF379" s="150">
        <f t="shared" si="115"/>
        <v>0</v>
      </c>
      <c r="BG379" s="150">
        <f t="shared" si="116"/>
        <v>0</v>
      </c>
      <c r="BH379" s="150">
        <f t="shared" si="117"/>
        <v>0</v>
      </c>
      <c r="BI379" s="150">
        <f t="shared" si="118"/>
        <v>0</v>
      </c>
      <c r="BJ379" s="17" t="s">
        <v>89</v>
      </c>
      <c r="BK379" s="150">
        <f t="shared" si="119"/>
        <v>0</v>
      </c>
      <c r="BL379" s="17" t="s">
        <v>1219</v>
      </c>
      <c r="BM379" s="149" t="s">
        <v>8355</v>
      </c>
    </row>
    <row r="380" spans="2:65" s="1" customFormat="1" ht="16.5" customHeight="1">
      <c r="B380" s="136"/>
      <c r="C380" s="137" t="s">
        <v>5908</v>
      </c>
      <c r="D380" s="137" t="s">
        <v>157</v>
      </c>
      <c r="E380" s="138" t="s">
        <v>1150</v>
      </c>
      <c r="F380" s="139" t="s">
        <v>8356</v>
      </c>
      <c r="G380" s="140" t="s">
        <v>1643</v>
      </c>
      <c r="H380" s="141">
        <v>1</v>
      </c>
      <c r="I380" s="142"/>
      <c r="J380" s="143">
        <f t="shared" si="110"/>
        <v>0</v>
      </c>
      <c r="K380" s="144"/>
      <c r="L380" s="32"/>
      <c r="M380" s="145" t="s">
        <v>1</v>
      </c>
      <c r="N380" s="146" t="s">
        <v>42</v>
      </c>
      <c r="P380" s="147">
        <f t="shared" si="111"/>
        <v>0</v>
      </c>
      <c r="Q380" s="147">
        <v>0</v>
      </c>
      <c r="R380" s="147">
        <f t="shared" si="112"/>
        <v>0</v>
      </c>
      <c r="S380" s="147">
        <v>0</v>
      </c>
      <c r="T380" s="148">
        <f t="shared" si="113"/>
        <v>0</v>
      </c>
      <c r="AR380" s="149" t="s">
        <v>1219</v>
      </c>
      <c r="AT380" s="149" t="s">
        <v>157</v>
      </c>
      <c r="AU380" s="149" t="s">
        <v>89</v>
      </c>
      <c r="AY380" s="17" t="s">
        <v>156</v>
      </c>
      <c r="BE380" s="150">
        <f t="shared" si="114"/>
        <v>0</v>
      </c>
      <c r="BF380" s="150">
        <f t="shared" si="115"/>
        <v>0</v>
      </c>
      <c r="BG380" s="150">
        <f t="shared" si="116"/>
        <v>0</v>
      </c>
      <c r="BH380" s="150">
        <f t="shared" si="117"/>
        <v>0</v>
      </c>
      <c r="BI380" s="150">
        <f t="shared" si="118"/>
        <v>0</v>
      </c>
      <c r="BJ380" s="17" t="s">
        <v>89</v>
      </c>
      <c r="BK380" s="150">
        <f t="shared" si="119"/>
        <v>0</v>
      </c>
      <c r="BL380" s="17" t="s">
        <v>1219</v>
      </c>
      <c r="BM380" s="149" t="s">
        <v>8357</v>
      </c>
    </row>
    <row r="381" spans="2:65" s="1" customFormat="1" ht="16.5" customHeight="1">
      <c r="B381" s="136"/>
      <c r="C381" s="137" t="s">
        <v>5912</v>
      </c>
      <c r="D381" s="137" t="s">
        <v>157</v>
      </c>
      <c r="E381" s="138" t="s">
        <v>1156</v>
      </c>
      <c r="F381" s="139" t="s">
        <v>8358</v>
      </c>
      <c r="G381" s="140" t="s">
        <v>2618</v>
      </c>
      <c r="H381" s="141">
        <v>1</v>
      </c>
      <c r="I381" s="142"/>
      <c r="J381" s="143">
        <f t="shared" si="110"/>
        <v>0</v>
      </c>
      <c r="K381" s="144"/>
      <c r="L381" s="32"/>
      <c r="M381" s="145" t="s">
        <v>1</v>
      </c>
      <c r="N381" s="146" t="s">
        <v>42</v>
      </c>
      <c r="P381" s="147">
        <f t="shared" si="111"/>
        <v>0</v>
      </c>
      <c r="Q381" s="147">
        <v>0</v>
      </c>
      <c r="R381" s="147">
        <f t="shared" si="112"/>
        <v>0</v>
      </c>
      <c r="S381" s="147">
        <v>0</v>
      </c>
      <c r="T381" s="148">
        <f t="shared" si="113"/>
        <v>0</v>
      </c>
      <c r="AR381" s="149" t="s">
        <v>1219</v>
      </c>
      <c r="AT381" s="149" t="s">
        <v>157</v>
      </c>
      <c r="AU381" s="149" t="s">
        <v>89</v>
      </c>
      <c r="AY381" s="17" t="s">
        <v>156</v>
      </c>
      <c r="BE381" s="150">
        <f t="shared" si="114"/>
        <v>0</v>
      </c>
      <c r="BF381" s="150">
        <f t="shared" si="115"/>
        <v>0</v>
      </c>
      <c r="BG381" s="150">
        <f t="shared" si="116"/>
        <v>0</v>
      </c>
      <c r="BH381" s="150">
        <f t="shared" si="117"/>
        <v>0</v>
      </c>
      <c r="BI381" s="150">
        <f t="shared" si="118"/>
        <v>0</v>
      </c>
      <c r="BJ381" s="17" t="s">
        <v>89</v>
      </c>
      <c r="BK381" s="150">
        <f t="shared" si="119"/>
        <v>0</v>
      </c>
      <c r="BL381" s="17" t="s">
        <v>1219</v>
      </c>
      <c r="BM381" s="149" t="s">
        <v>8359</v>
      </c>
    </row>
    <row r="382" spans="2:65" s="1" customFormat="1" ht="16.5" customHeight="1">
      <c r="B382" s="136"/>
      <c r="C382" s="137" t="s">
        <v>5916</v>
      </c>
      <c r="D382" s="137" t="s">
        <v>157</v>
      </c>
      <c r="E382" s="138" t="s">
        <v>1172</v>
      </c>
      <c r="F382" s="139" t="s">
        <v>8115</v>
      </c>
      <c r="G382" s="140" t="s">
        <v>396</v>
      </c>
      <c r="H382" s="141">
        <v>1</v>
      </c>
      <c r="I382" s="142"/>
      <c r="J382" s="143">
        <f t="shared" si="110"/>
        <v>0</v>
      </c>
      <c r="K382" s="144"/>
      <c r="L382" s="32"/>
      <c r="M382" s="145" t="s">
        <v>1</v>
      </c>
      <c r="N382" s="146" t="s">
        <v>42</v>
      </c>
      <c r="P382" s="147">
        <f t="shared" si="111"/>
        <v>0</v>
      </c>
      <c r="Q382" s="147">
        <v>0</v>
      </c>
      <c r="R382" s="147">
        <f t="shared" si="112"/>
        <v>0</v>
      </c>
      <c r="S382" s="147">
        <v>0</v>
      </c>
      <c r="T382" s="148">
        <f t="shared" si="113"/>
        <v>0</v>
      </c>
      <c r="AR382" s="149" t="s">
        <v>1219</v>
      </c>
      <c r="AT382" s="149" t="s">
        <v>157</v>
      </c>
      <c r="AU382" s="149" t="s">
        <v>89</v>
      </c>
      <c r="AY382" s="17" t="s">
        <v>156</v>
      </c>
      <c r="BE382" s="150">
        <f t="shared" si="114"/>
        <v>0</v>
      </c>
      <c r="BF382" s="150">
        <f t="shared" si="115"/>
        <v>0</v>
      </c>
      <c r="BG382" s="150">
        <f t="shared" si="116"/>
        <v>0</v>
      </c>
      <c r="BH382" s="150">
        <f t="shared" si="117"/>
        <v>0</v>
      </c>
      <c r="BI382" s="150">
        <f t="shared" si="118"/>
        <v>0</v>
      </c>
      <c r="BJ382" s="17" t="s">
        <v>89</v>
      </c>
      <c r="BK382" s="150">
        <f t="shared" si="119"/>
        <v>0</v>
      </c>
      <c r="BL382" s="17" t="s">
        <v>1219</v>
      </c>
      <c r="BM382" s="149" t="s">
        <v>8360</v>
      </c>
    </row>
    <row r="383" spans="2:65" s="1" customFormat="1" ht="16.5" customHeight="1">
      <c r="B383" s="136"/>
      <c r="C383" s="137" t="s">
        <v>5920</v>
      </c>
      <c r="D383" s="137" t="s">
        <v>157</v>
      </c>
      <c r="E383" s="138" t="s">
        <v>1179</v>
      </c>
      <c r="F383" s="139" t="s">
        <v>8118</v>
      </c>
      <c r="G383" s="140" t="s">
        <v>333</v>
      </c>
      <c r="H383" s="141">
        <v>1</v>
      </c>
      <c r="I383" s="142"/>
      <c r="J383" s="143">
        <f t="shared" si="110"/>
        <v>0</v>
      </c>
      <c r="K383" s="144"/>
      <c r="L383" s="32"/>
      <c r="M383" s="145" t="s">
        <v>1</v>
      </c>
      <c r="N383" s="146" t="s">
        <v>42</v>
      </c>
      <c r="P383" s="147">
        <f t="shared" si="111"/>
        <v>0</v>
      </c>
      <c r="Q383" s="147">
        <v>0</v>
      </c>
      <c r="R383" s="147">
        <f t="shared" si="112"/>
        <v>0</v>
      </c>
      <c r="S383" s="147">
        <v>0</v>
      </c>
      <c r="T383" s="148">
        <f t="shared" si="113"/>
        <v>0</v>
      </c>
      <c r="AR383" s="149" t="s">
        <v>1219</v>
      </c>
      <c r="AT383" s="149" t="s">
        <v>157</v>
      </c>
      <c r="AU383" s="149" t="s">
        <v>89</v>
      </c>
      <c r="AY383" s="17" t="s">
        <v>156</v>
      </c>
      <c r="BE383" s="150">
        <f t="shared" si="114"/>
        <v>0</v>
      </c>
      <c r="BF383" s="150">
        <f t="shared" si="115"/>
        <v>0</v>
      </c>
      <c r="BG383" s="150">
        <f t="shared" si="116"/>
        <v>0</v>
      </c>
      <c r="BH383" s="150">
        <f t="shared" si="117"/>
        <v>0</v>
      </c>
      <c r="BI383" s="150">
        <f t="shared" si="118"/>
        <v>0</v>
      </c>
      <c r="BJ383" s="17" t="s">
        <v>89</v>
      </c>
      <c r="BK383" s="150">
        <f t="shared" si="119"/>
        <v>0</v>
      </c>
      <c r="BL383" s="17" t="s">
        <v>1219</v>
      </c>
      <c r="BM383" s="149" t="s">
        <v>8361</v>
      </c>
    </row>
    <row r="384" spans="2:65" s="1" customFormat="1" ht="16.5" customHeight="1">
      <c r="B384" s="136"/>
      <c r="C384" s="137" t="s">
        <v>5924</v>
      </c>
      <c r="D384" s="137" t="s">
        <v>157</v>
      </c>
      <c r="E384" s="138" t="s">
        <v>1186</v>
      </c>
      <c r="F384" s="139" t="s">
        <v>8120</v>
      </c>
      <c r="G384" s="140" t="s">
        <v>333</v>
      </c>
      <c r="H384" s="141">
        <v>2</v>
      </c>
      <c r="I384" s="142"/>
      <c r="J384" s="143">
        <f t="shared" si="110"/>
        <v>0</v>
      </c>
      <c r="K384" s="144"/>
      <c r="L384" s="32"/>
      <c r="M384" s="145" t="s">
        <v>1</v>
      </c>
      <c r="N384" s="146" t="s">
        <v>42</v>
      </c>
      <c r="P384" s="147">
        <f t="shared" si="111"/>
        <v>0</v>
      </c>
      <c r="Q384" s="147">
        <v>0</v>
      </c>
      <c r="R384" s="147">
        <f t="shared" si="112"/>
        <v>0</v>
      </c>
      <c r="S384" s="147">
        <v>0</v>
      </c>
      <c r="T384" s="148">
        <f t="shared" si="113"/>
        <v>0</v>
      </c>
      <c r="AR384" s="149" t="s">
        <v>1219</v>
      </c>
      <c r="AT384" s="149" t="s">
        <v>157</v>
      </c>
      <c r="AU384" s="149" t="s">
        <v>89</v>
      </c>
      <c r="AY384" s="17" t="s">
        <v>156</v>
      </c>
      <c r="BE384" s="150">
        <f t="shared" si="114"/>
        <v>0</v>
      </c>
      <c r="BF384" s="150">
        <f t="shared" si="115"/>
        <v>0</v>
      </c>
      <c r="BG384" s="150">
        <f t="shared" si="116"/>
        <v>0</v>
      </c>
      <c r="BH384" s="150">
        <f t="shared" si="117"/>
        <v>0</v>
      </c>
      <c r="BI384" s="150">
        <f t="shared" si="118"/>
        <v>0</v>
      </c>
      <c r="BJ384" s="17" t="s">
        <v>89</v>
      </c>
      <c r="BK384" s="150">
        <f t="shared" si="119"/>
        <v>0</v>
      </c>
      <c r="BL384" s="17" t="s">
        <v>1219</v>
      </c>
      <c r="BM384" s="149" t="s">
        <v>8362</v>
      </c>
    </row>
    <row r="385" spans="2:65" s="1" customFormat="1" ht="16.5" customHeight="1">
      <c r="B385" s="136"/>
      <c r="C385" s="137" t="s">
        <v>5928</v>
      </c>
      <c r="D385" s="137" t="s">
        <v>157</v>
      </c>
      <c r="E385" s="138" t="s">
        <v>1192</v>
      </c>
      <c r="F385" s="139" t="s">
        <v>8122</v>
      </c>
      <c r="G385" s="140" t="s">
        <v>333</v>
      </c>
      <c r="H385" s="141">
        <v>2</v>
      </c>
      <c r="I385" s="142"/>
      <c r="J385" s="143">
        <f t="shared" si="110"/>
        <v>0</v>
      </c>
      <c r="K385" s="144"/>
      <c r="L385" s="32"/>
      <c r="M385" s="145" t="s">
        <v>1</v>
      </c>
      <c r="N385" s="146" t="s">
        <v>42</v>
      </c>
      <c r="P385" s="147">
        <f t="shared" si="111"/>
        <v>0</v>
      </c>
      <c r="Q385" s="147">
        <v>0</v>
      </c>
      <c r="R385" s="147">
        <f t="shared" si="112"/>
        <v>0</v>
      </c>
      <c r="S385" s="147">
        <v>0</v>
      </c>
      <c r="T385" s="148">
        <f t="shared" si="113"/>
        <v>0</v>
      </c>
      <c r="AR385" s="149" t="s">
        <v>1219</v>
      </c>
      <c r="AT385" s="149" t="s">
        <v>157</v>
      </c>
      <c r="AU385" s="149" t="s">
        <v>89</v>
      </c>
      <c r="AY385" s="17" t="s">
        <v>156</v>
      </c>
      <c r="BE385" s="150">
        <f t="shared" si="114"/>
        <v>0</v>
      </c>
      <c r="BF385" s="150">
        <f t="shared" si="115"/>
        <v>0</v>
      </c>
      <c r="BG385" s="150">
        <f t="shared" si="116"/>
        <v>0</v>
      </c>
      <c r="BH385" s="150">
        <f t="shared" si="117"/>
        <v>0</v>
      </c>
      <c r="BI385" s="150">
        <f t="shared" si="118"/>
        <v>0</v>
      </c>
      <c r="BJ385" s="17" t="s">
        <v>89</v>
      </c>
      <c r="BK385" s="150">
        <f t="shared" si="119"/>
        <v>0</v>
      </c>
      <c r="BL385" s="17" t="s">
        <v>1219</v>
      </c>
      <c r="BM385" s="149" t="s">
        <v>8363</v>
      </c>
    </row>
    <row r="386" spans="2:65" s="1" customFormat="1" ht="24.2" customHeight="1">
      <c r="B386" s="136"/>
      <c r="C386" s="137" t="s">
        <v>5932</v>
      </c>
      <c r="D386" s="137" t="s">
        <v>157</v>
      </c>
      <c r="E386" s="138" t="s">
        <v>1197</v>
      </c>
      <c r="F386" s="139" t="s">
        <v>8364</v>
      </c>
      <c r="G386" s="140" t="s">
        <v>333</v>
      </c>
      <c r="H386" s="141">
        <v>7</v>
      </c>
      <c r="I386" s="142"/>
      <c r="J386" s="143">
        <f t="shared" si="110"/>
        <v>0</v>
      </c>
      <c r="K386" s="144"/>
      <c r="L386" s="32"/>
      <c r="M386" s="145" t="s">
        <v>1</v>
      </c>
      <c r="N386" s="146" t="s">
        <v>42</v>
      </c>
      <c r="P386" s="147">
        <f t="shared" si="111"/>
        <v>0</v>
      </c>
      <c r="Q386" s="147">
        <v>0</v>
      </c>
      <c r="R386" s="147">
        <f t="shared" si="112"/>
        <v>0</v>
      </c>
      <c r="S386" s="147">
        <v>0</v>
      </c>
      <c r="T386" s="148">
        <f t="shared" si="113"/>
        <v>0</v>
      </c>
      <c r="AR386" s="149" t="s">
        <v>1219</v>
      </c>
      <c r="AT386" s="149" t="s">
        <v>157</v>
      </c>
      <c r="AU386" s="149" t="s">
        <v>89</v>
      </c>
      <c r="AY386" s="17" t="s">
        <v>156</v>
      </c>
      <c r="BE386" s="150">
        <f t="shared" si="114"/>
        <v>0</v>
      </c>
      <c r="BF386" s="150">
        <f t="shared" si="115"/>
        <v>0</v>
      </c>
      <c r="BG386" s="150">
        <f t="shared" si="116"/>
        <v>0</v>
      </c>
      <c r="BH386" s="150">
        <f t="shared" si="117"/>
        <v>0</v>
      </c>
      <c r="BI386" s="150">
        <f t="shared" si="118"/>
        <v>0</v>
      </c>
      <c r="BJ386" s="17" t="s">
        <v>89</v>
      </c>
      <c r="BK386" s="150">
        <f t="shared" si="119"/>
        <v>0</v>
      </c>
      <c r="BL386" s="17" t="s">
        <v>1219</v>
      </c>
      <c r="BM386" s="149" t="s">
        <v>8365</v>
      </c>
    </row>
    <row r="387" spans="2:65" s="1" customFormat="1" ht="24.2" customHeight="1">
      <c r="B387" s="136"/>
      <c r="C387" s="137" t="s">
        <v>5936</v>
      </c>
      <c r="D387" s="137" t="s">
        <v>157</v>
      </c>
      <c r="E387" s="138" t="s">
        <v>1205</v>
      </c>
      <c r="F387" s="139" t="s">
        <v>8127</v>
      </c>
      <c r="G387" s="140" t="s">
        <v>333</v>
      </c>
      <c r="H387" s="141">
        <v>7</v>
      </c>
      <c r="I387" s="142"/>
      <c r="J387" s="143">
        <f t="shared" si="110"/>
        <v>0</v>
      </c>
      <c r="K387" s="144"/>
      <c r="L387" s="32"/>
      <c r="M387" s="145" t="s">
        <v>1</v>
      </c>
      <c r="N387" s="146" t="s">
        <v>42</v>
      </c>
      <c r="P387" s="147">
        <f t="shared" si="111"/>
        <v>0</v>
      </c>
      <c r="Q387" s="147">
        <v>0</v>
      </c>
      <c r="R387" s="147">
        <f t="shared" si="112"/>
        <v>0</v>
      </c>
      <c r="S387" s="147">
        <v>0</v>
      </c>
      <c r="T387" s="148">
        <f t="shared" si="113"/>
        <v>0</v>
      </c>
      <c r="AR387" s="149" t="s">
        <v>1219</v>
      </c>
      <c r="AT387" s="149" t="s">
        <v>157</v>
      </c>
      <c r="AU387" s="149" t="s">
        <v>89</v>
      </c>
      <c r="AY387" s="17" t="s">
        <v>156</v>
      </c>
      <c r="BE387" s="150">
        <f t="shared" si="114"/>
        <v>0</v>
      </c>
      <c r="BF387" s="150">
        <f t="shared" si="115"/>
        <v>0</v>
      </c>
      <c r="BG387" s="150">
        <f t="shared" si="116"/>
        <v>0</v>
      </c>
      <c r="BH387" s="150">
        <f t="shared" si="117"/>
        <v>0</v>
      </c>
      <c r="BI387" s="150">
        <f t="shared" si="118"/>
        <v>0</v>
      </c>
      <c r="BJ387" s="17" t="s">
        <v>89</v>
      </c>
      <c r="BK387" s="150">
        <f t="shared" si="119"/>
        <v>0</v>
      </c>
      <c r="BL387" s="17" t="s">
        <v>1219</v>
      </c>
      <c r="BM387" s="149" t="s">
        <v>8366</v>
      </c>
    </row>
    <row r="388" spans="2:65" s="1" customFormat="1" ht="44.25" customHeight="1">
      <c r="B388" s="136"/>
      <c r="C388" s="137" t="s">
        <v>5940</v>
      </c>
      <c r="D388" s="137" t="s">
        <v>157</v>
      </c>
      <c r="E388" s="138" t="s">
        <v>1211</v>
      </c>
      <c r="F388" s="139" t="s">
        <v>8367</v>
      </c>
      <c r="G388" s="140" t="s">
        <v>333</v>
      </c>
      <c r="H388" s="141">
        <v>3</v>
      </c>
      <c r="I388" s="142"/>
      <c r="J388" s="143">
        <f t="shared" si="110"/>
        <v>0</v>
      </c>
      <c r="K388" s="144"/>
      <c r="L388" s="32"/>
      <c r="M388" s="145" t="s">
        <v>1</v>
      </c>
      <c r="N388" s="146" t="s">
        <v>42</v>
      </c>
      <c r="P388" s="147">
        <f t="shared" si="111"/>
        <v>0</v>
      </c>
      <c r="Q388" s="147">
        <v>0</v>
      </c>
      <c r="R388" s="147">
        <f t="shared" si="112"/>
        <v>0</v>
      </c>
      <c r="S388" s="147">
        <v>0</v>
      </c>
      <c r="T388" s="148">
        <f t="shared" si="113"/>
        <v>0</v>
      </c>
      <c r="AR388" s="149" t="s">
        <v>1219</v>
      </c>
      <c r="AT388" s="149" t="s">
        <v>157</v>
      </c>
      <c r="AU388" s="149" t="s">
        <v>89</v>
      </c>
      <c r="AY388" s="17" t="s">
        <v>156</v>
      </c>
      <c r="BE388" s="150">
        <f t="shared" si="114"/>
        <v>0</v>
      </c>
      <c r="BF388" s="150">
        <f t="shared" si="115"/>
        <v>0</v>
      </c>
      <c r="BG388" s="150">
        <f t="shared" si="116"/>
        <v>0</v>
      </c>
      <c r="BH388" s="150">
        <f t="shared" si="117"/>
        <v>0</v>
      </c>
      <c r="BI388" s="150">
        <f t="shared" si="118"/>
        <v>0</v>
      </c>
      <c r="BJ388" s="17" t="s">
        <v>89</v>
      </c>
      <c r="BK388" s="150">
        <f t="shared" si="119"/>
        <v>0</v>
      </c>
      <c r="BL388" s="17" t="s">
        <v>1219</v>
      </c>
      <c r="BM388" s="149" t="s">
        <v>8368</v>
      </c>
    </row>
    <row r="389" spans="2:65" s="1" customFormat="1" ht="16.5" customHeight="1">
      <c r="B389" s="136"/>
      <c r="C389" s="137" t="s">
        <v>5944</v>
      </c>
      <c r="D389" s="137" t="s">
        <v>157</v>
      </c>
      <c r="E389" s="138" t="s">
        <v>1219</v>
      </c>
      <c r="F389" s="139" t="s">
        <v>8131</v>
      </c>
      <c r="G389" s="140" t="s">
        <v>333</v>
      </c>
      <c r="H389" s="141">
        <v>3</v>
      </c>
      <c r="I389" s="142"/>
      <c r="J389" s="143">
        <f t="shared" si="110"/>
        <v>0</v>
      </c>
      <c r="K389" s="144"/>
      <c r="L389" s="32"/>
      <c r="M389" s="145" t="s">
        <v>1</v>
      </c>
      <c r="N389" s="146" t="s">
        <v>42</v>
      </c>
      <c r="P389" s="147">
        <f t="shared" si="111"/>
        <v>0</v>
      </c>
      <c r="Q389" s="147">
        <v>0</v>
      </c>
      <c r="R389" s="147">
        <f t="shared" si="112"/>
        <v>0</v>
      </c>
      <c r="S389" s="147">
        <v>0</v>
      </c>
      <c r="T389" s="148">
        <f t="shared" si="113"/>
        <v>0</v>
      </c>
      <c r="AR389" s="149" t="s">
        <v>1219</v>
      </c>
      <c r="AT389" s="149" t="s">
        <v>157</v>
      </c>
      <c r="AU389" s="149" t="s">
        <v>89</v>
      </c>
      <c r="AY389" s="17" t="s">
        <v>156</v>
      </c>
      <c r="BE389" s="150">
        <f t="shared" si="114"/>
        <v>0</v>
      </c>
      <c r="BF389" s="150">
        <f t="shared" si="115"/>
        <v>0</v>
      </c>
      <c r="BG389" s="150">
        <f t="shared" si="116"/>
        <v>0</v>
      </c>
      <c r="BH389" s="150">
        <f t="shared" si="117"/>
        <v>0</v>
      </c>
      <c r="BI389" s="150">
        <f t="shared" si="118"/>
        <v>0</v>
      </c>
      <c r="BJ389" s="17" t="s">
        <v>89</v>
      </c>
      <c r="BK389" s="150">
        <f t="shared" si="119"/>
        <v>0</v>
      </c>
      <c r="BL389" s="17" t="s">
        <v>1219</v>
      </c>
      <c r="BM389" s="149" t="s">
        <v>8369</v>
      </c>
    </row>
    <row r="390" spans="2:65" s="1" customFormat="1" ht="16.5" customHeight="1">
      <c r="B390" s="136"/>
      <c r="C390" s="137" t="s">
        <v>5948</v>
      </c>
      <c r="D390" s="137" t="s">
        <v>157</v>
      </c>
      <c r="E390" s="138" t="s">
        <v>8370</v>
      </c>
      <c r="F390" s="139" t="s">
        <v>8371</v>
      </c>
      <c r="G390" s="140" t="s">
        <v>333</v>
      </c>
      <c r="H390" s="141">
        <v>1</v>
      </c>
      <c r="I390" s="142"/>
      <c r="J390" s="143">
        <f t="shared" ref="J390:J393" si="120">ROUND(I390*H390,2)</f>
        <v>0</v>
      </c>
      <c r="K390" s="144"/>
      <c r="L390" s="32"/>
      <c r="M390" s="145" t="s">
        <v>1</v>
      </c>
      <c r="N390" s="146" t="s">
        <v>42</v>
      </c>
      <c r="P390" s="147">
        <f t="shared" ref="P390:P393" si="121">O390*H390</f>
        <v>0</v>
      </c>
      <c r="Q390" s="147">
        <v>0</v>
      </c>
      <c r="R390" s="147">
        <f t="shared" ref="R390:R393" si="122">Q390*H390</f>
        <v>0</v>
      </c>
      <c r="S390" s="147">
        <v>0</v>
      </c>
      <c r="T390" s="148">
        <f t="shared" ref="T390:T393" si="123">S390*H390</f>
        <v>0</v>
      </c>
      <c r="AR390" s="149" t="s">
        <v>1219</v>
      </c>
      <c r="AT390" s="149" t="s">
        <v>157</v>
      </c>
      <c r="AU390" s="149" t="s">
        <v>89</v>
      </c>
      <c r="AY390" s="17" t="s">
        <v>156</v>
      </c>
      <c r="BE390" s="150">
        <f t="shared" si="114"/>
        <v>0</v>
      </c>
      <c r="BF390" s="150">
        <f t="shared" si="115"/>
        <v>0</v>
      </c>
      <c r="BG390" s="150">
        <f t="shared" si="116"/>
        <v>0</v>
      </c>
      <c r="BH390" s="150">
        <f t="shared" si="117"/>
        <v>0</v>
      </c>
      <c r="BI390" s="150">
        <f t="shared" si="118"/>
        <v>0</v>
      </c>
      <c r="BJ390" s="17" t="s">
        <v>89</v>
      </c>
      <c r="BK390" s="150">
        <f t="shared" si="119"/>
        <v>0</v>
      </c>
      <c r="BL390" s="17" t="s">
        <v>1219</v>
      </c>
      <c r="BM390" s="149" t="s">
        <v>8372</v>
      </c>
    </row>
    <row r="391" spans="2:65" s="1" customFormat="1" ht="16.5" customHeight="1">
      <c r="B391" s="136"/>
      <c r="C391" s="137" t="s">
        <v>5952</v>
      </c>
      <c r="D391" s="137" t="s">
        <v>157</v>
      </c>
      <c r="E391" s="138" t="s">
        <v>8373</v>
      </c>
      <c r="F391" s="139" t="s">
        <v>8374</v>
      </c>
      <c r="G391" s="140" t="s">
        <v>333</v>
      </c>
      <c r="H391" s="141">
        <v>1</v>
      </c>
      <c r="I391" s="142"/>
      <c r="J391" s="143">
        <f t="shared" si="120"/>
        <v>0</v>
      </c>
      <c r="K391" s="144"/>
      <c r="L391" s="32"/>
      <c r="M391" s="145" t="s">
        <v>1</v>
      </c>
      <c r="N391" s="146" t="s">
        <v>42</v>
      </c>
      <c r="P391" s="147">
        <f t="shared" si="121"/>
        <v>0</v>
      </c>
      <c r="Q391" s="147">
        <v>0</v>
      </c>
      <c r="R391" s="147">
        <f t="shared" si="122"/>
        <v>0</v>
      </c>
      <c r="S391" s="147">
        <v>0</v>
      </c>
      <c r="T391" s="148">
        <f t="shared" si="123"/>
        <v>0</v>
      </c>
      <c r="AR391" s="149" t="s">
        <v>1219</v>
      </c>
      <c r="AT391" s="149" t="s">
        <v>157</v>
      </c>
      <c r="AU391" s="149" t="s">
        <v>89</v>
      </c>
      <c r="AY391" s="17" t="s">
        <v>156</v>
      </c>
      <c r="BE391" s="150">
        <f t="shared" si="114"/>
        <v>0</v>
      </c>
      <c r="BF391" s="150">
        <f t="shared" si="115"/>
        <v>0</v>
      </c>
      <c r="BG391" s="150">
        <f t="shared" si="116"/>
        <v>0</v>
      </c>
      <c r="BH391" s="150">
        <f t="shared" si="117"/>
        <v>0</v>
      </c>
      <c r="BI391" s="150">
        <f t="shared" si="118"/>
        <v>0</v>
      </c>
      <c r="BJ391" s="17" t="s">
        <v>89</v>
      </c>
      <c r="BK391" s="150">
        <f t="shared" si="119"/>
        <v>0</v>
      </c>
      <c r="BL391" s="17" t="s">
        <v>1219</v>
      </c>
      <c r="BM391" s="149" t="s">
        <v>8375</v>
      </c>
    </row>
    <row r="392" spans="2:65" s="1" customFormat="1" ht="16.5" customHeight="1">
      <c r="B392" s="136"/>
      <c r="C392" s="137" t="s">
        <v>5956</v>
      </c>
      <c r="D392" s="137" t="s">
        <v>157</v>
      </c>
      <c r="E392" s="138" t="s">
        <v>8376</v>
      </c>
      <c r="F392" s="139" t="s">
        <v>8377</v>
      </c>
      <c r="G392" s="140" t="s">
        <v>333</v>
      </c>
      <c r="H392" s="141">
        <v>1</v>
      </c>
      <c r="I392" s="142"/>
      <c r="J392" s="143">
        <f t="shared" si="120"/>
        <v>0</v>
      </c>
      <c r="K392" s="144"/>
      <c r="L392" s="32"/>
      <c r="M392" s="145" t="s">
        <v>1</v>
      </c>
      <c r="N392" s="146" t="s">
        <v>42</v>
      </c>
      <c r="P392" s="147">
        <f t="shared" si="121"/>
        <v>0</v>
      </c>
      <c r="Q392" s="147">
        <v>0</v>
      </c>
      <c r="R392" s="147">
        <f t="shared" si="122"/>
        <v>0</v>
      </c>
      <c r="S392" s="147">
        <v>0</v>
      </c>
      <c r="T392" s="148">
        <f t="shared" si="123"/>
        <v>0</v>
      </c>
      <c r="AR392" s="149" t="s">
        <v>1219</v>
      </c>
      <c r="AT392" s="149" t="s">
        <v>157</v>
      </c>
      <c r="AU392" s="149" t="s">
        <v>89</v>
      </c>
      <c r="AY392" s="17" t="s">
        <v>156</v>
      </c>
      <c r="BE392" s="150">
        <f t="shared" si="114"/>
        <v>0</v>
      </c>
      <c r="BF392" s="150">
        <f t="shared" si="115"/>
        <v>0</v>
      </c>
      <c r="BG392" s="150">
        <f t="shared" si="116"/>
        <v>0</v>
      </c>
      <c r="BH392" s="150">
        <f t="shared" si="117"/>
        <v>0</v>
      </c>
      <c r="BI392" s="150">
        <f t="shared" si="118"/>
        <v>0</v>
      </c>
      <c r="BJ392" s="17" t="s">
        <v>89</v>
      </c>
      <c r="BK392" s="150">
        <f t="shared" si="119"/>
        <v>0</v>
      </c>
      <c r="BL392" s="17" t="s">
        <v>1219</v>
      </c>
      <c r="BM392" s="149" t="s">
        <v>8378</v>
      </c>
    </row>
    <row r="393" spans="2:65" s="1" customFormat="1" ht="16.5" customHeight="1">
      <c r="B393" s="136"/>
      <c r="C393" s="137" t="s">
        <v>5959</v>
      </c>
      <c r="D393" s="137" t="s">
        <v>157</v>
      </c>
      <c r="E393" s="138" t="s">
        <v>8379</v>
      </c>
      <c r="F393" s="139" t="s">
        <v>8380</v>
      </c>
      <c r="G393" s="140" t="s">
        <v>333</v>
      </c>
      <c r="H393" s="141">
        <v>1</v>
      </c>
      <c r="I393" s="142"/>
      <c r="J393" s="143">
        <f t="shared" si="120"/>
        <v>0</v>
      </c>
      <c r="K393" s="144"/>
      <c r="L393" s="32"/>
      <c r="M393" s="202" t="s">
        <v>1</v>
      </c>
      <c r="N393" s="203" t="s">
        <v>42</v>
      </c>
      <c r="O393" s="204"/>
      <c r="P393" s="205">
        <f t="shared" si="121"/>
        <v>0</v>
      </c>
      <c r="Q393" s="205">
        <v>0</v>
      </c>
      <c r="R393" s="205">
        <f t="shared" si="122"/>
        <v>0</v>
      </c>
      <c r="S393" s="205">
        <v>0</v>
      </c>
      <c r="T393" s="206">
        <f t="shared" si="123"/>
        <v>0</v>
      </c>
      <c r="AR393" s="149" t="s">
        <v>1219</v>
      </c>
      <c r="AT393" s="149" t="s">
        <v>157</v>
      </c>
      <c r="AU393" s="149" t="s">
        <v>89</v>
      </c>
      <c r="AY393" s="17" t="s">
        <v>156</v>
      </c>
      <c r="BE393" s="150">
        <f t="shared" si="114"/>
        <v>0</v>
      </c>
      <c r="BF393" s="150">
        <f t="shared" si="115"/>
        <v>0</v>
      </c>
      <c r="BG393" s="150">
        <f t="shared" si="116"/>
        <v>0</v>
      </c>
      <c r="BH393" s="150">
        <f t="shared" si="117"/>
        <v>0</v>
      </c>
      <c r="BI393" s="150">
        <f t="shared" si="118"/>
        <v>0</v>
      </c>
      <c r="BJ393" s="17" t="s">
        <v>89</v>
      </c>
      <c r="BK393" s="150">
        <f t="shared" si="119"/>
        <v>0</v>
      </c>
      <c r="BL393" s="17" t="s">
        <v>1219</v>
      </c>
      <c r="BM393" s="149" t="s">
        <v>8381</v>
      </c>
    </row>
    <row r="394" spans="2:65" s="1" customFormat="1" ht="6.95" customHeight="1">
      <c r="B394" s="47"/>
      <c r="C394" s="48"/>
      <c r="D394" s="48"/>
      <c r="E394" s="48"/>
      <c r="F394" s="48"/>
      <c r="G394" s="48"/>
      <c r="H394" s="48"/>
      <c r="I394" s="48"/>
      <c r="J394" s="48"/>
      <c r="K394" s="48"/>
      <c r="L394" s="32"/>
    </row>
  </sheetData>
  <autoFilter ref="C140:K393"/>
  <mergeCells count="12">
    <mergeCell ref="E133:H133"/>
    <mergeCell ref="L2:V2"/>
    <mergeCell ref="E85:H85"/>
    <mergeCell ref="E87:H87"/>
    <mergeCell ref="E89:H89"/>
    <mergeCell ref="E129:H129"/>
    <mergeCell ref="E131:H13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884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25" customWidth="1"/>
    <col min="4" max="4" width="75.832031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/>
    <row r="2" spans="2:8" ht="36.950000000000003" customHeight="1"/>
    <row r="3" spans="2:8" ht="6.95" customHeight="1">
      <c r="B3" s="18"/>
      <c r="C3" s="19"/>
      <c r="D3" s="19"/>
      <c r="E3" s="19"/>
      <c r="F3" s="19"/>
      <c r="G3" s="19"/>
      <c r="H3" s="20"/>
    </row>
    <row r="4" spans="2:8" ht="24.95" customHeight="1">
      <c r="B4" s="20"/>
      <c r="C4" s="21" t="s">
        <v>8382</v>
      </c>
      <c r="H4" s="20"/>
    </row>
    <row r="5" spans="2:8" ht="12" customHeight="1">
      <c r="B5" s="20"/>
      <c r="C5" s="24" t="s">
        <v>12</v>
      </c>
      <c r="D5" s="257" t="s">
        <v>13</v>
      </c>
      <c r="E5" s="239"/>
      <c r="F5" s="239"/>
      <c r="H5" s="20"/>
    </row>
    <row r="6" spans="2:8" ht="36.950000000000003" customHeight="1">
      <c r="B6" s="20"/>
      <c r="C6" s="26" t="s">
        <v>15</v>
      </c>
      <c r="D6" s="254" t="s">
        <v>16</v>
      </c>
      <c r="E6" s="239"/>
      <c r="F6" s="239"/>
      <c r="H6" s="20"/>
    </row>
    <row r="7" spans="2:8" ht="24.75" customHeight="1">
      <c r="B7" s="20"/>
      <c r="C7" s="27" t="s">
        <v>21</v>
      </c>
      <c r="D7" s="55" t="str">
        <f>'Rekapitulácia stavby'!AN8</f>
        <v>20. 11. 2025</v>
      </c>
      <c r="H7" s="20"/>
    </row>
    <row r="8" spans="2:8" s="1" customFormat="1" ht="10.9" customHeight="1">
      <c r="B8" s="32"/>
      <c r="H8" s="32"/>
    </row>
    <row r="9" spans="2:8" s="9" customFormat="1" ht="29.25" customHeight="1">
      <c r="B9" s="117"/>
      <c r="C9" s="118" t="s">
        <v>57</v>
      </c>
      <c r="D9" s="119" t="s">
        <v>58</v>
      </c>
      <c r="E9" s="119" t="s">
        <v>145</v>
      </c>
      <c r="F9" s="120" t="s">
        <v>8383</v>
      </c>
      <c r="H9" s="117"/>
    </row>
    <row r="10" spans="2:8" s="1" customFormat="1" ht="26.45" customHeight="1">
      <c r="B10" s="32"/>
      <c r="C10" s="210" t="s">
        <v>8384</v>
      </c>
      <c r="D10" s="210" t="s">
        <v>87</v>
      </c>
      <c r="H10" s="32"/>
    </row>
    <row r="11" spans="2:8" s="1" customFormat="1" ht="16.899999999999999" customHeight="1">
      <c r="B11" s="32"/>
      <c r="C11" s="211" t="s">
        <v>183</v>
      </c>
      <c r="D11" s="212" t="s">
        <v>184</v>
      </c>
      <c r="E11" s="213" t="s">
        <v>178</v>
      </c>
      <c r="F11" s="214">
        <v>288.97000000000003</v>
      </c>
      <c r="H11" s="32"/>
    </row>
    <row r="12" spans="2:8" s="1" customFormat="1" ht="16.899999999999999" customHeight="1">
      <c r="B12" s="32"/>
      <c r="C12" s="215" t="s">
        <v>1</v>
      </c>
      <c r="D12" s="215" t="s">
        <v>1637</v>
      </c>
      <c r="E12" s="17" t="s">
        <v>1</v>
      </c>
      <c r="F12" s="216">
        <v>0</v>
      </c>
      <c r="H12" s="32"/>
    </row>
    <row r="13" spans="2:8" s="1" customFormat="1" ht="16.899999999999999" customHeight="1">
      <c r="B13" s="32"/>
      <c r="C13" s="215" t="s">
        <v>1</v>
      </c>
      <c r="D13" s="215" t="s">
        <v>1674</v>
      </c>
      <c r="E13" s="17" t="s">
        <v>1</v>
      </c>
      <c r="F13" s="216">
        <v>153.88999999999999</v>
      </c>
      <c r="H13" s="32"/>
    </row>
    <row r="14" spans="2:8" s="1" customFormat="1" ht="16.899999999999999" customHeight="1">
      <c r="B14" s="32"/>
      <c r="C14" s="215" t="s">
        <v>1</v>
      </c>
      <c r="D14" s="215" t="s">
        <v>1675</v>
      </c>
      <c r="E14" s="17" t="s">
        <v>1</v>
      </c>
      <c r="F14" s="216">
        <v>135.08000000000001</v>
      </c>
      <c r="H14" s="32"/>
    </row>
    <row r="15" spans="2:8" s="1" customFormat="1" ht="16.899999999999999" customHeight="1">
      <c r="B15" s="32"/>
      <c r="C15" s="215" t="s">
        <v>183</v>
      </c>
      <c r="D15" s="215" t="s">
        <v>1676</v>
      </c>
      <c r="E15" s="17" t="s">
        <v>1</v>
      </c>
      <c r="F15" s="216">
        <v>288.97000000000003</v>
      </c>
      <c r="H15" s="32"/>
    </row>
    <row r="16" spans="2:8" s="1" customFormat="1" ht="16.899999999999999" customHeight="1">
      <c r="B16" s="32"/>
      <c r="C16" s="217" t="s">
        <v>8385</v>
      </c>
      <c r="H16" s="32"/>
    </row>
    <row r="17" spans="2:8" s="1" customFormat="1" ht="22.5">
      <c r="B17" s="32"/>
      <c r="C17" s="215" t="s">
        <v>1668</v>
      </c>
      <c r="D17" s="215" t="s">
        <v>1669</v>
      </c>
      <c r="E17" s="17" t="s">
        <v>178</v>
      </c>
      <c r="F17" s="216">
        <v>848.471</v>
      </c>
      <c r="H17" s="32"/>
    </row>
    <row r="18" spans="2:8" s="1" customFormat="1" ht="22.5">
      <c r="B18" s="32"/>
      <c r="C18" s="215" t="s">
        <v>634</v>
      </c>
      <c r="D18" s="215" t="s">
        <v>635</v>
      </c>
      <c r="E18" s="17" t="s">
        <v>178</v>
      </c>
      <c r="F18" s="216">
        <v>1262.8030000000001</v>
      </c>
      <c r="H18" s="32"/>
    </row>
    <row r="19" spans="2:8" s="1" customFormat="1" ht="22.5">
      <c r="B19" s="32"/>
      <c r="C19" s="215" t="s">
        <v>648</v>
      </c>
      <c r="D19" s="215" t="s">
        <v>649</v>
      </c>
      <c r="E19" s="17" t="s">
        <v>178</v>
      </c>
      <c r="F19" s="216">
        <v>2525.6060000000002</v>
      </c>
      <c r="H19" s="32"/>
    </row>
    <row r="20" spans="2:8" s="1" customFormat="1" ht="16.899999999999999" customHeight="1">
      <c r="B20" s="32"/>
      <c r="C20" s="211" t="s">
        <v>192</v>
      </c>
      <c r="D20" s="212" t="s">
        <v>193</v>
      </c>
      <c r="E20" s="213" t="s">
        <v>178</v>
      </c>
      <c r="F20" s="214">
        <v>138.84</v>
      </c>
      <c r="H20" s="32"/>
    </row>
    <row r="21" spans="2:8" s="1" customFormat="1" ht="16.899999999999999" customHeight="1">
      <c r="B21" s="32"/>
      <c r="C21" s="215" t="s">
        <v>1</v>
      </c>
      <c r="D21" s="215" t="s">
        <v>638</v>
      </c>
      <c r="E21" s="17" t="s">
        <v>1</v>
      </c>
      <c r="F21" s="216">
        <v>0</v>
      </c>
      <c r="H21" s="32"/>
    </row>
    <row r="22" spans="2:8" s="1" customFormat="1" ht="16.899999999999999" customHeight="1">
      <c r="B22" s="32"/>
      <c r="C22" s="215" t="s">
        <v>1</v>
      </c>
      <c r="D22" s="215" t="s">
        <v>643</v>
      </c>
      <c r="E22" s="17" t="s">
        <v>1</v>
      </c>
      <c r="F22" s="216">
        <v>0</v>
      </c>
      <c r="H22" s="32"/>
    </row>
    <row r="23" spans="2:8" s="1" customFormat="1" ht="16.899999999999999" customHeight="1">
      <c r="B23" s="32"/>
      <c r="C23" s="215" t="s">
        <v>1</v>
      </c>
      <c r="D23" s="215" t="s">
        <v>1671</v>
      </c>
      <c r="E23" s="17" t="s">
        <v>1</v>
      </c>
      <c r="F23" s="216">
        <v>0</v>
      </c>
      <c r="H23" s="32"/>
    </row>
    <row r="24" spans="2:8" s="1" customFormat="1" ht="16.899999999999999" customHeight="1">
      <c r="B24" s="32"/>
      <c r="C24" s="215" t="s">
        <v>1</v>
      </c>
      <c r="D24" s="215" t="s">
        <v>1</v>
      </c>
      <c r="E24" s="17" t="s">
        <v>1</v>
      </c>
      <c r="F24" s="216">
        <v>0</v>
      </c>
      <c r="H24" s="32"/>
    </row>
    <row r="25" spans="2:8" s="1" customFormat="1" ht="16.899999999999999" customHeight="1">
      <c r="B25" s="32"/>
      <c r="C25" s="215" t="s">
        <v>1</v>
      </c>
      <c r="D25" s="215" t="s">
        <v>1635</v>
      </c>
      <c r="E25" s="17" t="s">
        <v>1</v>
      </c>
      <c r="F25" s="216">
        <v>0</v>
      </c>
      <c r="H25" s="32"/>
    </row>
    <row r="26" spans="2:8" s="1" customFormat="1" ht="16.899999999999999" customHeight="1">
      <c r="B26" s="32"/>
      <c r="C26" s="215" t="s">
        <v>1</v>
      </c>
      <c r="D26" s="215" t="s">
        <v>1672</v>
      </c>
      <c r="E26" s="17" t="s">
        <v>1</v>
      </c>
      <c r="F26" s="216">
        <v>138.84</v>
      </c>
      <c r="H26" s="32"/>
    </row>
    <row r="27" spans="2:8" s="1" customFormat="1" ht="16.899999999999999" customHeight="1">
      <c r="B27" s="32"/>
      <c r="C27" s="215" t="s">
        <v>192</v>
      </c>
      <c r="D27" s="215" t="s">
        <v>1673</v>
      </c>
      <c r="E27" s="17" t="s">
        <v>1</v>
      </c>
      <c r="F27" s="216">
        <v>138.84</v>
      </c>
      <c r="H27" s="32"/>
    </row>
    <row r="28" spans="2:8" s="1" customFormat="1" ht="16.899999999999999" customHeight="1">
      <c r="B28" s="32"/>
      <c r="C28" s="217" t="s">
        <v>8385</v>
      </c>
      <c r="H28" s="32"/>
    </row>
    <row r="29" spans="2:8" s="1" customFormat="1" ht="22.5">
      <c r="B29" s="32"/>
      <c r="C29" s="215" t="s">
        <v>1668</v>
      </c>
      <c r="D29" s="215" t="s">
        <v>1669</v>
      </c>
      <c r="E29" s="17" t="s">
        <v>178</v>
      </c>
      <c r="F29" s="216">
        <v>848.471</v>
      </c>
      <c r="H29" s="32"/>
    </row>
    <row r="30" spans="2:8" s="1" customFormat="1" ht="22.5">
      <c r="B30" s="32"/>
      <c r="C30" s="215" t="s">
        <v>634</v>
      </c>
      <c r="D30" s="215" t="s">
        <v>635</v>
      </c>
      <c r="E30" s="17" t="s">
        <v>178</v>
      </c>
      <c r="F30" s="216">
        <v>1262.8030000000001</v>
      </c>
      <c r="H30" s="32"/>
    </row>
    <row r="31" spans="2:8" s="1" customFormat="1" ht="22.5">
      <c r="B31" s="32"/>
      <c r="C31" s="215" t="s">
        <v>648</v>
      </c>
      <c r="D31" s="215" t="s">
        <v>649</v>
      </c>
      <c r="E31" s="17" t="s">
        <v>178</v>
      </c>
      <c r="F31" s="216">
        <v>2525.6060000000002</v>
      </c>
      <c r="H31" s="32"/>
    </row>
    <row r="32" spans="2:8" s="1" customFormat="1" ht="16.899999999999999" customHeight="1">
      <c r="B32" s="32"/>
      <c r="C32" s="211" t="s">
        <v>213</v>
      </c>
      <c r="D32" s="212" t="s">
        <v>214</v>
      </c>
      <c r="E32" s="213" t="s">
        <v>178</v>
      </c>
      <c r="F32" s="214">
        <v>367.83</v>
      </c>
      <c r="H32" s="32"/>
    </row>
    <row r="33" spans="2:8" s="1" customFormat="1" ht="16.899999999999999" customHeight="1">
      <c r="B33" s="32"/>
      <c r="C33" s="215" t="s">
        <v>1</v>
      </c>
      <c r="D33" s="215" t="s">
        <v>478</v>
      </c>
      <c r="E33" s="17" t="s">
        <v>1</v>
      </c>
      <c r="F33" s="216">
        <v>0</v>
      </c>
      <c r="H33" s="32"/>
    </row>
    <row r="34" spans="2:8" s="1" customFormat="1" ht="16.899999999999999" customHeight="1">
      <c r="B34" s="32"/>
      <c r="C34" s="215" t="s">
        <v>1</v>
      </c>
      <c r="D34" s="215" t="s">
        <v>1677</v>
      </c>
      <c r="E34" s="17" t="s">
        <v>1</v>
      </c>
      <c r="F34" s="216">
        <v>367.83</v>
      </c>
      <c r="H34" s="32"/>
    </row>
    <row r="35" spans="2:8" s="1" customFormat="1" ht="16.899999999999999" customHeight="1">
      <c r="B35" s="32"/>
      <c r="C35" s="215" t="s">
        <v>213</v>
      </c>
      <c r="D35" s="215" t="s">
        <v>1678</v>
      </c>
      <c r="E35" s="17" t="s">
        <v>1</v>
      </c>
      <c r="F35" s="216">
        <v>367.83</v>
      </c>
      <c r="H35" s="32"/>
    </row>
    <row r="36" spans="2:8" s="1" customFormat="1" ht="16.899999999999999" customHeight="1">
      <c r="B36" s="32"/>
      <c r="C36" s="217" t="s">
        <v>8385</v>
      </c>
      <c r="H36" s="32"/>
    </row>
    <row r="37" spans="2:8" s="1" customFormat="1" ht="22.5">
      <c r="B37" s="32"/>
      <c r="C37" s="215" t="s">
        <v>1668</v>
      </c>
      <c r="D37" s="215" t="s">
        <v>1669</v>
      </c>
      <c r="E37" s="17" t="s">
        <v>178</v>
      </c>
      <c r="F37" s="216">
        <v>848.471</v>
      </c>
      <c r="H37" s="32"/>
    </row>
    <row r="38" spans="2:8" s="1" customFormat="1" ht="22.5">
      <c r="B38" s="32"/>
      <c r="C38" s="215" t="s">
        <v>634</v>
      </c>
      <c r="D38" s="215" t="s">
        <v>635</v>
      </c>
      <c r="E38" s="17" t="s">
        <v>178</v>
      </c>
      <c r="F38" s="216">
        <v>1262.8030000000001</v>
      </c>
      <c r="H38" s="32"/>
    </row>
    <row r="39" spans="2:8" s="1" customFormat="1" ht="22.5">
      <c r="B39" s="32"/>
      <c r="C39" s="215" t="s">
        <v>648</v>
      </c>
      <c r="D39" s="215" t="s">
        <v>649</v>
      </c>
      <c r="E39" s="17" t="s">
        <v>178</v>
      </c>
      <c r="F39" s="216">
        <v>2525.6060000000002</v>
      </c>
      <c r="H39" s="32"/>
    </row>
    <row r="40" spans="2:8" s="1" customFormat="1" ht="16.899999999999999" customHeight="1">
      <c r="B40" s="32"/>
      <c r="C40" s="211" t="s">
        <v>186</v>
      </c>
      <c r="D40" s="212" t="s">
        <v>187</v>
      </c>
      <c r="E40" s="213" t="s">
        <v>178</v>
      </c>
      <c r="F40" s="214">
        <v>199.1</v>
      </c>
      <c r="H40" s="32"/>
    </row>
    <row r="41" spans="2:8" s="1" customFormat="1" ht="16.899999999999999" customHeight="1">
      <c r="B41" s="32"/>
      <c r="C41" s="215" t="s">
        <v>1</v>
      </c>
      <c r="D41" s="215" t="s">
        <v>526</v>
      </c>
      <c r="E41" s="17" t="s">
        <v>1</v>
      </c>
      <c r="F41" s="216">
        <v>0</v>
      </c>
      <c r="H41" s="32"/>
    </row>
    <row r="42" spans="2:8" s="1" customFormat="1" ht="16.899999999999999" customHeight="1">
      <c r="B42" s="32"/>
      <c r="C42" s="215" t="s">
        <v>1</v>
      </c>
      <c r="D42" s="215" t="s">
        <v>619</v>
      </c>
      <c r="E42" s="17" t="s">
        <v>1</v>
      </c>
      <c r="F42" s="216">
        <v>134.09</v>
      </c>
      <c r="H42" s="32"/>
    </row>
    <row r="43" spans="2:8" s="1" customFormat="1" ht="16.899999999999999" customHeight="1">
      <c r="B43" s="32"/>
      <c r="C43" s="215" t="s">
        <v>1</v>
      </c>
      <c r="D43" s="215" t="s">
        <v>620</v>
      </c>
      <c r="E43" s="17" t="s">
        <v>1</v>
      </c>
      <c r="F43" s="216">
        <v>65.010000000000005</v>
      </c>
      <c r="H43" s="32"/>
    </row>
    <row r="44" spans="2:8" s="1" customFormat="1" ht="16.899999999999999" customHeight="1">
      <c r="B44" s="32"/>
      <c r="C44" s="215" t="s">
        <v>1</v>
      </c>
      <c r="D44" s="215" t="s">
        <v>621</v>
      </c>
      <c r="E44" s="17" t="s">
        <v>1</v>
      </c>
      <c r="F44" s="216">
        <v>0</v>
      </c>
      <c r="H44" s="32"/>
    </row>
    <row r="45" spans="2:8" s="1" customFormat="1" ht="16.899999999999999" customHeight="1">
      <c r="B45" s="32"/>
      <c r="C45" s="215" t="s">
        <v>186</v>
      </c>
      <c r="D45" s="215" t="s">
        <v>622</v>
      </c>
      <c r="E45" s="17" t="s">
        <v>1</v>
      </c>
      <c r="F45" s="216">
        <v>199.1</v>
      </c>
      <c r="H45" s="32"/>
    </row>
    <row r="46" spans="2:8" s="1" customFormat="1" ht="16.899999999999999" customHeight="1">
      <c r="B46" s="32"/>
      <c r="C46" s="217" t="s">
        <v>8385</v>
      </c>
      <c r="H46" s="32"/>
    </row>
    <row r="47" spans="2:8" s="1" customFormat="1" ht="22.5">
      <c r="B47" s="32"/>
      <c r="C47" s="215" t="s">
        <v>609</v>
      </c>
      <c r="D47" s="215" t="s">
        <v>610</v>
      </c>
      <c r="E47" s="17" t="s">
        <v>178</v>
      </c>
      <c r="F47" s="216">
        <v>414.33199999999999</v>
      </c>
      <c r="H47" s="32"/>
    </row>
    <row r="48" spans="2:8" s="1" customFormat="1" ht="22.5">
      <c r="B48" s="32"/>
      <c r="C48" s="215" t="s">
        <v>634</v>
      </c>
      <c r="D48" s="215" t="s">
        <v>635</v>
      </c>
      <c r="E48" s="17" t="s">
        <v>178</v>
      </c>
      <c r="F48" s="216">
        <v>1262.8030000000001</v>
      </c>
      <c r="H48" s="32"/>
    </row>
    <row r="49" spans="2:8" s="1" customFormat="1" ht="22.5">
      <c r="B49" s="32"/>
      <c r="C49" s="215" t="s">
        <v>648</v>
      </c>
      <c r="D49" s="215" t="s">
        <v>649</v>
      </c>
      <c r="E49" s="17" t="s">
        <v>178</v>
      </c>
      <c r="F49" s="216">
        <v>2525.6060000000002</v>
      </c>
      <c r="H49" s="32"/>
    </row>
    <row r="50" spans="2:8" s="1" customFormat="1" ht="16.899999999999999" customHeight="1">
      <c r="B50" s="32"/>
      <c r="C50" s="211" t="s">
        <v>195</v>
      </c>
      <c r="D50" s="212" t="s">
        <v>196</v>
      </c>
      <c r="E50" s="213" t="s">
        <v>178</v>
      </c>
      <c r="F50" s="214">
        <v>150.49199999999999</v>
      </c>
      <c r="H50" s="32"/>
    </row>
    <row r="51" spans="2:8" s="1" customFormat="1" ht="16.899999999999999" customHeight="1">
      <c r="B51" s="32"/>
      <c r="C51" s="215" t="s">
        <v>1</v>
      </c>
      <c r="D51" s="215" t="s">
        <v>612</v>
      </c>
      <c r="E51" s="17" t="s">
        <v>1</v>
      </c>
      <c r="F51" s="216">
        <v>0</v>
      </c>
      <c r="H51" s="32"/>
    </row>
    <row r="52" spans="2:8" s="1" customFormat="1" ht="16.899999999999999" customHeight="1">
      <c r="B52" s="32"/>
      <c r="C52" s="215" t="s">
        <v>1</v>
      </c>
      <c r="D52" s="215" t="s">
        <v>613</v>
      </c>
      <c r="E52" s="17" t="s">
        <v>1</v>
      </c>
      <c r="F52" s="216">
        <v>0</v>
      </c>
      <c r="H52" s="32"/>
    </row>
    <row r="53" spans="2:8" s="1" customFormat="1" ht="16.899999999999999" customHeight="1">
      <c r="B53" s="32"/>
      <c r="C53" s="215" t="s">
        <v>1</v>
      </c>
      <c r="D53" s="215" t="s">
        <v>614</v>
      </c>
      <c r="E53" s="17" t="s">
        <v>1</v>
      </c>
      <c r="F53" s="216">
        <v>0</v>
      </c>
      <c r="H53" s="32"/>
    </row>
    <row r="54" spans="2:8" s="1" customFormat="1" ht="16.899999999999999" customHeight="1">
      <c r="B54" s="32"/>
      <c r="C54" s="215" t="s">
        <v>1</v>
      </c>
      <c r="D54" s="215" t="s">
        <v>615</v>
      </c>
      <c r="E54" s="17" t="s">
        <v>1</v>
      </c>
      <c r="F54" s="216">
        <v>0</v>
      </c>
      <c r="H54" s="32"/>
    </row>
    <row r="55" spans="2:8" s="1" customFormat="1" ht="16.899999999999999" customHeight="1">
      <c r="B55" s="32"/>
      <c r="C55" s="215" t="s">
        <v>1</v>
      </c>
      <c r="D55" s="215" t="s">
        <v>454</v>
      </c>
      <c r="E55" s="17" t="s">
        <v>1</v>
      </c>
      <c r="F55" s="216">
        <v>0</v>
      </c>
      <c r="H55" s="32"/>
    </row>
    <row r="56" spans="2:8" s="1" customFormat="1" ht="22.5">
      <c r="B56" s="32"/>
      <c r="C56" s="215" t="s">
        <v>1</v>
      </c>
      <c r="D56" s="215" t="s">
        <v>616</v>
      </c>
      <c r="E56" s="17" t="s">
        <v>1</v>
      </c>
      <c r="F56" s="216">
        <v>125.41</v>
      </c>
      <c r="H56" s="32"/>
    </row>
    <row r="57" spans="2:8" s="1" customFormat="1" ht="16.899999999999999" customHeight="1">
      <c r="B57" s="32"/>
      <c r="C57" s="215" t="s">
        <v>1</v>
      </c>
      <c r="D57" s="215" t="s">
        <v>617</v>
      </c>
      <c r="E57" s="17" t="s">
        <v>1</v>
      </c>
      <c r="F57" s="216">
        <v>25.082000000000001</v>
      </c>
      <c r="H57" s="32"/>
    </row>
    <row r="58" spans="2:8" s="1" customFormat="1" ht="16.899999999999999" customHeight="1">
      <c r="B58" s="32"/>
      <c r="C58" s="215" t="s">
        <v>195</v>
      </c>
      <c r="D58" s="215" t="s">
        <v>618</v>
      </c>
      <c r="E58" s="17" t="s">
        <v>1</v>
      </c>
      <c r="F58" s="216">
        <v>150.49199999999999</v>
      </c>
      <c r="H58" s="32"/>
    </row>
    <row r="59" spans="2:8" s="1" customFormat="1" ht="16.899999999999999" customHeight="1">
      <c r="B59" s="32"/>
      <c r="C59" s="217" t="s">
        <v>8385</v>
      </c>
      <c r="H59" s="32"/>
    </row>
    <row r="60" spans="2:8" s="1" customFormat="1" ht="22.5">
      <c r="B60" s="32"/>
      <c r="C60" s="215" t="s">
        <v>609</v>
      </c>
      <c r="D60" s="215" t="s">
        <v>610</v>
      </c>
      <c r="E60" s="17" t="s">
        <v>178</v>
      </c>
      <c r="F60" s="216">
        <v>414.33199999999999</v>
      </c>
      <c r="H60" s="32"/>
    </row>
    <row r="61" spans="2:8" s="1" customFormat="1" ht="22.5">
      <c r="B61" s="32"/>
      <c r="C61" s="215" t="s">
        <v>634</v>
      </c>
      <c r="D61" s="215" t="s">
        <v>635</v>
      </c>
      <c r="E61" s="17" t="s">
        <v>178</v>
      </c>
      <c r="F61" s="216">
        <v>1262.8030000000001</v>
      </c>
      <c r="H61" s="32"/>
    </row>
    <row r="62" spans="2:8" s="1" customFormat="1" ht="22.5">
      <c r="B62" s="32"/>
      <c r="C62" s="215" t="s">
        <v>648</v>
      </c>
      <c r="D62" s="215" t="s">
        <v>649</v>
      </c>
      <c r="E62" s="17" t="s">
        <v>178</v>
      </c>
      <c r="F62" s="216">
        <v>2525.6060000000002</v>
      </c>
      <c r="H62" s="32"/>
    </row>
    <row r="63" spans="2:8" s="1" customFormat="1" ht="16.899999999999999" customHeight="1">
      <c r="B63" s="32"/>
      <c r="C63" s="211" t="s">
        <v>216</v>
      </c>
      <c r="D63" s="212" t="s">
        <v>217</v>
      </c>
      <c r="E63" s="213" t="s">
        <v>178</v>
      </c>
      <c r="F63" s="214">
        <v>64.739999999999995</v>
      </c>
      <c r="H63" s="32"/>
    </row>
    <row r="64" spans="2:8" s="1" customFormat="1" ht="16.899999999999999" customHeight="1">
      <c r="B64" s="32"/>
      <c r="C64" s="215" t="s">
        <v>1</v>
      </c>
      <c r="D64" s="215" t="s">
        <v>478</v>
      </c>
      <c r="E64" s="17" t="s">
        <v>1</v>
      </c>
      <c r="F64" s="216">
        <v>0</v>
      </c>
      <c r="H64" s="32"/>
    </row>
    <row r="65" spans="2:8" s="1" customFormat="1" ht="16.899999999999999" customHeight="1">
      <c r="B65" s="32"/>
      <c r="C65" s="215" t="s">
        <v>1</v>
      </c>
      <c r="D65" s="215" t="s">
        <v>623</v>
      </c>
      <c r="E65" s="17" t="s">
        <v>1</v>
      </c>
      <c r="F65" s="216">
        <v>53.95</v>
      </c>
      <c r="H65" s="32"/>
    </row>
    <row r="66" spans="2:8" s="1" customFormat="1" ht="16.899999999999999" customHeight="1">
      <c r="B66" s="32"/>
      <c r="C66" s="215" t="s">
        <v>1</v>
      </c>
      <c r="D66" s="215" t="s">
        <v>624</v>
      </c>
      <c r="E66" s="17" t="s">
        <v>1</v>
      </c>
      <c r="F66" s="216">
        <v>10.79</v>
      </c>
      <c r="H66" s="32"/>
    </row>
    <row r="67" spans="2:8" s="1" customFormat="1" ht="16.899999999999999" customHeight="1">
      <c r="B67" s="32"/>
      <c r="C67" s="215" t="s">
        <v>216</v>
      </c>
      <c r="D67" s="215" t="s">
        <v>625</v>
      </c>
      <c r="E67" s="17" t="s">
        <v>1</v>
      </c>
      <c r="F67" s="216">
        <v>64.739999999999995</v>
      </c>
      <c r="H67" s="32"/>
    </row>
    <row r="68" spans="2:8" s="1" customFormat="1" ht="16.899999999999999" customHeight="1">
      <c r="B68" s="32"/>
      <c r="C68" s="217" t="s">
        <v>8385</v>
      </c>
      <c r="H68" s="32"/>
    </row>
    <row r="69" spans="2:8" s="1" customFormat="1" ht="22.5">
      <c r="B69" s="32"/>
      <c r="C69" s="215" t="s">
        <v>609</v>
      </c>
      <c r="D69" s="215" t="s">
        <v>610</v>
      </c>
      <c r="E69" s="17" t="s">
        <v>178</v>
      </c>
      <c r="F69" s="216">
        <v>414.33199999999999</v>
      </c>
      <c r="H69" s="32"/>
    </row>
    <row r="70" spans="2:8" s="1" customFormat="1" ht="22.5">
      <c r="B70" s="32"/>
      <c r="C70" s="215" t="s">
        <v>634</v>
      </c>
      <c r="D70" s="215" t="s">
        <v>635</v>
      </c>
      <c r="E70" s="17" t="s">
        <v>178</v>
      </c>
      <c r="F70" s="216">
        <v>1262.8030000000001</v>
      </c>
      <c r="H70" s="32"/>
    </row>
    <row r="71" spans="2:8" s="1" customFormat="1" ht="22.5">
      <c r="B71" s="32"/>
      <c r="C71" s="215" t="s">
        <v>648</v>
      </c>
      <c r="D71" s="215" t="s">
        <v>649</v>
      </c>
      <c r="E71" s="17" t="s">
        <v>178</v>
      </c>
      <c r="F71" s="216">
        <v>2525.6060000000002</v>
      </c>
      <c r="H71" s="32"/>
    </row>
    <row r="72" spans="2:8" s="1" customFormat="1" ht="16.899999999999999" customHeight="1">
      <c r="B72" s="32"/>
      <c r="C72" s="211" t="s">
        <v>189</v>
      </c>
      <c r="D72" s="212" t="s">
        <v>190</v>
      </c>
      <c r="E72" s="213" t="s">
        <v>178</v>
      </c>
      <c r="F72" s="214">
        <v>22.803999999999998</v>
      </c>
      <c r="H72" s="32"/>
    </row>
    <row r="73" spans="2:8" s="1" customFormat="1" ht="16.899999999999999" customHeight="1">
      <c r="B73" s="32"/>
      <c r="C73" s="215" t="s">
        <v>1</v>
      </c>
      <c r="D73" s="215" t="s">
        <v>1680</v>
      </c>
      <c r="E73" s="17" t="s">
        <v>1</v>
      </c>
      <c r="F73" s="216">
        <v>0</v>
      </c>
      <c r="H73" s="32"/>
    </row>
    <row r="74" spans="2:8" s="1" customFormat="1" ht="16.899999999999999" customHeight="1">
      <c r="B74" s="32"/>
      <c r="C74" s="215" t="s">
        <v>1</v>
      </c>
      <c r="D74" s="215" t="s">
        <v>1681</v>
      </c>
      <c r="E74" s="17" t="s">
        <v>1</v>
      </c>
      <c r="F74" s="216">
        <v>4.87</v>
      </c>
      <c r="H74" s="32"/>
    </row>
    <row r="75" spans="2:8" s="1" customFormat="1" ht="16.899999999999999" customHeight="1">
      <c r="B75" s="32"/>
      <c r="C75" s="215" t="s">
        <v>1</v>
      </c>
      <c r="D75" s="215" t="s">
        <v>1682</v>
      </c>
      <c r="E75" s="17" t="s">
        <v>1</v>
      </c>
      <c r="F75" s="216">
        <v>12.29</v>
      </c>
      <c r="H75" s="32"/>
    </row>
    <row r="76" spans="2:8" s="1" customFormat="1" ht="16.899999999999999" customHeight="1">
      <c r="B76" s="32"/>
      <c r="C76" s="215" t="s">
        <v>1</v>
      </c>
      <c r="D76" s="215" t="s">
        <v>1683</v>
      </c>
      <c r="E76" s="17" t="s">
        <v>1</v>
      </c>
      <c r="F76" s="216">
        <v>5.6440000000000001</v>
      </c>
      <c r="H76" s="32"/>
    </row>
    <row r="77" spans="2:8" s="1" customFormat="1" ht="16.899999999999999" customHeight="1">
      <c r="B77" s="32"/>
      <c r="C77" s="215" t="s">
        <v>189</v>
      </c>
      <c r="D77" s="215" t="s">
        <v>632</v>
      </c>
      <c r="E77" s="17" t="s">
        <v>1</v>
      </c>
      <c r="F77" s="216">
        <v>22.803999999999998</v>
      </c>
      <c r="H77" s="32"/>
    </row>
    <row r="78" spans="2:8" s="1" customFormat="1" ht="16.899999999999999" customHeight="1">
      <c r="B78" s="32"/>
      <c r="C78" s="217" t="s">
        <v>8385</v>
      </c>
      <c r="H78" s="32"/>
    </row>
    <row r="79" spans="2:8" s="1" customFormat="1" ht="22.5">
      <c r="B79" s="32"/>
      <c r="C79" s="215" t="s">
        <v>1668</v>
      </c>
      <c r="D79" s="215" t="s">
        <v>1669</v>
      </c>
      <c r="E79" s="17" t="s">
        <v>178</v>
      </c>
      <c r="F79" s="216">
        <v>848.471</v>
      </c>
      <c r="H79" s="32"/>
    </row>
    <row r="80" spans="2:8" s="1" customFormat="1" ht="22.5">
      <c r="B80" s="32"/>
      <c r="C80" s="215" t="s">
        <v>634</v>
      </c>
      <c r="D80" s="215" t="s">
        <v>635</v>
      </c>
      <c r="E80" s="17" t="s">
        <v>178</v>
      </c>
      <c r="F80" s="216">
        <v>1262.8030000000001</v>
      </c>
      <c r="H80" s="32"/>
    </row>
    <row r="81" spans="2:8" s="1" customFormat="1" ht="22.5">
      <c r="B81" s="32"/>
      <c r="C81" s="215" t="s">
        <v>648</v>
      </c>
      <c r="D81" s="215" t="s">
        <v>649</v>
      </c>
      <c r="E81" s="17" t="s">
        <v>178</v>
      </c>
      <c r="F81" s="216">
        <v>2525.6060000000002</v>
      </c>
      <c r="H81" s="32"/>
    </row>
    <row r="82" spans="2:8" s="1" customFormat="1" ht="16.899999999999999" customHeight="1">
      <c r="B82" s="32"/>
      <c r="C82" s="215" t="s">
        <v>627</v>
      </c>
      <c r="D82" s="215" t="s">
        <v>628</v>
      </c>
      <c r="E82" s="17" t="s">
        <v>178</v>
      </c>
      <c r="F82" s="216">
        <v>22.803999999999998</v>
      </c>
      <c r="H82" s="32"/>
    </row>
    <row r="83" spans="2:8" s="1" customFormat="1" ht="16.899999999999999" customHeight="1">
      <c r="B83" s="32"/>
      <c r="C83" s="211" t="s">
        <v>219</v>
      </c>
      <c r="D83" s="212" t="s">
        <v>220</v>
      </c>
      <c r="E83" s="213" t="s">
        <v>178</v>
      </c>
      <c r="F83" s="214">
        <v>30.027000000000001</v>
      </c>
      <c r="H83" s="32"/>
    </row>
    <row r="84" spans="2:8" s="1" customFormat="1" ht="16.899999999999999" customHeight="1">
      <c r="B84" s="32"/>
      <c r="C84" s="215" t="s">
        <v>1</v>
      </c>
      <c r="D84" s="215" t="s">
        <v>1684</v>
      </c>
      <c r="E84" s="17" t="s">
        <v>1</v>
      </c>
      <c r="F84" s="216">
        <v>0</v>
      </c>
      <c r="H84" s="32"/>
    </row>
    <row r="85" spans="2:8" s="1" customFormat="1" ht="16.899999999999999" customHeight="1">
      <c r="B85" s="32"/>
      <c r="C85" s="215" t="s">
        <v>1</v>
      </c>
      <c r="D85" s="215" t="s">
        <v>1685</v>
      </c>
      <c r="E85" s="17" t="s">
        <v>1</v>
      </c>
      <c r="F85" s="216">
        <v>18.75</v>
      </c>
      <c r="H85" s="32"/>
    </row>
    <row r="86" spans="2:8" s="1" customFormat="1" ht="16.899999999999999" customHeight="1">
      <c r="B86" s="32"/>
      <c r="C86" s="215" t="s">
        <v>1</v>
      </c>
      <c r="D86" s="215" t="s">
        <v>1686</v>
      </c>
      <c r="E86" s="17" t="s">
        <v>1</v>
      </c>
      <c r="F86" s="216">
        <v>5.633</v>
      </c>
      <c r="H86" s="32"/>
    </row>
    <row r="87" spans="2:8" s="1" customFormat="1" ht="16.899999999999999" customHeight="1">
      <c r="B87" s="32"/>
      <c r="C87" s="215" t="s">
        <v>1</v>
      </c>
      <c r="D87" s="215" t="s">
        <v>1687</v>
      </c>
      <c r="E87" s="17" t="s">
        <v>1</v>
      </c>
      <c r="F87" s="216">
        <v>5.6440000000000001</v>
      </c>
      <c r="H87" s="32"/>
    </row>
    <row r="88" spans="2:8" s="1" customFormat="1" ht="16.899999999999999" customHeight="1">
      <c r="B88" s="32"/>
      <c r="C88" s="215" t="s">
        <v>219</v>
      </c>
      <c r="D88" s="215" t="s">
        <v>1688</v>
      </c>
      <c r="E88" s="17" t="s">
        <v>1</v>
      </c>
      <c r="F88" s="216">
        <v>30.027000000000001</v>
      </c>
      <c r="H88" s="32"/>
    </row>
    <row r="89" spans="2:8" s="1" customFormat="1" ht="16.899999999999999" customHeight="1">
      <c r="B89" s="32"/>
      <c r="C89" s="217" t="s">
        <v>8385</v>
      </c>
      <c r="H89" s="32"/>
    </row>
    <row r="90" spans="2:8" s="1" customFormat="1" ht="22.5">
      <c r="B90" s="32"/>
      <c r="C90" s="215" t="s">
        <v>1668</v>
      </c>
      <c r="D90" s="215" t="s">
        <v>1669</v>
      </c>
      <c r="E90" s="17" t="s">
        <v>178</v>
      </c>
      <c r="F90" s="216">
        <v>848.471</v>
      </c>
      <c r="H90" s="32"/>
    </row>
    <row r="91" spans="2:8" s="1" customFormat="1" ht="22.5">
      <c r="B91" s="32"/>
      <c r="C91" s="215" t="s">
        <v>634</v>
      </c>
      <c r="D91" s="215" t="s">
        <v>635</v>
      </c>
      <c r="E91" s="17" t="s">
        <v>178</v>
      </c>
      <c r="F91" s="216">
        <v>1262.8030000000001</v>
      </c>
      <c r="H91" s="32"/>
    </row>
    <row r="92" spans="2:8" s="1" customFormat="1" ht="22.5">
      <c r="B92" s="32"/>
      <c r="C92" s="215" t="s">
        <v>648</v>
      </c>
      <c r="D92" s="215" t="s">
        <v>649</v>
      </c>
      <c r="E92" s="17" t="s">
        <v>178</v>
      </c>
      <c r="F92" s="216">
        <v>2525.6060000000002</v>
      </c>
      <c r="H92" s="32"/>
    </row>
    <row r="93" spans="2:8" s="1" customFormat="1" ht="16.899999999999999" customHeight="1">
      <c r="B93" s="32"/>
      <c r="C93" s="211" t="s">
        <v>199</v>
      </c>
      <c r="D93" s="212" t="s">
        <v>200</v>
      </c>
      <c r="E93" s="213" t="s">
        <v>178</v>
      </c>
      <c r="F93" s="214">
        <v>57.71</v>
      </c>
      <c r="H93" s="32"/>
    </row>
    <row r="94" spans="2:8" s="1" customFormat="1" ht="16.899999999999999" customHeight="1">
      <c r="B94" s="32"/>
      <c r="C94" s="215" t="s">
        <v>1</v>
      </c>
      <c r="D94" s="215" t="s">
        <v>526</v>
      </c>
      <c r="E94" s="17" t="s">
        <v>1</v>
      </c>
      <c r="F94" s="216">
        <v>0</v>
      </c>
      <c r="H94" s="32"/>
    </row>
    <row r="95" spans="2:8" s="1" customFormat="1" ht="16.899999999999999" customHeight="1">
      <c r="B95" s="32"/>
      <c r="C95" s="215" t="s">
        <v>1</v>
      </c>
      <c r="D95" s="215" t="s">
        <v>674</v>
      </c>
      <c r="E95" s="17" t="s">
        <v>1</v>
      </c>
      <c r="F95" s="216">
        <v>12.29</v>
      </c>
      <c r="H95" s="32"/>
    </row>
    <row r="96" spans="2:8" s="1" customFormat="1" ht="16.899999999999999" customHeight="1">
      <c r="B96" s="32"/>
      <c r="C96" s="215" t="s">
        <v>1</v>
      </c>
      <c r="D96" s="215" t="s">
        <v>675</v>
      </c>
      <c r="E96" s="17" t="s">
        <v>1</v>
      </c>
      <c r="F96" s="216">
        <v>39.19</v>
      </c>
      <c r="H96" s="32"/>
    </row>
    <row r="97" spans="2:8" s="1" customFormat="1" ht="16.899999999999999" customHeight="1">
      <c r="B97" s="32"/>
      <c r="C97" s="215" t="s">
        <v>1</v>
      </c>
      <c r="D97" s="215" t="s">
        <v>676</v>
      </c>
      <c r="E97" s="17" t="s">
        <v>1</v>
      </c>
      <c r="F97" s="216">
        <v>6.23</v>
      </c>
      <c r="H97" s="32"/>
    </row>
    <row r="98" spans="2:8" s="1" customFormat="1" ht="16.899999999999999" customHeight="1">
      <c r="B98" s="32"/>
      <c r="C98" s="215" t="s">
        <v>199</v>
      </c>
      <c r="D98" s="215" t="s">
        <v>677</v>
      </c>
      <c r="E98" s="17" t="s">
        <v>1</v>
      </c>
      <c r="F98" s="216">
        <v>57.71</v>
      </c>
      <c r="H98" s="32"/>
    </row>
    <row r="99" spans="2:8" s="1" customFormat="1" ht="16.899999999999999" customHeight="1">
      <c r="B99" s="32"/>
      <c r="C99" s="217" t="s">
        <v>8385</v>
      </c>
      <c r="H99" s="32"/>
    </row>
    <row r="100" spans="2:8" s="1" customFormat="1" ht="22.5">
      <c r="B100" s="32"/>
      <c r="C100" s="215" t="s">
        <v>665</v>
      </c>
      <c r="D100" s="215" t="s">
        <v>666</v>
      </c>
      <c r="E100" s="17" t="s">
        <v>178</v>
      </c>
      <c r="F100" s="216">
        <v>70.510000000000005</v>
      </c>
      <c r="H100" s="32"/>
    </row>
    <row r="101" spans="2:8" s="1" customFormat="1" ht="16.899999999999999" customHeight="1">
      <c r="B101" s="32"/>
      <c r="C101" s="215" t="s">
        <v>682</v>
      </c>
      <c r="D101" s="215" t="s">
        <v>683</v>
      </c>
      <c r="E101" s="17" t="s">
        <v>178</v>
      </c>
      <c r="F101" s="216">
        <v>70.510000000000005</v>
      </c>
      <c r="H101" s="32"/>
    </row>
    <row r="102" spans="2:8" s="1" customFormat="1" ht="16.899999999999999" customHeight="1">
      <c r="B102" s="32"/>
      <c r="C102" s="211" t="s">
        <v>203</v>
      </c>
      <c r="D102" s="212" t="s">
        <v>204</v>
      </c>
      <c r="E102" s="213" t="s">
        <v>178</v>
      </c>
      <c r="F102" s="214">
        <v>12.8</v>
      </c>
      <c r="H102" s="32"/>
    </row>
    <row r="103" spans="2:8" s="1" customFormat="1" ht="16.899999999999999" customHeight="1">
      <c r="B103" s="32"/>
      <c r="C103" s="215" t="s">
        <v>1</v>
      </c>
      <c r="D103" s="215" t="s">
        <v>668</v>
      </c>
      <c r="E103" s="17" t="s">
        <v>1</v>
      </c>
      <c r="F103" s="216">
        <v>0</v>
      </c>
      <c r="H103" s="32"/>
    </row>
    <row r="104" spans="2:8" s="1" customFormat="1" ht="16.899999999999999" customHeight="1">
      <c r="B104" s="32"/>
      <c r="C104" s="215" t="s">
        <v>1</v>
      </c>
      <c r="D104" s="215" t="s">
        <v>669</v>
      </c>
      <c r="E104" s="17" t="s">
        <v>1</v>
      </c>
      <c r="F104" s="216">
        <v>0</v>
      </c>
      <c r="H104" s="32"/>
    </row>
    <row r="105" spans="2:8" s="1" customFormat="1" ht="16.899999999999999" customHeight="1">
      <c r="B105" s="32"/>
      <c r="C105" s="215" t="s">
        <v>1</v>
      </c>
      <c r="D105" s="215" t="s">
        <v>1</v>
      </c>
      <c r="E105" s="17" t="s">
        <v>1</v>
      </c>
      <c r="F105" s="216">
        <v>0</v>
      </c>
      <c r="H105" s="32"/>
    </row>
    <row r="106" spans="2:8" s="1" customFormat="1" ht="16.899999999999999" customHeight="1">
      <c r="B106" s="32"/>
      <c r="C106" s="215" t="s">
        <v>1</v>
      </c>
      <c r="D106" s="215" t="s">
        <v>670</v>
      </c>
      <c r="E106" s="17" t="s">
        <v>1</v>
      </c>
      <c r="F106" s="216">
        <v>0</v>
      </c>
      <c r="H106" s="32"/>
    </row>
    <row r="107" spans="2:8" s="1" customFormat="1" ht="16.899999999999999" customHeight="1">
      <c r="B107" s="32"/>
      <c r="C107" s="215" t="s">
        <v>1</v>
      </c>
      <c r="D107" s="215" t="s">
        <v>671</v>
      </c>
      <c r="E107" s="17" t="s">
        <v>1</v>
      </c>
      <c r="F107" s="216">
        <v>4.29</v>
      </c>
      <c r="H107" s="32"/>
    </row>
    <row r="108" spans="2:8" s="1" customFormat="1" ht="16.899999999999999" customHeight="1">
      <c r="B108" s="32"/>
      <c r="C108" s="215" t="s">
        <v>1</v>
      </c>
      <c r="D108" s="215" t="s">
        <v>672</v>
      </c>
      <c r="E108" s="17" t="s">
        <v>1</v>
      </c>
      <c r="F108" s="216">
        <v>8.51</v>
      </c>
      <c r="H108" s="32"/>
    </row>
    <row r="109" spans="2:8" s="1" customFormat="1" ht="16.899999999999999" customHeight="1">
      <c r="B109" s="32"/>
      <c r="C109" s="215" t="s">
        <v>203</v>
      </c>
      <c r="D109" s="215" t="s">
        <v>673</v>
      </c>
      <c r="E109" s="17" t="s">
        <v>1</v>
      </c>
      <c r="F109" s="216">
        <v>12.8</v>
      </c>
      <c r="H109" s="32"/>
    </row>
    <row r="110" spans="2:8" s="1" customFormat="1" ht="16.899999999999999" customHeight="1">
      <c r="B110" s="32"/>
      <c r="C110" s="217" t="s">
        <v>8385</v>
      </c>
      <c r="H110" s="32"/>
    </row>
    <row r="111" spans="2:8" s="1" customFormat="1" ht="22.5">
      <c r="B111" s="32"/>
      <c r="C111" s="215" t="s">
        <v>665</v>
      </c>
      <c r="D111" s="215" t="s">
        <v>666</v>
      </c>
      <c r="E111" s="17" t="s">
        <v>178</v>
      </c>
      <c r="F111" s="216">
        <v>70.510000000000005</v>
      </c>
      <c r="H111" s="32"/>
    </row>
    <row r="112" spans="2:8" s="1" customFormat="1" ht="16.899999999999999" customHeight="1">
      <c r="B112" s="32"/>
      <c r="C112" s="215" t="s">
        <v>682</v>
      </c>
      <c r="D112" s="215" t="s">
        <v>683</v>
      </c>
      <c r="E112" s="17" t="s">
        <v>178</v>
      </c>
      <c r="F112" s="216">
        <v>70.510000000000005</v>
      </c>
      <c r="H112" s="32"/>
    </row>
    <row r="113" spans="2:8" s="1" customFormat="1" ht="16.899999999999999" customHeight="1">
      <c r="B113" s="32"/>
      <c r="C113" s="211" t="s">
        <v>701</v>
      </c>
      <c r="D113" s="212" t="s">
        <v>8386</v>
      </c>
      <c r="E113" s="213" t="s">
        <v>178</v>
      </c>
      <c r="F113" s="214">
        <v>1.335</v>
      </c>
      <c r="H113" s="32"/>
    </row>
    <row r="114" spans="2:8" s="1" customFormat="1" ht="16.899999999999999" customHeight="1">
      <c r="B114" s="32"/>
      <c r="C114" s="215" t="s">
        <v>1</v>
      </c>
      <c r="D114" s="215" t="s">
        <v>692</v>
      </c>
      <c r="E114" s="17" t="s">
        <v>1</v>
      </c>
      <c r="F114" s="216">
        <v>0</v>
      </c>
      <c r="H114" s="32"/>
    </row>
    <row r="115" spans="2:8" s="1" customFormat="1" ht="16.899999999999999" customHeight="1">
      <c r="B115" s="32"/>
      <c r="C115" s="215" t="s">
        <v>1</v>
      </c>
      <c r="D115" s="215" t="s">
        <v>693</v>
      </c>
      <c r="E115" s="17" t="s">
        <v>1</v>
      </c>
      <c r="F115" s="216">
        <v>0</v>
      </c>
      <c r="H115" s="32"/>
    </row>
    <row r="116" spans="2:8" s="1" customFormat="1" ht="16.899999999999999" customHeight="1">
      <c r="B116" s="32"/>
      <c r="C116" s="215" t="s">
        <v>1</v>
      </c>
      <c r="D116" s="215" t="s">
        <v>694</v>
      </c>
      <c r="E116" s="17" t="s">
        <v>1</v>
      </c>
      <c r="F116" s="216">
        <v>8.6999999999999994E-2</v>
      </c>
      <c r="H116" s="32"/>
    </row>
    <row r="117" spans="2:8" s="1" customFormat="1" ht="16.899999999999999" customHeight="1">
      <c r="B117" s="32"/>
      <c r="C117" s="215" t="s">
        <v>1</v>
      </c>
      <c r="D117" s="215" t="s">
        <v>695</v>
      </c>
      <c r="E117" s="17" t="s">
        <v>1</v>
      </c>
      <c r="F117" s="216">
        <v>0.9</v>
      </c>
      <c r="H117" s="32"/>
    </row>
    <row r="118" spans="2:8" s="1" customFormat="1" ht="16.899999999999999" customHeight="1">
      <c r="B118" s="32"/>
      <c r="C118" s="215" t="s">
        <v>1</v>
      </c>
      <c r="D118" s="215" t="s">
        <v>526</v>
      </c>
      <c r="E118" s="17" t="s">
        <v>1</v>
      </c>
      <c r="F118" s="216">
        <v>0</v>
      </c>
      <c r="H118" s="32"/>
    </row>
    <row r="119" spans="2:8" s="1" customFormat="1" ht="16.899999999999999" customHeight="1">
      <c r="B119" s="32"/>
      <c r="C119" s="215" t="s">
        <v>1</v>
      </c>
      <c r="D119" s="215" t="s">
        <v>697</v>
      </c>
      <c r="E119" s="17" t="s">
        <v>1</v>
      </c>
      <c r="F119" s="216">
        <v>8.6999999999999994E-2</v>
      </c>
      <c r="H119" s="32"/>
    </row>
    <row r="120" spans="2:8" s="1" customFormat="1" ht="16.899999999999999" customHeight="1">
      <c r="B120" s="32"/>
      <c r="C120" s="215" t="s">
        <v>1</v>
      </c>
      <c r="D120" s="215" t="s">
        <v>698</v>
      </c>
      <c r="E120" s="17" t="s">
        <v>1</v>
      </c>
      <c r="F120" s="216">
        <v>8.6999999999999994E-2</v>
      </c>
      <c r="H120" s="32"/>
    </row>
    <row r="121" spans="2:8" s="1" customFormat="1" ht="16.899999999999999" customHeight="1">
      <c r="B121" s="32"/>
      <c r="C121" s="215" t="s">
        <v>1</v>
      </c>
      <c r="D121" s="215" t="s">
        <v>478</v>
      </c>
      <c r="E121" s="17" t="s">
        <v>1</v>
      </c>
      <c r="F121" s="216">
        <v>0</v>
      </c>
      <c r="H121" s="32"/>
    </row>
    <row r="122" spans="2:8" s="1" customFormat="1" ht="16.899999999999999" customHeight="1">
      <c r="B122" s="32"/>
      <c r="C122" s="215" t="s">
        <v>1</v>
      </c>
      <c r="D122" s="215" t="s">
        <v>699</v>
      </c>
      <c r="E122" s="17" t="s">
        <v>1</v>
      </c>
      <c r="F122" s="216">
        <v>8.6999999999999994E-2</v>
      </c>
      <c r="H122" s="32"/>
    </row>
    <row r="123" spans="2:8" s="1" customFormat="1" ht="16.899999999999999" customHeight="1">
      <c r="B123" s="32"/>
      <c r="C123" s="215" t="s">
        <v>1</v>
      </c>
      <c r="D123" s="215" t="s">
        <v>700</v>
      </c>
      <c r="E123" s="17" t="s">
        <v>1</v>
      </c>
      <c r="F123" s="216">
        <v>8.6999999999999994E-2</v>
      </c>
      <c r="H123" s="32"/>
    </row>
    <row r="124" spans="2:8" s="1" customFormat="1" ht="16.899999999999999" customHeight="1">
      <c r="B124" s="32"/>
      <c r="C124" s="215" t="s">
        <v>701</v>
      </c>
      <c r="D124" s="215" t="s">
        <v>161</v>
      </c>
      <c r="E124" s="17" t="s">
        <v>1</v>
      </c>
      <c r="F124" s="216">
        <v>1.335</v>
      </c>
      <c r="H124" s="32"/>
    </row>
    <row r="125" spans="2:8" s="1" customFormat="1" ht="24">
      <c r="B125" s="32"/>
      <c r="C125" s="211" t="s">
        <v>714</v>
      </c>
      <c r="D125" s="212" t="s">
        <v>8387</v>
      </c>
      <c r="E125" s="213" t="s">
        <v>178</v>
      </c>
      <c r="F125" s="214">
        <v>1.2809999999999999</v>
      </c>
      <c r="H125" s="32"/>
    </row>
    <row r="126" spans="2:8" s="1" customFormat="1" ht="16.899999999999999" customHeight="1">
      <c r="B126" s="32"/>
      <c r="C126" s="215" t="s">
        <v>1</v>
      </c>
      <c r="D126" s="215" t="s">
        <v>706</v>
      </c>
      <c r="E126" s="17" t="s">
        <v>1</v>
      </c>
      <c r="F126" s="216">
        <v>0</v>
      </c>
      <c r="H126" s="32"/>
    </row>
    <row r="127" spans="2:8" s="1" customFormat="1" ht="16.899999999999999" customHeight="1">
      <c r="B127" s="32"/>
      <c r="C127" s="215" t="s">
        <v>1</v>
      </c>
      <c r="D127" s="215" t="s">
        <v>707</v>
      </c>
      <c r="E127" s="17" t="s">
        <v>1</v>
      </c>
      <c r="F127" s="216">
        <v>0</v>
      </c>
      <c r="H127" s="32"/>
    </row>
    <row r="128" spans="2:8" s="1" customFormat="1" ht="16.899999999999999" customHeight="1">
      <c r="B128" s="32"/>
      <c r="C128" s="215" t="s">
        <v>1</v>
      </c>
      <c r="D128" s="215" t="s">
        <v>454</v>
      </c>
      <c r="E128" s="17" t="s">
        <v>1</v>
      </c>
      <c r="F128" s="216">
        <v>0</v>
      </c>
      <c r="H128" s="32"/>
    </row>
    <row r="129" spans="2:8" s="1" customFormat="1" ht="16.899999999999999" customHeight="1">
      <c r="B129" s="32"/>
      <c r="C129" s="215" t="s">
        <v>1</v>
      </c>
      <c r="D129" s="215" t="s">
        <v>708</v>
      </c>
      <c r="E129" s="17" t="s">
        <v>1</v>
      </c>
      <c r="F129" s="216">
        <v>8.7999999999999995E-2</v>
      </c>
      <c r="H129" s="32"/>
    </row>
    <row r="130" spans="2:8" s="1" customFormat="1" ht="16.899999999999999" customHeight="1">
      <c r="B130" s="32"/>
      <c r="C130" s="215" t="s">
        <v>1</v>
      </c>
      <c r="D130" s="215" t="s">
        <v>710</v>
      </c>
      <c r="E130" s="17" t="s">
        <v>1</v>
      </c>
      <c r="F130" s="216">
        <v>0</v>
      </c>
      <c r="H130" s="32"/>
    </row>
    <row r="131" spans="2:8" s="1" customFormat="1" ht="16.899999999999999" customHeight="1">
      <c r="B131" s="32"/>
      <c r="C131" s="215" t="s">
        <v>1</v>
      </c>
      <c r="D131" s="215" t="s">
        <v>711</v>
      </c>
      <c r="E131" s="17" t="s">
        <v>1</v>
      </c>
      <c r="F131" s="216">
        <v>1.0229999999999999</v>
      </c>
      <c r="H131" s="32"/>
    </row>
    <row r="132" spans="2:8" s="1" customFormat="1" ht="16.899999999999999" customHeight="1">
      <c r="B132" s="32"/>
      <c r="C132" s="215" t="s">
        <v>1</v>
      </c>
      <c r="D132" s="215" t="s">
        <v>712</v>
      </c>
      <c r="E132" s="17" t="s">
        <v>1</v>
      </c>
      <c r="F132" s="216">
        <v>0.17</v>
      </c>
      <c r="H132" s="32"/>
    </row>
    <row r="133" spans="2:8" s="1" customFormat="1" ht="16.899999999999999" customHeight="1">
      <c r="B133" s="32"/>
      <c r="C133" s="215" t="s">
        <v>1</v>
      </c>
      <c r="D133" s="215" t="s">
        <v>713</v>
      </c>
      <c r="E133" s="17" t="s">
        <v>1</v>
      </c>
      <c r="F133" s="216">
        <v>0</v>
      </c>
      <c r="H133" s="32"/>
    </row>
    <row r="134" spans="2:8" s="1" customFormat="1" ht="16.899999999999999" customHeight="1">
      <c r="B134" s="32"/>
      <c r="C134" s="215" t="s">
        <v>714</v>
      </c>
      <c r="D134" s="215" t="s">
        <v>161</v>
      </c>
      <c r="E134" s="17" t="s">
        <v>1</v>
      </c>
      <c r="F134" s="216">
        <v>1.2809999999999999</v>
      </c>
      <c r="H134" s="32"/>
    </row>
    <row r="135" spans="2:8" s="1" customFormat="1" ht="16.899999999999999" customHeight="1">
      <c r="B135" s="32"/>
      <c r="C135" s="211" t="s">
        <v>207</v>
      </c>
      <c r="D135" s="212" t="s">
        <v>208</v>
      </c>
      <c r="E135" s="213" t="s">
        <v>178</v>
      </c>
      <c r="F135" s="214">
        <v>24.05</v>
      </c>
      <c r="H135" s="32"/>
    </row>
    <row r="136" spans="2:8" s="1" customFormat="1" ht="16.899999999999999" customHeight="1">
      <c r="B136" s="32"/>
      <c r="C136" s="215" t="s">
        <v>1</v>
      </c>
      <c r="D136" s="215" t="s">
        <v>735</v>
      </c>
      <c r="E136" s="17" t="s">
        <v>1</v>
      </c>
      <c r="F136" s="216">
        <v>0</v>
      </c>
      <c r="H136" s="32"/>
    </row>
    <row r="137" spans="2:8" s="1" customFormat="1" ht="16.899999999999999" customHeight="1">
      <c r="B137" s="32"/>
      <c r="C137" s="215" t="s">
        <v>1</v>
      </c>
      <c r="D137" s="215" t="s">
        <v>736</v>
      </c>
      <c r="E137" s="17" t="s">
        <v>1</v>
      </c>
      <c r="F137" s="216">
        <v>0</v>
      </c>
      <c r="H137" s="32"/>
    </row>
    <row r="138" spans="2:8" s="1" customFormat="1" ht="16.899999999999999" customHeight="1">
      <c r="B138" s="32"/>
      <c r="C138" s="215" t="s">
        <v>1</v>
      </c>
      <c r="D138" s="215" t="s">
        <v>737</v>
      </c>
      <c r="E138" s="17" t="s">
        <v>1</v>
      </c>
      <c r="F138" s="216">
        <v>8.65</v>
      </c>
      <c r="H138" s="32"/>
    </row>
    <row r="139" spans="2:8" s="1" customFormat="1" ht="16.899999999999999" customHeight="1">
      <c r="B139" s="32"/>
      <c r="C139" s="215" t="s">
        <v>1</v>
      </c>
      <c r="D139" s="215" t="s">
        <v>738</v>
      </c>
      <c r="E139" s="17" t="s">
        <v>1</v>
      </c>
      <c r="F139" s="216">
        <v>15.4</v>
      </c>
      <c r="H139" s="32"/>
    </row>
    <row r="140" spans="2:8" s="1" customFormat="1" ht="16.899999999999999" customHeight="1">
      <c r="B140" s="32"/>
      <c r="C140" s="215" t="s">
        <v>207</v>
      </c>
      <c r="D140" s="215" t="s">
        <v>739</v>
      </c>
      <c r="E140" s="17" t="s">
        <v>1</v>
      </c>
      <c r="F140" s="216">
        <v>24.05</v>
      </c>
      <c r="H140" s="32"/>
    </row>
    <row r="141" spans="2:8" s="1" customFormat="1" ht="16.899999999999999" customHeight="1">
      <c r="B141" s="32"/>
      <c r="C141" s="217" t="s">
        <v>8385</v>
      </c>
      <c r="H141" s="32"/>
    </row>
    <row r="142" spans="2:8" s="1" customFormat="1" ht="22.5">
      <c r="B142" s="32"/>
      <c r="C142" s="215" t="s">
        <v>732</v>
      </c>
      <c r="D142" s="215" t="s">
        <v>733</v>
      </c>
      <c r="E142" s="17" t="s">
        <v>178</v>
      </c>
      <c r="F142" s="216">
        <v>152.94999999999999</v>
      </c>
      <c r="H142" s="32"/>
    </row>
    <row r="143" spans="2:8" s="1" customFormat="1" ht="22.5">
      <c r="B143" s="32"/>
      <c r="C143" s="215" t="s">
        <v>750</v>
      </c>
      <c r="D143" s="215" t="s">
        <v>751</v>
      </c>
      <c r="E143" s="17" t="s">
        <v>178</v>
      </c>
      <c r="F143" s="216">
        <v>206.85</v>
      </c>
      <c r="H143" s="32"/>
    </row>
    <row r="144" spans="2:8" s="1" customFormat="1" ht="16.899999999999999" customHeight="1">
      <c r="B144" s="32"/>
      <c r="C144" s="211" t="s">
        <v>210</v>
      </c>
      <c r="D144" s="212" t="s">
        <v>211</v>
      </c>
      <c r="E144" s="213" t="s">
        <v>178</v>
      </c>
      <c r="F144" s="214">
        <v>19.25</v>
      </c>
      <c r="H144" s="32"/>
    </row>
    <row r="145" spans="2:8" s="1" customFormat="1" ht="16.899999999999999" customHeight="1">
      <c r="B145" s="32"/>
      <c r="C145" s="215" t="s">
        <v>1</v>
      </c>
      <c r="D145" s="215" t="s">
        <v>740</v>
      </c>
      <c r="E145" s="17" t="s">
        <v>1</v>
      </c>
      <c r="F145" s="216">
        <v>0</v>
      </c>
      <c r="H145" s="32"/>
    </row>
    <row r="146" spans="2:8" s="1" customFormat="1" ht="16.899999999999999" customHeight="1">
      <c r="B146" s="32"/>
      <c r="C146" s="215" t="s">
        <v>1</v>
      </c>
      <c r="D146" s="215" t="s">
        <v>741</v>
      </c>
      <c r="E146" s="17" t="s">
        <v>1</v>
      </c>
      <c r="F146" s="216">
        <v>0</v>
      </c>
      <c r="H146" s="32"/>
    </row>
    <row r="147" spans="2:8" s="1" customFormat="1" ht="16.899999999999999" customHeight="1">
      <c r="B147" s="32"/>
      <c r="C147" s="215" t="s">
        <v>1</v>
      </c>
      <c r="D147" s="215" t="s">
        <v>742</v>
      </c>
      <c r="E147" s="17" t="s">
        <v>1</v>
      </c>
      <c r="F147" s="216">
        <v>19.25</v>
      </c>
      <c r="H147" s="32"/>
    </row>
    <row r="148" spans="2:8" s="1" customFormat="1" ht="16.899999999999999" customHeight="1">
      <c r="B148" s="32"/>
      <c r="C148" s="215" t="s">
        <v>210</v>
      </c>
      <c r="D148" s="215" t="s">
        <v>462</v>
      </c>
      <c r="E148" s="17" t="s">
        <v>1</v>
      </c>
      <c r="F148" s="216">
        <v>19.25</v>
      </c>
      <c r="H148" s="32"/>
    </row>
    <row r="149" spans="2:8" s="1" customFormat="1" ht="16.899999999999999" customHeight="1">
      <c r="B149" s="32"/>
      <c r="C149" s="217" t="s">
        <v>8385</v>
      </c>
      <c r="H149" s="32"/>
    </row>
    <row r="150" spans="2:8" s="1" customFormat="1" ht="22.5">
      <c r="B150" s="32"/>
      <c r="C150" s="215" t="s">
        <v>732</v>
      </c>
      <c r="D150" s="215" t="s">
        <v>733</v>
      </c>
      <c r="E150" s="17" t="s">
        <v>178</v>
      </c>
      <c r="F150" s="216">
        <v>152.94999999999999</v>
      </c>
      <c r="H150" s="32"/>
    </row>
    <row r="151" spans="2:8" s="1" customFormat="1" ht="22.5">
      <c r="B151" s="32"/>
      <c r="C151" s="215" t="s">
        <v>750</v>
      </c>
      <c r="D151" s="215" t="s">
        <v>751</v>
      </c>
      <c r="E151" s="17" t="s">
        <v>178</v>
      </c>
      <c r="F151" s="216">
        <v>206.85</v>
      </c>
      <c r="H151" s="32"/>
    </row>
    <row r="152" spans="2:8" s="1" customFormat="1" ht="16.899999999999999" customHeight="1">
      <c r="B152" s="32"/>
      <c r="C152" s="211" t="s">
        <v>747</v>
      </c>
      <c r="D152" s="212" t="s">
        <v>8388</v>
      </c>
      <c r="E152" s="213" t="s">
        <v>178</v>
      </c>
      <c r="F152" s="214">
        <v>109.65</v>
      </c>
      <c r="H152" s="32"/>
    </row>
    <row r="153" spans="2:8" s="1" customFormat="1" ht="16.899999999999999" customHeight="1">
      <c r="B153" s="32"/>
      <c r="C153" s="215" t="s">
        <v>1</v>
      </c>
      <c r="D153" s="215" t="s">
        <v>743</v>
      </c>
      <c r="E153" s="17" t="s">
        <v>1</v>
      </c>
      <c r="F153" s="216">
        <v>0</v>
      </c>
      <c r="H153" s="32"/>
    </row>
    <row r="154" spans="2:8" s="1" customFormat="1" ht="16.899999999999999" customHeight="1">
      <c r="B154" s="32"/>
      <c r="C154" s="215" t="s">
        <v>1</v>
      </c>
      <c r="D154" s="215" t="s">
        <v>744</v>
      </c>
      <c r="E154" s="17" t="s">
        <v>1</v>
      </c>
      <c r="F154" s="216">
        <v>0</v>
      </c>
      <c r="H154" s="32"/>
    </row>
    <row r="155" spans="2:8" s="1" customFormat="1" ht="16.899999999999999" customHeight="1">
      <c r="B155" s="32"/>
      <c r="C155" s="215" t="s">
        <v>1</v>
      </c>
      <c r="D155" s="215" t="s">
        <v>745</v>
      </c>
      <c r="E155" s="17" t="s">
        <v>1</v>
      </c>
      <c r="F155" s="216">
        <v>52.81</v>
      </c>
      <c r="H155" s="32"/>
    </row>
    <row r="156" spans="2:8" s="1" customFormat="1" ht="16.899999999999999" customHeight="1">
      <c r="B156" s="32"/>
      <c r="C156" s="215" t="s">
        <v>1</v>
      </c>
      <c r="D156" s="215" t="s">
        <v>746</v>
      </c>
      <c r="E156" s="17" t="s">
        <v>1</v>
      </c>
      <c r="F156" s="216">
        <v>56.84</v>
      </c>
      <c r="H156" s="32"/>
    </row>
    <row r="157" spans="2:8" s="1" customFormat="1" ht="16.899999999999999" customHeight="1">
      <c r="B157" s="32"/>
      <c r="C157" s="215" t="s">
        <v>747</v>
      </c>
      <c r="D157" s="215" t="s">
        <v>748</v>
      </c>
      <c r="E157" s="17" t="s">
        <v>1</v>
      </c>
      <c r="F157" s="216">
        <v>109.65</v>
      </c>
      <c r="H157" s="32"/>
    </row>
    <row r="158" spans="2:8" s="1" customFormat="1" ht="16.899999999999999" customHeight="1">
      <c r="B158" s="32"/>
      <c r="C158" s="211" t="s">
        <v>180</v>
      </c>
      <c r="D158" s="212" t="s">
        <v>181</v>
      </c>
      <c r="E158" s="213" t="s">
        <v>178</v>
      </c>
      <c r="F158" s="214">
        <v>39.396000000000001</v>
      </c>
      <c r="H158" s="32"/>
    </row>
    <row r="159" spans="2:8" s="1" customFormat="1" ht="16.899999999999999" customHeight="1">
      <c r="B159" s="32"/>
      <c r="C159" s="215" t="s">
        <v>1</v>
      </c>
      <c r="D159" s="215" t="s">
        <v>1534</v>
      </c>
      <c r="E159" s="17" t="s">
        <v>1</v>
      </c>
      <c r="F159" s="216">
        <v>0</v>
      </c>
      <c r="H159" s="32"/>
    </row>
    <row r="160" spans="2:8" s="1" customFormat="1" ht="16.899999999999999" customHeight="1">
      <c r="B160" s="32"/>
      <c r="C160" s="215" t="s">
        <v>1</v>
      </c>
      <c r="D160" s="215" t="s">
        <v>1535</v>
      </c>
      <c r="E160" s="17" t="s">
        <v>1</v>
      </c>
      <c r="F160" s="216">
        <v>8.1</v>
      </c>
      <c r="H160" s="32"/>
    </row>
    <row r="161" spans="2:8" s="1" customFormat="1" ht="16.899999999999999" customHeight="1">
      <c r="B161" s="32"/>
      <c r="C161" s="215" t="s">
        <v>1</v>
      </c>
      <c r="D161" s="215" t="s">
        <v>1536</v>
      </c>
      <c r="E161" s="17" t="s">
        <v>1</v>
      </c>
      <c r="F161" s="216">
        <v>0</v>
      </c>
      <c r="H161" s="32"/>
    </row>
    <row r="162" spans="2:8" s="1" customFormat="1" ht="16.899999999999999" customHeight="1">
      <c r="B162" s="32"/>
      <c r="C162" s="215" t="s">
        <v>1</v>
      </c>
      <c r="D162" s="215" t="s">
        <v>1537</v>
      </c>
      <c r="E162" s="17" t="s">
        <v>1</v>
      </c>
      <c r="F162" s="216">
        <v>8.0399999999999991</v>
      </c>
      <c r="H162" s="32"/>
    </row>
    <row r="163" spans="2:8" s="1" customFormat="1" ht="16.899999999999999" customHeight="1">
      <c r="B163" s="32"/>
      <c r="C163" s="215" t="s">
        <v>1</v>
      </c>
      <c r="D163" s="215" t="s">
        <v>1538</v>
      </c>
      <c r="E163" s="17" t="s">
        <v>1</v>
      </c>
      <c r="F163" s="216">
        <v>0</v>
      </c>
      <c r="H163" s="32"/>
    </row>
    <row r="164" spans="2:8" s="1" customFormat="1" ht="16.899999999999999" customHeight="1">
      <c r="B164" s="32"/>
      <c r="C164" s="215" t="s">
        <v>1</v>
      </c>
      <c r="D164" s="215" t="s">
        <v>1539</v>
      </c>
      <c r="E164" s="17" t="s">
        <v>1</v>
      </c>
      <c r="F164" s="216">
        <v>6</v>
      </c>
      <c r="H164" s="32"/>
    </row>
    <row r="165" spans="2:8" s="1" customFormat="1" ht="16.899999999999999" customHeight="1">
      <c r="B165" s="32"/>
      <c r="C165" s="215" t="s">
        <v>1</v>
      </c>
      <c r="D165" s="215" t="s">
        <v>1540</v>
      </c>
      <c r="E165" s="17" t="s">
        <v>1</v>
      </c>
      <c r="F165" s="216">
        <v>0</v>
      </c>
      <c r="H165" s="32"/>
    </row>
    <row r="166" spans="2:8" s="1" customFormat="1" ht="16.899999999999999" customHeight="1">
      <c r="B166" s="32"/>
      <c r="C166" s="215" t="s">
        <v>1</v>
      </c>
      <c r="D166" s="215" t="s">
        <v>1541</v>
      </c>
      <c r="E166" s="17" t="s">
        <v>1</v>
      </c>
      <c r="F166" s="216">
        <v>6.84</v>
      </c>
      <c r="H166" s="32"/>
    </row>
    <row r="167" spans="2:8" s="1" customFormat="1" ht="16.899999999999999" customHeight="1">
      <c r="B167" s="32"/>
      <c r="C167" s="215" t="s">
        <v>1</v>
      </c>
      <c r="D167" s="215" t="s">
        <v>1542</v>
      </c>
      <c r="E167" s="17" t="s">
        <v>1</v>
      </c>
      <c r="F167" s="216">
        <v>0</v>
      </c>
      <c r="H167" s="32"/>
    </row>
    <row r="168" spans="2:8" s="1" customFormat="1" ht="16.899999999999999" customHeight="1">
      <c r="B168" s="32"/>
      <c r="C168" s="215" t="s">
        <v>1</v>
      </c>
      <c r="D168" s="215" t="s">
        <v>1543</v>
      </c>
      <c r="E168" s="17" t="s">
        <v>1</v>
      </c>
      <c r="F168" s="216">
        <v>6.36</v>
      </c>
      <c r="H168" s="32"/>
    </row>
    <row r="169" spans="2:8" s="1" customFormat="1" ht="16.899999999999999" customHeight="1">
      <c r="B169" s="32"/>
      <c r="C169" s="215" t="s">
        <v>1</v>
      </c>
      <c r="D169" s="215" t="s">
        <v>1544</v>
      </c>
      <c r="E169" s="17" t="s">
        <v>1</v>
      </c>
      <c r="F169" s="216">
        <v>0</v>
      </c>
      <c r="H169" s="32"/>
    </row>
    <row r="170" spans="2:8" s="1" customFormat="1" ht="16.899999999999999" customHeight="1">
      <c r="B170" s="32"/>
      <c r="C170" s="215" t="s">
        <v>1</v>
      </c>
      <c r="D170" s="215" t="s">
        <v>1545</v>
      </c>
      <c r="E170" s="17" t="s">
        <v>1</v>
      </c>
      <c r="F170" s="216">
        <v>4.056</v>
      </c>
      <c r="H170" s="32"/>
    </row>
    <row r="171" spans="2:8" s="1" customFormat="1" ht="16.899999999999999" customHeight="1">
      <c r="B171" s="32"/>
      <c r="C171" s="215" t="s">
        <v>1</v>
      </c>
      <c r="D171" s="215" t="s">
        <v>1546</v>
      </c>
      <c r="E171" s="17" t="s">
        <v>1</v>
      </c>
      <c r="F171" s="216">
        <v>0</v>
      </c>
      <c r="H171" s="32"/>
    </row>
    <row r="172" spans="2:8" s="1" customFormat="1" ht="16.899999999999999" customHeight="1">
      <c r="B172" s="32"/>
      <c r="C172" s="215" t="s">
        <v>1</v>
      </c>
      <c r="D172" s="215" t="s">
        <v>1547</v>
      </c>
      <c r="E172" s="17" t="s">
        <v>1</v>
      </c>
      <c r="F172" s="216">
        <v>0</v>
      </c>
      <c r="H172" s="32"/>
    </row>
    <row r="173" spans="2:8" s="1" customFormat="1" ht="16.899999999999999" customHeight="1">
      <c r="B173" s="32"/>
      <c r="C173" s="215" t="s">
        <v>180</v>
      </c>
      <c r="D173" s="215" t="s">
        <v>161</v>
      </c>
      <c r="E173" s="17" t="s">
        <v>1</v>
      </c>
      <c r="F173" s="216">
        <v>39.396000000000001</v>
      </c>
      <c r="H173" s="32"/>
    </row>
    <row r="174" spans="2:8" s="1" customFormat="1" ht="16.899999999999999" customHeight="1">
      <c r="B174" s="32"/>
      <c r="C174" s="217" t="s">
        <v>8385</v>
      </c>
      <c r="H174" s="32"/>
    </row>
    <row r="175" spans="2:8" s="1" customFormat="1" ht="22.5">
      <c r="B175" s="32"/>
      <c r="C175" s="215" t="s">
        <v>1531</v>
      </c>
      <c r="D175" s="215" t="s">
        <v>1532</v>
      </c>
      <c r="E175" s="17" t="s">
        <v>178</v>
      </c>
      <c r="F175" s="216">
        <v>39.396000000000001</v>
      </c>
      <c r="H175" s="32"/>
    </row>
    <row r="176" spans="2:8" s="1" customFormat="1" ht="16.899999999999999" customHeight="1">
      <c r="B176" s="32"/>
      <c r="C176" s="215" t="s">
        <v>1826</v>
      </c>
      <c r="D176" s="215" t="s">
        <v>1827</v>
      </c>
      <c r="E176" s="17" t="s">
        <v>178</v>
      </c>
      <c r="F176" s="216">
        <v>371.58600000000001</v>
      </c>
      <c r="H176" s="32"/>
    </row>
    <row r="177" spans="2:8" s="1" customFormat="1" ht="16.899999999999999" customHeight="1">
      <c r="B177" s="32"/>
      <c r="C177" s="211" t="s">
        <v>960</v>
      </c>
      <c r="D177" s="212" t="s">
        <v>8389</v>
      </c>
      <c r="E177" s="213" t="s">
        <v>178</v>
      </c>
      <c r="F177" s="214">
        <v>1028.5440000000001</v>
      </c>
      <c r="H177" s="32"/>
    </row>
    <row r="178" spans="2:8" s="1" customFormat="1" ht="16.899999999999999" customHeight="1">
      <c r="B178" s="32"/>
      <c r="C178" s="215" t="s">
        <v>1</v>
      </c>
      <c r="D178" s="215" t="s">
        <v>768</v>
      </c>
      <c r="E178" s="17" t="s">
        <v>1</v>
      </c>
      <c r="F178" s="216">
        <v>0</v>
      </c>
      <c r="H178" s="32"/>
    </row>
    <row r="179" spans="2:8" s="1" customFormat="1" ht="16.899999999999999" customHeight="1">
      <c r="B179" s="32"/>
      <c r="C179" s="215" t="s">
        <v>1</v>
      </c>
      <c r="D179" s="215" t="s">
        <v>896</v>
      </c>
      <c r="E179" s="17" t="s">
        <v>1</v>
      </c>
      <c r="F179" s="216">
        <v>0</v>
      </c>
      <c r="H179" s="32"/>
    </row>
    <row r="180" spans="2:8" s="1" customFormat="1" ht="16.899999999999999" customHeight="1">
      <c r="B180" s="32"/>
      <c r="C180" s="215" t="s">
        <v>1</v>
      </c>
      <c r="D180" s="215" t="s">
        <v>770</v>
      </c>
      <c r="E180" s="17" t="s">
        <v>1</v>
      </c>
      <c r="F180" s="216">
        <v>0</v>
      </c>
      <c r="H180" s="32"/>
    </row>
    <row r="181" spans="2:8" s="1" customFormat="1" ht="16.899999999999999" customHeight="1">
      <c r="B181" s="32"/>
      <c r="C181" s="215" t="s">
        <v>1</v>
      </c>
      <c r="D181" s="215" t="s">
        <v>454</v>
      </c>
      <c r="E181" s="17" t="s">
        <v>1</v>
      </c>
      <c r="F181" s="216">
        <v>0</v>
      </c>
      <c r="H181" s="32"/>
    </row>
    <row r="182" spans="2:8" s="1" customFormat="1" ht="16.899999999999999" customHeight="1">
      <c r="B182" s="32"/>
      <c r="C182" s="215" t="s">
        <v>1</v>
      </c>
      <c r="D182" s="215" t="s">
        <v>897</v>
      </c>
      <c r="E182" s="17" t="s">
        <v>1</v>
      </c>
      <c r="F182" s="216">
        <v>34.985999999999997</v>
      </c>
      <c r="H182" s="32"/>
    </row>
    <row r="183" spans="2:8" s="1" customFormat="1" ht="16.899999999999999" customHeight="1">
      <c r="B183" s="32"/>
      <c r="C183" s="215" t="s">
        <v>1</v>
      </c>
      <c r="D183" s="215" t="s">
        <v>898</v>
      </c>
      <c r="E183" s="17" t="s">
        <v>1</v>
      </c>
      <c r="F183" s="216">
        <v>-5.52</v>
      </c>
      <c r="H183" s="32"/>
    </row>
    <row r="184" spans="2:8" s="1" customFormat="1" ht="16.899999999999999" customHeight="1">
      <c r="B184" s="32"/>
      <c r="C184" s="215" t="s">
        <v>1</v>
      </c>
      <c r="D184" s="215" t="s">
        <v>899</v>
      </c>
      <c r="E184" s="17" t="s">
        <v>1</v>
      </c>
      <c r="F184" s="216">
        <v>9.8699999999999992</v>
      </c>
      <c r="H184" s="32"/>
    </row>
    <row r="185" spans="2:8" s="1" customFormat="1" ht="16.899999999999999" customHeight="1">
      <c r="B185" s="32"/>
      <c r="C185" s="215" t="s">
        <v>1</v>
      </c>
      <c r="D185" s="215" t="s">
        <v>900</v>
      </c>
      <c r="E185" s="17" t="s">
        <v>1</v>
      </c>
      <c r="F185" s="216">
        <v>8.61</v>
      </c>
      <c r="H185" s="32"/>
    </row>
    <row r="186" spans="2:8" s="1" customFormat="1" ht="16.899999999999999" customHeight="1">
      <c r="B186" s="32"/>
      <c r="C186" s="215" t="s">
        <v>1</v>
      </c>
      <c r="D186" s="215" t="s">
        <v>901</v>
      </c>
      <c r="E186" s="17" t="s">
        <v>1</v>
      </c>
      <c r="F186" s="216">
        <v>36.834000000000003</v>
      </c>
      <c r="H186" s="32"/>
    </row>
    <row r="187" spans="2:8" s="1" customFormat="1" ht="16.899999999999999" customHeight="1">
      <c r="B187" s="32"/>
      <c r="C187" s="215" t="s">
        <v>1</v>
      </c>
      <c r="D187" s="215" t="s">
        <v>902</v>
      </c>
      <c r="E187" s="17" t="s">
        <v>1</v>
      </c>
      <c r="F187" s="216">
        <v>-3.96</v>
      </c>
      <c r="H187" s="32"/>
    </row>
    <row r="188" spans="2:8" s="1" customFormat="1" ht="16.899999999999999" customHeight="1">
      <c r="B188" s="32"/>
      <c r="C188" s="215" t="s">
        <v>1</v>
      </c>
      <c r="D188" s="215" t="s">
        <v>903</v>
      </c>
      <c r="E188" s="17" t="s">
        <v>1</v>
      </c>
      <c r="F188" s="216">
        <v>38.22</v>
      </c>
      <c r="H188" s="32"/>
    </row>
    <row r="189" spans="2:8" s="1" customFormat="1" ht="16.899999999999999" customHeight="1">
      <c r="B189" s="32"/>
      <c r="C189" s="215" t="s">
        <v>1</v>
      </c>
      <c r="D189" s="215" t="s">
        <v>904</v>
      </c>
      <c r="E189" s="17" t="s">
        <v>1</v>
      </c>
      <c r="F189" s="216">
        <v>-6.12</v>
      </c>
      <c r="H189" s="32"/>
    </row>
    <row r="190" spans="2:8" s="1" customFormat="1" ht="16.899999999999999" customHeight="1">
      <c r="B190" s="32"/>
      <c r="C190" s="215" t="s">
        <v>1</v>
      </c>
      <c r="D190" s="215" t="s">
        <v>905</v>
      </c>
      <c r="E190" s="17" t="s">
        <v>1</v>
      </c>
      <c r="F190" s="216">
        <v>38.01</v>
      </c>
      <c r="H190" s="32"/>
    </row>
    <row r="191" spans="2:8" s="1" customFormat="1" ht="16.899999999999999" customHeight="1">
      <c r="B191" s="32"/>
      <c r="C191" s="215" t="s">
        <v>1</v>
      </c>
      <c r="D191" s="215" t="s">
        <v>904</v>
      </c>
      <c r="E191" s="17" t="s">
        <v>1</v>
      </c>
      <c r="F191" s="216">
        <v>-6.12</v>
      </c>
      <c r="H191" s="32"/>
    </row>
    <row r="192" spans="2:8" s="1" customFormat="1" ht="16.899999999999999" customHeight="1">
      <c r="B192" s="32"/>
      <c r="C192" s="215" t="s">
        <v>1</v>
      </c>
      <c r="D192" s="215" t="s">
        <v>906</v>
      </c>
      <c r="E192" s="17" t="s">
        <v>1</v>
      </c>
      <c r="F192" s="216">
        <v>39.479999999999997</v>
      </c>
      <c r="H192" s="32"/>
    </row>
    <row r="193" spans="2:8" s="1" customFormat="1" ht="16.899999999999999" customHeight="1">
      <c r="B193" s="32"/>
      <c r="C193" s="215" t="s">
        <v>1</v>
      </c>
      <c r="D193" s="215" t="s">
        <v>793</v>
      </c>
      <c r="E193" s="17" t="s">
        <v>1</v>
      </c>
      <c r="F193" s="216">
        <v>-5.92</v>
      </c>
      <c r="H193" s="32"/>
    </row>
    <row r="194" spans="2:8" s="1" customFormat="1" ht="16.899999999999999" customHeight="1">
      <c r="B194" s="32"/>
      <c r="C194" s="215" t="s">
        <v>1</v>
      </c>
      <c r="D194" s="215" t="s">
        <v>907</v>
      </c>
      <c r="E194" s="17" t="s">
        <v>1</v>
      </c>
      <c r="F194" s="216">
        <v>40.32</v>
      </c>
      <c r="H194" s="32"/>
    </row>
    <row r="195" spans="2:8" s="1" customFormat="1" ht="16.899999999999999" customHeight="1">
      <c r="B195" s="32"/>
      <c r="C195" s="215" t="s">
        <v>1</v>
      </c>
      <c r="D195" s="215" t="s">
        <v>908</v>
      </c>
      <c r="E195" s="17" t="s">
        <v>1</v>
      </c>
      <c r="F195" s="216">
        <v>29.61</v>
      </c>
      <c r="H195" s="32"/>
    </row>
    <row r="196" spans="2:8" s="1" customFormat="1" ht="16.899999999999999" customHeight="1">
      <c r="B196" s="32"/>
      <c r="C196" s="215" t="s">
        <v>1</v>
      </c>
      <c r="D196" s="215" t="s">
        <v>909</v>
      </c>
      <c r="E196" s="17" t="s">
        <v>1</v>
      </c>
      <c r="F196" s="216">
        <v>-7.2</v>
      </c>
      <c r="H196" s="32"/>
    </row>
    <row r="197" spans="2:8" s="1" customFormat="1" ht="16.899999999999999" customHeight="1">
      <c r="B197" s="32"/>
      <c r="C197" s="215" t="s">
        <v>1</v>
      </c>
      <c r="D197" s="215" t="s">
        <v>910</v>
      </c>
      <c r="E197" s="17" t="s">
        <v>1</v>
      </c>
      <c r="F197" s="216">
        <v>15.54</v>
      </c>
      <c r="H197" s="32"/>
    </row>
    <row r="198" spans="2:8" s="1" customFormat="1" ht="16.899999999999999" customHeight="1">
      <c r="B198" s="32"/>
      <c r="C198" s="215" t="s">
        <v>1</v>
      </c>
      <c r="D198" s="215" t="s">
        <v>911</v>
      </c>
      <c r="E198" s="17" t="s">
        <v>1</v>
      </c>
      <c r="F198" s="216">
        <v>17.010000000000002</v>
      </c>
      <c r="H198" s="32"/>
    </row>
    <row r="199" spans="2:8" s="1" customFormat="1" ht="16.899999999999999" customHeight="1">
      <c r="B199" s="32"/>
      <c r="C199" s="215" t="s">
        <v>1</v>
      </c>
      <c r="D199" s="215" t="s">
        <v>912</v>
      </c>
      <c r="E199" s="17" t="s">
        <v>1</v>
      </c>
      <c r="F199" s="216">
        <v>9.24</v>
      </c>
      <c r="H199" s="32"/>
    </row>
    <row r="200" spans="2:8" s="1" customFormat="1" ht="16.899999999999999" customHeight="1">
      <c r="B200" s="32"/>
      <c r="C200" s="215" t="s">
        <v>1</v>
      </c>
      <c r="D200" s="215" t="s">
        <v>913</v>
      </c>
      <c r="E200" s="17" t="s">
        <v>1</v>
      </c>
      <c r="F200" s="216">
        <v>22.68</v>
      </c>
      <c r="H200" s="32"/>
    </row>
    <row r="201" spans="2:8" s="1" customFormat="1" ht="16.899999999999999" customHeight="1">
      <c r="B201" s="32"/>
      <c r="C201" s="215" t="s">
        <v>1</v>
      </c>
      <c r="D201" s="215" t="s">
        <v>914</v>
      </c>
      <c r="E201" s="17" t="s">
        <v>1</v>
      </c>
      <c r="F201" s="216">
        <v>25.83</v>
      </c>
      <c r="H201" s="32"/>
    </row>
    <row r="202" spans="2:8" s="1" customFormat="1" ht="16.899999999999999" customHeight="1">
      <c r="B202" s="32"/>
      <c r="C202" s="215" t="s">
        <v>1</v>
      </c>
      <c r="D202" s="215" t="s">
        <v>915</v>
      </c>
      <c r="E202" s="17" t="s">
        <v>1</v>
      </c>
      <c r="F202" s="216">
        <v>25.83</v>
      </c>
      <c r="H202" s="32"/>
    </row>
    <row r="203" spans="2:8" s="1" customFormat="1" ht="16.899999999999999" customHeight="1">
      <c r="B203" s="32"/>
      <c r="C203" s="215" t="s">
        <v>1</v>
      </c>
      <c r="D203" s="215" t="s">
        <v>916</v>
      </c>
      <c r="E203" s="17" t="s">
        <v>1</v>
      </c>
      <c r="F203" s="216">
        <v>2.25</v>
      </c>
      <c r="H203" s="32"/>
    </row>
    <row r="204" spans="2:8" s="1" customFormat="1" ht="16.899999999999999" customHeight="1">
      <c r="B204" s="32"/>
      <c r="C204" s="215" t="s">
        <v>1</v>
      </c>
      <c r="D204" s="215" t="s">
        <v>917</v>
      </c>
      <c r="E204" s="17" t="s">
        <v>1</v>
      </c>
      <c r="F204" s="216">
        <v>3</v>
      </c>
      <c r="H204" s="32"/>
    </row>
    <row r="205" spans="2:8" s="1" customFormat="1" ht="16.899999999999999" customHeight="1">
      <c r="B205" s="32"/>
      <c r="C205" s="215" t="s">
        <v>1</v>
      </c>
      <c r="D205" s="215" t="s">
        <v>918</v>
      </c>
      <c r="E205" s="17" t="s">
        <v>1</v>
      </c>
      <c r="F205" s="216">
        <v>2.25</v>
      </c>
      <c r="H205" s="32"/>
    </row>
    <row r="206" spans="2:8" s="1" customFormat="1" ht="16.899999999999999" customHeight="1">
      <c r="B206" s="32"/>
      <c r="C206" s="215" t="s">
        <v>1</v>
      </c>
      <c r="D206" s="215" t="s">
        <v>919</v>
      </c>
      <c r="E206" s="17" t="s">
        <v>1</v>
      </c>
      <c r="F206" s="216">
        <v>0</v>
      </c>
      <c r="H206" s="32"/>
    </row>
    <row r="207" spans="2:8" s="1" customFormat="1" ht="16.899999999999999" customHeight="1">
      <c r="B207" s="32"/>
      <c r="C207" s="215" t="s">
        <v>1</v>
      </c>
      <c r="D207" s="215" t="s">
        <v>920</v>
      </c>
      <c r="E207" s="17" t="s">
        <v>1</v>
      </c>
      <c r="F207" s="216">
        <v>26.88</v>
      </c>
      <c r="H207" s="32"/>
    </row>
    <row r="208" spans="2:8" s="1" customFormat="1" ht="16.899999999999999" customHeight="1">
      <c r="B208" s="32"/>
      <c r="C208" s="215" t="s">
        <v>1</v>
      </c>
      <c r="D208" s="215" t="s">
        <v>921</v>
      </c>
      <c r="E208" s="17" t="s">
        <v>1</v>
      </c>
      <c r="F208" s="216">
        <v>-3.15</v>
      </c>
      <c r="H208" s="32"/>
    </row>
    <row r="209" spans="2:8" s="1" customFormat="1" ht="16.899999999999999" customHeight="1">
      <c r="B209" s="32"/>
      <c r="C209" s="215" t="s">
        <v>1</v>
      </c>
      <c r="D209" s="215" t="s">
        <v>922</v>
      </c>
      <c r="E209" s="17" t="s">
        <v>1</v>
      </c>
      <c r="F209" s="216">
        <v>39.109000000000002</v>
      </c>
      <c r="H209" s="32"/>
    </row>
    <row r="210" spans="2:8" s="1" customFormat="1" ht="16.899999999999999" customHeight="1">
      <c r="B210" s="32"/>
      <c r="C210" s="215" t="s">
        <v>1</v>
      </c>
      <c r="D210" s="215" t="s">
        <v>923</v>
      </c>
      <c r="E210" s="17" t="s">
        <v>1</v>
      </c>
      <c r="F210" s="216">
        <v>38.722000000000001</v>
      </c>
      <c r="H210" s="32"/>
    </row>
    <row r="211" spans="2:8" s="1" customFormat="1" ht="16.899999999999999" customHeight="1">
      <c r="B211" s="32"/>
      <c r="C211" s="215" t="s">
        <v>1</v>
      </c>
      <c r="D211" s="215" t="s">
        <v>924</v>
      </c>
      <c r="E211" s="17" t="s">
        <v>1</v>
      </c>
      <c r="F211" s="216">
        <v>15.48</v>
      </c>
      <c r="H211" s="32"/>
    </row>
    <row r="212" spans="2:8" s="1" customFormat="1" ht="16.899999999999999" customHeight="1">
      <c r="B212" s="32"/>
      <c r="C212" s="215" t="s">
        <v>1</v>
      </c>
      <c r="D212" s="215" t="s">
        <v>925</v>
      </c>
      <c r="E212" s="17" t="s">
        <v>1</v>
      </c>
      <c r="F212" s="216">
        <v>24.08</v>
      </c>
      <c r="H212" s="32"/>
    </row>
    <row r="213" spans="2:8" s="1" customFormat="1" ht="16.899999999999999" customHeight="1">
      <c r="B213" s="32"/>
      <c r="C213" s="215" t="s">
        <v>1</v>
      </c>
      <c r="D213" s="215" t="s">
        <v>926</v>
      </c>
      <c r="E213" s="17" t="s">
        <v>1</v>
      </c>
      <c r="F213" s="216">
        <v>35.389000000000003</v>
      </c>
      <c r="H213" s="32"/>
    </row>
    <row r="214" spans="2:8" s="1" customFormat="1" ht="16.899999999999999" customHeight="1">
      <c r="B214" s="32"/>
      <c r="C214" s="215" t="s">
        <v>1</v>
      </c>
      <c r="D214" s="215" t="s">
        <v>927</v>
      </c>
      <c r="E214" s="17" t="s">
        <v>1</v>
      </c>
      <c r="F214" s="216">
        <v>10.105</v>
      </c>
      <c r="H214" s="32"/>
    </row>
    <row r="215" spans="2:8" s="1" customFormat="1" ht="16.899999999999999" customHeight="1">
      <c r="B215" s="32"/>
      <c r="C215" s="215" t="s">
        <v>1</v>
      </c>
      <c r="D215" s="215" t="s">
        <v>928</v>
      </c>
      <c r="E215" s="17" t="s">
        <v>1</v>
      </c>
      <c r="F215" s="216">
        <v>10.75</v>
      </c>
      <c r="H215" s="32"/>
    </row>
    <row r="216" spans="2:8" s="1" customFormat="1" ht="16.899999999999999" customHeight="1">
      <c r="B216" s="32"/>
      <c r="C216" s="215" t="s">
        <v>1</v>
      </c>
      <c r="D216" s="215" t="s">
        <v>929</v>
      </c>
      <c r="E216" s="17" t="s">
        <v>1</v>
      </c>
      <c r="F216" s="216">
        <v>15.265000000000001</v>
      </c>
      <c r="H216" s="32"/>
    </row>
    <row r="217" spans="2:8" s="1" customFormat="1" ht="16.899999999999999" customHeight="1">
      <c r="B217" s="32"/>
      <c r="C217" s="215" t="s">
        <v>1</v>
      </c>
      <c r="D217" s="215" t="s">
        <v>930</v>
      </c>
      <c r="E217" s="17" t="s">
        <v>1</v>
      </c>
      <c r="F217" s="216">
        <v>27.72</v>
      </c>
      <c r="H217" s="32"/>
    </row>
    <row r="218" spans="2:8" s="1" customFormat="1" ht="16.899999999999999" customHeight="1">
      <c r="B218" s="32"/>
      <c r="C218" s="215" t="s">
        <v>1</v>
      </c>
      <c r="D218" s="215" t="s">
        <v>931</v>
      </c>
      <c r="E218" s="17" t="s">
        <v>1</v>
      </c>
      <c r="F218" s="216">
        <v>45.15</v>
      </c>
      <c r="H218" s="32"/>
    </row>
    <row r="219" spans="2:8" s="1" customFormat="1" ht="16.899999999999999" customHeight="1">
      <c r="B219" s="32"/>
      <c r="C219" s="215" t="s">
        <v>1</v>
      </c>
      <c r="D219" s="215" t="s">
        <v>932</v>
      </c>
      <c r="E219" s="17" t="s">
        <v>1</v>
      </c>
      <c r="F219" s="216">
        <v>11.445</v>
      </c>
      <c r="H219" s="32"/>
    </row>
    <row r="220" spans="2:8" s="1" customFormat="1" ht="16.899999999999999" customHeight="1">
      <c r="B220" s="32"/>
      <c r="C220" s="215" t="s">
        <v>1</v>
      </c>
      <c r="D220" s="215" t="s">
        <v>933</v>
      </c>
      <c r="E220" s="17" t="s">
        <v>1</v>
      </c>
      <c r="F220" s="216">
        <v>12.285</v>
      </c>
      <c r="H220" s="32"/>
    </row>
    <row r="221" spans="2:8" s="1" customFormat="1" ht="16.899999999999999" customHeight="1">
      <c r="B221" s="32"/>
      <c r="C221" s="215" t="s">
        <v>1</v>
      </c>
      <c r="D221" s="215" t="s">
        <v>934</v>
      </c>
      <c r="E221" s="17" t="s">
        <v>1</v>
      </c>
      <c r="F221" s="216">
        <v>18.059999999999999</v>
      </c>
      <c r="H221" s="32"/>
    </row>
    <row r="222" spans="2:8" s="1" customFormat="1" ht="16.899999999999999" customHeight="1">
      <c r="B222" s="32"/>
      <c r="C222" s="215" t="s">
        <v>1</v>
      </c>
      <c r="D222" s="215" t="s">
        <v>935</v>
      </c>
      <c r="E222" s="17" t="s">
        <v>1</v>
      </c>
      <c r="F222" s="216">
        <v>25.41</v>
      </c>
      <c r="H222" s="32"/>
    </row>
    <row r="223" spans="2:8" s="1" customFormat="1" ht="16.899999999999999" customHeight="1">
      <c r="B223" s="32"/>
      <c r="C223" s="215" t="s">
        <v>1</v>
      </c>
      <c r="D223" s="215" t="s">
        <v>935</v>
      </c>
      <c r="E223" s="17" t="s">
        <v>1</v>
      </c>
      <c r="F223" s="216">
        <v>25.41</v>
      </c>
      <c r="H223" s="32"/>
    </row>
    <row r="224" spans="2:8" s="1" customFormat="1" ht="16.899999999999999" customHeight="1">
      <c r="B224" s="32"/>
      <c r="C224" s="215" t="s">
        <v>1</v>
      </c>
      <c r="D224" s="215" t="s">
        <v>936</v>
      </c>
      <c r="E224" s="17" t="s">
        <v>1</v>
      </c>
      <c r="F224" s="216">
        <v>25.41</v>
      </c>
      <c r="H224" s="32"/>
    </row>
    <row r="225" spans="2:8" s="1" customFormat="1" ht="16.899999999999999" customHeight="1">
      <c r="B225" s="32"/>
      <c r="C225" s="215" t="s">
        <v>1</v>
      </c>
      <c r="D225" s="215" t="s">
        <v>937</v>
      </c>
      <c r="E225" s="17" t="s">
        <v>1</v>
      </c>
      <c r="F225" s="216">
        <v>20.37</v>
      </c>
      <c r="H225" s="32"/>
    </row>
    <row r="226" spans="2:8" s="1" customFormat="1" ht="16.899999999999999" customHeight="1">
      <c r="B226" s="32"/>
      <c r="C226" s="215" t="s">
        <v>1</v>
      </c>
      <c r="D226" s="215" t="s">
        <v>938</v>
      </c>
      <c r="E226" s="17" t="s">
        <v>1</v>
      </c>
      <c r="F226" s="216">
        <v>16.8</v>
      </c>
      <c r="H226" s="32"/>
    </row>
    <row r="227" spans="2:8" s="1" customFormat="1" ht="16.899999999999999" customHeight="1">
      <c r="B227" s="32"/>
      <c r="C227" s="215" t="s">
        <v>1</v>
      </c>
      <c r="D227" s="215" t="s">
        <v>939</v>
      </c>
      <c r="E227" s="17" t="s">
        <v>1</v>
      </c>
      <c r="F227" s="216">
        <v>17.22</v>
      </c>
      <c r="H227" s="32"/>
    </row>
    <row r="228" spans="2:8" s="1" customFormat="1" ht="16.899999999999999" customHeight="1">
      <c r="B228" s="32"/>
      <c r="C228" s="215" t="s">
        <v>1</v>
      </c>
      <c r="D228" s="215" t="s">
        <v>940</v>
      </c>
      <c r="E228" s="17" t="s">
        <v>1</v>
      </c>
      <c r="F228" s="216">
        <v>27.93</v>
      </c>
      <c r="H228" s="32"/>
    </row>
    <row r="229" spans="2:8" s="1" customFormat="1" ht="16.899999999999999" customHeight="1">
      <c r="B229" s="32"/>
      <c r="C229" s="215" t="s">
        <v>1</v>
      </c>
      <c r="D229" s="215" t="s">
        <v>941</v>
      </c>
      <c r="E229" s="17" t="s">
        <v>1</v>
      </c>
      <c r="F229" s="216">
        <v>9.66</v>
      </c>
      <c r="H229" s="32"/>
    </row>
    <row r="230" spans="2:8" s="1" customFormat="1" ht="16.899999999999999" customHeight="1">
      <c r="B230" s="32"/>
      <c r="C230" s="215" t="s">
        <v>1</v>
      </c>
      <c r="D230" s="215" t="s">
        <v>942</v>
      </c>
      <c r="E230" s="17" t="s">
        <v>1</v>
      </c>
      <c r="F230" s="216">
        <v>7.3710000000000004</v>
      </c>
      <c r="H230" s="32"/>
    </row>
    <row r="231" spans="2:8" s="1" customFormat="1" ht="16.899999999999999" customHeight="1">
      <c r="B231" s="32"/>
      <c r="C231" s="215" t="s">
        <v>1</v>
      </c>
      <c r="D231" s="215" t="s">
        <v>943</v>
      </c>
      <c r="E231" s="17" t="s">
        <v>1</v>
      </c>
      <c r="F231" s="216">
        <v>10.08</v>
      </c>
      <c r="H231" s="32"/>
    </row>
    <row r="232" spans="2:8" s="1" customFormat="1" ht="16.899999999999999" customHeight="1">
      <c r="B232" s="32"/>
      <c r="C232" s="215" t="s">
        <v>1</v>
      </c>
      <c r="D232" s="215" t="s">
        <v>944</v>
      </c>
      <c r="E232" s="17" t="s">
        <v>1</v>
      </c>
      <c r="F232" s="216">
        <v>9.8490000000000002</v>
      </c>
      <c r="H232" s="32"/>
    </row>
    <row r="233" spans="2:8" s="1" customFormat="1" ht="16.899999999999999" customHeight="1">
      <c r="B233" s="32"/>
      <c r="C233" s="215" t="s">
        <v>1</v>
      </c>
      <c r="D233" s="215" t="s">
        <v>946</v>
      </c>
      <c r="E233" s="17" t="s">
        <v>1</v>
      </c>
      <c r="F233" s="216">
        <v>0</v>
      </c>
      <c r="H233" s="32"/>
    </row>
    <row r="234" spans="2:8" s="1" customFormat="1" ht="16.899999999999999" customHeight="1">
      <c r="B234" s="32"/>
      <c r="C234" s="215" t="s">
        <v>1</v>
      </c>
      <c r="D234" s="215" t="s">
        <v>947</v>
      </c>
      <c r="E234" s="17" t="s">
        <v>1</v>
      </c>
      <c r="F234" s="216">
        <v>24.234000000000002</v>
      </c>
      <c r="H234" s="32"/>
    </row>
    <row r="235" spans="2:8" s="1" customFormat="1" ht="16.899999999999999" customHeight="1">
      <c r="B235" s="32"/>
      <c r="C235" s="215" t="s">
        <v>1</v>
      </c>
      <c r="D235" s="215" t="s">
        <v>948</v>
      </c>
      <c r="E235" s="17" t="s">
        <v>1</v>
      </c>
      <c r="F235" s="216">
        <v>-3.6</v>
      </c>
      <c r="H235" s="32"/>
    </row>
    <row r="236" spans="2:8" s="1" customFormat="1" ht="16.899999999999999" customHeight="1">
      <c r="B236" s="32"/>
      <c r="C236" s="215" t="s">
        <v>1</v>
      </c>
      <c r="D236" s="215" t="s">
        <v>949</v>
      </c>
      <c r="E236" s="17" t="s">
        <v>1</v>
      </c>
      <c r="F236" s="216">
        <v>39.06</v>
      </c>
      <c r="H236" s="32"/>
    </row>
    <row r="237" spans="2:8" s="1" customFormat="1" ht="16.899999999999999" customHeight="1">
      <c r="B237" s="32"/>
      <c r="C237" s="215" t="s">
        <v>1</v>
      </c>
      <c r="D237" s="215" t="s">
        <v>950</v>
      </c>
      <c r="E237" s="17" t="s">
        <v>1</v>
      </c>
      <c r="F237" s="216">
        <v>-1.68</v>
      </c>
      <c r="H237" s="32"/>
    </row>
    <row r="238" spans="2:8" s="1" customFormat="1" ht="16.899999999999999" customHeight="1">
      <c r="B238" s="32"/>
      <c r="C238" s="215" t="s">
        <v>1</v>
      </c>
      <c r="D238" s="215" t="s">
        <v>951</v>
      </c>
      <c r="E238" s="17" t="s">
        <v>1</v>
      </c>
      <c r="F238" s="216">
        <v>0.72</v>
      </c>
      <c r="H238" s="32"/>
    </row>
    <row r="239" spans="2:8" s="1" customFormat="1" ht="16.899999999999999" customHeight="1">
      <c r="B239" s="32"/>
      <c r="C239" s="215" t="s">
        <v>1</v>
      </c>
      <c r="D239" s="215" t="s">
        <v>952</v>
      </c>
      <c r="E239" s="17" t="s">
        <v>1</v>
      </c>
      <c r="F239" s="216">
        <v>19.95</v>
      </c>
      <c r="H239" s="32"/>
    </row>
    <row r="240" spans="2:8" s="1" customFormat="1" ht="16.899999999999999" customHeight="1">
      <c r="B240" s="32"/>
      <c r="C240" s="215" t="s">
        <v>1</v>
      </c>
      <c r="D240" s="215" t="s">
        <v>953</v>
      </c>
      <c r="E240" s="17" t="s">
        <v>1</v>
      </c>
      <c r="F240" s="216">
        <v>0.2</v>
      </c>
      <c r="H240" s="32"/>
    </row>
    <row r="241" spans="2:8" s="1" customFormat="1" ht="16.899999999999999" customHeight="1">
      <c r="B241" s="32"/>
      <c r="C241" s="215" t="s">
        <v>1</v>
      </c>
      <c r="D241" s="215" t="s">
        <v>954</v>
      </c>
      <c r="E241" s="17" t="s">
        <v>1</v>
      </c>
      <c r="F241" s="216">
        <v>23.94</v>
      </c>
      <c r="H241" s="32"/>
    </row>
    <row r="242" spans="2:8" s="1" customFormat="1" ht="16.899999999999999" customHeight="1">
      <c r="B242" s="32"/>
      <c r="C242" s="215" t="s">
        <v>1</v>
      </c>
      <c r="D242" s="215" t="s">
        <v>532</v>
      </c>
      <c r="E242" s="17" t="s">
        <v>1</v>
      </c>
      <c r="F242" s="216">
        <v>-1.8</v>
      </c>
      <c r="H242" s="32"/>
    </row>
    <row r="243" spans="2:8" s="1" customFormat="1" ht="16.899999999999999" customHeight="1">
      <c r="B243" s="32"/>
      <c r="C243" s="215" t="s">
        <v>1</v>
      </c>
      <c r="D243" s="215" t="s">
        <v>955</v>
      </c>
      <c r="E243" s="17" t="s">
        <v>1</v>
      </c>
      <c r="F243" s="216">
        <v>0.36</v>
      </c>
      <c r="H243" s="32"/>
    </row>
    <row r="244" spans="2:8" s="1" customFormat="1" ht="16.899999999999999" customHeight="1">
      <c r="B244" s="32"/>
      <c r="C244" s="215" t="s">
        <v>1</v>
      </c>
      <c r="D244" s="215" t="s">
        <v>956</v>
      </c>
      <c r="E244" s="17" t="s">
        <v>1</v>
      </c>
      <c r="F244" s="216">
        <v>39.9</v>
      </c>
      <c r="H244" s="32"/>
    </row>
    <row r="245" spans="2:8" s="1" customFormat="1" ht="16.899999999999999" customHeight="1">
      <c r="B245" s="32"/>
      <c r="C245" s="215" t="s">
        <v>1</v>
      </c>
      <c r="D245" s="215" t="s">
        <v>532</v>
      </c>
      <c r="E245" s="17" t="s">
        <v>1</v>
      </c>
      <c r="F245" s="216">
        <v>-1.8</v>
      </c>
      <c r="H245" s="32"/>
    </row>
    <row r="246" spans="2:8" s="1" customFormat="1" ht="16.899999999999999" customHeight="1">
      <c r="B246" s="32"/>
      <c r="C246" s="215" t="s">
        <v>1</v>
      </c>
      <c r="D246" s="215" t="s">
        <v>957</v>
      </c>
      <c r="E246" s="17" t="s">
        <v>1</v>
      </c>
      <c r="F246" s="216">
        <v>-0.72</v>
      </c>
      <c r="H246" s="32"/>
    </row>
    <row r="247" spans="2:8" s="1" customFormat="1" ht="16.899999999999999" customHeight="1">
      <c r="B247" s="32"/>
      <c r="C247" s="215" t="s">
        <v>1</v>
      </c>
      <c r="D247" s="215" t="s">
        <v>958</v>
      </c>
      <c r="E247" s="17" t="s">
        <v>1</v>
      </c>
      <c r="F247" s="216">
        <v>2.25</v>
      </c>
      <c r="H247" s="32"/>
    </row>
    <row r="248" spans="2:8" s="1" customFormat="1" ht="16.899999999999999" customHeight="1">
      <c r="B248" s="32"/>
      <c r="C248" s="215" t="s">
        <v>960</v>
      </c>
      <c r="D248" s="215" t="s">
        <v>161</v>
      </c>
      <c r="E248" s="17" t="s">
        <v>1</v>
      </c>
      <c r="F248" s="216">
        <v>1028.5440000000001</v>
      </c>
      <c r="H248" s="32"/>
    </row>
    <row r="249" spans="2:8" s="1" customFormat="1" ht="16.899999999999999" customHeight="1">
      <c r="B249" s="32"/>
      <c r="C249" s="211" t="s">
        <v>222</v>
      </c>
      <c r="D249" s="212" t="s">
        <v>222</v>
      </c>
      <c r="E249" s="213" t="s">
        <v>178</v>
      </c>
      <c r="F249" s="214">
        <v>1500</v>
      </c>
      <c r="H249" s="32"/>
    </row>
    <row r="250" spans="2:8" s="1" customFormat="1" ht="16.899999999999999" customHeight="1">
      <c r="B250" s="32"/>
      <c r="C250" s="215" t="s">
        <v>1</v>
      </c>
      <c r="D250" s="215" t="s">
        <v>1410</v>
      </c>
      <c r="E250" s="17" t="s">
        <v>1</v>
      </c>
      <c r="F250" s="216">
        <v>234</v>
      </c>
      <c r="H250" s="32"/>
    </row>
    <row r="251" spans="2:8" s="1" customFormat="1" ht="16.899999999999999" customHeight="1">
      <c r="B251" s="32"/>
      <c r="C251" s="215" t="s">
        <v>1</v>
      </c>
      <c r="D251" s="215" t="s">
        <v>1411</v>
      </c>
      <c r="E251" s="17" t="s">
        <v>1</v>
      </c>
      <c r="F251" s="216">
        <v>282.5</v>
      </c>
      <c r="H251" s="32"/>
    </row>
    <row r="252" spans="2:8" s="1" customFormat="1" ht="16.899999999999999" customHeight="1">
      <c r="B252" s="32"/>
      <c r="C252" s="215" t="s">
        <v>1</v>
      </c>
      <c r="D252" s="215" t="s">
        <v>1412</v>
      </c>
      <c r="E252" s="17" t="s">
        <v>1</v>
      </c>
      <c r="F252" s="216">
        <v>179.5</v>
      </c>
      <c r="H252" s="32"/>
    </row>
    <row r="253" spans="2:8" s="1" customFormat="1" ht="16.899999999999999" customHeight="1">
      <c r="B253" s="32"/>
      <c r="C253" s="215" t="s">
        <v>1</v>
      </c>
      <c r="D253" s="215" t="s">
        <v>1413</v>
      </c>
      <c r="E253" s="17" t="s">
        <v>1</v>
      </c>
      <c r="F253" s="216">
        <v>0</v>
      </c>
      <c r="H253" s="32"/>
    </row>
    <row r="254" spans="2:8" s="1" customFormat="1" ht="16.899999999999999" customHeight="1">
      <c r="B254" s="32"/>
      <c r="C254" s="215" t="s">
        <v>1</v>
      </c>
      <c r="D254" s="215" t="s">
        <v>1414</v>
      </c>
      <c r="E254" s="17" t="s">
        <v>1</v>
      </c>
      <c r="F254" s="216">
        <v>45.5</v>
      </c>
      <c r="H254" s="32"/>
    </row>
    <row r="255" spans="2:8" s="1" customFormat="1" ht="16.899999999999999" customHeight="1">
      <c r="B255" s="32"/>
      <c r="C255" s="215" t="s">
        <v>1</v>
      </c>
      <c r="D255" s="215" t="s">
        <v>1415</v>
      </c>
      <c r="E255" s="17" t="s">
        <v>1</v>
      </c>
      <c r="F255" s="216">
        <v>276</v>
      </c>
      <c r="H255" s="32"/>
    </row>
    <row r="256" spans="2:8" s="1" customFormat="1" ht="16.899999999999999" customHeight="1">
      <c r="B256" s="32"/>
      <c r="C256" s="215" t="s">
        <v>1</v>
      </c>
      <c r="D256" s="215" t="s">
        <v>1416</v>
      </c>
      <c r="E256" s="17" t="s">
        <v>1</v>
      </c>
      <c r="F256" s="216">
        <v>425.5</v>
      </c>
      <c r="H256" s="32"/>
    </row>
    <row r="257" spans="2:8" s="1" customFormat="1" ht="16.899999999999999" customHeight="1">
      <c r="B257" s="32"/>
      <c r="C257" s="215" t="s">
        <v>1</v>
      </c>
      <c r="D257" s="215" t="s">
        <v>1417</v>
      </c>
      <c r="E257" s="17" t="s">
        <v>1</v>
      </c>
      <c r="F257" s="216">
        <v>57.75</v>
      </c>
      <c r="H257" s="32"/>
    </row>
    <row r="258" spans="2:8" s="1" customFormat="1" ht="16.899999999999999" customHeight="1">
      <c r="B258" s="32"/>
      <c r="C258" s="215" t="s">
        <v>1</v>
      </c>
      <c r="D258" s="215" t="s">
        <v>1418</v>
      </c>
      <c r="E258" s="17" t="s">
        <v>1</v>
      </c>
      <c r="F258" s="216">
        <v>-0.75</v>
      </c>
      <c r="H258" s="32"/>
    </row>
    <row r="259" spans="2:8" s="1" customFormat="1" ht="16.899999999999999" customHeight="1">
      <c r="B259" s="32"/>
      <c r="C259" s="215" t="s">
        <v>222</v>
      </c>
      <c r="D259" s="215" t="s">
        <v>348</v>
      </c>
      <c r="E259" s="17" t="s">
        <v>1</v>
      </c>
      <c r="F259" s="216">
        <v>1500</v>
      </c>
      <c r="H259" s="32"/>
    </row>
    <row r="260" spans="2:8" s="1" customFormat="1" ht="16.899999999999999" customHeight="1">
      <c r="B260" s="32"/>
      <c r="C260" s="217" t="s">
        <v>8385</v>
      </c>
      <c r="H260" s="32"/>
    </row>
    <row r="261" spans="2:8" s="1" customFormat="1" ht="22.5">
      <c r="B261" s="32"/>
      <c r="C261" s="215" t="s">
        <v>1407</v>
      </c>
      <c r="D261" s="215" t="s">
        <v>1408</v>
      </c>
      <c r="E261" s="17" t="s">
        <v>178</v>
      </c>
      <c r="F261" s="216">
        <v>1500</v>
      </c>
      <c r="H261" s="32"/>
    </row>
    <row r="262" spans="2:8" s="1" customFormat="1" ht="22.5">
      <c r="B262" s="32"/>
      <c r="C262" s="215" t="s">
        <v>1420</v>
      </c>
      <c r="D262" s="215" t="s">
        <v>1421</v>
      </c>
      <c r="E262" s="17" t="s">
        <v>178</v>
      </c>
      <c r="F262" s="216">
        <v>1500</v>
      </c>
      <c r="H262" s="32"/>
    </row>
    <row r="263" spans="2:8" s="1" customFormat="1" ht="22.5">
      <c r="B263" s="32"/>
      <c r="C263" s="215" t="s">
        <v>1424</v>
      </c>
      <c r="D263" s="215" t="s">
        <v>1425</v>
      </c>
      <c r="E263" s="17" t="s">
        <v>178</v>
      </c>
      <c r="F263" s="216">
        <v>1500</v>
      </c>
      <c r="H263" s="32"/>
    </row>
    <row r="264" spans="2:8" s="1" customFormat="1" ht="16.899999999999999" customHeight="1">
      <c r="B264" s="32"/>
      <c r="C264" s="215" t="s">
        <v>1428</v>
      </c>
      <c r="D264" s="215" t="s">
        <v>1429</v>
      </c>
      <c r="E264" s="17" t="s">
        <v>178</v>
      </c>
      <c r="F264" s="216">
        <v>1500</v>
      </c>
      <c r="H264" s="32"/>
    </row>
    <row r="265" spans="2:8" s="1" customFormat="1" ht="16.899999999999999" customHeight="1">
      <c r="B265" s="32"/>
      <c r="C265" s="215" t="s">
        <v>1431</v>
      </c>
      <c r="D265" s="215" t="s">
        <v>1432</v>
      </c>
      <c r="E265" s="17" t="s">
        <v>178</v>
      </c>
      <c r="F265" s="216">
        <v>1500</v>
      </c>
      <c r="H265" s="32"/>
    </row>
    <row r="266" spans="2:8" s="1" customFormat="1" ht="16.899999999999999" customHeight="1">
      <c r="B266" s="32"/>
      <c r="C266" s="211" t="s">
        <v>231</v>
      </c>
      <c r="D266" s="212" t="s">
        <v>232</v>
      </c>
      <c r="E266" s="213" t="s">
        <v>178</v>
      </c>
      <c r="F266" s="214">
        <v>711.8</v>
      </c>
      <c r="H266" s="32"/>
    </row>
    <row r="267" spans="2:8" s="1" customFormat="1" ht="16.899999999999999" customHeight="1">
      <c r="B267" s="32"/>
      <c r="C267" s="215" t="s">
        <v>1</v>
      </c>
      <c r="D267" s="215" t="s">
        <v>1716</v>
      </c>
      <c r="E267" s="17" t="s">
        <v>1</v>
      </c>
      <c r="F267" s="216">
        <v>600</v>
      </c>
      <c r="H267" s="32"/>
    </row>
    <row r="268" spans="2:8" s="1" customFormat="1" ht="16.899999999999999" customHeight="1">
      <c r="B268" s="32"/>
      <c r="C268" s="215" t="s">
        <v>1</v>
      </c>
      <c r="D268" s="215" t="s">
        <v>1717</v>
      </c>
      <c r="E268" s="17" t="s">
        <v>1</v>
      </c>
      <c r="F268" s="216">
        <v>111.8</v>
      </c>
      <c r="H268" s="32"/>
    </row>
    <row r="269" spans="2:8" s="1" customFormat="1" ht="16.899999999999999" customHeight="1">
      <c r="B269" s="32"/>
      <c r="C269" s="215" t="s">
        <v>231</v>
      </c>
      <c r="D269" s="215" t="s">
        <v>161</v>
      </c>
      <c r="E269" s="17" t="s">
        <v>1</v>
      </c>
      <c r="F269" s="216">
        <v>711.8</v>
      </c>
      <c r="H269" s="32"/>
    </row>
    <row r="270" spans="2:8" s="1" customFormat="1" ht="16.899999999999999" customHeight="1">
      <c r="B270" s="32"/>
      <c r="C270" s="217" t="s">
        <v>8385</v>
      </c>
      <c r="H270" s="32"/>
    </row>
    <row r="271" spans="2:8" s="1" customFormat="1" ht="16.899999999999999" customHeight="1">
      <c r="B271" s="32"/>
      <c r="C271" s="215" t="s">
        <v>1713</v>
      </c>
      <c r="D271" s="215" t="s">
        <v>1714</v>
      </c>
      <c r="E271" s="17" t="s">
        <v>178</v>
      </c>
      <c r="F271" s="216">
        <v>711.8</v>
      </c>
      <c r="H271" s="32"/>
    </row>
    <row r="272" spans="2:8" s="1" customFormat="1" ht="16.899999999999999" customHeight="1">
      <c r="B272" s="32"/>
      <c r="C272" s="215" t="s">
        <v>1719</v>
      </c>
      <c r="D272" s="215" t="s">
        <v>1720</v>
      </c>
      <c r="E272" s="17" t="s">
        <v>178</v>
      </c>
      <c r="F272" s="216">
        <v>711.8</v>
      </c>
      <c r="H272" s="32"/>
    </row>
    <row r="273" spans="2:8" s="1" customFormat="1" ht="16.899999999999999" customHeight="1">
      <c r="B273" s="32"/>
      <c r="C273" s="211" t="s">
        <v>228</v>
      </c>
      <c r="D273" s="212" t="s">
        <v>229</v>
      </c>
      <c r="E273" s="213" t="s">
        <v>226</v>
      </c>
      <c r="F273" s="214">
        <v>11.204000000000001</v>
      </c>
      <c r="H273" s="32"/>
    </row>
    <row r="274" spans="2:8" s="1" customFormat="1" ht="16.899999999999999" customHeight="1">
      <c r="B274" s="32"/>
      <c r="C274" s="215" t="s">
        <v>1</v>
      </c>
      <c r="D274" s="215" t="s">
        <v>279</v>
      </c>
      <c r="E274" s="17" t="s">
        <v>1</v>
      </c>
      <c r="F274" s="216">
        <v>0</v>
      </c>
      <c r="H274" s="32"/>
    </row>
    <row r="275" spans="2:8" s="1" customFormat="1" ht="16.899999999999999" customHeight="1">
      <c r="B275" s="32"/>
      <c r="C275" s="215" t="s">
        <v>1</v>
      </c>
      <c r="D275" s="215" t="s">
        <v>280</v>
      </c>
      <c r="E275" s="17" t="s">
        <v>1</v>
      </c>
      <c r="F275" s="216">
        <v>11.204000000000001</v>
      </c>
      <c r="H275" s="32"/>
    </row>
    <row r="276" spans="2:8" s="1" customFormat="1" ht="16.899999999999999" customHeight="1">
      <c r="B276" s="32"/>
      <c r="C276" s="215" t="s">
        <v>228</v>
      </c>
      <c r="D276" s="215" t="s">
        <v>271</v>
      </c>
      <c r="E276" s="17" t="s">
        <v>1</v>
      </c>
      <c r="F276" s="216">
        <v>11.204000000000001</v>
      </c>
      <c r="H276" s="32"/>
    </row>
    <row r="277" spans="2:8" s="1" customFormat="1" ht="16.899999999999999" customHeight="1">
      <c r="B277" s="32"/>
      <c r="C277" s="217" t="s">
        <v>8385</v>
      </c>
      <c r="H277" s="32"/>
    </row>
    <row r="278" spans="2:8" s="1" customFormat="1" ht="16.899999999999999" customHeight="1">
      <c r="B278" s="32"/>
      <c r="C278" s="215" t="s">
        <v>272</v>
      </c>
      <c r="D278" s="215" t="s">
        <v>273</v>
      </c>
      <c r="E278" s="17" t="s">
        <v>226</v>
      </c>
      <c r="F278" s="216">
        <v>29.24</v>
      </c>
      <c r="H278" s="32"/>
    </row>
    <row r="279" spans="2:8" s="1" customFormat="1" ht="22.5">
      <c r="B279" s="32"/>
      <c r="C279" s="215" t="s">
        <v>281</v>
      </c>
      <c r="D279" s="215" t="s">
        <v>282</v>
      </c>
      <c r="E279" s="17" t="s">
        <v>226</v>
      </c>
      <c r="F279" s="216">
        <v>29.24</v>
      </c>
      <c r="H279" s="32"/>
    </row>
    <row r="280" spans="2:8" s="1" customFormat="1" ht="22.5">
      <c r="B280" s="32"/>
      <c r="C280" s="215" t="s">
        <v>284</v>
      </c>
      <c r="D280" s="215" t="s">
        <v>285</v>
      </c>
      <c r="E280" s="17" t="s">
        <v>226</v>
      </c>
      <c r="F280" s="216">
        <v>29.24</v>
      </c>
      <c r="H280" s="32"/>
    </row>
    <row r="281" spans="2:8" s="1" customFormat="1" ht="16.899999999999999" customHeight="1">
      <c r="B281" s="32"/>
      <c r="C281" s="211" t="s">
        <v>224</v>
      </c>
      <c r="D281" s="212" t="s">
        <v>225</v>
      </c>
      <c r="E281" s="213" t="s">
        <v>226</v>
      </c>
      <c r="F281" s="214">
        <v>18.036000000000001</v>
      </c>
      <c r="H281" s="32"/>
    </row>
    <row r="282" spans="2:8" s="1" customFormat="1" ht="16.899999999999999" customHeight="1">
      <c r="B282" s="32"/>
      <c r="C282" s="215" t="s">
        <v>1</v>
      </c>
      <c r="D282" s="215" t="s">
        <v>275</v>
      </c>
      <c r="E282" s="17" t="s">
        <v>1</v>
      </c>
      <c r="F282" s="216">
        <v>0</v>
      </c>
      <c r="H282" s="32"/>
    </row>
    <row r="283" spans="2:8" s="1" customFormat="1" ht="16.899999999999999" customHeight="1">
      <c r="B283" s="32"/>
      <c r="C283" s="215" t="s">
        <v>1</v>
      </c>
      <c r="D283" s="215" t="s">
        <v>276</v>
      </c>
      <c r="E283" s="17" t="s">
        <v>1</v>
      </c>
      <c r="F283" s="216">
        <v>0</v>
      </c>
      <c r="H283" s="32"/>
    </row>
    <row r="284" spans="2:8" s="1" customFormat="1" ht="16.899999999999999" customHeight="1">
      <c r="B284" s="32"/>
      <c r="C284" s="215" t="s">
        <v>1</v>
      </c>
      <c r="D284" s="215" t="s">
        <v>277</v>
      </c>
      <c r="E284" s="17" t="s">
        <v>1</v>
      </c>
      <c r="F284" s="216">
        <v>18.036000000000001</v>
      </c>
      <c r="H284" s="32"/>
    </row>
    <row r="285" spans="2:8" s="1" customFormat="1" ht="16.899999999999999" customHeight="1">
      <c r="B285" s="32"/>
      <c r="C285" s="215" t="s">
        <v>224</v>
      </c>
      <c r="D285" s="215" t="s">
        <v>278</v>
      </c>
      <c r="E285" s="17" t="s">
        <v>1</v>
      </c>
      <c r="F285" s="216">
        <v>18.036000000000001</v>
      </c>
      <c r="H285" s="32"/>
    </row>
    <row r="286" spans="2:8" s="1" customFormat="1" ht="16.899999999999999" customHeight="1">
      <c r="B286" s="32"/>
      <c r="C286" s="217" t="s">
        <v>8385</v>
      </c>
      <c r="H286" s="32"/>
    </row>
    <row r="287" spans="2:8" s="1" customFormat="1" ht="16.899999999999999" customHeight="1">
      <c r="B287" s="32"/>
      <c r="C287" s="215" t="s">
        <v>272</v>
      </c>
      <c r="D287" s="215" t="s">
        <v>273</v>
      </c>
      <c r="E287" s="17" t="s">
        <v>226</v>
      </c>
      <c r="F287" s="216">
        <v>29.24</v>
      </c>
      <c r="H287" s="32"/>
    </row>
    <row r="288" spans="2:8" s="1" customFormat="1" ht="22.5">
      <c r="B288" s="32"/>
      <c r="C288" s="215" t="s">
        <v>281</v>
      </c>
      <c r="D288" s="215" t="s">
        <v>282</v>
      </c>
      <c r="E288" s="17" t="s">
        <v>226</v>
      </c>
      <c r="F288" s="216">
        <v>29.24</v>
      </c>
      <c r="H288" s="32"/>
    </row>
    <row r="289" spans="2:8" s="1" customFormat="1" ht="22.5">
      <c r="B289" s="32"/>
      <c r="C289" s="215" t="s">
        <v>284</v>
      </c>
      <c r="D289" s="215" t="s">
        <v>285</v>
      </c>
      <c r="E289" s="17" t="s">
        <v>226</v>
      </c>
      <c r="F289" s="216">
        <v>29.24</v>
      </c>
      <c r="H289" s="32"/>
    </row>
    <row r="290" spans="2:8" s="1" customFormat="1" ht="16.899999999999999" customHeight="1">
      <c r="B290" s="32"/>
      <c r="C290" s="211" t="s">
        <v>176</v>
      </c>
      <c r="D290" s="212" t="s">
        <v>177</v>
      </c>
      <c r="E290" s="213" t="s">
        <v>178</v>
      </c>
      <c r="F290" s="214">
        <v>332.19</v>
      </c>
      <c r="H290" s="32"/>
    </row>
    <row r="291" spans="2:8" s="1" customFormat="1" ht="16.899999999999999" customHeight="1">
      <c r="B291" s="32"/>
      <c r="C291" s="215" t="s">
        <v>1</v>
      </c>
      <c r="D291" s="215" t="s">
        <v>352</v>
      </c>
      <c r="E291" s="17" t="s">
        <v>1</v>
      </c>
      <c r="F291" s="216">
        <v>0</v>
      </c>
      <c r="H291" s="32"/>
    </row>
    <row r="292" spans="2:8" s="1" customFormat="1" ht="16.899999999999999" customHeight="1">
      <c r="B292" s="32"/>
      <c r="C292" s="215" t="s">
        <v>1</v>
      </c>
      <c r="D292" s="215" t="s">
        <v>353</v>
      </c>
      <c r="E292" s="17" t="s">
        <v>1</v>
      </c>
      <c r="F292" s="216">
        <v>0</v>
      </c>
      <c r="H292" s="32"/>
    </row>
    <row r="293" spans="2:8" s="1" customFormat="1" ht="16.899999999999999" customHeight="1">
      <c r="B293" s="32"/>
      <c r="C293" s="215" t="s">
        <v>1</v>
      </c>
      <c r="D293" s="215" t="s">
        <v>354</v>
      </c>
      <c r="E293" s="17" t="s">
        <v>1</v>
      </c>
      <c r="F293" s="216">
        <v>211.68</v>
      </c>
      <c r="H293" s="32"/>
    </row>
    <row r="294" spans="2:8" s="1" customFormat="1" ht="16.899999999999999" customHeight="1">
      <c r="B294" s="32"/>
      <c r="C294" s="215" t="s">
        <v>1</v>
      </c>
      <c r="D294" s="215" t="s">
        <v>355</v>
      </c>
      <c r="E294" s="17" t="s">
        <v>1</v>
      </c>
      <c r="F294" s="216">
        <v>22.68</v>
      </c>
      <c r="H294" s="32"/>
    </row>
    <row r="295" spans="2:8" s="1" customFormat="1" ht="16.899999999999999" customHeight="1">
      <c r="B295" s="32"/>
      <c r="C295" s="215" t="s">
        <v>1</v>
      </c>
      <c r="D295" s="215" t="s">
        <v>356</v>
      </c>
      <c r="E295" s="17" t="s">
        <v>1</v>
      </c>
      <c r="F295" s="216">
        <v>4.32</v>
      </c>
      <c r="H295" s="32"/>
    </row>
    <row r="296" spans="2:8" s="1" customFormat="1" ht="16.899999999999999" customHeight="1">
      <c r="B296" s="32"/>
      <c r="C296" s="215" t="s">
        <v>1</v>
      </c>
      <c r="D296" s="215" t="s">
        <v>357</v>
      </c>
      <c r="E296" s="17" t="s">
        <v>1</v>
      </c>
      <c r="F296" s="216">
        <v>4.32</v>
      </c>
      <c r="H296" s="32"/>
    </row>
    <row r="297" spans="2:8" s="1" customFormat="1" ht="16.899999999999999" customHeight="1">
      <c r="B297" s="32"/>
      <c r="C297" s="215" t="s">
        <v>1</v>
      </c>
      <c r="D297" s="215" t="s">
        <v>358</v>
      </c>
      <c r="E297" s="17" t="s">
        <v>1</v>
      </c>
      <c r="F297" s="216">
        <v>4.05</v>
      </c>
      <c r="H297" s="32"/>
    </row>
    <row r="298" spans="2:8" s="1" customFormat="1" ht="16.899999999999999" customHeight="1">
      <c r="B298" s="32"/>
      <c r="C298" s="215" t="s">
        <v>1</v>
      </c>
      <c r="D298" s="215" t="s">
        <v>359</v>
      </c>
      <c r="E298" s="17" t="s">
        <v>1</v>
      </c>
      <c r="F298" s="216">
        <v>17.28</v>
      </c>
      <c r="H298" s="32"/>
    </row>
    <row r="299" spans="2:8" s="1" customFormat="1" ht="16.899999999999999" customHeight="1">
      <c r="B299" s="32"/>
      <c r="C299" s="215" t="s">
        <v>1</v>
      </c>
      <c r="D299" s="215" t="s">
        <v>360</v>
      </c>
      <c r="E299" s="17" t="s">
        <v>1</v>
      </c>
      <c r="F299" s="216">
        <v>5.04</v>
      </c>
      <c r="H299" s="32"/>
    </row>
    <row r="300" spans="2:8" s="1" customFormat="1" ht="16.899999999999999" customHeight="1">
      <c r="B300" s="32"/>
      <c r="C300" s="215" t="s">
        <v>1</v>
      </c>
      <c r="D300" s="215" t="s">
        <v>361</v>
      </c>
      <c r="E300" s="17" t="s">
        <v>1</v>
      </c>
      <c r="F300" s="216">
        <v>8.64</v>
      </c>
      <c r="H300" s="32"/>
    </row>
    <row r="301" spans="2:8" s="1" customFormat="1" ht="16.899999999999999" customHeight="1">
      <c r="B301" s="32"/>
      <c r="C301" s="215" t="s">
        <v>1</v>
      </c>
      <c r="D301" s="215" t="s">
        <v>362</v>
      </c>
      <c r="E301" s="17" t="s">
        <v>1</v>
      </c>
      <c r="F301" s="216">
        <v>1.08</v>
      </c>
      <c r="H301" s="32"/>
    </row>
    <row r="302" spans="2:8" s="1" customFormat="1" ht="16.899999999999999" customHeight="1">
      <c r="B302" s="32"/>
      <c r="C302" s="215" t="s">
        <v>1</v>
      </c>
      <c r="D302" s="215" t="s">
        <v>363</v>
      </c>
      <c r="E302" s="17" t="s">
        <v>1</v>
      </c>
      <c r="F302" s="216">
        <v>6.48</v>
      </c>
      <c r="H302" s="32"/>
    </row>
    <row r="303" spans="2:8" s="1" customFormat="1" ht="16.899999999999999" customHeight="1">
      <c r="B303" s="32"/>
      <c r="C303" s="215" t="s">
        <v>1</v>
      </c>
      <c r="D303" s="215" t="s">
        <v>364</v>
      </c>
      <c r="E303" s="17" t="s">
        <v>1</v>
      </c>
      <c r="F303" s="216">
        <v>43.2</v>
      </c>
      <c r="H303" s="32"/>
    </row>
    <row r="304" spans="2:8" s="1" customFormat="1" ht="16.899999999999999" customHeight="1">
      <c r="B304" s="32"/>
      <c r="C304" s="215" t="s">
        <v>1</v>
      </c>
      <c r="D304" s="215" t="s">
        <v>365</v>
      </c>
      <c r="E304" s="17" t="s">
        <v>1</v>
      </c>
      <c r="F304" s="216">
        <v>0.72</v>
      </c>
      <c r="H304" s="32"/>
    </row>
    <row r="305" spans="2:8" s="1" customFormat="1" ht="16.899999999999999" customHeight="1">
      <c r="B305" s="32"/>
      <c r="C305" s="215" t="s">
        <v>1</v>
      </c>
      <c r="D305" s="215" t="s">
        <v>366</v>
      </c>
      <c r="E305" s="17" t="s">
        <v>1</v>
      </c>
      <c r="F305" s="216">
        <v>1.08</v>
      </c>
      <c r="H305" s="32"/>
    </row>
    <row r="306" spans="2:8" s="1" customFormat="1" ht="16.899999999999999" customHeight="1">
      <c r="B306" s="32"/>
      <c r="C306" s="215" t="s">
        <v>1</v>
      </c>
      <c r="D306" s="215" t="s">
        <v>367</v>
      </c>
      <c r="E306" s="17" t="s">
        <v>1</v>
      </c>
      <c r="F306" s="216">
        <v>1.62</v>
      </c>
      <c r="H306" s="32"/>
    </row>
    <row r="307" spans="2:8" s="1" customFormat="1" ht="16.899999999999999" customHeight="1">
      <c r="B307" s="32"/>
      <c r="C307" s="215" t="s">
        <v>176</v>
      </c>
      <c r="D307" s="215" t="s">
        <v>161</v>
      </c>
      <c r="E307" s="17" t="s">
        <v>1</v>
      </c>
      <c r="F307" s="216">
        <v>332.19</v>
      </c>
      <c r="H307" s="32"/>
    </row>
    <row r="308" spans="2:8" s="1" customFormat="1" ht="16.899999999999999" customHeight="1">
      <c r="B308" s="32"/>
      <c r="C308" s="217" t="s">
        <v>8385</v>
      </c>
      <c r="H308" s="32"/>
    </row>
    <row r="309" spans="2:8" s="1" customFormat="1" ht="16.899999999999999" customHeight="1">
      <c r="B309" s="32"/>
      <c r="C309" s="215" t="s">
        <v>349</v>
      </c>
      <c r="D309" s="215" t="s">
        <v>350</v>
      </c>
      <c r="E309" s="17" t="s">
        <v>178</v>
      </c>
      <c r="F309" s="216">
        <v>332.19</v>
      </c>
      <c r="H309" s="32"/>
    </row>
    <row r="310" spans="2:8" s="1" customFormat="1" ht="16.899999999999999" customHeight="1">
      <c r="B310" s="32"/>
      <c r="C310" s="215" t="s">
        <v>1826</v>
      </c>
      <c r="D310" s="215" t="s">
        <v>1827</v>
      </c>
      <c r="E310" s="17" t="s">
        <v>178</v>
      </c>
      <c r="F310" s="216">
        <v>371.58600000000001</v>
      </c>
      <c r="H310" s="32"/>
    </row>
    <row r="311" spans="2:8" s="1" customFormat="1" ht="16.899999999999999" customHeight="1">
      <c r="B311" s="32"/>
      <c r="C311" s="211" t="s">
        <v>891</v>
      </c>
      <c r="D311" s="212" t="s">
        <v>8390</v>
      </c>
      <c r="E311" s="213" t="s">
        <v>178</v>
      </c>
      <c r="F311" s="214">
        <v>3107.893</v>
      </c>
      <c r="H311" s="32"/>
    </row>
    <row r="312" spans="2:8" s="1" customFormat="1" ht="16.899999999999999" customHeight="1">
      <c r="B312" s="32"/>
      <c r="C312" s="215" t="s">
        <v>1</v>
      </c>
      <c r="D312" s="215" t="s">
        <v>768</v>
      </c>
      <c r="E312" s="17" t="s">
        <v>1</v>
      </c>
      <c r="F312" s="216">
        <v>0</v>
      </c>
      <c r="H312" s="32"/>
    </row>
    <row r="313" spans="2:8" s="1" customFormat="1" ht="16.899999999999999" customHeight="1">
      <c r="B313" s="32"/>
      <c r="C313" s="215" t="s">
        <v>1</v>
      </c>
      <c r="D313" s="215" t="s">
        <v>780</v>
      </c>
      <c r="E313" s="17" t="s">
        <v>1</v>
      </c>
      <c r="F313" s="216">
        <v>0</v>
      </c>
      <c r="H313" s="32"/>
    </row>
    <row r="314" spans="2:8" s="1" customFormat="1" ht="16.899999999999999" customHeight="1">
      <c r="B314" s="32"/>
      <c r="C314" s="215" t="s">
        <v>1</v>
      </c>
      <c r="D314" s="215" t="s">
        <v>770</v>
      </c>
      <c r="E314" s="17" t="s">
        <v>1</v>
      </c>
      <c r="F314" s="216">
        <v>0</v>
      </c>
      <c r="H314" s="32"/>
    </row>
    <row r="315" spans="2:8" s="1" customFormat="1" ht="16.899999999999999" customHeight="1">
      <c r="B315" s="32"/>
      <c r="C315" s="215" t="s">
        <v>1</v>
      </c>
      <c r="D315" s="215" t="s">
        <v>781</v>
      </c>
      <c r="E315" s="17" t="s">
        <v>1</v>
      </c>
      <c r="F315" s="216">
        <v>0</v>
      </c>
      <c r="H315" s="32"/>
    </row>
    <row r="316" spans="2:8" s="1" customFormat="1" ht="16.899999999999999" customHeight="1">
      <c r="B316" s="32"/>
      <c r="C316" s="215" t="s">
        <v>1</v>
      </c>
      <c r="D316" s="215" t="s">
        <v>782</v>
      </c>
      <c r="E316" s="17" t="s">
        <v>1</v>
      </c>
      <c r="F316" s="216">
        <v>19.158999999999999</v>
      </c>
      <c r="H316" s="32"/>
    </row>
    <row r="317" spans="2:8" s="1" customFormat="1" ht="16.899999999999999" customHeight="1">
      <c r="B317" s="32"/>
      <c r="C317" s="215" t="s">
        <v>1</v>
      </c>
      <c r="D317" s="215" t="s">
        <v>783</v>
      </c>
      <c r="E317" s="17" t="s">
        <v>1</v>
      </c>
      <c r="F317" s="216">
        <v>5.4050000000000002</v>
      </c>
      <c r="H317" s="32"/>
    </row>
    <row r="318" spans="2:8" s="1" customFormat="1" ht="16.899999999999999" customHeight="1">
      <c r="B318" s="32"/>
      <c r="C318" s="215" t="s">
        <v>1</v>
      </c>
      <c r="D318" s="215" t="s">
        <v>784</v>
      </c>
      <c r="E318" s="17" t="s">
        <v>1</v>
      </c>
      <c r="F318" s="216">
        <v>4.7149999999999999</v>
      </c>
      <c r="H318" s="32"/>
    </row>
    <row r="319" spans="2:8" s="1" customFormat="1" ht="16.899999999999999" customHeight="1">
      <c r="B319" s="32"/>
      <c r="C319" s="215" t="s">
        <v>1</v>
      </c>
      <c r="D319" s="215" t="s">
        <v>785</v>
      </c>
      <c r="E319" s="17" t="s">
        <v>1</v>
      </c>
      <c r="F319" s="216">
        <v>20.170999999999999</v>
      </c>
      <c r="H319" s="32"/>
    </row>
    <row r="320" spans="2:8" s="1" customFormat="1" ht="16.899999999999999" customHeight="1">
      <c r="B320" s="32"/>
      <c r="C320" s="215" t="s">
        <v>1</v>
      </c>
      <c r="D320" s="215" t="s">
        <v>786</v>
      </c>
      <c r="E320" s="17" t="s">
        <v>1</v>
      </c>
      <c r="F320" s="216">
        <v>20.93</v>
      </c>
      <c r="H320" s="32"/>
    </row>
    <row r="321" spans="2:8" s="1" customFormat="1" ht="16.899999999999999" customHeight="1">
      <c r="B321" s="32"/>
      <c r="C321" s="215" t="s">
        <v>1</v>
      </c>
      <c r="D321" s="215" t="s">
        <v>787</v>
      </c>
      <c r="E321" s="17" t="s">
        <v>1</v>
      </c>
      <c r="F321" s="216">
        <v>20.815000000000001</v>
      </c>
      <c r="H321" s="32"/>
    </row>
    <row r="322" spans="2:8" s="1" customFormat="1" ht="16.899999999999999" customHeight="1">
      <c r="B322" s="32"/>
      <c r="C322" s="215" t="s">
        <v>1</v>
      </c>
      <c r="D322" s="215" t="s">
        <v>788</v>
      </c>
      <c r="E322" s="17" t="s">
        <v>1</v>
      </c>
      <c r="F322" s="216">
        <v>21.62</v>
      </c>
      <c r="H322" s="32"/>
    </row>
    <row r="323" spans="2:8" s="1" customFormat="1" ht="16.899999999999999" customHeight="1">
      <c r="B323" s="32"/>
      <c r="C323" s="215" t="s">
        <v>1</v>
      </c>
      <c r="D323" s="215" t="s">
        <v>789</v>
      </c>
      <c r="E323" s="17" t="s">
        <v>1</v>
      </c>
      <c r="F323" s="216">
        <v>22.08</v>
      </c>
      <c r="H323" s="32"/>
    </row>
    <row r="324" spans="2:8" s="1" customFormat="1" ht="16.899999999999999" customHeight="1">
      <c r="B324" s="32"/>
      <c r="C324" s="215" t="s">
        <v>1</v>
      </c>
      <c r="D324" s="215" t="s">
        <v>790</v>
      </c>
      <c r="E324" s="17" t="s">
        <v>1</v>
      </c>
      <c r="F324" s="216">
        <v>61.75</v>
      </c>
      <c r="H324" s="32"/>
    </row>
    <row r="325" spans="2:8" s="1" customFormat="1" ht="16.899999999999999" customHeight="1">
      <c r="B325" s="32"/>
      <c r="C325" s="215" t="s">
        <v>1</v>
      </c>
      <c r="D325" s="215" t="s">
        <v>791</v>
      </c>
      <c r="E325" s="17" t="s">
        <v>1</v>
      </c>
      <c r="F325" s="216">
        <v>-5.04</v>
      </c>
      <c r="H325" s="32"/>
    </row>
    <row r="326" spans="2:8" s="1" customFormat="1" ht="16.899999999999999" customHeight="1">
      <c r="B326" s="32"/>
      <c r="C326" s="215" t="s">
        <v>1</v>
      </c>
      <c r="D326" s="215" t="s">
        <v>792</v>
      </c>
      <c r="E326" s="17" t="s">
        <v>1</v>
      </c>
      <c r="F326" s="216">
        <v>61.75</v>
      </c>
      <c r="H326" s="32"/>
    </row>
    <row r="327" spans="2:8" s="1" customFormat="1" ht="16.899999999999999" customHeight="1">
      <c r="B327" s="32"/>
      <c r="C327" s="215" t="s">
        <v>1</v>
      </c>
      <c r="D327" s="215" t="s">
        <v>793</v>
      </c>
      <c r="E327" s="17" t="s">
        <v>1</v>
      </c>
      <c r="F327" s="216">
        <v>-5.92</v>
      </c>
      <c r="H327" s="32"/>
    </row>
    <row r="328" spans="2:8" s="1" customFormat="1" ht="16.899999999999999" customHeight="1">
      <c r="B328" s="32"/>
      <c r="C328" s="215" t="s">
        <v>1</v>
      </c>
      <c r="D328" s="215" t="s">
        <v>794</v>
      </c>
      <c r="E328" s="17" t="s">
        <v>1</v>
      </c>
      <c r="F328" s="216">
        <v>45.825000000000003</v>
      </c>
      <c r="H328" s="32"/>
    </row>
    <row r="329" spans="2:8" s="1" customFormat="1" ht="16.899999999999999" customHeight="1">
      <c r="B329" s="32"/>
      <c r="C329" s="215" t="s">
        <v>1</v>
      </c>
      <c r="D329" s="215" t="s">
        <v>530</v>
      </c>
      <c r="E329" s="17" t="s">
        <v>1</v>
      </c>
      <c r="F329" s="216">
        <v>-3.2</v>
      </c>
      <c r="H329" s="32"/>
    </row>
    <row r="330" spans="2:8" s="1" customFormat="1" ht="16.899999999999999" customHeight="1">
      <c r="B330" s="32"/>
      <c r="C330" s="215" t="s">
        <v>1</v>
      </c>
      <c r="D330" s="215" t="s">
        <v>795</v>
      </c>
      <c r="E330" s="17" t="s">
        <v>1</v>
      </c>
      <c r="F330" s="216">
        <v>-4.32</v>
      </c>
      <c r="H330" s="32"/>
    </row>
    <row r="331" spans="2:8" s="1" customFormat="1" ht="16.899999999999999" customHeight="1">
      <c r="B331" s="32"/>
      <c r="C331" s="215" t="s">
        <v>1</v>
      </c>
      <c r="D331" s="215" t="s">
        <v>796</v>
      </c>
      <c r="E331" s="17" t="s">
        <v>1</v>
      </c>
      <c r="F331" s="216">
        <v>16.215</v>
      </c>
      <c r="H331" s="32"/>
    </row>
    <row r="332" spans="2:8" s="1" customFormat="1" ht="16.899999999999999" customHeight="1">
      <c r="B332" s="32"/>
      <c r="C332" s="215" t="s">
        <v>1</v>
      </c>
      <c r="D332" s="215" t="s">
        <v>797</v>
      </c>
      <c r="E332" s="17" t="s">
        <v>1</v>
      </c>
      <c r="F332" s="216">
        <v>0</v>
      </c>
      <c r="H332" s="32"/>
    </row>
    <row r="333" spans="2:8" s="1" customFormat="1" ht="16.899999999999999" customHeight="1">
      <c r="B333" s="32"/>
      <c r="C333" s="215" t="s">
        <v>1</v>
      </c>
      <c r="D333" s="215" t="s">
        <v>798</v>
      </c>
      <c r="E333" s="17" t="s">
        <v>1</v>
      </c>
      <c r="F333" s="216">
        <v>0</v>
      </c>
      <c r="H333" s="32"/>
    </row>
    <row r="334" spans="2:8" s="1" customFormat="1" ht="16.899999999999999" customHeight="1">
      <c r="B334" s="32"/>
      <c r="C334" s="215" t="s">
        <v>1</v>
      </c>
      <c r="D334" s="215" t="s">
        <v>799</v>
      </c>
      <c r="E334" s="17" t="s">
        <v>1</v>
      </c>
      <c r="F334" s="216">
        <v>0</v>
      </c>
      <c r="H334" s="32"/>
    </row>
    <row r="335" spans="2:8" s="1" customFormat="1" ht="16.899999999999999" customHeight="1">
      <c r="B335" s="32"/>
      <c r="C335" s="215" t="s">
        <v>1</v>
      </c>
      <c r="D335" s="215" t="s">
        <v>800</v>
      </c>
      <c r="E335" s="17" t="s">
        <v>1</v>
      </c>
      <c r="F335" s="216">
        <v>8.51</v>
      </c>
      <c r="H335" s="32"/>
    </row>
    <row r="336" spans="2:8" s="1" customFormat="1" ht="16.899999999999999" customHeight="1">
      <c r="B336" s="32"/>
      <c r="C336" s="215" t="s">
        <v>1</v>
      </c>
      <c r="D336" s="215" t="s">
        <v>801</v>
      </c>
      <c r="E336" s="17" t="s">
        <v>1</v>
      </c>
      <c r="F336" s="216">
        <v>67.05</v>
      </c>
      <c r="H336" s="32"/>
    </row>
    <row r="337" spans="2:8" s="1" customFormat="1" ht="16.899999999999999" customHeight="1">
      <c r="B337" s="32"/>
      <c r="C337" s="215" t="s">
        <v>1</v>
      </c>
      <c r="D337" s="215" t="s">
        <v>802</v>
      </c>
      <c r="E337" s="17" t="s">
        <v>1</v>
      </c>
      <c r="F337" s="216">
        <v>22.184999999999999</v>
      </c>
      <c r="H337" s="32"/>
    </row>
    <row r="338" spans="2:8" s="1" customFormat="1" ht="16.899999999999999" customHeight="1">
      <c r="B338" s="32"/>
      <c r="C338" s="215" t="s">
        <v>1</v>
      </c>
      <c r="D338" s="215" t="s">
        <v>803</v>
      </c>
      <c r="E338" s="17" t="s">
        <v>1</v>
      </c>
      <c r="F338" s="216">
        <v>73.8</v>
      </c>
      <c r="H338" s="32"/>
    </row>
    <row r="339" spans="2:8" s="1" customFormat="1" ht="16.899999999999999" customHeight="1">
      <c r="B339" s="32"/>
      <c r="C339" s="215" t="s">
        <v>1</v>
      </c>
      <c r="D339" s="215" t="s">
        <v>804</v>
      </c>
      <c r="E339" s="17" t="s">
        <v>1</v>
      </c>
      <c r="F339" s="216">
        <v>43.335000000000001</v>
      </c>
      <c r="H339" s="32"/>
    </row>
    <row r="340" spans="2:8" s="1" customFormat="1" ht="16.899999999999999" customHeight="1">
      <c r="B340" s="32"/>
      <c r="C340" s="215" t="s">
        <v>1</v>
      </c>
      <c r="D340" s="215" t="s">
        <v>805</v>
      </c>
      <c r="E340" s="17" t="s">
        <v>1</v>
      </c>
      <c r="F340" s="216">
        <v>5.0599999999999996</v>
      </c>
      <c r="H340" s="32"/>
    </row>
    <row r="341" spans="2:8" s="1" customFormat="1" ht="16.899999999999999" customHeight="1">
      <c r="B341" s="32"/>
      <c r="C341" s="215" t="s">
        <v>1</v>
      </c>
      <c r="D341" s="215" t="s">
        <v>806</v>
      </c>
      <c r="E341" s="17" t="s">
        <v>1</v>
      </c>
      <c r="F341" s="216">
        <v>59.475000000000001</v>
      </c>
      <c r="H341" s="32"/>
    </row>
    <row r="342" spans="2:8" s="1" customFormat="1" ht="16.899999999999999" customHeight="1">
      <c r="B342" s="32"/>
      <c r="C342" s="215" t="s">
        <v>1</v>
      </c>
      <c r="D342" s="215" t="s">
        <v>807</v>
      </c>
      <c r="E342" s="17" t="s">
        <v>1</v>
      </c>
      <c r="F342" s="216">
        <v>-3.6</v>
      </c>
      <c r="H342" s="32"/>
    </row>
    <row r="343" spans="2:8" s="1" customFormat="1" ht="16.899999999999999" customHeight="1">
      <c r="B343" s="32"/>
      <c r="C343" s="215" t="s">
        <v>1</v>
      </c>
      <c r="D343" s="215" t="s">
        <v>808</v>
      </c>
      <c r="E343" s="17" t="s">
        <v>1</v>
      </c>
      <c r="F343" s="216">
        <v>422.5</v>
      </c>
      <c r="H343" s="32"/>
    </row>
    <row r="344" spans="2:8" s="1" customFormat="1" ht="16.899999999999999" customHeight="1">
      <c r="B344" s="32"/>
      <c r="C344" s="215" t="s">
        <v>1</v>
      </c>
      <c r="D344" s="215" t="s">
        <v>809</v>
      </c>
      <c r="E344" s="17" t="s">
        <v>1</v>
      </c>
      <c r="F344" s="216">
        <v>44.780999999999999</v>
      </c>
      <c r="H344" s="32"/>
    </row>
    <row r="345" spans="2:8" s="1" customFormat="1" ht="16.899999999999999" customHeight="1">
      <c r="B345" s="32"/>
      <c r="C345" s="215" t="s">
        <v>1</v>
      </c>
      <c r="D345" s="215" t="s">
        <v>810</v>
      </c>
      <c r="E345" s="17" t="s">
        <v>1</v>
      </c>
      <c r="F345" s="216">
        <v>-4.5</v>
      </c>
      <c r="H345" s="32"/>
    </row>
    <row r="346" spans="2:8" s="1" customFormat="1" ht="16.899999999999999" customHeight="1">
      <c r="B346" s="32"/>
      <c r="C346" s="215" t="s">
        <v>1</v>
      </c>
      <c r="D346" s="215" t="s">
        <v>811</v>
      </c>
      <c r="E346" s="17" t="s">
        <v>1</v>
      </c>
      <c r="F346" s="216">
        <v>12.42</v>
      </c>
      <c r="H346" s="32"/>
    </row>
    <row r="347" spans="2:8" s="1" customFormat="1" ht="16.899999999999999" customHeight="1">
      <c r="B347" s="32"/>
      <c r="C347" s="215" t="s">
        <v>1</v>
      </c>
      <c r="D347" s="215" t="s">
        <v>812</v>
      </c>
      <c r="E347" s="17" t="s">
        <v>1</v>
      </c>
      <c r="F347" s="216">
        <v>39.26</v>
      </c>
      <c r="H347" s="32"/>
    </row>
    <row r="348" spans="2:8" s="1" customFormat="1" ht="16.899999999999999" customHeight="1">
      <c r="B348" s="32"/>
      <c r="C348" s="215" t="s">
        <v>1</v>
      </c>
      <c r="D348" s="215" t="s">
        <v>813</v>
      </c>
      <c r="E348" s="17" t="s">
        <v>1</v>
      </c>
      <c r="F348" s="216">
        <v>-7.56</v>
      </c>
      <c r="H348" s="32"/>
    </row>
    <row r="349" spans="2:8" s="1" customFormat="1" ht="16.899999999999999" customHeight="1">
      <c r="B349" s="32"/>
      <c r="C349" s="215" t="s">
        <v>1</v>
      </c>
      <c r="D349" s="215" t="s">
        <v>814</v>
      </c>
      <c r="E349" s="17" t="s">
        <v>1</v>
      </c>
      <c r="F349" s="216">
        <v>53.95</v>
      </c>
      <c r="H349" s="32"/>
    </row>
    <row r="350" spans="2:8" s="1" customFormat="1" ht="16.899999999999999" customHeight="1">
      <c r="B350" s="32"/>
      <c r="C350" s="215" t="s">
        <v>1</v>
      </c>
      <c r="D350" s="215" t="s">
        <v>815</v>
      </c>
      <c r="E350" s="17" t="s">
        <v>1</v>
      </c>
      <c r="F350" s="216">
        <v>8.25</v>
      </c>
      <c r="H350" s="32"/>
    </row>
    <row r="351" spans="2:8" s="1" customFormat="1" ht="16.899999999999999" customHeight="1">
      <c r="B351" s="32"/>
      <c r="C351" s="215" t="s">
        <v>1</v>
      </c>
      <c r="D351" s="215" t="s">
        <v>816</v>
      </c>
      <c r="E351" s="17" t="s">
        <v>1</v>
      </c>
      <c r="F351" s="216">
        <v>57.07</v>
      </c>
      <c r="H351" s="32"/>
    </row>
    <row r="352" spans="2:8" s="1" customFormat="1" ht="16.899999999999999" customHeight="1">
      <c r="B352" s="32"/>
      <c r="C352" s="215" t="s">
        <v>1</v>
      </c>
      <c r="D352" s="215" t="s">
        <v>532</v>
      </c>
      <c r="E352" s="17" t="s">
        <v>1</v>
      </c>
      <c r="F352" s="216">
        <v>-1.8</v>
      </c>
      <c r="H352" s="32"/>
    </row>
    <row r="353" spans="2:8" s="1" customFormat="1" ht="16.899999999999999" customHeight="1">
      <c r="B353" s="32"/>
      <c r="C353" s="215" t="s">
        <v>1</v>
      </c>
      <c r="D353" s="215" t="s">
        <v>817</v>
      </c>
      <c r="E353" s="17" t="s">
        <v>1</v>
      </c>
      <c r="F353" s="216">
        <v>58.5</v>
      </c>
      <c r="H353" s="32"/>
    </row>
    <row r="354" spans="2:8" s="1" customFormat="1" ht="16.899999999999999" customHeight="1">
      <c r="B354" s="32"/>
      <c r="C354" s="215" t="s">
        <v>1</v>
      </c>
      <c r="D354" s="215" t="s">
        <v>818</v>
      </c>
      <c r="E354" s="17" t="s">
        <v>1</v>
      </c>
      <c r="F354" s="216">
        <v>-3.15</v>
      </c>
      <c r="H354" s="32"/>
    </row>
    <row r="355" spans="2:8" s="1" customFormat="1" ht="16.899999999999999" customHeight="1">
      <c r="B355" s="32"/>
      <c r="C355" s="215" t="s">
        <v>1</v>
      </c>
      <c r="D355" s="215" t="s">
        <v>819</v>
      </c>
      <c r="E355" s="17" t="s">
        <v>1</v>
      </c>
      <c r="F355" s="216">
        <v>54.924999999999997</v>
      </c>
      <c r="H355" s="32"/>
    </row>
    <row r="356" spans="2:8" s="1" customFormat="1" ht="16.899999999999999" customHeight="1">
      <c r="B356" s="32"/>
      <c r="C356" s="215" t="s">
        <v>1</v>
      </c>
      <c r="D356" s="215" t="s">
        <v>820</v>
      </c>
      <c r="E356" s="17" t="s">
        <v>1</v>
      </c>
      <c r="F356" s="216">
        <v>-3.4</v>
      </c>
      <c r="H356" s="32"/>
    </row>
    <row r="357" spans="2:8" s="1" customFormat="1" ht="16.899999999999999" customHeight="1">
      <c r="B357" s="32"/>
      <c r="C357" s="215" t="s">
        <v>1</v>
      </c>
      <c r="D357" s="215" t="s">
        <v>821</v>
      </c>
      <c r="E357" s="17" t="s">
        <v>1</v>
      </c>
      <c r="F357" s="216">
        <v>26.65</v>
      </c>
      <c r="H357" s="32"/>
    </row>
    <row r="358" spans="2:8" s="1" customFormat="1" ht="16.899999999999999" customHeight="1">
      <c r="B358" s="32"/>
      <c r="C358" s="215" t="s">
        <v>1</v>
      </c>
      <c r="D358" s="215" t="s">
        <v>530</v>
      </c>
      <c r="E358" s="17" t="s">
        <v>1</v>
      </c>
      <c r="F358" s="216">
        <v>-3.2</v>
      </c>
      <c r="H358" s="32"/>
    </row>
    <row r="359" spans="2:8" s="1" customFormat="1" ht="16.899999999999999" customHeight="1">
      <c r="B359" s="32"/>
      <c r="C359" s="215" t="s">
        <v>1</v>
      </c>
      <c r="D359" s="215" t="s">
        <v>822</v>
      </c>
      <c r="E359" s="17" t="s">
        <v>1</v>
      </c>
      <c r="F359" s="216">
        <v>0</v>
      </c>
      <c r="H359" s="32"/>
    </row>
    <row r="360" spans="2:8" s="1" customFormat="1" ht="16.899999999999999" customHeight="1">
      <c r="B360" s="32"/>
      <c r="C360" s="215" t="s">
        <v>1</v>
      </c>
      <c r="D360" s="215" t="s">
        <v>823</v>
      </c>
      <c r="E360" s="17" t="s">
        <v>1</v>
      </c>
      <c r="F360" s="216">
        <v>3.5649999999999999</v>
      </c>
      <c r="H360" s="32"/>
    </row>
    <row r="361" spans="2:8" s="1" customFormat="1" ht="16.899999999999999" customHeight="1">
      <c r="B361" s="32"/>
      <c r="C361" s="215" t="s">
        <v>1</v>
      </c>
      <c r="D361" s="215" t="s">
        <v>824</v>
      </c>
      <c r="E361" s="17" t="s">
        <v>1</v>
      </c>
      <c r="F361" s="216">
        <v>3.5649999999999999</v>
      </c>
      <c r="H361" s="32"/>
    </row>
    <row r="362" spans="2:8" s="1" customFormat="1" ht="16.899999999999999" customHeight="1">
      <c r="B362" s="32"/>
      <c r="C362" s="215" t="s">
        <v>1</v>
      </c>
      <c r="D362" s="215" t="s">
        <v>526</v>
      </c>
      <c r="E362" s="17" t="s">
        <v>1</v>
      </c>
      <c r="F362" s="216">
        <v>0</v>
      </c>
      <c r="H362" s="32"/>
    </row>
    <row r="363" spans="2:8" s="1" customFormat="1" ht="16.899999999999999" customHeight="1">
      <c r="B363" s="32"/>
      <c r="C363" s="215" t="s">
        <v>1</v>
      </c>
      <c r="D363" s="215" t="s">
        <v>826</v>
      </c>
      <c r="E363" s="17" t="s">
        <v>1</v>
      </c>
      <c r="F363" s="216">
        <v>0</v>
      </c>
      <c r="H363" s="32"/>
    </row>
    <row r="364" spans="2:8" s="1" customFormat="1" ht="16.899999999999999" customHeight="1">
      <c r="B364" s="32"/>
      <c r="C364" s="215" t="s">
        <v>1</v>
      </c>
      <c r="D364" s="215" t="s">
        <v>827</v>
      </c>
      <c r="E364" s="17" t="s">
        <v>1</v>
      </c>
      <c r="F364" s="216">
        <v>14.651</v>
      </c>
      <c r="H364" s="32"/>
    </row>
    <row r="365" spans="2:8" s="1" customFormat="1" ht="16.899999999999999" customHeight="1">
      <c r="B365" s="32"/>
      <c r="C365" s="215" t="s">
        <v>1</v>
      </c>
      <c r="D365" s="215" t="s">
        <v>828</v>
      </c>
      <c r="E365" s="17" t="s">
        <v>1</v>
      </c>
      <c r="F365" s="216">
        <v>0</v>
      </c>
      <c r="H365" s="32"/>
    </row>
    <row r="366" spans="2:8" s="1" customFormat="1" ht="16.899999999999999" customHeight="1">
      <c r="B366" s="32"/>
      <c r="C366" s="215" t="s">
        <v>1</v>
      </c>
      <c r="D366" s="215" t="s">
        <v>829</v>
      </c>
      <c r="E366" s="17" t="s">
        <v>1</v>
      </c>
      <c r="F366" s="216">
        <v>62.92</v>
      </c>
      <c r="H366" s="32"/>
    </row>
    <row r="367" spans="2:8" s="1" customFormat="1" ht="16.899999999999999" customHeight="1">
      <c r="B367" s="32"/>
      <c r="C367" s="215" t="s">
        <v>1</v>
      </c>
      <c r="D367" s="215" t="s">
        <v>830</v>
      </c>
      <c r="E367" s="17" t="s">
        <v>1</v>
      </c>
      <c r="F367" s="216">
        <v>-6.84</v>
      </c>
      <c r="H367" s="32"/>
    </row>
    <row r="368" spans="2:8" s="1" customFormat="1" ht="16.899999999999999" customHeight="1">
      <c r="B368" s="32"/>
      <c r="C368" s="215" t="s">
        <v>1</v>
      </c>
      <c r="D368" s="215" t="s">
        <v>831</v>
      </c>
      <c r="E368" s="17" t="s">
        <v>1</v>
      </c>
      <c r="F368" s="216">
        <v>62.854999999999997</v>
      </c>
      <c r="H368" s="32"/>
    </row>
    <row r="369" spans="2:8" s="1" customFormat="1" ht="16.899999999999999" customHeight="1">
      <c r="B369" s="32"/>
      <c r="C369" s="215" t="s">
        <v>1</v>
      </c>
      <c r="D369" s="215" t="s">
        <v>830</v>
      </c>
      <c r="E369" s="17" t="s">
        <v>1</v>
      </c>
      <c r="F369" s="216">
        <v>-6.84</v>
      </c>
      <c r="H369" s="32"/>
    </row>
    <row r="370" spans="2:8" s="1" customFormat="1" ht="16.899999999999999" customHeight="1">
      <c r="B370" s="32"/>
      <c r="C370" s="215" t="s">
        <v>1</v>
      </c>
      <c r="D370" s="215" t="s">
        <v>832</v>
      </c>
      <c r="E370" s="17" t="s">
        <v>1</v>
      </c>
      <c r="F370" s="216">
        <v>29.483000000000001</v>
      </c>
      <c r="H370" s="32"/>
    </row>
    <row r="371" spans="2:8" s="1" customFormat="1" ht="16.899999999999999" customHeight="1">
      <c r="B371" s="32"/>
      <c r="C371" s="215" t="s">
        <v>1</v>
      </c>
      <c r="D371" s="215" t="s">
        <v>830</v>
      </c>
      <c r="E371" s="17" t="s">
        <v>1</v>
      </c>
      <c r="F371" s="216">
        <v>-6.84</v>
      </c>
      <c r="H371" s="32"/>
    </row>
    <row r="372" spans="2:8" s="1" customFormat="1" ht="16.899999999999999" customHeight="1">
      <c r="B372" s="32"/>
      <c r="C372" s="215" t="s">
        <v>1</v>
      </c>
      <c r="D372" s="215" t="s">
        <v>833</v>
      </c>
      <c r="E372" s="17" t="s">
        <v>1</v>
      </c>
      <c r="F372" s="216">
        <v>29.451000000000001</v>
      </c>
      <c r="H372" s="32"/>
    </row>
    <row r="373" spans="2:8" s="1" customFormat="1" ht="16.899999999999999" customHeight="1">
      <c r="B373" s="32"/>
      <c r="C373" s="215" t="s">
        <v>1</v>
      </c>
      <c r="D373" s="215" t="s">
        <v>830</v>
      </c>
      <c r="E373" s="17" t="s">
        <v>1</v>
      </c>
      <c r="F373" s="216">
        <v>-6.84</v>
      </c>
      <c r="H373" s="32"/>
    </row>
    <row r="374" spans="2:8" s="1" customFormat="1" ht="16.899999999999999" customHeight="1">
      <c r="B374" s="32"/>
      <c r="C374" s="215" t="s">
        <v>1</v>
      </c>
      <c r="D374" s="215" t="s">
        <v>834</v>
      </c>
      <c r="E374" s="17" t="s">
        <v>1</v>
      </c>
      <c r="F374" s="216">
        <v>30.556999999999999</v>
      </c>
      <c r="H374" s="32"/>
    </row>
    <row r="375" spans="2:8" s="1" customFormat="1" ht="16.899999999999999" customHeight="1">
      <c r="B375" s="32"/>
      <c r="C375" s="215" t="s">
        <v>1</v>
      </c>
      <c r="D375" s="215" t="s">
        <v>830</v>
      </c>
      <c r="E375" s="17" t="s">
        <v>1</v>
      </c>
      <c r="F375" s="216">
        <v>-6.84</v>
      </c>
      <c r="H375" s="32"/>
    </row>
    <row r="376" spans="2:8" s="1" customFormat="1" ht="16.899999999999999" customHeight="1">
      <c r="B376" s="32"/>
      <c r="C376" s="215" t="s">
        <v>1</v>
      </c>
      <c r="D376" s="215" t="s">
        <v>835</v>
      </c>
      <c r="E376" s="17" t="s">
        <v>1</v>
      </c>
      <c r="F376" s="216">
        <v>50.023000000000003</v>
      </c>
      <c r="H376" s="32"/>
    </row>
    <row r="377" spans="2:8" s="1" customFormat="1" ht="16.899999999999999" customHeight="1">
      <c r="B377" s="32"/>
      <c r="C377" s="215" t="s">
        <v>1</v>
      </c>
      <c r="D377" s="215" t="s">
        <v>836</v>
      </c>
      <c r="E377" s="17" t="s">
        <v>1</v>
      </c>
      <c r="F377" s="216">
        <v>-15.12</v>
      </c>
      <c r="H377" s="32"/>
    </row>
    <row r="378" spans="2:8" s="1" customFormat="1" ht="16.899999999999999" customHeight="1">
      <c r="B378" s="32"/>
      <c r="C378" s="215" t="s">
        <v>1</v>
      </c>
      <c r="D378" s="215" t="s">
        <v>444</v>
      </c>
      <c r="E378" s="17" t="s">
        <v>1</v>
      </c>
      <c r="F378" s="216">
        <v>-2.9</v>
      </c>
      <c r="H378" s="32"/>
    </row>
    <row r="379" spans="2:8" s="1" customFormat="1" ht="16.899999999999999" customHeight="1">
      <c r="B379" s="32"/>
      <c r="C379" s="215" t="s">
        <v>1</v>
      </c>
      <c r="D379" s="215" t="s">
        <v>837</v>
      </c>
      <c r="E379" s="17" t="s">
        <v>1</v>
      </c>
      <c r="F379" s="216">
        <v>0</v>
      </c>
      <c r="H379" s="32"/>
    </row>
    <row r="380" spans="2:8" s="1" customFormat="1" ht="16.899999999999999" customHeight="1">
      <c r="B380" s="32"/>
      <c r="C380" s="215" t="s">
        <v>1</v>
      </c>
      <c r="D380" s="215" t="s">
        <v>838</v>
      </c>
      <c r="E380" s="17" t="s">
        <v>1</v>
      </c>
      <c r="F380" s="216">
        <v>59.118000000000002</v>
      </c>
      <c r="H380" s="32"/>
    </row>
    <row r="381" spans="2:8" s="1" customFormat="1" ht="16.899999999999999" customHeight="1">
      <c r="B381" s="32"/>
      <c r="C381" s="215" t="s">
        <v>1</v>
      </c>
      <c r="D381" s="215" t="s">
        <v>839</v>
      </c>
      <c r="E381" s="17" t="s">
        <v>1</v>
      </c>
      <c r="F381" s="216">
        <v>-3.24</v>
      </c>
      <c r="H381" s="32"/>
    </row>
    <row r="382" spans="2:8" s="1" customFormat="1" ht="16.899999999999999" customHeight="1">
      <c r="B382" s="32"/>
      <c r="C382" s="215" t="s">
        <v>1</v>
      </c>
      <c r="D382" s="215" t="s">
        <v>840</v>
      </c>
      <c r="E382" s="17" t="s">
        <v>1</v>
      </c>
      <c r="F382" s="216">
        <v>58.533000000000001</v>
      </c>
      <c r="H382" s="32"/>
    </row>
    <row r="383" spans="2:8" s="1" customFormat="1" ht="16.899999999999999" customHeight="1">
      <c r="B383" s="32"/>
      <c r="C383" s="215" t="s">
        <v>1</v>
      </c>
      <c r="D383" s="215" t="s">
        <v>839</v>
      </c>
      <c r="E383" s="17" t="s">
        <v>1</v>
      </c>
      <c r="F383" s="216">
        <v>-3.24</v>
      </c>
      <c r="H383" s="32"/>
    </row>
    <row r="384" spans="2:8" s="1" customFormat="1" ht="16.899999999999999" customHeight="1">
      <c r="B384" s="32"/>
      <c r="C384" s="215" t="s">
        <v>1</v>
      </c>
      <c r="D384" s="215" t="s">
        <v>841</v>
      </c>
      <c r="E384" s="17" t="s">
        <v>1</v>
      </c>
      <c r="F384" s="216">
        <v>7.92</v>
      </c>
      <c r="H384" s="32"/>
    </row>
    <row r="385" spans="2:8" s="1" customFormat="1" ht="16.899999999999999" customHeight="1">
      <c r="B385" s="32"/>
      <c r="C385" s="215" t="s">
        <v>1</v>
      </c>
      <c r="D385" s="215" t="s">
        <v>842</v>
      </c>
      <c r="E385" s="17" t="s">
        <v>1</v>
      </c>
      <c r="F385" s="216">
        <v>12.32</v>
      </c>
      <c r="H385" s="32"/>
    </row>
    <row r="386" spans="2:8" s="1" customFormat="1" ht="16.899999999999999" customHeight="1">
      <c r="B386" s="32"/>
      <c r="C386" s="215" t="s">
        <v>1</v>
      </c>
      <c r="D386" s="215" t="s">
        <v>843</v>
      </c>
      <c r="E386" s="17" t="s">
        <v>1</v>
      </c>
      <c r="F386" s="216">
        <v>18.106000000000002</v>
      </c>
      <c r="H386" s="32"/>
    </row>
    <row r="387" spans="2:8" s="1" customFormat="1" ht="16.899999999999999" customHeight="1">
      <c r="B387" s="32"/>
      <c r="C387" s="215" t="s">
        <v>1</v>
      </c>
      <c r="D387" s="215" t="s">
        <v>844</v>
      </c>
      <c r="E387" s="17" t="s">
        <v>1</v>
      </c>
      <c r="F387" s="216">
        <v>5.17</v>
      </c>
      <c r="H387" s="32"/>
    </row>
    <row r="388" spans="2:8" s="1" customFormat="1" ht="16.899999999999999" customHeight="1">
      <c r="B388" s="32"/>
      <c r="C388" s="215" t="s">
        <v>1</v>
      </c>
      <c r="D388" s="215" t="s">
        <v>845</v>
      </c>
      <c r="E388" s="17" t="s">
        <v>1</v>
      </c>
      <c r="F388" s="216">
        <v>5.5</v>
      </c>
      <c r="H388" s="32"/>
    </row>
    <row r="389" spans="2:8" s="1" customFormat="1" ht="16.899999999999999" customHeight="1">
      <c r="B389" s="32"/>
      <c r="C389" s="215" t="s">
        <v>1</v>
      </c>
      <c r="D389" s="215" t="s">
        <v>846</v>
      </c>
      <c r="E389" s="17" t="s">
        <v>1</v>
      </c>
      <c r="F389" s="216">
        <v>83.525000000000006</v>
      </c>
      <c r="H389" s="32"/>
    </row>
    <row r="390" spans="2:8" s="1" customFormat="1" ht="16.899999999999999" customHeight="1">
      <c r="B390" s="32"/>
      <c r="C390" s="215" t="s">
        <v>1</v>
      </c>
      <c r="D390" s="215" t="s">
        <v>847</v>
      </c>
      <c r="E390" s="17" t="s">
        <v>1</v>
      </c>
      <c r="F390" s="216">
        <v>-10.08</v>
      </c>
      <c r="H390" s="32"/>
    </row>
    <row r="391" spans="2:8" s="1" customFormat="1" ht="16.899999999999999" customHeight="1">
      <c r="B391" s="32"/>
      <c r="C391" s="215" t="s">
        <v>1</v>
      </c>
      <c r="D391" s="215" t="s">
        <v>444</v>
      </c>
      <c r="E391" s="17" t="s">
        <v>1</v>
      </c>
      <c r="F391" s="216">
        <v>-2.9</v>
      </c>
      <c r="H391" s="32"/>
    </row>
    <row r="392" spans="2:8" s="1" customFormat="1" ht="16.899999999999999" customHeight="1">
      <c r="B392" s="32"/>
      <c r="C392" s="215" t="s">
        <v>1</v>
      </c>
      <c r="D392" s="215" t="s">
        <v>848</v>
      </c>
      <c r="E392" s="17" t="s">
        <v>1</v>
      </c>
      <c r="F392" s="216">
        <v>11</v>
      </c>
      <c r="H392" s="32"/>
    </row>
    <row r="393" spans="2:8" s="1" customFormat="1" ht="16.899999999999999" customHeight="1">
      <c r="B393" s="32"/>
      <c r="C393" s="215" t="s">
        <v>1</v>
      </c>
      <c r="D393" s="215" t="s">
        <v>849</v>
      </c>
      <c r="E393" s="17" t="s">
        <v>1</v>
      </c>
      <c r="F393" s="216">
        <v>16.100000000000001</v>
      </c>
      <c r="H393" s="32"/>
    </row>
    <row r="394" spans="2:8" s="1" customFormat="1" ht="16.899999999999999" customHeight="1">
      <c r="B394" s="32"/>
      <c r="C394" s="215" t="s">
        <v>1</v>
      </c>
      <c r="D394" s="215" t="s">
        <v>850</v>
      </c>
      <c r="E394" s="17" t="s">
        <v>1</v>
      </c>
      <c r="F394" s="216">
        <v>26.68</v>
      </c>
      <c r="H394" s="32"/>
    </row>
    <row r="395" spans="2:8" s="1" customFormat="1" ht="16.899999999999999" customHeight="1">
      <c r="B395" s="32"/>
      <c r="C395" s="215" t="s">
        <v>1</v>
      </c>
      <c r="D395" s="215" t="s">
        <v>851</v>
      </c>
      <c r="E395" s="17" t="s">
        <v>1</v>
      </c>
      <c r="F395" s="216">
        <v>8.3379999999999992</v>
      </c>
      <c r="H395" s="32"/>
    </row>
    <row r="396" spans="2:8" s="1" customFormat="1" ht="16.899999999999999" customHeight="1">
      <c r="B396" s="32"/>
      <c r="C396" s="215" t="s">
        <v>1</v>
      </c>
      <c r="D396" s="215" t="s">
        <v>852</v>
      </c>
      <c r="E396" s="17" t="s">
        <v>1</v>
      </c>
      <c r="F396" s="216">
        <v>8.3379999999999992</v>
      </c>
      <c r="H396" s="32"/>
    </row>
    <row r="397" spans="2:8" s="1" customFormat="1" ht="16.899999999999999" customHeight="1">
      <c r="B397" s="32"/>
      <c r="C397" s="215" t="s">
        <v>1</v>
      </c>
      <c r="D397" s="215" t="s">
        <v>853</v>
      </c>
      <c r="E397" s="17" t="s">
        <v>1</v>
      </c>
      <c r="F397" s="216">
        <v>27.95</v>
      </c>
      <c r="H397" s="32"/>
    </row>
    <row r="398" spans="2:8" s="1" customFormat="1" ht="16.899999999999999" customHeight="1">
      <c r="B398" s="32"/>
      <c r="C398" s="215" t="s">
        <v>1</v>
      </c>
      <c r="D398" s="215" t="s">
        <v>854</v>
      </c>
      <c r="E398" s="17" t="s">
        <v>1</v>
      </c>
      <c r="F398" s="216">
        <v>-2.68</v>
      </c>
      <c r="H398" s="32"/>
    </row>
    <row r="399" spans="2:8" s="1" customFormat="1" ht="16.899999999999999" customHeight="1">
      <c r="B399" s="32"/>
      <c r="C399" s="215" t="s">
        <v>1</v>
      </c>
      <c r="D399" s="215" t="s">
        <v>855</v>
      </c>
      <c r="E399" s="17" t="s">
        <v>1</v>
      </c>
      <c r="F399" s="216">
        <v>64.734999999999999</v>
      </c>
      <c r="H399" s="32"/>
    </row>
    <row r="400" spans="2:8" s="1" customFormat="1" ht="16.899999999999999" customHeight="1">
      <c r="B400" s="32"/>
      <c r="C400" s="215" t="s">
        <v>1</v>
      </c>
      <c r="D400" s="215" t="s">
        <v>856</v>
      </c>
      <c r="E400" s="17" t="s">
        <v>1</v>
      </c>
      <c r="F400" s="216">
        <v>13.914999999999999</v>
      </c>
      <c r="H400" s="32"/>
    </row>
    <row r="401" spans="2:8" s="1" customFormat="1" ht="16.899999999999999" customHeight="1">
      <c r="B401" s="32"/>
      <c r="C401" s="215" t="s">
        <v>1</v>
      </c>
      <c r="D401" s="215" t="s">
        <v>857</v>
      </c>
      <c r="E401" s="17" t="s">
        <v>1</v>
      </c>
      <c r="F401" s="216">
        <v>13.914999999999999</v>
      </c>
      <c r="H401" s="32"/>
    </row>
    <row r="402" spans="2:8" s="1" customFormat="1" ht="16.899999999999999" customHeight="1">
      <c r="B402" s="32"/>
      <c r="C402" s="215" t="s">
        <v>1</v>
      </c>
      <c r="D402" s="215" t="s">
        <v>858</v>
      </c>
      <c r="E402" s="17" t="s">
        <v>1</v>
      </c>
      <c r="F402" s="216">
        <v>11.154999999999999</v>
      </c>
      <c r="H402" s="32"/>
    </row>
    <row r="403" spans="2:8" s="1" customFormat="1" ht="16.899999999999999" customHeight="1">
      <c r="B403" s="32"/>
      <c r="C403" s="215" t="s">
        <v>1</v>
      </c>
      <c r="D403" s="215" t="s">
        <v>859</v>
      </c>
      <c r="E403" s="17" t="s">
        <v>1</v>
      </c>
      <c r="F403" s="216">
        <v>9.1999999999999993</v>
      </c>
      <c r="H403" s="32"/>
    </row>
    <row r="404" spans="2:8" s="1" customFormat="1" ht="16.899999999999999" customHeight="1">
      <c r="B404" s="32"/>
      <c r="C404" s="215" t="s">
        <v>1</v>
      </c>
      <c r="D404" s="215" t="s">
        <v>860</v>
      </c>
      <c r="E404" s="17" t="s">
        <v>1</v>
      </c>
      <c r="F404" s="216">
        <v>9.43</v>
      </c>
      <c r="H404" s="32"/>
    </row>
    <row r="405" spans="2:8" s="1" customFormat="1" ht="16.899999999999999" customHeight="1">
      <c r="B405" s="32"/>
      <c r="C405" s="215" t="s">
        <v>1</v>
      </c>
      <c r="D405" s="215" t="s">
        <v>861</v>
      </c>
      <c r="E405" s="17" t="s">
        <v>1</v>
      </c>
      <c r="F405" s="216">
        <v>15.295</v>
      </c>
      <c r="H405" s="32"/>
    </row>
    <row r="406" spans="2:8" s="1" customFormat="1" ht="16.899999999999999" customHeight="1">
      <c r="B406" s="32"/>
      <c r="C406" s="215" t="s">
        <v>1</v>
      </c>
      <c r="D406" s="215" t="s">
        <v>862</v>
      </c>
      <c r="E406" s="17" t="s">
        <v>1</v>
      </c>
      <c r="F406" s="216">
        <v>56.225000000000001</v>
      </c>
      <c r="H406" s="32"/>
    </row>
    <row r="407" spans="2:8" s="1" customFormat="1" ht="16.899999999999999" customHeight="1">
      <c r="B407" s="32"/>
      <c r="C407" s="215" t="s">
        <v>1</v>
      </c>
      <c r="D407" s="215" t="s">
        <v>863</v>
      </c>
      <c r="E407" s="17" t="s">
        <v>1</v>
      </c>
      <c r="F407" s="216">
        <v>-1.32</v>
      </c>
      <c r="H407" s="32"/>
    </row>
    <row r="408" spans="2:8" s="1" customFormat="1" ht="16.899999999999999" customHeight="1">
      <c r="B408" s="32"/>
      <c r="C408" s="215" t="s">
        <v>1</v>
      </c>
      <c r="D408" s="215" t="s">
        <v>532</v>
      </c>
      <c r="E408" s="17" t="s">
        <v>1</v>
      </c>
      <c r="F408" s="216">
        <v>-1.8</v>
      </c>
      <c r="H408" s="32"/>
    </row>
    <row r="409" spans="2:8" s="1" customFormat="1" ht="16.899999999999999" customHeight="1">
      <c r="B409" s="32"/>
      <c r="C409" s="215" t="s">
        <v>1</v>
      </c>
      <c r="D409" s="215" t="s">
        <v>864</v>
      </c>
      <c r="E409" s="17" t="s">
        <v>1</v>
      </c>
      <c r="F409" s="216">
        <v>6.6929999999999996</v>
      </c>
      <c r="H409" s="32"/>
    </row>
    <row r="410" spans="2:8" s="1" customFormat="1" ht="16.899999999999999" customHeight="1">
      <c r="B410" s="32"/>
      <c r="C410" s="215" t="s">
        <v>1</v>
      </c>
      <c r="D410" s="215" t="s">
        <v>865</v>
      </c>
      <c r="E410" s="17" t="s">
        <v>1</v>
      </c>
      <c r="F410" s="216">
        <v>5.98</v>
      </c>
      <c r="H410" s="32"/>
    </row>
    <row r="411" spans="2:8" s="1" customFormat="1" ht="16.899999999999999" customHeight="1">
      <c r="B411" s="32"/>
      <c r="C411" s="215" t="s">
        <v>1</v>
      </c>
      <c r="D411" s="215" t="s">
        <v>866</v>
      </c>
      <c r="E411" s="17" t="s">
        <v>1</v>
      </c>
      <c r="F411" s="216">
        <v>6.6929999999999996</v>
      </c>
      <c r="H411" s="32"/>
    </row>
    <row r="412" spans="2:8" s="1" customFormat="1" ht="16.899999999999999" customHeight="1">
      <c r="B412" s="32"/>
      <c r="C412" s="215" t="s">
        <v>1</v>
      </c>
      <c r="D412" s="215" t="s">
        <v>867</v>
      </c>
      <c r="E412" s="17" t="s">
        <v>1</v>
      </c>
      <c r="F412" s="216">
        <v>6.0720000000000001</v>
      </c>
      <c r="H412" s="32"/>
    </row>
    <row r="413" spans="2:8" s="1" customFormat="1" ht="16.899999999999999" customHeight="1">
      <c r="B413" s="32"/>
      <c r="C413" s="215" t="s">
        <v>1</v>
      </c>
      <c r="D413" s="215" t="s">
        <v>868</v>
      </c>
      <c r="E413" s="17" t="s">
        <v>1</v>
      </c>
      <c r="F413" s="216">
        <v>36.075000000000003</v>
      </c>
      <c r="H413" s="32"/>
    </row>
    <row r="414" spans="2:8" s="1" customFormat="1" ht="16.899999999999999" customHeight="1">
      <c r="B414" s="32"/>
      <c r="C414" s="215" t="s">
        <v>1</v>
      </c>
      <c r="D414" s="215" t="s">
        <v>532</v>
      </c>
      <c r="E414" s="17" t="s">
        <v>1</v>
      </c>
      <c r="F414" s="216">
        <v>-1.8</v>
      </c>
      <c r="H414" s="32"/>
    </row>
    <row r="415" spans="2:8" s="1" customFormat="1" ht="16.899999999999999" customHeight="1">
      <c r="B415" s="32"/>
      <c r="C415" s="215" t="s">
        <v>1</v>
      </c>
      <c r="D415" s="215" t="s">
        <v>869</v>
      </c>
      <c r="E415" s="17" t="s">
        <v>1</v>
      </c>
      <c r="F415" s="216">
        <v>24</v>
      </c>
      <c r="H415" s="32"/>
    </row>
    <row r="416" spans="2:8" s="1" customFormat="1" ht="16.899999999999999" customHeight="1">
      <c r="B416" s="32"/>
      <c r="C416" s="215" t="s">
        <v>1</v>
      </c>
      <c r="D416" s="215" t="s">
        <v>870</v>
      </c>
      <c r="E416" s="17" t="s">
        <v>1</v>
      </c>
      <c r="F416" s="216">
        <v>50.7</v>
      </c>
      <c r="H416" s="32"/>
    </row>
    <row r="417" spans="2:8" s="1" customFormat="1" ht="16.899999999999999" customHeight="1">
      <c r="B417" s="32"/>
      <c r="C417" s="215" t="s">
        <v>1</v>
      </c>
      <c r="D417" s="215" t="s">
        <v>473</v>
      </c>
      <c r="E417" s="17" t="s">
        <v>1</v>
      </c>
      <c r="F417" s="216">
        <v>-1.6</v>
      </c>
      <c r="H417" s="32"/>
    </row>
    <row r="418" spans="2:8" s="1" customFormat="1" ht="16.899999999999999" customHeight="1">
      <c r="B418" s="32"/>
      <c r="C418" s="215" t="s">
        <v>1</v>
      </c>
      <c r="D418" s="215" t="s">
        <v>871</v>
      </c>
      <c r="E418" s="17" t="s">
        <v>1</v>
      </c>
      <c r="F418" s="216">
        <v>-5.04</v>
      </c>
      <c r="H418" s="32"/>
    </row>
    <row r="419" spans="2:8" s="1" customFormat="1" ht="16.899999999999999" customHeight="1">
      <c r="B419" s="32"/>
      <c r="C419" s="215" t="s">
        <v>1</v>
      </c>
      <c r="D419" s="215" t="s">
        <v>872</v>
      </c>
      <c r="E419" s="17" t="s">
        <v>1</v>
      </c>
      <c r="F419" s="216">
        <v>-2.52</v>
      </c>
      <c r="H419" s="32"/>
    </row>
    <row r="420" spans="2:8" s="1" customFormat="1" ht="16.899999999999999" customHeight="1">
      <c r="B420" s="32"/>
      <c r="C420" s="215" t="s">
        <v>1</v>
      </c>
      <c r="D420" s="215" t="s">
        <v>874</v>
      </c>
      <c r="E420" s="17" t="s">
        <v>1</v>
      </c>
      <c r="F420" s="216">
        <v>0</v>
      </c>
      <c r="H420" s="32"/>
    </row>
    <row r="421" spans="2:8" s="1" customFormat="1" ht="16.899999999999999" customHeight="1">
      <c r="B421" s="32"/>
      <c r="C421" s="215" t="s">
        <v>1</v>
      </c>
      <c r="D421" s="215" t="s">
        <v>875</v>
      </c>
      <c r="E421" s="17" t="s">
        <v>1</v>
      </c>
      <c r="F421" s="216">
        <v>40.32</v>
      </c>
      <c r="H421" s="32"/>
    </row>
    <row r="422" spans="2:8" s="1" customFormat="1" ht="16.899999999999999" customHeight="1">
      <c r="B422" s="32"/>
      <c r="C422" s="215" t="s">
        <v>1</v>
      </c>
      <c r="D422" s="215" t="s">
        <v>876</v>
      </c>
      <c r="E422" s="17" t="s">
        <v>1</v>
      </c>
      <c r="F422" s="216">
        <v>224.25</v>
      </c>
      <c r="H422" s="32"/>
    </row>
    <row r="423" spans="2:8" s="1" customFormat="1" ht="16.899999999999999" customHeight="1">
      <c r="B423" s="32"/>
      <c r="C423" s="215" t="s">
        <v>1</v>
      </c>
      <c r="D423" s="215" t="s">
        <v>791</v>
      </c>
      <c r="E423" s="17" t="s">
        <v>1</v>
      </c>
      <c r="F423" s="216">
        <v>-5.04</v>
      </c>
      <c r="H423" s="32"/>
    </row>
    <row r="424" spans="2:8" s="1" customFormat="1" ht="16.899999999999999" customHeight="1">
      <c r="B424" s="32"/>
      <c r="C424" s="215" t="s">
        <v>1</v>
      </c>
      <c r="D424" s="215" t="s">
        <v>473</v>
      </c>
      <c r="E424" s="17" t="s">
        <v>1</v>
      </c>
      <c r="F424" s="216">
        <v>-1.6</v>
      </c>
      <c r="H424" s="32"/>
    </row>
    <row r="425" spans="2:8" s="1" customFormat="1" ht="16.899999999999999" customHeight="1">
      <c r="B425" s="32"/>
      <c r="C425" s="215" t="s">
        <v>1</v>
      </c>
      <c r="D425" s="215" t="s">
        <v>877</v>
      </c>
      <c r="E425" s="17" t="s">
        <v>1</v>
      </c>
      <c r="F425" s="216">
        <v>40.479999999999997</v>
      </c>
      <c r="H425" s="32"/>
    </row>
    <row r="426" spans="2:8" s="1" customFormat="1" ht="16.899999999999999" customHeight="1">
      <c r="B426" s="32"/>
      <c r="C426" s="215" t="s">
        <v>1</v>
      </c>
      <c r="D426" s="215" t="s">
        <v>878</v>
      </c>
      <c r="E426" s="17" t="s">
        <v>1</v>
      </c>
      <c r="F426" s="216">
        <v>-5.76</v>
      </c>
      <c r="H426" s="32"/>
    </row>
    <row r="427" spans="2:8" s="1" customFormat="1" ht="16.899999999999999" customHeight="1">
      <c r="B427" s="32"/>
      <c r="C427" s="215" t="s">
        <v>1</v>
      </c>
      <c r="D427" s="215" t="s">
        <v>879</v>
      </c>
      <c r="E427" s="17" t="s">
        <v>1</v>
      </c>
      <c r="F427" s="216">
        <v>224</v>
      </c>
      <c r="H427" s="32"/>
    </row>
    <row r="428" spans="2:8" s="1" customFormat="1" ht="16.899999999999999" customHeight="1">
      <c r="B428" s="32"/>
      <c r="C428" s="215" t="s">
        <v>1</v>
      </c>
      <c r="D428" s="215" t="s">
        <v>878</v>
      </c>
      <c r="E428" s="17" t="s">
        <v>1</v>
      </c>
      <c r="F428" s="216">
        <v>-5.76</v>
      </c>
      <c r="H428" s="32"/>
    </row>
    <row r="429" spans="2:8" s="1" customFormat="1" ht="16.899999999999999" customHeight="1">
      <c r="B429" s="32"/>
      <c r="C429" s="215" t="s">
        <v>1</v>
      </c>
      <c r="D429" s="215" t="s">
        <v>880</v>
      </c>
      <c r="E429" s="17" t="s">
        <v>1</v>
      </c>
      <c r="F429" s="216">
        <v>40</v>
      </c>
      <c r="H429" s="32"/>
    </row>
    <row r="430" spans="2:8" s="1" customFormat="1" ht="16.899999999999999" customHeight="1">
      <c r="B430" s="32"/>
      <c r="C430" s="215" t="s">
        <v>1</v>
      </c>
      <c r="D430" s="215" t="s">
        <v>878</v>
      </c>
      <c r="E430" s="17" t="s">
        <v>1</v>
      </c>
      <c r="F430" s="216">
        <v>-5.76</v>
      </c>
      <c r="H430" s="32"/>
    </row>
    <row r="431" spans="2:8" s="1" customFormat="1" ht="16.899999999999999" customHeight="1">
      <c r="B431" s="32"/>
      <c r="C431" s="215" t="s">
        <v>1</v>
      </c>
      <c r="D431" s="215" t="s">
        <v>881</v>
      </c>
      <c r="E431" s="17" t="s">
        <v>1</v>
      </c>
      <c r="F431" s="216">
        <v>40</v>
      </c>
      <c r="H431" s="32"/>
    </row>
    <row r="432" spans="2:8" s="1" customFormat="1" ht="16.899999999999999" customHeight="1">
      <c r="B432" s="32"/>
      <c r="C432" s="215" t="s">
        <v>1</v>
      </c>
      <c r="D432" s="215" t="s">
        <v>878</v>
      </c>
      <c r="E432" s="17" t="s">
        <v>1</v>
      </c>
      <c r="F432" s="216">
        <v>-5.76</v>
      </c>
      <c r="H432" s="32"/>
    </row>
    <row r="433" spans="2:8" s="1" customFormat="1" ht="16.899999999999999" customHeight="1">
      <c r="B433" s="32"/>
      <c r="C433" s="215" t="s">
        <v>1</v>
      </c>
      <c r="D433" s="215" t="s">
        <v>882</v>
      </c>
      <c r="E433" s="17" t="s">
        <v>1</v>
      </c>
      <c r="F433" s="216">
        <v>40</v>
      </c>
      <c r="H433" s="32"/>
    </row>
    <row r="434" spans="2:8" s="1" customFormat="1" ht="16.899999999999999" customHeight="1">
      <c r="B434" s="32"/>
      <c r="C434" s="215" t="s">
        <v>1</v>
      </c>
      <c r="D434" s="215" t="s">
        <v>878</v>
      </c>
      <c r="E434" s="17" t="s">
        <v>1</v>
      </c>
      <c r="F434" s="216">
        <v>-5.76</v>
      </c>
      <c r="H434" s="32"/>
    </row>
    <row r="435" spans="2:8" s="1" customFormat="1" ht="16.899999999999999" customHeight="1">
      <c r="B435" s="32"/>
      <c r="C435" s="215" t="s">
        <v>1</v>
      </c>
      <c r="D435" s="215" t="s">
        <v>883</v>
      </c>
      <c r="E435" s="17" t="s">
        <v>1</v>
      </c>
      <c r="F435" s="216">
        <v>33.216000000000001</v>
      </c>
      <c r="H435" s="32"/>
    </row>
    <row r="436" spans="2:8" s="1" customFormat="1" ht="16.899999999999999" customHeight="1">
      <c r="B436" s="32"/>
      <c r="C436" s="215" t="s">
        <v>1</v>
      </c>
      <c r="D436" s="215" t="s">
        <v>884</v>
      </c>
      <c r="E436" s="17" t="s">
        <v>1</v>
      </c>
      <c r="F436" s="216">
        <v>-2.88</v>
      </c>
      <c r="H436" s="32"/>
    </row>
    <row r="437" spans="2:8" s="1" customFormat="1" ht="16.899999999999999" customHeight="1">
      <c r="B437" s="32"/>
      <c r="C437" s="215" t="s">
        <v>1</v>
      </c>
      <c r="D437" s="215" t="s">
        <v>885</v>
      </c>
      <c r="E437" s="17" t="s">
        <v>1</v>
      </c>
      <c r="F437" s="216">
        <v>33.856000000000002</v>
      </c>
      <c r="H437" s="32"/>
    </row>
    <row r="438" spans="2:8" s="1" customFormat="1" ht="16.899999999999999" customHeight="1">
      <c r="B438" s="32"/>
      <c r="C438" s="215" t="s">
        <v>1</v>
      </c>
      <c r="D438" s="215" t="s">
        <v>884</v>
      </c>
      <c r="E438" s="17" t="s">
        <v>1</v>
      </c>
      <c r="F438" s="216">
        <v>-2.88</v>
      </c>
      <c r="H438" s="32"/>
    </row>
    <row r="439" spans="2:8" s="1" customFormat="1" ht="16.899999999999999" customHeight="1">
      <c r="B439" s="32"/>
      <c r="C439" s="215" t="s">
        <v>1</v>
      </c>
      <c r="D439" s="215" t="s">
        <v>886</v>
      </c>
      <c r="E439" s="17" t="s">
        <v>1</v>
      </c>
      <c r="F439" s="216">
        <v>102.505</v>
      </c>
      <c r="H439" s="32"/>
    </row>
    <row r="440" spans="2:8" s="1" customFormat="1" ht="16.899999999999999" customHeight="1">
      <c r="B440" s="32"/>
      <c r="C440" s="215" t="s">
        <v>1</v>
      </c>
      <c r="D440" s="215" t="s">
        <v>836</v>
      </c>
      <c r="E440" s="17" t="s">
        <v>1</v>
      </c>
      <c r="F440" s="216">
        <v>-15.12</v>
      </c>
      <c r="H440" s="32"/>
    </row>
    <row r="441" spans="2:8" s="1" customFormat="1" ht="16.899999999999999" customHeight="1">
      <c r="B441" s="32"/>
      <c r="C441" s="215" t="s">
        <v>1</v>
      </c>
      <c r="D441" s="215" t="s">
        <v>473</v>
      </c>
      <c r="E441" s="17" t="s">
        <v>1</v>
      </c>
      <c r="F441" s="216">
        <v>-1.6</v>
      </c>
      <c r="H441" s="32"/>
    </row>
    <row r="442" spans="2:8" s="1" customFormat="1" ht="16.899999999999999" customHeight="1">
      <c r="B442" s="32"/>
      <c r="C442" s="215" t="s">
        <v>1</v>
      </c>
      <c r="D442" s="215" t="s">
        <v>887</v>
      </c>
      <c r="E442" s="17" t="s">
        <v>1</v>
      </c>
      <c r="F442" s="216">
        <v>60.97</v>
      </c>
      <c r="H442" s="32"/>
    </row>
    <row r="443" spans="2:8" s="1" customFormat="1" ht="16.899999999999999" customHeight="1">
      <c r="B443" s="32"/>
      <c r="C443" s="215" t="s">
        <v>1</v>
      </c>
      <c r="D443" s="215" t="s">
        <v>791</v>
      </c>
      <c r="E443" s="17" t="s">
        <v>1</v>
      </c>
      <c r="F443" s="216">
        <v>-5.04</v>
      </c>
      <c r="H443" s="32"/>
    </row>
    <row r="444" spans="2:8" s="1" customFormat="1" ht="16.899999999999999" customHeight="1">
      <c r="B444" s="32"/>
      <c r="C444" s="215" t="s">
        <v>1</v>
      </c>
      <c r="D444" s="215" t="s">
        <v>473</v>
      </c>
      <c r="E444" s="17" t="s">
        <v>1</v>
      </c>
      <c r="F444" s="216">
        <v>-1.6</v>
      </c>
      <c r="H444" s="32"/>
    </row>
    <row r="445" spans="2:8" s="1" customFormat="1" ht="16.899999999999999" customHeight="1">
      <c r="B445" s="32"/>
      <c r="C445" s="215" t="s">
        <v>1</v>
      </c>
      <c r="D445" s="215" t="s">
        <v>888</v>
      </c>
      <c r="E445" s="17" t="s">
        <v>1</v>
      </c>
      <c r="F445" s="216">
        <v>28.704000000000001</v>
      </c>
      <c r="H445" s="32"/>
    </row>
    <row r="446" spans="2:8" s="1" customFormat="1" ht="16.899999999999999" customHeight="1">
      <c r="B446" s="32"/>
      <c r="C446" s="215" t="s">
        <v>1</v>
      </c>
      <c r="D446" s="215" t="s">
        <v>884</v>
      </c>
      <c r="E446" s="17" t="s">
        <v>1</v>
      </c>
      <c r="F446" s="216">
        <v>-2.88</v>
      </c>
      <c r="H446" s="32"/>
    </row>
    <row r="447" spans="2:8" s="1" customFormat="1" ht="16.899999999999999" customHeight="1">
      <c r="B447" s="32"/>
      <c r="C447" s="215" t="s">
        <v>1</v>
      </c>
      <c r="D447" s="215" t="s">
        <v>889</v>
      </c>
      <c r="E447" s="17" t="s">
        <v>1</v>
      </c>
      <c r="F447" s="216">
        <v>63.895000000000003</v>
      </c>
      <c r="H447" s="32"/>
    </row>
    <row r="448" spans="2:8" s="1" customFormat="1" ht="16.899999999999999" customHeight="1">
      <c r="B448" s="32"/>
      <c r="C448" s="215" t="s">
        <v>1</v>
      </c>
      <c r="D448" s="215" t="s">
        <v>890</v>
      </c>
      <c r="E448" s="17" t="s">
        <v>1</v>
      </c>
      <c r="F448" s="216">
        <v>-6.64</v>
      </c>
      <c r="H448" s="32"/>
    </row>
    <row r="449" spans="2:8" s="1" customFormat="1" ht="16.899999999999999" customHeight="1">
      <c r="B449" s="32"/>
      <c r="C449" s="215" t="s">
        <v>891</v>
      </c>
      <c r="D449" s="215" t="s">
        <v>161</v>
      </c>
      <c r="E449" s="17" t="s">
        <v>1</v>
      </c>
      <c r="F449" s="216">
        <v>3107.893</v>
      </c>
      <c r="H449" s="32"/>
    </row>
    <row r="450" spans="2:8" s="1" customFormat="1" ht="16.899999999999999" customHeight="1">
      <c r="B450" s="32"/>
      <c r="C450" s="211" t="s">
        <v>775</v>
      </c>
      <c r="D450" s="212" t="s">
        <v>8391</v>
      </c>
      <c r="E450" s="213" t="s">
        <v>178</v>
      </c>
      <c r="F450" s="214">
        <v>2089.13</v>
      </c>
      <c r="H450" s="32"/>
    </row>
    <row r="451" spans="2:8" s="1" customFormat="1" ht="16.899999999999999" customHeight="1">
      <c r="B451" s="32"/>
      <c r="C451" s="215" t="s">
        <v>1</v>
      </c>
      <c r="D451" s="215" t="s">
        <v>768</v>
      </c>
      <c r="E451" s="17" t="s">
        <v>1</v>
      </c>
      <c r="F451" s="216">
        <v>0</v>
      </c>
      <c r="H451" s="32"/>
    </row>
    <row r="452" spans="2:8" s="1" customFormat="1" ht="16.899999999999999" customHeight="1">
      <c r="B452" s="32"/>
      <c r="C452" s="215" t="s">
        <v>1</v>
      </c>
      <c r="D452" s="215" t="s">
        <v>769</v>
      </c>
      <c r="E452" s="17" t="s">
        <v>1</v>
      </c>
      <c r="F452" s="216">
        <v>0</v>
      </c>
      <c r="H452" s="32"/>
    </row>
    <row r="453" spans="2:8" s="1" customFormat="1" ht="16.899999999999999" customHeight="1">
      <c r="B453" s="32"/>
      <c r="C453" s="215" t="s">
        <v>1</v>
      </c>
      <c r="D453" s="215" t="s">
        <v>770</v>
      </c>
      <c r="E453" s="17" t="s">
        <v>1</v>
      </c>
      <c r="F453" s="216">
        <v>0</v>
      </c>
      <c r="H453" s="32"/>
    </row>
    <row r="454" spans="2:8" s="1" customFormat="1" ht="16.899999999999999" customHeight="1">
      <c r="B454" s="32"/>
      <c r="C454" s="215" t="s">
        <v>1</v>
      </c>
      <c r="D454" s="215" t="s">
        <v>1</v>
      </c>
      <c r="E454" s="17" t="s">
        <v>1</v>
      </c>
      <c r="F454" s="216">
        <v>0</v>
      </c>
      <c r="H454" s="32"/>
    </row>
    <row r="455" spans="2:8" s="1" customFormat="1" ht="16.899999999999999" customHeight="1">
      <c r="B455" s="32"/>
      <c r="C455" s="215" t="s">
        <v>1</v>
      </c>
      <c r="D455" s="215" t="s">
        <v>454</v>
      </c>
      <c r="E455" s="17" t="s">
        <v>1</v>
      </c>
      <c r="F455" s="216">
        <v>0</v>
      </c>
      <c r="H455" s="32"/>
    </row>
    <row r="456" spans="2:8" s="1" customFormat="1" ht="16.899999999999999" customHeight="1">
      <c r="B456" s="32"/>
      <c r="C456" s="215" t="s">
        <v>1</v>
      </c>
      <c r="D456" s="215" t="s">
        <v>771</v>
      </c>
      <c r="E456" s="17" t="s">
        <v>1</v>
      </c>
      <c r="F456" s="216">
        <v>741.07</v>
      </c>
      <c r="H456" s="32"/>
    </row>
    <row r="457" spans="2:8" s="1" customFormat="1" ht="16.899999999999999" customHeight="1">
      <c r="B457" s="32"/>
      <c r="C457" s="215" t="s">
        <v>1</v>
      </c>
      <c r="D457" s="215" t="s">
        <v>316</v>
      </c>
      <c r="E457" s="17" t="s">
        <v>1</v>
      </c>
      <c r="F457" s="216">
        <v>0</v>
      </c>
      <c r="H457" s="32"/>
    </row>
    <row r="458" spans="2:8" s="1" customFormat="1" ht="16.899999999999999" customHeight="1">
      <c r="B458" s="32"/>
      <c r="C458" s="215" t="s">
        <v>1</v>
      </c>
      <c r="D458" s="215" t="s">
        <v>772</v>
      </c>
      <c r="E458" s="17" t="s">
        <v>1</v>
      </c>
      <c r="F458" s="216">
        <v>766.25</v>
      </c>
      <c r="H458" s="32"/>
    </row>
    <row r="459" spans="2:8" s="1" customFormat="1" ht="16.899999999999999" customHeight="1">
      <c r="B459" s="32"/>
      <c r="C459" s="215" t="s">
        <v>1</v>
      </c>
      <c r="D459" s="215" t="s">
        <v>478</v>
      </c>
      <c r="E459" s="17" t="s">
        <v>1</v>
      </c>
      <c r="F459" s="216">
        <v>0</v>
      </c>
      <c r="H459" s="32"/>
    </row>
    <row r="460" spans="2:8" s="1" customFormat="1" ht="16.899999999999999" customHeight="1">
      <c r="B460" s="32"/>
      <c r="C460" s="215" t="s">
        <v>1</v>
      </c>
      <c r="D460" s="215" t="s">
        <v>774</v>
      </c>
      <c r="E460" s="17" t="s">
        <v>1</v>
      </c>
      <c r="F460" s="216">
        <v>581.80999999999995</v>
      </c>
      <c r="H460" s="32"/>
    </row>
    <row r="461" spans="2:8" s="1" customFormat="1" ht="16.899999999999999" customHeight="1">
      <c r="B461" s="32"/>
      <c r="C461" s="215" t="s">
        <v>775</v>
      </c>
      <c r="D461" s="215" t="s">
        <v>161</v>
      </c>
      <c r="E461" s="17" t="s">
        <v>1</v>
      </c>
      <c r="F461" s="216">
        <v>2089.13</v>
      </c>
      <c r="H461" s="32"/>
    </row>
    <row r="462" spans="2:8" s="1" customFormat="1" ht="26.45" customHeight="1">
      <c r="B462" s="32"/>
      <c r="C462" s="210" t="s">
        <v>8392</v>
      </c>
      <c r="D462" s="210" t="s">
        <v>92</v>
      </c>
      <c r="H462" s="32"/>
    </row>
    <row r="463" spans="2:8" s="1" customFormat="1" ht="16.899999999999999" customHeight="1">
      <c r="B463" s="32"/>
      <c r="C463" s="211" t="s">
        <v>222</v>
      </c>
      <c r="D463" s="212" t="s">
        <v>222</v>
      </c>
      <c r="E463" s="213" t="s">
        <v>178</v>
      </c>
      <c r="F463" s="214">
        <v>1500</v>
      </c>
      <c r="H463" s="32"/>
    </row>
    <row r="464" spans="2:8" s="1" customFormat="1" ht="16.899999999999999" customHeight="1">
      <c r="B464" s="32"/>
      <c r="C464" s="215" t="s">
        <v>1</v>
      </c>
      <c r="D464" s="215" t="s">
        <v>1410</v>
      </c>
      <c r="E464" s="17" t="s">
        <v>1</v>
      </c>
      <c r="F464" s="216">
        <v>234</v>
      </c>
      <c r="H464" s="32"/>
    </row>
    <row r="465" spans="2:8" s="1" customFormat="1" ht="16.899999999999999" customHeight="1">
      <c r="B465" s="32"/>
      <c r="C465" s="215" t="s">
        <v>1</v>
      </c>
      <c r="D465" s="215" t="s">
        <v>1411</v>
      </c>
      <c r="E465" s="17" t="s">
        <v>1</v>
      </c>
      <c r="F465" s="216">
        <v>282.5</v>
      </c>
      <c r="H465" s="32"/>
    </row>
    <row r="466" spans="2:8" s="1" customFormat="1" ht="16.899999999999999" customHeight="1">
      <c r="B466" s="32"/>
      <c r="C466" s="215" t="s">
        <v>1</v>
      </c>
      <c r="D466" s="215" t="s">
        <v>1412</v>
      </c>
      <c r="E466" s="17" t="s">
        <v>1</v>
      </c>
      <c r="F466" s="216">
        <v>179.5</v>
      </c>
      <c r="H466" s="32"/>
    </row>
    <row r="467" spans="2:8" s="1" customFormat="1" ht="16.899999999999999" customHeight="1">
      <c r="B467" s="32"/>
      <c r="C467" s="215" t="s">
        <v>1</v>
      </c>
      <c r="D467" s="215" t="s">
        <v>1413</v>
      </c>
      <c r="E467" s="17" t="s">
        <v>1</v>
      </c>
      <c r="F467" s="216">
        <v>0</v>
      </c>
      <c r="H467" s="32"/>
    </row>
    <row r="468" spans="2:8" s="1" customFormat="1" ht="16.899999999999999" customHeight="1">
      <c r="B468" s="32"/>
      <c r="C468" s="215" t="s">
        <v>1</v>
      </c>
      <c r="D468" s="215" t="s">
        <v>1414</v>
      </c>
      <c r="E468" s="17" t="s">
        <v>1</v>
      </c>
      <c r="F468" s="216">
        <v>45.5</v>
      </c>
      <c r="H468" s="32"/>
    </row>
    <row r="469" spans="2:8" s="1" customFormat="1" ht="16.899999999999999" customHeight="1">
      <c r="B469" s="32"/>
      <c r="C469" s="215" t="s">
        <v>1</v>
      </c>
      <c r="D469" s="215" t="s">
        <v>1415</v>
      </c>
      <c r="E469" s="17" t="s">
        <v>1</v>
      </c>
      <c r="F469" s="216">
        <v>276</v>
      </c>
      <c r="H469" s="32"/>
    </row>
    <row r="470" spans="2:8" s="1" customFormat="1" ht="16.899999999999999" customHeight="1">
      <c r="B470" s="32"/>
      <c r="C470" s="215" t="s">
        <v>1</v>
      </c>
      <c r="D470" s="215" t="s">
        <v>1416</v>
      </c>
      <c r="E470" s="17" t="s">
        <v>1</v>
      </c>
      <c r="F470" s="216">
        <v>425.5</v>
      </c>
      <c r="H470" s="32"/>
    </row>
    <row r="471" spans="2:8" s="1" customFormat="1" ht="16.899999999999999" customHeight="1">
      <c r="B471" s="32"/>
      <c r="C471" s="215" t="s">
        <v>1</v>
      </c>
      <c r="D471" s="215" t="s">
        <v>1417</v>
      </c>
      <c r="E471" s="17" t="s">
        <v>1</v>
      </c>
      <c r="F471" s="216">
        <v>57.75</v>
      </c>
      <c r="H471" s="32"/>
    </row>
    <row r="472" spans="2:8" s="1" customFormat="1" ht="16.899999999999999" customHeight="1">
      <c r="B472" s="32"/>
      <c r="C472" s="215" t="s">
        <v>1</v>
      </c>
      <c r="D472" s="215" t="s">
        <v>1418</v>
      </c>
      <c r="E472" s="17" t="s">
        <v>1</v>
      </c>
      <c r="F472" s="216">
        <v>-0.75</v>
      </c>
      <c r="H472" s="32"/>
    </row>
    <row r="473" spans="2:8" s="1" customFormat="1" ht="16.899999999999999" customHeight="1">
      <c r="B473" s="32"/>
      <c r="C473" s="215" t="s">
        <v>222</v>
      </c>
      <c r="D473" s="215" t="s">
        <v>348</v>
      </c>
      <c r="E473" s="17" t="s">
        <v>1</v>
      </c>
      <c r="F473" s="216">
        <v>1500</v>
      </c>
      <c r="H473" s="32"/>
    </row>
    <row r="474" spans="2:8" s="1" customFormat="1" ht="16.899999999999999" customHeight="1">
      <c r="B474" s="32"/>
      <c r="C474" s="217" t="s">
        <v>8385</v>
      </c>
      <c r="H474" s="32"/>
    </row>
    <row r="475" spans="2:8" s="1" customFormat="1" ht="22.5">
      <c r="B475" s="32"/>
      <c r="C475" s="215" t="s">
        <v>1407</v>
      </c>
      <c r="D475" s="215" t="s">
        <v>1408</v>
      </c>
      <c r="E475" s="17" t="s">
        <v>178</v>
      </c>
      <c r="F475" s="216">
        <v>1500</v>
      </c>
      <c r="H475" s="32"/>
    </row>
    <row r="476" spans="2:8" s="1" customFormat="1" ht="33.75">
      <c r="B476" s="32"/>
      <c r="C476" s="215" t="s">
        <v>1420</v>
      </c>
      <c r="D476" s="215" t="s">
        <v>2583</v>
      </c>
      <c r="E476" s="17" t="s">
        <v>178</v>
      </c>
      <c r="F476" s="216">
        <v>1500</v>
      </c>
      <c r="H476" s="32"/>
    </row>
    <row r="477" spans="2:8" s="1" customFormat="1" ht="22.5">
      <c r="B477" s="32"/>
      <c r="C477" s="215" t="s">
        <v>1424</v>
      </c>
      <c r="D477" s="215" t="s">
        <v>1425</v>
      </c>
      <c r="E477" s="17" t="s">
        <v>178</v>
      </c>
      <c r="F477" s="216">
        <v>1500</v>
      </c>
      <c r="H477" s="32"/>
    </row>
    <row r="478" spans="2:8" s="1" customFormat="1" ht="16.899999999999999" customHeight="1">
      <c r="B478" s="32"/>
      <c r="C478" s="215" t="s">
        <v>1428</v>
      </c>
      <c r="D478" s="215" t="s">
        <v>1429</v>
      </c>
      <c r="E478" s="17" t="s">
        <v>178</v>
      </c>
      <c r="F478" s="216">
        <v>1500</v>
      </c>
      <c r="H478" s="32"/>
    </row>
    <row r="479" spans="2:8" s="1" customFormat="1" ht="16.899999999999999" customHeight="1">
      <c r="B479" s="32"/>
      <c r="C479" s="215" t="s">
        <v>1431</v>
      </c>
      <c r="D479" s="215" t="s">
        <v>1432</v>
      </c>
      <c r="E479" s="17" t="s">
        <v>178</v>
      </c>
      <c r="F479" s="216">
        <v>1500</v>
      </c>
      <c r="H479" s="32"/>
    </row>
    <row r="480" spans="2:8" s="1" customFormat="1" ht="16.899999999999999" customHeight="1">
      <c r="B480" s="32"/>
      <c r="C480" s="211" t="s">
        <v>1923</v>
      </c>
      <c r="D480" s="212" t="s">
        <v>1924</v>
      </c>
      <c r="E480" s="213" t="s">
        <v>178</v>
      </c>
      <c r="F480" s="214">
        <v>6433.2449999999999</v>
      </c>
      <c r="H480" s="32"/>
    </row>
    <row r="481" spans="2:8" s="1" customFormat="1" ht="16.899999999999999" customHeight="1">
      <c r="B481" s="32"/>
      <c r="C481" s="215" t="s">
        <v>1</v>
      </c>
      <c r="D481" s="215" t="s">
        <v>3681</v>
      </c>
      <c r="E481" s="17" t="s">
        <v>1</v>
      </c>
      <c r="F481" s="216">
        <v>0</v>
      </c>
      <c r="H481" s="32"/>
    </row>
    <row r="482" spans="2:8" s="1" customFormat="1" ht="16.899999999999999" customHeight="1">
      <c r="B482" s="32"/>
      <c r="C482" s="215" t="s">
        <v>1</v>
      </c>
      <c r="D482" s="215" t="s">
        <v>3682</v>
      </c>
      <c r="E482" s="17" t="s">
        <v>1</v>
      </c>
      <c r="F482" s="216">
        <v>0</v>
      </c>
      <c r="H482" s="32"/>
    </row>
    <row r="483" spans="2:8" s="1" customFormat="1" ht="16.899999999999999" customHeight="1">
      <c r="B483" s="32"/>
      <c r="C483" s="215" t="s">
        <v>1</v>
      </c>
      <c r="D483" s="215" t="s">
        <v>3683</v>
      </c>
      <c r="E483" s="17" t="s">
        <v>1</v>
      </c>
      <c r="F483" s="216">
        <v>0</v>
      </c>
      <c r="H483" s="32"/>
    </row>
    <row r="484" spans="2:8" s="1" customFormat="1" ht="16.899999999999999" customHeight="1">
      <c r="B484" s="32"/>
      <c r="C484" s="215" t="s">
        <v>1</v>
      </c>
      <c r="D484" s="215" t="s">
        <v>3684</v>
      </c>
      <c r="E484" s="17" t="s">
        <v>1</v>
      </c>
      <c r="F484" s="216">
        <v>0</v>
      </c>
      <c r="H484" s="32"/>
    </row>
    <row r="485" spans="2:8" s="1" customFormat="1" ht="16.899999999999999" customHeight="1">
      <c r="B485" s="32"/>
      <c r="C485" s="215" t="s">
        <v>1</v>
      </c>
      <c r="D485" s="215" t="s">
        <v>3685</v>
      </c>
      <c r="E485" s="17" t="s">
        <v>1</v>
      </c>
      <c r="F485" s="216">
        <v>0</v>
      </c>
      <c r="H485" s="32"/>
    </row>
    <row r="486" spans="2:8" s="1" customFormat="1" ht="16.899999999999999" customHeight="1">
      <c r="B486" s="32"/>
      <c r="C486" s="215" t="s">
        <v>1</v>
      </c>
      <c r="D486" s="215" t="s">
        <v>3686</v>
      </c>
      <c r="E486" s="17" t="s">
        <v>1</v>
      </c>
      <c r="F486" s="216">
        <v>0</v>
      </c>
      <c r="H486" s="32"/>
    </row>
    <row r="487" spans="2:8" s="1" customFormat="1" ht="16.899999999999999" customHeight="1">
      <c r="B487" s="32"/>
      <c r="C487" s="215" t="s">
        <v>1</v>
      </c>
      <c r="D487" s="215" t="s">
        <v>3687</v>
      </c>
      <c r="E487" s="17" t="s">
        <v>1</v>
      </c>
      <c r="F487" s="216">
        <v>0</v>
      </c>
      <c r="H487" s="32"/>
    </row>
    <row r="488" spans="2:8" s="1" customFormat="1" ht="16.899999999999999" customHeight="1">
      <c r="B488" s="32"/>
      <c r="C488" s="215" t="s">
        <v>1</v>
      </c>
      <c r="D488" s="215" t="s">
        <v>3395</v>
      </c>
      <c r="E488" s="17" t="s">
        <v>1</v>
      </c>
      <c r="F488" s="216">
        <v>0</v>
      </c>
      <c r="H488" s="32"/>
    </row>
    <row r="489" spans="2:8" s="1" customFormat="1" ht="16.899999999999999" customHeight="1">
      <c r="B489" s="32"/>
      <c r="C489" s="215" t="s">
        <v>1</v>
      </c>
      <c r="D489" s="215" t="s">
        <v>1</v>
      </c>
      <c r="E489" s="17" t="s">
        <v>1</v>
      </c>
      <c r="F489" s="216">
        <v>0</v>
      </c>
      <c r="H489" s="32"/>
    </row>
    <row r="490" spans="2:8" s="1" customFormat="1" ht="16.899999999999999" customHeight="1">
      <c r="B490" s="32"/>
      <c r="C490" s="215" t="s">
        <v>1</v>
      </c>
      <c r="D490" s="215" t="s">
        <v>3688</v>
      </c>
      <c r="E490" s="17" t="s">
        <v>1</v>
      </c>
      <c r="F490" s="216">
        <v>0</v>
      </c>
      <c r="H490" s="32"/>
    </row>
    <row r="491" spans="2:8" s="1" customFormat="1" ht="16.899999999999999" customHeight="1">
      <c r="B491" s="32"/>
      <c r="C491" s="215" t="s">
        <v>1</v>
      </c>
      <c r="D491" s="215" t="s">
        <v>3689</v>
      </c>
      <c r="E491" s="17" t="s">
        <v>1</v>
      </c>
      <c r="F491" s="216">
        <v>0</v>
      </c>
      <c r="H491" s="32"/>
    </row>
    <row r="492" spans="2:8" s="1" customFormat="1" ht="16.899999999999999" customHeight="1">
      <c r="B492" s="32"/>
      <c r="C492" s="215" t="s">
        <v>1</v>
      </c>
      <c r="D492" s="215" t="s">
        <v>3690</v>
      </c>
      <c r="E492" s="17" t="s">
        <v>1</v>
      </c>
      <c r="F492" s="216">
        <v>0</v>
      </c>
      <c r="H492" s="32"/>
    </row>
    <row r="493" spans="2:8" s="1" customFormat="1" ht="16.899999999999999" customHeight="1">
      <c r="B493" s="32"/>
      <c r="C493" s="215" t="s">
        <v>1</v>
      </c>
      <c r="D493" s="215" t="s">
        <v>3691</v>
      </c>
      <c r="E493" s="17" t="s">
        <v>1</v>
      </c>
      <c r="F493" s="216">
        <v>0</v>
      </c>
      <c r="H493" s="32"/>
    </row>
    <row r="494" spans="2:8" s="1" customFormat="1" ht="16.899999999999999" customHeight="1">
      <c r="B494" s="32"/>
      <c r="C494" s="215" t="s">
        <v>1</v>
      </c>
      <c r="D494" s="215" t="s">
        <v>3418</v>
      </c>
      <c r="E494" s="17" t="s">
        <v>1</v>
      </c>
      <c r="F494" s="216">
        <v>0</v>
      </c>
      <c r="H494" s="32"/>
    </row>
    <row r="495" spans="2:8" s="1" customFormat="1" ht="16.899999999999999" customHeight="1">
      <c r="B495" s="32"/>
      <c r="C495" s="215" t="s">
        <v>1</v>
      </c>
      <c r="D495" s="215" t="s">
        <v>3692</v>
      </c>
      <c r="E495" s="17" t="s">
        <v>1</v>
      </c>
      <c r="F495" s="216">
        <v>0</v>
      </c>
      <c r="H495" s="32"/>
    </row>
    <row r="496" spans="2:8" s="1" customFormat="1" ht="16.899999999999999" customHeight="1">
      <c r="B496" s="32"/>
      <c r="C496" s="215" t="s">
        <v>1</v>
      </c>
      <c r="D496" s="215" t="s">
        <v>3693</v>
      </c>
      <c r="E496" s="17" t="s">
        <v>1</v>
      </c>
      <c r="F496" s="216">
        <v>0</v>
      </c>
      <c r="H496" s="32"/>
    </row>
    <row r="497" spans="2:8" s="1" customFormat="1" ht="16.899999999999999" customHeight="1">
      <c r="B497" s="32"/>
      <c r="C497" s="215" t="s">
        <v>1</v>
      </c>
      <c r="D497" s="215" t="s">
        <v>3686</v>
      </c>
      <c r="E497" s="17" t="s">
        <v>1</v>
      </c>
      <c r="F497" s="216">
        <v>0</v>
      </c>
      <c r="H497" s="32"/>
    </row>
    <row r="498" spans="2:8" s="1" customFormat="1" ht="16.899999999999999" customHeight="1">
      <c r="B498" s="32"/>
      <c r="C498" s="215" t="s">
        <v>1</v>
      </c>
      <c r="D498" s="215" t="s">
        <v>3687</v>
      </c>
      <c r="E498" s="17" t="s">
        <v>1</v>
      </c>
      <c r="F498" s="216">
        <v>0</v>
      </c>
      <c r="H498" s="32"/>
    </row>
    <row r="499" spans="2:8" s="1" customFormat="1" ht="16.899999999999999" customHeight="1">
      <c r="B499" s="32"/>
      <c r="C499" s="215" t="s">
        <v>1</v>
      </c>
      <c r="D499" s="215" t="s">
        <v>3395</v>
      </c>
      <c r="E499" s="17" t="s">
        <v>1</v>
      </c>
      <c r="F499" s="216">
        <v>0</v>
      </c>
      <c r="H499" s="32"/>
    </row>
    <row r="500" spans="2:8" s="1" customFormat="1" ht="16.899999999999999" customHeight="1">
      <c r="B500" s="32"/>
      <c r="C500" s="215" t="s">
        <v>1</v>
      </c>
      <c r="D500" s="215" t="s">
        <v>1</v>
      </c>
      <c r="E500" s="17" t="s">
        <v>1</v>
      </c>
      <c r="F500" s="216">
        <v>0</v>
      </c>
      <c r="H500" s="32"/>
    </row>
    <row r="501" spans="2:8" s="1" customFormat="1" ht="16.899999999999999" customHeight="1">
      <c r="B501" s="32"/>
      <c r="C501" s="215" t="s">
        <v>1</v>
      </c>
      <c r="D501" s="215" t="s">
        <v>3694</v>
      </c>
      <c r="E501" s="17" t="s">
        <v>1</v>
      </c>
      <c r="F501" s="216">
        <v>0</v>
      </c>
      <c r="H501" s="32"/>
    </row>
    <row r="502" spans="2:8" s="1" customFormat="1" ht="16.899999999999999" customHeight="1">
      <c r="B502" s="32"/>
      <c r="C502" s="215" t="s">
        <v>1</v>
      </c>
      <c r="D502" s="215" t="s">
        <v>3695</v>
      </c>
      <c r="E502" s="17" t="s">
        <v>1</v>
      </c>
      <c r="F502" s="216">
        <v>0</v>
      </c>
      <c r="H502" s="32"/>
    </row>
    <row r="503" spans="2:8" s="1" customFormat="1" ht="16.899999999999999" customHeight="1">
      <c r="B503" s="32"/>
      <c r="C503" s="215" t="s">
        <v>1</v>
      </c>
      <c r="D503" s="215" t="s">
        <v>3696</v>
      </c>
      <c r="E503" s="17" t="s">
        <v>1</v>
      </c>
      <c r="F503" s="216">
        <v>0</v>
      </c>
      <c r="H503" s="32"/>
    </row>
    <row r="504" spans="2:8" s="1" customFormat="1" ht="16.899999999999999" customHeight="1">
      <c r="B504" s="32"/>
      <c r="C504" s="215" t="s">
        <v>1</v>
      </c>
      <c r="D504" s="215" t="s">
        <v>314</v>
      </c>
      <c r="E504" s="17" t="s">
        <v>1</v>
      </c>
      <c r="F504" s="216">
        <v>752.96</v>
      </c>
      <c r="H504" s="32"/>
    </row>
    <row r="505" spans="2:8" s="1" customFormat="1" ht="16.899999999999999" customHeight="1">
      <c r="B505" s="32"/>
      <c r="C505" s="215" t="s">
        <v>1</v>
      </c>
      <c r="D505" s="215" t="s">
        <v>3697</v>
      </c>
      <c r="E505" s="17" t="s">
        <v>1</v>
      </c>
      <c r="F505" s="216">
        <v>-19.03</v>
      </c>
      <c r="H505" s="32"/>
    </row>
    <row r="506" spans="2:8" s="1" customFormat="1" ht="16.899999999999999" customHeight="1">
      <c r="B506" s="32"/>
      <c r="C506" s="215" t="s">
        <v>1</v>
      </c>
      <c r="D506" s="215" t="s">
        <v>3698</v>
      </c>
      <c r="E506" s="17" t="s">
        <v>1</v>
      </c>
      <c r="F506" s="216">
        <v>-16.7</v>
      </c>
      <c r="H506" s="32"/>
    </row>
    <row r="507" spans="2:8" s="1" customFormat="1" ht="16.899999999999999" customHeight="1">
      <c r="B507" s="32"/>
      <c r="C507" s="215" t="s">
        <v>1</v>
      </c>
      <c r="D507" s="215" t="s">
        <v>3699</v>
      </c>
      <c r="E507" s="17" t="s">
        <v>1</v>
      </c>
      <c r="F507" s="216">
        <v>-1.08</v>
      </c>
      <c r="H507" s="32"/>
    </row>
    <row r="508" spans="2:8" s="1" customFormat="1" ht="16.899999999999999" customHeight="1">
      <c r="B508" s="32"/>
      <c r="C508" s="215" t="s">
        <v>1</v>
      </c>
      <c r="D508" s="215" t="s">
        <v>3701</v>
      </c>
      <c r="E508" s="17" t="s">
        <v>1</v>
      </c>
      <c r="F508" s="216">
        <v>0</v>
      </c>
      <c r="H508" s="32"/>
    </row>
    <row r="509" spans="2:8" s="1" customFormat="1" ht="16.899999999999999" customHeight="1">
      <c r="B509" s="32"/>
      <c r="C509" s="215" t="s">
        <v>1</v>
      </c>
      <c r="D509" s="215" t="s">
        <v>1861</v>
      </c>
      <c r="E509" s="17" t="s">
        <v>1</v>
      </c>
      <c r="F509" s="216">
        <v>1569.1579999999999</v>
      </c>
      <c r="H509" s="32"/>
    </row>
    <row r="510" spans="2:8" s="1" customFormat="1" ht="16.899999999999999" customHeight="1">
      <c r="B510" s="32"/>
      <c r="C510" s="215" t="s">
        <v>1</v>
      </c>
      <c r="D510" s="215" t="s">
        <v>1890</v>
      </c>
      <c r="E510" s="17" t="s">
        <v>1</v>
      </c>
      <c r="F510" s="216">
        <v>381.52</v>
      </c>
      <c r="H510" s="32"/>
    </row>
    <row r="511" spans="2:8" s="1" customFormat="1" ht="16.899999999999999" customHeight="1">
      <c r="B511" s="32"/>
      <c r="C511" s="215" t="s">
        <v>1</v>
      </c>
      <c r="D511" s="215" t="s">
        <v>3704</v>
      </c>
      <c r="E511" s="17" t="s">
        <v>1</v>
      </c>
      <c r="F511" s="216">
        <v>0</v>
      </c>
      <c r="H511" s="32"/>
    </row>
    <row r="512" spans="2:8" s="1" customFormat="1" ht="16.899999999999999" customHeight="1">
      <c r="B512" s="32"/>
      <c r="C512" s="215" t="s">
        <v>1</v>
      </c>
      <c r="D512" s="215" t="s">
        <v>3695</v>
      </c>
      <c r="E512" s="17" t="s">
        <v>1</v>
      </c>
      <c r="F512" s="216">
        <v>0</v>
      </c>
      <c r="H512" s="32"/>
    </row>
    <row r="513" spans="2:8" s="1" customFormat="1" ht="16.899999999999999" customHeight="1">
      <c r="B513" s="32"/>
      <c r="C513" s="215" t="s">
        <v>1</v>
      </c>
      <c r="D513" s="215" t="s">
        <v>3705</v>
      </c>
      <c r="E513" s="17" t="s">
        <v>1</v>
      </c>
      <c r="F513" s="216">
        <v>186.49</v>
      </c>
      <c r="H513" s="32"/>
    </row>
    <row r="514" spans="2:8" s="1" customFormat="1" ht="16.899999999999999" customHeight="1">
      <c r="B514" s="32"/>
      <c r="C514" s="215" t="s">
        <v>1</v>
      </c>
      <c r="D514" s="215" t="s">
        <v>3706</v>
      </c>
      <c r="E514" s="17" t="s">
        <v>1</v>
      </c>
      <c r="F514" s="216">
        <v>0</v>
      </c>
      <c r="H514" s="32"/>
    </row>
    <row r="515" spans="2:8" s="1" customFormat="1" ht="16.899999999999999" customHeight="1">
      <c r="B515" s="32"/>
      <c r="C515" s="215" t="s">
        <v>1</v>
      </c>
      <c r="D515" s="215" t="s">
        <v>3707</v>
      </c>
      <c r="E515" s="17" t="s">
        <v>1</v>
      </c>
      <c r="F515" s="216">
        <v>54.72</v>
      </c>
      <c r="H515" s="32"/>
    </row>
    <row r="516" spans="2:8" s="1" customFormat="1" ht="16.899999999999999" customHeight="1">
      <c r="B516" s="32"/>
      <c r="C516" s="215" t="s">
        <v>1</v>
      </c>
      <c r="D516" s="215" t="s">
        <v>3708</v>
      </c>
      <c r="E516" s="17" t="s">
        <v>1</v>
      </c>
      <c r="F516" s="216">
        <v>0</v>
      </c>
      <c r="H516" s="32"/>
    </row>
    <row r="517" spans="2:8" s="1" customFormat="1" ht="16.899999999999999" customHeight="1">
      <c r="B517" s="32"/>
      <c r="C517" s="215" t="s">
        <v>1</v>
      </c>
      <c r="D517" s="215" t="s">
        <v>3709</v>
      </c>
      <c r="E517" s="17" t="s">
        <v>1</v>
      </c>
      <c r="F517" s="216">
        <v>78.17</v>
      </c>
      <c r="H517" s="32"/>
    </row>
    <row r="518" spans="2:8" s="1" customFormat="1" ht="16.899999999999999" customHeight="1">
      <c r="B518" s="32"/>
      <c r="C518" s="215" t="s">
        <v>1</v>
      </c>
      <c r="D518" s="215" t="s">
        <v>3710</v>
      </c>
      <c r="E518" s="17" t="s">
        <v>1</v>
      </c>
      <c r="F518" s="216">
        <v>15.53</v>
      </c>
      <c r="H518" s="32"/>
    </row>
    <row r="519" spans="2:8" s="1" customFormat="1" ht="16.899999999999999" customHeight="1">
      <c r="B519" s="32"/>
      <c r="C519" s="215" t="s">
        <v>1</v>
      </c>
      <c r="D519" s="215" t="s">
        <v>3711</v>
      </c>
      <c r="E519" s="17" t="s">
        <v>1</v>
      </c>
      <c r="F519" s="216">
        <v>149.57</v>
      </c>
      <c r="H519" s="32"/>
    </row>
    <row r="520" spans="2:8" s="1" customFormat="1" ht="16.899999999999999" customHeight="1">
      <c r="B520" s="32"/>
      <c r="C520" s="215" t="s">
        <v>1</v>
      </c>
      <c r="D520" s="215" t="s">
        <v>3712</v>
      </c>
      <c r="E520" s="17" t="s">
        <v>1</v>
      </c>
      <c r="F520" s="216">
        <v>37.299999999999997</v>
      </c>
      <c r="H520" s="32"/>
    </row>
    <row r="521" spans="2:8" s="1" customFormat="1" ht="16.899999999999999" customHeight="1">
      <c r="B521" s="32"/>
      <c r="C521" s="215" t="s">
        <v>1</v>
      </c>
      <c r="D521" s="215" t="s">
        <v>3713</v>
      </c>
      <c r="E521" s="17" t="s">
        <v>1</v>
      </c>
      <c r="F521" s="216">
        <v>36.04</v>
      </c>
      <c r="H521" s="32"/>
    </row>
    <row r="522" spans="2:8" s="1" customFormat="1" ht="16.899999999999999" customHeight="1">
      <c r="B522" s="32"/>
      <c r="C522" s="215" t="s">
        <v>1</v>
      </c>
      <c r="D522" s="215" t="s">
        <v>3714</v>
      </c>
      <c r="E522" s="17" t="s">
        <v>1</v>
      </c>
      <c r="F522" s="216">
        <v>7.65</v>
      </c>
      <c r="H522" s="32"/>
    </row>
    <row r="523" spans="2:8" s="1" customFormat="1" ht="16.899999999999999" customHeight="1">
      <c r="B523" s="32"/>
      <c r="C523" s="215" t="s">
        <v>1</v>
      </c>
      <c r="D523" s="215" t="s">
        <v>3715</v>
      </c>
      <c r="E523" s="17" t="s">
        <v>1</v>
      </c>
      <c r="F523" s="216">
        <v>0</v>
      </c>
      <c r="H523" s="32"/>
    </row>
    <row r="524" spans="2:8" s="1" customFormat="1" ht="16.899999999999999" customHeight="1">
      <c r="B524" s="32"/>
      <c r="C524" s="215" t="s">
        <v>1</v>
      </c>
      <c r="D524" s="215" t="s">
        <v>3716</v>
      </c>
      <c r="E524" s="17" t="s">
        <v>1</v>
      </c>
      <c r="F524" s="216">
        <v>0</v>
      </c>
      <c r="H524" s="32"/>
    </row>
    <row r="525" spans="2:8" s="1" customFormat="1" ht="16.899999999999999" customHeight="1">
      <c r="B525" s="32"/>
      <c r="C525" s="215" t="s">
        <v>1</v>
      </c>
      <c r="D525" s="215" t="s">
        <v>3717</v>
      </c>
      <c r="E525" s="17" t="s">
        <v>1</v>
      </c>
      <c r="F525" s="216">
        <v>21.69</v>
      </c>
      <c r="H525" s="32"/>
    </row>
    <row r="526" spans="2:8" s="1" customFormat="1" ht="16.899999999999999" customHeight="1">
      <c r="B526" s="32"/>
      <c r="C526" s="215" t="s">
        <v>1</v>
      </c>
      <c r="D526" s="215" t="s">
        <v>3718</v>
      </c>
      <c r="E526" s="17" t="s">
        <v>1</v>
      </c>
      <c r="F526" s="216">
        <v>0</v>
      </c>
      <c r="H526" s="32"/>
    </row>
    <row r="527" spans="2:8" s="1" customFormat="1" ht="16.899999999999999" customHeight="1">
      <c r="B527" s="32"/>
      <c r="C527" s="215" t="s">
        <v>1</v>
      </c>
      <c r="D527" s="215" t="s">
        <v>3719</v>
      </c>
      <c r="E527" s="17" t="s">
        <v>1</v>
      </c>
      <c r="F527" s="216">
        <v>0</v>
      </c>
      <c r="H527" s="32"/>
    </row>
    <row r="528" spans="2:8" s="1" customFormat="1" ht="16.899999999999999" customHeight="1">
      <c r="B528" s="32"/>
      <c r="C528" s="215" t="s">
        <v>1</v>
      </c>
      <c r="D528" s="215" t="s">
        <v>3720</v>
      </c>
      <c r="E528" s="17" t="s">
        <v>1</v>
      </c>
      <c r="F528" s="216">
        <v>0</v>
      </c>
      <c r="H528" s="32"/>
    </row>
    <row r="529" spans="2:8" s="1" customFormat="1" ht="16.899999999999999" customHeight="1">
      <c r="B529" s="32"/>
      <c r="C529" s="215" t="s">
        <v>1</v>
      </c>
      <c r="D529" s="215" t="s">
        <v>3721</v>
      </c>
      <c r="E529" s="17" t="s">
        <v>1</v>
      </c>
      <c r="F529" s="216">
        <v>58.6</v>
      </c>
      <c r="H529" s="32"/>
    </row>
    <row r="530" spans="2:8" s="1" customFormat="1" ht="16.899999999999999" customHeight="1">
      <c r="B530" s="32"/>
      <c r="C530" s="215" t="s">
        <v>1</v>
      </c>
      <c r="D530" s="215" t="s">
        <v>3722</v>
      </c>
      <c r="E530" s="17" t="s">
        <v>1</v>
      </c>
      <c r="F530" s="216">
        <v>0</v>
      </c>
      <c r="H530" s="32"/>
    </row>
    <row r="531" spans="2:8" s="1" customFormat="1" ht="16.899999999999999" customHeight="1">
      <c r="B531" s="32"/>
      <c r="C531" s="215" t="s">
        <v>1</v>
      </c>
      <c r="D531" s="215" t="s">
        <v>3723</v>
      </c>
      <c r="E531" s="17" t="s">
        <v>1</v>
      </c>
      <c r="F531" s="216">
        <v>0</v>
      </c>
      <c r="H531" s="32"/>
    </row>
    <row r="532" spans="2:8" s="1" customFormat="1" ht="16.899999999999999" customHeight="1">
      <c r="B532" s="32"/>
      <c r="C532" s="215" t="s">
        <v>1</v>
      </c>
      <c r="D532" s="215" t="s">
        <v>3725</v>
      </c>
      <c r="E532" s="17" t="s">
        <v>1</v>
      </c>
      <c r="F532" s="216">
        <v>0</v>
      </c>
      <c r="H532" s="32"/>
    </row>
    <row r="533" spans="2:8" s="1" customFormat="1" ht="16.899999999999999" customHeight="1">
      <c r="B533" s="32"/>
      <c r="C533" s="215" t="s">
        <v>1</v>
      </c>
      <c r="D533" s="215" t="s">
        <v>1905</v>
      </c>
      <c r="E533" s="17" t="s">
        <v>1</v>
      </c>
      <c r="F533" s="216">
        <v>593.24199999999996</v>
      </c>
      <c r="H533" s="32"/>
    </row>
    <row r="534" spans="2:8" s="1" customFormat="1" ht="16.899999999999999" customHeight="1">
      <c r="B534" s="32"/>
      <c r="C534" s="215" t="s">
        <v>1</v>
      </c>
      <c r="D534" s="215" t="s">
        <v>1908</v>
      </c>
      <c r="E534" s="17" t="s">
        <v>1</v>
      </c>
      <c r="F534" s="216">
        <v>1230.7860000000001</v>
      </c>
      <c r="H534" s="32"/>
    </row>
    <row r="535" spans="2:8" s="1" customFormat="1" ht="16.899999999999999" customHeight="1">
      <c r="B535" s="32"/>
      <c r="C535" s="215" t="s">
        <v>1</v>
      </c>
      <c r="D535" s="215" t="s">
        <v>3728</v>
      </c>
      <c r="E535" s="17" t="s">
        <v>1</v>
      </c>
      <c r="F535" s="216">
        <v>0</v>
      </c>
      <c r="H535" s="32"/>
    </row>
    <row r="536" spans="2:8" s="1" customFormat="1" ht="16.899999999999999" customHeight="1">
      <c r="B536" s="32"/>
      <c r="C536" s="215" t="s">
        <v>1</v>
      </c>
      <c r="D536" s="215" t="s">
        <v>3729</v>
      </c>
      <c r="E536" s="17" t="s">
        <v>1</v>
      </c>
      <c r="F536" s="216">
        <v>110.65</v>
      </c>
      <c r="H536" s="32"/>
    </row>
    <row r="537" spans="2:8" s="1" customFormat="1" ht="16.899999999999999" customHeight="1">
      <c r="B537" s="32"/>
      <c r="C537" s="215" t="s">
        <v>1</v>
      </c>
      <c r="D537" s="215" t="s">
        <v>3730</v>
      </c>
      <c r="E537" s="17" t="s">
        <v>1</v>
      </c>
      <c r="F537" s="216">
        <v>39.19</v>
      </c>
      <c r="H537" s="32"/>
    </row>
    <row r="538" spans="2:8" s="1" customFormat="1" ht="16.899999999999999" customHeight="1">
      <c r="B538" s="32"/>
      <c r="C538" s="215" t="s">
        <v>1</v>
      </c>
      <c r="D538" s="215" t="s">
        <v>3731</v>
      </c>
      <c r="E538" s="17" t="s">
        <v>1</v>
      </c>
      <c r="F538" s="216">
        <v>83.16</v>
      </c>
      <c r="H538" s="32"/>
    </row>
    <row r="539" spans="2:8" s="1" customFormat="1" ht="16.899999999999999" customHeight="1">
      <c r="B539" s="32"/>
      <c r="C539" s="215" t="s">
        <v>1</v>
      </c>
      <c r="D539" s="215" t="s">
        <v>3732</v>
      </c>
      <c r="E539" s="17" t="s">
        <v>1</v>
      </c>
      <c r="F539" s="216">
        <v>26.27</v>
      </c>
      <c r="H539" s="32"/>
    </row>
    <row r="540" spans="2:8" s="1" customFormat="1" ht="16.899999999999999" customHeight="1">
      <c r="B540" s="32"/>
      <c r="C540" s="215" t="s">
        <v>1</v>
      </c>
      <c r="D540" s="215" t="s">
        <v>3733</v>
      </c>
      <c r="E540" s="17" t="s">
        <v>1</v>
      </c>
      <c r="F540" s="216">
        <v>0</v>
      </c>
      <c r="H540" s="32"/>
    </row>
    <row r="541" spans="2:8" s="1" customFormat="1" ht="16.899999999999999" customHeight="1">
      <c r="B541" s="32"/>
      <c r="C541" s="215" t="s">
        <v>1</v>
      </c>
      <c r="D541" s="215" t="s">
        <v>3734</v>
      </c>
      <c r="E541" s="17" t="s">
        <v>1</v>
      </c>
      <c r="F541" s="216">
        <v>55.3</v>
      </c>
      <c r="H541" s="32"/>
    </row>
    <row r="542" spans="2:8" s="1" customFormat="1" ht="16.899999999999999" customHeight="1">
      <c r="B542" s="32"/>
      <c r="C542" s="215" t="s">
        <v>1</v>
      </c>
      <c r="D542" s="215" t="s">
        <v>3735</v>
      </c>
      <c r="E542" s="17" t="s">
        <v>1</v>
      </c>
      <c r="F542" s="216">
        <v>0</v>
      </c>
      <c r="H542" s="32"/>
    </row>
    <row r="543" spans="2:8" s="1" customFormat="1" ht="16.899999999999999" customHeight="1">
      <c r="B543" s="32"/>
      <c r="C543" s="215" t="s">
        <v>1</v>
      </c>
      <c r="D543" s="215" t="s">
        <v>3736</v>
      </c>
      <c r="E543" s="17" t="s">
        <v>1</v>
      </c>
      <c r="F543" s="216">
        <v>247.32</v>
      </c>
      <c r="H543" s="32"/>
    </row>
    <row r="544" spans="2:8" s="1" customFormat="1" ht="16.899999999999999" customHeight="1">
      <c r="B544" s="32"/>
      <c r="C544" s="215" t="s">
        <v>1</v>
      </c>
      <c r="D544" s="215" t="s">
        <v>3737</v>
      </c>
      <c r="E544" s="17" t="s">
        <v>1</v>
      </c>
      <c r="F544" s="216">
        <v>15.28</v>
      </c>
      <c r="H544" s="32"/>
    </row>
    <row r="545" spans="2:8" s="1" customFormat="1" ht="16.899999999999999" customHeight="1">
      <c r="B545" s="32"/>
      <c r="C545" s="215" t="s">
        <v>1</v>
      </c>
      <c r="D545" s="215" t="s">
        <v>3739</v>
      </c>
      <c r="E545" s="17" t="s">
        <v>1</v>
      </c>
      <c r="F545" s="216">
        <v>0</v>
      </c>
      <c r="H545" s="32"/>
    </row>
    <row r="546" spans="2:8" s="1" customFormat="1" ht="16.899999999999999" customHeight="1">
      <c r="B546" s="32"/>
      <c r="C546" s="215" t="s">
        <v>1</v>
      </c>
      <c r="D546" s="215" t="s">
        <v>1881</v>
      </c>
      <c r="E546" s="17" t="s">
        <v>1</v>
      </c>
      <c r="F546" s="216">
        <v>427.15699999999998</v>
      </c>
      <c r="H546" s="32"/>
    </row>
    <row r="547" spans="2:8" s="1" customFormat="1" ht="16.899999999999999" customHeight="1">
      <c r="B547" s="32"/>
      <c r="C547" s="215" t="s">
        <v>1</v>
      </c>
      <c r="D547" s="215" t="s">
        <v>1911</v>
      </c>
      <c r="E547" s="17" t="s">
        <v>1</v>
      </c>
      <c r="F547" s="216">
        <v>292.30200000000002</v>
      </c>
      <c r="H547" s="32"/>
    </row>
    <row r="548" spans="2:8" s="1" customFormat="1" ht="16.899999999999999" customHeight="1">
      <c r="B548" s="32"/>
      <c r="C548" s="215" t="s">
        <v>1923</v>
      </c>
      <c r="D548" s="215" t="s">
        <v>161</v>
      </c>
      <c r="E548" s="17" t="s">
        <v>1</v>
      </c>
      <c r="F548" s="216">
        <v>6433.2449999999999</v>
      </c>
      <c r="H548" s="32"/>
    </row>
    <row r="549" spans="2:8" s="1" customFormat="1" ht="16.899999999999999" customHeight="1">
      <c r="B549" s="32"/>
      <c r="C549" s="217" t="s">
        <v>8385</v>
      </c>
      <c r="H549" s="32"/>
    </row>
    <row r="550" spans="2:8" s="1" customFormat="1" ht="22.5">
      <c r="B550" s="32"/>
      <c r="C550" s="215" t="s">
        <v>3678</v>
      </c>
      <c r="D550" s="215" t="s">
        <v>3679</v>
      </c>
      <c r="E550" s="17" t="s">
        <v>178</v>
      </c>
      <c r="F550" s="216">
        <v>6433.2449999999999</v>
      </c>
      <c r="H550" s="32"/>
    </row>
    <row r="551" spans="2:8" s="1" customFormat="1" ht="16.899999999999999" customHeight="1">
      <c r="B551" s="32"/>
      <c r="C551" s="215" t="s">
        <v>3674</v>
      </c>
      <c r="D551" s="215" t="s">
        <v>3675</v>
      </c>
      <c r="E551" s="17" t="s">
        <v>178</v>
      </c>
      <c r="F551" s="216">
        <v>6433.2449999999999</v>
      </c>
      <c r="H551" s="32"/>
    </row>
    <row r="552" spans="2:8" s="1" customFormat="1" ht="16.899999999999999" customHeight="1">
      <c r="B552" s="32"/>
      <c r="C552" s="215" t="s">
        <v>3666</v>
      </c>
      <c r="D552" s="215" t="s">
        <v>3667</v>
      </c>
      <c r="E552" s="17" t="s">
        <v>178</v>
      </c>
      <c r="F552" s="216">
        <v>6433.2449999999999</v>
      </c>
      <c r="H552" s="32"/>
    </row>
    <row r="553" spans="2:8" s="1" customFormat="1" ht="16.899999999999999" customHeight="1">
      <c r="B553" s="32"/>
      <c r="C553" s="215" t="s">
        <v>3670</v>
      </c>
      <c r="D553" s="215" t="s">
        <v>3671</v>
      </c>
      <c r="E553" s="17" t="s">
        <v>178</v>
      </c>
      <c r="F553" s="216">
        <v>6433.2449999999999</v>
      </c>
      <c r="H553" s="32"/>
    </row>
    <row r="554" spans="2:8" s="1" customFormat="1" ht="16.899999999999999" customHeight="1">
      <c r="B554" s="32"/>
      <c r="C554" s="211" t="s">
        <v>1957</v>
      </c>
      <c r="D554" s="212" t="s">
        <v>1958</v>
      </c>
      <c r="E554" s="213" t="s">
        <v>178</v>
      </c>
      <c r="F554" s="214">
        <v>18.77</v>
      </c>
      <c r="H554" s="32"/>
    </row>
    <row r="555" spans="2:8" s="1" customFormat="1" ht="16.899999999999999" customHeight="1">
      <c r="B555" s="32"/>
      <c r="C555" s="215" t="s">
        <v>1</v>
      </c>
      <c r="D555" s="215" t="s">
        <v>3148</v>
      </c>
      <c r="E555" s="17" t="s">
        <v>1</v>
      </c>
      <c r="F555" s="216">
        <v>0</v>
      </c>
      <c r="H555" s="32"/>
    </row>
    <row r="556" spans="2:8" s="1" customFormat="1" ht="16.899999999999999" customHeight="1">
      <c r="B556" s="32"/>
      <c r="C556" s="215" t="s">
        <v>1</v>
      </c>
      <c r="D556" s="215" t="s">
        <v>3149</v>
      </c>
      <c r="E556" s="17" t="s">
        <v>1</v>
      </c>
      <c r="F556" s="216">
        <v>0</v>
      </c>
      <c r="H556" s="32"/>
    </row>
    <row r="557" spans="2:8" s="1" customFormat="1" ht="16.899999999999999" customHeight="1">
      <c r="B557" s="32"/>
      <c r="C557" s="215" t="s">
        <v>1</v>
      </c>
      <c r="D557" s="215" t="s">
        <v>3150</v>
      </c>
      <c r="E557" s="17" t="s">
        <v>1</v>
      </c>
      <c r="F557" s="216">
        <v>0</v>
      </c>
      <c r="H557" s="32"/>
    </row>
    <row r="558" spans="2:8" s="1" customFormat="1" ht="16.899999999999999" customHeight="1">
      <c r="B558" s="32"/>
      <c r="C558" s="215" t="s">
        <v>1</v>
      </c>
      <c r="D558" s="215" t="s">
        <v>3151</v>
      </c>
      <c r="E558" s="17" t="s">
        <v>1</v>
      </c>
      <c r="F558" s="216">
        <v>0</v>
      </c>
      <c r="H558" s="32"/>
    </row>
    <row r="559" spans="2:8" s="1" customFormat="1" ht="16.899999999999999" customHeight="1">
      <c r="B559" s="32"/>
      <c r="C559" s="215" t="s">
        <v>1</v>
      </c>
      <c r="D559" s="215" t="s">
        <v>3142</v>
      </c>
      <c r="E559" s="17" t="s">
        <v>1</v>
      </c>
      <c r="F559" s="216">
        <v>0</v>
      </c>
      <c r="H559" s="32"/>
    </row>
    <row r="560" spans="2:8" s="1" customFormat="1" ht="16.899999999999999" customHeight="1">
      <c r="B560" s="32"/>
      <c r="C560" s="215" t="s">
        <v>1</v>
      </c>
      <c r="D560" s="215" t="s">
        <v>3211</v>
      </c>
      <c r="E560" s="17" t="s">
        <v>1</v>
      </c>
      <c r="F560" s="216">
        <v>18.77</v>
      </c>
      <c r="H560" s="32"/>
    </row>
    <row r="561" spans="2:8" s="1" customFormat="1" ht="16.899999999999999" customHeight="1">
      <c r="B561" s="32"/>
      <c r="C561" s="215" t="s">
        <v>1957</v>
      </c>
      <c r="D561" s="215" t="s">
        <v>3212</v>
      </c>
      <c r="E561" s="17" t="s">
        <v>1</v>
      </c>
      <c r="F561" s="216">
        <v>18.77</v>
      </c>
      <c r="H561" s="32"/>
    </row>
    <row r="562" spans="2:8" s="1" customFormat="1" ht="16.899999999999999" customHeight="1">
      <c r="B562" s="32"/>
      <c r="C562" s="217" t="s">
        <v>8385</v>
      </c>
      <c r="H562" s="32"/>
    </row>
    <row r="563" spans="2:8" s="1" customFormat="1" ht="16.899999999999999" customHeight="1">
      <c r="B563" s="32"/>
      <c r="C563" s="215" t="s">
        <v>3204</v>
      </c>
      <c r="D563" s="215" t="s">
        <v>3205</v>
      </c>
      <c r="E563" s="17" t="s">
        <v>178</v>
      </c>
      <c r="F563" s="216">
        <v>373.74</v>
      </c>
      <c r="H563" s="32"/>
    </row>
    <row r="564" spans="2:8" s="1" customFormat="1" ht="22.5">
      <c r="B564" s="32"/>
      <c r="C564" s="215" t="s">
        <v>2247</v>
      </c>
      <c r="D564" s="215" t="s">
        <v>2248</v>
      </c>
      <c r="E564" s="17" t="s">
        <v>178</v>
      </c>
      <c r="F564" s="216">
        <v>164.65</v>
      </c>
      <c r="H564" s="32"/>
    </row>
    <row r="565" spans="2:8" s="1" customFormat="1" ht="16.899999999999999" customHeight="1">
      <c r="B565" s="32"/>
      <c r="C565" s="211" t="s">
        <v>1929</v>
      </c>
      <c r="D565" s="212" t="s">
        <v>1930</v>
      </c>
      <c r="E565" s="213" t="s">
        <v>178</v>
      </c>
      <c r="F565" s="214">
        <v>45.6</v>
      </c>
      <c r="H565" s="32"/>
    </row>
    <row r="566" spans="2:8" s="1" customFormat="1" ht="16.899999999999999" customHeight="1">
      <c r="B566" s="32"/>
      <c r="C566" s="215" t="s">
        <v>1</v>
      </c>
      <c r="D566" s="215" t="s">
        <v>3154</v>
      </c>
      <c r="E566" s="17" t="s">
        <v>1</v>
      </c>
      <c r="F566" s="216">
        <v>0</v>
      </c>
      <c r="H566" s="32"/>
    </row>
    <row r="567" spans="2:8" s="1" customFormat="1" ht="16.899999999999999" customHeight="1">
      <c r="B567" s="32"/>
      <c r="C567" s="215" t="s">
        <v>1</v>
      </c>
      <c r="D567" s="215" t="s">
        <v>3149</v>
      </c>
      <c r="E567" s="17" t="s">
        <v>1</v>
      </c>
      <c r="F567" s="216">
        <v>0</v>
      </c>
      <c r="H567" s="32"/>
    </row>
    <row r="568" spans="2:8" s="1" customFormat="1" ht="16.899999999999999" customHeight="1">
      <c r="B568" s="32"/>
      <c r="C568" s="215" t="s">
        <v>1</v>
      </c>
      <c r="D568" s="215" t="s">
        <v>3155</v>
      </c>
      <c r="E568" s="17" t="s">
        <v>1</v>
      </c>
      <c r="F568" s="216">
        <v>0</v>
      </c>
      <c r="H568" s="32"/>
    </row>
    <row r="569" spans="2:8" s="1" customFormat="1" ht="16.899999999999999" customHeight="1">
      <c r="B569" s="32"/>
      <c r="C569" s="215" t="s">
        <v>1</v>
      </c>
      <c r="D569" s="215" t="s">
        <v>3151</v>
      </c>
      <c r="E569" s="17" t="s">
        <v>1</v>
      </c>
      <c r="F569" s="216">
        <v>0</v>
      </c>
      <c r="H569" s="32"/>
    </row>
    <row r="570" spans="2:8" s="1" customFormat="1" ht="16.899999999999999" customHeight="1">
      <c r="B570" s="32"/>
      <c r="C570" s="215" t="s">
        <v>1</v>
      </c>
      <c r="D570" s="215" t="s">
        <v>3156</v>
      </c>
      <c r="E570" s="17" t="s">
        <v>1</v>
      </c>
      <c r="F570" s="216">
        <v>0</v>
      </c>
      <c r="H570" s="32"/>
    </row>
    <row r="571" spans="2:8" s="1" customFormat="1" ht="16.899999999999999" customHeight="1">
      <c r="B571" s="32"/>
      <c r="C571" s="215" t="s">
        <v>1</v>
      </c>
      <c r="D571" s="215" t="s">
        <v>3151</v>
      </c>
      <c r="E571" s="17" t="s">
        <v>1</v>
      </c>
      <c r="F571" s="216">
        <v>0</v>
      </c>
      <c r="H571" s="32"/>
    </row>
    <row r="572" spans="2:8" s="1" customFormat="1" ht="16.899999999999999" customHeight="1">
      <c r="B572" s="32"/>
      <c r="C572" s="215" t="s">
        <v>1</v>
      </c>
      <c r="D572" s="215" t="s">
        <v>3142</v>
      </c>
      <c r="E572" s="17" t="s">
        <v>1</v>
      </c>
      <c r="F572" s="216">
        <v>0</v>
      </c>
      <c r="H572" s="32"/>
    </row>
    <row r="573" spans="2:8" s="1" customFormat="1" ht="16.899999999999999" customHeight="1">
      <c r="B573" s="32"/>
      <c r="C573" s="215" t="s">
        <v>1</v>
      </c>
      <c r="D573" s="215" t="s">
        <v>3196</v>
      </c>
      <c r="E573" s="17" t="s">
        <v>1</v>
      </c>
      <c r="F573" s="216">
        <v>39.369999999999997</v>
      </c>
      <c r="H573" s="32"/>
    </row>
    <row r="574" spans="2:8" s="1" customFormat="1" ht="16.899999999999999" customHeight="1">
      <c r="B574" s="32"/>
      <c r="C574" s="215" t="s">
        <v>1</v>
      </c>
      <c r="D574" s="215" t="s">
        <v>3197</v>
      </c>
      <c r="E574" s="17" t="s">
        <v>1</v>
      </c>
      <c r="F574" s="216">
        <v>6.23</v>
      </c>
      <c r="H574" s="32"/>
    </row>
    <row r="575" spans="2:8" s="1" customFormat="1" ht="16.899999999999999" customHeight="1">
      <c r="B575" s="32"/>
      <c r="C575" s="215" t="s">
        <v>1929</v>
      </c>
      <c r="D575" s="215" t="s">
        <v>3198</v>
      </c>
      <c r="E575" s="17" t="s">
        <v>1</v>
      </c>
      <c r="F575" s="216">
        <v>45.6</v>
      </c>
      <c r="H575" s="32"/>
    </row>
    <row r="576" spans="2:8" s="1" customFormat="1" ht="16.899999999999999" customHeight="1">
      <c r="B576" s="32"/>
      <c r="C576" s="217" t="s">
        <v>8385</v>
      </c>
      <c r="H576" s="32"/>
    </row>
    <row r="577" spans="2:8" s="1" customFormat="1" ht="22.5">
      <c r="B577" s="32"/>
      <c r="C577" s="215" t="s">
        <v>3183</v>
      </c>
      <c r="D577" s="215" t="s">
        <v>3184</v>
      </c>
      <c r="E577" s="17" t="s">
        <v>178</v>
      </c>
      <c r="F577" s="216">
        <v>389.65</v>
      </c>
      <c r="H577" s="32"/>
    </row>
    <row r="578" spans="2:8" s="1" customFormat="1" ht="22.5">
      <c r="B578" s="32"/>
      <c r="C578" s="215" t="s">
        <v>2247</v>
      </c>
      <c r="D578" s="215" t="s">
        <v>2248</v>
      </c>
      <c r="E578" s="17" t="s">
        <v>178</v>
      </c>
      <c r="F578" s="216">
        <v>164.65</v>
      </c>
      <c r="H578" s="32"/>
    </row>
    <row r="579" spans="2:8" s="1" customFormat="1" ht="16.899999999999999" customHeight="1">
      <c r="B579" s="32"/>
      <c r="C579" s="215" t="s">
        <v>2254</v>
      </c>
      <c r="D579" s="215" t="s">
        <v>2255</v>
      </c>
      <c r="E579" s="17" t="s">
        <v>178</v>
      </c>
      <c r="F579" s="216">
        <v>75.5</v>
      </c>
      <c r="H579" s="32"/>
    </row>
    <row r="580" spans="2:8" s="1" customFormat="1" ht="16.899999999999999" customHeight="1">
      <c r="B580" s="32"/>
      <c r="C580" s="211" t="s">
        <v>1842</v>
      </c>
      <c r="D580" s="212" t="s">
        <v>1843</v>
      </c>
      <c r="E580" s="213" t="s">
        <v>178</v>
      </c>
      <c r="F580" s="214">
        <v>0.5</v>
      </c>
      <c r="H580" s="32"/>
    </row>
    <row r="581" spans="2:8" s="1" customFormat="1" ht="16.899999999999999" customHeight="1">
      <c r="B581" s="32"/>
      <c r="C581" s="215" t="s">
        <v>1</v>
      </c>
      <c r="D581" s="215" t="s">
        <v>3154</v>
      </c>
      <c r="E581" s="17" t="s">
        <v>1</v>
      </c>
      <c r="F581" s="216">
        <v>0</v>
      </c>
      <c r="H581" s="32"/>
    </row>
    <row r="582" spans="2:8" s="1" customFormat="1" ht="16.899999999999999" customHeight="1">
      <c r="B582" s="32"/>
      <c r="C582" s="215" t="s">
        <v>1</v>
      </c>
      <c r="D582" s="215" t="s">
        <v>3149</v>
      </c>
      <c r="E582" s="17" t="s">
        <v>1</v>
      </c>
      <c r="F582" s="216">
        <v>0</v>
      </c>
      <c r="H582" s="32"/>
    </row>
    <row r="583" spans="2:8" s="1" customFormat="1" ht="16.899999999999999" customHeight="1">
      <c r="B583" s="32"/>
      <c r="C583" s="215" t="s">
        <v>1</v>
      </c>
      <c r="D583" s="215" t="s">
        <v>3155</v>
      </c>
      <c r="E583" s="17" t="s">
        <v>1</v>
      </c>
      <c r="F583" s="216">
        <v>0</v>
      </c>
      <c r="H583" s="32"/>
    </row>
    <row r="584" spans="2:8" s="1" customFormat="1" ht="16.899999999999999" customHeight="1">
      <c r="B584" s="32"/>
      <c r="C584" s="215" t="s">
        <v>1</v>
      </c>
      <c r="D584" s="215" t="s">
        <v>3151</v>
      </c>
      <c r="E584" s="17" t="s">
        <v>1</v>
      </c>
      <c r="F584" s="216">
        <v>0</v>
      </c>
      <c r="H584" s="32"/>
    </row>
    <row r="585" spans="2:8" s="1" customFormat="1" ht="16.899999999999999" customHeight="1">
      <c r="B585" s="32"/>
      <c r="C585" s="215" t="s">
        <v>1</v>
      </c>
      <c r="D585" s="215" t="s">
        <v>3156</v>
      </c>
      <c r="E585" s="17" t="s">
        <v>1</v>
      </c>
      <c r="F585" s="216">
        <v>0</v>
      </c>
      <c r="H585" s="32"/>
    </row>
    <row r="586" spans="2:8" s="1" customFormat="1" ht="16.899999999999999" customHeight="1">
      <c r="B586" s="32"/>
      <c r="C586" s="215" t="s">
        <v>1</v>
      </c>
      <c r="D586" s="215" t="s">
        <v>3151</v>
      </c>
      <c r="E586" s="17" t="s">
        <v>1</v>
      </c>
      <c r="F586" s="216">
        <v>0</v>
      </c>
      <c r="H586" s="32"/>
    </row>
    <row r="587" spans="2:8" s="1" customFormat="1" ht="16.899999999999999" customHeight="1">
      <c r="B587" s="32"/>
      <c r="C587" s="215" t="s">
        <v>1</v>
      </c>
      <c r="D587" s="215" t="s">
        <v>3142</v>
      </c>
      <c r="E587" s="17" t="s">
        <v>1</v>
      </c>
      <c r="F587" s="216">
        <v>0</v>
      </c>
      <c r="H587" s="32"/>
    </row>
    <row r="588" spans="2:8" s="1" customFormat="1" ht="16.899999999999999" customHeight="1">
      <c r="B588" s="32"/>
      <c r="C588" s="215" t="s">
        <v>1</v>
      </c>
      <c r="D588" s="215" t="s">
        <v>3157</v>
      </c>
      <c r="E588" s="17" t="s">
        <v>1</v>
      </c>
      <c r="F588" s="216">
        <v>0.5</v>
      </c>
      <c r="H588" s="32"/>
    </row>
    <row r="589" spans="2:8" s="1" customFormat="1" ht="16.899999999999999" customHeight="1">
      <c r="B589" s="32"/>
      <c r="C589" s="215" t="s">
        <v>1842</v>
      </c>
      <c r="D589" s="215" t="s">
        <v>3158</v>
      </c>
      <c r="E589" s="17" t="s">
        <v>1</v>
      </c>
      <c r="F589" s="216">
        <v>0.5</v>
      </c>
      <c r="H589" s="32"/>
    </row>
    <row r="590" spans="2:8" s="1" customFormat="1" ht="16.899999999999999" customHeight="1">
      <c r="B590" s="32"/>
      <c r="C590" s="217" t="s">
        <v>8385</v>
      </c>
      <c r="H590" s="32"/>
    </row>
    <row r="591" spans="2:8" s="1" customFormat="1" ht="22.5">
      <c r="B591" s="32"/>
      <c r="C591" s="215" t="s">
        <v>3133</v>
      </c>
      <c r="D591" s="215" t="s">
        <v>3134</v>
      </c>
      <c r="E591" s="17" t="s">
        <v>178</v>
      </c>
      <c r="F591" s="216">
        <v>279.47000000000003</v>
      </c>
      <c r="H591" s="32"/>
    </row>
    <row r="592" spans="2:8" s="1" customFormat="1" ht="16.899999999999999" customHeight="1">
      <c r="B592" s="32"/>
      <c r="C592" s="215" t="s">
        <v>2195</v>
      </c>
      <c r="D592" s="215" t="s">
        <v>2196</v>
      </c>
      <c r="E592" s="17" t="s">
        <v>226</v>
      </c>
      <c r="F592" s="216">
        <v>0.88300000000000001</v>
      </c>
      <c r="H592" s="32"/>
    </row>
    <row r="593" spans="2:8" s="1" customFormat="1" ht="22.5">
      <c r="B593" s="32"/>
      <c r="C593" s="215" t="s">
        <v>2247</v>
      </c>
      <c r="D593" s="215" t="s">
        <v>2248</v>
      </c>
      <c r="E593" s="17" t="s">
        <v>178</v>
      </c>
      <c r="F593" s="216">
        <v>164.65</v>
      </c>
      <c r="H593" s="32"/>
    </row>
    <row r="594" spans="2:8" s="1" customFormat="1" ht="16.899999999999999" customHeight="1">
      <c r="B594" s="32"/>
      <c r="C594" s="215" t="s">
        <v>2254</v>
      </c>
      <c r="D594" s="215" t="s">
        <v>2255</v>
      </c>
      <c r="E594" s="17" t="s">
        <v>178</v>
      </c>
      <c r="F594" s="216">
        <v>75.5</v>
      </c>
      <c r="H594" s="32"/>
    </row>
    <row r="595" spans="2:8" s="1" customFormat="1" ht="22.5">
      <c r="B595" s="32"/>
      <c r="C595" s="215" t="s">
        <v>2621</v>
      </c>
      <c r="D595" s="215" t="s">
        <v>2622</v>
      </c>
      <c r="E595" s="17" t="s">
        <v>178</v>
      </c>
      <c r="F595" s="216">
        <v>14.15</v>
      </c>
      <c r="H595" s="32"/>
    </row>
    <row r="596" spans="2:8" s="1" customFormat="1" ht="22.5">
      <c r="B596" s="32"/>
      <c r="C596" s="215" t="s">
        <v>2591</v>
      </c>
      <c r="D596" s="215" t="s">
        <v>2592</v>
      </c>
      <c r="E596" s="17" t="s">
        <v>178</v>
      </c>
      <c r="F596" s="216">
        <v>18.39</v>
      </c>
      <c r="H596" s="32"/>
    </row>
    <row r="597" spans="2:8" s="1" customFormat="1" ht="22.5">
      <c r="B597" s="32"/>
      <c r="C597" s="215" t="s">
        <v>2714</v>
      </c>
      <c r="D597" s="215" t="s">
        <v>2715</v>
      </c>
      <c r="E597" s="17" t="s">
        <v>178</v>
      </c>
      <c r="F597" s="216">
        <v>109.22</v>
      </c>
      <c r="H597" s="32"/>
    </row>
    <row r="598" spans="2:8" s="1" customFormat="1" ht="16.899999999999999" customHeight="1">
      <c r="B598" s="32"/>
      <c r="C598" s="211" t="s">
        <v>1845</v>
      </c>
      <c r="D598" s="212" t="s">
        <v>1846</v>
      </c>
      <c r="E598" s="213" t="s">
        <v>178</v>
      </c>
      <c r="F598" s="214">
        <v>6.25</v>
      </c>
      <c r="H598" s="32"/>
    </row>
    <row r="599" spans="2:8" s="1" customFormat="1" ht="16.899999999999999" customHeight="1">
      <c r="B599" s="32"/>
      <c r="C599" s="215" t="s">
        <v>1</v>
      </c>
      <c r="D599" s="215" t="s">
        <v>3159</v>
      </c>
      <c r="E599" s="17" t="s">
        <v>1</v>
      </c>
      <c r="F599" s="216">
        <v>0</v>
      </c>
      <c r="H599" s="32"/>
    </row>
    <row r="600" spans="2:8" s="1" customFormat="1" ht="16.899999999999999" customHeight="1">
      <c r="B600" s="32"/>
      <c r="C600" s="215" t="s">
        <v>1</v>
      </c>
      <c r="D600" s="215" t="s">
        <v>3149</v>
      </c>
      <c r="E600" s="17" t="s">
        <v>1</v>
      </c>
      <c r="F600" s="216">
        <v>0</v>
      </c>
      <c r="H600" s="32"/>
    </row>
    <row r="601" spans="2:8" s="1" customFormat="1" ht="16.899999999999999" customHeight="1">
      <c r="B601" s="32"/>
      <c r="C601" s="215" t="s">
        <v>1</v>
      </c>
      <c r="D601" s="215" t="s">
        <v>3155</v>
      </c>
      <c r="E601" s="17" t="s">
        <v>1</v>
      </c>
      <c r="F601" s="216">
        <v>0</v>
      </c>
      <c r="H601" s="32"/>
    </row>
    <row r="602" spans="2:8" s="1" customFormat="1" ht="16.899999999999999" customHeight="1">
      <c r="B602" s="32"/>
      <c r="C602" s="215" t="s">
        <v>1</v>
      </c>
      <c r="D602" s="215" t="s">
        <v>3151</v>
      </c>
      <c r="E602" s="17" t="s">
        <v>1</v>
      </c>
      <c r="F602" s="216">
        <v>0</v>
      </c>
      <c r="H602" s="32"/>
    </row>
    <row r="603" spans="2:8" s="1" customFormat="1" ht="16.899999999999999" customHeight="1">
      <c r="B603" s="32"/>
      <c r="C603" s="215" t="s">
        <v>1</v>
      </c>
      <c r="D603" s="215" t="s">
        <v>3160</v>
      </c>
      <c r="E603" s="17" t="s">
        <v>1</v>
      </c>
      <c r="F603" s="216">
        <v>0</v>
      </c>
      <c r="H603" s="32"/>
    </row>
    <row r="604" spans="2:8" s="1" customFormat="1" ht="16.899999999999999" customHeight="1">
      <c r="B604" s="32"/>
      <c r="C604" s="215" t="s">
        <v>1</v>
      </c>
      <c r="D604" s="215" t="s">
        <v>3161</v>
      </c>
      <c r="E604" s="17" t="s">
        <v>1</v>
      </c>
      <c r="F604" s="216">
        <v>0</v>
      </c>
      <c r="H604" s="32"/>
    </row>
    <row r="605" spans="2:8" s="1" customFormat="1" ht="16.899999999999999" customHeight="1">
      <c r="B605" s="32"/>
      <c r="C605" s="215" t="s">
        <v>1</v>
      </c>
      <c r="D605" s="215" t="s">
        <v>3162</v>
      </c>
      <c r="E605" s="17" t="s">
        <v>1</v>
      </c>
      <c r="F605" s="216">
        <v>0</v>
      </c>
      <c r="H605" s="32"/>
    </row>
    <row r="606" spans="2:8" s="1" customFormat="1" ht="16.899999999999999" customHeight="1">
      <c r="B606" s="32"/>
      <c r="C606" s="215" t="s">
        <v>1</v>
      </c>
      <c r="D606" s="215" t="s">
        <v>3163</v>
      </c>
      <c r="E606" s="17" t="s">
        <v>1</v>
      </c>
      <c r="F606" s="216">
        <v>0</v>
      </c>
      <c r="H606" s="32"/>
    </row>
    <row r="607" spans="2:8" s="1" customFormat="1" ht="16.899999999999999" customHeight="1">
      <c r="B607" s="32"/>
      <c r="C607" s="215" t="s">
        <v>1</v>
      </c>
      <c r="D607" s="215" t="s">
        <v>3164</v>
      </c>
      <c r="E607" s="17" t="s">
        <v>1</v>
      </c>
      <c r="F607" s="216">
        <v>6.25</v>
      </c>
      <c r="H607" s="32"/>
    </row>
    <row r="608" spans="2:8" s="1" customFormat="1" ht="16.899999999999999" customHeight="1">
      <c r="B608" s="32"/>
      <c r="C608" s="215" t="s">
        <v>1845</v>
      </c>
      <c r="D608" s="215" t="s">
        <v>3165</v>
      </c>
      <c r="E608" s="17" t="s">
        <v>1</v>
      </c>
      <c r="F608" s="216">
        <v>6.25</v>
      </c>
      <c r="H608" s="32"/>
    </row>
    <row r="609" spans="2:8" s="1" customFormat="1" ht="16.899999999999999" customHeight="1">
      <c r="B609" s="32"/>
      <c r="C609" s="217" t="s">
        <v>8385</v>
      </c>
      <c r="H609" s="32"/>
    </row>
    <row r="610" spans="2:8" s="1" customFormat="1" ht="22.5">
      <c r="B610" s="32"/>
      <c r="C610" s="215" t="s">
        <v>3133</v>
      </c>
      <c r="D610" s="215" t="s">
        <v>3134</v>
      </c>
      <c r="E610" s="17" t="s">
        <v>178</v>
      </c>
      <c r="F610" s="216">
        <v>279.47000000000003</v>
      </c>
      <c r="H610" s="32"/>
    </row>
    <row r="611" spans="2:8" s="1" customFormat="1" ht="16.899999999999999" customHeight="1">
      <c r="B611" s="32"/>
      <c r="C611" s="215" t="s">
        <v>2195</v>
      </c>
      <c r="D611" s="215" t="s">
        <v>2196</v>
      </c>
      <c r="E611" s="17" t="s">
        <v>226</v>
      </c>
      <c r="F611" s="216">
        <v>0.88300000000000001</v>
      </c>
      <c r="H611" s="32"/>
    </row>
    <row r="612" spans="2:8" s="1" customFormat="1" ht="22.5">
      <c r="B612" s="32"/>
      <c r="C612" s="215" t="s">
        <v>2247</v>
      </c>
      <c r="D612" s="215" t="s">
        <v>2248</v>
      </c>
      <c r="E612" s="17" t="s">
        <v>178</v>
      </c>
      <c r="F612" s="216">
        <v>164.65</v>
      </c>
      <c r="H612" s="32"/>
    </row>
    <row r="613" spans="2:8" s="1" customFormat="1" ht="16.899999999999999" customHeight="1">
      <c r="B613" s="32"/>
      <c r="C613" s="215" t="s">
        <v>2254</v>
      </c>
      <c r="D613" s="215" t="s">
        <v>2255</v>
      </c>
      <c r="E613" s="17" t="s">
        <v>178</v>
      </c>
      <c r="F613" s="216">
        <v>75.5</v>
      </c>
      <c r="H613" s="32"/>
    </row>
    <row r="614" spans="2:8" s="1" customFormat="1" ht="22.5">
      <c r="B614" s="32"/>
      <c r="C614" s="215" t="s">
        <v>2621</v>
      </c>
      <c r="D614" s="215" t="s">
        <v>2622</v>
      </c>
      <c r="E614" s="17" t="s">
        <v>178</v>
      </c>
      <c r="F614" s="216">
        <v>14.15</v>
      </c>
      <c r="H614" s="32"/>
    </row>
    <row r="615" spans="2:8" s="1" customFormat="1" ht="22.5">
      <c r="B615" s="32"/>
      <c r="C615" s="215" t="s">
        <v>2591</v>
      </c>
      <c r="D615" s="215" t="s">
        <v>2592</v>
      </c>
      <c r="E615" s="17" t="s">
        <v>178</v>
      </c>
      <c r="F615" s="216">
        <v>18.39</v>
      </c>
      <c r="H615" s="32"/>
    </row>
    <row r="616" spans="2:8" s="1" customFormat="1" ht="22.5">
      <c r="B616" s="32"/>
      <c r="C616" s="215" t="s">
        <v>2714</v>
      </c>
      <c r="D616" s="215" t="s">
        <v>2715</v>
      </c>
      <c r="E616" s="17" t="s">
        <v>178</v>
      </c>
      <c r="F616" s="216">
        <v>109.22</v>
      </c>
      <c r="H616" s="32"/>
    </row>
    <row r="617" spans="2:8" s="1" customFormat="1" ht="16.899999999999999" customHeight="1">
      <c r="B617" s="32"/>
      <c r="C617" s="211" t="s">
        <v>1848</v>
      </c>
      <c r="D617" s="212" t="s">
        <v>1849</v>
      </c>
      <c r="E617" s="213" t="s">
        <v>178</v>
      </c>
      <c r="F617" s="214">
        <v>0.9</v>
      </c>
      <c r="H617" s="32"/>
    </row>
    <row r="618" spans="2:8" s="1" customFormat="1" ht="16.899999999999999" customHeight="1">
      <c r="B618" s="32"/>
      <c r="C618" s="215" t="s">
        <v>1</v>
      </c>
      <c r="D618" s="215" t="s">
        <v>3166</v>
      </c>
      <c r="E618" s="17" t="s">
        <v>1</v>
      </c>
      <c r="F618" s="216">
        <v>0</v>
      </c>
      <c r="H618" s="32"/>
    </row>
    <row r="619" spans="2:8" s="1" customFormat="1" ht="16.899999999999999" customHeight="1">
      <c r="B619" s="32"/>
      <c r="C619" s="215" t="s">
        <v>1</v>
      </c>
      <c r="D619" s="215" t="s">
        <v>3167</v>
      </c>
      <c r="E619" s="17" t="s">
        <v>1</v>
      </c>
      <c r="F619" s="216">
        <v>0.9</v>
      </c>
      <c r="H619" s="32"/>
    </row>
    <row r="620" spans="2:8" s="1" customFormat="1" ht="16.899999999999999" customHeight="1">
      <c r="B620" s="32"/>
      <c r="C620" s="215" t="s">
        <v>1848</v>
      </c>
      <c r="D620" s="215" t="s">
        <v>3168</v>
      </c>
      <c r="E620" s="17" t="s">
        <v>1</v>
      </c>
      <c r="F620" s="216">
        <v>0.9</v>
      </c>
      <c r="H620" s="32"/>
    </row>
    <row r="621" spans="2:8" s="1" customFormat="1" ht="16.899999999999999" customHeight="1">
      <c r="B621" s="32"/>
      <c r="C621" s="217" t="s">
        <v>8385</v>
      </c>
      <c r="H621" s="32"/>
    </row>
    <row r="622" spans="2:8" s="1" customFormat="1" ht="22.5">
      <c r="B622" s="32"/>
      <c r="C622" s="215" t="s">
        <v>3133</v>
      </c>
      <c r="D622" s="215" t="s">
        <v>3134</v>
      </c>
      <c r="E622" s="17" t="s">
        <v>178</v>
      </c>
      <c r="F622" s="216">
        <v>279.47000000000003</v>
      </c>
      <c r="H622" s="32"/>
    </row>
    <row r="623" spans="2:8" s="1" customFormat="1" ht="16.899999999999999" customHeight="1">
      <c r="B623" s="32"/>
      <c r="C623" s="215" t="s">
        <v>2195</v>
      </c>
      <c r="D623" s="215" t="s">
        <v>2196</v>
      </c>
      <c r="E623" s="17" t="s">
        <v>226</v>
      </c>
      <c r="F623" s="216">
        <v>0.88300000000000001</v>
      </c>
      <c r="H623" s="32"/>
    </row>
    <row r="624" spans="2:8" s="1" customFormat="1" ht="22.5">
      <c r="B624" s="32"/>
      <c r="C624" s="215" t="s">
        <v>2247</v>
      </c>
      <c r="D624" s="215" t="s">
        <v>2248</v>
      </c>
      <c r="E624" s="17" t="s">
        <v>178</v>
      </c>
      <c r="F624" s="216">
        <v>164.65</v>
      </c>
      <c r="H624" s="32"/>
    </row>
    <row r="625" spans="2:8" s="1" customFormat="1" ht="16.899999999999999" customHeight="1">
      <c r="B625" s="32"/>
      <c r="C625" s="215" t="s">
        <v>2254</v>
      </c>
      <c r="D625" s="215" t="s">
        <v>2255</v>
      </c>
      <c r="E625" s="17" t="s">
        <v>178</v>
      </c>
      <c r="F625" s="216">
        <v>75.5</v>
      </c>
      <c r="H625" s="32"/>
    </row>
    <row r="626" spans="2:8" s="1" customFormat="1" ht="22.5">
      <c r="B626" s="32"/>
      <c r="C626" s="215" t="s">
        <v>2621</v>
      </c>
      <c r="D626" s="215" t="s">
        <v>2622</v>
      </c>
      <c r="E626" s="17" t="s">
        <v>178</v>
      </c>
      <c r="F626" s="216">
        <v>14.15</v>
      </c>
      <c r="H626" s="32"/>
    </row>
    <row r="627" spans="2:8" s="1" customFormat="1" ht="22.5">
      <c r="B627" s="32"/>
      <c r="C627" s="215" t="s">
        <v>2591</v>
      </c>
      <c r="D627" s="215" t="s">
        <v>2592</v>
      </c>
      <c r="E627" s="17" t="s">
        <v>178</v>
      </c>
      <c r="F627" s="216">
        <v>18.39</v>
      </c>
      <c r="H627" s="32"/>
    </row>
    <row r="628" spans="2:8" s="1" customFormat="1" ht="22.5">
      <c r="B628" s="32"/>
      <c r="C628" s="215" t="s">
        <v>2714</v>
      </c>
      <c r="D628" s="215" t="s">
        <v>2715</v>
      </c>
      <c r="E628" s="17" t="s">
        <v>178</v>
      </c>
      <c r="F628" s="216">
        <v>109.22</v>
      </c>
      <c r="H628" s="32"/>
    </row>
    <row r="629" spans="2:8" s="1" customFormat="1" ht="16.899999999999999" customHeight="1">
      <c r="B629" s="32"/>
      <c r="C629" s="211" t="s">
        <v>1836</v>
      </c>
      <c r="D629" s="212" t="s">
        <v>1837</v>
      </c>
      <c r="E629" s="213" t="s">
        <v>170</v>
      </c>
      <c r="F629" s="214">
        <v>971.84799999999996</v>
      </c>
      <c r="H629" s="32"/>
    </row>
    <row r="630" spans="2:8" s="1" customFormat="1" ht="16.899999999999999" customHeight="1">
      <c r="B630" s="32"/>
      <c r="C630" s="215" t="s">
        <v>1</v>
      </c>
      <c r="D630" s="215" t="s">
        <v>3233</v>
      </c>
      <c r="E630" s="17" t="s">
        <v>1</v>
      </c>
      <c r="F630" s="216">
        <v>0</v>
      </c>
      <c r="H630" s="32"/>
    </row>
    <row r="631" spans="2:8" s="1" customFormat="1" ht="16.899999999999999" customHeight="1">
      <c r="B631" s="32"/>
      <c r="C631" s="215" t="s">
        <v>1</v>
      </c>
      <c r="D631" s="215" t="s">
        <v>3234</v>
      </c>
      <c r="E631" s="17" t="s">
        <v>1</v>
      </c>
      <c r="F631" s="216">
        <v>0</v>
      </c>
      <c r="H631" s="32"/>
    </row>
    <row r="632" spans="2:8" s="1" customFormat="1" ht="16.899999999999999" customHeight="1">
      <c r="B632" s="32"/>
      <c r="C632" s="215" t="s">
        <v>1</v>
      </c>
      <c r="D632" s="215" t="s">
        <v>3235</v>
      </c>
      <c r="E632" s="17" t="s">
        <v>1</v>
      </c>
      <c r="F632" s="216">
        <v>0</v>
      </c>
      <c r="H632" s="32"/>
    </row>
    <row r="633" spans="2:8" s="1" customFormat="1" ht="22.5">
      <c r="B633" s="32"/>
      <c r="C633" s="215" t="s">
        <v>1</v>
      </c>
      <c r="D633" s="215" t="s">
        <v>3236</v>
      </c>
      <c r="E633" s="17" t="s">
        <v>1</v>
      </c>
      <c r="F633" s="216">
        <v>0</v>
      </c>
      <c r="H633" s="32"/>
    </row>
    <row r="634" spans="2:8" s="1" customFormat="1" ht="16.899999999999999" customHeight="1">
      <c r="B634" s="32"/>
      <c r="C634" s="215" t="s">
        <v>1</v>
      </c>
      <c r="D634" s="215" t="s">
        <v>3237</v>
      </c>
      <c r="E634" s="17" t="s">
        <v>1</v>
      </c>
      <c r="F634" s="216">
        <v>18.899999999999999</v>
      </c>
      <c r="H634" s="32"/>
    </row>
    <row r="635" spans="2:8" s="1" customFormat="1" ht="16.899999999999999" customHeight="1">
      <c r="B635" s="32"/>
      <c r="C635" s="215" t="s">
        <v>1</v>
      </c>
      <c r="D635" s="215" t="s">
        <v>3238</v>
      </c>
      <c r="E635" s="17" t="s">
        <v>1</v>
      </c>
      <c r="F635" s="216">
        <v>-2.1</v>
      </c>
      <c r="H635" s="32"/>
    </row>
    <row r="636" spans="2:8" s="1" customFormat="1" ht="16.899999999999999" customHeight="1">
      <c r="B636" s="32"/>
      <c r="C636" s="215" t="s">
        <v>1</v>
      </c>
      <c r="D636" s="215" t="s">
        <v>3239</v>
      </c>
      <c r="E636" s="17" t="s">
        <v>1</v>
      </c>
      <c r="F636" s="216">
        <v>16.649999999999999</v>
      </c>
      <c r="H636" s="32"/>
    </row>
    <row r="637" spans="2:8" s="1" customFormat="1" ht="16.899999999999999" customHeight="1">
      <c r="B637" s="32"/>
      <c r="C637" s="215" t="s">
        <v>1</v>
      </c>
      <c r="D637" s="215" t="s">
        <v>3240</v>
      </c>
      <c r="E637" s="17" t="s">
        <v>1</v>
      </c>
      <c r="F637" s="216">
        <v>17.3</v>
      </c>
      <c r="H637" s="32"/>
    </row>
    <row r="638" spans="2:8" s="1" customFormat="1" ht="16.899999999999999" customHeight="1">
      <c r="B638" s="32"/>
      <c r="C638" s="215" t="s">
        <v>1</v>
      </c>
      <c r="D638" s="215" t="s">
        <v>3241</v>
      </c>
      <c r="E638" s="17" t="s">
        <v>1</v>
      </c>
      <c r="F638" s="216">
        <v>17.2</v>
      </c>
      <c r="H638" s="32"/>
    </row>
    <row r="639" spans="2:8" s="1" customFormat="1" ht="16.899999999999999" customHeight="1">
      <c r="B639" s="32"/>
      <c r="C639" s="215" t="s">
        <v>1</v>
      </c>
      <c r="D639" s="215" t="s">
        <v>3242</v>
      </c>
      <c r="E639" s="17" t="s">
        <v>1</v>
      </c>
      <c r="F639" s="216">
        <v>7.3</v>
      </c>
      <c r="H639" s="32"/>
    </row>
    <row r="640" spans="2:8" s="1" customFormat="1" ht="16.899999999999999" customHeight="1">
      <c r="B640" s="32"/>
      <c r="C640" s="215" t="s">
        <v>1</v>
      </c>
      <c r="D640" s="215" t="s">
        <v>3243</v>
      </c>
      <c r="E640" s="17" t="s">
        <v>1</v>
      </c>
      <c r="F640" s="216">
        <v>13.55</v>
      </c>
      <c r="H640" s="32"/>
    </row>
    <row r="641" spans="2:8" s="1" customFormat="1" ht="16.899999999999999" customHeight="1">
      <c r="B641" s="32"/>
      <c r="C641" s="215" t="s">
        <v>1</v>
      </c>
      <c r="D641" s="215" t="s">
        <v>3244</v>
      </c>
      <c r="E641" s="17" t="s">
        <v>1</v>
      </c>
      <c r="F641" s="216">
        <v>13.15</v>
      </c>
      <c r="H641" s="32"/>
    </row>
    <row r="642" spans="2:8" s="1" customFormat="1" ht="16.899999999999999" customHeight="1">
      <c r="B642" s="32"/>
      <c r="C642" s="215" t="s">
        <v>1</v>
      </c>
      <c r="D642" s="215" t="s">
        <v>3245</v>
      </c>
      <c r="E642" s="17" t="s">
        <v>1</v>
      </c>
      <c r="F642" s="216">
        <v>7.8</v>
      </c>
      <c r="H642" s="32"/>
    </row>
    <row r="643" spans="2:8" s="1" customFormat="1" ht="16.899999999999999" customHeight="1">
      <c r="B643" s="32"/>
      <c r="C643" s="215" t="s">
        <v>1</v>
      </c>
      <c r="D643" s="215" t="s">
        <v>3246</v>
      </c>
      <c r="E643" s="17" t="s">
        <v>1</v>
      </c>
      <c r="F643" s="216">
        <v>13.45</v>
      </c>
      <c r="H643" s="32"/>
    </row>
    <row r="644" spans="2:8" s="1" customFormat="1" ht="16.899999999999999" customHeight="1">
      <c r="B644" s="32"/>
      <c r="C644" s="215" t="s">
        <v>1</v>
      </c>
      <c r="D644" s="215" t="s">
        <v>3246</v>
      </c>
      <c r="E644" s="17" t="s">
        <v>1</v>
      </c>
      <c r="F644" s="216">
        <v>13.45</v>
      </c>
      <c r="H644" s="32"/>
    </row>
    <row r="645" spans="2:8" s="1" customFormat="1" ht="16.899999999999999" customHeight="1">
      <c r="B645" s="32"/>
      <c r="C645" s="215" t="s">
        <v>1</v>
      </c>
      <c r="D645" s="215" t="s">
        <v>3247</v>
      </c>
      <c r="E645" s="17" t="s">
        <v>1</v>
      </c>
      <c r="F645" s="216">
        <v>16.86</v>
      </c>
      <c r="H645" s="32"/>
    </row>
    <row r="646" spans="2:8" s="1" customFormat="1" ht="16.899999999999999" customHeight="1">
      <c r="B646" s="32"/>
      <c r="C646" s="215" t="s">
        <v>1</v>
      </c>
      <c r="D646" s="215" t="s">
        <v>3248</v>
      </c>
      <c r="E646" s="17" t="s">
        <v>1</v>
      </c>
      <c r="F646" s="216">
        <v>17.16</v>
      </c>
      <c r="H646" s="32"/>
    </row>
    <row r="647" spans="2:8" s="1" customFormat="1" ht="16.899999999999999" customHeight="1">
      <c r="B647" s="32"/>
      <c r="C647" s="215" t="s">
        <v>1</v>
      </c>
      <c r="D647" s="215" t="s">
        <v>3249</v>
      </c>
      <c r="E647" s="17" t="s">
        <v>1</v>
      </c>
      <c r="F647" s="216">
        <v>9.75</v>
      </c>
      <c r="H647" s="32"/>
    </row>
    <row r="648" spans="2:8" s="1" customFormat="1" ht="16.899999999999999" customHeight="1">
      <c r="B648" s="32"/>
      <c r="C648" s="215" t="s">
        <v>1</v>
      </c>
      <c r="D648" s="215" t="s">
        <v>3250</v>
      </c>
      <c r="E648" s="17" t="s">
        <v>1</v>
      </c>
      <c r="F648" s="216">
        <v>10.45</v>
      </c>
      <c r="H648" s="32"/>
    </row>
    <row r="649" spans="2:8" s="1" customFormat="1" ht="16.899999999999999" customHeight="1">
      <c r="B649" s="32"/>
      <c r="C649" s="215" t="s">
        <v>1</v>
      </c>
      <c r="D649" s="215" t="s">
        <v>3251</v>
      </c>
      <c r="E649" s="17" t="s">
        <v>1</v>
      </c>
      <c r="F649" s="216">
        <v>34.1</v>
      </c>
      <c r="H649" s="32"/>
    </row>
    <row r="650" spans="2:8" s="1" customFormat="1" ht="16.899999999999999" customHeight="1">
      <c r="B650" s="32"/>
      <c r="C650" s="215" t="s">
        <v>1</v>
      </c>
      <c r="D650" s="215" t="s">
        <v>3252</v>
      </c>
      <c r="E650" s="17" t="s">
        <v>1</v>
      </c>
      <c r="F650" s="216">
        <v>23.51</v>
      </c>
      <c r="H650" s="32"/>
    </row>
    <row r="651" spans="2:8" s="1" customFormat="1" ht="16.899999999999999" customHeight="1">
      <c r="B651" s="32"/>
      <c r="C651" s="215" t="s">
        <v>1</v>
      </c>
      <c r="D651" s="215" t="s">
        <v>3253</v>
      </c>
      <c r="E651" s="17" t="s">
        <v>1</v>
      </c>
      <c r="F651" s="216">
        <v>0</v>
      </c>
      <c r="H651" s="32"/>
    </row>
    <row r="652" spans="2:8" s="1" customFormat="1" ht="16.899999999999999" customHeight="1">
      <c r="B652" s="32"/>
      <c r="C652" s="215" t="s">
        <v>1</v>
      </c>
      <c r="D652" s="215" t="s">
        <v>3254</v>
      </c>
      <c r="E652" s="17" t="s">
        <v>1</v>
      </c>
      <c r="F652" s="216">
        <v>19.36</v>
      </c>
      <c r="H652" s="32"/>
    </row>
    <row r="653" spans="2:8" s="1" customFormat="1" ht="16.899999999999999" customHeight="1">
      <c r="B653" s="32"/>
      <c r="C653" s="215" t="s">
        <v>1</v>
      </c>
      <c r="D653" s="215" t="s">
        <v>3255</v>
      </c>
      <c r="E653" s="17" t="s">
        <v>1</v>
      </c>
      <c r="F653" s="216">
        <v>19.34</v>
      </c>
      <c r="H653" s="32"/>
    </row>
    <row r="654" spans="2:8" s="1" customFormat="1" ht="16.899999999999999" customHeight="1">
      <c r="B654" s="32"/>
      <c r="C654" s="215" t="s">
        <v>1</v>
      </c>
      <c r="D654" s="215" t="s">
        <v>3256</v>
      </c>
      <c r="E654" s="17" t="s">
        <v>1</v>
      </c>
      <c r="F654" s="216">
        <v>18.66</v>
      </c>
      <c r="H654" s="32"/>
    </row>
    <row r="655" spans="2:8" s="1" customFormat="1" ht="16.899999999999999" customHeight="1">
      <c r="B655" s="32"/>
      <c r="C655" s="215" t="s">
        <v>1</v>
      </c>
      <c r="D655" s="215" t="s">
        <v>3257</v>
      </c>
      <c r="E655" s="17" t="s">
        <v>1</v>
      </c>
      <c r="F655" s="216">
        <v>18.64</v>
      </c>
      <c r="H655" s="32"/>
    </row>
    <row r="656" spans="2:8" s="1" customFormat="1" ht="16.899999999999999" customHeight="1">
      <c r="B656" s="32"/>
      <c r="C656" s="215" t="s">
        <v>1</v>
      </c>
      <c r="D656" s="215" t="s">
        <v>3258</v>
      </c>
      <c r="E656" s="17" t="s">
        <v>1</v>
      </c>
      <c r="F656" s="216">
        <v>19.34</v>
      </c>
      <c r="H656" s="32"/>
    </row>
    <row r="657" spans="2:8" s="1" customFormat="1" ht="16.899999999999999" customHeight="1">
      <c r="B657" s="32"/>
      <c r="C657" s="215" t="s">
        <v>1</v>
      </c>
      <c r="D657" s="215" t="s">
        <v>3259</v>
      </c>
      <c r="E657" s="17" t="s">
        <v>1</v>
      </c>
      <c r="F657" s="216">
        <v>13.4</v>
      </c>
      <c r="H657" s="32"/>
    </row>
    <row r="658" spans="2:8" s="1" customFormat="1" ht="16.899999999999999" customHeight="1">
      <c r="B658" s="32"/>
      <c r="C658" s="215" t="s">
        <v>1</v>
      </c>
      <c r="D658" s="215" t="s">
        <v>3260</v>
      </c>
      <c r="E658" s="17" t="s">
        <v>1</v>
      </c>
      <c r="F658" s="216">
        <v>18.66</v>
      </c>
      <c r="H658" s="32"/>
    </row>
    <row r="659" spans="2:8" s="1" customFormat="1" ht="16.899999999999999" customHeight="1">
      <c r="B659" s="32"/>
      <c r="C659" s="215" t="s">
        <v>1</v>
      </c>
      <c r="D659" s="215" t="s">
        <v>3261</v>
      </c>
      <c r="E659" s="17" t="s">
        <v>1</v>
      </c>
      <c r="F659" s="216">
        <v>14</v>
      </c>
      <c r="H659" s="32"/>
    </row>
    <row r="660" spans="2:8" s="1" customFormat="1" ht="16.899999999999999" customHeight="1">
      <c r="B660" s="32"/>
      <c r="C660" s="215" t="s">
        <v>1</v>
      </c>
      <c r="D660" s="215" t="s">
        <v>3262</v>
      </c>
      <c r="E660" s="17" t="s">
        <v>1</v>
      </c>
      <c r="F660" s="216">
        <v>14.6</v>
      </c>
      <c r="H660" s="32"/>
    </row>
    <row r="661" spans="2:8" s="1" customFormat="1" ht="16.899999999999999" customHeight="1">
      <c r="B661" s="32"/>
      <c r="C661" s="215" t="s">
        <v>1</v>
      </c>
      <c r="D661" s="215" t="s">
        <v>3263</v>
      </c>
      <c r="E661" s="17" t="s">
        <v>1</v>
      </c>
      <c r="F661" s="216">
        <v>12.7</v>
      </c>
      <c r="H661" s="32"/>
    </row>
    <row r="662" spans="2:8" s="1" customFormat="1" ht="16.899999999999999" customHeight="1">
      <c r="B662" s="32"/>
      <c r="C662" s="215" t="s">
        <v>1</v>
      </c>
      <c r="D662" s="215" t="s">
        <v>3264</v>
      </c>
      <c r="E662" s="17" t="s">
        <v>1</v>
      </c>
      <c r="F662" s="216">
        <v>19.079999999999998</v>
      </c>
      <c r="H662" s="32"/>
    </row>
    <row r="663" spans="2:8" s="1" customFormat="1" ht="16.899999999999999" customHeight="1">
      <c r="B663" s="32"/>
      <c r="C663" s="215" t="s">
        <v>1</v>
      </c>
      <c r="D663" s="215" t="s">
        <v>3265</v>
      </c>
      <c r="E663" s="17" t="s">
        <v>1</v>
      </c>
      <c r="F663" s="216">
        <v>13.25</v>
      </c>
      <c r="H663" s="32"/>
    </row>
    <row r="664" spans="2:8" s="1" customFormat="1" ht="16.899999999999999" customHeight="1">
      <c r="B664" s="32"/>
      <c r="C664" s="215" t="s">
        <v>1</v>
      </c>
      <c r="D664" s="215" t="s">
        <v>3266</v>
      </c>
      <c r="E664" s="17" t="s">
        <v>1</v>
      </c>
      <c r="F664" s="216">
        <v>14.6</v>
      </c>
      <c r="H664" s="32"/>
    </row>
    <row r="665" spans="2:8" s="1" customFormat="1" ht="16.899999999999999" customHeight="1">
      <c r="B665" s="32"/>
      <c r="C665" s="215" t="s">
        <v>1</v>
      </c>
      <c r="D665" s="215" t="s">
        <v>3267</v>
      </c>
      <c r="E665" s="17" t="s">
        <v>1</v>
      </c>
      <c r="F665" s="216">
        <v>18.920000000000002</v>
      </c>
      <c r="H665" s="32"/>
    </row>
    <row r="666" spans="2:8" s="1" customFormat="1" ht="16.899999999999999" customHeight="1">
      <c r="B666" s="32"/>
      <c r="C666" s="211" t="s">
        <v>1917</v>
      </c>
      <c r="D666" s="212" t="s">
        <v>1918</v>
      </c>
      <c r="E666" s="213" t="s">
        <v>178</v>
      </c>
      <c r="F666" s="214">
        <v>36.56</v>
      </c>
      <c r="H666" s="32"/>
    </row>
    <row r="667" spans="2:8" s="1" customFormat="1" ht="16.899999999999999" customHeight="1">
      <c r="B667" s="32"/>
      <c r="C667" s="215" t="s">
        <v>1</v>
      </c>
      <c r="D667" s="215" t="s">
        <v>3148</v>
      </c>
      <c r="E667" s="17" t="s">
        <v>1</v>
      </c>
      <c r="F667" s="216">
        <v>0</v>
      </c>
      <c r="H667" s="32"/>
    </row>
    <row r="668" spans="2:8" s="1" customFormat="1" ht="16.899999999999999" customHeight="1">
      <c r="B668" s="32"/>
      <c r="C668" s="215" t="s">
        <v>1</v>
      </c>
      <c r="D668" s="215" t="s">
        <v>3149</v>
      </c>
      <c r="E668" s="17" t="s">
        <v>1</v>
      </c>
      <c r="F668" s="216">
        <v>0</v>
      </c>
      <c r="H668" s="32"/>
    </row>
    <row r="669" spans="2:8" s="1" customFormat="1" ht="16.899999999999999" customHeight="1">
      <c r="B669" s="32"/>
      <c r="C669" s="215" t="s">
        <v>1</v>
      </c>
      <c r="D669" s="215" t="s">
        <v>3150</v>
      </c>
      <c r="E669" s="17" t="s">
        <v>1</v>
      </c>
      <c r="F669" s="216">
        <v>0</v>
      </c>
      <c r="H669" s="32"/>
    </row>
    <row r="670" spans="2:8" s="1" customFormat="1" ht="16.899999999999999" customHeight="1">
      <c r="B670" s="32"/>
      <c r="C670" s="215" t="s">
        <v>1</v>
      </c>
      <c r="D670" s="215" t="s">
        <v>3151</v>
      </c>
      <c r="E670" s="17" t="s">
        <v>1</v>
      </c>
      <c r="F670" s="216">
        <v>0</v>
      </c>
      <c r="H670" s="32"/>
    </row>
    <row r="671" spans="2:8" s="1" customFormat="1" ht="16.899999999999999" customHeight="1">
      <c r="B671" s="32"/>
      <c r="C671" s="215" t="s">
        <v>1</v>
      </c>
      <c r="D671" s="215" t="s">
        <v>3142</v>
      </c>
      <c r="E671" s="17" t="s">
        <v>1</v>
      </c>
      <c r="F671" s="216">
        <v>0</v>
      </c>
      <c r="H671" s="32"/>
    </row>
    <row r="672" spans="2:8" s="1" customFormat="1" ht="16.899999999999999" customHeight="1">
      <c r="B672" s="32"/>
      <c r="C672" s="215" t="s">
        <v>1</v>
      </c>
      <c r="D672" s="215" t="s">
        <v>3192</v>
      </c>
      <c r="E672" s="17" t="s">
        <v>1</v>
      </c>
      <c r="F672" s="216">
        <v>18.82</v>
      </c>
      <c r="H672" s="32"/>
    </row>
    <row r="673" spans="2:8" s="1" customFormat="1" ht="16.899999999999999" customHeight="1">
      <c r="B673" s="32"/>
      <c r="C673" s="215" t="s">
        <v>1</v>
      </c>
      <c r="D673" s="215" t="s">
        <v>3193</v>
      </c>
      <c r="E673" s="17" t="s">
        <v>1</v>
      </c>
      <c r="F673" s="216">
        <v>14.74</v>
      </c>
      <c r="H673" s="32"/>
    </row>
    <row r="674" spans="2:8" s="1" customFormat="1" ht="16.899999999999999" customHeight="1">
      <c r="B674" s="32"/>
      <c r="C674" s="215" t="s">
        <v>1</v>
      </c>
      <c r="D674" s="215" t="s">
        <v>3194</v>
      </c>
      <c r="E674" s="17" t="s">
        <v>1</v>
      </c>
      <c r="F674" s="216">
        <v>3</v>
      </c>
      <c r="H674" s="32"/>
    </row>
    <row r="675" spans="2:8" s="1" customFormat="1" ht="16.899999999999999" customHeight="1">
      <c r="B675" s="32"/>
      <c r="C675" s="215" t="s">
        <v>1917</v>
      </c>
      <c r="D675" s="215" t="s">
        <v>3195</v>
      </c>
      <c r="E675" s="17" t="s">
        <v>1</v>
      </c>
      <c r="F675" s="216">
        <v>36.56</v>
      </c>
      <c r="H675" s="32"/>
    </row>
    <row r="676" spans="2:8" s="1" customFormat="1" ht="16.899999999999999" customHeight="1">
      <c r="B676" s="32"/>
      <c r="C676" s="217" t="s">
        <v>8385</v>
      </c>
      <c r="H676" s="32"/>
    </row>
    <row r="677" spans="2:8" s="1" customFormat="1" ht="22.5">
      <c r="B677" s="32"/>
      <c r="C677" s="215" t="s">
        <v>3183</v>
      </c>
      <c r="D677" s="215" t="s">
        <v>3184</v>
      </c>
      <c r="E677" s="17" t="s">
        <v>178</v>
      </c>
      <c r="F677" s="216">
        <v>389.65</v>
      </c>
      <c r="H677" s="32"/>
    </row>
    <row r="678" spans="2:8" s="1" customFormat="1" ht="22.5">
      <c r="B678" s="32"/>
      <c r="C678" s="215" t="s">
        <v>2247</v>
      </c>
      <c r="D678" s="215" t="s">
        <v>2248</v>
      </c>
      <c r="E678" s="17" t="s">
        <v>178</v>
      </c>
      <c r="F678" s="216">
        <v>164.65</v>
      </c>
      <c r="H678" s="32"/>
    </row>
    <row r="679" spans="2:8" s="1" customFormat="1" ht="16.899999999999999" customHeight="1">
      <c r="B679" s="32"/>
      <c r="C679" s="211" t="s">
        <v>1839</v>
      </c>
      <c r="D679" s="212" t="s">
        <v>1840</v>
      </c>
      <c r="E679" s="213" t="s">
        <v>178</v>
      </c>
      <c r="F679" s="214">
        <v>56.07</v>
      </c>
      <c r="H679" s="32"/>
    </row>
    <row r="680" spans="2:8" s="1" customFormat="1" ht="16.899999999999999" customHeight="1">
      <c r="B680" s="32"/>
      <c r="C680" s="215" t="s">
        <v>1</v>
      </c>
      <c r="D680" s="215" t="s">
        <v>3148</v>
      </c>
      <c r="E680" s="17" t="s">
        <v>1</v>
      </c>
      <c r="F680" s="216">
        <v>0</v>
      </c>
      <c r="H680" s="32"/>
    </row>
    <row r="681" spans="2:8" s="1" customFormat="1" ht="16.899999999999999" customHeight="1">
      <c r="B681" s="32"/>
      <c r="C681" s="215" t="s">
        <v>1</v>
      </c>
      <c r="D681" s="215" t="s">
        <v>3149</v>
      </c>
      <c r="E681" s="17" t="s">
        <v>1</v>
      </c>
      <c r="F681" s="216">
        <v>0</v>
      </c>
      <c r="H681" s="32"/>
    </row>
    <row r="682" spans="2:8" s="1" customFormat="1" ht="16.899999999999999" customHeight="1">
      <c r="B682" s="32"/>
      <c r="C682" s="215" t="s">
        <v>1</v>
      </c>
      <c r="D682" s="215" t="s">
        <v>3150</v>
      </c>
      <c r="E682" s="17" t="s">
        <v>1</v>
      </c>
      <c r="F682" s="216">
        <v>0</v>
      </c>
      <c r="H682" s="32"/>
    </row>
    <row r="683" spans="2:8" s="1" customFormat="1" ht="16.899999999999999" customHeight="1">
      <c r="B683" s="32"/>
      <c r="C683" s="215" t="s">
        <v>1</v>
      </c>
      <c r="D683" s="215" t="s">
        <v>3151</v>
      </c>
      <c r="E683" s="17" t="s">
        <v>1</v>
      </c>
      <c r="F683" s="216">
        <v>0</v>
      </c>
      <c r="H683" s="32"/>
    </row>
    <row r="684" spans="2:8" s="1" customFormat="1" ht="16.899999999999999" customHeight="1">
      <c r="B684" s="32"/>
      <c r="C684" s="215" t="s">
        <v>1</v>
      </c>
      <c r="D684" s="215" t="s">
        <v>3142</v>
      </c>
      <c r="E684" s="17" t="s">
        <v>1</v>
      </c>
      <c r="F684" s="216">
        <v>0</v>
      </c>
      <c r="H684" s="32"/>
    </row>
    <row r="685" spans="2:8" s="1" customFormat="1" ht="16.899999999999999" customHeight="1">
      <c r="B685" s="32"/>
      <c r="C685" s="215" t="s">
        <v>1</v>
      </c>
      <c r="D685" s="215" t="s">
        <v>3152</v>
      </c>
      <c r="E685" s="17" t="s">
        <v>1</v>
      </c>
      <c r="F685" s="216">
        <v>56.07</v>
      </c>
      <c r="H685" s="32"/>
    </row>
    <row r="686" spans="2:8" s="1" customFormat="1" ht="16.899999999999999" customHeight="1">
      <c r="B686" s="32"/>
      <c r="C686" s="215" t="s">
        <v>1839</v>
      </c>
      <c r="D686" s="215" t="s">
        <v>3153</v>
      </c>
      <c r="E686" s="17" t="s">
        <v>1</v>
      </c>
      <c r="F686" s="216">
        <v>56.07</v>
      </c>
      <c r="H686" s="32"/>
    </row>
    <row r="687" spans="2:8" s="1" customFormat="1" ht="16.899999999999999" customHeight="1">
      <c r="B687" s="32"/>
      <c r="C687" s="217" t="s">
        <v>8385</v>
      </c>
      <c r="H687" s="32"/>
    </row>
    <row r="688" spans="2:8" s="1" customFormat="1" ht="22.5">
      <c r="B688" s="32"/>
      <c r="C688" s="215" t="s">
        <v>3133</v>
      </c>
      <c r="D688" s="215" t="s">
        <v>3134</v>
      </c>
      <c r="E688" s="17" t="s">
        <v>178</v>
      </c>
      <c r="F688" s="216">
        <v>279.47000000000003</v>
      </c>
      <c r="H688" s="32"/>
    </row>
    <row r="689" spans="2:8" s="1" customFormat="1" ht="22.5">
      <c r="B689" s="32"/>
      <c r="C689" s="215" t="s">
        <v>2247</v>
      </c>
      <c r="D689" s="215" t="s">
        <v>2248</v>
      </c>
      <c r="E689" s="17" t="s">
        <v>178</v>
      </c>
      <c r="F689" s="216">
        <v>164.65</v>
      </c>
      <c r="H689" s="32"/>
    </row>
    <row r="690" spans="2:8" s="1" customFormat="1" ht="16.899999999999999" customHeight="1">
      <c r="B690" s="32"/>
      <c r="C690" s="217" t="s">
        <v>8385</v>
      </c>
      <c r="H690" s="32"/>
    </row>
    <row r="691" spans="2:8" s="1" customFormat="1" ht="22.5">
      <c r="B691" s="32"/>
      <c r="C691" s="215" t="s">
        <v>3073</v>
      </c>
      <c r="D691" s="215" t="s">
        <v>3074</v>
      </c>
      <c r="E691" s="17" t="s">
        <v>178</v>
      </c>
      <c r="F691" s="216">
        <v>103.59</v>
      </c>
      <c r="H691" s="32"/>
    </row>
    <row r="692" spans="2:8" s="1" customFormat="1" ht="22.5">
      <c r="B692" s="32"/>
      <c r="C692" s="215" t="s">
        <v>2264</v>
      </c>
      <c r="D692" s="215" t="s">
        <v>2265</v>
      </c>
      <c r="E692" s="17" t="s">
        <v>178</v>
      </c>
      <c r="F692" s="216">
        <v>110.846</v>
      </c>
      <c r="H692" s="32"/>
    </row>
    <row r="693" spans="2:8" s="1" customFormat="1" ht="22.5">
      <c r="B693" s="32"/>
      <c r="C693" s="215" t="s">
        <v>2613</v>
      </c>
      <c r="D693" s="215" t="s">
        <v>2614</v>
      </c>
      <c r="E693" s="17" t="s">
        <v>178</v>
      </c>
      <c r="F693" s="216">
        <v>336.58</v>
      </c>
      <c r="H693" s="32"/>
    </row>
    <row r="694" spans="2:8" s="1" customFormat="1" ht="22.5">
      <c r="B694" s="32"/>
      <c r="C694" s="215" t="s">
        <v>2714</v>
      </c>
      <c r="D694" s="215" t="s">
        <v>2715</v>
      </c>
      <c r="E694" s="17" t="s">
        <v>178</v>
      </c>
      <c r="F694" s="216">
        <v>109.22</v>
      </c>
      <c r="H694" s="32"/>
    </row>
    <row r="695" spans="2:8" s="1" customFormat="1" ht="16.899999999999999" customHeight="1">
      <c r="B695" s="32"/>
      <c r="C695" s="215" t="s">
        <v>2991</v>
      </c>
      <c r="D695" s="215" t="s">
        <v>2992</v>
      </c>
      <c r="E695" s="17" t="s">
        <v>178</v>
      </c>
      <c r="F695" s="216">
        <v>351.98</v>
      </c>
      <c r="H695" s="32"/>
    </row>
    <row r="696" spans="2:8" s="1" customFormat="1" ht="16.899999999999999" customHeight="1">
      <c r="B696" s="32"/>
      <c r="C696" s="211" t="s">
        <v>1857</v>
      </c>
      <c r="D696" s="212" t="s">
        <v>1858</v>
      </c>
      <c r="E696" s="213" t="s">
        <v>178</v>
      </c>
      <c r="F696" s="214">
        <v>150.29</v>
      </c>
      <c r="H696" s="32"/>
    </row>
    <row r="697" spans="2:8" s="1" customFormat="1" ht="16.899999999999999" customHeight="1">
      <c r="B697" s="32"/>
      <c r="C697" s="215" t="s">
        <v>1</v>
      </c>
      <c r="D697" s="215" t="s">
        <v>2278</v>
      </c>
      <c r="E697" s="17" t="s">
        <v>1</v>
      </c>
      <c r="F697" s="216">
        <v>0</v>
      </c>
      <c r="H697" s="32"/>
    </row>
    <row r="698" spans="2:8" s="1" customFormat="1" ht="16.899999999999999" customHeight="1">
      <c r="B698" s="32"/>
      <c r="C698" s="215" t="s">
        <v>1</v>
      </c>
      <c r="D698" s="215" t="s">
        <v>2279</v>
      </c>
      <c r="E698" s="17" t="s">
        <v>1</v>
      </c>
      <c r="F698" s="216">
        <v>0</v>
      </c>
      <c r="H698" s="32"/>
    </row>
    <row r="699" spans="2:8" s="1" customFormat="1" ht="16.899999999999999" customHeight="1">
      <c r="B699" s="32"/>
      <c r="C699" s="215" t="s">
        <v>1</v>
      </c>
      <c r="D699" s="215" t="s">
        <v>2280</v>
      </c>
      <c r="E699" s="17" t="s">
        <v>1</v>
      </c>
      <c r="F699" s="216">
        <v>0</v>
      </c>
      <c r="H699" s="32"/>
    </row>
    <row r="700" spans="2:8" s="1" customFormat="1" ht="16.899999999999999" customHeight="1">
      <c r="B700" s="32"/>
      <c r="C700" s="215" t="s">
        <v>1</v>
      </c>
      <c r="D700" s="215" t="s">
        <v>2281</v>
      </c>
      <c r="E700" s="17" t="s">
        <v>1</v>
      </c>
      <c r="F700" s="216">
        <v>0</v>
      </c>
      <c r="H700" s="32"/>
    </row>
    <row r="701" spans="2:8" s="1" customFormat="1" ht="16.899999999999999" customHeight="1">
      <c r="B701" s="32"/>
      <c r="C701" s="215" t="s">
        <v>1</v>
      </c>
      <c r="D701" s="215" t="s">
        <v>1</v>
      </c>
      <c r="E701" s="17" t="s">
        <v>1</v>
      </c>
      <c r="F701" s="216">
        <v>0</v>
      </c>
      <c r="H701" s="32"/>
    </row>
    <row r="702" spans="2:8" s="1" customFormat="1" ht="16.899999999999999" customHeight="1">
      <c r="B702" s="32"/>
      <c r="C702" s="215" t="s">
        <v>1</v>
      </c>
      <c r="D702" s="215" t="s">
        <v>2282</v>
      </c>
      <c r="E702" s="17" t="s">
        <v>1</v>
      </c>
      <c r="F702" s="216">
        <v>150.29</v>
      </c>
      <c r="H702" s="32"/>
    </row>
    <row r="703" spans="2:8" s="1" customFormat="1" ht="16.899999999999999" customHeight="1">
      <c r="B703" s="32"/>
      <c r="C703" s="215" t="s">
        <v>1857</v>
      </c>
      <c r="D703" s="215" t="s">
        <v>2283</v>
      </c>
      <c r="E703" s="17" t="s">
        <v>1</v>
      </c>
      <c r="F703" s="216">
        <v>150.29</v>
      </c>
      <c r="H703" s="32"/>
    </row>
    <row r="704" spans="2:8" s="1" customFormat="1" ht="16.899999999999999" customHeight="1">
      <c r="B704" s="32"/>
      <c r="C704" s="217" t="s">
        <v>8385</v>
      </c>
      <c r="H704" s="32"/>
    </row>
    <row r="705" spans="2:8" s="1" customFormat="1" ht="22.5">
      <c r="B705" s="32"/>
      <c r="C705" s="215" t="s">
        <v>2275</v>
      </c>
      <c r="D705" s="215" t="s">
        <v>2276</v>
      </c>
      <c r="E705" s="17" t="s">
        <v>178</v>
      </c>
      <c r="F705" s="216">
        <v>711.5</v>
      </c>
      <c r="H705" s="32"/>
    </row>
    <row r="706" spans="2:8" s="1" customFormat="1" ht="22.5">
      <c r="B706" s="32"/>
      <c r="C706" s="215" t="s">
        <v>2290</v>
      </c>
      <c r="D706" s="215" t="s">
        <v>2291</v>
      </c>
      <c r="E706" s="17" t="s">
        <v>178</v>
      </c>
      <c r="F706" s="216">
        <v>150.29</v>
      </c>
      <c r="H706" s="32"/>
    </row>
    <row r="707" spans="2:8" s="1" customFormat="1" ht="16.899999999999999" customHeight="1">
      <c r="B707" s="32"/>
      <c r="C707" s="215" t="s">
        <v>3326</v>
      </c>
      <c r="D707" s="215" t="s">
        <v>3327</v>
      </c>
      <c r="E707" s="17" t="s">
        <v>178</v>
      </c>
      <c r="F707" s="216">
        <v>150.29</v>
      </c>
      <c r="H707" s="32"/>
    </row>
    <row r="708" spans="2:8" s="1" customFormat="1" ht="16.899999999999999" customHeight="1">
      <c r="B708" s="32"/>
      <c r="C708" s="211" t="s">
        <v>1879</v>
      </c>
      <c r="D708" s="212" t="s">
        <v>1880</v>
      </c>
      <c r="E708" s="213" t="s">
        <v>178</v>
      </c>
      <c r="F708" s="214">
        <v>85</v>
      </c>
      <c r="H708" s="32"/>
    </row>
    <row r="709" spans="2:8" s="1" customFormat="1" ht="16.899999999999999" customHeight="1">
      <c r="B709" s="32"/>
      <c r="C709" s="215" t="s">
        <v>1</v>
      </c>
      <c r="D709" s="215" t="s">
        <v>2218</v>
      </c>
      <c r="E709" s="17" t="s">
        <v>1</v>
      </c>
      <c r="F709" s="216">
        <v>0</v>
      </c>
      <c r="H709" s="32"/>
    </row>
    <row r="710" spans="2:8" s="1" customFormat="1" ht="16.899999999999999" customHeight="1">
      <c r="B710" s="32"/>
      <c r="C710" s="215" t="s">
        <v>1</v>
      </c>
      <c r="D710" s="215" t="s">
        <v>3114</v>
      </c>
      <c r="E710" s="17" t="s">
        <v>1</v>
      </c>
      <c r="F710" s="216">
        <v>0</v>
      </c>
      <c r="H710" s="32"/>
    </row>
    <row r="711" spans="2:8" s="1" customFormat="1" ht="16.899999999999999" customHeight="1">
      <c r="B711" s="32"/>
      <c r="C711" s="215" t="s">
        <v>1</v>
      </c>
      <c r="D711" s="215" t="s">
        <v>3115</v>
      </c>
      <c r="E711" s="17" t="s">
        <v>1</v>
      </c>
      <c r="F711" s="216">
        <v>0</v>
      </c>
      <c r="H711" s="32"/>
    </row>
    <row r="712" spans="2:8" s="1" customFormat="1" ht="16.899999999999999" customHeight="1">
      <c r="B712" s="32"/>
      <c r="C712" s="215" t="s">
        <v>1</v>
      </c>
      <c r="D712" s="215" t="s">
        <v>3116</v>
      </c>
      <c r="E712" s="17" t="s">
        <v>1</v>
      </c>
      <c r="F712" s="216">
        <v>0</v>
      </c>
      <c r="H712" s="32"/>
    </row>
    <row r="713" spans="2:8" s="1" customFormat="1" ht="16.899999999999999" customHeight="1">
      <c r="B713" s="32"/>
      <c r="C713" s="215" t="s">
        <v>1</v>
      </c>
      <c r="D713" s="215" t="s">
        <v>3117</v>
      </c>
      <c r="E713" s="17" t="s">
        <v>1</v>
      </c>
      <c r="F713" s="216">
        <v>0</v>
      </c>
      <c r="H713" s="32"/>
    </row>
    <row r="714" spans="2:8" s="1" customFormat="1" ht="16.899999999999999" customHeight="1">
      <c r="B714" s="32"/>
      <c r="C714" s="215" t="s">
        <v>1</v>
      </c>
      <c r="D714" s="215" t="s">
        <v>3118</v>
      </c>
      <c r="E714" s="17" t="s">
        <v>1</v>
      </c>
      <c r="F714" s="216">
        <v>0</v>
      </c>
      <c r="H714" s="32"/>
    </row>
    <row r="715" spans="2:8" s="1" customFormat="1" ht="16.899999999999999" customHeight="1">
      <c r="B715" s="32"/>
      <c r="C715" s="215" t="s">
        <v>1</v>
      </c>
      <c r="D715" s="215" t="s">
        <v>3119</v>
      </c>
      <c r="E715" s="17" t="s">
        <v>1</v>
      </c>
      <c r="F715" s="216">
        <v>0</v>
      </c>
      <c r="H715" s="32"/>
    </row>
    <row r="716" spans="2:8" s="1" customFormat="1" ht="16.899999999999999" customHeight="1">
      <c r="B716" s="32"/>
      <c r="C716" s="215" t="s">
        <v>1</v>
      </c>
      <c r="D716" s="215" t="s">
        <v>3120</v>
      </c>
      <c r="E716" s="17" t="s">
        <v>1</v>
      </c>
      <c r="F716" s="216">
        <v>0</v>
      </c>
      <c r="H716" s="32"/>
    </row>
    <row r="717" spans="2:8" s="1" customFormat="1" ht="16.899999999999999" customHeight="1">
      <c r="B717" s="32"/>
      <c r="C717" s="215" t="s">
        <v>1</v>
      </c>
      <c r="D717" s="215" t="s">
        <v>1</v>
      </c>
      <c r="E717" s="17" t="s">
        <v>1</v>
      </c>
      <c r="F717" s="216">
        <v>0</v>
      </c>
      <c r="H717" s="32"/>
    </row>
    <row r="718" spans="2:8" s="1" customFormat="1" ht="16.899999999999999" customHeight="1">
      <c r="B718" s="32"/>
      <c r="C718" s="215" t="s">
        <v>1</v>
      </c>
      <c r="D718" s="215" t="s">
        <v>2372</v>
      </c>
      <c r="E718" s="17" t="s">
        <v>1</v>
      </c>
      <c r="F718" s="216">
        <v>26.52</v>
      </c>
      <c r="H718" s="32"/>
    </row>
    <row r="719" spans="2:8" s="1" customFormat="1" ht="16.899999999999999" customHeight="1">
      <c r="B719" s="32"/>
      <c r="C719" s="215" t="s">
        <v>1</v>
      </c>
      <c r="D719" s="215" t="s">
        <v>2373</v>
      </c>
      <c r="E719" s="17" t="s">
        <v>1</v>
      </c>
      <c r="F719" s="216">
        <v>54.795000000000002</v>
      </c>
      <c r="H719" s="32"/>
    </row>
    <row r="720" spans="2:8" s="1" customFormat="1" ht="16.899999999999999" customHeight="1">
      <c r="B720" s="32"/>
      <c r="C720" s="215" t="s">
        <v>1</v>
      </c>
      <c r="D720" s="215" t="s">
        <v>2374</v>
      </c>
      <c r="E720" s="17" t="s">
        <v>1</v>
      </c>
      <c r="F720" s="216">
        <v>30</v>
      </c>
      <c r="H720" s="32"/>
    </row>
    <row r="721" spans="2:8" s="1" customFormat="1" ht="16.899999999999999" customHeight="1">
      <c r="B721" s="32"/>
      <c r="C721" s="215" t="s">
        <v>1861</v>
      </c>
      <c r="D721" s="215" t="s">
        <v>2375</v>
      </c>
      <c r="E721" s="17" t="s">
        <v>1</v>
      </c>
      <c r="F721" s="216">
        <v>1569.1579999999999</v>
      </c>
      <c r="H721" s="32"/>
    </row>
    <row r="722" spans="2:8" s="1" customFormat="1" ht="16.899999999999999" customHeight="1">
      <c r="B722" s="32"/>
      <c r="C722" s="217" t="s">
        <v>8385</v>
      </c>
      <c r="H722" s="32"/>
    </row>
    <row r="723" spans="2:8" s="1" customFormat="1" ht="22.5">
      <c r="B723" s="32"/>
      <c r="C723" s="215" t="s">
        <v>2333</v>
      </c>
      <c r="D723" s="215" t="s">
        <v>2334</v>
      </c>
      <c r="E723" s="17" t="s">
        <v>178</v>
      </c>
      <c r="F723" s="216">
        <v>2589.5569999999998</v>
      </c>
      <c r="H723" s="32"/>
    </row>
    <row r="724" spans="2:8" s="1" customFormat="1" ht="22.5">
      <c r="B724" s="32"/>
      <c r="C724" s="215" t="s">
        <v>3678</v>
      </c>
      <c r="D724" s="215" t="s">
        <v>3679</v>
      </c>
      <c r="E724" s="17" t="s">
        <v>178</v>
      </c>
      <c r="F724" s="216">
        <v>6433.2449999999999</v>
      </c>
      <c r="H724" s="32"/>
    </row>
    <row r="725" spans="2:8" s="1" customFormat="1" ht="16.899999999999999" customHeight="1">
      <c r="B725" s="32"/>
      <c r="C725" s="211" t="s">
        <v>1881</v>
      </c>
      <c r="D725" s="212" t="s">
        <v>1882</v>
      </c>
      <c r="E725" s="213" t="s">
        <v>178</v>
      </c>
      <c r="F725" s="214">
        <v>427.15699999999998</v>
      </c>
      <c r="H725" s="32"/>
    </row>
    <row r="726" spans="2:8" s="1" customFormat="1" ht="16.899999999999999" customHeight="1">
      <c r="B726" s="32"/>
      <c r="C726" s="215" t="s">
        <v>1</v>
      </c>
      <c r="D726" s="215" t="s">
        <v>2399</v>
      </c>
      <c r="E726" s="17" t="s">
        <v>1</v>
      </c>
      <c r="F726" s="216">
        <v>40.799999999999997</v>
      </c>
      <c r="H726" s="32"/>
    </row>
    <row r="727" spans="2:8" s="1" customFormat="1" ht="16.899999999999999" customHeight="1">
      <c r="B727" s="32"/>
      <c r="C727" s="215" t="s">
        <v>1</v>
      </c>
      <c r="D727" s="215" t="s">
        <v>2400</v>
      </c>
      <c r="E727" s="17" t="s">
        <v>1</v>
      </c>
      <c r="F727" s="216">
        <v>-7.56</v>
      </c>
      <c r="H727" s="32"/>
    </row>
    <row r="728" spans="2:8" s="1" customFormat="1" ht="16.899999999999999" customHeight="1">
      <c r="B728" s="32"/>
      <c r="C728" s="215" t="s">
        <v>1</v>
      </c>
      <c r="D728" s="215" t="s">
        <v>518</v>
      </c>
      <c r="E728" s="17" t="s">
        <v>1</v>
      </c>
      <c r="F728" s="216">
        <v>-1.6</v>
      </c>
      <c r="H728" s="32"/>
    </row>
    <row r="729" spans="2:8" s="1" customFormat="1" ht="16.899999999999999" customHeight="1">
      <c r="B729" s="32"/>
      <c r="C729" s="215" t="s">
        <v>1</v>
      </c>
      <c r="D729" s="215" t="s">
        <v>2401</v>
      </c>
      <c r="E729" s="17" t="s">
        <v>1</v>
      </c>
      <c r="F729" s="216">
        <v>10.58</v>
      </c>
      <c r="H729" s="32"/>
    </row>
    <row r="730" spans="2:8" s="1" customFormat="1" ht="16.899999999999999" customHeight="1">
      <c r="B730" s="32"/>
      <c r="C730" s="215" t="s">
        <v>1</v>
      </c>
      <c r="D730" s="215" t="s">
        <v>2402</v>
      </c>
      <c r="E730" s="17" t="s">
        <v>1</v>
      </c>
      <c r="F730" s="216">
        <v>19.55</v>
      </c>
      <c r="H730" s="32"/>
    </row>
    <row r="731" spans="2:8" s="1" customFormat="1" ht="16.899999999999999" customHeight="1">
      <c r="B731" s="32"/>
      <c r="C731" s="215" t="s">
        <v>1</v>
      </c>
      <c r="D731" s="215" t="s">
        <v>2403</v>
      </c>
      <c r="E731" s="17" t="s">
        <v>1</v>
      </c>
      <c r="F731" s="216">
        <v>-64.155000000000001</v>
      </c>
      <c r="H731" s="32"/>
    </row>
    <row r="732" spans="2:8" s="1" customFormat="1" ht="16.899999999999999" customHeight="1">
      <c r="B732" s="32"/>
      <c r="C732" s="215" t="s">
        <v>1</v>
      </c>
      <c r="D732" s="215" t="s">
        <v>2404</v>
      </c>
      <c r="E732" s="17" t="s">
        <v>1</v>
      </c>
      <c r="F732" s="216">
        <v>15.284000000000001</v>
      </c>
      <c r="H732" s="32"/>
    </row>
    <row r="733" spans="2:8" s="1" customFormat="1" ht="16.899999999999999" customHeight="1">
      <c r="B733" s="32"/>
      <c r="C733" s="215" t="s">
        <v>1</v>
      </c>
      <c r="D733" s="215" t="s">
        <v>2405</v>
      </c>
      <c r="E733" s="17" t="s">
        <v>1</v>
      </c>
      <c r="F733" s="216">
        <v>61.75</v>
      </c>
      <c r="H733" s="32"/>
    </row>
    <row r="734" spans="2:8" s="1" customFormat="1" ht="16.899999999999999" customHeight="1">
      <c r="B734" s="32"/>
      <c r="C734" s="215" t="s">
        <v>1</v>
      </c>
      <c r="D734" s="215" t="s">
        <v>518</v>
      </c>
      <c r="E734" s="17" t="s">
        <v>1</v>
      </c>
      <c r="F734" s="216">
        <v>-1.6</v>
      </c>
      <c r="H734" s="32"/>
    </row>
    <row r="735" spans="2:8" s="1" customFormat="1" ht="16.899999999999999" customHeight="1">
      <c r="B735" s="32"/>
      <c r="C735" s="215" t="s">
        <v>1</v>
      </c>
      <c r="D735" s="215" t="s">
        <v>871</v>
      </c>
      <c r="E735" s="17" t="s">
        <v>1</v>
      </c>
      <c r="F735" s="216">
        <v>-5.04</v>
      </c>
      <c r="H735" s="32"/>
    </row>
    <row r="736" spans="2:8" s="1" customFormat="1" ht="16.899999999999999" customHeight="1">
      <c r="B736" s="32"/>
      <c r="C736" s="215" t="s">
        <v>1</v>
      </c>
      <c r="D736" s="215" t="s">
        <v>2406</v>
      </c>
      <c r="E736" s="17" t="s">
        <v>1</v>
      </c>
      <c r="F736" s="216">
        <v>61.75</v>
      </c>
      <c r="H736" s="32"/>
    </row>
    <row r="737" spans="2:8" s="1" customFormat="1" ht="16.899999999999999" customHeight="1">
      <c r="B737" s="32"/>
      <c r="C737" s="215" t="s">
        <v>1</v>
      </c>
      <c r="D737" s="215" t="s">
        <v>1049</v>
      </c>
      <c r="E737" s="17" t="s">
        <v>1</v>
      </c>
      <c r="F737" s="216">
        <v>-1.8</v>
      </c>
      <c r="H737" s="32"/>
    </row>
    <row r="738" spans="2:8" s="1" customFormat="1" ht="16.899999999999999" customHeight="1">
      <c r="B738" s="32"/>
      <c r="C738" s="215" t="s">
        <v>1</v>
      </c>
      <c r="D738" s="215" t="s">
        <v>871</v>
      </c>
      <c r="E738" s="17" t="s">
        <v>1</v>
      </c>
      <c r="F738" s="216">
        <v>-5.04</v>
      </c>
      <c r="H738" s="32"/>
    </row>
    <row r="739" spans="2:8" s="1" customFormat="1" ht="16.899999999999999" customHeight="1">
      <c r="B739" s="32"/>
      <c r="C739" s="215" t="s">
        <v>1</v>
      </c>
      <c r="D739" s="215" t="s">
        <v>2407</v>
      </c>
      <c r="E739" s="17" t="s">
        <v>1</v>
      </c>
      <c r="F739" s="216">
        <v>40</v>
      </c>
      <c r="H739" s="32"/>
    </row>
    <row r="740" spans="2:8" s="1" customFormat="1" ht="16.899999999999999" customHeight="1">
      <c r="B740" s="32"/>
      <c r="C740" s="215" t="s">
        <v>1</v>
      </c>
      <c r="D740" s="215" t="s">
        <v>1050</v>
      </c>
      <c r="E740" s="17" t="s">
        <v>1</v>
      </c>
      <c r="F740" s="216">
        <v>-10.08</v>
      </c>
      <c r="H740" s="32"/>
    </row>
    <row r="741" spans="2:8" s="1" customFormat="1" ht="16.899999999999999" customHeight="1">
      <c r="B741" s="32"/>
      <c r="C741" s="215" t="s">
        <v>1</v>
      </c>
      <c r="D741" s="215" t="s">
        <v>2408</v>
      </c>
      <c r="E741" s="17" t="s">
        <v>1</v>
      </c>
      <c r="F741" s="216">
        <v>-0.36</v>
      </c>
      <c r="H741" s="32"/>
    </row>
    <row r="742" spans="2:8" s="1" customFormat="1" ht="16.899999999999999" customHeight="1">
      <c r="B742" s="32"/>
      <c r="C742" s="215" t="s">
        <v>1</v>
      </c>
      <c r="D742" s="215" t="s">
        <v>2409</v>
      </c>
      <c r="E742" s="17" t="s">
        <v>1</v>
      </c>
      <c r="F742" s="216">
        <v>40</v>
      </c>
      <c r="H742" s="32"/>
    </row>
    <row r="743" spans="2:8" s="1" customFormat="1" ht="16.899999999999999" customHeight="1">
      <c r="B743" s="32"/>
      <c r="C743" s="215" t="s">
        <v>1</v>
      </c>
      <c r="D743" s="215" t="s">
        <v>1050</v>
      </c>
      <c r="E743" s="17" t="s">
        <v>1</v>
      </c>
      <c r="F743" s="216">
        <v>-10.08</v>
      </c>
      <c r="H743" s="32"/>
    </row>
    <row r="744" spans="2:8" s="1" customFormat="1" ht="16.899999999999999" customHeight="1">
      <c r="B744" s="32"/>
      <c r="C744" s="215" t="s">
        <v>1</v>
      </c>
      <c r="D744" s="215" t="s">
        <v>2408</v>
      </c>
      <c r="E744" s="17" t="s">
        <v>1</v>
      </c>
      <c r="F744" s="216">
        <v>-0.36</v>
      </c>
      <c r="H744" s="32"/>
    </row>
    <row r="745" spans="2:8" s="1" customFormat="1" ht="16.899999999999999" customHeight="1">
      <c r="B745" s="32"/>
      <c r="C745" s="215" t="s">
        <v>1</v>
      </c>
      <c r="D745" s="215" t="s">
        <v>2410</v>
      </c>
      <c r="E745" s="17" t="s">
        <v>1</v>
      </c>
      <c r="F745" s="216">
        <v>33.856000000000002</v>
      </c>
      <c r="H745" s="32"/>
    </row>
    <row r="746" spans="2:8" s="1" customFormat="1" ht="16.899999999999999" customHeight="1">
      <c r="B746" s="32"/>
      <c r="C746" s="215" t="s">
        <v>1</v>
      </c>
      <c r="D746" s="215" t="s">
        <v>871</v>
      </c>
      <c r="E746" s="17" t="s">
        <v>1</v>
      </c>
      <c r="F746" s="216">
        <v>-5.04</v>
      </c>
      <c r="H746" s="32"/>
    </row>
    <row r="747" spans="2:8" s="1" customFormat="1" ht="16.899999999999999" customHeight="1">
      <c r="B747" s="32"/>
      <c r="C747" s="215" t="s">
        <v>1</v>
      </c>
      <c r="D747" s="215" t="s">
        <v>2408</v>
      </c>
      <c r="E747" s="17" t="s">
        <v>1</v>
      </c>
      <c r="F747" s="216">
        <v>-0.36</v>
      </c>
      <c r="H747" s="32"/>
    </row>
    <row r="748" spans="2:8" s="1" customFormat="1" ht="16.899999999999999" customHeight="1">
      <c r="B748" s="32"/>
      <c r="C748" s="215" t="s">
        <v>1</v>
      </c>
      <c r="D748" s="215" t="s">
        <v>2411</v>
      </c>
      <c r="E748" s="17" t="s">
        <v>1</v>
      </c>
      <c r="F748" s="216">
        <v>33.856000000000002</v>
      </c>
      <c r="H748" s="32"/>
    </row>
    <row r="749" spans="2:8" s="1" customFormat="1" ht="16.899999999999999" customHeight="1">
      <c r="B749" s="32"/>
      <c r="C749" s="215" t="s">
        <v>1</v>
      </c>
      <c r="D749" s="215" t="s">
        <v>871</v>
      </c>
      <c r="E749" s="17" t="s">
        <v>1</v>
      </c>
      <c r="F749" s="216">
        <v>-5.04</v>
      </c>
      <c r="H749" s="32"/>
    </row>
    <row r="750" spans="2:8" s="1" customFormat="1" ht="16.899999999999999" customHeight="1">
      <c r="B750" s="32"/>
      <c r="C750" s="215" t="s">
        <v>1</v>
      </c>
      <c r="D750" s="215" t="s">
        <v>2408</v>
      </c>
      <c r="E750" s="17" t="s">
        <v>1</v>
      </c>
      <c r="F750" s="216">
        <v>-0.36</v>
      </c>
      <c r="H750" s="32"/>
    </row>
    <row r="751" spans="2:8" s="1" customFormat="1" ht="16.899999999999999" customHeight="1">
      <c r="B751" s="32"/>
      <c r="C751" s="215" t="s">
        <v>1</v>
      </c>
      <c r="D751" s="215" t="s">
        <v>2412</v>
      </c>
      <c r="E751" s="17" t="s">
        <v>1</v>
      </c>
      <c r="F751" s="216">
        <v>102.505</v>
      </c>
      <c r="H751" s="32"/>
    </row>
    <row r="752" spans="2:8" s="1" customFormat="1" ht="16.899999999999999" customHeight="1">
      <c r="B752" s="32"/>
      <c r="C752" s="215" t="s">
        <v>1</v>
      </c>
      <c r="D752" s="215" t="s">
        <v>2413</v>
      </c>
      <c r="E752" s="17" t="s">
        <v>1</v>
      </c>
      <c r="F752" s="216">
        <v>-20.16</v>
      </c>
      <c r="H752" s="32"/>
    </row>
    <row r="753" spans="2:8" s="1" customFormat="1" ht="16.899999999999999" customHeight="1">
      <c r="B753" s="32"/>
      <c r="C753" s="215" t="s">
        <v>1</v>
      </c>
      <c r="D753" s="215" t="s">
        <v>2414</v>
      </c>
      <c r="E753" s="17" t="s">
        <v>1</v>
      </c>
      <c r="F753" s="216">
        <v>-0.65300000000000002</v>
      </c>
      <c r="H753" s="32"/>
    </row>
    <row r="754" spans="2:8" s="1" customFormat="1" ht="16.899999999999999" customHeight="1">
      <c r="B754" s="32"/>
      <c r="C754" s="215" t="s">
        <v>1</v>
      </c>
      <c r="D754" s="215" t="s">
        <v>2415</v>
      </c>
      <c r="E754" s="17" t="s">
        <v>1</v>
      </c>
      <c r="F754" s="216">
        <v>21.459</v>
      </c>
      <c r="H754" s="32"/>
    </row>
    <row r="755" spans="2:8" s="1" customFormat="1" ht="16.899999999999999" customHeight="1">
      <c r="B755" s="32"/>
      <c r="C755" s="215" t="s">
        <v>1</v>
      </c>
      <c r="D755" s="215" t="s">
        <v>2416</v>
      </c>
      <c r="E755" s="17" t="s">
        <v>1</v>
      </c>
      <c r="F755" s="216">
        <v>-5.04</v>
      </c>
      <c r="H755" s="32"/>
    </row>
    <row r="756" spans="2:8" s="1" customFormat="1" ht="16.899999999999999" customHeight="1">
      <c r="B756" s="32"/>
      <c r="C756" s="215" t="s">
        <v>1</v>
      </c>
      <c r="D756" s="215" t="s">
        <v>2408</v>
      </c>
      <c r="E756" s="17" t="s">
        <v>1</v>
      </c>
      <c r="F756" s="216">
        <v>-0.36</v>
      </c>
      <c r="H756" s="32"/>
    </row>
    <row r="757" spans="2:8" s="1" customFormat="1" ht="16.899999999999999" customHeight="1">
      <c r="B757" s="32"/>
      <c r="C757" s="215" t="s">
        <v>1</v>
      </c>
      <c r="D757" s="215" t="s">
        <v>2417</v>
      </c>
      <c r="E757" s="17" t="s">
        <v>1</v>
      </c>
      <c r="F757" s="216">
        <v>0</v>
      </c>
      <c r="H757" s="32"/>
    </row>
    <row r="758" spans="2:8" s="1" customFormat="1" ht="16.899999999999999" customHeight="1">
      <c r="B758" s="32"/>
      <c r="C758" s="215" t="s">
        <v>1</v>
      </c>
      <c r="D758" s="215" t="s">
        <v>2418</v>
      </c>
      <c r="E758" s="17" t="s">
        <v>1</v>
      </c>
      <c r="F758" s="216">
        <v>63.895000000000003</v>
      </c>
      <c r="H758" s="32"/>
    </row>
    <row r="759" spans="2:8" s="1" customFormat="1" ht="16.899999999999999" customHeight="1">
      <c r="B759" s="32"/>
      <c r="C759" s="215" t="s">
        <v>1</v>
      </c>
      <c r="D759" s="215" t="s">
        <v>2419</v>
      </c>
      <c r="E759" s="17" t="s">
        <v>1</v>
      </c>
      <c r="F759" s="216">
        <v>-3.44</v>
      </c>
      <c r="H759" s="32"/>
    </row>
    <row r="760" spans="2:8" s="1" customFormat="1" ht="16.899999999999999" customHeight="1">
      <c r="B760" s="32"/>
      <c r="C760" s="215" t="s">
        <v>1</v>
      </c>
      <c r="D760" s="215" t="s">
        <v>2374</v>
      </c>
      <c r="E760" s="17" t="s">
        <v>1</v>
      </c>
      <c r="F760" s="216">
        <v>30</v>
      </c>
      <c r="H760" s="32"/>
    </row>
    <row r="761" spans="2:8" s="1" customFormat="1" ht="16.899999999999999" customHeight="1">
      <c r="B761" s="32"/>
      <c r="C761" s="215" t="s">
        <v>1881</v>
      </c>
      <c r="D761" s="215" t="s">
        <v>2420</v>
      </c>
      <c r="E761" s="17" t="s">
        <v>1</v>
      </c>
      <c r="F761" s="216">
        <v>427.15699999999998</v>
      </c>
      <c r="H761" s="32"/>
    </row>
    <row r="762" spans="2:8" s="1" customFormat="1" ht="16.899999999999999" customHeight="1">
      <c r="B762" s="32"/>
      <c r="C762" s="217" t="s">
        <v>8385</v>
      </c>
      <c r="H762" s="32"/>
    </row>
    <row r="763" spans="2:8" s="1" customFormat="1" ht="22.5">
      <c r="B763" s="32"/>
      <c r="C763" s="215" t="s">
        <v>2333</v>
      </c>
      <c r="D763" s="215" t="s">
        <v>2334</v>
      </c>
      <c r="E763" s="17" t="s">
        <v>178</v>
      </c>
      <c r="F763" s="216">
        <v>2589.5569999999998</v>
      </c>
      <c r="H763" s="32"/>
    </row>
    <row r="764" spans="2:8" s="1" customFormat="1" ht="22.5">
      <c r="B764" s="32"/>
      <c r="C764" s="215" t="s">
        <v>3678</v>
      </c>
      <c r="D764" s="215" t="s">
        <v>3679</v>
      </c>
      <c r="E764" s="17" t="s">
        <v>178</v>
      </c>
      <c r="F764" s="216">
        <v>6433.2449999999999</v>
      </c>
      <c r="H764" s="32"/>
    </row>
    <row r="765" spans="2:8" s="1" customFormat="1" ht="16.899999999999999" customHeight="1">
      <c r="B765" s="32"/>
      <c r="C765" s="211" t="s">
        <v>1887</v>
      </c>
      <c r="D765" s="212" t="s">
        <v>1888</v>
      </c>
      <c r="E765" s="213" t="s">
        <v>178</v>
      </c>
      <c r="F765" s="214">
        <v>2589.5569999999998</v>
      </c>
      <c r="H765" s="32"/>
    </row>
    <row r="766" spans="2:8" s="1" customFormat="1" ht="16.899999999999999" customHeight="1">
      <c r="B766" s="32"/>
      <c r="C766" s="215" t="s">
        <v>1</v>
      </c>
      <c r="D766" s="215" t="s">
        <v>2336</v>
      </c>
      <c r="E766" s="17" t="s">
        <v>1</v>
      </c>
      <c r="F766" s="216">
        <v>0</v>
      </c>
      <c r="H766" s="32"/>
    </row>
    <row r="767" spans="2:8" s="1" customFormat="1" ht="16.899999999999999" customHeight="1">
      <c r="B767" s="32"/>
      <c r="C767" s="215" t="s">
        <v>1</v>
      </c>
      <c r="D767" s="215" t="s">
        <v>2322</v>
      </c>
      <c r="E767" s="17" t="s">
        <v>1</v>
      </c>
      <c r="F767" s="216">
        <v>0</v>
      </c>
      <c r="H767" s="32"/>
    </row>
    <row r="768" spans="2:8" s="1" customFormat="1" ht="16.899999999999999" customHeight="1">
      <c r="B768" s="32"/>
      <c r="C768" s="215" t="s">
        <v>1</v>
      </c>
      <c r="D768" s="215" t="s">
        <v>2337</v>
      </c>
      <c r="E768" s="17" t="s">
        <v>1</v>
      </c>
      <c r="F768" s="216">
        <v>0</v>
      </c>
      <c r="H768" s="32"/>
    </row>
    <row r="769" spans="2:8" s="1" customFormat="1" ht="22.5">
      <c r="B769" s="32"/>
      <c r="C769" s="215" t="s">
        <v>1</v>
      </c>
      <c r="D769" s="215" t="s">
        <v>2338</v>
      </c>
      <c r="E769" s="17" t="s">
        <v>1</v>
      </c>
      <c r="F769" s="216">
        <v>0</v>
      </c>
      <c r="H769" s="32"/>
    </row>
    <row r="770" spans="2:8" s="1" customFormat="1" ht="16.899999999999999" customHeight="1">
      <c r="B770" s="32"/>
      <c r="C770" s="215" t="s">
        <v>1</v>
      </c>
      <c r="D770" s="215" t="s">
        <v>1</v>
      </c>
      <c r="E770" s="17" t="s">
        <v>1</v>
      </c>
      <c r="F770" s="216">
        <v>0</v>
      </c>
      <c r="H770" s="32"/>
    </row>
    <row r="771" spans="2:8" s="1" customFormat="1" ht="16.899999999999999" customHeight="1">
      <c r="B771" s="32"/>
      <c r="C771" s="215" t="s">
        <v>1</v>
      </c>
      <c r="D771" s="215" t="s">
        <v>781</v>
      </c>
      <c r="E771" s="17" t="s">
        <v>1</v>
      </c>
      <c r="F771" s="216">
        <v>0</v>
      </c>
      <c r="H771" s="32"/>
    </row>
    <row r="772" spans="2:8" s="1" customFormat="1" ht="16.899999999999999" customHeight="1">
      <c r="B772" s="32"/>
      <c r="C772" s="215" t="s">
        <v>1</v>
      </c>
      <c r="D772" s="215" t="s">
        <v>2339</v>
      </c>
      <c r="E772" s="17" t="s">
        <v>1</v>
      </c>
      <c r="F772" s="216">
        <v>0</v>
      </c>
      <c r="H772" s="32"/>
    </row>
    <row r="773" spans="2:8" s="1" customFormat="1" ht="16.899999999999999" customHeight="1">
      <c r="B773" s="32"/>
      <c r="C773" s="215" t="s">
        <v>1</v>
      </c>
      <c r="D773" s="215" t="s">
        <v>2340</v>
      </c>
      <c r="E773" s="17" t="s">
        <v>1</v>
      </c>
      <c r="F773" s="216">
        <v>0</v>
      </c>
      <c r="H773" s="32"/>
    </row>
    <row r="774" spans="2:8" s="1" customFormat="1" ht="16.899999999999999" customHeight="1">
      <c r="B774" s="32"/>
      <c r="C774" s="215" t="s">
        <v>1</v>
      </c>
      <c r="D774" s="215" t="s">
        <v>2341</v>
      </c>
      <c r="E774" s="17" t="s">
        <v>1</v>
      </c>
      <c r="F774" s="216">
        <v>19.158999999999999</v>
      </c>
      <c r="H774" s="32"/>
    </row>
    <row r="775" spans="2:8" s="1" customFormat="1" ht="16.899999999999999" customHeight="1">
      <c r="B775" s="32"/>
      <c r="C775" s="215" t="s">
        <v>1</v>
      </c>
      <c r="D775" s="215" t="s">
        <v>2342</v>
      </c>
      <c r="E775" s="17" t="s">
        <v>1</v>
      </c>
      <c r="F775" s="216">
        <v>5.4050000000000002</v>
      </c>
      <c r="H775" s="32"/>
    </row>
    <row r="776" spans="2:8" s="1" customFormat="1" ht="16.899999999999999" customHeight="1">
      <c r="B776" s="32"/>
      <c r="C776" s="215" t="s">
        <v>1</v>
      </c>
      <c r="D776" s="215" t="s">
        <v>2343</v>
      </c>
      <c r="E776" s="17" t="s">
        <v>1</v>
      </c>
      <c r="F776" s="216">
        <v>4.7149999999999999</v>
      </c>
      <c r="H776" s="32"/>
    </row>
    <row r="777" spans="2:8" s="1" customFormat="1" ht="16.899999999999999" customHeight="1">
      <c r="B777" s="32"/>
      <c r="C777" s="215" t="s">
        <v>1</v>
      </c>
      <c r="D777" s="215" t="s">
        <v>2344</v>
      </c>
      <c r="E777" s="17" t="s">
        <v>1</v>
      </c>
      <c r="F777" s="216">
        <v>20.170999999999999</v>
      </c>
      <c r="H777" s="32"/>
    </row>
    <row r="778" spans="2:8" s="1" customFormat="1" ht="16.899999999999999" customHeight="1">
      <c r="B778" s="32"/>
      <c r="C778" s="215" t="s">
        <v>1</v>
      </c>
      <c r="D778" s="215" t="s">
        <v>786</v>
      </c>
      <c r="E778" s="17" t="s">
        <v>1</v>
      </c>
      <c r="F778" s="216">
        <v>20.93</v>
      </c>
      <c r="H778" s="32"/>
    </row>
    <row r="779" spans="2:8" s="1" customFormat="1" ht="16.899999999999999" customHeight="1">
      <c r="B779" s="32"/>
      <c r="C779" s="215" t="s">
        <v>1</v>
      </c>
      <c r="D779" s="215" t="s">
        <v>787</v>
      </c>
      <c r="E779" s="17" t="s">
        <v>1</v>
      </c>
      <c r="F779" s="216">
        <v>20.815000000000001</v>
      </c>
      <c r="H779" s="32"/>
    </row>
    <row r="780" spans="2:8" s="1" customFormat="1" ht="16.899999999999999" customHeight="1">
      <c r="B780" s="32"/>
      <c r="C780" s="215" t="s">
        <v>1</v>
      </c>
      <c r="D780" s="215" t="s">
        <v>2345</v>
      </c>
      <c r="E780" s="17" t="s">
        <v>1</v>
      </c>
      <c r="F780" s="216">
        <v>9.0190000000000001</v>
      </c>
      <c r="H780" s="32"/>
    </row>
    <row r="781" spans="2:8" s="1" customFormat="1" ht="16.899999999999999" customHeight="1">
      <c r="B781" s="32"/>
      <c r="C781" s="215" t="s">
        <v>1</v>
      </c>
      <c r="D781" s="215" t="s">
        <v>2346</v>
      </c>
      <c r="E781" s="17" t="s">
        <v>1</v>
      </c>
      <c r="F781" s="216">
        <v>15.226000000000001</v>
      </c>
      <c r="H781" s="32"/>
    </row>
    <row r="782" spans="2:8" s="1" customFormat="1" ht="16.899999999999999" customHeight="1">
      <c r="B782" s="32"/>
      <c r="C782" s="215" t="s">
        <v>1</v>
      </c>
      <c r="D782" s="215" t="s">
        <v>2347</v>
      </c>
      <c r="E782" s="17" t="s">
        <v>1</v>
      </c>
      <c r="F782" s="216">
        <v>12.938000000000001</v>
      </c>
      <c r="H782" s="32"/>
    </row>
    <row r="783" spans="2:8" s="1" customFormat="1" ht="16.899999999999999" customHeight="1">
      <c r="B783" s="32"/>
      <c r="C783" s="215" t="s">
        <v>1</v>
      </c>
      <c r="D783" s="215" t="s">
        <v>2348</v>
      </c>
      <c r="E783" s="17" t="s">
        <v>1</v>
      </c>
      <c r="F783" s="216">
        <v>17.062999999999999</v>
      </c>
      <c r="H783" s="32"/>
    </row>
    <row r="784" spans="2:8" s="1" customFormat="1" ht="16.899999999999999" customHeight="1">
      <c r="B784" s="32"/>
      <c r="C784" s="215" t="s">
        <v>1</v>
      </c>
      <c r="D784" s="215" t="s">
        <v>2349</v>
      </c>
      <c r="E784" s="17" t="s">
        <v>1</v>
      </c>
      <c r="F784" s="216">
        <v>9.75</v>
      </c>
      <c r="H784" s="32"/>
    </row>
    <row r="785" spans="2:8" s="1" customFormat="1" ht="16.899999999999999" customHeight="1">
      <c r="B785" s="32"/>
      <c r="C785" s="215" t="s">
        <v>1</v>
      </c>
      <c r="D785" s="215" t="s">
        <v>2350</v>
      </c>
      <c r="E785" s="17" t="s">
        <v>1</v>
      </c>
      <c r="F785" s="216">
        <v>36.238</v>
      </c>
      <c r="H785" s="32"/>
    </row>
    <row r="786" spans="2:8" s="1" customFormat="1" ht="16.899999999999999" customHeight="1">
      <c r="B786" s="32"/>
      <c r="C786" s="215" t="s">
        <v>1</v>
      </c>
      <c r="D786" s="215" t="s">
        <v>795</v>
      </c>
      <c r="E786" s="17" t="s">
        <v>1</v>
      </c>
      <c r="F786" s="216">
        <v>-4.32</v>
      </c>
      <c r="H786" s="32"/>
    </row>
    <row r="787" spans="2:8" s="1" customFormat="1" ht="16.899999999999999" customHeight="1">
      <c r="B787" s="32"/>
      <c r="C787" s="215" t="s">
        <v>1</v>
      </c>
      <c r="D787" s="215" t="s">
        <v>2351</v>
      </c>
      <c r="E787" s="17" t="s">
        <v>1</v>
      </c>
      <c r="F787" s="216">
        <v>36.238</v>
      </c>
      <c r="H787" s="32"/>
    </row>
    <row r="788" spans="2:8" s="1" customFormat="1" ht="16.899999999999999" customHeight="1">
      <c r="B788" s="32"/>
      <c r="C788" s="215" t="s">
        <v>1</v>
      </c>
      <c r="D788" s="215" t="s">
        <v>2352</v>
      </c>
      <c r="E788" s="17" t="s">
        <v>1</v>
      </c>
      <c r="F788" s="216">
        <v>50.7</v>
      </c>
      <c r="H788" s="32"/>
    </row>
    <row r="789" spans="2:8" s="1" customFormat="1" ht="16.899999999999999" customHeight="1">
      <c r="B789" s="32"/>
      <c r="C789" s="215" t="s">
        <v>1</v>
      </c>
      <c r="D789" s="215" t="s">
        <v>2353</v>
      </c>
      <c r="E789" s="17" t="s">
        <v>1</v>
      </c>
      <c r="F789" s="216">
        <v>0</v>
      </c>
      <c r="H789" s="32"/>
    </row>
    <row r="790" spans="2:8" s="1" customFormat="1" ht="16.899999999999999" customHeight="1">
      <c r="B790" s="32"/>
      <c r="C790" s="215" t="s">
        <v>1</v>
      </c>
      <c r="D790" s="215" t="s">
        <v>2354</v>
      </c>
      <c r="E790" s="17" t="s">
        <v>1</v>
      </c>
      <c r="F790" s="216">
        <v>0</v>
      </c>
      <c r="H790" s="32"/>
    </row>
    <row r="791" spans="2:8" s="1" customFormat="1" ht="16.899999999999999" customHeight="1">
      <c r="B791" s="32"/>
      <c r="C791" s="215" t="s">
        <v>1</v>
      </c>
      <c r="D791" s="215" t="s">
        <v>2355</v>
      </c>
      <c r="E791" s="17" t="s">
        <v>1</v>
      </c>
      <c r="F791" s="216">
        <v>16.215</v>
      </c>
      <c r="H791" s="32"/>
    </row>
    <row r="792" spans="2:8" s="1" customFormat="1" ht="16.899999999999999" customHeight="1">
      <c r="B792" s="32"/>
      <c r="C792" s="215" t="s">
        <v>1</v>
      </c>
      <c r="D792" s="215" t="s">
        <v>2356</v>
      </c>
      <c r="E792" s="17" t="s">
        <v>1</v>
      </c>
      <c r="F792" s="216">
        <v>0</v>
      </c>
      <c r="H792" s="32"/>
    </row>
    <row r="793" spans="2:8" s="1" customFormat="1" ht="16.899999999999999" customHeight="1">
      <c r="B793" s="32"/>
      <c r="C793" s="215" t="s">
        <v>1</v>
      </c>
      <c r="D793" s="215" t="s">
        <v>2357</v>
      </c>
      <c r="E793" s="17" t="s">
        <v>1</v>
      </c>
      <c r="F793" s="216">
        <v>0</v>
      </c>
      <c r="H793" s="32"/>
    </row>
    <row r="794" spans="2:8" s="1" customFormat="1" ht="16.899999999999999" customHeight="1">
      <c r="B794" s="32"/>
      <c r="C794" s="215" t="s">
        <v>1</v>
      </c>
      <c r="D794" s="215" t="s">
        <v>2358</v>
      </c>
      <c r="E794" s="17" t="s">
        <v>1</v>
      </c>
      <c r="F794" s="216">
        <v>0</v>
      </c>
      <c r="H794" s="32"/>
    </row>
    <row r="795" spans="2:8" s="1" customFormat="1" ht="16.899999999999999" customHeight="1">
      <c r="B795" s="32"/>
      <c r="C795" s="215" t="s">
        <v>1</v>
      </c>
      <c r="D795" s="215" t="s">
        <v>797</v>
      </c>
      <c r="E795" s="17" t="s">
        <v>1</v>
      </c>
      <c r="F795" s="216">
        <v>0</v>
      </c>
      <c r="H795" s="32"/>
    </row>
    <row r="796" spans="2:8" s="1" customFormat="1" ht="16.899999999999999" customHeight="1">
      <c r="B796" s="32"/>
      <c r="C796" s="215" t="s">
        <v>1</v>
      </c>
      <c r="D796" s="215" t="s">
        <v>2355</v>
      </c>
      <c r="E796" s="17" t="s">
        <v>1</v>
      </c>
      <c r="F796" s="216">
        <v>16.215</v>
      </c>
      <c r="H796" s="32"/>
    </row>
    <row r="797" spans="2:8" s="1" customFormat="1" ht="16.899999999999999" customHeight="1">
      <c r="B797" s="32"/>
      <c r="C797" s="215" t="s">
        <v>1</v>
      </c>
      <c r="D797" s="215" t="s">
        <v>2359</v>
      </c>
      <c r="E797" s="17" t="s">
        <v>1</v>
      </c>
      <c r="F797" s="216">
        <v>0</v>
      </c>
      <c r="H797" s="32"/>
    </row>
    <row r="798" spans="2:8" s="1" customFormat="1" ht="16.899999999999999" customHeight="1">
      <c r="B798" s="32"/>
      <c r="C798" s="215" t="s">
        <v>1</v>
      </c>
      <c r="D798" s="215" t="s">
        <v>2360</v>
      </c>
      <c r="E798" s="17" t="s">
        <v>1</v>
      </c>
      <c r="F798" s="216">
        <v>0</v>
      </c>
      <c r="H798" s="32"/>
    </row>
    <row r="799" spans="2:8" s="1" customFormat="1" ht="16.899999999999999" customHeight="1">
      <c r="B799" s="32"/>
      <c r="C799" s="215" t="s">
        <v>1</v>
      </c>
      <c r="D799" s="215" t="s">
        <v>2361</v>
      </c>
      <c r="E799" s="17" t="s">
        <v>1</v>
      </c>
      <c r="F799" s="216">
        <v>0</v>
      </c>
      <c r="H799" s="32"/>
    </row>
    <row r="800" spans="2:8" s="1" customFormat="1" ht="16.899999999999999" customHeight="1">
      <c r="B800" s="32"/>
      <c r="C800" s="215" t="s">
        <v>1</v>
      </c>
      <c r="D800" s="215" t="s">
        <v>801</v>
      </c>
      <c r="E800" s="17" t="s">
        <v>1</v>
      </c>
      <c r="F800" s="216">
        <v>67.05</v>
      </c>
      <c r="H800" s="32"/>
    </row>
    <row r="801" spans="2:8" s="1" customFormat="1" ht="16.899999999999999" customHeight="1">
      <c r="B801" s="32"/>
      <c r="C801" s="215" t="s">
        <v>1</v>
      </c>
      <c r="D801" s="215" t="s">
        <v>802</v>
      </c>
      <c r="E801" s="17" t="s">
        <v>1</v>
      </c>
      <c r="F801" s="216">
        <v>22.184999999999999</v>
      </c>
      <c r="H801" s="32"/>
    </row>
    <row r="802" spans="2:8" s="1" customFormat="1" ht="16.899999999999999" customHeight="1">
      <c r="B802" s="32"/>
      <c r="C802" s="215" t="s">
        <v>1</v>
      </c>
      <c r="D802" s="215" t="s">
        <v>2362</v>
      </c>
      <c r="E802" s="17" t="s">
        <v>1</v>
      </c>
      <c r="F802" s="216">
        <v>60.75</v>
      </c>
      <c r="H802" s="32"/>
    </row>
    <row r="803" spans="2:8" s="1" customFormat="1" ht="16.899999999999999" customHeight="1">
      <c r="B803" s="32"/>
      <c r="C803" s="215" t="s">
        <v>1</v>
      </c>
      <c r="D803" s="215" t="s">
        <v>2363</v>
      </c>
      <c r="E803" s="17" t="s">
        <v>1</v>
      </c>
      <c r="F803" s="216">
        <v>-1.8</v>
      </c>
      <c r="H803" s="32"/>
    </row>
    <row r="804" spans="2:8" s="1" customFormat="1" ht="16.899999999999999" customHeight="1">
      <c r="B804" s="32"/>
      <c r="C804" s="215" t="s">
        <v>1</v>
      </c>
      <c r="D804" s="215" t="s">
        <v>2364</v>
      </c>
      <c r="E804" s="17" t="s">
        <v>1</v>
      </c>
      <c r="F804" s="216">
        <v>0</v>
      </c>
      <c r="H804" s="32"/>
    </row>
    <row r="805" spans="2:8" s="1" customFormat="1" ht="16.899999999999999" customHeight="1">
      <c r="B805" s="32"/>
      <c r="C805" s="215" t="s">
        <v>1</v>
      </c>
      <c r="D805" s="215" t="s">
        <v>2365</v>
      </c>
      <c r="E805" s="17" t="s">
        <v>1</v>
      </c>
      <c r="F805" s="216">
        <v>0</v>
      </c>
      <c r="H805" s="32"/>
    </row>
    <row r="806" spans="2:8" s="1" customFormat="1" ht="16.899999999999999" customHeight="1">
      <c r="B806" s="32"/>
      <c r="C806" s="215" t="s">
        <v>1</v>
      </c>
      <c r="D806" s="215" t="s">
        <v>804</v>
      </c>
      <c r="E806" s="17" t="s">
        <v>1</v>
      </c>
      <c r="F806" s="216">
        <v>43.335000000000001</v>
      </c>
      <c r="H806" s="32"/>
    </row>
    <row r="807" spans="2:8" s="1" customFormat="1" ht="16.899999999999999" customHeight="1">
      <c r="B807" s="32"/>
      <c r="C807" s="215" t="s">
        <v>1</v>
      </c>
      <c r="D807" s="215" t="s">
        <v>805</v>
      </c>
      <c r="E807" s="17" t="s">
        <v>1</v>
      </c>
      <c r="F807" s="216">
        <v>5.0599999999999996</v>
      </c>
      <c r="H807" s="32"/>
    </row>
    <row r="808" spans="2:8" s="1" customFormat="1" ht="16.899999999999999" customHeight="1">
      <c r="B808" s="32"/>
      <c r="C808" s="215" t="s">
        <v>1</v>
      </c>
      <c r="D808" s="215" t="s">
        <v>806</v>
      </c>
      <c r="E808" s="17" t="s">
        <v>1</v>
      </c>
      <c r="F808" s="216">
        <v>59.475000000000001</v>
      </c>
      <c r="H808" s="32"/>
    </row>
    <row r="809" spans="2:8" s="1" customFormat="1" ht="16.899999999999999" customHeight="1">
      <c r="B809" s="32"/>
      <c r="C809" s="215" t="s">
        <v>1</v>
      </c>
      <c r="D809" s="215" t="s">
        <v>807</v>
      </c>
      <c r="E809" s="17" t="s">
        <v>1</v>
      </c>
      <c r="F809" s="216">
        <v>-3.6</v>
      </c>
      <c r="H809" s="32"/>
    </row>
    <row r="810" spans="2:8" s="1" customFormat="1" ht="16.899999999999999" customHeight="1">
      <c r="B810" s="32"/>
      <c r="C810" s="215" t="s">
        <v>1</v>
      </c>
      <c r="D810" s="215" t="s">
        <v>808</v>
      </c>
      <c r="E810" s="17" t="s">
        <v>1</v>
      </c>
      <c r="F810" s="216">
        <v>422.5</v>
      </c>
      <c r="H810" s="32"/>
    </row>
    <row r="811" spans="2:8" s="1" customFormat="1" ht="16.899999999999999" customHeight="1">
      <c r="B811" s="32"/>
      <c r="C811" s="215" t="s">
        <v>1</v>
      </c>
      <c r="D811" s="215" t="s">
        <v>444</v>
      </c>
      <c r="E811" s="17" t="s">
        <v>1</v>
      </c>
      <c r="F811" s="216">
        <v>-2.9</v>
      </c>
      <c r="H811" s="32"/>
    </row>
    <row r="812" spans="2:8" s="1" customFormat="1" ht="16.899999999999999" customHeight="1">
      <c r="B812" s="32"/>
      <c r="C812" s="215" t="s">
        <v>1</v>
      </c>
      <c r="D812" s="215" t="s">
        <v>809</v>
      </c>
      <c r="E812" s="17" t="s">
        <v>1</v>
      </c>
      <c r="F812" s="216">
        <v>44.780999999999999</v>
      </c>
      <c r="H812" s="32"/>
    </row>
    <row r="813" spans="2:8" s="1" customFormat="1" ht="16.899999999999999" customHeight="1">
      <c r="B813" s="32"/>
      <c r="C813" s="215" t="s">
        <v>1</v>
      </c>
      <c r="D813" s="215" t="s">
        <v>810</v>
      </c>
      <c r="E813" s="17" t="s">
        <v>1</v>
      </c>
      <c r="F813" s="216">
        <v>-4.5</v>
      </c>
      <c r="H813" s="32"/>
    </row>
    <row r="814" spans="2:8" s="1" customFormat="1" ht="16.899999999999999" customHeight="1">
      <c r="B814" s="32"/>
      <c r="C814" s="215" t="s">
        <v>1</v>
      </c>
      <c r="D814" s="215" t="s">
        <v>2366</v>
      </c>
      <c r="E814" s="17" t="s">
        <v>1</v>
      </c>
      <c r="F814" s="216">
        <v>8.25</v>
      </c>
      <c r="H814" s="32"/>
    </row>
    <row r="815" spans="2:8" s="1" customFormat="1" ht="16.899999999999999" customHeight="1">
      <c r="B815" s="32"/>
      <c r="C815" s="215" t="s">
        <v>1</v>
      </c>
      <c r="D815" s="215" t="s">
        <v>811</v>
      </c>
      <c r="E815" s="17" t="s">
        <v>1</v>
      </c>
      <c r="F815" s="216">
        <v>12.42</v>
      </c>
      <c r="H815" s="32"/>
    </row>
    <row r="816" spans="2:8" s="1" customFormat="1" ht="16.899999999999999" customHeight="1">
      <c r="B816" s="32"/>
      <c r="C816" s="215" t="s">
        <v>1</v>
      </c>
      <c r="D816" s="215" t="s">
        <v>812</v>
      </c>
      <c r="E816" s="17" t="s">
        <v>1</v>
      </c>
      <c r="F816" s="216">
        <v>39.26</v>
      </c>
      <c r="H816" s="32"/>
    </row>
    <row r="817" spans="2:8" s="1" customFormat="1" ht="16.899999999999999" customHeight="1">
      <c r="B817" s="32"/>
      <c r="C817" s="215" t="s">
        <v>1</v>
      </c>
      <c r="D817" s="215" t="s">
        <v>813</v>
      </c>
      <c r="E817" s="17" t="s">
        <v>1</v>
      </c>
      <c r="F817" s="216">
        <v>-7.56</v>
      </c>
      <c r="H817" s="32"/>
    </row>
    <row r="818" spans="2:8" s="1" customFormat="1" ht="16.899999999999999" customHeight="1">
      <c r="B818" s="32"/>
      <c r="C818" s="215" t="s">
        <v>1</v>
      </c>
      <c r="D818" s="215" t="s">
        <v>814</v>
      </c>
      <c r="E818" s="17" t="s">
        <v>1</v>
      </c>
      <c r="F818" s="216">
        <v>53.95</v>
      </c>
      <c r="H818" s="32"/>
    </row>
    <row r="819" spans="2:8" s="1" customFormat="1" ht="16.899999999999999" customHeight="1">
      <c r="B819" s="32"/>
      <c r="C819" s="215" t="s">
        <v>1</v>
      </c>
      <c r="D819" s="215" t="s">
        <v>815</v>
      </c>
      <c r="E819" s="17" t="s">
        <v>1</v>
      </c>
      <c r="F819" s="216">
        <v>8.25</v>
      </c>
      <c r="H819" s="32"/>
    </row>
    <row r="820" spans="2:8" s="1" customFormat="1" ht="16.899999999999999" customHeight="1">
      <c r="B820" s="32"/>
      <c r="C820" s="215" t="s">
        <v>1</v>
      </c>
      <c r="D820" s="215" t="s">
        <v>816</v>
      </c>
      <c r="E820" s="17" t="s">
        <v>1</v>
      </c>
      <c r="F820" s="216">
        <v>57.07</v>
      </c>
      <c r="H820" s="32"/>
    </row>
    <row r="821" spans="2:8" s="1" customFormat="1" ht="16.899999999999999" customHeight="1">
      <c r="B821" s="32"/>
      <c r="C821" s="215" t="s">
        <v>1</v>
      </c>
      <c r="D821" s="215" t="s">
        <v>532</v>
      </c>
      <c r="E821" s="17" t="s">
        <v>1</v>
      </c>
      <c r="F821" s="216">
        <v>-1.8</v>
      </c>
      <c r="H821" s="32"/>
    </row>
    <row r="822" spans="2:8" s="1" customFormat="1" ht="16.899999999999999" customHeight="1">
      <c r="B822" s="32"/>
      <c r="C822" s="215" t="s">
        <v>1</v>
      </c>
      <c r="D822" s="215" t="s">
        <v>2367</v>
      </c>
      <c r="E822" s="17" t="s">
        <v>1</v>
      </c>
      <c r="F822" s="216">
        <v>55.25</v>
      </c>
      <c r="H822" s="32"/>
    </row>
    <row r="823" spans="2:8" s="1" customFormat="1" ht="16.899999999999999" customHeight="1">
      <c r="B823" s="32"/>
      <c r="C823" s="215" t="s">
        <v>1</v>
      </c>
      <c r="D823" s="215" t="s">
        <v>2368</v>
      </c>
      <c r="E823" s="17" t="s">
        <v>1</v>
      </c>
      <c r="F823" s="216">
        <v>0</v>
      </c>
      <c r="H823" s="32"/>
    </row>
    <row r="824" spans="2:8" s="1" customFormat="1" ht="16.899999999999999" customHeight="1">
      <c r="B824" s="32"/>
      <c r="C824" s="215" t="s">
        <v>1</v>
      </c>
      <c r="D824" s="215" t="s">
        <v>2369</v>
      </c>
      <c r="E824" s="17" t="s">
        <v>1</v>
      </c>
      <c r="F824" s="216">
        <v>169.65</v>
      </c>
      <c r="H824" s="32"/>
    </row>
    <row r="825" spans="2:8" s="1" customFormat="1" ht="16.899999999999999" customHeight="1">
      <c r="B825" s="32"/>
      <c r="C825" s="215" t="s">
        <v>1</v>
      </c>
      <c r="D825" s="215" t="s">
        <v>2370</v>
      </c>
      <c r="E825" s="17" t="s">
        <v>1</v>
      </c>
      <c r="F825" s="216">
        <v>-4.46</v>
      </c>
      <c r="H825" s="32"/>
    </row>
    <row r="826" spans="2:8" s="1" customFormat="1" ht="16.899999999999999" customHeight="1">
      <c r="B826" s="32"/>
      <c r="C826" s="215" t="s">
        <v>1</v>
      </c>
      <c r="D826" s="215" t="s">
        <v>2371</v>
      </c>
      <c r="E826" s="17" t="s">
        <v>1</v>
      </c>
      <c r="F826" s="216">
        <v>48.75</v>
      </c>
      <c r="H826" s="32"/>
    </row>
    <row r="827" spans="2:8" s="1" customFormat="1" ht="16.899999999999999" customHeight="1">
      <c r="B827" s="32"/>
      <c r="C827" s="215" t="s">
        <v>1</v>
      </c>
      <c r="D827" s="215" t="s">
        <v>2372</v>
      </c>
      <c r="E827" s="17" t="s">
        <v>1</v>
      </c>
      <c r="F827" s="216">
        <v>26.52</v>
      </c>
      <c r="H827" s="32"/>
    </row>
    <row r="828" spans="2:8" s="1" customFormat="1" ht="16.899999999999999" customHeight="1">
      <c r="B828" s="32"/>
      <c r="C828" s="215" t="s">
        <v>1</v>
      </c>
      <c r="D828" s="215" t="s">
        <v>2373</v>
      </c>
      <c r="E828" s="17" t="s">
        <v>1</v>
      </c>
      <c r="F828" s="216">
        <v>54.795000000000002</v>
      </c>
      <c r="H828" s="32"/>
    </row>
    <row r="829" spans="2:8" s="1" customFormat="1" ht="16.899999999999999" customHeight="1">
      <c r="B829" s="32"/>
      <c r="C829" s="215" t="s">
        <v>1</v>
      </c>
      <c r="D829" s="215" t="s">
        <v>2374</v>
      </c>
      <c r="E829" s="17" t="s">
        <v>1</v>
      </c>
      <c r="F829" s="216">
        <v>30</v>
      </c>
      <c r="H829" s="32"/>
    </row>
    <row r="830" spans="2:8" s="1" customFormat="1" ht="16.899999999999999" customHeight="1">
      <c r="B830" s="32"/>
      <c r="C830" s="215" t="s">
        <v>1</v>
      </c>
      <c r="D830" s="215" t="s">
        <v>2376</v>
      </c>
      <c r="E830" s="17" t="s">
        <v>1</v>
      </c>
      <c r="F830" s="216">
        <v>0</v>
      </c>
      <c r="H830" s="32"/>
    </row>
    <row r="831" spans="2:8" s="1" customFormat="1" ht="16.899999999999999" customHeight="1">
      <c r="B831" s="32"/>
      <c r="C831" s="215" t="s">
        <v>1</v>
      </c>
      <c r="D831" s="215" t="s">
        <v>2377</v>
      </c>
      <c r="E831" s="17" t="s">
        <v>1</v>
      </c>
      <c r="F831" s="216">
        <v>50.7</v>
      </c>
      <c r="H831" s="32"/>
    </row>
    <row r="832" spans="2:8" s="1" customFormat="1" ht="16.899999999999999" customHeight="1">
      <c r="B832" s="32"/>
      <c r="C832" s="215" t="s">
        <v>1</v>
      </c>
      <c r="D832" s="215" t="s">
        <v>2378</v>
      </c>
      <c r="E832" s="17" t="s">
        <v>1</v>
      </c>
      <c r="F832" s="216">
        <v>-2.88</v>
      </c>
      <c r="H832" s="32"/>
    </row>
    <row r="833" spans="2:8" s="1" customFormat="1" ht="16.899999999999999" customHeight="1">
      <c r="B833" s="32"/>
      <c r="C833" s="215" t="s">
        <v>1</v>
      </c>
      <c r="D833" s="215" t="s">
        <v>2379</v>
      </c>
      <c r="E833" s="17" t="s">
        <v>1</v>
      </c>
      <c r="F833" s="216">
        <v>-3.24</v>
      </c>
      <c r="H833" s="32"/>
    </row>
    <row r="834" spans="2:8" s="1" customFormat="1" ht="16.899999999999999" customHeight="1">
      <c r="B834" s="32"/>
      <c r="C834" s="215" t="s">
        <v>1</v>
      </c>
      <c r="D834" s="215" t="s">
        <v>829</v>
      </c>
      <c r="E834" s="17" t="s">
        <v>1</v>
      </c>
      <c r="F834" s="216">
        <v>62.92</v>
      </c>
      <c r="H834" s="32"/>
    </row>
    <row r="835" spans="2:8" s="1" customFormat="1" ht="16.899999999999999" customHeight="1">
      <c r="B835" s="32"/>
      <c r="C835" s="215" t="s">
        <v>1</v>
      </c>
      <c r="D835" s="215" t="s">
        <v>830</v>
      </c>
      <c r="E835" s="17" t="s">
        <v>1</v>
      </c>
      <c r="F835" s="216">
        <v>-6.84</v>
      </c>
      <c r="H835" s="32"/>
    </row>
    <row r="836" spans="2:8" s="1" customFormat="1" ht="16.899999999999999" customHeight="1">
      <c r="B836" s="32"/>
      <c r="C836" s="215" t="s">
        <v>1</v>
      </c>
      <c r="D836" s="215" t="s">
        <v>831</v>
      </c>
      <c r="E836" s="17" t="s">
        <v>1</v>
      </c>
      <c r="F836" s="216">
        <v>62.854999999999997</v>
      </c>
      <c r="H836" s="32"/>
    </row>
    <row r="837" spans="2:8" s="1" customFormat="1" ht="16.899999999999999" customHeight="1">
      <c r="B837" s="32"/>
      <c r="C837" s="215" t="s">
        <v>1</v>
      </c>
      <c r="D837" s="215" t="s">
        <v>830</v>
      </c>
      <c r="E837" s="17" t="s">
        <v>1</v>
      </c>
      <c r="F837" s="216">
        <v>-6.84</v>
      </c>
      <c r="H837" s="32"/>
    </row>
    <row r="838" spans="2:8" s="1" customFormat="1" ht="16.899999999999999" customHeight="1">
      <c r="B838" s="32"/>
      <c r="C838" s="215" t="s">
        <v>1</v>
      </c>
      <c r="D838" s="215" t="s">
        <v>832</v>
      </c>
      <c r="E838" s="17" t="s">
        <v>1</v>
      </c>
      <c r="F838" s="216">
        <v>29.483000000000001</v>
      </c>
      <c r="H838" s="32"/>
    </row>
    <row r="839" spans="2:8" s="1" customFormat="1" ht="16.899999999999999" customHeight="1">
      <c r="B839" s="32"/>
      <c r="C839" s="215" t="s">
        <v>1</v>
      </c>
      <c r="D839" s="215" t="s">
        <v>2380</v>
      </c>
      <c r="E839" s="17" t="s">
        <v>1</v>
      </c>
      <c r="F839" s="216">
        <v>-1.4850000000000001</v>
      </c>
      <c r="H839" s="32"/>
    </row>
    <row r="840" spans="2:8" s="1" customFormat="1" ht="16.899999999999999" customHeight="1">
      <c r="B840" s="32"/>
      <c r="C840" s="215" t="s">
        <v>1</v>
      </c>
      <c r="D840" s="215" t="s">
        <v>833</v>
      </c>
      <c r="E840" s="17" t="s">
        <v>1</v>
      </c>
      <c r="F840" s="216">
        <v>29.451000000000001</v>
      </c>
      <c r="H840" s="32"/>
    </row>
    <row r="841" spans="2:8" s="1" customFormat="1" ht="16.899999999999999" customHeight="1">
      <c r="B841" s="32"/>
      <c r="C841" s="215" t="s">
        <v>1</v>
      </c>
      <c r="D841" s="215" t="s">
        <v>2380</v>
      </c>
      <c r="E841" s="17" t="s">
        <v>1</v>
      </c>
      <c r="F841" s="216">
        <v>-1.4850000000000001</v>
      </c>
      <c r="H841" s="32"/>
    </row>
    <row r="842" spans="2:8" s="1" customFormat="1" ht="16.899999999999999" customHeight="1">
      <c r="B842" s="32"/>
      <c r="C842" s="215" t="s">
        <v>1</v>
      </c>
      <c r="D842" s="215" t="s">
        <v>834</v>
      </c>
      <c r="E842" s="17" t="s">
        <v>1</v>
      </c>
      <c r="F842" s="216">
        <v>30.556999999999999</v>
      </c>
      <c r="H842" s="32"/>
    </row>
    <row r="843" spans="2:8" s="1" customFormat="1" ht="16.899999999999999" customHeight="1">
      <c r="B843" s="32"/>
      <c r="C843" s="215" t="s">
        <v>1</v>
      </c>
      <c r="D843" s="215" t="s">
        <v>2380</v>
      </c>
      <c r="E843" s="17" t="s">
        <v>1</v>
      </c>
      <c r="F843" s="216">
        <v>-1.4850000000000001</v>
      </c>
      <c r="H843" s="32"/>
    </row>
    <row r="844" spans="2:8" s="1" customFormat="1" ht="16.899999999999999" customHeight="1">
      <c r="B844" s="32"/>
      <c r="C844" s="215" t="s">
        <v>1</v>
      </c>
      <c r="D844" s="215" t="s">
        <v>2381</v>
      </c>
      <c r="E844" s="17" t="s">
        <v>1</v>
      </c>
      <c r="F844" s="216">
        <v>2.9</v>
      </c>
      <c r="H844" s="32"/>
    </row>
    <row r="845" spans="2:8" s="1" customFormat="1" ht="16.899999999999999" customHeight="1">
      <c r="B845" s="32"/>
      <c r="C845" s="215" t="s">
        <v>1</v>
      </c>
      <c r="D845" s="215" t="s">
        <v>2382</v>
      </c>
      <c r="E845" s="17" t="s">
        <v>1</v>
      </c>
      <c r="F845" s="216">
        <v>39.033000000000001</v>
      </c>
      <c r="H845" s="32"/>
    </row>
    <row r="846" spans="2:8" s="1" customFormat="1" ht="16.899999999999999" customHeight="1">
      <c r="B846" s="32"/>
      <c r="C846" s="215" t="s">
        <v>1</v>
      </c>
      <c r="D846" s="215" t="s">
        <v>871</v>
      </c>
      <c r="E846" s="17" t="s">
        <v>1</v>
      </c>
      <c r="F846" s="216">
        <v>-5.04</v>
      </c>
      <c r="H846" s="32"/>
    </row>
    <row r="847" spans="2:8" s="1" customFormat="1" ht="16.899999999999999" customHeight="1">
      <c r="B847" s="32"/>
      <c r="C847" s="215" t="s">
        <v>1</v>
      </c>
      <c r="D847" s="215" t="s">
        <v>2383</v>
      </c>
      <c r="E847" s="17" t="s">
        <v>1</v>
      </c>
      <c r="F847" s="216">
        <v>9.6690000000000005</v>
      </c>
      <c r="H847" s="32"/>
    </row>
    <row r="848" spans="2:8" s="1" customFormat="1" ht="16.899999999999999" customHeight="1">
      <c r="B848" s="32"/>
      <c r="C848" s="215" t="s">
        <v>1</v>
      </c>
      <c r="D848" s="215" t="s">
        <v>871</v>
      </c>
      <c r="E848" s="17" t="s">
        <v>1</v>
      </c>
      <c r="F848" s="216">
        <v>-5.04</v>
      </c>
      <c r="H848" s="32"/>
    </row>
    <row r="849" spans="2:8" s="1" customFormat="1" ht="16.899999999999999" customHeight="1">
      <c r="B849" s="32"/>
      <c r="C849" s="215" t="s">
        <v>1</v>
      </c>
      <c r="D849" s="215" t="s">
        <v>2384</v>
      </c>
      <c r="E849" s="17" t="s">
        <v>1</v>
      </c>
      <c r="F849" s="216">
        <v>0</v>
      </c>
      <c r="H849" s="32"/>
    </row>
    <row r="850" spans="2:8" s="1" customFormat="1" ht="16.899999999999999" customHeight="1">
      <c r="B850" s="32"/>
      <c r="C850" s="215" t="s">
        <v>1</v>
      </c>
      <c r="D850" s="215" t="s">
        <v>2385</v>
      </c>
      <c r="E850" s="17" t="s">
        <v>1</v>
      </c>
      <c r="F850" s="216">
        <v>23.725000000000001</v>
      </c>
      <c r="H850" s="32"/>
    </row>
    <row r="851" spans="2:8" s="1" customFormat="1" ht="16.899999999999999" customHeight="1">
      <c r="B851" s="32"/>
      <c r="C851" s="215" t="s">
        <v>1</v>
      </c>
      <c r="D851" s="215" t="s">
        <v>791</v>
      </c>
      <c r="E851" s="17" t="s">
        <v>1</v>
      </c>
      <c r="F851" s="216">
        <v>-5.04</v>
      </c>
      <c r="H851" s="32"/>
    </row>
    <row r="852" spans="2:8" s="1" customFormat="1" ht="16.899999999999999" customHeight="1">
      <c r="B852" s="32"/>
      <c r="C852" s="215" t="s">
        <v>1</v>
      </c>
      <c r="D852" s="215" t="s">
        <v>2386</v>
      </c>
      <c r="E852" s="17" t="s">
        <v>1</v>
      </c>
      <c r="F852" s="216">
        <v>28.6</v>
      </c>
      <c r="H852" s="32"/>
    </row>
    <row r="853" spans="2:8" s="1" customFormat="1" ht="16.899999999999999" customHeight="1">
      <c r="B853" s="32"/>
      <c r="C853" s="215" t="s">
        <v>1</v>
      </c>
      <c r="D853" s="215" t="s">
        <v>2387</v>
      </c>
      <c r="E853" s="17" t="s">
        <v>1</v>
      </c>
      <c r="F853" s="216">
        <v>35.75</v>
      </c>
      <c r="H853" s="32"/>
    </row>
    <row r="854" spans="2:8" s="1" customFormat="1" ht="16.899999999999999" customHeight="1">
      <c r="B854" s="32"/>
      <c r="C854" s="215" t="s">
        <v>1</v>
      </c>
      <c r="D854" s="215" t="s">
        <v>473</v>
      </c>
      <c r="E854" s="17" t="s">
        <v>1</v>
      </c>
      <c r="F854" s="216">
        <v>-1.6</v>
      </c>
      <c r="H854" s="32"/>
    </row>
    <row r="855" spans="2:8" s="1" customFormat="1" ht="16.899999999999999" customHeight="1">
      <c r="B855" s="32"/>
      <c r="C855" s="215" t="s">
        <v>1</v>
      </c>
      <c r="D855" s="215" t="s">
        <v>2388</v>
      </c>
      <c r="E855" s="17" t="s">
        <v>1</v>
      </c>
      <c r="F855" s="216">
        <v>20.547999999999998</v>
      </c>
      <c r="H855" s="32"/>
    </row>
    <row r="856" spans="2:8" s="1" customFormat="1" ht="16.899999999999999" customHeight="1">
      <c r="B856" s="32"/>
      <c r="C856" s="215" t="s">
        <v>1</v>
      </c>
      <c r="D856" s="215" t="s">
        <v>3268</v>
      </c>
      <c r="E856" s="17" t="s">
        <v>1</v>
      </c>
      <c r="F856" s="216">
        <v>17.899999999999999</v>
      </c>
      <c r="H856" s="32"/>
    </row>
    <row r="857" spans="2:8" s="1" customFormat="1" ht="16.899999999999999" customHeight="1">
      <c r="B857" s="32"/>
      <c r="C857" s="215" t="s">
        <v>1</v>
      </c>
      <c r="D857" s="215" t="s">
        <v>3269</v>
      </c>
      <c r="E857" s="17" t="s">
        <v>1</v>
      </c>
      <c r="F857" s="216">
        <v>25.7</v>
      </c>
      <c r="H857" s="32"/>
    </row>
    <row r="858" spans="2:8" s="1" customFormat="1" ht="16.899999999999999" customHeight="1">
      <c r="B858" s="32"/>
      <c r="C858" s="215" t="s">
        <v>1</v>
      </c>
      <c r="D858" s="215" t="s">
        <v>3270</v>
      </c>
      <c r="E858" s="17" t="s">
        <v>1</v>
      </c>
      <c r="F858" s="216">
        <v>18</v>
      </c>
      <c r="H858" s="32"/>
    </row>
    <row r="859" spans="2:8" s="1" customFormat="1" ht="16.899999999999999" customHeight="1">
      <c r="B859" s="32"/>
      <c r="C859" s="215" t="s">
        <v>1</v>
      </c>
      <c r="D859" s="215" t="s">
        <v>3271</v>
      </c>
      <c r="E859" s="17" t="s">
        <v>1</v>
      </c>
      <c r="F859" s="216">
        <v>33</v>
      </c>
      <c r="H859" s="32"/>
    </row>
    <row r="860" spans="2:8" s="1" customFormat="1" ht="16.899999999999999" customHeight="1">
      <c r="B860" s="32"/>
      <c r="C860" s="215" t="s">
        <v>1</v>
      </c>
      <c r="D860" s="215" t="s">
        <v>3272</v>
      </c>
      <c r="E860" s="17" t="s">
        <v>1</v>
      </c>
      <c r="F860" s="216">
        <v>11.6</v>
      </c>
      <c r="H860" s="32"/>
    </row>
    <row r="861" spans="2:8" s="1" customFormat="1" ht="16.899999999999999" customHeight="1">
      <c r="B861" s="32"/>
      <c r="C861" s="215" t="s">
        <v>1</v>
      </c>
      <c r="D861" s="215" t="s">
        <v>3273</v>
      </c>
      <c r="E861" s="17" t="s">
        <v>1</v>
      </c>
      <c r="F861" s="216">
        <v>12</v>
      </c>
      <c r="H861" s="32"/>
    </row>
    <row r="862" spans="2:8" s="1" customFormat="1" ht="16.899999999999999" customHeight="1">
      <c r="B862" s="32"/>
      <c r="C862" s="215" t="s">
        <v>1</v>
      </c>
      <c r="D862" s="215" t="s">
        <v>3274</v>
      </c>
      <c r="E862" s="17" t="s">
        <v>1</v>
      </c>
      <c r="F862" s="216">
        <v>9</v>
      </c>
      <c r="H862" s="32"/>
    </row>
    <row r="863" spans="2:8" s="1" customFormat="1" ht="16.899999999999999" customHeight="1">
      <c r="B863" s="32"/>
      <c r="C863" s="215" t="s">
        <v>1</v>
      </c>
      <c r="D863" s="215" t="s">
        <v>3275</v>
      </c>
      <c r="E863" s="17" t="s">
        <v>1</v>
      </c>
      <c r="F863" s="216">
        <v>13</v>
      </c>
      <c r="H863" s="32"/>
    </row>
    <row r="864" spans="2:8" s="1" customFormat="1" ht="16.899999999999999" customHeight="1">
      <c r="B864" s="32"/>
      <c r="C864" s="215" t="s">
        <v>1</v>
      </c>
      <c r="D864" s="215" t="s">
        <v>3276</v>
      </c>
      <c r="E864" s="17" t="s">
        <v>1</v>
      </c>
      <c r="F864" s="216">
        <v>10.3</v>
      </c>
      <c r="H864" s="32"/>
    </row>
    <row r="865" spans="2:8" s="1" customFormat="1" ht="16.899999999999999" customHeight="1">
      <c r="B865" s="32"/>
      <c r="C865" s="215" t="s">
        <v>1</v>
      </c>
      <c r="D865" s="215" t="s">
        <v>3277</v>
      </c>
      <c r="E865" s="17" t="s">
        <v>1</v>
      </c>
      <c r="F865" s="216">
        <v>14.9</v>
      </c>
      <c r="H865" s="32"/>
    </row>
    <row r="866" spans="2:8" s="1" customFormat="1" ht="16.899999999999999" customHeight="1">
      <c r="B866" s="32"/>
      <c r="C866" s="215" t="s">
        <v>1</v>
      </c>
      <c r="D866" s="215" t="s">
        <v>1684</v>
      </c>
      <c r="E866" s="17" t="s">
        <v>1</v>
      </c>
      <c r="F866" s="216">
        <v>0</v>
      </c>
      <c r="H866" s="32"/>
    </row>
    <row r="867" spans="2:8" s="1" customFormat="1" ht="16.899999999999999" customHeight="1">
      <c r="B867" s="32"/>
      <c r="C867" s="215" t="s">
        <v>1</v>
      </c>
      <c r="D867" s="215" t="s">
        <v>3278</v>
      </c>
      <c r="E867" s="17" t="s">
        <v>1</v>
      </c>
      <c r="F867" s="216">
        <v>25.5</v>
      </c>
      <c r="H867" s="32"/>
    </row>
    <row r="868" spans="2:8" s="1" customFormat="1" ht="16.899999999999999" customHeight="1">
      <c r="B868" s="32"/>
      <c r="C868" s="215" t="s">
        <v>1</v>
      </c>
      <c r="D868" s="215" t="s">
        <v>3279</v>
      </c>
      <c r="E868" s="17" t="s">
        <v>1</v>
      </c>
      <c r="F868" s="216">
        <v>19</v>
      </c>
      <c r="H868" s="32"/>
    </row>
    <row r="869" spans="2:8" s="1" customFormat="1" ht="16.899999999999999" customHeight="1">
      <c r="B869" s="32"/>
      <c r="C869" s="215" t="s">
        <v>1</v>
      </c>
      <c r="D869" s="215" t="s">
        <v>3280</v>
      </c>
      <c r="E869" s="17" t="s">
        <v>1</v>
      </c>
      <c r="F869" s="216">
        <v>19</v>
      </c>
      <c r="H869" s="32"/>
    </row>
    <row r="870" spans="2:8" s="1" customFormat="1" ht="16.899999999999999" customHeight="1">
      <c r="B870" s="32"/>
      <c r="C870" s="215" t="s">
        <v>1</v>
      </c>
      <c r="D870" s="215" t="s">
        <v>3281</v>
      </c>
      <c r="E870" s="17" t="s">
        <v>1</v>
      </c>
      <c r="F870" s="216">
        <v>12.7</v>
      </c>
      <c r="H870" s="32"/>
    </row>
    <row r="871" spans="2:8" s="1" customFormat="1" ht="16.899999999999999" customHeight="1">
      <c r="B871" s="32"/>
      <c r="C871" s="215" t="s">
        <v>1</v>
      </c>
      <c r="D871" s="215" t="s">
        <v>3282</v>
      </c>
      <c r="E871" s="17" t="s">
        <v>1</v>
      </c>
      <c r="F871" s="216">
        <v>13.25</v>
      </c>
      <c r="H871" s="32"/>
    </row>
    <row r="872" spans="2:8" s="1" customFormat="1" ht="16.899999999999999" customHeight="1">
      <c r="B872" s="32"/>
      <c r="C872" s="215" t="s">
        <v>1</v>
      </c>
      <c r="D872" s="215" t="s">
        <v>3283</v>
      </c>
      <c r="E872" s="17" t="s">
        <v>1</v>
      </c>
      <c r="F872" s="216">
        <v>14.6</v>
      </c>
      <c r="H872" s="32"/>
    </row>
    <row r="873" spans="2:8" s="1" customFormat="1" ht="16.899999999999999" customHeight="1">
      <c r="B873" s="32"/>
      <c r="C873" s="215" t="s">
        <v>1</v>
      </c>
      <c r="D873" s="215" t="s">
        <v>3284</v>
      </c>
      <c r="E873" s="17" t="s">
        <v>1</v>
      </c>
      <c r="F873" s="216">
        <v>12.7</v>
      </c>
      <c r="H873" s="32"/>
    </row>
    <row r="874" spans="2:8" s="1" customFormat="1" ht="16.899999999999999" customHeight="1">
      <c r="B874" s="32"/>
      <c r="C874" s="215" t="s">
        <v>1</v>
      </c>
      <c r="D874" s="215" t="s">
        <v>3285</v>
      </c>
      <c r="E874" s="17" t="s">
        <v>1</v>
      </c>
      <c r="F874" s="216">
        <v>19</v>
      </c>
      <c r="H874" s="32"/>
    </row>
    <row r="875" spans="2:8" s="1" customFormat="1" ht="16.899999999999999" customHeight="1">
      <c r="B875" s="32"/>
      <c r="C875" s="215" t="s">
        <v>1</v>
      </c>
      <c r="D875" s="215" t="s">
        <v>3286</v>
      </c>
      <c r="E875" s="17" t="s">
        <v>1</v>
      </c>
      <c r="F875" s="216">
        <v>13.25</v>
      </c>
      <c r="H875" s="32"/>
    </row>
    <row r="876" spans="2:8" s="1" customFormat="1" ht="16.899999999999999" customHeight="1">
      <c r="B876" s="32"/>
      <c r="C876" s="215" t="s">
        <v>1</v>
      </c>
      <c r="D876" s="215" t="s">
        <v>3287</v>
      </c>
      <c r="E876" s="17" t="s">
        <v>1</v>
      </c>
      <c r="F876" s="216">
        <v>14.6</v>
      </c>
      <c r="H876" s="32"/>
    </row>
    <row r="877" spans="2:8" s="1" customFormat="1" ht="16.899999999999999" customHeight="1">
      <c r="B877" s="32"/>
      <c r="C877" s="215" t="s">
        <v>1</v>
      </c>
      <c r="D877" s="215" t="s">
        <v>3288</v>
      </c>
      <c r="E877" s="17" t="s">
        <v>1</v>
      </c>
      <c r="F877" s="216">
        <v>18.858000000000001</v>
      </c>
      <c r="H877" s="32"/>
    </row>
    <row r="878" spans="2:8" s="1" customFormat="1" ht="16.899999999999999" customHeight="1">
      <c r="B878" s="32"/>
      <c r="C878" s="215" t="s">
        <v>1</v>
      </c>
      <c r="D878" s="215" t="s">
        <v>3289</v>
      </c>
      <c r="E878" s="17" t="s">
        <v>1</v>
      </c>
      <c r="F878" s="216">
        <v>25</v>
      </c>
      <c r="H878" s="32"/>
    </row>
    <row r="879" spans="2:8" s="1" customFormat="1" ht="16.899999999999999" customHeight="1">
      <c r="B879" s="32"/>
      <c r="C879" s="215" t="s">
        <v>1</v>
      </c>
      <c r="D879" s="215" t="s">
        <v>3290</v>
      </c>
      <c r="E879" s="17" t="s">
        <v>1</v>
      </c>
      <c r="F879" s="216">
        <v>25</v>
      </c>
      <c r="H879" s="32"/>
    </row>
    <row r="880" spans="2:8" s="1" customFormat="1" ht="16.899999999999999" customHeight="1">
      <c r="B880" s="32"/>
      <c r="C880" s="215" t="s">
        <v>1</v>
      </c>
      <c r="D880" s="215" t="s">
        <v>3291</v>
      </c>
      <c r="E880" s="17" t="s">
        <v>1</v>
      </c>
      <c r="F880" s="216">
        <v>18.600000000000001</v>
      </c>
      <c r="H880" s="32"/>
    </row>
    <row r="881" spans="2:8" s="1" customFormat="1" ht="16.899999999999999" customHeight="1">
      <c r="B881" s="32"/>
      <c r="C881" s="215" t="s">
        <v>1</v>
      </c>
      <c r="D881" s="215" t="s">
        <v>3292</v>
      </c>
      <c r="E881" s="17" t="s">
        <v>1</v>
      </c>
      <c r="F881" s="216">
        <v>21.16</v>
      </c>
      <c r="H881" s="32"/>
    </row>
    <row r="882" spans="2:8" s="1" customFormat="1" ht="16.899999999999999" customHeight="1">
      <c r="B882" s="32"/>
      <c r="C882" s="215" t="s">
        <v>1</v>
      </c>
      <c r="D882" s="215" t="s">
        <v>3293</v>
      </c>
      <c r="E882" s="17" t="s">
        <v>1</v>
      </c>
      <c r="F882" s="216">
        <v>31.54</v>
      </c>
      <c r="H882" s="32"/>
    </row>
    <row r="883" spans="2:8" s="1" customFormat="1" ht="16.899999999999999" customHeight="1">
      <c r="B883" s="32"/>
      <c r="C883" s="215" t="s">
        <v>1</v>
      </c>
      <c r="D883" s="215" t="s">
        <v>3294</v>
      </c>
      <c r="E883" s="17" t="s">
        <v>1</v>
      </c>
      <c r="F883" s="216">
        <v>19.66</v>
      </c>
      <c r="H883" s="32"/>
    </row>
    <row r="884" spans="2:8" s="1" customFormat="1" ht="16.899999999999999" customHeight="1">
      <c r="B884" s="32"/>
      <c r="C884" s="215" t="s">
        <v>1836</v>
      </c>
      <c r="D884" s="215" t="s">
        <v>161</v>
      </c>
      <c r="E884" s="17" t="s">
        <v>1</v>
      </c>
      <c r="F884" s="216">
        <v>971.84799999999996</v>
      </c>
      <c r="H884" s="32"/>
    </row>
    <row r="885" spans="2:8" s="1" customFormat="1" ht="16.899999999999999" customHeight="1">
      <c r="B885" s="32"/>
      <c r="C885" s="217" t="s">
        <v>8385</v>
      </c>
      <c r="H885" s="32"/>
    </row>
    <row r="886" spans="2:8" s="1" customFormat="1" ht="16.899999999999999" customHeight="1">
      <c r="B886" s="32"/>
      <c r="C886" s="215" t="s">
        <v>3230</v>
      </c>
      <c r="D886" s="215" t="s">
        <v>3231</v>
      </c>
      <c r="E886" s="17" t="s">
        <v>396</v>
      </c>
      <c r="F886" s="216">
        <v>971.84799999999996</v>
      </c>
      <c r="H886" s="32"/>
    </row>
    <row r="887" spans="2:8" s="1" customFormat="1" ht="16.899999999999999" customHeight="1">
      <c r="B887" s="32"/>
      <c r="C887" s="215" t="s">
        <v>3296</v>
      </c>
      <c r="D887" s="215" t="s">
        <v>3297</v>
      </c>
      <c r="E887" s="17" t="s">
        <v>396</v>
      </c>
      <c r="F887" s="216">
        <v>992</v>
      </c>
      <c r="H887" s="32"/>
    </row>
    <row r="888" spans="2:8" s="1" customFormat="1" ht="16.899999999999999" customHeight="1">
      <c r="B888" s="32"/>
      <c r="C888" s="211" t="s">
        <v>3146</v>
      </c>
      <c r="D888" s="212" t="s">
        <v>8393</v>
      </c>
      <c r="E888" s="213" t="s">
        <v>178</v>
      </c>
      <c r="F888" s="214">
        <v>215.75</v>
      </c>
      <c r="H888" s="32"/>
    </row>
    <row r="889" spans="2:8" s="1" customFormat="1" ht="16.899999999999999" customHeight="1">
      <c r="B889" s="32"/>
      <c r="C889" s="215" t="s">
        <v>1</v>
      </c>
      <c r="D889" s="215" t="s">
        <v>3136</v>
      </c>
      <c r="E889" s="17" t="s">
        <v>1</v>
      </c>
      <c r="F889" s="216">
        <v>0</v>
      </c>
      <c r="H889" s="32"/>
    </row>
    <row r="890" spans="2:8" s="1" customFormat="1" ht="16.899999999999999" customHeight="1">
      <c r="B890" s="32"/>
      <c r="C890" s="215" t="s">
        <v>1</v>
      </c>
      <c r="D890" s="215" t="s">
        <v>3137</v>
      </c>
      <c r="E890" s="17" t="s">
        <v>1</v>
      </c>
      <c r="F890" s="216">
        <v>0</v>
      </c>
      <c r="H890" s="32"/>
    </row>
    <row r="891" spans="2:8" s="1" customFormat="1" ht="16.899999999999999" customHeight="1">
      <c r="B891" s="32"/>
      <c r="C891" s="215" t="s">
        <v>1</v>
      </c>
      <c r="D891" s="215" t="s">
        <v>3138</v>
      </c>
      <c r="E891" s="17" t="s">
        <v>1</v>
      </c>
      <c r="F891" s="216">
        <v>0</v>
      </c>
      <c r="H891" s="32"/>
    </row>
    <row r="892" spans="2:8" s="1" customFormat="1" ht="16.899999999999999" customHeight="1">
      <c r="B892" s="32"/>
      <c r="C892" s="215" t="s">
        <v>1</v>
      </c>
      <c r="D892" s="215" t="s">
        <v>3139</v>
      </c>
      <c r="E892" s="17" t="s">
        <v>1</v>
      </c>
      <c r="F892" s="216">
        <v>0</v>
      </c>
      <c r="H892" s="32"/>
    </row>
    <row r="893" spans="2:8" s="1" customFormat="1" ht="16.899999999999999" customHeight="1">
      <c r="B893" s="32"/>
      <c r="C893" s="215" t="s">
        <v>1</v>
      </c>
      <c r="D893" s="215" t="s">
        <v>3140</v>
      </c>
      <c r="E893" s="17" t="s">
        <v>1</v>
      </c>
      <c r="F893" s="216">
        <v>0</v>
      </c>
      <c r="H893" s="32"/>
    </row>
    <row r="894" spans="2:8" s="1" customFormat="1" ht="16.899999999999999" customHeight="1">
      <c r="B894" s="32"/>
      <c r="C894" s="215" t="s">
        <v>1</v>
      </c>
      <c r="D894" s="215" t="s">
        <v>3141</v>
      </c>
      <c r="E894" s="17" t="s">
        <v>1</v>
      </c>
      <c r="F894" s="216">
        <v>0</v>
      </c>
      <c r="H894" s="32"/>
    </row>
    <row r="895" spans="2:8" s="1" customFormat="1" ht="16.899999999999999" customHeight="1">
      <c r="B895" s="32"/>
      <c r="C895" s="215" t="s">
        <v>1</v>
      </c>
      <c r="D895" s="215" t="s">
        <v>3142</v>
      </c>
      <c r="E895" s="17" t="s">
        <v>1</v>
      </c>
      <c r="F895" s="216">
        <v>0</v>
      </c>
      <c r="H895" s="32"/>
    </row>
    <row r="896" spans="2:8" s="1" customFormat="1" ht="16.899999999999999" customHeight="1">
      <c r="B896" s="32"/>
      <c r="C896" s="215" t="s">
        <v>1</v>
      </c>
      <c r="D896" s="215" t="s">
        <v>3143</v>
      </c>
      <c r="E896" s="17" t="s">
        <v>1</v>
      </c>
      <c r="F896" s="216">
        <v>222.9</v>
      </c>
      <c r="H896" s="32"/>
    </row>
    <row r="897" spans="2:8" s="1" customFormat="1" ht="16.899999999999999" customHeight="1">
      <c r="B897" s="32"/>
      <c r="C897" s="215" t="s">
        <v>1</v>
      </c>
      <c r="D897" s="215" t="s">
        <v>3144</v>
      </c>
      <c r="E897" s="17" t="s">
        <v>1</v>
      </c>
      <c r="F897" s="216">
        <v>-6.25</v>
      </c>
      <c r="H897" s="32"/>
    </row>
    <row r="898" spans="2:8" s="1" customFormat="1" ht="16.899999999999999" customHeight="1">
      <c r="B898" s="32"/>
      <c r="C898" s="215" t="s">
        <v>1</v>
      </c>
      <c r="D898" s="215" t="s">
        <v>3145</v>
      </c>
      <c r="E898" s="17" t="s">
        <v>1</v>
      </c>
      <c r="F898" s="216">
        <v>-0.9</v>
      </c>
      <c r="H898" s="32"/>
    </row>
    <row r="899" spans="2:8" s="1" customFormat="1" ht="16.899999999999999" customHeight="1">
      <c r="B899" s="32"/>
      <c r="C899" s="215" t="s">
        <v>3146</v>
      </c>
      <c r="D899" s="215" t="s">
        <v>3147</v>
      </c>
      <c r="E899" s="17" t="s">
        <v>1</v>
      </c>
      <c r="F899" s="216">
        <v>215.75</v>
      </c>
      <c r="H899" s="32"/>
    </row>
    <row r="900" spans="2:8" s="1" customFormat="1" ht="16.899999999999999" customHeight="1">
      <c r="B900" s="32"/>
      <c r="C900" s="211" t="s">
        <v>3209</v>
      </c>
      <c r="D900" s="212" t="s">
        <v>8394</v>
      </c>
      <c r="E900" s="213" t="s">
        <v>178</v>
      </c>
      <c r="F900" s="214">
        <v>354.97</v>
      </c>
      <c r="H900" s="32"/>
    </row>
    <row r="901" spans="2:8" s="1" customFormat="1" ht="16.899999999999999" customHeight="1">
      <c r="B901" s="32"/>
      <c r="C901" s="215" t="s">
        <v>1</v>
      </c>
      <c r="D901" s="215" t="s">
        <v>3207</v>
      </c>
      <c r="E901" s="17" t="s">
        <v>1</v>
      </c>
      <c r="F901" s="216">
        <v>0</v>
      </c>
      <c r="H901" s="32"/>
    </row>
    <row r="902" spans="2:8" s="1" customFormat="1" ht="16.899999999999999" customHeight="1">
      <c r="B902" s="32"/>
      <c r="C902" s="215" t="s">
        <v>1</v>
      </c>
      <c r="D902" s="215" t="s">
        <v>3137</v>
      </c>
      <c r="E902" s="17" t="s">
        <v>1</v>
      </c>
      <c r="F902" s="216">
        <v>0</v>
      </c>
      <c r="H902" s="32"/>
    </row>
    <row r="903" spans="2:8" s="1" customFormat="1" ht="16.899999999999999" customHeight="1">
      <c r="B903" s="32"/>
      <c r="C903" s="215" t="s">
        <v>1</v>
      </c>
      <c r="D903" s="215" t="s">
        <v>3138</v>
      </c>
      <c r="E903" s="17" t="s">
        <v>1</v>
      </c>
      <c r="F903" s="216">
        <v>0</v>
      </c>
      <c r="H903" s="32"/>
    </row>
    <row r="904" spans="2:8" s="1" customFormat="1" ht="16.899999999999999" customHeight="1">
      <c r="B904" s="32"/>
      <c r="C904" s="215" t="s">
        <v>1</v>
      </c>
      <c r="D904" s="215" t="s">
        <v>3139</v>
      </c>
      <c r="E904" s="17" t="s">
        <v>1</v>
      </c>
      <c r="F904" s="216">
        <v>0</v>
      </c>
      <c r="H904" s="32"/>
    </row>
    <row r="905" spans="2:8" s="1" customFormat="1" ht="16.899999999999999" customHeight="1">
      <c r="B905" s="32"/>
      <c r="C905" s="215" t="s">
        <v>1</v>
      </c>
      <c r="D905" s="215" t="s">
        <v>3140</v>
      </c>
      <c r="E905" s="17" t="s">
        <v>1</v>
      </c>
      <c r="F905" s="216">
        <v>0</v>
      </c>
      <c r="H905" s="32"/>
    </row>
    <row r="906" spans="2:8" s="1" customFormat="1" ht="16.899999999999999" customHeight="1">
      <c r="B906" s="32"/>
      <c r="C906" s="215" t="s">
        <v>1</v>
      </c>
      <c r="D906" s="215" t="s">
        <v>3141</v>
      </c>
      <c r="E906" s="17" t="s">
        <v>1</v>
      </c>
      <c r="F906" s="216">
        <v>0</v>
      </c>
      <c r="H906" s="32"/>
    </row>
    <row r="907" spans="2:8" s="1" customFormat="1" ht="16.899999999999999" customHeight="1">
      <c r="B907" s="32"/>
      <c r="C907" s="215" t="s">
        <v>1</v>
      </c>
      <c r="D907" s="215" t="s">
        <v>3142</v>
      </c>
      <c r="E907" s="17" t="s">
        <v>1</v>
      </c>
      <c r="F907" s="216">
        <v>0</v>
      </c>
      <c r="H907" s="32"/>
    </row>
    <row r="908" spans="2:8" s="1" customFormat="1" ht="16.899999999999999" customHeight="1">
      <c r="B908" s="32"/>
      <c r="C908" s="215" t="s">
        <v>1</v>
      </c>
      <c r="D908" s="215" t="s">
        <v>1</v>
      </c>
      <c r="E908" s="17" t="s">
        <v>1</v>
      </c>
      <c r="F908" s="216">
        <v>0</v>
      </c>
      <c r="H908" s="32"/>
    </row>
    <row r="909" spans="2:8" s="1" customFormat="1" ht="22.5">
      <c r="B909" s="32"/>
      <c r="C909" s="215" t="s">
        <v>1</v>
      </c>
      <c r="D909" s="215" t="s">
        <v>3208</v>
      </c>
      <c r="E909" s="17" t="s">
        <v>1</v>
      </c>
      <c r="F909" s="216">
        <v>354.97</v>
      </c>
      <c r="H909" s="32"/>
    </row>
    <row r="910" spans="2:8" s="1" customFormat="1" ht="16.899999999999999" customHeight="1">
      <c r="B910" s="32"/>
      <c r="C910" s="215" t="s">
        <v>3209</v>
      </c>
      <c r="D910" s="215" t="s">
        <v>3210</v>
      </c>
      <c r="E910" s="17" t="s">
        <v>1</v>
      </c>
      <c r="F910" s="216">
        <v>354.97</v>
      </c>
      <c r="H910" s="32"/>
    </row>
    <row r="911" spans="2:8" s="1" customFormat="1" ht="16.899999999999999" customHeight="1">
      <c r="B911" s="32"/>
      <c r="C911" s="211" t="s">
        <v>1932</v>
      </c>
      <c r="D911" s="212" t="s">
        <v>1933</v>
      </c>
      <c r="E911" s="213" t="s">
        <v>178</v>
      </c>
      <c r="F911" s="214">
        <v>389.65</v>
      </c>
      <c r="H911" s="32"/>
    </row>
    <row r="912" spans="2:8" s="1" customFormat="1" ht="16.899999999999999" customHeight="1">
      <c r="B912" s="32"/>
      <c r="C912" s="215" t="s">
        <v>1</v>
      </c>
      <c r="D912" s="215" t="s">
        <v>3186</v>
      </c>
      <c r="E912" s="17" t="s">
        <v>1</v>
      </c>
      <c r="F912" s="216">
        <v>0</v>
      </c>
      <c r="H912" s="32"/>
    </row>
    <row r="913" spans="2:8" s="1" customFormat="1" ht="16.899999999999999" customHeight="1">
      <c r="B913" s="32"/>
      <c r="C913" s="215" t="s">
        <v>1</v>
      </c>
      <c r="D913" s="215" t="s">
        <v>3137</v>
      </c>
      <c r="E913" s="17" t="s">
        <v>1</v>
      </c>
      <c r="F913" s="216">
        <v>0</v>
      </c>
      <c r="H913" s="32"/>
    </row>
    <row r="914" spans="2:8" s="1" customFormat="1" ht="16.899999999999999" customHeight="1">
      <c r="B914" s="32"/>
      <c r="C914" s="215" t="s">
        <v>1</v>
      </c>
      <c r="D914" s="215" t="s">
        <v>3138</v>
      </c>
      <c r="E914" s="17" t="s">
        <v>1</v>
      </c>
      <c r="F914" s="216">
        <v>0</v>
      </c>
      <c r="H914" s="32"/>
    </row>
    <row r="915" spans="2:8" s="1" customFormat="1" ht="16.899999999999999" customHeight="1">
      <c r="B915" s="32"/>
      <c r="C915" s="215" t="s">
        <v>1</v>
      </c>
      <c r="D915" s="215" t="s">
        <v>3139</v>
      </c>
      <c r="E915" s="17" t="s">
        <v>1</v>
      </c>
      <c r="F915" s="216">
        <v>0</v>
      </c>
      <c r="H915" s="32"/>
    </row>
    <row r="916" spans="2:8" s="1" customFormat="1" ht="16.899999999999999" customHeight="1">
      <c r="B916" s="32"/>
      <c r="C916" s="215" t="s">
        <v>1</v>
      </c>
      <c r="D916" s="215" t="s">
        <v>3140</v>
      </c>
      <c r="E916" s="17" t="s">
        <v>1</v>
      </c>
      <c r="F916" s="216">
        <v>0</v>
      </c>
      <c r="H916" s="32"/>
    </row>
    <row r="917" spans="2:8" s="1" customFormat="1" ht="16.899999999999999" customHeight="1">
      <c r="B917" s="32"/>
      <c r="C917" s="215" t="s">
        <v>1</v>
      </c>
      <c r="D917" s="215" t="s">
        <v>3141</v>
      </c>
      <c r="E917" s="17" t="s">
        <v>1</v>
      </c>
      <c r="F917" s="216">
        <v>0</v>
      </c>
      <c r="H917" s="32"/>
    </row>
    <row r="918" spans="2:8" s="1" customFormat="1" ht="16.899999999999999" customHeight="1">
      <c r="B918" s="32"/>
      <c r="C918" s="215" t="s">
        <v>1</v>
      </c>
      <c r="D918" s="215" t="s">
        <v>3142</v>
      </c>
      <c r="E918" s="17" t="s">
        <v>1</v>
      </c>
      <c r="F918" s="216">
        <v>0</v>
      </c>
      <c r="H918" s="32"/>
    </row>
    <row r="919" spans="2:8" s="1" customFormat="1" ht="16.899999999999999" customHeight="1">
      <c r="B919" s="32"/>
      <c r="C919" s="215" t="s">
        <v>1</v>
      </c>
      <c r="D919" s="215" t="s">
        <v>3187</v>
      </c>
      <c r="E919" s="17" t="s">
        <v>1</v>
      </c>
      <c r="F919" s="216">
        <v>198.08</v>
      </c>
      <c r="H919" s="32"/>
    </row>
    <row r="920" spans="2:8" s="1" customFormat="1" ht="16.899999999999999" customHeight="1">
      <c r="B920" s="32"/>
      <c r="C920" s="215" t="s">
        <v>1</v>
      </c>
      <c r="D920" s="215" t="s">
        <v>3188</v>
      </c>
      <c r="E920" s="17" t="s">
        <v>1</v>
      </c>
      <c r="F920" s="216">
        <v>66.31</v>
      </c>
      <c r="H920" s="32"/>
    </row>
    <row r="921" spans="2:8" s="1" customFormat="1" ht="16.899999999999999" customHeight="1">
      <c r="B921" s="32"/>
      <c r="C921" s="215" t="s">
        <v>1</v>
      </c>
      <c r="D921" s="215" t="s">
        <v>3189</v>
      </c>
      <c r="E921" s="17" t="s">
        <v>1</v>
      </c>
      <c r="F921" s="216">
        <v>43.1</v>
      </c>
      <c r="H921" s="32"/>
    </row>
    <row r="922" spans="2:8" s="1" customFormat="1" ht="16.899999999999999" customHeight="1">
      <c r="B922" s="32"/>
      <c r="C922" s="215" t="s">
        <v>1</v>
      </c>
      <c r="D922" s="215" t="s">
        <v>3148</v>
      </c>
      <c r="E922" s="17" t="s">
        <v>1</v>
      </c>
      <c r="F922" s="216">
        <v>0</v>
      </c>
      <c r="H922" s="32"/>
    </row>
    <row r="923" spans="2:8" s="1" customFormat="1" ht="16.899999999999999" customHeight="1">
      <c r="B923" s="32"/>
      <c r="C923" s="215" t="s">
        <v>1</v>
      </c>
      <c r="D923" s="215" t="s">
        <v>3149</v>
      </c>
      <c r="E923" s="17" t="s">
        <v>1</v>
      </c>
      <c r="F923" s="216">
        <v>0</v>
      </c>
      <c r="H923" s="32"/>
    </row>
    <row r="924" spans="2:8" s="1" customFormat="1" ht="16.899999999999999" customHeight="1">
      <c r="B924" s="32"/>
      <c r="C924" s="215" t="s">
        <v>1</v>
      </c>
      <c r="D924" s="215" t="s">
        <v>3150</v>
      </c>
      <c r="E924" s="17" t="s">
        <v>1</v>
      </c>
      <c r="F924" s="216">
        <v>0</v>
      </c>
      <c r="H924" s="32"/>
    </row>
    <row r="925" spans="2:8" s="1" customFormat="1" ht="16.899999999999999" customHeight="1">
      <c r="B925" s="32"/>
      <c r="C925" s="215" t="s">
        <v>1</v>
      </c>
      <c r="D925" s="215" t="s">
        <v>3151</v>
      </c>
      <c r="E925" s="17" t="s">
        <v>1</v>
      </c>
      <c r="F925" s="216">
        <v>0</v>
      </c>
      <c r="H925" s="32"/>
    </row>
    <row r="926" spans="2:8" s="1" customFormat="1" ht="16.899999999999999" customHeight="1">
      <c r="B926" s="32"/>
      <c r="C926" s="215" t="s">
        <v>1</v>
      </c>
      <c r="D926" s="215" t="s">
        <v>3142</v>
      </c>
      <c r="E926" s="17" t="s">
        <v>1</v>
      </c>
      <c r="F926" s="216">
        <v>0</v>
      </c>
      <c r="H926" s="32"/>
    </row>
    <row r="927" spans="2:8" s="1" customFormat="1" ht="16.899999999999999" customHeight="1">
      <c r="B927" s="32"/>
      <c r="C927" s="215" t="s">
        <v>1</v>
      </c>
      <c r="D927" s="215" t="s">
        <v>3192</v>
      </c>
      <c r="E927" s="17" t="s">
        <v>1</v>
      </c>
      <c r="F927" s="216">
        <v>18.82</v>
      </c>
      <c r="H927" s="32"/>
    </row>
    <row r="928" spans="2:8" s="1" customFormat="1" ht="16.899999999999999" customHeight="1">
      <c r="B928" s="32"/>
      <c r="C928" s="215" t="s">
        <v>1</v>
      </c>
      <c r="D928" s="215" t="s">
        <v>3193</v>
      </c>
      <c r="E928" s="17" t="s">
        <v>1</v>
      </c>
      <c r="F928" s="216">
        <v>14.74</v>
      </c>
      <c r="H928" s="32"/>
    </row>
    <row r="929" spans="2:8" s="1" customFormat="1" ht="16.899999999999999" customHeight="1">
      <c r="B929" s="32"/>
      <c r="C929" s="215" t="s">
        <v>1</v>
      </c>
      <c r="D929" s="215" t="s">
        <v>3194</v>
      </c>
      <c r="E929" s="17" t="s">
        <v>1</v>
      </c>
      <c r="F929" s="216">
        <v>3</v>
      </c>
      <c r="H929" s="32"/>
    </row>
    <row r="930" spans="2:8" s="1" customFormat="1" ht="16.899999999999999" customHeight="1">
      <c r="B930" s="32"/>
      <c r="C930" s="215" t="s">
        <v>1</v>
      </c>
      <c r="D930" s="215" t="s">
        <v>3154</v>
      </c>
      <c r="E930" s="17" t="s">
        <v>1</v>
      </c>
      <c r="F930" s="216">
        <v>0</v>
      </c>
      <c r="H930" s="32"/>
    </row>
    <row r="931" spans="2:8" s="1" customFormat="1" ht="16.899999999999999" customHeight="1">
      <c r="B931" s="32"/>
      <c r="C931" s="215" t="s">
        <v>1</v>
      </c>
      <c r="D931" s="215" t="s">
        <v>3149</v>
      </c>
      <c r="E931" s="17" t="s">
        <v>1</v>
      </c>
      <c r="F931" s="216">
        <v>0</v>
      </c>
      <c r="H931" s="32"/>
    </row>
    <row r="932" spans="2:8" s="1" customFormat="1" ht="16.899999999999999" customHeight="1">
      <c r="B932" s="32"/>
      <c r="C932" s="215" t="s">
        <v>1</v>
      </c>
      <c r="D932" s="215" t="s">
        <v>3155</v>
      </c>
      <c r="E932" s="17" t="s">
        <v>1</v>
      </c>
      <c r="F932" s="216">
        <v>0</v>
      </c>
      <c r="H932" s="32"/>
    </row>
    <row r="933" spans="2:8" s="1" customFormat="1" ht="16.899999999999999" customHeight="1">
      <c r="B933" s="32"/>
      <c r="C933" s="215" t="s">
        <v>1</v>
      </c>
      <c r="D933" s="215" t="s">
        <v>3151</v>
      </c>
      <c r="E933" s="17" t="s">
        <v>1</v>
      </c>
      <c r="F933" s="216">
        <v>0</v>
      </c>
      <c r="H933" s="32"/>
    </row>
    <row r="934" spans="2:8" s="1" customFormat="1" ht="16.899999999999999" customHeight="1">
      <c r="B934" s="32"/>
      <c r="C934" s="215" t="s">
        <v>1</v>
      </c>
      <c r="D934" s="215" t="s">
        <v>3156</v>
      </c>
      <c r="E934" s="17" t="s">
        <v>1</v>
      </c>
      <c r="F934" s="216">
        <v>0</v>
      </c>
      <c r="H934" s="32"/>
    </row>
    <row r="935" spans="2:8" s="1" customFormat="1" ht="16.899999999999999" customHeight="1">
      <c r="B935" s="32"/>
      <c r="C935" s="215" t="s">
        <v>1</v>
      </c>
      <c r="D935" s="215" t="s">
        <v>3151</v>
      </c>
      <c r="E935" s="17" t="s">
        <v>1</v>
      </c>
      <c r="F935" s="216">
        <v>0</v>
      </c>
      <c r="H935" s="32"/>
    </row>
    <row r="936" spans="2:8" s="1" customFormat="1" ht="16.899999999999999" customHeight="1">
      <c r="B936" s="32"/>
      <c r="C936" s="215" t="s">
        <v>1</v>
      </c>
      <c r="D936" s="215" t="s">
        <v>3142</v>
      </c>
      <c r="E936" s="17" t="s">
        <v>1</v>
      </c>
      <c r="F936" s="216">
        <v>0</v>
      </c>
      <c r="H936" s="32"/>
    </row>
    <row r="937" spans="2:8" s="1" customFormat="1" ht="16.899999999999999" customHeight="1">
      <c r="B937" s="32"/>
      <c r="C937" s="215" t="s">
        <v>1</v>
      </c>
      <c r="D937" s="215" t="s">
        <v>3196</v>
      </c>
      <c r="E937" s="17" t="s">
        <v>1</v>
      </c>
      <c r="F937" s="216">
        <v>39.369999999999997</v>
      </c>
      <c r="H937" s="32"/>
    </row>
    <row r="938" spans="2:8" s="1" customFormat="1" ht="16.899999999999999" customHeight="1">
      <c r="B938" s="32"/>
      <c r="C938" s="215" t="s">
        <v>1</v>
      </c>
      <c r="D938" s="215" t="s">
        <v>3197</v>
      </c>
      <c r="E938" s="17" t="s">
        <v>1</v>
      </c>
      <c r="F938" s="216">
        <v>6.23</v>
      </c>
      <c r="H938" s="32"/>
    </row>
    <row r="939" spans="2:8" s="1" customFormat="1" ht="16.899999999999999" customHeight="1">
      <c r="B939" s="32"/>
      <c r="C939" s="215" t="s">
        <v>1932</v>
      </c>
      <c r="D939" s="215" t="s">
        <v>161</v>
      </c>
      <c r="E939" s="17" t="s">
        <v>1</v>
      </c>
      <c r="F939" s="216">
        <v>389.65</v>
      </c>
      <c r="H939" s="32"/>
    </row>
    <row r="940" spans="2:8" s="1" customFormat="1" ht="16.899999999999999" customHeight="1">
      <c r="B940" s="32"/>
      <c r="C940" s="217" t="s">
        <v>8385</v>
      </c>
      <c r="H940" s="32"/>
    </row>
    <row r="941" spans="2:8" s="1" customFormat="1" ht="22.5">
      <c r="B941" s="32"/>
      <c r="C941" s="215" t="s">
        <v>3183</v>
      </c>
      <c r="D941" s="215" t="s">
        <v>3184</v>
      </c>
      <c r="E941" s="17" t="s">
        <v>178</v>
      </c>
      <c r="F941" s="216">
        <v>389.65</v>
      </c>
      <c r="H941" s="32"/>
    </row>
    <row r="942" spans="2:8" s="1" customFormat="1" ht="16.899999999999999" customHeight="1">
      <c r="B942" s="32"/>
      <c r="C942" s="215" t="s">
        <v>2233</v>
      </c>
      <c r="D942" s="215" t="s">
        <v>2234</v>
      </c>
      <c r="E942" s="17" t="s">
        <v>178</v>
      </c>
      <c r="F942" s="216">
        <v>1284.0060000000001</v>
      </c>
      <c r="H942" s="32"/>
    </row>
    <row r="943" spans="2:8" s="1" customFormat="1" ht="16.899999999999999" customHeight="1">
      <c r="B943" s="32"/>
      <c r="C943" s="215" t="s">
        <v>3226</v>
      </c>
      <c r="D943" s="215" t="s">
        <v>3227</v>
      </c>
      <c r="E943" s="17" t="s">
        <v>178</v>
      </c>
      <c r="F943" s="216">
        <v>1042.8599999999999</v>
      </c>
      <c r="H943" s="32"/>
    </row>
    <row r="944" spans="2:8" s="1" customFormat="1" ht="16.899999999999999" customHeight="1">
      <c r="B944" s="32"/>
      <c r="C944" s="215" t="s">
        <v>3222</v>
      </c>
      <c r="D944" s="215" t="s">
        <v>3223</v>
      </c>
      <c r="E944" s="17" t="s">
        <v>178</v>
      </c>
      <c r="F944" s="216">
        <v>1042.8599999999999</v>
      </c>
      <c r="H944" s="32"/>
    </row>
    <row r="945" spans="2:8" s="1" customFormat="1" ht="16.899999999999999" customHeight="1">
      <c r="B945" s="32"/>
      <c r="C945" s="215" t="s">
        <v>3218</v>
      </c>
      <c r="D945" s="215" t="s">
        <v>3219</v>
      </c>
      <c r="E945" s="17" t="s">
        <v>178</v>
      </c>
      <c r="F945" s="216">
        <v>1042.8599999999999</v>
      </c>
      <c r="H945" s="32"/>
    </row>
    <row r="946" spans="2:8" s="1" customFormat="1" ht="22.5">
      <c r="B946" s="32"/>
      <c r="C946" s="215" t="s">
        <v>3170</v>
      </c>
      <c r="D946" s="215" t="s">
        <v>3171</v>
      </c>
      <c r="E946" s="17" t="s">
        <v>178</v>
      </c>
      <c r="F946" s="216">
        <v>410</v>
      </c>
      <c r="H946" s="32"/>
    </row>
    <row r="947" spans="2:8" s="1" customFormat="1" ht="16.899999999999999" customHeight="1">
      <c r="B947" s="32"/>
      <c r="C947" s="211" t="s">
        <v>1833</v>
      </c>
      <c r="D947" s="212" t="s">
        <v>1834</v>
      </c>
      <c r="E947" s="213" t="s">
        <v>178</v>
      </c>
      <c r="F947" s="214">
        <v>279.47000000000003</v>
      </c>
      <c r="H947" s="32"/>
    </row>
    <row r="948" spans="2:8" s="1" customFormat="1" ht="16.899999999999999" customHeight="1">
      <c r="B948" s="32"/>
      <c r="C948" s="215" t="s">
        <v>1</v>
      </c>
      <c r="D948" s="215" t="s">
        <v>3136</v>
      </c>
      <c r="E948" s="17" t="s">
        <v>1</v>
      </c>
      <c r="F948" s="216">
        <v>0</v>
      </c>
      <c r="H948" s="32"/>
    </row>
    <row r="949" spans="2:8" s="1" customFormat="1" ht="16.899999999999999" customHeight="1">
      <c r="B949" s="32"/>
      <c r="C949" s="215" t="s">
        <v>1</v>
      </c>
      <c r="D949" s="215" t="s">
        <v>3137</v>
      </c>
      <c r="E949" s="17" t="s">
        <v>1</v>
      </c>
      <c r="F949" s="216">
        <v>0</v>
      </c>
      <c r="H949" s="32"/>
    </row>
    <row r="950" spans="2:8" s="1" customFormat="1" ht="16.899999999999999" customHeight="1">
      <c r="B950" s="32"/>
      <c r="C950" s="215" t="s">
        <v>1</v>
      </c>
      <c r="D950" s="215" t="s">
        <v>3138</v>
      </c>
      <c r="E950" s="17" t="s">
        <v>1</v>
      </c>
      <c r="F950" s="216">
        <v>0</v>
      </c>
      <c r="H950" s="32"/>
    </row>
    <row r="951" spans="2:8" s="1" customFormat="1" ht="16.899999999999999" customHeight="1">
      <c r="B951" s="32"/>
      <c r="C951" s="215" t="s">
        <v>1</v>
      </c>
      <c r="D951" s="215" t="s">
        <v>3139</v>
      </c>
      <c r="E951" s="17" t="s">
        <v>1</v>
      </c>
      <c r="F951" s="216">
        <v>0</v>
      </c>
      <c r="H951" s="32"/>
    </row>
    <row r="952" spans="2:8" s="1" customFormat="1" ht="16.899999999999999" customHeight="1">
      <c r="B952" s="32"/>
      <c r="C952" s="215" t="s">
        <v>1</v>
      </c>
      <c r="D952" s="215" t="s">
        <v>3140</v>
      </c>
      <c r="E952" s="17" t="s">
        <v>1</v>
      </c>
      <c r="F952" s="216">
        <v>0</v>
      </c>
      <c r="H952" s="32"/>
    </row>
    <row r="953" spans="2:8" s="1" customFormat="1" ht="16.899999999999999" customHeight="1">
      <c r="B953" s="32"/>
      <c r="C953" s="215" t="s">
        <v>1</v>
      </c>
      <c r="D953" s="215" t="s">
        <v>3141</v>
      </c>
      <c r="E953" s="17" t="s">
        <v>1</v>
      </c>
      <c r="F953" s="216">
        <v>0</v>
      </c>
      <c r="H953" s="32"/>
    </row>
    <row r="954" spans="2:8" s="1" customFormat="1" ht="16.899999999999999" customHeight="1">
      <c r="B954" s="32"/>
      <c r="C954" s="215" t="s">
        <v>1</v>
      </c>
      <c r="D954" s="215" t="s">
        <v>3142</v>
      </c>
      <c r="E954" s="17" t="s">
        <v>1</v>
      </c>
      <c r="F954" s="216">
        <v>0</v>
      </c>
      <c r="H954" s="32"/>
    </row>
    <row r="955" spans="2:8" s="1" customFormat="1" ht="16.899999999999999" customHeight="1">
      <c r="B955" s="32"/>
      <c r="C955" s="215" t="s">
        <v>1</v>
      </c>
      <c r="D955" s="215" t="s">
        <v>3143</v>
      </c>
      <c r="E955" s="17" t="s">
        <v>1</v>
      </c>
      <c r="F955" s="216">
        <v>222.9</v>
      </c>
      <c r="H955" s="32"/>
    </row>
    <row r="956" spans="2:8" s="1" customFormat="1" ht="16.899999999999999" customHeight="1">
      <c r="B956" s="32"/>
      <c r="C956" s="215" t="s">
        <v>1</v>
      </c>
      <c r="D956" s="215" t="s">
        <v>3144</v>
      </c>
      <c r="E956" s="17" t="s">
        <v>1</v>
      </c>
      <c r="F956" s="216">
        <v>-6.25</v>
      </c>
      <c r="H956" s="32"/>
    </row>
    <row r="957" spans="2:8" s="1" customFormat="1" ht="16.899999999999999" customHeight="1">
      <c r="B957" s="32"/>
      <c r="C957" s="215" t="s">
        <v>1</v>
      </c>
      <c r="D957" s="215" t="s">
        <v>3145</v>
      </c>
      <c r="E957" s="17" t="s">
        <v>1</v>
      </c>
      <c r="F957" s="216">
        <v>-0.9</v>
      </c>
      <c r="H957" s="32"/>
    </row>
    <row r="958" spans="2:8" s="1" customFormat="1" ht="16.899999999999999" customHeight="1">
      <c r="B958" s="32"/>
      <c r="C958" s="215" t="s">
        <v>1</v>
      </c>
      <c r="D958" s="215" t="s">
        <v>3148</v>
      </c>
      <c r="E958" s="17" t="s">
        <v>1</v>
      </c>
      <c r="F958" s="216">
        <v>0</v>
      </c>
      <c r="H958" s="32"/>
    </row>
    <row r="959" spans="2:8" s="1" customFormat="1" ht="16.899999999999999" customHeight="1">
      <c r="B959" s="32"/>
      <c r="C959" s="215" t="s">
        <v>1</v>
      </c>
      <c r="D959" s="215" t="s">
        <v>3149</v>
      </c>
      <c r="E959" s="17" t="s">
        <v>1</v>
      </c>
      <c r="F959" s="216">
        <v>0</v>
      </c>
      <c r="H959" s="32"/>
    </row>
    <row r="960" spans="2:8" s="1" customFormat="1" ht="16.899999999999999" customHeight="1">
      <c r="B960" s="32"/>
      <c r="C960" s="215" t="s">
        <v>1</v>
      </c>
      <c r="D960" s="215" t="s">
        <v>3150</v>
      </c>
      <c r="E960" s="17" t="s">
        <v>1</v>
      </c>
      <c r="F960" s="216">
        <v>0</v>
      </c>
      <c r="H960" s="32"/>
    </row>
    <row r="961" spans="2:8" s="1" customFormat="1" ht="16.899999999999999" customHeight="1">
      <c r="B961" s="32"/>
      <c r="C961" s="215" t="s">
        <v>1</v>
      </c>
      <c r="D961" s="215" t="s">
        <v>3151</v>
      </c>
      <c r="E961" s="17" t="s">
        <v>1</v>
      </c>
      <c r="F961" s="216">
        <v>0</v>
      </c>
      <c r="H961" s="32"/>
    </row>
    <row r="962" spans="2:8" s="1" customFormat="1" ht="16.899999999999999" customHeight="1">
      <c r="B962" s="32"/>
      <c r="C962" s="215" t="s">
        <v>1</v>
      </c>
      <c r="D962" s="215" t="s">
        <v>3142</v>
      </c>
      <c r="E962" s="17" t="s">
        <v>1</v>
      </c>
      <c r="F962" s="216">
        <v>0</v>
      </c>
      <c r="H962" s="32"/>
    </row>
    <row r="963" spans="2:8" s="1" customFormat="1" ht="16.899999999999999" customHeight="1">
      <c r="B963" s="32"/>
      <c r="C963" s="215" t="s">
        <v>1</v>
      </c>
      <c r="D963" s="215" t="s">
        <v>3152</v>
      </c>
      <c r="E963" s="17" t="s">
        <v>1</v>
      </c>
      <c r="F963" s="216">
        <v>56.07</v>
      </c>
      <c r="H963" s="32"/>
    </row>
    <row r="964" spans="2:8" s="1" customFormat="1" ht="16.899999999999999" customHeight="1">
      <c r="B964" s="32"/>
      <c r="C964" s="215" t="s">
        <v>1</v>
      </c>
      <c r="D964" s="215" t="s">
        <v>3154</v>
      </c>
      <c r="E964" s="17" t="s">
        <v>1</v>
      </c>
      <c r="F964" s="216">
        <v>0</v>
      </c>
      <c r="H964" s="32"/>
    </row>
    <row r="965" spans="2:8" s="1" customFormat="1" ht="16.899999999999999" customHeight="1">
      <c r="B965" s="32"/>
      <c r="C965" s="215" t="s">
        <v>1</v>
      </c>
      <c r="D965" s="215" t="s">
        <v>3149</v>
      </c>
      <c r="E965" s="17" t="s">
        <v>1</v>
      </c>
      <c r="F965" s="216">
        <v>0</v>
      </c>
      <c r="H965" s="32"/>
    </row>
    <row r="966" spans="2:8" s="1" customFormat="1" ht="16.899999999999999" customHeight="1">
      <c r="B966" s="32"/>
      <c r="C966" s="215" t="s">
        <v>1</v>
      </c>
      <c r="D966" s="215" t="s">
        <v>3155</v>
      </c>
      <c r="E966" s="17" t="s">
        <v>1</v>
      </c>
      <c r="F966" s="216">
        <v>0</v>
      </c>
      <c r="H966" s="32"/>
    </row>
    <row r="967" spans="2:8" s="1" customFormat="1" ht="16.899999999999999" customHeight="1">
      <c r="B967" s="32"/>
      <c r="C967" s="215" t="s">
        <v>1</v>
      </c>
      <c r="D967" s="215" t="s">
        <v>3151</v>
      </c>
      <c r="E967" s="17" t="s">
        <v>1</v>
      </c>
      <c r="F967" s="216">
        <v>0</v>
      </c>
      <c r="H967" s="32"/>
    </row>
    <row r="968" spans="2:8" s="1" customFormat="1" ht="16.899999999999999" customHeight="1">
      <c r="B968" s="32"/>
      <c r="C968" s="215" t="s">
        <v>1</v>
      </c>
      <c r="D968" s="215" t="s">
        <v>3156</v>
      </c>
      <c r="E968" s="17" t="s">
        <v>1</v>
      </c>
      <c r="F968" s="216">
        <v>0</v>
      </c>
      <c r="H968" s="32"/>
    </row>
    <row r="969" spans="2:8" s="1" customFormat="1" ht="16.899999999999999" customHeight="1">
      <c r="B969" s="32"/>
      <c r="C969" s="215" t="s">
        <v>1</v>
      </c>
      <c r="D969" s="215" t="s">
        <v>3151</v>
      </c>
      <c r="E969" s="17" t="s">
        <v>1</v>
      </c>
      <c r="F969" s="216">
        <v>0</v>
      </c>
      <c r="H969" s="32"/>
    </row>
    <row r="970" spans="2:8" s="1" customFormat="1" ht="16.899999999999999" customHeight="1">
      <c r="B970" s="32"/>
      <c r="C970" s="215" t="s">
        <v>1</v>
      </c>
      <c r="D970" s="215" t="s">
        <v>3142</v>
      </c>
      <c r="E970" s="17" t="s">
        <v>1</v>
      </c>
      <c r="F970" s="216">
        <v>0</v>
      </c>
      <c r="H970" s="32"/>
    </row>
    <row r="971" spans="2:8" s="1" customFormat="1" ht="16.899999999999999" customHeight="1">
      <c r="B971" s="32"/>
      <c r="C971" s="215" t="s">
        <v>1</v>
      </c>
      <c r="D971" s="215" t="s">
        <v>3157</v>
      </c>
      <c r="E971" s="17" t="s">
        <v>1</v>
      </c>
      <c r="F971" s="216">
        <v>0.5</v>
      </c>
      <c r="H971" s="32"/>
    </row>
    <row r="972" spans="2:8" s="1" customFormat="1" ht="16.899999999999999" customHeight="1">
      <c r="B972" s="32"/>
      <c r="C972" s="215" t="s">
        <v>1</v>
      </c>
      <c r="D972" s="215" t="s">
        <v>3159</v>
      </c>
      <c r="E972" s="17" t="s">
        <v>1</v>
      </c>
      <c r="F972" s="216">
        <v>0</v>
      </c>
      <c r="H972" s="32"/>
    </row>
    <row r="973" spans="2:8" s="1" customFormat="1" ht="16.899999999999999" customHeight="1">
      <c r="B973" s="32"/>
      <c r="C973" s="215" t="s">
        <v>1</v>
      </c>
      <c r="D973" s="215" t="s">
        <v>3149</v>
      </c>
      <c r="E973" s="17" t="s">
        <v>1</v>
      </c>
      <c r="F973" s="216">
        <v>0</v>
      </c>
      <c r="H973" s="32"/>
    </row>
    <row r="974" spans="2:8" s="1" customFormat="1" ht="16.899999999999999" customHeight="1">
      <c r="B974" s="32"/>
      <c r="C974" s="215" t="s">
        <v>1</v>
      </c>
      <c r="D974" s="215" t="s">
        <v>3155</v>
      </c>
      <c r="E974" s="17" t="s">
        <v>1</v>
      </c>
      <c r="F974" s="216">
        <v>0</v>
      </c>
      <c r="H974" s="32"/>
    </row>
    <row r="975" spans="2:8" s="1" customFormat="1" ht="16.899999999999999" customHeight="1">
      <c r="B975" s="32"/>
      <c r="C975" s="215" t="s">
        <v>1</v>
      </c>
      <c r="D975" s="215" t="s">
        <v>3151</v>
      </c>
      <c r="E975" s="17" t="s">
        <v>1</v>
      </c>
      <c r="F975" s="216">
        <v>0</v>
      </c>
      <c r="H975" s="32"/>
    </row>
    <row r="976" spans="2:8" s="1" customFormat="1" ht="16.899999999999999" customHeight="1">
      <c r="B976" s="32"/>
      <c r="C976" s="215" t="s">
        <v>1</v>
      </c>
      <c r="D976" s="215" t="s">
        <v>3160</v>
      </c>
      <c r="E976" s="17" t="s">
        <v>1</v>
      </c>
      <c r="F976" s="216">
        <v>0</v>
      </c>
      <c r="H976" s="32"/>
    </row>
    <row r="977" spans="2:8" s="1" customFormat="1" ht="16.899999999999999" customHeight="1">
      <c r="B977" s="32"/>
      <c r="C977" s="215" t="s">
        <v>1</v>
      </c>
      <c r="D977" s="215" t="s">
        <v>3161</v>
      </c>
      <c r="E977" s="17" t="s">
        <v>1</v>
      </c>
      <c r="F977" s="216">
        <v>0</v>
      </c>
      <c r="H977" s="32"/>
    </row>
    <row r="978" spans="2:8" s="1" customFormat="1" ht="16.899999999999999" customHeight="1">
      <c r="B978" s="32"/>
      <c r="C978" s="215" t="s">
        <v>1</v>
      </c>
      <c r="D978" s="215" t="s">
        <v>3162</v>
      </c>
      <c r="E978" s="17" t="s">
        <v>1</v>
      </c>
      <c r="F978" s="216">
        <v>0</v>
      </c>
      <c r="H978" s="32"/>
    </row>
    <row r="979" spans="2:8" s="1" customFormat="1" ht="16.899999999999999" customHeight="1">
      <c r="B979" s="32"/>
      <c r="C979" s="215" t="s">
        <v>1</v>
      </c>
      <c r="D979" s="215" t="s">
        <v>3163</v>
      </c>
      <c r="E979" s="17" t="s">
        <v>1</v>
      </c>
      <c r="F979" s="216">
        <v>0</v>
      </c>
      <c r="H979" s="32"/>
    </row>
    <row r="980" spans="2:8" s="1" customFormat="1" ht="16.899999999999999" customHeight="1">
      <c r="B980" s="32"/>
      <c r="C980" s="215" t="s">
        <v>1</v>
      </c>
      <c r="D980" s="215" t="s">
        <v>3164</v>
      </c>
      <c r="E980" s="17" t="s">
        <v>1</v>
      </c>
      <c r="F980" s="216">
        <v>6.25</v>
      </c>
      <c r="H980" s="32"/>
    </row>
    <row r="981" spans="2:8" s="1" customFormat="1" ht="16.899999999999999" customHeight="1">
      <c r="B981" s="32"/>
      <c r="C981" s="215" t="s">
        <v>1</v>
      </c>
      <c r="D981" s="215" t="s">
        <v>3166</v>
      </c>
      <c r="E981" s="17" t="s">
        <v>1</v>
      </c>
      <c r="F981" s="216">
        <v>0</v>
      </c>
      <c r="H981" s="32"/>
    </row>
    <row r="982" spans="2:8" s="1" customFormat="1" ht="16.899999999999999" customHeight="1">
      <c r="B982" s="32"/>
      <c r="C982" s="215" t="s">
        <v>1</v>
      </c>
      <c r="D982" s="215" t="s">
        <v>3167</v>
      </c>
      <c r="E982" s="17" t="s">
        <v>1</v>
      </c>
      <c r="F982" s="216">
        <v>0.9</v>
      </c>
      <c r="H982" s="32"/>
    </row>
    <row r="983" spans="2:8" s="1" customFormat="1" ht="16.899999999999999" customHeight="1">
      <c r="B983" s="32"/>
      <c r="C983" s="215" t="s">
        <v>1833</v>
      </c>
      <c r="D983" s="215" t="s">
        <v>3169</v>
      </c>
      <c r="E983" s="17" t="s">
        <v>1</v>
      </c>
      <c r="F983" s="216">
        <v>279.47000000000003</v>
      </c>
      <c r="H983" s="32"/>
    </row>
    <row r="984" spans="2:8" s="1" customFormat="1" ht="16.899999999999999" customHeight="1">
      <c r="B984" s="32"/>
      <c r="C984" s="217" t="s">
        <v>8385</v>
      </c>
      <c r="H984" s="32"/>
    </row>
    <row r="985" spans="2:8" s="1" customFormat="1" ht="22.5">
      <c r="B985" s="32"/>
      <c r="C985" s="215" t="s">
        <v>3133</v>
      </c>
      <c r="D985" s="215" t="s">
        <v>3134</v>
      </c>
      <c r="E985" s="17" t="s">
        <v>178</v>
      </c>
      <c r="F985" s="216">
        <v>279.47000000000003</v>
      </c>
      <c r="H985" s="32"/>
    </row>
    <row r="986" spans="2:8" s="1" customFormat="1" ht="16.899999999999999" customHeight="1">
      <c r="B986" s="32"/>
      <c r="C986" s="215" t="s">
        <v>2233</v>
      </c>
      <c r="D986" s="215" t="s">
        <v>2234</v>
      </c>
      <c r="E986" s="17" t="s">
        <v>178</v>
      </c>
      <c r="F986" s="216">
        <v>1284.0060000000001</v>
      </c>
      <c r="H986" s="32"/>
    </row>
    <row r="987" spans="2:8" s="1" customFormat="1" ht="16.899999999999999" customHeight="1">
      <c r="B987" s="32"/>
      <c r="C987" s="215" t="s">
        <v>3226</v>
      </c>
      <c r="D987" s="215" t="s">
        <v>3227</v>
      </c>
      <c r="E987" s="17" t="s">
        <v>178</v>
      </c>
      <c r="F987" s="216">
        <v>1042.8599999999999</v>
      </c>
      <c r="H987" s="32"/>
    </row>
    <row r="988" spans="2:8" s="1" customFormat="1" ht="16.899999999999999" customHeight="1">
      <c r="B988" s="32"/>
      <c r="C988" s="215" t="s">
        <v>3222</v>
      </c>
      <c r="D988" s="215" t="s">
        <v>3223</v>
      </c>
      <c r="E988" s="17" t="s">
        <v>178</v>
      </c>
      <c r="F988" s="216">
        <v>1042.8599999999999</v>
      </c>
      <c r="H988" s="32"/>
    </row>
    <row r="989" spans="2:8" s="1" customFormat="1" ht="16.899999999999999" customHeight="1">
      <c r="B989" s="32"/>
      <c r="C989" s="215" t="s">
        <v>3218</v>
      </c>
      <c r="D989" s="215" t="s">
        <v>3219</v>
      </c>
      <c r="E989" s="17" t="s">
        <v>178</v>
      </c>
      <c r="F989" s="216">
        <v>1042.8599999999999</v>
      </c>
      <c r="H989" s="32"/>
    </row>
    <row r="990" spans="2:8" s="1" customFormat="1" ht="22.5">
      <c r="B990" s="32"/>
      <c r="C990" s="215" t="s">
        <v>3170</v>
      </c>
      <c r="D990" s="215" t="s">
        <v>3171</v>
      </c>
      <c r="E990" s="17" t="s">
        <v>178</v>
      </c>
      <c r="F990" s="216">
        <v>295</v>
      </c>
      <c r="H990" s="32"/>
    </row>
    <row r="991" spans="2:8" s="1" customFormat="1" ht="16.899999999999999" customHeight="1">
      <c r="B991" s="32"/>
      <c r="C991" s="211" t="s">
        <v>1954</v>
      </c>
      <c r="D991" s="212" t="s">
        <v>1955</v>
      </c>
      <c r="E991" s="213" t="s">
        <v>178</v>
      </c>
      <c r="F991" s="214">
        <v>373.74</v>
      </c>
      <c r="H991" s="32"/>
    </row>
    <row r="992" spans="2:8" s="1" customFormat="1" ht="16.899999999999999" customHeight="1">
      <c r="B992" s="32"/>
      <c r="C992" s="215" t="s">
        <v>1</v>
      </c>
      <c r="D992" s="215" t="s">
        <v>3207</v>
      </c>
      <c r="E992" s="17" t="s">
        <v>1</v>
      </c>
      <c r="F992" s="216">
        <v>0</v>
      </c>
      <c r="H992" s="32"/>
    </row>
    <row r="993" spans="2:8" s="1" customFormat="1" ht="16.899999999999999" customHeight="1">
      <c r="B993" s="32"/>
      <c r="C993" s="215" t="s">
        <v>1</v>
      </c>
      <c r="D993" s="215" t="s">
        <v>3137</v>
      </c>
      <c r="E993" s="17" t="s">
        <v>1</v>
      </c>
      <c r="F993" s="216">
        <v>0</v>
      </c>
      <c r="H993" s="32"/>
    </row>
    <row r="994" spans="2:8" s="1" customFormat="1" ht="16.899999999999999" customHeight="1">
      <c r="B994" s="32"/>
      <c r="C994" s="215" t="s">
        <v>1</v>
      </c>
      <c r="D994" s="215" t="s">
        <v>3138</v>
      </c>
      <c r="E994" s="17" t="s">
        <v>1</v>
      </c>
      <c r="F994" s="216">
        <v>0</v>
      </c>
      <c r="H994" s="32"/>
    </row>
    <row r="995" spans="2:8" s="1" customFormat="1" ht="16.899999999999999" customHeight="1">
      <c r="B995" s="32"/>
      <c r="C995" s="215" t="s">
        <v>1</v>
      </c>
      <c r="D995" s="215" t="s">
        <v>3139</v>
      </c>
      <c r="E995" s="17" t="s">
        <v>1</v>
      </c>
      <c r="F995" s="216">
        <v>0</v>
      </c>
      <c r="H995" s="32"/>
    </row>
    <row r="996" spans="2:8" s="1" customFormat="1" ht="16.899999999999999" customHeight="1">
      <c r="B996" s="32"/>
      <c r="C996" s="215" t="s">
        <v>1</v>
      </c>
      <c r="D996" s="215" t="s">
        <v>3140</v>
      </c>
      <c r="E996" s="17" t="s">
        <v>1</v>
      </c>
      <c r="F996" s="216">
        <v>0</v>
      </c>
      <c r="H996" s="32"/>
    </row>
    <row r="997" spans="2:8" s="1" customFormat="1" ht="16.899999999999999" customHeight="1">
      <c r="B997" s="32"/>
      <c r="C997" s="215" t="s">
        <v>1</v>
      </c>
      <c r="D997" s="215" t="s">
        <v>3141</v>
      </c>
      <c r="E997" s="17" t="s">
        <v>1</v>
      </c>
      <c r="F997" s="216">
        <v>0</v>
      </c>
      <c r="H997" s="32"/>
    </row>
    <row r="998" spans="2:8" s="1" customFormat="1" ht="16.899999999999999" customHeight="1">
      <c r="B998" s="32"/>
      <c r="C998" s="215" t="s">
        <v>1</v>
      </c>
      <c r="D998" s="215" t="s">
        <v>3142</v>
      </c>
      <c r="E998" s="17" t="s">
        <v>1</v>
      </c>
      <c r="F998" s="216">
        <v>0</v>
      </c>
      <c r="H998" s="32"/>
    </row>
    <row r="999" spans="2:8" s="1" customFormat="1" ht="16.899999999999999" customHeight="1">
      <c r="B999" s="32"/>
      <c r="C999" s="215" t="s">
        <v>1</v>
      </c>
      <c r="D999" s="215" t="s">
        <v>1</v>
      </c>
      <c r="E999" s="17" t="s">
        <v>1</v>
      </c>
      <c r="F999" s="216">
        <v>0</v>
      </c>
      <c r="H999" s="32"/>
    </row>
    <row r="1000" spans="2:8" s="1" customFormat="1" ht="22.5">
      <c r="B1000" s="32"/>
      <c r="C1000" s="215" t="s">
        <v>1</v>
      </c>
      <c r="D1000" s="215" t="s">
        <v>3208</v>
      </c>
      <c r="E1000" s="17" t="s">
        <v>1</v>
      </c>
      <c r="F1000" s="216">
        <v>354.97</v>
      </c>
      <c r="H1000" s="32"/>
    </row>
    <row r="1001" spans="2:8" s="1" customFormat="1" ht="16.899999999999999" customHeight="1">
      <c r="B1001" s="32"/>
      <c r="C1001" s="215" t="s">
        <v>1</v>
      </c>
      <c r="D1001" s="215" t="s">
        <v>3148</v>
      </c>
      <c r="E1001" s="17" t="s">
        <v>1</v>
      </c>
      <c r="F1001" s="216">
        <v>0</v>
      </c>
      <c r="H1001" s="32"/>
    </row>
    <row r="1002" spans="2:8" s="1" customFormat="1" ht="16.899999999999999" customHeight="1">
      <c r="B1002" s="32"/>
      <c r="C1002" s="215" t="s">
        <v>1</v>
      </c>
      <c r="D1002" s="215" t="s">
        <v>3149</v>
      </c>
      <c r="E1002" s="17" t="s">
        <v>1</v>
      </c>
      <c r="F1002" s="216">
        <v>0</v>
      </c>
      <c r="H1002" s="32"/>
    </row>
    <row r="1003" spans="2:8" s="1" customFormat="1" ht="16.899999999999999" customHeight="1">
      <c r="B1003" s="32"/>
      <c r="C1003" s="215" t="s">
        <v>1</v>
      </c>
      <c r="D1003" s="215" t="s">
        <v>3150</v>
      </c>
      <c r="E1003" s="17" t="s">
        <v>1</v>
      </c>
      <c r="F1003" s="216">
        <v>0</v>
      </c>
      <c r="H1003" s="32"/>
    </row>
    <row r="1004" spans="2:8" s="1" customFormat="1" ht="16.899999999999999" customHeight="1">
      <c r="B1004" s="32"/>
      <c r="C1004" s="215" t="s">
        <v>1</v>
      </c>
      <c r="D1004" s="215" t="s">
        <v>3151</v>
      </c>
      <c r="E1004" s="17" t="s">
        <v>1</v>
      </c>
      <c r="F1004" s="216">
        <v>0</v>
      </c>
      <c r="H1004" s="32"/>
    </row>
    <row r="1005" spans="2:8" s="1" customFormat="1" ht="16.899999999999999" customHeight="1">
      <c r="B1005" s="32"/>
      <c r="C1005" s="215" t="s">
        <v>1</v>
      </c>
      <c r="D1005" s="215" t="s">
        <v>3142</v>
      </c>
      <c r="E1005" s="17" t="s">
        <v>1</v>
      </c>
      <c r="F1005" s="216">
        <v>0</v>
      </c>
      <c r="H1005" s="32"/>
    </row>
    <row r="1006" spans="2:8" s="1" customFormat="1" ht="16.899999999999999" customHeight="1">
      <c r="B1006" s="32"/>
      <c r="C1006" s="215" t="s">
        <v>1</v>
      </c>
      <c r="D1006" s="215" t="s">
        <v>3211</v>
      </c>
      <c r="E1006" s="17" t="s">
        <v>1</v>
      </c>
      <c r="F1006" s="216">
        <v>18.77</v>
      </c>
      <c r="H1006" s="32"/>
    </row>
    <row r="1007" spans="2:8" s="1" customFormat="1" ht="16.899999999999999" customHeight="1">
      <c r="B1007" s="32"/>
      <c r="C1007" s="215" t="s">
        <v>1954</v>
      </c>
      <c r="D1007" s="215" t="s">
        <v>161</v>
      </c>
      <c r="E1007" s="17" t="s">
        <v>1</v>
      </c>
      <c r="F1007" s="216">
        <v>373.74</v>
      </c>
      <c r="H1007" s="32"/>
    </row>
    <row r="1008" spans="2:8" s="1" customFormat="1" ht="16.899999999999999" customHeight="1">
      <c r="B1008" s="32"/>
      <c r="C1008" s="217" t="s">
        <v>8385</v>
      </c>
      <c r="H1008" s="32"/>
    </row>
    <row r="1009" spans="2:8" s="1" customFormat="1" ht="16.899999999999999" customHeight="1">
      <c r="B1009" s="32"/>
      <c r="C1009" s="215" t="s">
        <v>3204</v>
      </c>
      <c r="D1009" s="215" t="s">
        <v>3205</v>
      </c>
      <c r="E1009" s="17" t="s">
        <v>178</v>
      </c>
      <c r="F1009" s="216">
        <v>373.74</v>
      </c>
      <c r="H1009" s="32"/>
    </row>
    <row r="1010" spans="2:8" s="1" customFormat="1" ht="16.899999999999999" customHeight="1">
      <c r="B1010" s="32"/>
      <c r="C1010" s="215" t="s">
        <v>2233</v>
      </c>
      <c r="D1010" s="215" t="s">
        <v>2234</v>
      </c>
      <c r="E1010" s="17" t="s">
        <v>178</v>
      </c>
      <c r="F1010" s="216">
        <v>1284.0060000000001</v>
      </c>
      <c r="H1010" s="32"/>
    </row>
    <row r="1011" spans="2:8" s="1" customFormat="1" ht="16.899999999999999" customHeight="1">
      <c r="B1011" s="32"/>
      <c r="C1011" s="215" t="s">
        <v>3226</v>
      </c>
      <c r="D1011" s="215" t="s">
        <v>3227</v>
      </c>
      <c r="E1011" s="17" t="s">
        <v>178</v>
      </c>
      <c r="F1011" s="216">
        <v>1042.8599999999999</v>
      </c>
      <c r="H1011" s="32"/>
    </row>
    <row r="1012" spans="2:8" s="1" customFormat="1" ht="16.899999999999999" customHeight="1">
      <c r="B1012" s="32"/>
      <c r="C1012" s="215" t="s">
        <v>3222</v>
      </c>
      <c r="D1012" s="215" t="s">
        <v>3223</v>
      </c>
      <c r="E1012" s="17" t="s">
        <v>178</v>
      </c>
      <c r="F1012" s="216">
        <v>1042.8599999999999</v>
      </c>
      <c r="H1012" s="32"/>
    </row>
    <row r="1013" spans="2:8" s="1" customFormat="1" ht="16.899999999999999" customHeight="1">
      <c r="B1013" s="32"/>
      <c r="C1013" s="215" t="s">
        <v>3218</v>
      </c>
      <c r="D1013" s="215" t="s">
        <v>3219</v>
      </c>
      <c r="E1013" s="17" t="s">
        <v>178</v>
      </c>
      <c r="F1013" s="216">
        <v>1042.8599999999999</v>
      </c>
      <c r="H1013" s="32"/>
    </row>
    <row r="1014" spans="2:8" s="1" customFormat="1" ht="22.5">
      <c r="B1014" s="32"/>
      <c r="C1014" s="215" t="s">
        <v>3170</v>
      </c>
      <c r="D1014" s="215" t="s">
        <v>3171</v>
      </c>
      <c r="E1014" s="17" t="s">
        <v>178</v>
      </c>
      <c r="F1014" s="216">
        <v>393</v>
      </c>
      <c r="H1014" s="32"/>
    </row>
    <row r="1015" spans="2:8" s="1" customFormat="1" ht="16.899999999999999" customHeight="1">
      <c r="B1015" s="32"/>
      <c r="C1015" s="211" t="s">
        <v>3190</v>
      </c>
      <c r="D1015" s="212" t="s">
        <v>8395</v>
      </c>
      <c r="E1015" s="213" t="s">
        <v>178</v>
      </c>
      <c r="F1015" s="214">
        <v>307.49</v>
      </c>
      <c r="H1015" s="32"/>
    </row>
    <row r="1016" spans="2:8" s="1" customFormat="1" ht="16.899999999999999" customHeight="1">
      <c r="B1016" s="32"/>
      <c r="C1016" s="215" t="s">
        <v>1</v>
      </c>
      <c r="D1016" s="215" t="s">
        <v>3186</v>
      </c>
      <c r="E1016" s="17" t="s">
        <v>1</v>
      </c>
      <c r="F1016" s="216">
        <v>0</v>
      </c>
      <c r="H1016" s="32"/>
    </row>
    <row r="1017" spans="2:8" s="1" customFormat="1" ht="16.899999999999999" customHeight="1">
      <c r="B1017" s="32"/>
      <c r="C1017" s="215" t="s">
        <v>1</v>
      </c>
      <c r="D1017" s="215" t="s">
        <v>3137</v>
      </c>
      <c r="E1017" s="17" t="s">
        <v>1</v>
      </c>
      <c r="F1017" s="216">
        <v>0</v>
      </c>
      <c r="H1017" s="32"/>
    </row>
    <row r="1018" spans="2:8" s="1" customFormat="1" ht="16.899999999999999" customHeight="1">
      <c r="B1018" s="32"/>
      <c r="C1018" s="215" t="s">
        <v>1</v>
      </c>
      <c r="D1018" s="215" t="s">
        <v>3138</v>
      </c>
      <c r="E1018" s="17" t="s">
        <v>1</v>
      </c>
      <c r="F1018" s="216">
        <v>0</v>
      </c>
      <c r="H1018" s="32"/>
    </row>
    <row r="1019" spans="2:8" s="1" customFormat="1" ht="16.899999999999999" customHeight="1">
      <c r="B1019" s="32"/>
      <c r="C1019" s="215" t="s">
        <v>1</v>
      </c>
      <c r="D1019" s="215" t="s">
        <v>3139</v>
      </c>
      <c r="E1019" s="17" t="s">
        <v>1</v>
      </c>
      <c r="F1019" s="216">
        <v>0</v>
      </c>
      <c r="H1019" s="32"/>
    </row>
    <row r="1020" spans="2:8" s="1" customFormat="1" ht="16.899999999999999" customHeight="1">
      <c r="B1020" s="32"/>
      <c r="C1020" s="215" t="s">
        <v>1</v>
      </c>
      <c r="D1020" s="215" t="s">
        <v>3140</v>
      </c>
      <c r="E1020" s="17" t="s">
        <v>1</v>
      </c>
      <c r="F1020" s="216">
        <v>0</v>
      </c>
      <c r="H1020" s="32"/>
    </row>
    <row r="1021" spans="2:8" s="1" customFormat="1" ht="16.899999999999999" customHeight="1">
      <c r="B1021" s="32"/>
      <c r="C1021" s="215" t="s">
        <v>1</v>
      </c>
      <c r="D1021" s="215" t="s">
        <v>3141</v>
      </c>
      <c r="E1021" s="17" t="s">
        <v>1</v>
      </c>
      <c r="F1021" s="216">
        <v>0</v>
      </c>
      <c r="H1021" s="32"/>
    </row>
    <row r="1022" spans="2:8" s="1" customFormat="1" ht="16.899999999999999" customHeight="1">
      <c r="B1022" s="32"/>
      <c r="C1022" s="215" t="s">
        <v>1</v>
      </c>
      <c r="D1022" s="215" t="s">
        <v>3142</v>
      </c>
      <c r="E1022" s="17" t="s">
        <v>1</v>
      </c>
      <c r="F1022" s="216">
        <v>0</v>
      </c>
      <c r="H1022" s="32"/>
    </row>
    <row r="1023" spans="2:8" s="1" customFormat="1" ht="16.899999999999999" customHeight="1">
      <c r="B1023" s="32"/>
      <c r="C1023" s="215" t="s">
        <v>1</v>
      </c>
      <c r="D1023" s="215" t="s">
        <v>3187</v>
      </c>
      <c r="E1023" s="17" t="s">
        <v>1</v>
      </c>
      <c r="F1023" s="216">
        <v>198.08</v>
      </c>
      <c r="H1023" s="32"/>
    </row>
    <row r="1024" spans="2:8" s="1" customFormat="1" ht="16.899999999999999" customHeight="1">
      <c r="B1024" s="32"/>
      <c r="C1024" s="215" t="s">
        <v>1</v>
      </c>
      <c r="D1024" s="215" t="s">
        <v>3188</v>
      </c>
      <c r="E1024" s="17" t="s">
        <v>1</v>
      </c>
      <c r="F1024" s="216">
        <v>66.31</v>
      </c>
      <c r="H1024" s="32"/>
    </row>
    <row r="1025" spans="2:8" s="1" customFormat="1" ht="16.899999999999999" customHeight="1">
      <c r="B1025" s="32"/>
      <c r="C1025" s="215" t="s">
        <v>1</v>
      </c>
      <c r="D1025" s="215" t="s">
        <v>3189</v>
      </c>
      <c r="E1025" s="17" t="s">
        <v>1</v>
      </c>
      <c r="F1025" s="216">
        <v>43.1</v>
      </c>
      <c r="H1025" s="32"/>
    </row>
    <row r="1026" spans="2:8" s="1" customFormat="1" ht="16.899999999999999" customHeight="1">
      <c r="B1026" s="32"/>
      <c r="C1026" s="215" t="s">
        <v>3190</v>
      </c>
      <c r="D1026" s="215" t="s">
        <v>3191</v>
      </c>
      <c r="E1026" s="17" t="s">
        <v>1</v>
      </c>
      <c r="F1026" s="216">
        <v>307.49</v>
      </c>
      <c r="H1026" s="32"/>
    </row>
    <row r="1027" spans="2:8" s="1" customFormat="1" ht="16.899999999999999" customHeight="1">
      <c r="B1027" s="32"/>
      <c r="C1027" s="211" t="s">
        <v>1975</v>
      </c>
      <c r="D1027" s="212" t="s">
        <v>1976</v>
      </c>
      <c r="E1027" s="213" t="s">
        <v>178</v>
      </c>
      <c r="F1027" s="214">
        <v>22.25</v>
      </c>
      <c r="H1027" s="32"/>
    </row>
    <row r="1028" spans="2:8" s="1" customFormat="1" ht="16.899999999999999" customHeight="1">
      <c r="B1028" s="32"/>
      <c r="C1028" s="215" t="s">
        <v>1</v>
      </c>
      <c r="D1028" s="215" t="s">
        <v>2997</v>
      </c>
      <c r="E1028" s="17" t="s">
        <v>1</v>
      </c>
      <c r="F1028" s="216">
        <v>0</v>
      </c>
      <c r="H1028" s="32"/>
    </row>
    <row r="1029" spans="2:8" s="1" customFormat="1" ht="16.899999999999999" customHeight="1">
      <c r="B1029" s="32"/>
      <c r="C1029" s="215" t="s">
        <v>1</v>
      </c>
      <c r="D1029" s="215" t="s">
        <v>2998</v>
      </c>
      <c r="E1029" s="17" t="s">
        <v>1</v>
      </c>
      <c r="F1029" s="216">
        <v>0</v>
      </c>
      <c r="H1029" s="32"/>
    </row>
    <row r="1030" spans="2:8" s="1" customFormat="1" ht="16.899999999999999" customHeight="1">
      <c r="B1030" s="32"/>
      <c r="C1030" s="215" t="s">
        <v>1</v>
      </c>
      <c r="D1030" s="215" t="s">
        <v>2999</v>
      </c>
      <c r="E1030" s="17" t="s">
        <v>1</v>
      </c>
      <c r="F1030" s="216">
        <v>0</v>
      </c>
      <c r="H1030" s="32"/>
    </row>
    <row r="1031" spans="2:8" s="1" customFormat="1" ht="16.899999999999999" customHeight="1">
      <c r="B1031" s="32"/>
      <c r="C1031" s="215" t="s">
        <v>1</v>
      </c>
      <c r="D1031" s="215" t="s">
        <v>3000</v>
      </c>
      <c r="E1031" s="17" t="s">
        <v>1</v>
      </c>
      <c r="F1031" s="216">
        <v>0</v>
      </c>
      <c r="H1031" s="32"/>
    </row>
    <row r="1032" spans="2:8" s="1" customFormat="1" ht="16.899999999999999" customHeight="1">
      <c r="B1032" s="32"/>
      <c r="C1032" s="215" t="s">
        <v>1</v>
      </c>
      <c r="D1032" s="215" t="s">
        <v>3001</v>
      </c>
      <c r="E1032" s="17" t="s">
        <v>1</v>
      </c>
      <c r="F1032" s="216">
        <v>0</v>
      </c>
      <c r="H1032" s="32"/>
    </row>
    <row r="1033" spans="2:8" s="1" customFormat="1" ht="16.899999999999999" customHeight="1">
      <c r="B1033" s="32"/>
      <c r="C1033" s="215" t="s">
        <v>1</v>
      </c>
      <c r="D1033" s="215" t="s">
        <v>3002</v>
      </c>
      <c r="E1033" s="17" t="s">
        <v>1</v>
      </c>
      <c r="F1033" s="216">
        <v>0</v>
      </c>
      <c r="H1033" s="32"/>
    </row>
    <row r="1034" spans="2:8" s="1" customFormat="1" ht="16.899999999999999" customHeight="1">
      <c r="B1034" s="32"/>
      <c r="C1034" s="215" t="s">
        <v>1</v>
      </c>
      <c r="D1034" s="215" t="s">
        <v>3003</v>
      </c>
      <c r="E1034" s="17" t="s">
        <v>1</v>
      </c>
      <c r="F1034" s="216">
        <v>0</v>
      </c>
      <c r="H1034" s="32"/>
    </row>
    <row r="1035" spans="2:8" s="1" customFormat="1" ht="16.899999999999999" customHeight="1">
      <c r="B1035" s="32"/>
      <c r="C1035" s="215" t="s">
        <v>1</v>
      </c>
      <c r="D1035" s="215" t="s">
        <v>3004</v>
      </c>
      <c r="E1035" s="17" t="s">
        <v>1</v>
      </c>
      <c r="F1035" s="216">
        <v>0</v>
      </c>
      <c r="H1035" s="32"/>
    </row>
    <row r="1036" spans="2:8" s="1" customFormat="1" ht="16.899999999999999" customHeight="1">
      <c r="B1036" s="32"/>
      <c r="C1036" s="215" t="s">
        <v>1</v>
      </c>
      <c r="D1036" s="215" t="s">
        <v>3005</v>
      </c>
      <c r="E1036" s="17" t="s">
        <v>1</v>
      </c>
      <c r="F1036" s="216">
        <v>0</v>
      </c>
      <c r="H1036" s="32"/>
    </row>
    <row r="1037" spans="2:8" s="1" customFormat="1" ht="16.899999999999999" customHeight="1">
      <c r="B1037" s="32"/>
      <c r="C1037" s="215" t="s">
        <v>1</v>
      </c>
      <c r="D1037" s="215" t="s">
        <v>3006</v>
      </c>
      <c r="E1037" s="17" t="s">
        <v>1</v>
      </c>
      <c r="F1037" s="216">
        <v>0</v>
      </c>
      <c r="H1037" s="32"/>
    </row>
    <row r="1038" spans="2:8" s="1" customFormat="1" ht="16.899999999999999" customHeight="1">
      <c r="B1038" s="32"/>
      <c r="C1038" s="215" t="s">
        <v>1</v>
      </c>
      <c r="D1038" s="215" t="s">
        <v>3007</v>
      </c>
      <c r="E1038" s="17" t="s">
        <v>1</v>
      </c>
      <c r="F1038" s="216">
        <v>0</v>
      </c>
      <c r="H1038" s="32"/>
    </row>
    <row r="1039" spans="2:8" s="1" customFormat="1" ht="16.899999999999999" customHeight="1">
      <c r="B1039" s="32"/>
      <c r="C1039" s="215" t="s">
        <v>1</v>
      </c>
      <c r="D1039" s="215" t="s">
        <v>3008</v>
      </c>
      <c r="E1039" s="17" t="s">
        <v>1</v>
      </c>
      <c r="F1039" s="216">
        <v>0</v>
      </c>
      <c r="H1039" s="32"/>
    </row>
    <row r="1040" spans="2:8" s="1" customFormat="1" ht="16.899999999999999" customHeight="1">
      <c r="B1040" s="32"/>
      <c r="C1040" s="215" t="s">
        <v>1</v>
      </c>
      <c r="D1040" s="215" t="s">
        <v>3009</v>
      </c>
      <c r="E1040" s="17" t="s">
        <v>1</v>
      </c>
      <c r="F1040" s="216">
        <v>0</v>
      </c>
      <c r="H1040" s="32"/>
    </row>
    <row r="1041" spans="2:8" s="1" customFormat="1" ht="16.899999999999999" customHeight="1">
      <c r="B1041" s="32"/>
      <c r="C1041" s="215" t="s">
        <v>1</v>
      </c>
      <c r="D1041" s="215" t="s">
        <v>3010</v>
      </c>
      <c r="E1041" s="17" t="s">
        <v>1</v>
      </c>
      <c r="F1041" s="216">
        <v>0</v>
      </c>
      <c r="H1041" s="32"/>
    </row>
    <row r="1042" spans="2:8" s="1" customFormat="1" ht="16.899999999999999" customHeight="1">
      <c r="B1042" s="32"/>
      <c r="C1042" s="215" t="s">
        <v>1</v>
      </c>
      <c r="D1042" s="215" t="s">
        <v>1</v>
      </c>
      <c r="E1042" s="17" t="s">
        <v>1</v>
      </c>
      <c r="F1042" s="216">
        <v>0</v>
      </c>
      <c r="H1042" s="32"/>
    </row>
    <row r="1043" spans="2:8" s="1" customFormat="1" ht="16.899999999999999" customHeight="1">
      <c r="B1043" s="32"/>
      <c r="C1043" s="215" t="s">
        <v>1</v>
      </c>
      <c r="D1043" s="215" t="s">
        <v>3011</v>
      </c>
      <c r="E1043" s="17" t="s">
        <v>1</v>
      </c>
      <c r="F1043" s="216">
        <v>22.25</v>
      </c>
      <c r="H1043" s="32"/>
    </row>
    <row r="1044" spans="2:8" s="1" customFormat="1" ht="16.899999999999999" customHeight="1">
      <c r="B1044" s="32"/>
      <c r="C1044" s="215" t="s">
        <v>1975</v>
      </c>
      <c r="D1044" s="215" t="s">
        <v>278</v>
      </c>
      <c r="E1044" s="17" t="s">
        <v>1</v>
      </c>
      <c r="F1044" s="216">
        <v>22.25</v>
      </c>
      <c r="H1044" s="32"/>
    </row>
    <row r="1045" spans="2:8" s="1" customFormat="1" ht="16.899999999999999" customHeight="1">
      <c r="B1045" s="32"/>
      <c r="C1045" s="217" t="s">
        <v>8385</v>
      </c>
      <c r="H1045" s="32"/>
    </row>
    <row r="1046" spans="2:8" s="1" customFormat="1" ht="22.5">
      <c r="B1046" s="32"/>
      <c r="C1046" s="215" t="s">
        <v>2994</v>
      </c>
      <c r="D1046" s="215" t="s">
        <v>2995</v>
      </c>
      <c r="E1046" s="17" t="s">
        <v>178</v>
      </c>
      <c r="F1046" s="216">
        <v>22.25</v>
      </c>
      <c r="H1046" s="32"/>
    </row>
    <row r="1047" spans="2:8" s="1" customFormat="1" ht="16.899999999999999" customHeight="1">
      <c r="B1047" s="32"/>
      <c r="C1047" s="215" t="s">
        <v>2254</v>
      </c>
      <c r="D1047" s="215" t="s">
        <v>2255</v>
      </c>
      <c r="E1047" s="17" t="s">
        <v>178</v>
      </c>
      <c r="F1047" s="216">
        <v>75.5</v>
      </c>
      <c r="H1047" s="32"/>
    </row>
    <row r="1048" spans="2:8" s="1" customFormat="1" ht="16.899999999999999" customHeight="1">
      <c r="B1048" s="32"/>
      <c r="C1048" s="211" t="s">
        <v>1963</v>
      </c>
      <c r="D1048" s="212" t="s">
        <v>1964</v>
      </c>
      <c r="E1048" s="213" t="s">
        <v>178</v>
      </c>
      <c r="F1048" s="214">
        <v>87.51</v>
      </c>
      <c r="H1048" s="32"/>
    </row>
    <row r="1049" spans="2:8" s="1" customFormat="1" ht="16.899999999999999" customHeight="1">
      <c r="B1049" s="32"/>
      <c r="C1049" s="215" t="s">
        <v>1</v>
      </c>
      <c r="D1049" s="215" t="s">
        <v>526</v>
      </c>
      <c r="E1049" s="17" t="s">
        <v>1</v>
      </c>
      <c r="F1049" s="216">
        <v>0</v>
      </c>
      <c r="H1049" s="32"/>
    </row>
    <row r="1050" spans="2:8" s="1" customFormat="1" ht="16.899999999999999" customHeight="1">
      <c r="B1050" s="32"/>
      <c r="C1050" s="215" t="s">
        <v>1</v>
      </c>
      <c r="D1050" s="215" t="s">
        <v>3046</v>
      </c>
      <c r="E1050" s="17" t="s">
        <v>1</v>
      </c>
      <c r="F1050" s="216">
        <v>87.51</v>
      </c>
      <c r="H1050" s="32"/>
    </row>
    <row r="1051" spans="2:8" s="1" customFormat="1" ht="16.899999999999999" customHeight="1">
      <c r="B1051" s="32"/>
      <c r="C1051" s="215" t="s">
        <v>1963</v>
      </c>
      <c r="D1051" s="215" t="s">
        <v>2039</v>
      </c>
      <c r="E1051" s="17" t="s">
        <v>1</v>
      </c>
      <c r="F1051" s="216">
        <v>87.51</v>
      </c>
      <c r="H1051" s="32"/>
    </row>
    <row r="1052" spans="2:8" s="1" customFormat="1" ht="16.899999999999999" customHeight="1">
      <c r="B1052" s="32"/>
      <c r="C1052" s="217" t="s">
        <v>8385</v>
      </c>
      <c r="H1052" s="32"/>
    </row>
    <row r="1053" spans="2:8" s="1" customFormat="1" ht="16.899999999999999" customHeight="1">
      <c r="B1053" s="32"/>
      <c r="C1053" s="215" t="s">
        <v>3025</v>
      </c>
      <c r="D1053" s="215" t="s">
        <v>3026</v>
      </c>
      <c r="E1053" s="17" t="s">
        <v>178</v>
      </c>
      <c r="F1053" s="216">
        <v>232.99</v>
      </c>
      <c r="H1053" s="32"/>
    </row>
    <row r="1054" spans="2:8" s="1" customFormat="1" ht="16.899999999999999" customHeight="1">
      <c r="B1054" s="32"/>
      <c r="C1054" s="215" t="s">
        <v>2233</v>
      </c>
      <c r="D1054" s="215" t="s">
        <v>2234</v>
      </c>
      <c r="E1054" s="17" t="s">
        <v>178</v>
      </c>
      <c r="F1054" s="216">
        <v>1284.0060000000001</v>
      </c>
      <c r="H1054" s="32"/>
    </row>
    <row r="1055" spans="2:8" s="1" customFormat="1" ht="16.899999999999999" customHeight="1">
      <c r="B1055" s="32"/>
      <c r="C1055" s="215" t="s">
        <v>2991</v>
      </c>
      <c r="D1055" s="215" t="s">
        <v>2992</v>
      </c>
      <c r="E1055" s="17" t="s">
        <v>178</v>
      </c>
      <c r="F1055" s="216">
        <v>351.98</v>
      </c>
      <c r="H1055" s="32"/>
    </row>
    <row r="1056" spans="2:8" s="1" customFormat="1" ht="16.899999999999999" customHeight="1">
      <c r="B1056" s="32"/>
      <c r="C1056" s="211" t="s">
        <v>1851</v>
      </c>
      <c r="D1056" s="212" t="s">
        <v>1852</v>
      </c>
      <c r="E1056" s="213" t="s">
        <v>178</v>
      </c>
      <c r="F1056" s="214">
        <v>65.64</v>
      </c>
      <c r="H1056" s="32"/>
    </row>
    <row r="1057" spans="2:8" s="1" customFormat="1" ht="16.899999999999999" customHeight="1">
      <c r="B1057" s="32"/>
      <c r="C1057" s="215" t="s">
        <v>1</v>
      </c>
      <c r="D1057" s="215" t="s">
        <v>3028</v>
      </c>
      <c r="E1057" s="17" t="s">
        <v>1</v>
      </c>
      <c r="F1057" s="216">
        <v>0</v>
      </c>
      <c r="H1057" s="32"/>
    </row>
    <row r="1058" spans="2:8" s="1" customFormat="1" ht="22.5">
      <c r="B1058" s="32"/>
      <c r="C1058" s="215" t="s">
        <v>1</v>
      </c>
      <c r="D1058" s="215" t="s">
        <v>3029</v>
      </c>
      <c r="E1058" s="17" t="s">
        <v>1</v>
      </c>
      <c r="F1058" s="216">
        <v>0</v>
      </c>
      <c r="H1058" s="32"/>
    </row>
    <row r="1059" spans="2:8" s="1" customFormat="1" ht="16.899999999999999" customHeight="1">
      <c r="B1059" s="32"/>
      <c r="C1059" s="215" t="s">
        <v>1</v>
      </c>
      <c r="D1059" s="215" t="s">
        <v>1</v>
      </c>
      <c r="E1059" s="17" t="s">
        <v>1</v>
      </c>
      <c r="F1059" s="216">
        <v>0</v>
      </c>
      <c r="H1059" s="32"/>
    </row>
    <row r="1060" spans="2:8" s="1" customFormat="1" ht="16.899999999999999" customHeight="1">
      <c r="B1060" s="32"/>
      <c r="C1060" s="215" t="s">
        <v>1</v>
      </c>
      <c r="D1060" s="215" t="s">
        <v>3030</v>
      </c>
      <c r="E1060" s="17" t="s">
        <v>1</v>
      </c>
      <c r="F1060" s="216">
        <v>0</v>
      </c>
      <c r="H1060" s="32"/>
    </row>
    <row r="1061" spans="2:8" s="1" customFormat="1" ht="16.899999999999999" customHeight="1">
      <c r="B1061" s="32"/>
      <c r="C1061" s="215" t="s">
        <v>1</v>
      </c>
      <c r="D1061" s="215" t="s">
        <v>3031</v>
      </c>
      <c r="E1061" s="17" t="s">
        <v>1</v>
      </c>
      <c r="F1061" s="216">
        <v>0</v>
      </c>
      <c r="H1061" s="32"/>
    </row>
    <row r="1062" spans="2:8" s="1" customFormat="1" ht="16.899999999999999" customHeight="1">
      <c r="B1062" s="32"/>
      <c r="C1062" s="215" t="s">
        <v>1</v>
      </c>
      <c r="D1062" s="215" t="s">
        <v>3032</v>
      </c>
      <c r="E1062" s="17" t="s">
        <v>1</v>
      </c>
      <c r="F1062" s="216">
        <v>0</v>
      </c>
      <c r="H1062" s="32"/>
    </row>
    <row r="1063" spans="2:8" s="1" customFormat="1" ht="16.899999999999999" customHeight="1">
      <c r="B1063" s="32"/>
      <c r="C1063" s="215" t="s">
        <v>1</v>
      </c>
      <c r="D1063" s="215" t="s">
        <v>3033</v>
      </c>
      <c r="E1063" s="17" t="s">
        <v>1</v>
      </c>
      <c r="F1063" s="216">
        <v>0</v>
      </c>
      <c r="H1063" s="32"/>
    </row>
    <row r="1064" spans="2:8" s="1" customFormat="1" ht="16.899999999999999" customHeight="1">
      <c r="B1064" s="32"/>
      <c r="C1064" s="215" t="s">
        <v>1</v>
      </c>
      <c r="D1064" s="215" t="s">
        <v>3034</v>
      </c>
      <c r="E1064" s="17" t="s">
        <v>1</v>
      </c>
      <c r="F1064" s="216">
        <v>0</v>
      </c>
      <c r="H1064" s="32"/>
    </row>
    <row r="1065" spans="2:8" s="1" customFormat="1" ht="16.899999999999999" customHeight="1">
      <c r="B1065" s="32"/>
      <c r="C1065" s="215" t="s">
        <v>1</v>
      </c>
      <c r="D1065" s="215" t="s">
        <v>3035</v>
      </c>
      <c r="E1065" s="17" t="s">
        <v>1</v>
      </c>
      <c r="F1065" s="216">
        <v>0</v>
      </c>
      <c r="H1065" s="32"/>
    </row>
    <row r="1066" spans="2:8" s="1" customFormat="1" ht="16.899999999999999" customHeight="1">
      <c r="B1066" s="32"/>
      <c r="C1066" s="215" t="s">
        <v>1</v>
      </c>
      <c r="D1066" s="215" t="s">
        <v>3036</v>
      </c>
      <c r="E1066" s="17" t="s">
        <v>1</v>
      </c>
      <c r="F1066" s="216">
        <v>0</v>
      </c>
      <c r="H1066" s="32"/>
    </row>
    <row r="1067" spans="2:8" s="1" customFormat="1" ht="16.899999999999999" customHeight="1">
      <c r="B1067" s="32"/>
      <c r="C1067" s="215" t="s">
        <v>1</v>
      </c>
      <c r="D1067" s="215" t="s">
        <v>3037</v>
      </c>
      <c r="E1067" s="17" t="s">
        <v>1</v>
      </c>
      <c r="F1067" s="216">
        <v>0</v>
      </c>
      <c r="H1067" s="32"/>
    </row>
    <row r="1068" spans="2:8" s="1" customFormat="1" ht="16.899999999999999" customHeight="1">
      <c r="B1068" s="32"/>
      <c r="C1068" s="215" t="s">
        <v>1</v>
      </c>
      <c r="D1068" s="215" t="s">
        <v>3038</v>
      </c>
      <c r="E1068" s="17" t="s">
        <v>1</v>
      </c>
      <c r="F1068" s="216">
        <v>0</v>
      </c>
      <c r="H1068" s="32"/>
    </row>
    <row r="1069" spans="2:8" s="1" customFormat="1" ht="16.899999999999999" customHeight="1">
      <c r="B1069" s="32"/>
      <c r="C1069" s="215" t="s">
        <v>1</v>
      </c>
      <c r="D1069" s="215" t="s">
        <v>1</v>
      </c>
      <c r="E1069" s="17" t="s">
        <v>1</v>
      </c>
      <c r="F1069" s="216">
        <v>0</v>
      </c>
      <c r="H1069" s="32"/>
    </row>
    <row r="1070" spans="2:8" s="1" customFormat="1" ht="16.899999999999999" customHeight="1">
      <c r="B1070" s="32"/>
      <c r="C1070" s="215" t="s">
        <v>1</v>
      </c>
      <c r="D1070" s="215" t="s">
        <v>454</v>
      </c>
      <c r="E1070" s="17" t="s">
        <v>1</v>
      </c>
      <c r="F1070" s="216">
        <v>0</v>
      </c>
      <c r="H1070" s="32"/>
    </row>
    <row r="1071" spans="2:8" s="1" customFormat="1" ht="16.899999999999999" customHeight="1">
      <c r="B1071" s="32"/>
      <c r="C1071" s="215" t="s">
        <v>1</v>
      </c>
      <c r="D1071" s="215" t="s">
        <v>3039</v>
      </c>
      <c r="E1071" s="17" t="s">
        <v>1</v>
      </c>
      <c r="F1071" s="216">
        <v>20.440000000000001</v>
      </c>
      <c r="H1071" s="32"/>
    </row>
    <row r="1072" spans="2:8" s="1" customFormat="1" ht="16.899999999999999" customHeight="1">
      <c r="B1072" s="32"/>
      <c r="C1072" s="215" t="s">
        <v>1</v>
      </c>
      <c r="D1072" s="215" t="s">
        <v>3040</v>
      </c>
      <c r="E1072" s="17" t="s">
        <v>1</v>
      </c>
      <c r="F1072" s="216">
        <v>4.17</v>
      </c>
      <c r="H1072" s="32"/>
    </row>
    <row r="1073" spans="2:8" s="1" customFormat="1" ht="16.899999999999999" customHeight="1">
      <c r="B1073" s="32"/>
      <c r="C1073" s="215" t="s">
        <v>1</v>
      </c>
      <c r="D1073" s="215" t="s">
        <v>3041</v>
      </c>
      <c r="E1073" s="17" t="s">
        <v>1</v>
      </c>
      <c r="F1073" s="216">
        <v>4.05</v>
      </c>
      <c r="H1073" s="32"/>
    </row>
    <row r="1074" spans="2:8" s="1" customFormat="1" ht="16.899999999999999" customHeight="1">
      <c r="B1074" s="32"/>
      <c r="C1074" s="215" t="s">
        <v>1</v>
      </c>
      <c r="D1074" s="215" t="s">
        <v>3042</v>
      </c>
      <c r="E1074" s="17" t="s">
        <v>1</v>
      </c>
      <c r="F1074" s="216">
        <v>12.95</v>
      </c>
      <c r="H1074" s="32"/>
    </row>
    <row r="1075" spans="2:8" s="1" customFormat="1" ht="16.899999999999999" customHeight="1">
      <c r="B1075" s="32"/>
      <c r="C1075" s="215" t="s">
        <v>1</v>
      </c>
      <c r="D1075" s="215" t="s">
        <v>3043</v>
      </c>
      <c r="E1075" s="17" t="s">
        <v>1</v>
      </c>
      <c r="F1075" s="216">
        <v>3.56</v>
      </c>
      <c r="H1075" s="32"/>
    </row>
    <row r="1076" spans="2:8" s="1" customFormat="1" ht="16.899999999999999" customHeight="1">
      <c r="B1076" s="32"/>
      <c r="C1076" s="215" t="s">
        <v>1</v>
      </c>
      <c r="D1076" s="215" t="s">
        <v>3044</v>
      </c>
      <c r="E1076" s="17" t="s">
        <v>1</v>
      </c>
      <c r="F1076" s="216">
        <v>20.47</v>
      </c>
      <c r="H1076" s="32"/>
    </row>
    <row r="1077" spans="2:8" s="1" customFormat="1" ht="16.899999999999999" customHeight="1">
      <c r="B1077" s="32"/>
      <c r="C1077" s="215" t="s">
        <v>1851</v>
      </c>
      <c r="D1077" s="215" t="s">
        <v>3045</v>
      </c>
      <c r="E1077" s="17" t="s">
        <v>1</v>
      </c>
      <c r="F1077" s="216">
        <v>65.64</v>
      </c>
      <c r="H1077" s="32"/>
    </row>
    <row r="1078" spans="2:8" s="1" customFormat="1" ht="16.899999999999999" customHeight="1">
      <c r="B1078" s="32"/>
      <c r="C1078" s="217" t="s">
        <v>8385</v>
      </c>
      <c r="H1078" s="32"/>
    </row>
    <row r="1079" spans="2:8" s="1" customFormat="1" ht="16.899999999999999" customHeight="1">
      <c r="B1079" s="32"/>
      <c r="C1079" s="215" t="s">
        <v>3025</v>
      </c>
      <c r="D1079" s="215" t="s">
        <v>3026</v>
      </c>
      <c r="E1079" s="17" t="s">
        <v>178</v>
      </c>
      <c r="F1079" s="216">
        <v>232.99</v>
      </c>
      <c r="H1079" s="32"/>
    </row>
    <row r="1080" spans="2:8" s="1" customFormat="1" ht="16.899999999999999" customHeight="1">
      <c r="B1080" s="32"/>
      <c r="C1080" s="215" t="s">
        <v>2233</v>
      </c>
      <c r="D1080" s="215" t="s">
        <v>2234</v>
      </c>
      <c r="E1080" s="17" t="s">
        <v>178</v>
      </c>
      <c r="F1080" s="216">
        <v>1284.0060000000001</v>
      </c>
      <c r="H1080" s="32"/>
    </row>
    <row r="1081" spans="2:8" s="1" customFormat="1" ht="16.899999999999999" customHeight="1">
      <c r="B1081" s="32"/>
      <c r="C1081" s="215" t="s">
        <v>2991</v>
      </c>
      <c r="D1081" s="215" t="s">
        <v>2992</v>
      </c>
      <c r="E1081" s="17" t="s">
        <v>178</v>
      </c>
      <c r="F1081" s="216">
        <v>351.98</v>
      </c>
      <c r="H1081" s="32"/>
    </row>
    <row r="1082" spans="2:8" s="1" customFormat="1" ht="16.899999999999999" customHeight="1">
      <c r="B1082" s="32"/>
      <c r="C1082" s="211" t="s">
        <v>1966</v>
      </c>
      <c r="D1082" s="212" t="s">
        <v>1967</v>
      </c>
      <c r="E1082" s="213" t="s">
        <v>178</v>
      </c>
      <c r="F1082" s="214">
        <v>79.84</v>
      </c>
      <c r="H1082" s="32"/>
    </row>
    <row r="1083" spans="2:8" s="1" customFormat="1" ht="16.899999999999999" customHeight="1">
      <c r="B1083" s="32"/>
      <c r="C1083" s="215" t="s">
        <v>1</v>
      </c>
      <c r="D1083" s="215" t="s">
        <v>478</v>
      </c>
      <c r="E1083" s="17" t="s">
        <v>1</v>
      </c>
      <c r="F1083" s="216">
        <v>0</v>
      </c>
      <c r="H1083" s="32"/>
    </row>
    <row r="1084" spans="2:8" s="1" customFormat="1" ht="16.899999999999999" customHeight="1">
      <c r="B1084" s="32"/>
      <c r="C1084" s="215" t="s">
        <v>1</v>
      </c>
      <c r="D1084" s="215" t="s">
        <v>3047</v>
      </c>
      <c r="E1084" s="17" t="s">
        <v>1</v>
      </c>
      <c r="F1084" s="216">
        <v>79.84</v>
      </c>
      <c r="H1084" s="32"/>
    </row>
    <row r="1085" spans="2:8" s="1" customFormat="1" ht="16.899999999999999" customHeight="1">
      <c r="B1085" s="32"/>
      <c r="C1085" s="215" t="s">
        <v>1966</v>
      </c>
      <c r="D1085" s="215" t="s">
        <v>2810</v>
      </c>
      <c r="E1085" s="17" t="s">
        <v>1</v>
      </c>
      <c r="F1085" s="216">
        <v>79.84</v>
      </c>
      <c r="H1085" s="32"/>
    </row>
    <row r="1086" spans="2:8" s="1" customFormat="1" ht="16.899999999999999" customHeight="1">
      <c r="B1086" s="32"/>
      <c r="C1086" s="217" t="s">
        <v>8385</v>
      </c>
      <c r="H1086" s="32"/>
    </row>
    <row r="1087" spans="2:8" s="1" customFormat="1" ht="16.899999999999999" customHeight="1">
      <c r="B1087" s="32"/>
      <c r="C1087" s="215" t="s">
        <v>3025</v>
      </c>
      <c r="D1087" s="215" t="s">
        <v>3026</v>
      </c>
      <c r="E1087" s="17" t="s">
        <v>178</v>
      </c>
      <c r="F1087" s="216">
        <v>232.99</v>
      </c>
      <c r="H1087" s="32"/>
    </row>
    <row r="1088" spans="2:8" s="1" customFormat="1" ht="16.899999999999999" customHeight="1">
      <c r="B1088" s="32"/>
      <c r="C1088" s="215" t="s">
        <v>2233</v>
      </c>
      <c r="D1088" s="215" t="s">
        <v>2234</v>
      </c>
      <c r="E1088" s="17" t="s">
        <v>178</v>
      </c>
      <c r="F1088" s="216">
        <v>1284.0060000000001</v>
      </c>
      <c r="H1088" s="32"/>
    </row>
    <row r="1089" spans="2:8" s="1" customFormat="1" ht="16.899999999999999" customHeight="1">
      <c r="B1089" s="32"/>
      <c r="C1089" s="215" t="s">
        <v>2991</v>
      </c>
      <c r="D1089" s="215" t="s">
        <v>2992</v>
      </c>
      <c r="E1089" s="17" t="s">
        <v>178</v>
      </c>
      <c r="F1089" s="216">
        <v>351.98</v>
      </c>
      <c r="H1089" s="32"/>
    </row>
    <row r="1090" spans="2:8" s="1" customFormat="1" ht="16.899999999999999" customHeight="1">
      <c r="B1090" s="32"/>
      <c r="C1090" s="211" t="s">
        <v>1960</v>
      </c>
      <c r="D1090" s="212" t="s">
        <v>1961</v>
      </c>
      <c r="E1090" s="213" t="s">
        <v>178</v>
      </c>
      <c r="F1090" s="214">
        <v>232.99</v>
      </c>
      <c r="H1090" s="32"/>
    </row>
    <row r="1091" spans="2:8" s="1" customFormat="1" ht="16.899999999999999" customHeight="1">
      <c r="B1091" s="32"/>
      <c r="C1091" s="215" t="s">
        <v>1</v>
      </c>
      <c r="D1091" s="215" t="s">
        <v>3028</v>
      </c>
      <c r="E1091" s="17" t="s">
        <v>1</v>
      </c>
      <c r="F1091" s="216">
        <v>0</v>
      </c>
      <c r="H1091" s="32"/>
    </row>
    <row r="1092" spans="2:8" s="1" customFormat="1" ht="22.5">
      <c r="B1092" s="32"/>
      <c r="C1092" s="215" t="s">
        <v>1</v>
      </c>
      <c r="D1092" s="215" t="s">
        <v>3029</v>
      </c>
      <c r="E1092" s="17" t="s">
        <v>1</v>
      </c>
      <c r="F1092" s="216">
        <v>0</v>
      </c>
      <c r="H1092" s="32"/>
    </row>
    <row r="1093" spans="2:8" s="1" customFormat="1" ht="16.899999999999999" customHeight="1">
      <c r="B1093" s="32"/>
      <c r="C1093" s="215" t="s">
        <v>1</v>
      </c>
      <c r="D1093" s="215" t="s">
        <v>1</v>
      </c>
      <c r="E1093" s="17" t="s">
        <v>1</v>
      </c>
      <c r="F1093" s="216">
        <v>0</v>
      </c>
      <c r="H1093" s="32"/>
    </row>
    <row r="1094" spans="2:8" s="1" customFormat="1" ht="16.899999999999999" customHeight="1">
      <c r="B1094" s="32"/>
      <c r="C1094" s="215" t="s">
        <v>1</v>
      </c>
      <c r="D1094" s="215" t="s">
        <v>3030</v>
      </c>
      <c r="E1094" s="17" t="s">
        <v>1</v>
      </c>
      <c r="F1094" s="216">
        <v>0</v>
      </c>
      <c r="H1094" s="32"/>
    </row>
    <row r="1095" spans="2:8" s="1" customFormat="1" ht="16.899999999999999" customHeight="1">
      <c r="B1095" s="32"/>
      <c r="C1095" s="215" t="s">
        <v>1</v>
      </c>
      <c r="D1095" s="215" t="s">
        <v>3031</v>
      </c>
      <c r="E1095" s="17" t="s">
        <v>1</v>
      </c>
      <c r="F1095" s="216">
        <v>0</v>
      </c>
      <c r="H1095" s="32"/>
    </row>
    <row r="1096" spans="2:8" s="1" customFormat="1" ht="16.899999999999999" customHeight="1">
      <c r="B1096" s="32"/>
      <c r="C1096" s="215" t="s">
        <v>1</v>
      </c>
      <c r="D1096" s="215" t="s">
        <v>3032</v>
      </c>
      <c r="E1096" s="17" t="s">
        <v>1</v>
      </c>
      <c r="F1096" s="216">
        <v>0</v>
      </c>
      <c r="H1096" s="32"/>
    </row>
    <row r="1097" spans="2:8" s="1" customFormat="1" ht="16.899999999999999" customHeight="1">
      <c r="B1097" s="32"/>
      <c r="C1097" s="215" t="s">
        <v>1</v>
      </c>
      <c r="D1097" s="215" t="s">
        <v>3033</v>
      </c>
      <c r="E1097" s="17" t="s">
        <v>1</v>
      </c>
      <c r="F1097" s="216">
        <v>0</v>
      </c>
      <c r="H1097" s="32"/>
    </row>
    <row r="1098" spans="2:8" s="1" customFormat="1" ht="16.899999999999999" customHeight="1">
      <c r="B1098" s="32"/>
      <c r="C1098" s="215" t="s">
        <v>1</v>
      </c>
      <c r="D1098" s="215" t="s">
        <v>3034</v>
      </c>
      <c r="E1098" s="17" t="s">
        <v>1</v>
      </c>
      <c r="F1098" s="216">
        <v>0</v>
      </c>
      <c r="H1098" s="32"/>
    </row>
    <row r="1099" spans="2:8" s="1" customFormat="1" ht="16.899999999999999" customHeight="1">
      <c r="B1099" s="32"/>
      <c r="C1099" s="215" t="s">
        <v>1</v>
      </c>
      <c r="D1099" s="215" t="s">
        <v>3035</v>
      </c>
      <c r="E1099" s="17" t="s">
        <v>1</v>
      </c>
      <c r="F1099" s="216">
        <v>0</v>
      </c>
      <c r="H1099" s="32"/>
    </row>
    <row r="1100" spans="2:8" s="1" customFormat="1" ht="16.899999999999999" customHeight="1">
      <c r="B1100" s="32"/>
      <c r="C1100" s="215" t="s">
        <v>1</v>
      </c>
      <c r="D1100" s="215" t="s">
        <v>3036</v>
      </c>
      <c r="E1100" s="17" t="s">
        <v>1</v>
      </c>
      <c r="F1100" s="216">
        <v>0</v>
      </c>
      <c r="H1100" s="32"/>
    </row>
    <row r="1101" spans="2:8" s="1" customFormat="1" ht="16.899999999999999" customHeight="1">
      <c r="B1101" s="32"/>
      <c r="C1101" s="215" t="s">
        <v>1</v>
      </c>
      <c r="D1101" s="215" t="s">
        <v>3037</v>
      </c>
      <c r="E1101" s="17" t="s">
        <v>1</v>
      </c>
      <c r="F1101" s="216">
        <v>0</v>
      </c>
      <c r="H1101" s="32"/>
    </row>
    <row r="1102" spans="2:8" s="1" customFormat="1" ht="16.899999999999999" customHeight="1">
      <c r="B1102" s="32"/>
      <c r="C1102" s="215" t="s">
        <v>1</v>
      </c>
      <c r="D1102" s="215" t="s">
        <v>3038</v>
      </c>
      <c r="E1102" s="17" t="s">
        <v>1</v>
      </c>
      <c r="F1102" s="216">
        <v>0</v>
      </c>
      <c r="H1102" s="32"/>
    </row>
    <row r="1103" spans="2:8" s="1" customFormat="1" ht="16.899999999999999" customHeight="1">
      <c r="B1103" s="32"/>
      <c r="C1103" s="215" t="s">
        <v>1</v>
      </c>
      <c r="D1103" s="215" t="s">
        <v>1</v>
      </c>
      <c r="E1103" s="17" t="s">
        <v>1</v>
      </c>
      <c r="F1103" s="216">
        <v>0</v>
      </c>
      <c r="H1103" s="32"/>
    </row>
    <row r="1104" spans="2:8" s="1" customFormat="1" ht="16.899999999999999" customHeight="1">
      <c r="B1104" s="32"/>
      <c r="C1104" s="215" t="s">
        <v>1</v>
      </c>
      <c r="D1104" s="215" t="s">
        <v>454</v>
      </c>
      <c r="E1104" s="17" t="s">
        <v>1</v>
      </c>
      <c r="F1104" s="216">
        <v>0</v>
      </c>
      <c r="H1104" s="32"/>
    </row>
    <row r="1105" spans="2:8" s="1" customFormat="1" ht="16.899999999999999" customHeight="1">
      <c r="B1105" s="32"/>
      <c r="C1105" s="215" t="s">
        <v>1</v>
      </c>
      <c r="D1105" s="215" t="s">
        <v>3039</v>
      </c>
      <c r="E1105" s="17" t="s">
        <v>1</v>
      </c>
      <c r="F1105" s="216">
        <v>20.440000000000001</v>
      </c>
      <c r="H1105" s="32"/>
    </row>
    <row r="1106" spans="2:8" s="1" customFormat="1" ht="16.899999999999999" customHeight="1">
      <c r="B1106" s="32"/>
      <c r="C1106" s="215" t="s">
        <v>1</v>
      </c>
      <c r="D1106" s="215" t="s">
        <v>3040</v>
      </c>
      <c r="E1106" s="17" t="s">
        <v>1</v>
      </c>
      <c r="F1106" s="216">
        <v>4.17</v>
      </c>
      <c r="H1106" s="32"/>
    </row>
    <row r="1107" spans="2:8" s="1" customFormat="1" ht="16.899999999999999" customHeight="1">
      <c r="B1107" s="32"/>
      <c r="C1107" s="215" t="s">
        <v>1</v>
      </c>
      <c r="D1107" s="215" t="s">
        <v>3041</v>
      </c>
      <c r="E1107" s="17" t="s">
        <v>1</v>
      </c>
      <c r="F1107" s="216">
        <v>4.05</v>
      </c>
      <c r="H1107" s="32"/>
    </row>
    <row r="1108" spans="2:8" s="1" customFormat="1" ht="16.899999999999999" customHeight="1">
      <c r="B1108" s="32"/>
      <c r="C1108" s="215" t="s">
        <v>1</v>
      </c>
      <c r="D1108" s="215" t="s">
        <v>3042</v>
      </c>
      <c r="E1108" s="17" t="s">
        <v>1</v>
      </c>
      <c r="F1108" s="216">
        <v>12.95</v>
      </c>
      <c r="H1108" s="32"/>
    </row>
    <row r="1109" spans="2:8" s="1" customFormat="1" ht="16.899999999999999" customHeight="1">
      <c r="B1109" s="32"/>
      <c r="C1109" s="215" t="s">
        <v>1</v>
      </c>
      <c r="D1109" s="215" t="s">
        <v>3043</v>
      </c>
      <c r="E1109" s="17" t="s">
        <v>1</v>
      </c>
      <c r="F1109" s="216">
        <v>3.56</v>
      </c>
      <c r="H1109" s="32"/>
    </row>
    <row r="1110" spans="2:8" s="1" customFormat="1" ht="16.899999999999999" customHeight="1">
      <c r="B1110" s="32"/>
      <c r="C1110" s="215" t="s">
        <v>1</v>
      </c>
      <c r="D1110" s="215" t="s">
        <v>3044</v>
      </c>
      <c r="E1110" s="17" t="s">
        <v>1</v>
      </c>
      <c r="F1110" s="216">
        <v>20.47</v>
      </c>
      <c r="H1110" s="32"/>
    </row>
    <row r="1111" spans="2:8" s="1" customFormat="1" ht="16.899999999999999" customHeight="1">
      <c r="B1111" s="32"/>
      <c r="C1111" s="215" t="s">
        <v>1</v>
      </c>
      <c r="D1111" s="215" t="s">
        <v>526</v>
      </c>
      <c r="E1111" s="17" t="s">
        <v>1</v>
      </c>
      <c r="F1111" s="216">
        <v>0</v>
      </c>
      <c r="H1111" s="32"/>
    </row>
    <row r="1112" spans="2:8" s="1" customFormat="1" ht="16.899999999999999" customHeight="1">
      <c r="B1112" s="32"/>
      <c r="C1112" s="215" t="s">
        <v>1</v>
      </c>
      <c r="D1112" s="215" t="s">
        <v>3046</v>
      </c>
      <c r="E1112" s="17" t="s">
        <v>1</v>
      </c>
      <c r="F1112" s="216">
        <v>87.51</v>
      </c>
      <c r="H1112" s="32"/>
    </row>
    <row r="1113" spans="2:8" s="1" customFormat="1" ht="16.899999999999999" customHeight="1">
      <c r="B1113" s="32"/>
      <c r="C1113" s="215" t="s">
        <v>1</v>
      </c>
      <c r="D1113" s="215" t="s">
        <v>478</v>
      </c>
      <c r="E1113" s="17" t="s">
        <v>1</v>
      </c>
      <c r="F1113" s="216">
        <v>0</v>
      </c>
      <c r="H1113" s="32"/>
    </row>
    <row r="1114" spans="2:8" s="1" customFormat="1" ht="16.899999999999999" customHeight="1">
      <c r="B1114" s="32"/>
      <c r="C1114" s="215" t="s">
        <v>1</v>
      </c>
      <c r="D1114" s="215" t="s">
        <v>3047</v>
      </c>
      <c r="E1114" s="17" t="s">
        <v>1</v>
      </c>
      <c r="F1114" s="216">
        <v>79.84</v>
      </c>
      <c r="H1114" s="32"/>
    </row>
    <row r="1115" spans="2:8" s="1" customFormat="1" ht="16.899999999999999" customHeight="1">
      <c r="B1115" s="32"/>
      <c r="C1115" s="215" t="s">
        <v>1960</v>
      </c>
      <c r="D1115" s="215" t="s">
        <v>161</v>
      </c>
      <c r="E1115" s="17" t="s">
        <v>1</v>
      </c>
      <c r="F1115" s="216">
        <v>232.99</v>
      </c>
      <c r="H1115" s="32"/>
    </row>
    <row r="1116" spans="2:8" s="1" customFormat="1" ht="16.899999999999999" customHeight="1">
      <c r="B1116" s="32"/>
      <c r="C1116" s="217" t="s">
        <v>8385</v>
      </c>
      <c r="H1116" s="32"/>
    </row>
    <row r="1117" spans="2:8" s="1" customFormat="1" ht="16.899999999999999" customHeight="1">
      <c r="B1117" s="32"/>
      <c r="C1117" s="215" t="s">
        <v>3025</v>
      </c>
      <c r="D1117" s="215" t="s">
        <v>3026</v>
      </c>
      <c r="E1117" s="17" t="s">
        <v>178</v>
      </c>
      <c r="F1117" s="216">
        <v>232.99</v>
      </c>
      <c r="H1117" s="32"/>
    </row>
    <row r="1118" spans="2:8" s="1" customFormat="1" ht="22.5">
      <c r="B1118" s="32"/>
      <c r="C1118" s="215" t="s">
        <v>2613</v>
      </c>
      <c r="D1118" s="215" t="s">
        <v>2614</v>
      </c>
      <c r="E1118" s="17" t="s">
        <v>178</v>
      </c>
      <c r="F1118" s="216">
        <v>336.58</v>
      </c>
      <c r="H1118" s="32"/>
    </row>
    <row r="1119" spans="2:8" s="1" customFormat="1" ht="16.899999999999999" customHeight="1">
      <c r="B1119" s="32"/>
      <c r="C1119" s="211" t="s">
        <v>1969</v>
      </c>
      <c r="D1119" s="212" t="s">
        <v>1970</v>
      </c>
      <c r="E1119" s="213" t="s">
        <v>178</v>
      </c>
      <c r="F1119" s="214">
        <v>4.5</v>
      </c>
      <c r="H1119" s="32"/>
    </row>
    <row r="1120" spans="2:8" s="1" customFormat="1" ht="16.899999999999999" customHeight="1">
      <c r="B1120" s="32"/>
      <c r="C1120" s="215" t="s">
        <v>1</v>
      </c>
      <c r="D1120" s="215" t="s">
        <v>1637</v>
      </c>
      <c r="E1120" s="17" t="s">
        <v>1</v>
      </c>
      <c r="F1120" s="216">
        <v>0</v>
      </c>
      <c r="H1120" s="32"/>
    </row>
    <row r="1121" spans="2:8" s="1" customFormat="1" ht="16.899999999999999" customHeight="1">
      <c r="B1121" s="32"/>
      <c r="C1121" s="215" t="s">
        <v>1</v>
      </c>
      <c r="D1121" s="215" t="s">
        <v>3087</v>
      </c>
      <c r="E1121" s="17" t="s">
        <v>1</v>
      </c>
      <c r="F1121" s="216">
        <v>0.72</v>
      </c>
      <c r="H1121" s="32"/>
    </row>
    <row r="1122" spans="2:8" s="1" customFormat="1" ht="16.899999999999999" customHeight="1">
      <c r="B1122" s="32"/>
      <c r="C1122" s="215" t="s">
        <v>1</v>
      </c>
      <c r="D1122" s="215" t="s">
        <v>3088</v>
      </c>
      <c r="E1122" s="17" t="s">
        <v>1</v>
      </c>
      <c r="F1122" s="216">
        <v>0.72</v>
      </c>
      <c r="H1122" s="32"/>
    </row>
    <row r="1123" spans="2:8" s="1" customFormat="1" ht="16.899999999999999" customHeight="1">
      <c r="B1123" s="32"/>
      <c r="C1123" s="215" t="s">
        <v>1</v>
      </c>
      <c r="D1123" s="215" t="s">
        <v>3089</v>
      </c>
      <c r="E1123" s="17" t="s">
        <v>1</v>
      </c>
      <c r="F1123" s="216">
        <v>1.44</v>
      </c>
      <c r="H1123" s="32"/>
    </row>
    <row r="1124" spans="2:8" s="1" customFormat="1" ht="16.899999999999999" customHeight="1">
      <c r="B1124" s="32"/>
      <c r="C1124" s="215" t="s">
        <v>1</v>
      </c>
      <c r="D1124" s="215" t="s">
        <v>3090</v>
      </c>
      <c r="E1124" s="17" t="s">
        <v>1</v>
      </c>
      <c r="F1124" s="216">
        <v>0.81</v>
      </c>
      <c r="H1124" s="32"/>
    </row>
    <row r="1125" spans="2:8" s="1" customFormat="1" ht="16.899999999999999" customHeight="1">
      <c r="B1125" s="32"/>
      <c r="C1125" s="215" t="s">
        <v>1</v>
      </c>
      <c r="D1125" s="215" t="s">
        <v>3091</v>
      </c>
      <c r="E1125" s="17" t="s">
        <v>1</v>
      </c>
      <c r="F1125" s="216">
        <v>0.81</v>
      </c>
      <c r="H1125" s="32"/>
    </row>
    <row r="1126" spans="2:8" s="1" customFormat="1" ht="16.899999999999999" customHeight="1">
      <c r="B1126" s="32"/>
      <c r="C1126" s="215" t="s">
        <v>1969</v>
      </c>
      <c r="D1126" s="215" t="s">
        <v>2227</v>
      </c>
      <c r="E1126" s="17" t="s">
        <v>1</v>
      </c>
      <c r="F1126" s="216">
        <v>4.5</v>
      </c>
      <c r="H1126" s="32"/>
    </row>
    <row r="1127" spans="2:8" s="1" customFormat="1" ht="16.899999999999999" customHeight="1">
      <c r="B1127" s="32"/>
      <c r="C1127" s="217" t="s">
        <v>8385</v>
      </c>
      <c r="H1127" s="32"/>
    </row>
    <row r="1128" spans="2:8" s="1" customFormat="1" ht="22.5">
      <c r="B1128" s="32"/>
      <c r="C1128" s="215" t="s">
        <v>3073</v>
      </c>
      <c r="D1128" s="215" t="s">
        <v>3074</v>
      </c>
      <c r="E1128" s="17" t="s">
        <v>178</v>
      </c>
      <c r="F1128" s="216">
        <v>103.59</v>
      </c>
      <c r="H1128" s="32"/>
    </row>
    <row r="1129" spans="2:8" s="1" customFormat="1" ht="22.5">
      <c r="B1129" s="32"/>
      <c r="C1129" s="215" t="s">
        <v>2629</v>
      </c>
      <c r="D1129" s="215" t="s">
        <v>2630</v>
      </c>
      <c r="E1129" s="17" t="s">
        <v>178</v>
      </c>
      <c r="F1129" s="216">
        <v>8.6999999999999993</v>
      </c>
      <c r="H1129" s="32"/>
    </row>
    <row r="1130" spans="2:8" s="1" customFormat="1" ht="22.5">
      <c r="B1130" s="32"/>
      <c r="C1130" s="215" t="s">
        <v>2591</v>
      </c>
      <c r="D1130" s="215" t="s">
        <v>2592</v>
      </c>
      <c r="E1130" s="17" t="s">
        <v>178</v>
      </c>
      <c r="F1130" s="216">
        <v>18.39</v>
      </c>
      <c r="H1130" s="32"/>
    </row>
    <row r="1131" spans="2:8" s="1" customFormat="1" ht="22.5">
      <c r="B1131" s="32"/>
      <c r="C1131" s="215" t="s">
        <v>2613</v>
      </c>
      <c r="D1131" s="215" t="s">
        <v>2614</v>
      </c>
      <c r="E1131" s="17" t="s">
        <v>178</v>
      </c>
      <c r="F1131" s="216">
        <v>336.58</v>
      </c>
      <c r="H1131" s="32"/>
    </row>
    <row r="1132" spans="2:8" s="1" customFormat="1" ht="16.899999999999999" customHeight="1">
      <c r="B1132" s="32"/>
      <c r="C1132" s="215" t="s">
        <v>2991</v>
      </c>
      <c r="D1132" s="215" t="s">
        <v>2992</v>
      </c>
      <c r="E1132" s="17" t="s">
        <v>178</v>
      </c>
      <c r="F1132" s="216">
        <v>351.98</v>
      </c>
      <c r="H1132" s="32"/>
    </row>
    <row r="1133" spans="2:8" s="1" customFormat="1" ht="16.899999999999999" customHeight="1">
      <c r="B1133" s="32"/>
      <c r="C1133" s="211" t="s">
        <v>1854</v>
      </c>
      <c r="D1133" s="212" t="s">
        <v>1855</v>
      </c>
      <c r="E1133" s="213" t="s">
        <v>178</v>
      </c>
      <c r="F1133" s="214">
        <v>2.76</v>
      </c>
      <c r="H1133" s="32"/>
    </row>
    <row r="1134" spans="2:8" s="1" customFormat="1" ht="16.899999999999999" customHeight="1">
      <c r="B1134" s="32"/>
      <c r="C1134" s="215" t="s">
        <v>1</v>
      </c>
      <c r="D1134" s="215" t="s">
        <v>2214</v>
      </c>
      <c r="E1134" s="17" t="s">
        <v>1</v>
      </c>
      <c r="F1134" s="216">
        <v>0</v>
      </c>
      <c r="H1134" s="32"/>
    </row>
    <row r="1135" spans="2:8" s="1" customFormat="1" ht="16.899999999999999" customHeight="1">
      <c r="B1135" s="32"/>
      <c r="C1135" s="215" t="s">
        <v>1</v>
      </c>
      <c r="D1135" s="215" t="s">
        <v>3076</v>
      </c>
      <c r="E1135" s="17" t="s">
        <v>1</v>
      </c>
      <c r="F1135" s="216">
        <v>0</v>
      </c>
      <c r="H1135" s="32"/>
    </row>
    <row r="1136" spans="2:8" s="1" customFormat="1" ht="16.899999999999999" customHeight="1">
      <c r="B1136" s="32"/>
      <c r="C1136" s="215" t="s">
        <v>1</v>
      </c>
      <c r="D1136" s="215" t="s">
        <v>3077</v>
      </c>
      <c r="E1136" s="17" t="s">
        <v>1</v>
      </c>
      <c r="F1136" s="216">
        <v>0</v>
      </c>
      <c r="H1136" s="32"/>
    </row>
    <row r="1137" spans="2:8" s="1" customFormat="1" ht="16.899999999999999" customHeight="1">
      <c r="B1137" s="32"/>
      <c r="C1137" s="215" t="s">
        <v>1</v>
      </c>
      <c r="D1137" s="215" t="s">
        <v>3078</v>
      </c>
      <c r="E1137" s="17" t="s">
        <v>1</v>
      </c>
      <c r="F1137" s="216">
        <v>0</v>
      </c>
      <c r="H1137" s="32"/>
    </row>
    <row r="1138" spans="2:8" s="1" customFormat="1" ht="16.899999999999999" customHeight="1">
      <c r="B1138" s="32"/>
      <c r="C1138" s="215" t="s">
        <v>1</v>
      </c>
      <c r="D1138" s="215" t="s">
        <v>3079</v>
      </c>
      <c r="E1138" s="17" t="s">
        <v>1</v>
      </c>
      <c r="F1138" s="216">
        <v>0</v>
      </c>
      <c r="H1138" s="32"/>
    </row>
    <row r="1139" spans="2:8" s="1" customFormat="1" ht="16.899999999999999" customHeight="1">
      <c r="B1139" s="32"/>
      <c r="C1139" s="215" t="s">
        <v>1</v>
      </c>
      <c r="D1139" s="215" t="s">
        <v>3080</v>
      </c>
      <c r="E1139" s="17" t="s">
        <v>1</v>
      </c>
      <c r="F1139" s="216">
        <v>0</v>
      </c>
      <c r="H1139" s="32"/>
    </row>
    <row r="1140" spans="2:8" s="1" customFormat="1" ht="16.899999999999999" customHeight="1">
      <c r="B1140" s="32"/>
      <c r="C1140" s="215" t="s">
        <v>1</v>
      </c>
      <c r="D1140" s="215" t="s">
        <v>3081</v>
      </c>
      <c r="E1140" s="17" t="s">
        <v>1</v>
      </c>
      <c r="F1140" s="216">
        <v>0</v>
      </c>
      <c r="H1140" s="32"/>
    </row>
    <row r="1141" spans="2:8" s="1" customFormat="1" ht="16.899999999999999" customHeight="1">
      <c r="B1141" s="32"/>
      <c r="C1141" s="215" t="s">
        <v>1</v>
      </c>
      <c r="D1141" s="215" t="s">
        <v>3035</v>
      </c>
      <c r="E1141" s="17" t="s">
        <v>1</v>
      </c>
      <c r="F1141" s="216">
        <v>0</v>
      </c>
      <c r="H1141" s="32"/>
    </row>
    <row r="1142" spans="2:8" s="1" customFormat="1" ht="16.899999999999999" customHeight="1">
      <c r="B1142" s="32"/>
      <c r="C1142" s="215" t="s">
        <v>1</v>
      </c>
      <c r="D1142" s="215" t="s">
        <v>3082</v>
      </c>
      <c r="E1142" s="17" t="s">
        <v>1</v>
      </c>
      <c r="F1142" s="216">
        <v>0</v>
      </c>
      <c r="H1142" s="32"/>
    </row>
    <row r="1143" spans="2:8" s="1" customFormat="1" ht="16.899999999999999" customHeight="1">
      <c r="B1143" s="32"/>
      <c r="C1143" s="215" t="s">
        <v>1</v>
      </c>
      <c r="D1143" s="215" t="s">
        <v>2322</v>
      </c>
      <c r="E1143" s="17" t="s">
        <v>1</v>
      </c>
      <c r="F1143" s="216">
        <v>0</v>
      </c>
      <c r="H1143" s="32"/>
    </row>
    <row r="1144" spans="2:8" s="1" customFormat="1" ht="16.899999999999999" customHeight="1">
      <c r="B1144" s="32"/>
      <c r="C1144" s="215" t="s">
        <v>1</v>
      </c>
      <c r="D1144" s="215" t="s">
        <v>454</v>
      </c>
      <c r="E1144" s="17" t="s">
        <v>1</v>
      </c>
      <c r="F1144" s="216">
        <v>0</v>
      </c>
      <c r="H1144" s="32"/>
    </row>
    <row r="1145" spans="2:8" s="1" customFormat="1" ht="16.899999999999999" customHeight="1">
      <c r="B1145" s="32"/>
      <c r="C1145" s="215" t="s">
        <v>1</v>
      </c>
      <c r="D1145" s="215" t="s">
        <v>3083</v>
      </c>
      <c r="E1145" s="17" t="s">
        <v>1</v>
      </c>
      <c r="F1145" s="216">
        <v>0.72</v>
      </c>
      <c r="H1145" s="32"/>
    </row>
    <row r="1146" spans="2:8" s="1" customFormat="1" ht="16.899999999999999" customHeight="1">
      <c r="B1146" s="32"/>
      <c r="C1146" s="215" t="s">
        <v>1</v>
      </c>
      <c r="D1146" s="215" t="s">
        <v>3084</v>
      </c>
      <c r="E1146" s="17" t="s">
        <v>1</v>
      </c>
      <c r="F1146" s="216">
        <v>0.72</v>
      </c>
      <c r="H1146" s="32"/>
    </row>
    <row r="1147" spans="2:8" s="1" customFormat="1" ht="16.899999999999999" customHeight="1">
      <c r="B1147" s="32"/>
      <c r="C1147" s="215" t="s">
        <v>1</v>
      </c>
      <c r="D1147" s="215" t="s">
        <v>3085</v>
      </c>
      <c r="E1147" s="17" t="s">
        <v>1</v>
      </c>
      <c r="F1147" s="216">
        <v>1.32</v>
      </c>
      <c r="H1147" s="32"/>
    </row>
    <row r="1148" spans="2:8" s="1" customFormat="1" ht="16.899999999999999" customHeight="1">
      <c r="B1148" s="32"/>
      <c r="C1148" s="215" t="s">
        <v>1854</v>
      </c>
      <c r="D1148" s="215" t="s">
        <v>3086</v>
      </c>
      <c r="E1148" s="17" t="s">
        <v>1</v>
      </c>
      <c r="F1148" s="216">
        <v>2.76</v>
      </c>
      <c r="H1148" s="32"/>
    </row>
    <row r="1149" spans="2:8" s="1" customFormat="1" ht="16.899999999999999" customHeight="1">
      <c r="B1149" s="32"/>
      <c r="C1149" s="217" t="s">
        <v>8385</v>
      </c>
      <c r="H1149" s="32"/>
    </row>
    <row r="1150" spans="2:8" s="1" customFormat="1" ht="22.5">
      <c r="B1150" s="32"/>
      <c r="C1150" s="215" t="s">
        <v>3073</v>
      </c>
      <c r="D1150" s="215" t="s">
        <v>3074</v>
      </c>
      <c r="E1150" s="17" t="s">
        <v>178</v>
      </c>
      <c r="F1150" s="216">
        <v>103.59</v>
      </c>
      <c r="H1150" s="32"/>
    </row>
    <row r="1151" spans="2:8" s="1" customFormat="1" ht="22.5">
      <c r="B1151" s="32"/>
      <c r="C1151" s="215" t="s">
        <v>2621</v>
      </c>
      <c r="D1151" s="215" t="s">
        <v>2622</v>
      </c>
      <c r="E1151" s="17" t="s">
        <v>178</v>
      </c>
      <c r="F1151" s="216">
        <v>14.15</v>
      </c>
      <c r="H1151" s="32"/>
    </row>
    <row r="1152" spans="2:8" s="1" customFormat="1" ht="22.5">
      <c r="B1152" s="32"/>
      <c r="C1152" s="215" t="s">
        <v>2629</v>
      </c>
      <c r="D1152" s="215" t="s">
        <v>2630</v>
      </c>
      <c r="E1152" s="17" t="s">
        <v>178</v>
      </c>
      <c r="F1152" s="216">
        <v>8.6999999999999993</v>
      </c>
      <c r="H1152" s="32"/>
    </row>
    <row r="1153" spans="2:8" s="1" customFormat="1" ht="22.5">
      <c r="B1153" s="32"/>
      <c r="C1153" s="215" t="s">
        <v>2591</v>
      </c>
      <c r="D1153" s="215" t="s">
        <v>2592</v>
      </c>
      <c r="E1153" s="17" t="s">
        <v>178</v>
      </c>
      <c r="F1153" s="216">
        <v>18.39</v>
      </c>
      <c r="H1153" s="32"/>
    </row>
    <row r="1154" spans="2:8" s="1" customFormat="1" ht="22.5">
      <c r="B1154" s="32"/>
      <c r="C1154" s="215" t="s">
        <v>2613</v>
      </c>
      <c r="D1154" s="215" t="s">
        <v>2614</v>
      </c>
      <c r="E1154" s="17" t="s">
        <v>178</v>
      </c>
      <c r="F1154" s="216">
        <v>336.58</v>
      </c>
      <c r="H1154" s="32"/>
    </row>
    <row r="1155" spans="2:8" s="1" customFormat="1" ht="16.899999999999999" customHeight="1">
      <c r="B1155" s="32"/>
      <c r="C1155" s="215" t="s">
        <v>2991</v>
      </c>
      <c r="D1155" s="215" t="s">
        <v>2992</v>
      </c>
      <c r="E1155" s="17" t="s">
        <v>178</v>
      </c>
      <c r="F1155" s="216">
        <v>351.98</v>
      </c>
      <c r="H1155" s="32"/>
    </row>
    <row r="1156" spans="2:8" s="1" customFormat="1" ht="16.899999999999999" customHeight="1">
      <c r="B1156" s="32"/>
      <c r="C1156" s="215" t="s">
        <v>3106</v>
      </c>
      <c r="D1156" s="215" t="s">
        <v>3107</v>
      </c>
      <c r="E1156" s="17" t="s">
        <v>178</v>
      </c>
      <c r="F1156" s="216">
        <v>107.73399999999999</v>
      </c>
      <c r="H1156" s="32"/>
    </row>
    <row r="1157" spans="2:8" s="1" customFormat="1" ht="16.899999999999999" customHeight="1">
      <c r="B1157" s="32"/>
      <c r="C1157" s="211" t="s">
        <v>1972</v>
      </c>
      <c r="D1157" s="212" t="s">
        <v>1973</v>
      </c>
      <c r="E1157" s="213" t="s">
        <v>178</v>
      </c>
      <c r="F1157" s="214">
        <v>1.44</v>
      </c>
      <c r="H1157" s="32"/>
    </row>
    <row r="1158" spans="2:8" s="1" customFormat="1" ht="16.899999999999999" customHeight="1">
      <c r="B1158" s="32"/>
      <c r="C1158" s="215" t="s">
        <v>1</v>
      </c>
      <c r="D1158" s="215" t="s">
        <v>2228</v>
      </c>
      <c r="E1158" s="17" t="s">
        <v>1</v>
      </c>
      <c r="F1158" s="216">
        <v>0</v>
      </c>
      <c r="H1158" s="32"/>
    </row>
    <row r="1159" spans="2:8" s="1" customFormat="1" ht="16.899999999999999" customHeight="1">
      <c r="B1159" s="32"/>
      <c r="C1159" s="215" t="s">
        <v>1</v>
      </c>
      <c r="D1159" s="215" t="s">
        <v>3092</v>
      </c>
      <c r="E1159" s="17" t="s">
        <v>1</v>
      </c>
      <c r="F1159" s="216">
        <v>0.72</v>
      </c>
      <c r="H1159" s="32"/>
    </row>
    <row r="1160" spans="2:8" s="1" customFormat="1" ht="16.899999999999999" customHeight="1">
      <c r="B1160" s="32"/>
      <c r="C1160" s="215" t="s">
        <v>1</v>
      </c>
      <c r="D1160" s="215" t="s">
        <v>3093</v>
      </c>
      <c r="E1160" s="17" t="s">
        <v>1</v>
      </c>
      <c r="F1160" s="216">
        <v>0.72</v>
      </c>
      <c r="H1160" s="32"/>
    </row>
    <row r="1161" spans="2:8" s="1" customFormat="1" ht="16.899999999999999" customHeight="1">
      <c r="B1161" s="32"/>
      <c r="C1161" s="215" t="s">
        <v>1972</v>
      </c>
      <c r="D1161" s="215" t="s">
        <v>2231</v>
      </c>
      <c r="E1161" s="17" t="s">
        <v>1</v>
      </c>
      <c r="F1161" s="216">
        <v>1.44</v>
      </c>
      <c r="H1161" s="32"/>
    </row>
    <row r="1162" spans="2:8" s="1" customFormat="1" ht="16.899999999999999" customHeight="1">
      <c r="B1162" s="32"/>
      <c r="C1162" s="217" t="s">
        <v>8385</v>
      </c>
      <c r="H1162" s="32"/>
    </row>
    <row r="1163" spans="2:8" s="1" customFormat="1" ht="22.5">
      <c r="B1163" s="32"/>
      <c r="C1163" s="215" t="s">
        <v>3073</v>
      </c>
      <c r="D1163" s="215" t="s">
        <v>3074</v>
      </c>
      <c r="E1163" s="17" t="s">
        <v>178</v>
      </c>
      <c r="F1163" s="216">
        <v>103.59</v>
      </c>
      <c r="H1163" s="32"/>
    </row>
    <row r="1164" spans="2:8" s="1" customFormat="1" ht="22.5">
      <c r="B1164" s="32"/>
      <c r="C1164" s="215" t="s">
        <v>2629</v>
      </c>
      <c r="D1164" s="215" t="s">
        <v>2630</v>
      </c>
      <c r="E1164" s="17" t="s">
        <v>178</v>
      </c>
      <c r="F1164" s="216">
        <v>8.6999999999999993</v>
      </c>
      <c r="H1164" s="32"/>
    </row>
    <row r="1165" spans="2:8" s="1" customFormat="1" ht="22.5">
      <c r="B1165" s="32"/>
      <c r="C1165" s="215" t="s">
        <v>2591</v>
      </c>
      <c r="D1165" s="215" t="s">
        <v>2592</v>
      </c>
      <c r="E1165" s="17" t="s">
        <v>178</v>
      </c>
      <c r="F1165" s="216">
        <v>18.39</v>
      </c>
      <c r="H1165" s="32"/>
    </row>
    <row r="1166" spans="2:8" s="1" customFormat="1" ht="22.5">
      <c r="B1166" s="32"/>
      <c r="C1166" s="215" t="s">
        <v>2613</v>
      </c>
      <c r="D1166" s="215" t="s">
        <v>2614</v>
      </c>
      <c r="E1166" s="17" t="s">
        <v>178</v>
      </c>
      <c r="F1166" s="216">
        <v>336.58</v>
      </c>
      <c r="H1166" s="32"/>
    </row>
    <row r="1167" spans="2:8" s="1" customFormat="1" ht="16.899999999999999" customHeight="1">
      <c r="B1167" s="32"/>
      <c r="C1167" s="215" t="s">
        <v>2991</v>
      </c>
      <c r="D1167" s="215" t="s">
        <v>2992</v>
      </c>
      <c r="E1167" s="17" t="s">
        <v>178</v>
      </c>
      <c r="F1167" s="216">
        <v>351.98</v>
      </c>
      <c r="H1167" s="32"/>
    </row>
    <row r="1168" spans="2:8" s="1" customFormat="1" ht="16.899999999999999" customHeight="1">
      <c r="B1168" s="32"/>
      <c r="C1168" s="211" t="s">
        <v>1867</v>
      </c>
      <c r="D1168" s="212" t="s">
        <v>1868</v>
      </c>
      <c r="E1168" s="213" t="s">
        <v>178</v>
      </c>
      <c r="F1168" s="214">
        <v>15.4</v>
      </c>
      <c r="H1168" s="32"/>
    </row>
    <row r="1169" spans="2:8" s="1" customFormat="1" ht="16.899999999999999" customHeight="1">
      <c r="B1169" s="32"/>
      <c r="C1169" s="215" t="s">
        <v>1</v>
      </c>
      <c r="D1169" s="215" t="s">
        <v>3094</v>
      </c>
      <c r="E1169" s="17" t="s">
        <v>1</v>
      </c>
      <c r="F1169" s="216">
        <v>0</v>
      </c>
      <c r="H1169" s="32"/>
    </row>
    <row r="1170" spans="2:8" s="1" customFormat="1" ht="16.899999999999999" customHeight="1">
      <c r="B1170" s="32"/>
      <c r="C1170" s="215" t="s">
        <v>1</v>
      </c>
      <c r="D1170" s="215" t="s">
        <v>3076</v>
      </c>
      <c r="E1170" s="17" t="s">
        <v>1</v>
      </c>
      <c r="F1170" s="216">
        <v>0</v>
      </c>
      <c r="H1170" s="32"/>
    </row>
    <row r="1171" spans="2:8" s="1" customFormat="1" ht="16.899999999999999" customHeight="1">
      <c r="B1171" s="32"/>
      <c r="C1171" s="215" t="s">
        <v>1</v>
      </c>
      <c r="D1171" s="215" t="s">
        <v>3077</v>
      </c>
      <c r="E1171" s="17" t="s">
        <v>1</v>
      </c>
      <c r="F1171" s="216">
        <v>0</v>
      </c>
      <c r="H1171" s="32"/>
    </row>
    <row r="1172" spans="2:8" s="1" customFormat="1" ht="16.899999999999999" customHeight="1">
      <c r="B1172" s="32"/>
      <c r="C1172" s="215" t="s">
        <v>1</v>
      </c>
      <c r="D1172" s="215" t="s">
        <v>3078</v>
      </c>
      <c r="E1172" s="17" t="s">
        <v>1</v>
      </c>
      <c r="F1172" s="216">
        <v>0</v>
      </c>
      <c r="H1172" s="32"/>
    </row>
    <row r="1173" spans="2:8" s="1" customFormat="1" ht="16.899999999999999" customHeight="1">
      <c r="B1173" s="32"/>
      <c r="C1173" s="215" t="s">
        <v>1</v>
      </c>
      <c r="D1173" s="215" t="s">
        <v>3079</v>
      </c>
      <c r="E1173" s="17" t="s">
        <v>1</v>
      </c>
      <c r="F1173" s="216">
        <v>0</v>
      </c>
      <c r="H1173" s="32"/>
    </row>
    <row r="1174" spans="2:8" s="1" customFormat="1" ht="16.899999999999999" customHeight="1">
      <c r="B1174" s="32"/>
      <c r="C1174" s="215" t="s">
        <v>1</v>
      </c>
      <c r="D1174" s="215" t="s">
        <v>3080</v>
      </c>
      <c r="E1174" s="17" t="s">
        <v>1</v>
      </c>
      <c r="F1174" s="216">
        <v>0</v>
      </c>
      <c r="H1174" s="32"/>
    </row>
    <row r="1175" spans="2:8" s="1" customFormat="1" ht="16.899999999999999" customHeight="1">
      <c r="B1175" s="32"/>
      <c r="C1175" s="215" t="s">
        <v>1</v>
      </c>
      <c r="D1175" s="215" t="s">
        <v>3081</v>
      </c>
      <c r="E1175" s="17" t="s">
        <v>1</v>
      </c>
      <c r="F1175" s="216">
        <v>0</v>
      </c>
      <c r="H1175" s="32"/>
    </row>
    <row r="1176" spans="2:8" s="1" customFormat="1" ht="16.899999999999999" customHeight="1">
      <c r="B1176" s="32"/>
      <c r="C1176" s="215" t="s">
        <v>1</v>
      </c>
      <c r="D1176" s="215" t="s">
        <v>3095</v>
      </c>
      <c r="E1176" s="17" t="s">
        <v>1</v>
      </c>
      <c r="F1176" s="216">
        <v>0</v>
      </c>
      <c r="H1176" s="32"/>
    </row>
    <row r="1177" spans="2:8" s="1" customFormat="1" ht="16.899999999999999" customHeight="1">
      <c r="B1177" s="32"/>
      <c r="C1177" s="215" t="s">
        <v>1</v>
      </c>
      <c r="D1177" s="215" t="s">
        <v>2322</v>
      </c>
      <c r="E1177" s="17" t="s">
        <v>1</v>
      </c>
      <c r="F1177" s="216">
        <v>0</v>
      </c>
      <c r="H1177" s="32"/>
    </row>
    <row r="1178" spans="2:8" s="1" customFormat="1" ht="16.899999999999999" customHeight="1">
      <c r="B1178" s="32"/>
      <c r="C1178" s="215" t="s">
        <v>1</v>
      </c>
      <c r="D1178" s="215" t="s">
        <v>3096</v>
      </c>
      <c r="E1178" s="17" t="s">
        <v>1</v>
      </c>
      <c r="F1178" s="216">
        <v>15.4</v>
      </c>
      <c r="H1178" s="32"/>
    </row>
    <row r="1179" spans="2:8" s="1" customFormat="1" ht="16.899999999999999" customHeight="1">
      <c r="B1179" s="32"/>
      <c r="C1179" s="215" t="s">
        <v>1867</v>
      </c>
      <c r="D1179" s="215" t="s">
        <v>3097</v>
      </c>
      <c r="E1179" s="17" t="s">
        <v>1</v>
      </c>
      <c r="F1179" s="216">
        <v>15.4</v>
      </c>
      <c r="H1179" s="32"/>
    </row>
    <row r="1180" spans="2:8" s="1" customFormat="1" ht="16.899999999999999" customHeight="1">
      <c r="B1180" s="32"/>
      <c r="C1180" s="217" t="s">
        <v>8385</v>
      </c>
      <c r="H1180" s="32"/>
    </row>
    <row r="1181" spans="2:8" s="1" customFormat="1" ht="22.5">
      <c r="B1181" s="32"/>
      <c r="C1181" s="215" t="s">
        <v>3073</v>
      </c>
      <c r="D1181" s="215" t="s">
        <v>3074</v>
      </c>
      <c r="E1181" s="17" t="s">
        <v>178</v>
      </c>
      <c r="F1181" s="216">
        <v>103.59</v>
      </c>
      <c r="H1181" s="32"/>
    </row>
    <row r="1182" spans="2:8" s="1" customFormat="1" ht="22.5">
      <c r="B1182" s="32"/>
      <c r="C1182" s="215" t="s">
        <v>2264</v>
      </c>
      <c r="D1182" s="215" t="s">
        <v>2265</v>
      </c>
      <c r="E1182" s="17" t="s">
        <v>178</v>
      </c>
      <c r="F1182" s="216">
        <v>110.846</v>
      </c>
      <c r="H1182" s="32"/>
    </row>
    <row r="1183" spans="2:8" s="1" customFormat="1" ht="22.5">
      <c r="B1183" s="32"/>
      <c r="C1183" s="215" t="s">
        <v>2613</v>
      </c>
      <c r="D1183" s="215" t="s">
        <v>2614</v>
      </c>
      <c r="E1183" s="17" t="s">
        <v>178</v>
      </c>
      <c r="F1183" s="216">
        <v>336.58</v>
      </c>
      <c r="H1183" s="32"/>
    </row>
    <row r="1184" spans="2:8" s="1" customFormat="1" ht="22.5">
      <c r="B1184" s="32"/>
      <c r="C1184" s="215" t="s">
        <v>2714</v>
      </c>
      <c r="D1184" s="215" t="s">
        <v>2715</v>
      </c>
      <c r="E1184" s="17" t="s">
        <v>178</v>
      </c>
      <c r="F1184" s="216">
        <v>109.22</v>
      </c>
      <c r="H1184" s="32"/>
    </row>
    <row r="1185" spans="2:8" s="1" customFormat="1" ht="16.899999999999999" customHeight="1">
      <c r="B1185" s="32"/>
      <c r="C1185" s="215" t="s">
        <v>2991</v>
      </c>
      <c r="D1185" s="215" t="s">
        <v>2992</v>
      </c>
      <c r="E1185" s="17" t="s">
        <v>178</v>
      </c>
      <c r="F1185" s="216">
        <v>351.98</v>
      </c>
      <c r="H1185" s="32"/>
    </row>
    <row r="1186" spans="2:8" s="1" customFormat="1" ht="16.899999999999999" customHeight="1">
      <c r="B1186" s="32"/>
      <c r="C1186" s="211" t="s">
        <v>1870</v>
      </c>
      <c r="D1186" s="212" t="s">
        <v>1871</v>
      </c>
      <c r="E1186" s="213" t="s">
        <v>178</v>
      </c>
      <c r="F1186" s="214">
        <v>79.489999999999995</v>
      </c>
      <c r="H1186" s="32"/>
    </row>
    <row r="1187" spans="2:8" s="1" customFormat="1" ht="16.899999999999999" customHeight="1">
      <c r="B1187" s="32"/>
      <c r="C1187" s="215" t="s">
        <v>1</v>
      </c>
      <c r="D1187" s="215" t="s">
        <v>3098</v>
      </c>
      <c r="E1187" s="17" t="s">
        <v>1</v>
      </c>
      <c r="F1187" s="216">
        <v>0</v>
      </c>
      <c r="H1187" s="32"/>
    </row>
    <row r="1188" spans="2:8" s="1" customFormat="1" ht="16.899999999999999" customHeight="1">
      <c r="B1188" s="32"/>
      <c r="C1188" s="215" t="s">
        <v>1</v>
      </c>
      <c r="D1188" s="215" t="s">
        <v>3076</v>
      </c>
      <c r="E1188" s="17" t="s">
        <v>1</v>
      </c>
      <c r="F1188" s="216">
        <v>0</v>
      </c>
      <c r="H1188" s="32"/>
    </row>
    <row r="1189" spans="2:8" s="1" customFormat="1" ht="16.899999999999999" customHeight="1">
      <c r="B1189" s="32"/>
      <c r="C1189" s="215" t="s">
        <v>1</v>
      </c>
      <c r="D1189" s="215" t="s">
        <v>3077</v>
      </c>
      <c r="E1189" s="17" t="s">
        <v>1</v>
      </c>
      <c r="F1189" s="216">
        <v>0</v>
      </c>
      <c r="H1189" s="32"/>
    </row>
    <row r="1190" spans="2:8" s="1" customFormat="1" ht="16.899999999999999" customHeight="1">
      <c r="B1190" s="32"/>
      <c r="C1190" s="215" t="s">
        <v>1</v>
      </c>
      <c r="D1190" s="215" t="s">
        <v>3078</v>
      </c>
      <c r="E1190" s="17" t="s">
        <v>1</v>
      </c>
      <c r="F1190" s="216">
        <v>0</v>
      </c>
      <c r="H1190" s="32"/>
    </row>
    <row r="1191" spans="2:8" s="1" customFormat="1" ht="16.899999999999999" customHeight="1">
      <c r="B1191" s="32"/>
      <c r="C1191" s="215" t="s">
        <v>1</v>
      </c>
      <c r="D1191" s="215" t="s">
        <v>3079</v>
      </c>
      <c r="E1191" s="17" t="s">
        <v>1</v>
      </c>
      <c r="F1191" s="216">
        <v>0</v>
      </c>
      <c r="H1191" s="32"/>
    </row>
    <row r="1192" spans="2:8" s="1" customFormat="1" ht="16.899999999999999" customHeight="1">
      <c r="B1192" s="32"/>
      <c r="C1192" s="215" t="s">
        <v>1</v>
      </c>
      <c r="D1192" s="215" t="s">
        <v>3080</v>
      </c>
      <c r="E1192" s="17" t="s">
        <v>1</v>
      </c>
      <c r="F1192" s="216">
        <v>0</v>
      </c>
      <c r="H1192" s="32"/>
    </row>
    <row r="1193" spans="2:8" s="1" customFormat="1" ht="16.899999999999999" customHeight="1">
      <c r="B1193" s="32"/>
      <c r="C1193" s="215" t="s">
        <v>1</v>
      </c>
      <c r="D1193" s="215" t="s">
        <v>3081</v>
      </c>
      <c r="E1193" s="17" t="s">
        <v>1</v>
      </c>
      <c r="F1193" s="216">
        <v>0</v>
      </c>
      <c r="H1193" s="32"/>
    </row>
    <row r="1194" spans="2:8" s="1" customFormat="1" ht="16.899999999999999" customHeight="1">
      <c r="B1194" s="32"/>
      <c r="C1194" s="215" t="s">
        <v>1</v>
      </c>
      <c r="D1194" s="215" t="s">
        <v>3035</v>
      </c>
      <c r="E1194" s="17" t="s">
        <v>1</v>
      </c>
      <c r="F1194" s="216">
        <v>0</v>
      </c>
      <c r="H1194" s="32"/>
    </row>
    <row r="1195" spans="2:8" s="1" customFormat="1" ht="16.899999999999999" customHeight="1">
      <c r="B1195" s="32"/>
      <c r="C1195" s="215" t="s">
        <v>1</v>
      </c>
      <c r="D1195" s="215" t="s">
        <v>2322</v>
      </c>
      <c r="E1195" s="17" t="s">
        <v>1</v>
      </c>
      <c r="F1195" s="216">
        <v>0</v>
      </c>
      <c r="H1195" s="32"/>
    </row>
    <row r="1196" spans="2:8" s="1" customFormat="1" ht="16.899999999999999" customHeight="1">
      <c r="B1196" s="32"/>
      <c r="C1196" s="215" t="s">
        <v>1</v>
      </c>
      <c r="D1196" s="215" t="s">
        <v>3095</v>
      </c>
      <c r="E1196" s="17" t="s">
        <v>1</v>
      </c>
      <c r="F1196" s="216">
        <v>0</v>
      </c>
      <c r="H1196" s="32"/>
    </row>
    <row r="1197" spans="2:8" s="1" customFormat="1" ht="16.899999999999999" customHeight="1">
      <c r="B1197" s="32"/>
      <c r="C1197" s="215" t="s">
        <v>1</v>
      </c>
      <c r="D1197" s="215" t="s">
        <v>3099</v>
      </c>
      <c r="E1197" s="17" t="s">
        <v>1</v>
      </c>
      <c r="F1197" s="216">
        <v>0</v>
      </c>
      <c r="H1197" s="32"/>
    </row>
    <row r="1198" spans="2:8" s="1" customFormat="1" ht="16.899999999999999" customHeight="1">
      <c r="B1198" s="32"/>
      <c r="C1198" s="215" t="s">
        <v>1</v>
      </c>
      <c r="D1198" s="215" t="s">
        <v>1</v>
      </c>
      <c r="E1198" s="17" t="s">
        <v>1</v>
      </c>
      <c r="F1198" s="216">
        <v>0</v>
      </c>
      <c r="H1198" s="32"/>
    </row>
    <row r="1199" spans="2:8" s="1" customFormat="1" ht="16.899999999999999" customHeight="1">
      <c r="B1199" s="32"/>
      <c r="C1199" s="215" t="s">
        <v>1</v>
      </c>
      <c r="D1199" s="215" t="s">
        <v>1</v>
      </c>
      <c r="E1199" s="17" t="s">
        <v>1</v>
      </c>
      <c r="F1199" s="216">
        <v>0</v>
      </c>
      <c r="H1199" s="32"/>
    </row>
    <row r="1200" spans="2:8" s="1" customFormat="1" ht="16.899999999999999" customHeight="1">
      <c r="B1200" s="32"/>
      <c r="C1200" s="215" t="s">
        <v>1</v>
      </c>
      <c r="D1200" s="215" t="s">
        <v>3100</v>
      </c>
      <c r="E1200" s="17" t="s">
        <v>1</v>
      </c>
      <c r="F1200" s="216">
        <v>50.76</v>
      </c>
      <c r="H1200" s="32"/>
    </row>
    <row r="1201" spans="2:8" s="1" customFormat="1" ht="16.899999999999999" customHeight="1">
      <c r="B1201" s="32"/>
      <c r="C1201" s="215" t="s">
        <v>1</v>
      </c>
      <c r="D1201" s="215" t="s">
        <v>3101</v>
      </c>
      <c r="E1201" s="17" t="s">
        <v>1</v>
      </c>
      <c r="F1201" s="216">
        <v>13.98</v>
      </c>
      <c r="H1201" s="32"/>
    </row>
    <row r="1202" spans="2:8" s="1" customFormat="1" ht="16.899999999999999" customHeight="1">
      <c r="B1202" s="32"/>
      <c r="C1202" s="215" t="s">
        <v>1</v>
      </c>
      <c r="D1202" s="215" t="s">
        <v>3102</v>
      </c>
      <c r="E1202" s="17" t="s">
        <v>1</v>
      </c>
      <c r="F1202" s="216">
        <v>9.2899999999999991</v>
      </c>
      <c r="H1202" s="32"/>
    </row>
    <row r="1203" spans="2:8" s="1" customFormat="1" ht="16.899999999999999" customHeight="1">
      <c r="B1203" s="32"/>
      <c r="C1203" s="215" t="s">
        <v>1</v>
      </c>
      <c r="D1203" s="215" t="s">
        <v>3103</v>
      </c>
      <c r="E1203" s="17" t="s">
        <v>1</v>
      </c>
      <c r="F1203" s="216">
        <v>5.46</v>
      </c>
      <c r="H1203" s="32"/>
    </row>
    <row r="1204" spans="2:8" s="1" customFormat="1" ht="16.899999999999999" customHeight="1">
      <c r="B1204" s="32"/>
      <c r="C1204" s="215" t="s">
        <v>1870</v>
      </c>
      <c r="D1204" s="215" t="s">
        <v>2776</v>
      </c>
      <c r="E1204" s="17" t="s">
        <v>1</v>
      </c>
      <c r="F1204" s="216">
        <v>79.489999999999995</v>
      </c>
      <c r="H1204" s="32"/>
    </row>
    <row r="1205" spans="2:8" s="1" customFormat="1" ht="16.899999999999999" customHeight="1">
      <c r="B1205" s="32"/>
      <c r="C1205" s="215" t="s">
        <v>1</v>
      </c>
      <c r="D1205" s="215" t="s">
        <v>3121</v>
      </c>
      <c r="E1205" s="17" t="s">
        <v>1</v>
      </c>
      <c r="F1205" s="216">
        <v>84.182000000000002</v>
      </c>
      <c r="H1205" s="32"/>
    </row>
    <row r="1206" spans="2:8" s="1" customFormat="1" ht="16.899999999999999" customHeight="1">
      <c r="B1206" s="32"/>
      <c r="C1206" s="215" t="s">
        <v>1</v>
      </c>
      <c r="D1206" s="215" t="s">
        <v>3122</v>
      </c>
      <c r="E1206" s="17" t="s">
        <v>1</v>
      </c>
      <c r="F1206" s="216">
        <v>0.81799999999999995</v>
      </c>
      <c r="H1206" s="32"/>
    </row>
    <row r="1207" spans="2:8" s="1" customFormat="1" ht="16.899999999999999" customHeight="1">
      <c r="B1207" s="32"/>
      <c r="C1207" s="215" t="s">
        <v>1879</v>
      </c>
      <c r="D1207" s="215" t="s">
        <v>278</v>
      </c>
      <c r="E1207" s="17" t="s">
        <v>1</v>
      </c>
      <c r="F1207" s="216">
        <v>85</v>
      </c>
      <c r="H1207" s="32"/>
    </row>
    <row r="1208" spans="2:8" s="1" customFormat="1" ht="16.899999999999999" customHeight="1">
      <c r="B1208" s="32"/>
      <c r="C1208" s="217" t="s">
        <v>8385</v>
      </c>
      <c r="H1208" s="32"/>
    </row>
    <row r="1209" spans="2:8" s="1" customFormat="1" ht="22.5">
      <c r="B1209" s="32"/>
      <c r="C1209" s="215" t="s">
        <v>3110</v>
      </c>
      <c r="D1209" s="215" t="s">
        <v>3111</v>
      </c>
      <c r="E1209" s="17" t="s">
        <v>178</v>
      </c>
      <c r="F1209" s="216">
        <v>86.44</v>
      </c>
      <c r="H1209" s="32"/>
    </row>
    <row r="1210" spans="2:8" s="1" customFormat="1" ht="22.5">
      <c r="B1210" s="32"/>
      <c r="C1210" s="215" t="s">
        <v>2293</v>
      </c>
      <c r="D1210" s="215" t="s">
        <v>2294</v>
      </c>
      <c r="E1210" s="17" t="s">
        <v>178</v>
      </c>
      <c r="F1210" s="216">
        <v>85</v>
      </c>
      <c r="H1210" s="32"/>
    </row>
    <row r="1211" spans="2:8" s="1" customFormat="1" ht="16.899999999999999" customHeight="1">
      <c r="B1211" s="32"/>
      <c r="C1211" s="211" t="s">
        <v>3113</v>
      </c>
      <c r="D1211" s="212" t="s">
        <v>8396</v>
      </c>
      <c r="E1211" s="213" t="s">
        <v>178</v>
      </c>
      <c r="F1211" s="214">
        <v>1.44</v>
      </c>
      <c r="H1211" s="32"/>
    </row>
    <row r="1212" spans="2:8" s="1" customFormat="1" ht="16.899999999999999" customHeight="1">
      <c r="B1212" s="32"/>
      <c r="C1212" s="215" t="s">
        <v>1</v>
      </c>
      <c r="D1212" s="215" t="s">
        <v>2300</v>
      </c>
      <c r="E1212" s="17" t="s">
        <v>1</v>
      </c>
      <c r="F1212" s="216">
        <v>0</v>
      </c>
      <c r="H1212" s="32"/>
    </row>
    <row r="1213" spans="2:8" s="1" customFormat="1" ht="22.5">
      <c r="B1213" s="32"/>
      <c r="C1213" s="215" t="s">
        <v>1</v>
      </c>
      <c r="D1213" s="215" t="s">
        <v>2646</v>
      </c>
      <c r="E1213" s="17" t="s">
        <v>1</v>
      </c>
      <c r="F1213" s="216">
        <v>0</v>
      </c>
      <c r="H1213" s="32"/>
    </row>
    <row r="1214" spans="2:8" s="1" customFormat="1" ht="16.899999999999999" customHeight="1">
      <c r="B1214" s="32"/>
      <c r="C1214" s="215" t="s">
        <v>1</v>
      </c>
      <c r="D1214" s="215" t="s">
        <v>2647</v>
      </c>
      <c r="E1214" s="17" t="s">
        <v>1</v>
      </c>
      <c r="F1214" s="216">
        <v>0</v>
      </c>
      <c r="H1214" s="32"/>
    </row>
    <row r="1215" spans="2:8" s="1" customFormat="1" ht="16.899999999999999" customHeight="1">
      <c r="B1215" s="32"/>
      <c r="C1215" s="215" t="s">
        <v>1</v>
      </c>
      <c r="D1215" s="215" t="s">
        <v>2648</v>
      </c>
      <c r="E1215" s="17" t="s">
        <v>1</v>
      </c>
      <c r="F1215" s="216">
        <v>0</v>
      </c>
      <c r="H1215" s="32"/>
    </row>
    <row r="1216" spans="2:8" s="1" customFormat="1" ht="16.899999999999999" customHeight="1">
      <c r="B1216" s="32"/>
      <c r="C1216" s="215" t="s">
        <v>1</v>
      </c>
      <c r="D1216" s="215" t="s">
        <v>2649</v>
      </c>
      <c r="E1216" s="17" t="s">
        <v>1</v>
      </c>
      <c r="F1216" s="216">
        <v>1.44</v>
      </c>
      <c r="H1216" s="32"/>
    </row>
    <row r="1217" spans="2:8" s="1" customFormat="1" ht="16.899999999999999" customHeight="1">
      <c r="B1217" s="32"/>
      <c r="C1217" s="215" t="s">
        <v>3113</v>
      </c>
      <c r="D1217" s="215" t="s">
        <v>1693</v>
      </c>
      <c r="E1217" s="17" t="s">
        <v>1</v>
      </c>
      <c r="F1217" s="216">
        <v>1.44</v>
      </c>
      <c r="H1217" s="32"/>
    </row>
    <row r="1218" spans="2:8" s="1" customFormat="1" ht="16.899999999999999" customHeight="1">
      <c r="B1218" s="32"/>
      <c r="C1218" s="211" t="s">
        <v>2894</v>
      </c>
      <c r="D1218" s="212" t="s">
        <v>8397</v>
      </c>
      <c r="E1218" s="213" t="s">
        <v>178</v>
      </c>
      <c r="F1218" s="214">
        <v>50.36</v>
      </c>
      <c r="H1218" s="32"/>
    </row>
    <row r="1219" spans="2:8" s="1" customFormat="1" ht="16.899999999999999" customHeight="1">
      <c r="B1219" s="32"/>
      <c r="C1219" s="215" t="s">
        <v>1</v>
      </c>
      <c r="D1219" s="215" t="s">
        <v>2882</v>
      </c>
      <c r="E1219" s="17" t="s">
        <v>1</v>
      </c>
      <c r="F1219" s="216">
        <v>0</v>
      </c>
      <c r="H1219" s="32"/>
    </row>
    <row r="1220" spans="2:8" s="1" customFormat="1" ht="16.899999999999999" customHeight="1">
      <c r="B1220" s="32"/>
      <c r="C1220" s="215" t="s">
        <v>1</v>
      </c>
      <c r="D1220" s="215" t="s">
        <v>2883</v>
      </c>
      <c r="E1220" s="17" t="s">
        <v>1</v>
      </c>
      <c r="F1220" s="216">
        <v>0</v>
      </c>
      <c r="H1220" s="32"/>
    </row>
    <row r="1221" spans="2:8" s="1" customFormat="1" ht="16.899999999999999" customHeight="1">
      <c r="B1221" s="32"/>
      <c r="C1221" s="215" t="s">
        <v>1</v>
      </c>
      <c r="D1221" s="215" t="s">
        <v>2884</v>
      </c>
      <c r="E1221" s="17" t="s">
        <v>1</v>
      </c>
      <c r="F1221" s="216">
        <v>0</v>
      </c>
      <c r="H1221" s="32"/>
    </row>
    <row r="1222" spans="2:8" s="1" customFormat="1" ht="16.899999999999999" customHeight="1">
      <c r="B1222" s="32"/>
      <c r="C1222" s="215" t="s">
        <v>1</v>
      </c>
      <c r="D1222" s="215" t="s">
        <v>2885</v>
      </c>
      <c r="E1222" s="17" t="s">
        <v>1</v>
      </c>
      <c r="F1222" s="216">
        <v>0</v>
      </c>
      <c r="H1222" s="32"/>
    </row>
    <row r="1223" spans="2:8" s="1" customFormat="1" ht="16.899999999999999" customHeight="1">
      <c r="B1223" s="32"/>
      <c r="C1223" s="215" t="s">
        <v>1</v>
      </c>
      <c r="D1223" s="215" t="s">
        <v>2886</v>
      </c>
      <c r="E1223" s="17" t="s">
        <v>1</v>
      </c>
      <c r="F1223" s="216">
        <v>0</v>
      </c>
      <c r="H1223" s="32"/>
    </row>
    <row r="1224" spans="2:8" s="1" customFormat="1" ht="16.899999999999999" customHeight="1">
      <c r="B1224" s="32"/>
      <c r="C1224" s="215" t="s">
        <v>1</v>
      </c>
      <c r="D1224" s="215" t="s">
        <v>2887</v>
      </c>
      <c r="E1224" s="17" t="s">
        <v>1</v>
      </c>
      <c r="F1224" s="216">
        <v>0</v>
      </c>
      <c r="H1224" s="32"/>
    </row>
    <row r="1225" spans="2:8" s="1" customFormat="1" ht="16.899999999999999" customHeight="1">
      <c r="B1225" s="32"/>
      <c r="C1225" s="215" t="s">
        <v>1</v>
      </c>
      <c r="D1225" s="215" t="s">
        <v>1</v>
      </c>
      <c r="E1225" s="17" t="s">
        <v>1</v>
      </c>
      <c r="F1225" s="216">
        <v>0</v>
      </c>
      <c r="H1225" s="32"/>
    </row>
    <row r="1226" spans="2:8" s="1" customFormat="1" ht="16.899999999999999" customHeight="1">
      <c r="B1226" s="32"/>
      <c r="C1226" s="215" t="s">
        <v>1</v>
      </c>
      <c r="D1226" s="215" t="s">
        <v>2888</v>
      </c>
      <c r="E1226" s="17" t="s">
        <v>1</v>
      </c>
      <c r="F1226" s="216">
        <v>0</v>
      </c>
      <c r="H1226" s="32"/>
    </row>
    <row r="1227" spans="2:8" s="1" customFormat="1" ht="16.899999999999999" customHeight="1">
      <c r="B1227" s="32"/>
      <c r="C1227" s="215" t="s">
        <v>1</v>
      </c>
      <c r="D1227" s="215" t="s">
        <v>2861</v>
      </c>
      <c r="E1227" s="17" t="s">
        <v>1</v>
      </c>
      <c r="F1227" s="216">
        <v>2.1349999999999998</v>
      </c>
      <c r="H1227" s="32"/>
    </row>
    <row r="1228" spans="2:8" s="1" customFormat="1" ht="16.899999999999999" customHeight="1">
      <c r="B1228" s="32"/>
      <c r="C1228" s="215" t="s">
        <v>1</v>
      </c>
      <c r="D1228" s="215" t="s">
        <v>2889</v>
      </c>
      <c r="E1228" s="17" t="s">
        <v>1</v>
      </c>
      <c r="F1228" s="216">
        <v>5.8380000000000001</v>
      </c>
      <c r="H1228" s="32"/>
    </row>
    <row r="1229" spans="2:8" s="1" customFormat="1" ht="16.899999999999999" customHeight="1">
      <c r="B1229" s="32"/>
      <c r="C1229" s="215" t="s">
        <v>1</v>
      </c>
      <c r="D1229" s="215" t="s">
        <v>2890</v>
      </c>
      <c r="E1229" s="17" t="s">
        <v>1</v>
      </c>
      <c r="F1229" s="216">
        <v>2.7E-2</v>
      </c>
      <c r="H1229" s="32"/>
    </row>
    <row r="1230" spans="2:8" s="1" customFormat="1" ht="16.899999999999999" customHeight="1">
      <c r="B1230" s="32"/>
      <c r="C1230" s="215" t="s">
        <v>1</v>
      </c>
      <c r="D1230" s="215" t="s">
        <v>2891</v>
      </c>
      <c r="E1230" s="17" t="s">
        <v>1</v>
      </c>
      <c r="F1230" s="216">
        <v>0</v>
      </c>
      <c r="H1230" s="32"/>
    </row>
    <row r="1231" spans="2:8" s="1" customFormat="1" ht="16.899999999999999" customHeight="1">
      <c r="B1231" s="32"/>
      <c r="C1231" s="215" t="s">
        <v>1</v>
      </c>
      <c r="D1231" s="215" t="s">
        <v>2892</v>
      </c>
      <c r="E1231" s="17" t="s">
        <v>1</v>
      </c>
      <c r="F1231" s="216">
        <v>3.3</v>
      </c>
      <c r="H1231" s="32"/>
    </row>
    <row r="1232" spans="2:8" s="1" customFormat="1" ht="16.899999999999999" customHeight="1">
      <c r="B1232" s="32"/>
      <c r="C1232" s="215" t="s">
        <v>1</v>
      </c>
      <c r="D1232" s="215" t="s">
        <v>2865</v>
      </c>
      <c r="E1232" s="17" t="s">
        <v>1</v>
      </c>
      <c r="F1232" s="216">
        <v>0</v>
      </c>
      <c r="H1232" s="32"/>
    </row>
    <row r="1233" spans="2:8" s="1" customFormat="1" ht="16.899999999999999" customHeight="1">
      <c r="B1233" s="32"/>
      <c r="C1233" s="215" t="s">
        <v>1</v>
      </c>
      <c r="D1233" s="215" t="s">
        <v>2866</v>
      </c>
      <c r="E1233" s="17" t="s">
        <v>1</v>
      </c>
      <c r="F1233" s="216">
        <v>10.5</v>
      </c>
      <c r="H1233" s="32"/>
    </row>
    <row r="1234" spans="2:8" s="1" customFormat="1" ht="16.899999999999999" customHeight="1">
      <c r="B1234" s="32"/>
      <c r="C1234" s="215" t="s">
        <v>1</v>
      </c>
      <c r="D1234" s="215" t="s">
        <v>2867</v>
      </c>
      <c r="E1234" s="17" t="s">
        <v>1</v>
      </c>
      <c r="F1234" s="216">
        <v>19.8</v>
      </c>
      <c r="H1234" s="32"/>
    </row>
    <row r="1235" spans="2:8" s="1" customFormat="1" ht="16.899999999999999" customHeight="1">
      <c r="B1235" s="32"/>
      <c r="C1235" s="215" t="s">
        <v>1</v>
      </c>
      <c r="D1235" s="215" t="s">
        <v>2868</v>
      </c>
      <c r="E1235" s="17" t="s">
        <v>1</v>
      </c>
      <c r="F1235" s="216">
        <v>6.6</v>
      </c>
      <c r="H1235" s="32"/>
    </row>
    <row r="1236" spans="2:8" s="1" customFormat="1" ht="16.899999999999999" customHeight="1">
      <c r="B1236" s="32"/>
      <c r="C1236" s="215" t="s">
        <v>1</v>
      </c>
      <c r="D1236" s="215" t="s">
        <v>2893</v>
      </c>
      <c r="E1236" s="17" t="s">
        <v>1</v>
      </c>
      <c r="F1236" s="216">
        <v>2.16</v>
      </c>
      <c r="H1236" s="32"/>
    </row>
    <row r="1237" spans="2:8" s="1" customFormat="1" ht="16.899999999999999" customHeight="1">
      <c r="B1237" s="32"/>
      <c r="C1237" s="215" t="s">
        <v>2894</v>
      </c>
      <c r="D1237" s="215" t="s">
        <v>161</v>
      </c>
      <c r="E1237" s="17" t="s">
        <v>1</v>
      </c>
      <c r="F1237" s="216">
        <v>50.36</v>
      </c>
      <c r="H1237" s="32"/>
    </row>
    <row r="1238" spans="2:8" s="1" customFormat="1" ht="16.899999999999999" customHeight="1">
      <c r="B1238" s="32"/>
      <c r="C1238" s="211" t="s">
        <v>2326</v>
      </c>
      <c r="D1238" s="212" t="s">
        <v>8398</v>
      </c>
      <c r="E1238" s="213" t="s">
        <v>178</v>
      </c>
      <c r="F1238" s="214">
        <v>1939.08</v>
      </c>
      <c r="H1238" s="32"/>
    </row>
    <row r="1239" spans="2:8" s="1" customFormat="1" ht="16.899999999999999" customHeight="1">
      <c r="B1239" s="32"/>
      <c r="C1239" s="215" t="s">
        <v>1</v>
      </c>
      <c r="D1239" s="215" t="s">
        <v>2320</v>
      </c>
      <c r="E1239" s="17" t="s">
        <v>1</v>
      </c>
      <c r="F1239" s="216">
        <v>0</v>
      </c>
      <c r="H1239" s="32"/>
    </row>
    <row r="1240" spans="2:8" s="1" customFormat="1" ht="16.899999999999999" customHeight="1">
      <c r="B1240" s="32"/>
      <c r="C1240" s="215" t="s">
        <v>1</v>
      </c>
      <c r="D1240" s="215" t="s">
        <v>2321</v>
      </c>
      <c r="E1240" s="17" t="s">
        <v>1</v>
      </c>
      <c r="F1240" s="216">
        <v>0</v>
      </c>
      <c r="H1240" s="32"/>
    </row>
    <row r="1241" spans="2:8" s="1" customFormat="1" ht="16.899999999999999" customHeight="1">
      <c r="B1241" s="32"/>
      <c r="C1241" s="215" t="s">
        <v>1</v>
      </c>
      <c r="D1241" s="215" t="s">
        <v>2322</v>
      </c>
      <c r="E1241" s="17" t="s">
        <v>1</v>
      </c>
      <c r="F1241" s="216">
        <v>0</v>
      </c>
      <c r="H1241" s="32"/>
    </row>
    <row r="1242" spans="2:8" s="1" customFormat="1" ht="16.899999999999999" customHeight="1">
      <c r="B1242" s="32"/>
      <c r="C1242" s="215" t="s">
        <v>1</v>
      </c>
      <c r="D1242" s="215" t="s">
        <v>2323</v>
      </c>
      <c r="E1242" s="17" t="s">
        <v>1</v>
      </c>
      <c r="F1242" s="216">
        <v>0</v>
      </c>
      <c r="H1242" s="32"/>
    </row>
    <row r="1243" spans="2:8" s="1" customFormat="1" ht="16.899999999999999" customHeight="1">
      <c r="B1243" s="32"/>
      <c r="C1243" s="215" t="s">
        <v>1</v>
      </c>
      <c r="D1243" s="215" t="s">
        <v>1</v>
      </c>
      <c r="E1243" s="17" t="s">
        <v>1</v>
      </c>
      <c r="F1243" s="216">
        <v>0</v>
      </c>
      <c r="H1243" s="32"/>
    </row>
    <row r="1244" spans="2:8" s="1" customFormat="1" ht="16.899999999999999" customHeight="1">
      <c r="B1244" s="32"/>
      <c r="C1244" s="215" t="s">
        <v>1</v>
      </c>
      <c r="D1244" s="215" t="s">
        <v>2324</v>
      </c>
      <c r="E1244" s="17" t="s">
        <v>1</v>
      </c>
      <c r="F1244" s="216">
        <v>0</v>
      </c>
      <c r="H1244" s="32"/>
    </row>
    <row r="1245" spans="2:8" s="1" customFormat="1" ht="16.899999999999999" customHeight="1">
      <c r="B1245" s="32"/>
      <c r="C1245" s="215" t="s">
        <v>1</v>
      </c>
      <c r="D1245" s="215" t="s">
        <v>2322</v>
      </c>
      <c r="E1245" s="17" t="s">
        <v>1</v>
      </c>
      <c r="F1245" s="216">
        <v>0</v>
      </c>
      <c r="H1245" s="32"/>
    </row>
    <row r="1246" spans="2:8" s="1" customFormat="1" ht="16.899999999999999" customHeight="1">
      <c r="B1246" s="32"/>
      <c r="C1246" s="215" t="s">
        <v>1</v>
      </c>
      <c r="D1246" s="215" t="s">
        <v>2325</v>
      </c>
      <c r="E1246" s="17" t="s">
        <v>1</v>
      </c>
      <c r="F1246" s="216">
        <v>0</v>
      </c>
      <c r="H1246" s="32"/>
    </row>
    <row r="1247" spans="2:8" s="1" customFormat="1" ht="16.899999999999999" customHeight="1">
      <c r="B1247" s="32"/>
      <c r="C1247" s="215" t="s">
        <v>1</v>
      </c>
      <c r="D1247" s="215" t="s">
        <v>1864</v>
      </c>
      <c r="E1247" s="17" t="s">
        <v>1</v>
      </c>
      <c r="F1247" s="216">
        <v>716.15</v>
      </c>
      <c r="H1247" s="32"/>
    </row>
    <row r="1248" spans="2:8" s="1" customFormat="1" ht="16.899999999999999" customHeight="1">
      <c r="B1248" s="32"/>
      <c r="C1248" s="215" t="s">
        <v>1</v>
      </c>
      <c r="D1248" s="215" t="s">
        <v>1902</v>
      </c>
      <c r="E1248" s="17" t="s">
        <v>1</v>
      </c>
      <c r="F1248" s="216">
        <v>645.76</v>
      </c>
      <c r="H1248" s="32"/>
    </row>
    <row r="1249" spans="2:8" s="1" customFormat="1" ht="16.899999999999999" customHeight="1">
      <c r="B1249" s="32"/>
      <c r="C1249" s="215" t="s">
        <v>1</v>
      </c>
      <c r="D1249" s="215" t="s">
        <v>1920</v>
      </c>
      <c r="E1249" s="17" t="s">
        <v>1</v>
      </c>
      <c r="F1249" s="216">
        <v>577.16999999999996</v>
      </c>
      <c r="H1249" s="32"/>
    </row>
    <row r="1250" spans="2:8" s="1" customFormat="1" ht="16.899999999999999" customHeight="1">
      <c r="B1250" s="32"/>
      <c r="C1250" s="215" t="s">
        <v>2326</v>
      </c>
      <c r="D1250" s="215" t="s">
        <v>161</v>
      </c>
      <c r="E1250" s="17" t="s">
        <v>1</v>
      </c>
      <c r="F1250" s="216">
        <v>1939.08</v>
      </c>
      <c r="H1250" s="32"/>
    </row>
    <row r="1251" spans="2:8" s="1" customFormat="1" ht="16.899999999999999" customHeight="1">
      <c r="B1251" s="32"/>
      <c r="C1251" s="211" t="s">
        <v>2914</v>
      </c>
      <c r="D1251" s="212" t="s">
        <v>8399</v>
      </c>
      <c r="E1251" s="213" t="s">
        <v>178</v>
      </c>
      <c r="F1251" s="214">
        <v>12.9</v>
      </c>
      <c r="H1251" s="32"/>
    </row>
    <row r="1252" spans="2:8" s="1" customFormat="1" ht="16.899999999999999" customHeight="1">
      <c r="B1252" s="32"/>
      <c r="C1252" s="215" t="s">
        <v>1</v>
      </c>
      <c r="D1252" s="215" t="s">
        <v>2897</v>
      </c>
      <c r="E1252" s="17" t="s">
        <v>1</v>
      </c>
      <c r="F1252" s="216">
        <v>0</v>
      </c>
      <c r="H1252" s="32"/>
    </row>
    <row r="1253" spans="2:8" s="1" customFormat="1" ht="16.899999999999999" customHeight="1">
      <c r="B1253" s="32"/>
      <c r="C1253" s="215" t="s">
        <v>1</v>
      </c>
      <c r="D1253" s="215" t="s">
        <v>2898</v>
      </c>
      <c r="E1253" s="17" t="s">
        <v>1</v>
      </c>
      <c r="F1253" s="216">
        <v>0</v>
      </c>
      <c r="H1253" s="32"/>
    </row>
    <row r="1254" spans="2:8" s="1" customFormat="1" ht="16.899999999999999" customHeight="1">
      <c r="B1254" s="32"/>
      <c r="C1254" s="215" t="s">
        <v>1</v>
      </c>
      <c r="D1254" s="215" t="s">
        <v>2899</v>
      </c>
      <c r="E1254" s="17" t="s">
        <v>1</v>
      </c>
      <c r="F1254" s="216">
        <v>0</v>
      </c>
      <c r="H1254" s="32"/>
    </row>
    <row r="1255" spans="2:8" s="1" customFormat="1" ht="16.899999999999999" customHeight="1">
      <c r="B1255" s="32"/>
      <c r="C1255" s="215" t="s">
        <v>1</v>
      </c>
      <c r="D1255" s="215" t="s">
        <v>2900</v>
      </c>
      <c r="E1255" s="17" t="s">
        <v>1</v>
      </c>
      <c r="F1255" s="216">
        <v>0</v>
      </c>
      <c r="H1255" s="32"/>
    </row>
    <row r="1256" spans="2:8" s="1" customFormat="1" ht="16.899999999999999" customHeight="1">
      <c r="B1256" s="32"/>
      <c r="C1256" s="215" t="s">
        <v>1</v>
      </c>
      <c r="D1256" s="215" t="s">
        <v>2901</v>
      </c>
      <c r="E1256" s="17" t="s">
        <v>1</v>
      </c>
      <c r="F1256" s="216">
        <v>0</v>
      </c>
      <c r="H1256" s="32"/>
    </row>
    <row r="1257" spans="2:8" s="1" customFormat="1" ht="16.899999999999999" customHeight="1">
      <c r="B1257" s="32"/>
      <c r="C1257" s="215" t="s">
        <v>1</v>
      </c>
      <c r="D1257" s="215" t="s">
        <v>2902</v>
      </c>
      <c r="E1257" s="17" t="s">
        <v>1</v>
      </c>
      <c r="F1257" s="216">
        <v>3</v>
      </c>
      <c r="H1257" s="32"/>
    </row>
    <row r="1258" spans="2:8" s="1" customFormat="1" ht="16.899999999999999" customHeight="1">
      <c r="B1258" s="32"/>
      <c r="C1258" s="215" t="s">
        <v>1</v>
      </c>
      <c r="D1258" s="215" t="s">
        <v>2903</v>
      </c>
      <c r="E1258" s="17" t="s">
        <v>1</v>
      </c>
      <c r="F1258" s="216">
        <v>1.17</v>
      </c>
      <c r="H1258" s="32"/>
    </row>
    <row r="1259" spans="2:8" s="1" customFormat="1" ht="16.899999999999999" customHeight="1">
      <c r="B1259" s="32"/>
      <c r="C1259" s="215" t="s">
        <v>1</v>
      </c>
      <c r="D1259" s="215" t="s">
        <v>2904</v>
      </c>
      <c r="E1259" s="17" t="s">
        <v>1</v>
      </c>
      <c r="F1259" s="216">
        <v>2.92</v>
      </c>
      <c r="H1259" s="32"/>
    </row>
    <row r="1260" spans="2:8" s="1" customFormat="1" ht="16.899999999999999" customHeight="1">
      <c r="B1260" s="32"/>
      <c r="C1260" s="215" t="s">
        <v>1</v>
      </c>
      <c r="D1260" s="215" t="s">
        <v>2905</v>
      </c>
      <c r="E1260" s="17" t="s">
        <v>1</v>
      </c>
      <c r="F1260" s="216">
        <v>1.1299999999999999</v>
      </c>
      <c r="H1260" s="32"/>
    </row>
    <row r="1261" spans="2:8" s="1" customFormat="1" ht="16.899999999999999" customHeight="1">
      <c r="B1261" s="32"/>
      <c r="C1261" s="215" t="s">
        <v>1</v>
      </c>
      <c r="D1261" s="215" t="s">
        <v>2907</v>
      </c>
      <c r="E1261" s="17" t="s">
        <v>1</v>
      </c>
      <c r="F1261" s="216">
        <v>0</v>
      </c>
      <c r="H1261" s="32"/>
    </row>
    <row r="1262" spans="2:8" s="1" customFormat="1" ht="16.899999999999999" customHeight="1">
      <c r="B1262" s="32"/>
      <c r="C1262" s="215" t="s">
        <v>1</v>
      </c>
      <c r="D1262" s="215" t="s">
        <v>2908</v>
      </c>
      <c r="E1262" s="17" t="s">
        <v>1</v>
      </c>
      <c r="F1262" s="216">
        <v>1.17</v>
      </c>
      <c r="H1262" s="32"/>
    </row>
    <row r="1263" spans="2:8" s="1" customFormat="1" ht="16.899999999999999" customHeight="1">
      <c r="B1263" s="32"/>
      <c r="C1263" s="215" t="s">
        <v>1</v>
      </c>
      <c r="D1263" s="215" t="s">
        <v>2909</v>
      </c>
      <c r="E1263" s="17" t="s">
        <v>1</v>
      </c>
      <c r="F1263" s="216">
        <v>1.17</v>
      </c>
      <c r="H1263" s="32"/>
    </row>
    <row r="1264" spans="2:8" s="1" customFormat="1" ht="16.899999999999999" customHeight="1">
      <c r="B1264" s="32"/>
      <c r="C1264" s="215" t="s">
        <v>1</v>
      </c>
      <c r="D1264" s="215" t="s">
        <v>2910</v>
      </c>
      <c r="E1264" s="17" t="s">
        <v>1</v>
      </c>
      <c r="F1264" s="216">
        <v>0</v>
      </c>
      <c r="H1264" s="32"/>
    </row>
    <row r="1265" spans="2:8" s="1" customFormat="1" ht="16.899999999999999" customHeight="1">
      <c r="B1265" s="32"/>
      <c r="C1265" s="215" t="s">
        <v>1</v>
      </c>
      <c r="D1265" s="215" t="s">
        <v>2911</v>
      </c>
      <c r="E1265" s="17" t="s">
        <v>1</v>
      </c>
      <c r="F1265" s="216">
        <v>1.17</v>
      </c>
      <c r="H1265" s="32"/>
    </row>
    <row r="1266" spans="2:8" s="1" customFormat="1" ht="16.899999999999999" customHeight="1">
      <c r="B1266" s="32"/>
      <c r="C1266" s="215" t="s">
        <v>1</v>
      </c>
      <c r="D1266" s="215" t="s">
        <v>2912</v>
      </c>
      <c r="E1266" s="17" t="s">
        <v>1</v>
      </c>
      <c r="F1266" s="216">
        <v>1.17</v>
      </c>
      <c r="H1266" s="32"/>
    </row>
    <row r="1267" spans="2:8" s="1" customFormat="1" ht="16.899999999999999" customHeight="1">
      <c r="B1267" s="32"/>
      <c r="C1267" s="215" t="s">
        <v>2914</v>
      </c>
      <c r="D1267" s="215" t="s">
        <v>2915</v>
      </c>
      <c r="E1267" s="17" t="s">
        <v>1</v>
      </c>
      <c r="F1267" s="216">
        <v>12.9</v>
      </c>
      <c r="H1267" s="32"/>
    </row>
    <row r="1268" spans="2:8" s="1" customFormat="1" ht="16.899999999999999" customHeight="1">
      <c r="B1268" s="32"/>
      <c r="C1268" s="211" t="s">
        <v>1899</v>
      </c>
      <c r="D1268" s="212" t="s">
        <v>1900</v>
      </c>
      <c r="E1268" s="213" t="s">
        <v>178</v>
      </c>
      <c r="F1268" s="214">
        <v>93.83</v>
      </c>
      <c r="H1268" s="32"/>
    </row>
    <row r="1269" spans="2:8" s="1" customFormat="1" ht="16.899999999999999" customHeight="1">
      <c r="B1269" s="32"/>
      <c r="C1269" s="215" t="s">
        <v>1</v>
      </c>
      <c r="D1269" s="215" t="s">
        <v>2924</v>
      </c>
      <c r="E1269" s="17" t="s">
        <v>1</v>
      </c>
      <c r="F1269" s="216">
        <v>0</v>
      </c>
      <c r="H1269" s="32"/>
    </row>
    <row r="1270" spans="2:8" s="1" customFormat="1" ht="16.899999999999999" customHeight="1">
      <c r="B1270" s="32"/>
      <c r="C1270" s="215" t="s">
        <v>1</v>
      </c>
      <c r="D1270" s="215" t="s">
        <v>2925</v>
      </c>
      <c r="E1270" s="17" t="s">
        <v>1</v>
      </c>
      <c r="F1270" s="216">
        <v>35.03</v>
      </c>
      <c r="H1270" s="32"/>
    </row>
    <row r="1271" spans="2:8" s="1" customFormat="1" ht="16.899999999999999" customHeight="1">
      <c r="B1271" s="32"/>
      <c r="C1271" s="215" t="s">
        <v>1</v>
      </c>
      <c r="D1271" s="215" t="s">
        <v>2926</v>
      </c>
      <c r="E1271" s="17" t="s">
        <v>1</v>
      </c>
      <c r="F1271" s="216">
        <v>58.8</v>
      </c>
      <c r="H1271" s="32"/>
    </row>
    <row r="1272" spans="2:8" s="1" customFormat="1" ht="16.899999999999999" customHeight="1">
      <c r="B1272" s="32"/>
      <c r="C1272" s="215" t="s">
        <v>1899</v>
      </c>
      <c r="D1272" s="215" t="s">
        <v>2927</v>
      </c>
      <c r="E1272" s="17" t="s">
        <v>1</v>
      </c>
      <c r="F1272" s="216">
        <v>93.83</v>
      </c>
      <c r="H1272" s="32"/>
    </row>
    <row r="1273" spans="2:8" s="1" customFormat="1" ht="16.899999999999999" customHeight="1">
      <c r="B1273" s="32"/>
      <c r="C1273" s="217" t="s">
        <v>8385</v>
      </c>
      <c r="H1273" s="32"/>
    </row>
    <row r="1274" spans="2:8" s="1" customFormat="1" ht="22.5">
      <c r="B1274" s="32"/>
      <c r="C1274" s="215" t="s">
        <v>2916</v>
      </c>
      <c r="D1274" s="215" t="s">
        <v>2917</v>
      </c>
      <c r="E1274" s="17" t="s">
        <v>178</v>
      </c>
      <c r="F1274" s="216">
        <v>219.73</v>
      </c>
      <c r="H1274" s="32"/>
    </row>
    <row r="1275" spans="2:8" s="1" customFormat="1" ht="16.899999999999999" customHeight="1">
      <c r="B1275" s="32"/>
      <c r="C1275" s="215" t="s">
        <v>3550</v>
      </c>
      <c r="D1275" s="215" t="s">
        <v>3551</v>
      </c>
      <c r="E1275" s="17" t="s">
        <v>178</v>
      </c>
      <c r="F1275" s="216">
        <v>219.73</v>
      </c>
      <c r="H1275" s="32"/>
    </row>
    <row r="1276" spans="2:8" s="1" customFormat="1" ht="16.899999999999999" customHeight="1">
      <c r="B1276" s="32"/>
      <c r="C1276" s="211" t="s">
        <v>1926</v>
      </c>
      <c r="D1276" s="212" t="s">
        <v>1927</v>
      </c>
      <c r="E1276" s="213" t="s">
        <v>178</v>
      </c>
      <c r="F1276" s="214">
        <v>125.9</v>
      </c>
      <c r="H1276" s="32"/>
    </row>
    <row r="1277" spans="2:8" s="1" customFormat="1" ht="16.899999999999999" customHeight="1">
      <c r="B1277" s="32"/>
      <c r="C1277" s="215" t="s">
        <v>1</v>
      </c>
      <c r="D1277" s="215" t="s">
        <v>2924</v>
      </c>
      <c r="E1277" s="17" t="s">
        <v>1</v>
      </c>
      <c r="F1277" s="216">
        <v>0</v>
      </c>
      <c r="H1277" s="32"/>
    </row>
    <row r="1278" spans="2:8" s="1" customFormat="1" ht="16.899999999999999" customHeight="1">
      <c r="B1278" s="32"/>
      <c r="C1278" s="215" t="s">
        <v>1</v>
      </c>
      <c r="D1278" s="215" t="s">
        <v>2928</v>
      </c>
      <c r="E1278" s="17" t="s">
        <v>1</v>
      </c>
      <c r="F1278" s="216">
        <v>125.9</v>
      </c>
      <c r="H1278" s="32"/>
    </row>
    <row r="1279" spans="2:8" s="1" customFormat="1" ht="16.899999999999999" customHeight="1">
      <c r="B1279" s="32"/>
      <c r="C1279" s="215" t="s">
        <v>1926</v>
      </c>
      <c r="D1279" s="215" t="s">
        <v>2677</v>
      </c>
      <c r="E1279" s="17" t="s">
        <v>1</v>
      </c>
      <c r="F1279" s="216">
        <v>125.9</v>
      </c>
      <c r="H1279" s="32"/>
    </row>
    <row r="1280" spans="2:8" s="1" customFormat="1" ht="16.899999999999999" customHeight="1">
      <c r="B1280" s="32"/>
      <c r="C1280" s="217" t="s">
        <v>8385</v>
      </c>
      <c r="H1280" s="32"/>
    </row>
    <row r="1281" spans="2:8" s="1" customFormat="1" ht="22.5">
      <c r="B1281" s="32"/>
      <c r="C1281" s="215" t="s">
        <v>2916</v>
      </c>
      <c r="D1281" s="215" t="s">
        <v>2917</v>
      </c>
      <c r="E1281" s="17" t="s">
        <v>178</v>
      </c>
      <c r="F1281" s="216">
        <v>219.73</v>
      </c>
      <c r="H1281" s="32"/>
    </row>
    <row r="1282" spans="2:8" s="1" customFormat="1" ht="16.899999999999999" customHeight="1">
      <c r="B1282" s="32"/>
      <c r="C1282" s="215" t="s">
        <v>3550</v>
      </c>
      <c r="D1282" s="215" t="s">
        <v>3551</v>
      </c>
      <c r="E1282" s="17" t="s">
        <v>178</v>
      </c>
      <c r="F1282" s="216">
        <v>219.73</v>
      </c>
      <c r="H1282" s="32"/>
    </row>
    <row r="1283" spans="2:8" s="1" customFormat="1" ht="16.899999999999999" customHeight="1">
      <c r="B1283" s="32"/>
      <c r="C1283" s="211" t="s">
        <v>2775</v>
      </c>
      <c r="D1283" s="212" t="s">
        <v>8400</v>
      </c>
      <c r="E1283" s="213" t="s">
        <v>178</v>
      </c>
      <c r="F1283" s="214">
        <v>69.569000000000003</v>
      </c>
      <c r="H1283" s="32"/>
    </row>
    <row r="1284" spans="2:8" s="1" customFormat="1" ht="16.899999999999999" customHeight="1">
      <c r="B1284" s="32"/>
      <c r="C1284" s="215" t="s">
        <v>1</v>
      </c>
      <c r="D1284" s="215" t="s">
        <v>2769</v>
      </c>
      <c r="E1284" s="17" t="s">
        <v>1</v>
      </c>
      <c r="F1284" s="216">
        <v>0</v>
      </c>
      <c r="H1284" s="32"/>
    </row>
    <row r="1285" spans="2:8" s="1" customFormat="1" ht="16.899999999999999" customHeight="1">
      <c r="B1285" s="32"/>
      <c r="C1285" s="215" t="s">
        <v>1</v>
      </c>
      <c r="D1285" s="215" t="s">
        <v>526</v>
      </c>
      <c r="E1285" s="17" t="s">
        <v>1</v>
      </c>
      <c r="F1285" s="216">
        <v>0</v>
      </c>
      <c r="H1285" s="32"/>
    </row>
    <row r="1286" spans="2:8" s="1" customFormat="1" ht="16.899999999999999" customHeight="1">
      <c r="B1286" s="32"/>
      <c r="C1286" s="215" t="s">
        <v>1</v>
      </c>
      <c r="D1286" s="215" t="s">
        <v>2770</v>
      </c>
      <c r="E1286" s="17" t="s">
        <v>1</v>
      </c>
      <c r="F1286" s="216">
        <v>32.581000000000003</v>
      </c>
      <c r="H1286" s="32"/>
    </row>
    <row r="1287" spans="2:8" s="1" customFormat="1" ht="16.899999999999999" customHeight="1">
      <c r="B1287" s="32"/>
      <c r="C1287" s="215" t="s">
        <v>1</v>
      </c>
      <c r="D1287" s="215" t="s">
        <v>2771</v>
      </c>
      <c r="E1287" s="17" t="s">
        <v>1</v>
      </c>
      <c r="F1287" s="216">
        <v>-3.2</v>
      </c>
      <c r="H1287" s="32"/>
    </row>
    <row r="1288" spans="2:8" s="1" customFormat="1" ht="16.899999999999999" customHeight="1">
      <c r="B1288" s="32"/>
      <c r="C1288" s="215" t="s">
        <v>1</v>
      </c>
      <c r="D1288" s="215" t="s">
        <v>2772</v>
      </c>
      <c r="E1288" s="17" t="s">
        <v>1</v>
      </c>
      <c r="F1288" s="216">
        <v>33.799999999999997</v>
      </c>
      <c r="H1288" s="32"/>
    </row>
    <row r="1289" spans="2:8" s="1" customFormat="1" ht="16.899999999999999" customHeight="1">
      <c r="B1289" s="32"/>
      <c r="C1289" s="215" t="s">
        <v>1</v>
      </c>
      <c r="D1289" s="215" t="s">
        <v>2773</v>
      </c>
      <c r="E1289" s="17" t="s">
        <v>1</v>
      </c>
      <c r="F1289" s="216">
        <v>-3.2</v>
      </c>
      <c r="H1289" s="32"/>
    </row>
    <row r="1290" spans="2:8" s="1" customFormat="1" ht="16.899999999999999" customHeight="1">
      <c r="B1290" s="32"/>
      <c r="C1290" s="215" t="s">
        <v>1</v>
      </c>
      <c r="D1290" s="215" t="s">
        <v>2774</v>
      </c>
      <c r="E1290" s="17" t="s">
        <v>1</v>
      </c>
      <c r="F1290" s="216">
        <v>9.5879999999999992</v>
      </c>
      <c r="H1290" s="32"/>
    </row>
    <row r="1291" spans="2:8" s="1" customFormat="1" ht="16.899999999999999" customHeight="1">
      <c r="B1291" s="32"/>
      <c r="C1291" s="215" t="s">
        <v>2775</v>
      </c>
      <c r="D1291" s="215" t="s">
        <v>2776</v>
      </c>
      <c r="E1291" s="17" t="s">
        <v>1</v>
      </c>
      <c r="F1291" s="216">
        <v>69.569000000000003</v>
      </c>
      <c r="H1291" s="32"/>
    </row>
    <row r="1292" spans="2:8" s="1" customFormat="1" ht="16.899999999999999" customHeight="1">
      <c r="B1292" s="32"/>
      <c r="C1292" s="211" t="s">
        <v>2767</v>
      </c>
      <c r="D1292" s="212" t="s">
        <v>8401</v>
      </c>
      <c r="E1292" s="213" t="s">
        <v>178</v>
      </c>
      <c r="F1292" s="214">
        <v>40.719000000000001</v>
      </c>
      <c r="H1292" s="32"/>
    </row>
    <row r="1293" spans="2:8" s="1" customFormat="1" ht="16.899999999999999" customHeight="1">
      <c r="B1293" s="32"/>
      <c r="C1293" s="215" t="s">
        <v>1</v>
      </c>
      <c r="D1293" s="215" t="s">
        <v>2560</v>
      </c>
      <c r="E1293" s="17" t="s">
        <v>1</v>
      </c>
      <c r="F1293" s="216">
        <v>0</v>
      </c>
      <c r="H1293" s="32"/>
    </row>
    <row r="1294" spans="2:8" s="1" customFormat="1" ht="16.899999999999999" customHeight="1">
      <c r="B1294" s="32"/>
      <c r="C1294" s="215" t="s">
        <v>1</v>
      </c>
      <c r="D1294" s="215" t="s">
        <v>2762</v>
      </c>
      <c r="E1294" s="17" t="s">
        <v>1</v>
      </c>
      <c r="F1294" s="216">
        <v>0</v>
      </c>
      <c r="H1294" s="32"/>
    </row>
    <row r="1295" spans="2:8" s="1" customFormat="1" ht="16.899999999999999" customHeight="1">
      <c r="B1295" s="32"/>
      <c r="C1295" s="215" t="s">
        <v>1</v>
      </c>
      <c r="D1295" s="215" t="s">
        <v>454</v>
      </c>
      <c r="E1295" s="17" t="s">
        <v>1</v>
      </c>
      <c r="F1295" s="216">
        <v>0</v>
      </c>
      <c r="H1295" s="32"/>
    </row>
    <row r="1296" spans="2:8" s="1" customFormat="1" ht="16.899999999999999" customHeight="1">
      <c r="B1296" s="32"/>
      <c r="C1296" s="215" t="s">
        <v>1</v>
      </c>
      <c r="D1296" s="215" t="s">
        <v>2763</v>
      </c>
      <c r="E1296" s="17" t="s">
        <v>1</v>
      </c>
      <c r="F1296" s="216">
        <v>20.475000000000001</v>
      </c>
      <c r="H1296" s="32"/>
    </row>
    <row r="1297" spans="2:8" s="1" customFormat="1" ht="16.899999999999999" customHeight="1">
      <c r="B1297" s="32"/>
      <c r="C1297" s="215" t="s">
        <v>1</v>
      </c>
      <c r="D1297" s="215" t="s">
        <v>2764</v>
      </c>
      <c r="E1297" s="17" t="s">
        <v>1</v>
      </c>
      <c r="F1297" s="216">
        <v>-3.5459999999999998</v>
      </c>
      <c r="H1297" s="32"/>
    </row>
    <row r="1298" spans="2:8" s="1" customFormat="1" ht="16.899999999999999" customHeight="1">
      <c r="B1298" s="32"/>
      <c r="C1298" s="215" t="s">
        <v>1</v>
      </c>
      <c r="D1298" s="215" t="s">
        <v>2765</v>
      </c>
      <c r="E1298" s="17" t="s">
        <v>1</v>
      </c>
      <c r="F1298" s="216">
        <v>20.638000000000002</v>
      </c>
      <c r="H1298" s="32"/>
    </row>
    <row r="1299" spans="2:8" s="1" customFormat="1" ht="16.899999999999999" customHeight="1">
      <c r="B1299" s="32"/>
      <c r="C1299" s="215" t="s">
        <v>1</v>
      </c>
      <c r="D1299" s="215" t="s">
        <v>2766</v>
      </c>
      <c r="E1299" s="17" t="s">
        <v>1</v>
      </c>
      <c r="F1299" s="216">
        <v>3.1520000000000001</v>
      </c>
      <c r="H1299" s="32"/>
    </row>
    <row r="1300" spans="2:8" s="1" customFormat="1" ht="16.899999999999999" customHeight="1">
      <c r="B1300" s="32"/>
      <c r="C1300" s="215" t="s">
        <v>2767</v>
      </c>
      <c r="D1300" s="215" t="s">
        <v>2768</v>
      </c>
      <c r="E1300" s="17" t="s">
        <v>1</v>
      </c>
      <c r="F1300" s="216">
        <v>40.719000000000001</v>
      </c>
      <c r="H1300" s="32"/>
    </row>
    <row r="1301" spans="2:8" s="1" customFormat="1" ht="16.899999999999999" customHeight="1">
      <c r="B1301" s="32"/>
      <c r="C1301" s="211" t="s">
        <v>2777</v>
      </c>
      <c r="D1301" s="212" t="s">
        <v>8402</v>
      </c>
      <c r="E1301" s="213" t="s">
        <v>178</v>
      </c>
      <c r="F1301" s="214">
        <v>59.981000000000002</v>
      </c>
      <c r="H1301" s="32"/>
    </row>
    <row r="1302" spans="2:8" s="1" customFormat="1" ht="16.899999999999999" customHeight="1">
      <c r="B1302" s="32"/>
      <c r="C1302" s="215" t="s">
        <v>1</v>
      </c>
      <c r="D1302" s="215" t="s">
        <v>2769</v>
      </c>
      <c r="E1302" s="17" t="s">
        <v>1</v>
      </c>
      <c r="F1302" s="216">
        <v>0</v>
      </c>
      <c r="H1302" s="32"/>
    </row>
    <row r="1303" spans="2:8" s="1" customFormat="1" ht="16.899999999999999" customHeight="1">
      <c r="B1303" s="32"/>
      <c r="C1303" s="215" t="s">
        <v>1</v>
      </c>
      <c r="D1303" s="215" t="s">
        <v>478</v>
      </c>
      <c r="E1303" s="17" t="s">
        <v>1</v>
      </c>
      <c r="F1303" s="216">
        <v>0</v>
      </c>
      <c r="H1303" s="32"/>
    </row>
    <row r="1304" spans="2:8" s="1" customFormat="1" ht="16.899999999999999" customHeight="1">
      <c r="B1304" s="32"/>
      <c r="C1304" s="215" t="s">
        <v>1</v>
      </c>
      <c r="D1304" s="215" t="s">
        <v>2770</v>
      </c>
      <c r="E1304" s="17" t="s">
        <v>1</v>
      </c>
      <c r="F1304" s="216">
        <v>32.581000000000003</v>
      </c>
      <c r="H1304" s="32"/>
    </row>
    <row r="1305" spans="2:8" s="1" customFormat="1" ht="16.899999999999999" customHeight="1">
      <c r="B1305" s="32"/>
      <c r="C1305" s="215" t="s">
        <v>1</v>
      </c>
      <c r="D1305" s="215" t="s">
        <v>2771</v>
      </c>
      <c r="E1305" s="17" t="s">
        <v>1</v>
      </c>
      <c r="F1305" s="216">
        <v>-3.2</v>
      </c>
      <c r="H1305" s="32"/>
    </row>
    <row r="1306" spans="2:8" s="1" customFormat="1" ht="16.899999999999999" customHeight="1">
      <c r="B1306" s="32"/>
      <c r="C1306" s="215" t="s">
        <v>1</v>
      </c>
      <c r="D1306" s="215" t="s">
        <v>2772</v>
      </c>
      <c r="E1306" s="17" t="s">
        <v>1</v>
      </c>
      <c r="F1306" s="216">
        <v>33.799999999999997</v>
      </c>
      <c r="H1306" s="32"/>
    </row>
    <row r="1307" spans="2:8" s="1" customFormat="1" ht="16.899999999999999" customHeight="1">
      <c r="B1307" s="32"/>
      <c r="C1307" s="215" t="s">
        <v>1</v>
      </c>
      <c r="D1307" s="215" t="s">
        <v>2773</v>
      </c>
      <c r="E1307" s="17" t="s">
        <v>1</v>
      </c>
      <c r="F1307" s="216">
        <v>-3.2</v>
      </c>
      <c r="H1307" s="32"/>
    </row>
    <row r="1308" spans="2:8" s="1" customFormat="1" ht="16.899999999999999" customHeight="1">
      <c r="B1308" s="32"/>
      <c r="C1308" s="215" t="s">
        <v>2777</v>
      </c>
      <c r="D1308" s="215" t="s">
        <v>2778</v>
      </c>
      <c r="E1308" s="17" t="s">
        <v>1</v>
      </c>
      <c r="F1308" s="216">
        <v>59.981000000000002</v>
      </c>
      <c r="H1308" s="32"/>
    </row>
    <row r="1309" spans="2:8" s="1" customFormat="1" ht="16.899999999999999" customHeight="1">
      <c r="B1309" s="32"/>
      <c r="C1309" s="211" t="s">
        <v>2791</v>
      </c>
      <c r="D1309" s="212" t="s">
        <v>8403</v>
      </c>
      <c r="E1309" s="213" t="s">
        <v>178</v>
      </c>
      <c r="F1309" s="214">
        <v>30.626000000000001</v>
      </c>
      <c r="H1309" s="32"/>
    </row>
    <row r="1310" spans="2:8" s="1" customFormat="1" ht="16.899999999999999" customHeight="1">
      <c r="B1310" s="32"/>
      <c r="C1310" s="215" t="s">
        <v>1</v>
      </c>
      <c r="D1310" s="215" t="s">
        <v>2781</v>
      </c>
      <c r="E1310" s="17" t="s">
        <v>1</v>
      </c>
      <c r="F1310" s="216">
        <v>0</v>
      </c>
      <c r="H1310" s="32"/>
    </row>
    <row r="1311" spans="2:8" s="1" customFormat="1" ht="16.899999999999999" customHeight="1">
      <c r="B1311" s="32"/>
      <c r="C1311" s="215" t="s">
        <v>1</v>
      </c>
      <c r="D1311" s="215" t="s">
        <v>526</v>
      </c>
      <c r="E1311" s="17" t="s">
        <v>1</v>
      </c>
      <c r="F1311" s="216">
        <v>0</v>
      </c>
      <c r="H1311" s="32"/>
    </row>
    <row r="1312" spans="2:8" s="1" customFormat="1" ht="16.899999999999999" customHeight="1">
      <c r="B1312" s="32"/>
      <c r="C1312" s="215" t="s">
        <v>1</v>
      </c>
      <c r="D1312" s="215" t="s">
        <v>2787</v>
      </c>
      <c r="E1312" s="17" t="s">
        <v>1</v>
      </c>
      <c r="F1312" s="216">
        <v>17.713000000000001</v>
      </c>
      <c r="H1312" s="32"/>
    </row>
    <row r="1313" spans="2:8" s="1" customFormat="1" ht="16.899999999999999" customHeight="1">
      <c r="B1313" s="32"/>
      <c r="C1313" s="215" t="s">
        <v>1</v>
      </c>
      <c r="D1313" s="215" t="s">
        <v>2788</v>
      </c>
      <c r="E1313" s="17" t="s">
        <v>1</v>
      </c>
      <c r="F1313" s="216">
        <v>-2.4</v>
      </c>
      <c r="H1313" s="32"/>
    </row>
    <row r="1314" spans="2:8" s="1" customFormat="1" ht="16.899999999999999" customHeight="1">
      <c r="B1314" s="32"/>
      <c r="C1314" s="215" t="s">
        <v>1</v>
      </c>
      <c r="D1314" s="215" t="s">
        <v>2789</v>
      </c>
      <c r="E1314" s="17" t="s">
        <v>1</v>
      </c>
      <c r="F1314" s="216">
        <v>17.713000000000001</v>
      </c>
      <c r="H1314" s="32"/>
    </row>
    <row r="1315" spans="2:8" s="1" customFormat="1" ht="16.899999999999999" customHeight="1">
      <c r="B1315" s="32"/>
      <c r="C1315" s="215" t="s">
        <v>1</v>
      </c>
      <c r="D1315" s="215" t="s">
        <v>2790</v>
      </c>
      <c r="E1315" s="17" t="s">
        <v>1</v>
      </c>
      <c r="F1315" s="216">
        <v>-2.4</v>
      </c>
      <c r="H1315" s="32"/>
    </row>
    <row r="1316" spans="2:8" s="1" customFormat="1" ht="16.899999999999999" customHeight="1">
      <c r="B1316" s="32"/>
      <c r="C1316" s="215" t="s">
        <v>2791</v>
      </c>
      <c r="D1316" s="215" t="s">
        <v>2792</v>
      </c>
      <c r="E1316" s="17" t="s">
        <v>1</v>
      </c>
      <c r="F1316" s="216">
        <v>30.626000000000001</v>
      </c>
      <c r="H1316" s="32"/>
    </row>
    <row r="1317" spans="2:8" s="1" customFormat="1" ht="16.899999999999999" customHeight="1">
      <c r="B1317" s="32"/>
      <c r="C1317" s="211" t="s">
        <v>2786</v>
      </c>
      <c r="D1317" s="212" t="s">
        <v>8404</v>
      </c>
      <c r="E1317" s="213" t="s">
        <v>178</v>
      </c>
      <c r="F1317" s="214">
        <v>30.626000000000001</v>
      </c>
      <c r="H1317" s="32"/>
    </row>
    <row r="1318" spans="2:8" s="1" customFormat="1" ht="16.899999999999999" customHeight="1">
      <c r="B1318" s="32"/>
      <c r="C1318" s="215" t="s">
        <v>1</v>
      </c>
      <c r="D1318" s="215" t="s">
        <v>2560</v>
      </c>
      <c r="E1318" s="17" t="s">
        <v>1</v>
      </c>
      <c r="F1318" s="216">
        <v>0</v>
      </c>
      <c r="H1318" s="32"/>
    </row>
    <row r="1319" spans="2:8" s="1" customFormat="1" ht="16.899999999999999" customHeight="1">
      <c r="B1319" s="32"/>
      <c r="C1319" s="215" t="s">
        <v>1</v>
      </c>
      <c r="D1319" s="215" t="s">
        <v>2781</v>
      </c>
      <c r="E1319" s="17" t="s">
        <v>1</v>
      </c>
      <c r="F1319" s="216">
        <v>0</v>
      </c>
      <c r="H1319" s="32"/>
    </row>
    <row r="1320" spans="2:8" s="1" customFormat="1" ht="16.899999999999999" customHeight="1">
      <c r="B1320" s="32"/>
      <c r="C1320" s="215" t="s">
        <v>1</v>
      </c>
      <c r="D1320" s="215" t="s">
        <v>454</v>
      </c>
      <c r="E1320" s="17" t="s">
        <v>1</v>
      </c>
      <c r="F1320" s="216">
        <v>0</v>
      </c>
      <c r="H1320" s="32"/>
    </row>
    <row r="1321" spans="2:8" s="1" customFormat="1" ht="16.899999999999999" customHeight="1">
      <c r="B1321" s="32"/>
      <c r="C1321" s="215" t="s">
        <v>1</v>
      </c>
      <c r="D1321" s="215" t="s">
        <v>2782</v>
      </c>
      <c r="E1321" s="17" t="s">
        <v>1</v>
      </c>
      <c r="F1321" s="216">
        <v>17.713000000000001</v>
      </c>
      <c r="H1321" s="32"/>
    </row>
    <row r="1322" spans="2:8" s="1" customFormat="1" ht="16.899999999999999" customHeight="1">
      <c r="B1322" s="32"/>
      <c r="C1322" s="215" t="s">
        <v>1</v>
      </c>
      <c r="D1322" s="215" t="s">
        <v>2783</v>
      </c>
      <c r="E1322" s="17" t="s">
        <v>1</v>
      </c>
      <c r="F1322" s="216">
        <v>-2.4</v>
      </c>
      <c r="H1322" s="32"/>
    </row>
    <row r="1323" spans="2:8" s="1" customFormat="1" ht="16.899999999999999" customHeight="1">
      <c r="B1323" s="32"/>
      <c r="C1323" s="215" t="s">
        <v>1</v>
      </c>
      <c r="D1323" s="215" t="s">
        <v>2784</v>
      </c>
      <c r="E1323" s="17" t="s">
        <v>1</v>
      </c>
      <c r="F1323" s="216">
        <v>17.713000000000001</v>
      </c>
      <c r="H1323" s="32"/>
    </row>
    <row r="1324" spans="2:8" s="1" customFormat="1" ht="16.899999999999999" customHeight="1">
      <c r="B1324" s="32"/>
      <c r="C1324" s="215" t="s">
        <v>1</v>
      </c>
      <c r="D1324" s="215" t="s">
        <v>2785</v>
      </c>
      <c r="E1324" s="17" t="s">
        <v>1</v>
      </c>
      <c r="F1324" s="216">
        <v>-2.4</v>
      </c>
      <c r="H1324" s="32"/>
    </row>
    <row r="1325" spans="2:8" s="1" customFormat="1" ht="16.899999999999999" customHeight="1">
      <c r="B1325" s="32"/>
      <c r="C1325" s="215" t="s">
        <v>2786</v>
      </c>
      <c r="D1325" s="215" t="s">
        <v>2008</v>
      </c>
      <c r="E1325" s="17" t="s">
        <v>1</v>
      </c>
      <c r="F1325" s="216">
        <v>30.626000000000001</v>
      </c>
      <c r="H1325" s="32"/>
    </row>
    <row r="1326" spans="2:8" s="1" customFormat="1" ht="16.899999999999999" customHeight="1">
      <c r="B1326" s="32"/>
      <c r="C1326" s="211" t="s">
        <v>2795</v>
      </c>
      <c r="D1326" s="212" t="s">
        <v>8405</v>
      </c>
      <c r="E1326" s="213" t="s">
        <v>178</v>
      </c>
      <c r="F1326" s="214">
        <v>30.626000000000001</v>
      </c>
      <c r="H1326" s="32"/>
    </row>
    <row r="1327" spans="2:8" s="1" customFormat="1" ht="16.899999999999999" customHeight="1">
      <c r="B1327" s="32"/>
      <c r="C1327" s="215" t="s">
        <v>1</v>
      </c>
      <c r="D1327" s="215" t="s">
        <v>2781</v>
      </c>
      <c r="E1327" s="17" t="s">
        <v>1</v>
      </c>
      <c r="F1327" s="216">
        <v>0</v>
      </c>
      <c r="H1327" s="32"/>
    </row>
    <row r="1328" spans="2:8" s="1" customFormat="1" ht="16.899999999999999" customHeight="1">
      <c r="B1328" s="32"/>
      <c r="C1328" s="215" t="s">
        <v>1</v>
      </c>
      <c r="D1328" s="215" t="s">
        <v>478</v>
      </c>
      <c r="E1328" s="17" t="s">
        <v>1</v>
      </c>
      <c r="F1328" s="216">
        <v>0</v>
      </c>
      <c r="H1328" s="32"/>
    </row>
    <row r="1329" spans="2:8" s="1" customFormat="1" ht="16.899999999999999" customHeight="1">
      <c r="B1329" s="32"/>
      <c r="C1329" s="215" t="s">
        <v>1</v>
      </c>
      <c r="D1329" s="215" t="s">
        <v>2793</v>
      </c>
      <c r="E1329" s="17" t="s">
        <v>1</v>
      </c>
      <c r="F1329" s="216">
        <v>17.713000000000001</v>
      </c>
      <c r="H1329" s="32"/>
    </row>
    <row r="1330" spans="2:8" s="1" customFormat="1" ht="16.899999999999999" customHeight="1">
      <c r="B1330" s="32"/>
      <c r="C1330" s="215" t="s">
        <v>1</v>
      </c>
      <c r="D1330" s="215" t="s">
        <v>2788</v>
      </c>
      <c r="E1330" s="17" t="s">
        <v>1</v>
      </c>
      <c r="F1330" s="216">
        <v>-2.4</v>
      </c>
      <c r="H1330" s="32"/>
    </row>
    <row r="1331" spans="2:8" s="1" customFormat="1" ht="16.899999999999999" customHeight="1">
      <c r="B1331" s="32"/>
      <c r="C1331" s="215" t="s">
        <v>1</v>
      </c>
      <c r="D1331" s="215" t="s">
        <v>2794</v>
      </c>
      <c r="E1331" s="17" t="s">
        <v>1</v>
      </c>
      <c r="F1331" s="216">
        <v>17.713000000000001</v>
      </c>
      <c r="H1331" s="32"/>
    </row>
    <row r="1332" spans="2:8" s="1" customFormat="1" ht="16.899999999999999" customHeight="1">
      <c r="B1332" s="32"/>
      <c r="C1332" s="215" t="s">
        <v>1</v>
      </c>
      <c r="D1332" s="215" t="s">
        <v>2790</v>
      </c>
      <c r="E1332" s="17" t="s">
        <v>1</v>
      </c>
      <c r="F1332" s="216">
        <v>-2.4</v>
      </c>
      <c r="H1332" s="32"/>
    </row>
    <row r="1333" spans="2:8" s="1" customFormat="1" ht="16.899999999999999" customHeight="1">
      <c r="B1333" s="32"/>
      <c r="C1333" s="215" t="s">
        <v>2795</v>
      </c>
      <c r="D1333" s="215" t="s">
        <v>2677</v>
      </c>
      <c r="E1333" s="17" t="s">
        <v>1</v>
      </c>
      <c r="F1333" s="216">
        <v>30.626000000000001</v>
      </c>
      <c r="H1333" s="32"/>
    </row>
    <row r="1334" spans="2:8" s="1" customFormat="1" ht="16.899999999999999" customHeight="1">
      <c r="B1334" s="32"/>
      <c r="C1334" s="211" t="s">
        <v>2805</v>
      </c>
      <c r="D1334" s="212" t="s">
        <v>8406</v>
      </c>
      <c r="E1334" s="213" t="s">
        <v>178</v>
      </c>
      <c r="F1334" s="214">
        <v>6.5</v>
      </c>
      <c r="H1334" s="32"/>
    </row>
    <row r="1335" spans="2:8" s="1" customFormat="1" ht="16.899999999999999" customHeight="1">
      <c r="B1335" s="32"/>
      <c r="C1335" s="215" t="s">
        <v>1</v>
      </c>
      <c r="D1335" s="215" t="s">
        <v>2799</v>
      </c>
      <c r="E1335" s="17" t="s">
        <v>1</v>
      </c>
      <c r="F1335" s="216">
        <v>0</v>
      </c>
      <c r="H1335" s="32"/>
    </row>
    <row r="1336" spans="2:8" s="1" customFormat="1" ht="16.899999999999999" customHeight="1">
      <c r="B1336" s="32"/>
      <c r="C1336" s="215" t="s">
        <v>1</v>
      </c>
      <c r="D1336" s="215" t="s">
        <v>2803</v>
      </c>
      <c r="E1336" s="17" t="s">
        <v>1</v>
      </c>
      <c r="F1336" s="216">
        <v>3.25</v>
      </c>
      <c r="H1336" s="32"/>
    </row>
    <row r="1337" spans="2:8" s="1" customFormat="1" ht="16.899999999999999" customHeight="1">
      <c r="B1337" s="32"/>
      <c r="C1337" s="215" t="s">
        <v>1</v>
      </c>
      <c r="D1337" s="215" t="s">
        <v>2804</v>
      </c>
      <c r="E1337" s="17" t="s">
        <v>1</v>
      </c>
      <c r="F1337" s="216">
        <v>3.25</v>
      </c>
      <c r="H1337" s="32"/>
    </row>
    <row r="1338" spans="2:8" s="1" customFormat="1" ht="16.899999999999999" customHeight="1">
      <c r="B1338" s="32"/>
      <c r="C1338" s="215" t="s">
        <v>2805</v>
      </c>
      <c r="D1338" s="215" t="s">
        <v>2806</v>
      </c>
      <c r="E1338" s="17" t="s">
        <v>1</v>
      </c>
      <c r="F1338" s="216">
        <v>6.5</v>
      </c>
      <c r="H1338" s="32"/>
    </row>
    <row r="1339" spans="2:8" s="1" customFormat="1" ht="16.899999999999999" customHeight="1">
      <c r="B1339" s="32"/>
      <c r="C1339" s="211" t="s">
        <v>2802</v>
      </c>
      <c r="D1339" s="212" t="s">
        <v>8407</v>
      </c>
      <c r="E1339" s="213" t="s">
        <v>178</v>
      </c>
      <c r="F1339" s="214">
        <v>6.5</v>
      </c>
      <c r="H1339" s="32"/>
    </row>
    <row r="1340" spans="2:8" s="1" customFormat="1" ht="16.899999999999999" customHeight="1">
      <c r="B1340" s="32"/>
      <c r="C1340" s="215" t="s">
        <v>1</v>
      </c>
      <c r="D1340" s="215" t="s">
        <v>2799</v>
      </c>
      <c r="E1340" s="17" t="s">
        <v>1</v>
      </c>
      <c r="F1340" s="216">
        <v>0</v>
      </c>
      <c r="H1340" s="32"/>
    </row>
    <row r="1341" spans="2:8" s="1" customFormat="1" ht="16.899999999999999" customHeight="1">
      <c r="B1341" s="32"/>
      <c r="C1341" s="215" t="s">
        <v>1</v>
      </c>
      <c r="D1341" s="215" t="s">
        <v>2800</v>
      </c>
      <c r="E1341" s="17" t="s">
        <v>1</v>
      </c>
      <c r="F1341" s="216">
        <v>3.25</v>
      </c>
      <c r="H1341" s="32"/>
    </row>
    <row r="1342" spans="2:8" s="1" customFormat="1" ht="16.899999999999999" customHeight="1">
      <c r="B1342" s="32"/>
      <c r="C1342" s="215" t="s">
        <v>1</v>
      </c>
      <c r="D1342" s="215" t="s">
        <v>2801</v>
      </c>
      <c r="E1342" s="17" t="s">
        <v>1</v>
      </c>
      <c r="F1342" s="216">
        <v>3.25</v>
      </c>
      <c r="H1342" s="32"/>
    </row>
    <row r="1343" spans="2:8" s="1" customFormat="1" ht="16.899999999999999" customHeight="1">
      <c r="B1343" s="32"/>
      <c r="C1343" s="215" t="s">
        <v>2802</v>
      </c>
      <c r="D1343" s="215" t="s">
        <v>2037</v>
      </c>
      <c r="E1343" s="17" t="s">
        <v>1</v>
      </c>
      <c r="F1343" s="216">
        <v>6.5</v>
      </c>
      <c r="H1343" s="32"/>
    </row>
    <row r="1344" spans="2:8" s="1" customFormat="1" ht="16.899999999999999" customHeight="1">
      <c r="B1344" s="32"/>
      <c r="C1344" s="211" t="s">
        <v>2809</v>
      </c>
      <c r="D1344" s="212" t="s">
        <v>8408</v>
      </c>
      <c r="E1344" s="213" t="s">
        <v>178</v>
      </c>
      <c r="F1344" s="214">
        <v>6.5</v>
      </c>
      <c r="H1344" s="32"/>
    </row>
    <row r="1345" spans="2:8" s="1" customFormat="1" ht="16.899999999999999" customHeight="1">
      <c r="B1345" s="32"/>
      <c r="C1345" s="215" t="s">
        <v>1</v>
      </c>
      <c r="D1345" s="215" t="s">
        <v>2799</v>
      </c>
      <c r="E1345" s="17" t="s">
        <v>1</v>
      </c>
      <c r="F1345" s="216">
        <v>0</v>
      </c>
      <c r="H1345" s="32"/>
    </row>
    <row r="1346" spans="2:8" s="1" customFormat="1" ht="16.899999999999999" customHeight="1">
      <c r="B1346" s="32"/>
      <c r="C1346" s="215" t="s">
        <v>1</v>
      </c>
      <c r="D1346" s="215" t="s">
        <v>2807</v>
      </c>
      <c r="E1346" s="17" t="s">
        <v>1</v>
      </c>
      <c r="F1346" s="216">
        <v>3.25</v>
      </c>
      <c r="H1346" s="32"/>
    </row>
    <row r="1347" spans="2:8" s="1" customFormat="1" ht="16.899999999999999" customHeight="1">
      <c r="B1347" s="32"/>
      <c r="C1347" s="215" t="s">
        <v>1</v>
      </c>
      <c r="D1347" s="215" t="s">
        <v>2808</v>
      </c>
      <c r="E1347" s="17" t="s">
        <v>1</v>
      </c>
      <c r="F1347" s="216">
        <v>3.25</v>
      </c>
      <c r="H1347" s="32"/>
    </row>
    <row r="1348" spans="2:8" s="1" customFormat="1" ht="16.899999999999999" customHeight="1">
      <c r="B1348" s="32"/>
      <c r="C1348" s="215" t="s">
        <v>2809</v>
      </c>
      <c r="D1348" s="215" t="s">
        <v>2810</v>
      </c>
      <c r="E1348" s="17" t="s">
        <v>1</v>
      </c>
      <c r="F1348" s="216">
        <v>6.5</v>
      </c>
      <c r="H1348" s="32"/>
    </row>
    <row r="1349" spans="2:8" s="1" customFormat="1" ht="16.899999999999999" customHeight="1">
      <c r="B1349" s="32"/>
      <c r="C1349" s="211" t="s">
        <v>2817</v>
      </c>
      <c r="D1349" s="212" t="s">
        <v>8409</v>
      </c>
      <c r="E1349" s="213" t="s">
        <v>178</v>
      </c>
      <c r="F1349" s="214">
        <v>8.2349999999999994</v>
      </c>
      <c r="H1349" s="32"/>
    </row>
    <row r="1350" spans="2:8" s="1" customFormat="1" ht="16.899999999999999" customHeight="1">
      <c r="B1350" s="32"/>
      <c r="C1350" s="215" t="s">
        <v>1</v>
      </c>
      <c r="D1350" s="215" t="s">
        <v>2813</v>
      </c>
      <c r="E1350" s="17" t="s">
        <v>1</v>
      </c>
      <c r="F1350" s="216">
        <v>0</v>
      </c>
      <c r="H1350" s="32"/>
    </row>
    <row r="1351" spans="2:8" s="1" customFormat="1" ht="16.899999999999999" customHeight="1">
      <c r="B1351" s="32"/>
      <c r="C1351" s="215" t="s">
        <v>1</v>
      </c>
      <c r="D1351" s="215" t="s">
        <v>2814</v>
      </c>
      <c r="E1351" s="17" t="s">
        <v>1</v>
      </c>
      <c r="F1351" s="216">
        <v>2.7450000000000001</v>
      </c>
      <c r="H1351" s="32"/>
    </row>
    <row r="1352" spans="2:8" s="1" customFormat="1" ht="16.899999999999999" customHeight="1">
      <c r="B1352" s="32"/>
      <c r="C1352" s="215" t="s">
        <v>1</v>
      </c>
      <c r="D1352" s="215" t="s">
        <v>2815</v>
      </c>
      <c r="E1352" s="17" t="s">
        <v>1</v>
      </c>
      <c r="F1352" s="216">
        <v>2.7450000000000001</v>
      </c>
      <c r="H1352" s="32"/>
    </row>
    <row r="1353" spans="2:8" s="1" customFormat="1" ht="16.899999999999999" customHeight="1">
      <c r="B1353" s="32"/>
      <c r="C1353" s="215" t="s">
        <v>1</v>
      </c>
      <c r="D1353" s="215" t="s">
        <v>2815</v>
      </c>
      <c r="E1353" s="17" t="s">
        <v>1</v>
      </c>
      <c r="F1353" s="216">
        <v>2.7450000000000001</v>
      </c>
      <c r="H1353" s="32"/>
    </row>
    <row r="1354" spans="2:8" s="1" customFormat="1" ht="16.899999999999999" customHeight="1">
      <c r="B1354" s="32"/>
      <c r="C1354" s="215" t="s">
        <v>2817</v>
      </c>
      <c r="D1354" s="215" t="s">
        <v>161</v>
      </c>
      <c r="E1354" s="17" t="s">
        <v>1</v>
      </c>
      <c r="F1354" s="216">
        <v>8.2349999999999994</v>
      </c>
      <c r="H1354" s="32"/>
    </row>
    <row r="1355" spans="2:8" s="1" customFormat="1" ht="16.899999999999999" customHeight="1">
      <c r="B1355" s="32"/>
      <c r="C1355" s="211" t="s">
        <v>2827</v>
      </c>
      <c r="D1355" s="212" t="s">
        <v>8410</v>
      </c>
      <c r="E1355" s="213" t="s">
        <v>178</v>
      </c>
      <c r="F1355" s="214">
        <v>14.98</v>
      </c>
      <c r="H1355" s="32"/>
    </row>
    <row r="1356" spans="2:8" s="1" customFormat="1" ht="16.899999999999999" customHeight="1">
      <c r="B1356" s="32"/>
      <c r="C1356" s="215" t="s">
        <v>1</v>
      </c>
      <c r="D1356" s="215" t="s">
        <v>2820</v>
      </c>
      <c r="E1356" s="17" t="s">
        <v>1</v>
      </c>
      <c r="F1356" s="216">
        <v>0</v>
      </c>
      <c r="H1356" s="32"/>
    </row>
    <row r="1357" spans="2:8" s="1" customFormat="1" ht="16.899999999999999" customHeight="1">
      <c r="B1357" s="32"/>
      <c r="C1357" s="215" t="s">
        <v>1</v>
      </c>
      <c r="D1357" s="215" t="s">
        <v>2821</v>
      </c>
      <c r="E1357" s="17" t="s">
        <v>1</v>
      </c>
      <c r="F1357" s="216">
        <v>0.99</v>
      </c>
      <c r="H1357" s="32"/>
    </row>
    <row r="1358" spans="2:8" s="1" customFormat="1" ht="16.899999999999999" customHeight="1">
      <c r="B1358" s="32"/>
      <c r="C1358" s="215" t="s">
        <v>1</v>
      </c>
      <c r="D1358" s="215" t="s">
        <v>2822</v>
      </c>
      <c r="E1358" s="17" t="s">
        <v>1</v>
      </c>
      <c r="F1358" s="216">
        <v>0.99</v>
      </c>
      <c r="H1358" s="32"/>
    </row>
    <row r="1359" spans="2:8" s="1" customFormat="1" ht="16.899999999999999" customHeight="1">
      <c r="B1359" s="32"/>
      <c r="C1359" s="215" t="s">
        <v>1</v>
      </c>
      <c r="D1359" s="215" t="s">
        <v>2820</v>
      </c>
      <c r="E1359" s="17" t="s">
        <v>1</v>
      </c>
      <c r="F1359" s="216">
        <v>0</v>
      </c>
      <c r="H1359" s="32"/>
    </row>
    <row r="1360" spans="2:8" s="1" customFormat="1" ht="16.899999999999999" customHeight="1">
      <c r="B1360" s="32"/>
      <c r="C1360" s="215" t="s">
        <v>1</v>
      </c>
      <c r="D1360" s="215" t="s">
        <v>2823</v>
      </c>
      <c r="E1360" s="17" t="s">
        <v>1</v>
      </c>
      <c r="F1360" s="216">
        <v>3.9</v>
      </c>
      <c r="H1360" s="32"/>
    </row>
    <row r="1361" spans="2:8" s="1" customFormat="1" ht="16.899999999999999" customHeight="1">
      <c r="B1361" s="32"/>
      <c r="C1361" s="215" t="s">
        <v>1</v>
      </c>
      <c r="D1361" s="215" t="s">
        <v>2824</v>
      </c>
      <c r="E1361" s="17" t="s">
        <v>1</v>
      </c>
      <c r="F1361" s="216">
        <v>3.25</v>
      </c>
      <c r="H1361" s="32"/>
    </row>
    <row r="1362" spans="2:8" s="1" customFormat="1" ht="16.899999999999999" customHeight="1">
      <c r="B1362" s="32"/>
      <c r="C1362" s="215" t="s">
        <v>1</v>
      </c>
      <c r="D1362" s="215" t="s">
        <v>2820</v>
      </c>
      <c r="E1362" s="17" t="s">
        <v>1</v>
      </c>
      <c r="F1362" s="216">
        <v>0</v>
      </c>
      <c r="H1362" s="32"/>
    </row>
    <row r="1363" spans="2:8" s="1" customFormat="1" ht="16.899999999999999" customHeight="1">
      <c r="B1363" s="32"/>
      <c r="C1363" s="215" t="s">
        <v>1</v>
      </c>
      <c r="D1363" s="215" t="s">
        <v>2825</v>
      </c>
      <c r="E1363" s="17" t="s">
        <v>1</v>
      </c>
      <c r="F1363" s="216">
        <v>3.9</v>
      </c>
      <c r="H1363" s="32"/>
    </row>
    <row r="1364" spans="2:8" s="1" customFormat="1" ht="16.899999999999999" customHeight="1">
      <c r="B1364" s="32"/>
      <c r="C1364" s="215" t="s">
        <v>1</v>
      </c>
      <c r="D1364" s="215" t="s">
        <v>2826</v>
      </c>
      <c r="E1364" s="17" t="s">
        <v>1</v>
      </c>
      <c r="F1364" s="216">
        <v>1.95</v>
      </c>
      <c r="H1364" s="32"/>
    </row>
    <row r="1365" spans="2:8" s="1" customFormat="1" ht="16.899999999999999" customHeight="1">
      <c r="B1365" s="32"/>
      <c r="C1365" s="215" t="s">
        <v>2827</v>
      </c>
      <c r="D1365" s="215" t="s">
        <v>161</v>
      </c>
      <c r="E1365" s="17" t="s">
        <v>1</v>
      </c>
      <c r="F1365" s="216">
        <v>14.98</v>
      </c>
      <c r="H1365" s="32"/>
    </row>
    <row r="1366" spans="2:8" s="1" customFormat="1" ht="16.899999999999999" customHeight="1">
      <c r="B1366" s="32"/>
      <c r="C1366" s="211" t="s">
        <v>2856</v>
      </c>
      <c r="D1366" s="212" t="s">
        <v>8411</v>
      </c>
      <c r="E1366" s="213" t="s">
        <v>178</v>
      </c>
      <c r="F1366" s="214">
        <v>73</v>
      </c>
      <c r="H1366" s="32"/>
    </row>
    <row r="1367" spans="2:8" s="1" customFormat="1" ht="16.899999999999999" customHeight="1">
      <c r="B1367" s="32"/>
      <c r="C1367" s="215" t="s">
        <v>1</v>
      </c>
      <c r="D1367" s="215" t="s">
        <v>2830</v>
      </c>
      <c r="E1367" s="17" t="s">
        <v>1</v>
      </c>
      <c r="F1367" s="216">
        <v>0</v>
      </c>
      <c r="H1367" s="32"/>
    </row>
    <row r="1368" spans="2:8" s="1" customFormat="1" ht="16.899999999999999" customHeight="1">
      <c r="B1368" s="32"/>
      <c r="C1368" s="215" t="s">
        <v>1</v>
      </c>
      <c r="D1368" s="215" t="s">
        <v>454</v>
      </c>
      <c r="E1368" s="17" t="s">
        <v>1</v>
      </c>
      <c r="F1368" s="216">
        <v>0</v>
      </c>
      <c r="H1368" s="32"/>
    </row>
    <row r="1369" spans="2:8" s="1" customFormat="1" ht="16.899999999999999" customHeight="1">
      <c r="B1369" s="32"/>
      <c r="C1369" s="215" t="s">
        <v>1</v>
      </c>
      <c r="D1369" s="215" t="s">
        <v>2831</v>
      </c>
      <c r="E1369" s="17" t="s">
        <v>1</v>
      </c>
      <c r="F1369" s="216">
        <v>0</v>
      </c>
      <c r="H1369" s="32"/>
    </row>
    <row r="1370" spans="2:8" s="1" customFormat="1" ht="16.899999999999999" customHeight="1">
      <c r="B1370" s="32"/>
      <c r="C1370" s="215" t="s">
        <v>1</v>
      </c>
      <c r="D1370" s="215" t="s">
        <v>2832</v>
      </c>
      <c r="E1370" s="17" t="s">
        <v>1</v>
      </c>
      <c r="F1370" s="216">
        <v>6.3</v>
      </c>
      <c r="H1370" s="32"/>
    </row>
    <row r="1371" spans="2:8" s="1" customFormat="1" ht="16.899999999999999" customHeight="1">
      <c r="B1371" s="32"/>
      <c r="C1371" s="215" t="s">
        <v>1</v>
      </c>
      <c r="D1371" s="215" t="s">
        <v>2833</v>
      </c>
      <c r="E1371" s="17" t="s">
        <v>1</v>
      </c>
      <c r="F1371" s="216">
        <v>1.75</v>
      </c>
      <c r="H1371" s="32"/>
    </row>
    <row r="1372" spans="2:8" s="1" customFormat="1" ht="16.899999999999999" customHeight="1">
      <c r="B1372" s="32"/>
      <c r="C1372" s="215" t="s">
        <v>1</v>
      </c>
      <c r="D1372" s="215" t="s">
        <v>2834</v>
      </c>
      <c r="E1372" s="17" t="s">
        <v>1</v>
      </c>
      <c r="F1372" s="216">
        <v>1.75</v>
      </c>
      <c r="H1372" s="32"/>
    </row>
    <row r="1373" spans="2:8" s="1" customFormat="1" ht="16.899999999999999" customHeight="1">
      <c r="B1373" s="32"/>
      <c r="C1373" s="215" t="s">
        <v>1</v>
      </c>
      <c r="D1373" s="215" t="s">
        <v>2835</v>
      </c>
      <c r="E1373" s="17" t="s">
        <v>1</v>
      </c>
      <c r="F1373" s="216">
        <v>3.4129999999999998</v>
      </c>
      <c r="H1373" s="32"/>
    </row>
    <row r="1374" spans="2:8" s="1" customFormat="1" ht="16.899999999999999" customHeight="1">
      <c r="B1374" s="32"/>
      <c r="C1374" s="215" t="s">
        <v>1</v>
      </c>
      <c r="D1374" s="215" t="s">
        <v>2836</v>
      </c>
      <c r="E1374" s="17" t="s">
        <v>1</v>
      </c>
      <c r="F1374" s="216">
        <v>3.4129999999999998</v>
      </c>
      <c r="H1374" s="32"/>
    </row>
    <row r="1375" spans="2:8" s="1" customFormat="1" ht="16.899999999999999" customHeight="1">
      <c r="B1375" s="32"/>
      <c r="C1375" s="215" t="s">
        <v>1</v>
      </c>
      <c r="D1375" s="215" t="s">
        <v>2837</v>
      </c>
      <c r="E1375" s="17" t="s">
        <v>1</v>
      </c>
      <c r="F1375" s="216">
        <v>3.9550000000000001</v>
      </c>
      <c r="H1375" s="32"/>
    </row>
    <row r="1376" spans="2:8" s="1" customFormat="1" ht="16.899999999999999" customHeight="1">
      <c r="B1376" s="32"/>
      <c r="C1376" s="215" t="s">
        <v>1</v>
      </c>
      <c r="D1376" s="215" t="s">
        <v>2838</v>
      </c>
      <c r="E1376" s="17" t="s">
        <v>1</v>
      </c>
      <c r="F1376" s="216">
        <v>0</v>
      </c>
      <c r="H1376" s="32"/>
    </row>
    <row r="1377" spans="2:8" s="1" customFormat="1" ht="16.899999999999999" customHeight="1">
      <c r="B1377" s="32"/>
      <c r="C1377" s="215" t="s">
        <v>1</v>
      </c>
      <c r="D1377" s="215" t="s">
        <v>526</v>
      </c>
      <c r="E1377" s="17" t="s">
        <v>1</v>
      </c>
      <c r="F1377" s="216">
        <v>0</v>
      </c>
      <c r="H1377" s="32"/>
    </row>
    <row r="1378" spans="2:8" s="1" customFormat="1" ht="16.899999999999999" customHeight="1">
      <c r="B1378" s="32"/>
      <c r="C1378" s="215" t="s">
        <v>1</v>
      </c>
      <c r="D1378" s="215" t="s">
        <v>2839</v>
      </c>
      <c r="E1378" s="17" t="s">
        <v>1</v>
      </c>
      <c r="F1378" s="216">
        <v>1.75</v>
      </c>
      <c r="H1378" s="32"/>
    </row>
    <row r="1379" spans="2:8" s="1" customFormat="1" ht="16.899999999999999" customHeight="1">
      <c r="B1379" s="32"/>
      <c r="C1379" s="215" t="s">
        <v>1</v>
      </c>
      <c r="D1379" s="215" t="s">
        <v>2840</v>
      </c>
      <c r="E1379" s="17" t="s">
        <v>1</v>
      </c>
      <c r="F1379" s="216">
        <v>7.35</v>
      </c>
      <c r="H1379" s="32"/>
    </row>
    <row r="1380" spans="2:8" s="1" customFormat="1" ht="16.899999999999999" customHeight="1">
      <c r="B1380" s="32"/>
      <c r="C1380" s="215" t="s">
        <v>1</v>
      </c>
      <c r="D1380" s="215" t="s">
        <v>2841</v>
      </c>
      <c r="E1380" s="17" t="s">
        <v>1</v>
      </c>
      <c r="F1380" s="216">
        <v>1.75</v>
      </c>
      <c r="H1380" s="32"/>
    </row>
    <row r="1381" spans="2:8" s="1" customFormat="1" ht="16.899999999999999" customHeight="1">
      <c r="B1381" s="32"/>
      <c r="C1381" s="215" t="s">
        <v>1</v>
      </c>
      <c r="D1381" s="215" t="s">
        <v>2842</v>
      </c>
      <c r="E1381" s="17" t="s">
        <v>1</v>
      </c>
      <c r="F1381" s="216">
        <v>3.4129999999999998</v>
      </c>
      <c r="H1381" s="32"/>
    </row>
    <row r="1382" spans="2:8" s="1" customFormat="1" ht="16.899999999999999" customHeight="1">
      <c r="B1382" s="32"/>
      <c r="C1382" s="215" t="s">
        <v>1</v>
      </c>
      <c r="D1382" s="215" t="s">
        <v>2843</v>
      </c>
      <c r="E1382" s="17" t="s">
        <v>1</v>
      </c>
      <c r="F1382" s="216">
        <v>3.4129999999999998</v>
      </c>
      <c r="H1382" s="32"/>
    </row>
    <row r="1383" spans="2:8" s="1" customFormat="1" ht="16.899999999999999" customHeight="1">
      <c r="B1383" s="32"/>
      <c r="C1383" s="215" t="s">
        <v>1</v>
      </c>
      <c r="D1383" s="215" t="s">
        <v>2844</v>
      </c>
      <c r="E1383" s="17" t="s">
        <v>1</v>
      </c>
      <c r="F1383" s="216">
        <v>1.4</v>
      </c>
      <c r="H1383" s="32"/>
    </row>
    <row r="1384" spans="2:8" s="1" customFormat="1" ht="16.899999999999999" customHeight="1">
      <c r="B1384" s="32"/>
      <c r="C1384" s="215" t="s">
        <v>1</v>
      </c>
      <c r="D1384" s="215" t="s">
        <v>2845</v>
      </c>
      <c r="E1384" s="17" t="s">
        <v>1</v>
      </c>
      <c r="F1384" s="216">
        <v>2.38</v>
      </c>
      <c r="H1384" s="32"/>
    </row>
    <row r="1385" spans="2:8" s="1" customFormat="1" ht="16.899999999999999" customHeight="1">
      <c r="B1385" s="32"/>
      <c r="C1385" s="215" t="s">
        <v>1</v>
      </c>
      <c r="D1385" s="215" t="s">
        <v>2846</v>
      </c>
      <c r="E1385" s="17" t="s">
        <v>1</v>
      </c>
      <c r="F1385" s="216">
        <v>1.95</v>
      </c>
      <c r="H1385" s="32"/>
    </row>
    <row r="1386" spans="2:8" s="1" customFormat="1" ht="16.899999999999999" customHeight="1">
      <c r="B1386" s="32"/>
      <c r="C1386" s="215" t="s">
        <v>1</v>
      </c>
      <c r="D1386" s="215" t="s">
        <v>2847</v>
      </c>
      <c r="E1386" s="17" t="s">
        <v>1</v>
      </c>
      <c r="F1386" s="216">
        <v>5.85</v>
      </c>
      <c r="H1386" s="32"/>
    </row>
    <row r="1387" spans="2:8" s="1" customFormat="1" ht="16.899999999999999" customHeight="1">
      <c r="B1387" s="32"/>
      <c r="C1387" s="215" t="s">
        <v>1</v>
      </c>
      <c r="D1387" s="215" t="s">
        <v>2848</v>
      </c>
      <c r="E1387" s="17" t="s">
        <v>1</v>
      </c>
      <c r="F1387" s="216">
        <v>1.26</v>
      </c>
      <c r="H1387" s="32"/>
    </row>
    <row r="1388" spans="2:8" s="1" customFormat="1" ht="16.899999999999999" customHeight="1">
      <c r="B1388" s="32"/>
      <c r="C1388" s="215" t="s">
        <v>1</v>
      </c>
      <c r="D1388" s="215" t="s">
        <v>2849</v>
      </c>
      <c r="E1388" s="17" t="s">
        <v>1</v>
      </c>
      <c r="F1388" s="216">
        <v>1.26</v>
      </c>
      <c r="H1388" s="32"/>
    </row>
    <row r="1389" spans="2:8" s="1" customFormat="1" ht="16.899999999999999" customHeight="1">
      <c r="B1389" s="32"/>
      <c r="C1389" s="215" t="s">
        <v>1</v>
      </c>
      <c r="D1389" s="215" t="s">
        <v>478</v>
      </c>
      <c r="E1389" s="17" t="s">
        <v>1</v>
      </c>
      <c r="F1389" s="216">
        <v>0</v>
      </c>
      <c r="H1389" s="32"/>
    </row>
    <row r="1390" spans="2:8" s="1" customFormat="1" ht="16.899999999999999" customHeight="1">
      <c r="B1390" s="32"/>
      <c r="C1390" s="215" t="s">
        <v>1</v>
      </c>
      <c r="D1390" s="215" t="s">
        <v>2850</v>
      </c>
      <c r="E1390" s="17" t="s">
        <v>1</v>
      </c>
      <c r="F1390" s="216">
        <v>1.75</v>
      </c>
      <c r="H1390" s="32"/>
    </row>
    <row r="1391" spans="2:8" s="1" customFormat="1" ht="16.899999999999999" customHeight="1">
      <c r="B1391" s="32"/>
      <c r="C1391" s="215" t="s">
        <v>1</v>
      </c>
      <c r="D1391" s="215" t="s">
        <v>2851</v>
      </c>
      <c r="E1391" s="17" t="s">
        <v>1</v>
      </c>
      <c r="F1391" s="216">
        <v>7.28</v>
      </c>
      <c r="H1391" s="32"/>
    </row>
    <row r="1392" spans="2:8" s="1" customFormat="1" ht="16.899999999999999" customHeight="1">
      <c r="B1392" s="32"/>
      <c r="C1392" s="215" t="s">
        <v>1</v>
      </c>
      <c r="D1392" s="215" t="s">
        <v>2852</v>
      </c>
      <c r="E1392" s="17" t="s">
        <v>1</v>
      </c>
      <c r="F1392" s="216">
        <v>3.4129999999999998</v>
      </c>
      <c r="H1392" s="32"/>
    </row>
    <row r="1393" spans="2:8" s="1" customFormat="1" ht="16.899999999999999" customHeight="1">
      <c r="B1393" s="32"/>
      <c r="C1393" s="215" t="s">
        <v>1</v>
      </c>
      <c r="D1393" s="215" t="s">
        <v>2853</v>
      </c>
      <c r="E1393" s="17" t="s">
        <v>1</v>
      </c>
      <c r="F1393" s="216">
        <v>3.4129999999999998</v>
      </c>
      <c r="H1393" s="32"/>
    </row>
    <row r="1394" spans="2:8" s="1" customFormat="1" ht="16.899999999999999" customHeight="1">
      <c r="B1394" s="32"/>
      <c r="C1394" s="215" t="s">
        <v>1</v>
      </c>
      <c r="D1394" s="215" t="s">
        <v>2854</v>
      </c>
      <c r="E1394" s="17" t="s">
        <v>1</v>
      </c>
      <c r="F1394" s="216">
        <v>4.2</v>
      </c>
      <c r="H1394" s="32"/>
    </row>
    <row r="1395" spans="2:8" s="1" customFormat="1" ht="16.899999999999999" customHeight="1">
      <c r="B1395" s="32"/>
      <c r="C1395" s="215" t="s">
        <v>1</v>
      </c>
      <c r="D1395" s="215" t="s">
        <v>2855</v>
      </c>
      <c r="E1395" s="17" t="s">
        <v>1</v>
      </c>
      <c r="F1395" s="216">
        <v>0.58699999999999997</v>
      </c>
      <c r="H1395" s="32"/>
    </row>
    <row r="1396" spans="2:8" s="1" customFormat="1" ht="16.899999999999999" customHeight="1">
      <c r="B1396" s="32"/>
      <c r="C1396" s="215" t="s">
        <v>2856</v>
      </c>
      <c r="D1396" s="215" t="s">
        <v>161</v>
      </c>
      <c r="E1396" s="17" t="s">
        <v>1</v>
      </c>
      <c r="F1396" s="216">
        <v>73</v>
      </c>
      <c r="H1396" s="32"/>
    </row>
    <row r="1397" spans="2:8" s="1" customFormat="1" ht="16.899999999999999" customHeight="1">
      <c r="B1397" s="32"/>
      <c r="C1397" s="211" t="s">
        <v>2871</v>
      </c>
      <c r="D1397" s="212" t="s">
        <v>8412</v>
      </c>
      <c r="E1397" s="213" t="s">
        <v>178</v>
      </c>
      <c r="F1397" s="214">
        <v>55</v>
      </c>
      <c r="H1397" s="32"/>
    </row>
    <row r="1398" spans="2:8" s="1" customFormat="1" ht="16.899999999999999" customHeight="1">
      <c r="B1398" s="32"/>
      <c r="C1398" s="215" t="s">
        <v>1</v>
      </c>
      <c r="D1398" s="215" t="s">
        <v>2860</v>
      </c>
      <c r="E1398" s="17" t="s">
        <v>1</v>
      </c>
      <c r="F1398" s="216">
        <v>0</v>
      </c>
      <c r="H1398" s="32"/>
    </row>
    <row r="1399" spans="2:8" s="1" customFormat="1" ht="16.899999999999999" customHeight="1">
      <c r="B1399" s="32"/>
      <c r="C1399" s="215" t="s">
        <v>1</v>
      </c>
      <c r="D1399" s="215" t="s">
        <v>2861</v>
      </c>
      <c r="E1399" s="17" t="s">
        <v>1</v>
      </c>
      <c r="F1399" s="216">
        <v>2.1349999999999998</v>
      </c>
      <c r="H1399" s="32"/>
    </row>
    <row r="1400" spans="2:8" s="1" customFormat="1" ht="16.899999999999999" customHeight="1">
      <c r="B1400" s="32"/>
      <c r="C1400" s="215" t="s">
        <v>1</v>
      </c>
      <c r="D1400" s="215" t="s">
        <v>2862</v>
      </c>
      <c r="E1400" s="17" t="s">
        <v>1</v>
      </c>
      <c r="F1400" s="216">
        <v>9.3409999999999993</v>
      </c>
      <c r="H1400" s="32"/>
    </row>
    <row r="1401" spans="2:8" s="1" customFormat="1" ht="16.899999999999999" customHeight="1">
      <c r="B1401" s="32"/>
      <c r="C1401" s="215" t="s">
        <v>1</v>
      </c>
      <c r="D1401" s="215" t="s">
        <v>2863</v>
      </c>
      <c r="E1401" s="17" t="s">
        <v>1</v>
      </c>
      <c r="F1401" s="216">
        <v>6.6</v>
      </c>
      <c r="H1401" s="32"/>
    </row>
    <row r="1402" spans="2:8" s="1" customFormat="1" ht="16.899999999999999" customHeight="1">
      <c r="B1402" s="32"/>
      <c r="C1402" s="215" t="s">
        <v>1</v>
      </c>
      <c r="D1402" s="215" t="s">
        <v>2860</v>
      </c>
      <c r="E1402" s="17" t="s">
        <v>1</v>
      </c>
      <c r="F1402" s="216">
        <v>0</v>
      </c>
      <c r="H1402" s="32"/>
    </row>
    <row r="1403" spans="2:8" s="1" customFormat="1" ht="16.899999999999999" customHeight="1">
      <c r="B1403" s="32"/>
      <c r="C1403" s="215" t="s">
        <v>1</v>
      </c>
      <c r="D1403" s="215" t="s">
        <v>2865</v>
      </c>
      <c r="E1403" s="17" t="s">
        <v>1</v>
      </c>
      <c r="F1403" s="216">
        <v>0</v>
      </c>
      <c r="H1403" s="32"/>
    </row>
    <row r="1404" spans="2:8" s="1" customFormat="1" ht="16.899999999999999" customHeight="1">
      <c r="B1404" s="32"/>
      <c r="C1404" s="215" t="s">
        <v>1</v>
      </c>
      <c r="D1404" s="215" t="s">
        <v>2866</v>
      </c>
      <c r="E1404" s="17" t="s">
        <v>1</v>
      </c>
      <c r="F1404" s="216">
        <v>10.5</v>
      </c>
      <c r="H1404" s="32"/>
    </row>
    <row r="1405" spans="2:8" s="1" customFormat="1" ht="16.899999999999999" customHeight="1">
      <c r="B1405" s="32"/>
      <c r="C1405" s="215" t="s">
        <v>1</v>
      </c>
      <c r="D1405" s="215" t="s">
        <v>2867</v>
      </c>
      <c r="E1405" s="17" t="s">
        <v>1</v>
      </c>
      <c r="F1405" s="216">
        <v>19.8</v>
      </c>
      <c r="H1405" s="32"/>
    </row>
    <row r="1406" spans="2:8" s="1" customFormat="1" ht="16.899999999999999" customHeight="1">
      <c r="B1406" s="32"/>
      <c r="C1406" s="215" t="s">
        <v>1</v>
      </c>
      <c r="D1406" s="215" t="s">
        <v>2868</v>
      </c>
      <c r="E1406" s="17" t="s">
        <v>1</v>
      </c>
      <c r="F1406" s="216">
        <v>6.6</v>
      </c>
      <c r="H1406" s="32"/>
    </row>
    <row r="1407" spans="2:8" s="1" customFormat="1" ht="16.899999999999999" customHeight="1">
      <c r="B1407" s="32"/>
      <c r="C1407" s="215" t="s">
        <v>1</v>
      </c>
      <c r="D1407" s="215" t="s">
        <v>2860</v>
      </c>
      <c r="E1407" s="17" t="s">
        <v>1</v>
      </c>
      <c r="F1407" s="216">
        <v>0</v>
      </c>
      <c r="H1407" s="32"/>
    </row>
    <row r="1408" spans="2:8" s="1" customFormat="1" ht="16.899999999999999" customHeight="1">
      <c r="B1408" s="32"/>
      <c r="C1408" s="215" t="s">
        <v>1</v>
      </c>
      <c r="D1408" s="215" t="s">
        <v>76</v>
      </c>
      <c r="E1408" s="17" t="s">
        <v>1</v>
      </c>
      <c r="F1408" s="216">
        <v>0</v>
      </c>
      <c r="H1408" s="32"/>
    </row>
    <row r="1409" spans="2:8" s="1" customFormat="1" ht="16.899999999999999" customHeight="1">
      <c r="B1409" s="32"/>
      <c r="C1409" s="215" t="s">
        <v>1</v>
      </c>
      <c r="D1409" s="215" t="s">
        <v>2870</v>
      </c>
      <c r="E1409" s="17" t="s">
        <v>1</v>
      </c>
      <c r="F1409" s="216">
        <v>2.4E-2</v>
      </c>
      <c r="H1409" s="32"/>
    </row>
    <row r="1410" spans="2:8" s="1" customFormat="1" ht="16.899999999999999" customHeight="1">
      <c r="B1410" s="32"/>
      <c r="C1410" s="215" t="s">
        <v>2871</v>
      </c>
      <c r="D1410" s="215" t="s">
        <v>161</v>
      </c>
      <c r="E1410" s="17" t="s">
        <v>1</v>
      </c>
      <c r="F1410" s="216">
        <v>55</v>
      </c>
      <c r="H1410" s="32"/>
    </row>
    <row r="1411" spans="2:8" s="1" customFormat="1" ht="16.899999999999999" customHeight="1">
      <c r="B1411" s="32"/>
      <c r="C1411" s="211" t="s">
        <v>2878</v>
      </c>
      <c r="D1411" s="212" t="s">
        <v>8413</v>
      </c>
      <c r="E1411" s="213" t="s">
        <v>178</v>
      </c>
      <c r="F1411" s="214">
        <v>11.928000000000001</v>
      </c>
      <c r="H1411" s="32"/>
    </row>
    <row r="1412" spans="2:8" s="1" customFormat="1" ht="16.899999999999999" customHeight="1">
      <c r="B1412" s="32"/>
      <c r="C1412" s="215" t="s">
        <v>1</v>
      </c>
      <c r="D1412" s="215" t="s">
        <v>645</v>
      </c>
      <c r="E1412" s="17" t="s">
        <v>1</v>
      </c>
      <c r="F1412" s="216">
        <v>0</v>
      </c>
      <c r="H1412" s="32"/>
    </row>
    <row r="1413" spans="2:8" s="1" customFormat="1" ht="16.899999999999999" customHeight="1">
      <c r="B1413" s="32"/>
      <c r="C1413" s="215" t="s">
        <v>1</v>
      </c>
      <c r="D1413" s="215" t="s">
        <v>2874</v>
      </c>
      <c r="E1413" s="17" t="s">
        <v>1</v>
      </c>
      <c r="F1413" s="216">
        <v>5.4279999999999999</v>
      </c>
      <c r="H1413" s="32"/>
    </row>
    <row r="1414" spans="2:8" s="1" customFormat="1" ht="16.899999999999999" customHeight="1">
      <c r="B1414" s="32"/>
      <c r="C1414" s="215" t="s">
        <v>1</v>
      </c>
      <c r="D1414" s="215" t="s">
        <v>478</v>
      </c>
      <c r="E1414" s="17" t="s">
        <v>1</v>
      </c>
      <c r="F1414" s="216">
        <v>0</v>
      </c>
      <c r="H1414" s="32"/>
    </row>
    <row r="1415" spans="2:8" s="1" customFormat="1" ht="16.899999999999999" customHeight="1">
      <c r="B1415" s="32"/>
      <c r="C1415" s="215" t="s">
        <v>1</v>
      </c>
      <c r="D1415" s="215" t="s">
        <v>2876</v>
      </c>
      <c r="E1415" s="17" t="s">
        <v>1</v>
      </c>
      <c r="F1415" s="216">
        <v>6.5</v>
      </c>
      <c r="H1415" s="32"/>
    </row>
    <row r="1416" spans="2:8" s="1" customFormat="1" ht="16.899999999999999" customHeight="1">
      <c r="B1416" s="32"/>
      <c r="C1416" s="215" t="s">
        <v>2878</v>
      </c>
      <c r="D1416" s="215" t="s">
        <v>161</v>
      </c>
      <c r="E1416" s="17" t="s">
        <v>1</v>
      </c>
      <c r="F1416" s="216">
        <v>11.928000000000001</v>
      </c>
      <c r="H1416" s="32"/>
    </row>
    <row r="1417" spans="2:8" s="1" customFormat="1" ht="16.899999999999999" customHeight="1">
      <c r="B1417" s="32"/>
      <c r="C1417" s="211" t="s">
        <v>2938</v>
      </c>
      <c r="D1417" s="212" t="s">
        <v>8414</v>
      </c>
      <c r="E1417" s="213" t="s">
        <v>178</v>
      </c>
      <c r="F1417" s="214">
        <v>21.3</v>
      </c>
      <c r="H1417" s="32"/>
    </row>
    <row r="1418" spans="2:8" s="1" customFormat="1" ht="16.899999999999999" customHeight="1">
      <c r="B1418" s="32"/>
      <c r="C1418" s="215" t="s">
        <v>1</v>
      </c>
      <c r="D1418" s="215" t="s">
        <v>2931</v>
      </c>
      <c r="E1418" s="17" t="s">
        <v>1</v>
      </c>
      <c r="F1418" s="216">
        <v>0</v>
      </c>
      <c r="H1418" s="32"/>
    </row>
    <row r="1419" spans="2:8" s="1" customFormat="1" ht="16.899999999999999" customHeight="1">
      <c r="B1419" s="32"/>
      <c r="C1419" s="215" t="s">
        <v>1</v>
      </c>
      <c r="D1419" s="215" t="s">
        <v>2932</v>
      </c>
      <c r="E1419" s="17" t="s">
        <v>1</v>
      </c>
      <c r="F1419" s="216">
        <v>3.52</v>
      </c>
      <c r="H1419" s="32"/>
    </row>
    <row r="1420" spans="2:8" s="1" customFormat="1" ht="16.899999999999999" customHeight="1">
      <c r="B1420" s="32"/>
      <c r="C1420" s="215" t="s">
        <v>1</v>
      </c>
      <c r="D1420" s="215" t="s">
        <v>2933</v>
      </c>
      <c r="E1420" s="17" t="s">
        <v>1</v>
      </c>
      <c r="F1420" s="216">
        <v>3.75</v>
      </c>
      <c r="H1420" s="32"/>
    </row>
    <row r="1421" spans="2:8" s="1" customFormat="1" ht="16.899999999999999" customHeight="1">
      <c r="B1421" s="32"/>
      <c r="C1421" s="215" t="s">
        <v>1</v>
      </c>
      <c r="D1421" s="215" t="s">
        <v>2934</v>
      </c>
      <c r="E1421" s="17" t="s">
        <v>1</v>
      </c>
      <c r="F1421" s="216">
        <v>1.44</v>
      </c>
      <c r="H1421" s="32"/>
    </row>
    <row r="1422" spans="2:8" s="1" customFormat="1" ht="16.899999999999999" customHeight="1">
      <c r="B1422" s="32"/>
      <c r="C1422" s="215" t="s">
        <v>1</v>
      </c>
      <c r="D1422" s="215" t="s">
        <v>2935</v>
      </c>
      <c r="E1422" s="17" t="s">
        <v>1</v>
      </c>
      <c r="F1422" s="216">
        <v>1.05</v>
      </c>
      <c r="H1422" s="32"/>
    </row>
    <row r="1423" spans="2:8" s="1" customFormat="1" ht="16.899999999999999" customHeight="1">
      <c r="B1423" s="32"/>
      <c r="C1423" s="215" t="s">
        <v>1</v>
      </c>
      <c r="D1423" s="215" t="s">
        <v>2936</v>
      </c>
      <c r="E1423" s="17" t="s">
        <v>1</v>
      </c>
      <c r="F1423" s="216">
        <v>1.54</v>
      </c>
      <c r="H1423" s="32"/>
    </row>
    <row r="1424" spans="2:8" s="1" customFormat="1" ht="16.899999999999999" customHeight="1">
      <c r="B1424" s="32"/>
      <c r="C1424" s="215" t="s">
        <v>1</v>
      </c>
      <c r="D1424" s="215" t="s">
        <v>2937</v>
      </c>
      <c r="E1424" s="17" t="s">
        <v>1</v>
      </c>
      <c r="F1424" s="216">
        <v>10</v>
      </c>
      <c r="H1424" s="32"/>
    </row>
    <row r="1425" spans="2:8" s="1" customFormat="1" ht="16.899999999999999" customHeight="1">
      <c r="B1425" s="32"/>
      <c r="C1425" s="215" t="s">
        <v>2938</v>
      </c>
      <c r="D1425" s="215" t="s">
        <v>161</v>
      </c>
      <c r="E1425" s="17" t="s">
        <v>1</v>
      </c>
      <c r="F1425" s="216">
        <v>21.3</v>
      </c>
      <c r="H1425" s="32"/>
    </row>
    <row r="1426" spans="2:8" s="1" customFormat="1" ht="16.899999999999999" customHeight="1">
      <c r="B1426" s="32"/>
      <c r="C1426" s="211" t="s">
        <v>2943</v>
      </c>
      <c r="D1426" s="212" t="s">
        <v>8415</v>
      </c>
      <c r="E1426" s="213" t="s">
        <v>396</v>
      </c>
      <c r="F1426" s="214">
        <v>600</v>
      </c>
      <c r="H1426" s="32"/>
    </row>
    <row r="1427" spans="2:8" s="1" customFormat="1" ht="16.899999999999999" customHeight="1">
      <c r="B1427" s="32"/>
      <c r="C1427" s="215" t="s">
        <v>1</v>
      </c>
      <c r="D1427" s="215" t="s">
        <v>2942</v>
      </c>
      <c r="E1427" s="17" t="s">
        <v>1</v>
      </c>
      <c r="F1427" s="216">
        <v>600</v>
      </c>
      <c r="H1427" s="32"/>
    </row>
    <row r="1428" spans="2:8" s="1" customFormat="1" ht="16.899999999999999" customHeight="1">
      <c r="B1428" s="32"/>
      <c r="C1428" s="215" t="s">
        <v>2943</v>
      </c>
      <c r="D1428" s="215" t="s">
        <v>161</v>
      </c>
      <c r="E1428" s="17" t="s">
        <v>1</v>
      </c>
      <c r="F1428" s="216">
        <v>600</v>
      </c>
      <c r="H1428" s="32"/>
    </row>
    <row r="1429" spans="2:8" s="1" customFormat="1" ht="16.899999999999999" customHeight="1">
      <c r="B1429" s="32"/>
      <c r="C1429" s="211" t="s">
        <v>1902</v>
      </c>
      <c r="D1429" s="212" t="s">
        <v>1903</v>
      </c>
      <c r="E1429" s="213" t="s">
        <v>178</v>
      </c>
      <c r="F1429" s="214">
        <v>645.76</v>
      </c>
      <c r="H1429" s="32"/>
    </row>
    <row r="1430" spans="2:8" s="1" customFormat="1" ht="16.899999999999999" customHeight="1">
      <c r="B1430" s="32"/>
      <c r="C1430" s="215" t="s">
        <v>1</v>
      </c>
      <c r="D1430" s="215" t="s">
        <v>3704</v>
      </c>
      <c r="E1430" s="17" t="s">
        <v>1</v>
      </c>
      <c r="F1430" s="216">
        <v>0</v>
      </c>
      <c r="H1430" s="32"/>
    </row>
    <row r="1431" spans="2:8" s="1" customFormat="1" ht="16.899999999999999" customHeight="1">
      <c r="B1431" s="32"/>
      <c r="C1431" s="215" t="s">
        <v>1</v>
      </c>
      <c r="D1431" s="215" t="s">
        <v>3695</v>
      </c>
      <c r="E1431" s="17" t="s">
        <v>1</v>
      </c>
      <c r="F1431" s="216">
        <v>0</v>
      </c>
      <c r="H1431" s="32"/>
    </row>
    <row r="1432" spans="2:8" s="1" customFormat="1" ht="16.899999999999999" customHeight="1">
      <c r="B1432" s="32"/>
      <c r="C1432" s="215" t="s">
        <v>1</v>
      </c>
      <c r="D1432" s="215" t="s">
        <v>3705</v>
      </c>
      <c r="E1432" s="17" t="s">
        <v>1</v>
      </c>
      <c r="F1432" s="216">
        <v>186.49</v>
      </c>
      <c r="H1432" s="32"/>
    </row>
    <row r="1433" spans="2:8" s="1" customFormat="1" ht="16.899999999999999" customHeight="1">
      <c r="B1433" s="32"/>
      <c r="C1433" s="215" t="s">
        <v>1</v>
      </c>
      <c r="D1433" s="215" t="s">
        <v>3706</v>
      </c>
      <c r="E1433" s="17" t="s">
        <v>1</v>
      </c>
      <c r="F1433" s="216">
        <v>0</v>
      </c>
      <c r="H1433" s="32"/>
    </row>
    <row r="1434" spans="2:8" s="1" customFormat="1" ht="16.899999999999999" customHeight="1">
      <c r="B1434" s="32"/>
      <c r="C1434" s="215" t="s">
        <v>1</v>
      </c>
      <c r="D1434" s="215" t="s">
        <v>3707</v>
      </c>
      <c r="E1434" s="17" t="s">
        <v>1</v>
      </c>
      <c r="F1434" s="216">
        <v>54.72</v>
      </c>
      <c r="H1434" s="32"/>
    </row>
    <row r="1435" spans="2:8" s="1" customFormat="1" ht="16.899999999999999" customHeight="1">
      <c r="B1435" s="32"/>
      <c r="C1435" s="215" t="s">
        <v>1</v>
      </c>
      <c r="D1435" s="215" t="s">
        <v>3708</v>
      </c>
      <c r="E1435" s="17" t="s">
        <v>1</v>
      </c>
      <c r="F1435" s="216">
        <v>0</v>
      </c>
      <c r="H1435" s="32"/>
    </row>
    <row r="1436" spans="2:8" s="1" customFormat="1" ht="16.899999999999999" customHeight="1">
      <c r="B1436" s="32"/>
      <c r="C1436" s="215" t="s">
        <v>1</v>
      </c>
      <c r="D1436" s="215" t="s">
        <v>3709</v>
      </c>
      <c r="E1436" s="17" t="s">
        <v>1</v>
      </c>
      <c r="F1436" s="216">
        <v>78.17</v>
      </c>
      <c r="H1436" s="32"/>
    </row>
    <row r="1437" spans="2:8" s="1" customFormat="1" ht="16.899999999999999" customHeight="1">
      <c r="B1437" s="32"/>
      <c r="C1437" s="215" t="s">
        <v>1</v>
      </c>
      <c r="D1437" s="215" t="s">
        <v>3710</v>
      </c>
      <c r="E1437" s="17" t="s">
        <v>1</v>
      </c>
      <c r="F1437" s="216">
        <v>15.53</v>
      </c>
      <c r="H1437" s="32"/>
    </row>
    <row r="1438" spans="2:8" s="1" customFormat="1" ht="16.899999999999999" customHeight="1">
      <c r="B1438" s="32"/>
      <c r="C1438" s="215" t="s">
        <v>1</v>
      </c>
      <c r="D1438" s="215" t="s">
        <v>3711</v>
      </c>
      <c r="E1438" s="17" t="s">
        <v>1</v>
      </c>
      <c r="F1438" s="216">
        <v>149.57</v>
      </c>
      <c r="H1438" s="32"/>
    </row>
    <row r="1439" spans="2:8" s="1" customFormat="1" ht="16.899999999999999" customHeight="1">
      <c r="B1439" s="32"/>
      <c r="C1439" s="215" t="s">
        <v>1</v>
      </c>
      <c r="D1439" s="215" t="s">
        <v>3712</v>
      </c>
      <c r="E1439" s="17" t="s">
        <v>1</v>
      </c>
      <c r="F1439" s="216">
        <v>37.299999999999997</v>
      </c>
      <c r="H1439" s="32"/>
    </row>
    <row r="1440" spans="2:8" s="1" customFormat="1" ht="16.899999999999999" customHeight="1">
      <c r="B1440" s="32"/>
      <c r="C1440" s="215" t="s">
        <v>1</v>
      </c>
      <c r="D1440" s="215" t="s">
        <v>3713</v>
      </c>
      <c r="E1440" s="17" t="s">
        <v>1</v>
      </c>
      <c r="F1440" s="216">
        <v>36.04</v>
      </c>
      <c r="H1440" s="32"/>
    </row>
    <row r="1441" spans="2:8" s="1" customFormat="1" ht="16.899999999999999" customHeight="1">
      <c r="B1441" s="32"/>
      <c r="C1441" s="215" t="s">
        <v>1</v>
      </c>
      <c r="D1441" s="215" t="s">
        <v>3714</v>
      </c>
      <c r="E1441" s="17" t="s">
        <v>1</v>
      </c>
      <c r="F1441" s="216">
        <v>7.65</v>
      </c>
      <c r="H1441" s="32"/>
    </row>
    <row r="1442" spans="2:8" s="1" customFormat="1" ht="16.899999999999999" customHeight="1">
      <c r="B1442" s="32"/>
      <c r="C1442" s="215" t="s">
        <v>1</v>
      </c>
      <c r="D1442" s="215" t="s">
        <v>3715</v>
      </c>
      <c r="E1442" s="17" t="s">
        <v>1</v>
      </c>
      <c r="F1442" s="216">
        <v>0</v>
      </c>
      <c r="H1442" s="32"/>
    </row>
    <row r="1443" spans="2:8" s="1" customFormat="1" ht="16.899999999999999" customHeight="1">
      <c r="B1443" s="32"/>
      <c r="C1443" s="215" t="s">
        <v>1</v>
      </c>
      <c r="D1443" s="215" t="s">
        <v>3716</v>
      </c>
      <c r="E1443" s="17" t="s">
        <v>1</v>
      </c>
      <c r="F1443" s="216">
        <v>0</v>
      </c>
      <c r="H1443" s="32"/>
    </row>
    <row r="1444" spans="2:8" s="1" customFormat="1" ht="16.899999999999999" customHeight="1">
      <c r="B1444" s="32"/>
      <c r="C1444" s="215" t="s">
        <v>1</v>
      </c>
      <c r="D1444" s="215" t="s">
        <v>3717</v>
      </c>
      <c r="E1444" s="17" t="s">
        <v>1</v>
      </c>
      <c r="F1444" s="216">
        <v>21.69</v>
      </c>
      <c r="H1444" s="32"/>
    </row>
    <row r="1445" spans="2:8" s="1" customFormat="1" ht="16.899999999999999" customHeight="1">
      <c r="B1445" s="32"/>
      <c r="C1445" s="215" t="s">
        <v>1</v>
      </c>
      <c r="D1445" s="215" t="s">
        <v>3718</v>
      </c>
      <c r="E1445" s="17" t="s">
        <v>1</v>
      </c>
      <c r="F1445" s="216">
        <v>0</v>
      </c>
      <c r="H1445" s="32"/>
    </row>
    <row r="1446" spans="2:8" s="1" customFormat="1" ht="16.899999999999999" customHeight="1">
      <c r="B1446" s="32"/>
      <c r="C1446" s="215" t="s">
        <v>1</v>
      </c>
      <c r="D1446" s="215" t="s">
        <v>3719</v>
      </c>
      <c r="E1446" s="17" t="s">
        <v>1</v>
      </c>
      <c r="F1446" s="216">
        <v>0</v>
      </c>
      <c r="H1446" s="32"/>
    </row>
    <row r="1447" spans="2:8" s="1" customFormat="1" ht="16.899999999999999" customHeight="1">
      <c r="B1447" s="32"/>
      <c r="C1447" s="215" t="s">
        <v>1</v>
      </c>
      <c r="D1447" s="215" t="s">
        <v>3720</v>
      </c>
      <c r="E1447" s="17" t="s">
        <v>1</v>
      </c>
      <c r="F1447" s="216">
        <v>0</v>
      </c>
      <c r="H1447" s="32"/>
    </row>
    <row r="1448" spans="2:8" s="1" customFormat="1" ht="16.899999999999999" customHeight="1">
      <c r="B1448" s="32"/>
      <c r="C1448" s="215" t="s">
        <v>1</v>
      </c>
      <c r="D1448" s="215" t="s">
        <v>3721</v>
      </c>
      <c r="E1448" s="17" t="s">
        <v>1</v>
      </c>
      <c r="F1448" s="216">
        <v>58.6</v>
      </c>
      <c r="H1448" s="32"/>
    </row>
    <row r="1449" spans="2:8" s="1" customFormat="1" ht="16.899999999999999" customHeight="1">
      <c r="B1449" s="32"/>
      <c r="C1449" s="215" t="s">
        <v>1</v>
      </c>
      <c r="D1449" s="215" t="s">
        <v>3722</v>
      </c>
      <c r="E1449" s="17" t="s">
        <v>1</v>
      </c>
      <c r="F1449" s="216">
        <v>0</v>
      </c>
      <c r="H1449" s="32"/>
    </row>
    <row r="1450" spans="2:8" s="1" customFormat="1" ht="16.899999999999999" customHeight="1">
      <c r="B1450" s="32"/>
      <c r="C1450" s="215" t="s">
        <v>1</v>
      </c>
      <c r="D1450" s="215" t="s">
        <v>3723</v>
      </c>
      <c r="E1450" s="17" t="s">
        <v>1</v>
      </c>
      <c r="F1450" s="216">
        <v>0</v>
      </c>
      <c r="H1450" s="32"/>
    </row>
    <row r="1451" spans="2:8" s="1" customFormat="1" ht="16.899999999999999" customHeight="1">
      <c r="B1451" s="32"/>
      <c r="C1451" s="215" t="s">
        <v>1902</v>
      </c>
      <c r="D1451" s="215" t="s">
        <v>3724</v>
      </c>
      <c r="E1451" s="17" t="s">
        <v>1</v>
      </c>
      <c r="F1451" s="216">
        <v>645.76</v>
      </c>
      <c r="H1451" s="32"/>
    </row>
    <row r="1452" spans="2:8" s="1" customFormat="1" ht="16.899999999999999" customHeight="1">
      <c r="B1452" s="32"/>
      <c r="C1452" s="217" t="s">
        <v>8385</v>
      </c>
      <c r="H1452" s="32"/>
    </row>
    <row r="1453" spans="2:8" s="1" customFormat="1" ht="22.5">
      <c r="B1453" s="32"/>
      <c r="C1453" s="215" t="s">
        <v>3678</v>
      </c>
      <c r="D1453" s="215" t="s">
        <v>3679</v>
      </c>
      <c r="E1453" s="17" t="s">
        <v>178</v>
      </c>
      <c r="F1453" s="216">
        <v>6433.2449999999999</v>
      </c>
      <c r="H1453" s="32"/>
    </row>
    <row r="1454" spans="2:8" s="1" customFormat="1" ht="22.5">
      <c r="B1454" s="32"/>
      <c r="C1454" s="215" t="s">
        <v>2317</v>
      </c>
      <c r="D1454" s="215" t="s">
        <v>2318</v>
      </c>
      <c r="E1454" s="17" t="s">
        <v>178</v>
      </c>
      <c r="F1454" s="216">
        <v>1939.08</v>
      </c>
      <c r="H1454" s="32"/>
    </row>
    <row r="1455" spans="2:8" s="1" customFormat="1" ht="16.899999999999999" customHeight="1">
      <c r="B1455" s="32"/>
      <c r="C1455" s="215" t="s">
        <v>2311</v>
      </c>
      <c r="D1455" s="215" t="s">
        <v>2312</v>
      </c>
      <c r="E1455" s="17" t="s">
        <v>178</v>
      </c>
      <c r="F1455" s="216">
        <v>193.90799999999999</v>
      </c>
      <c r="H1455" s="32"/>
    </row>
    <row r="1456" spans="2:8" s="1" customFormat="1" ht="16.899999999999999" customHeight="1">
      <c r="B1456" s="32"/>
      <c r="C1456" s="215" t="s">
        <v>3662</v>
      </c>
      <c r="D1456" s="215" t="s">
        <v>3663</v>
      </c>
      <c r="E1456" s="17" t="s">
        <v>178</v>
      </c>
      <c r="F1456" s="216">
        <v>1939.08</v>
      </c>
      <c r="H1456" s="32"/>
    </row>
    <row r="1457" spans="2:8" s="1" customFormat="1" ht="16.899999999999999" customHeight="1">
      <c r="B1457" s="32"/>
      <c r="C1457" s="211" t="s">
        <v>1864</v>
      </c>
      <c r="D1457" s="212" t="s">
        <v>1865</v>
      </c>
      <c r="E1457" s="213" t="s">
        <v>178</v>
      </c>
      <c r="F1457" s="214">
        <v>716.15</v>
      </c>
      <c r="H1457" s="32"/>
    </row>
    <row r="1458" spans="2:8" s="1" customFormat="1" ht="16.899999999999999" customHeight="1">
      <c r="B1458" s="32"/>
      <c r="C1458" s="215" t="s">
        <v>1</v>
      </c>
      <c r="D1458" s="215" t="s">
        <v>3681</v>
      </c>
      <c r="E1458" s="17" t="s">
        <v>1</v>
      </c>
      <c r="F1458" s="216">
        <v>0</v>
      </c>
      <c r="H1458" s="32"/>
    </row>
    <row r="1459" spans="2:8" s="1" customFormat="1" ht="16.899999999999999" customHeight="1">
      <c r="B1459" s="32"/>
      <c r="C1459" s="215" t="s">
        <v>1</v>
      </c>
      <c r="D1459" s="215" t="s">
        <v>3682</v>
      </c>
      <c r="E1459" s="17" t="s">
        <v>1</v>
      </c>
      <c r="F1459" s="216">
        <v>0</v>
      </c>
      <c r="H1459" s="32"/>
    </row>
    <row r="1460" spans="2:8" s="1" customFormat="1" ht="16.899999999999999" customHeight="1">
      <c r="B1460" s="32"/>
      <c r="C1460" s="215" t="s">
        <v>1</v>
      </c>
      <c r="D1460" s="215" t="s">
        <v>3683</v>
      </c>
      <c r="E1460" s="17" t="s">
        <v>1</v>
      </c>
      <c r="F1460" s="216">
        <v>0</v>
      </c>
      <c r="H1460" s="32"/>
    </row>
    <row r="1461" spans="2:8" s="1" customFormat="1" ht="16.899999999999999" customHeight="1">
      <c r="B1461" s="32"/>
      <c r="C1461" s="215" t="s">
        <v>1</v>
      </c>
      <c r="D1461" s="215" t="s">
        <v>3684</v>
      </c>
      <c r="E1461" s="17" t="s">
        <v>1</v>
      </c>
      <c r="F1461" s="216">
        <v>0</v>
      </c>
      <c r="H1461" s="32"/>
    </row>
    <row r="1462" spans="2:8" s="1" customFormat="1" ht="16.899999999999999" customHeight="1">
      <c r="B1462" s="32"/>
      <c r="C1462" s="215" t="s">
        <v>1</v>
      </c>
      <c r="D1462" s="215" t="s">
        <v>3685</v>
      </c>
      <c r="E1462" s="17" t="s">
        <v>1</v>
      </c>
      <c r="F1462" s="216">
        <v>0</v>
      </c>
      <c r="H1462" s="32"/>
    </row>
    <row r="1463" spans="2:8" s="1" customFormat="1" ht="16.899999999999999" customHeight="1">
      <c r="B1463" s="32"/>
      <c r="C1463" s="215" t="s">
        <v>1</v>
      </c>
      <c r="D1463" s="215" t="s">
        <v>3686</v>
      </c>
      <c r="E1463" s="17" t="s">
        <v>1</v>
      </c>
      <c r="F1463" s="216">
        <v>0</v>
      </c>
      <c r="H1463" s="32"/>
    </row>
    <row r="1464" spans="2:8" s="1" customFormat="1" ht="16.899999999999999" customHeight="1">
      <c r="B1464" s="32"/>
      <c r="C1464" s="215" t="s">
        <v>1</v>
      </c>
      <c r="D1464" s="215" t="s">
        <v>3687</v>
      </c>
      <c r="E1464" s="17" t="s">
        <v>1</v>
      </c>
      <c r="F1464" s="216">
        <v>0</v>
      </c>
      <c r="H1464" s="32"/>
    </row>
    <row r="1465" spans="2:8" s="1" customFormat="1" ht="16.899999999999999" customHeight="1">
      <c r="B1465" s="32"/>
      <c r="C1465" s="215" t="s">
        <v>1</v>
      </c>
      <c r="D1465" s="215" t="s">
        <v>3395</v>
      </c>
      <c r="E1465" s="17" t="s">
        <v>1</v>
      </c>
      <c r="F1465" s="216">
        <v>0</v>
      </c>
      <c r="H1465" s="32"/>
    </row>
    <row r="1466" spans="2:8" s="1" customFormat="1" ht="16.899999999999999" customHeight="1">
      <c r="B1466" s="32"/>
      <c r="C1466" s="215" t="s">
        <v>1</v>
      </c>
      <c r="D1466" s="215" t="s">
        <v>1</v>
      </c>
      <c r="E1466" s="17" t="s">
        <v>1</v>
      </c>
      <c r="F1466" s="216">
        <v>0</v>
      </c>
      <c r="H1466" s="32"/>
    </row>
    <row r="1467" spans="2:8" s="1" customFormat="1" ht="16.899999999999999" customHeight="1">
      <c r="B1467" s="32"/>
      <c r="C1467" s="215" t="s">
        <v>1</v>
      </c>
      <c r="D1467" s="215" t="s">
        <v>3688</v>
      </c>
      <c r="E1467" s="17" t="s">
        <v>1</v>
      </c>
      <c r="F1467" s="216">
        <v>0</v>
      </c>
      <c r="H1467" s="32"/>
    </row>
    <row r="1468" spans="2:8" s="1" customFormat="1" ht="16.899999999999999" customHeight="1">
      <c r="B1468" s="32"/>
      <c r="C1468" s="215" t="s">
        <v>1</v>
      </c>
      <c r="D1468" s="215" t="s">
        <v>3689</v>
      </c>
      <c r="E1468" s="17" t="s">
        <v>1</v>
      </c>
      <c r="F1468" s="216">
        <v>0</v>
      </c>
      <c r="H1468" s="32"/>
    </row>
    <row r="1469" spans="2:8" s="1" customFormat="1" ht="16.899999999999999" customHeight="1">
      <c r="B1469" s="32"/>
      <c r="C1469" s="215" t="s">
        <v>1</v>
      </c>
      <c r="D1469" s="215" t="s">
        <v>3690</v>
      </c>
      <c r="E1469" s="17" t="s">
        <v>1</v>
      </c>
      <c r="F1469" s="216">
        <v>0</v>
      </c>
      <c r="H1469" s="32"/>
    </row>
    <row r="1470" spans="2:8" s="1" customFormat="1" ht="16.899999999999999" customHeight="1">
      <c r="B1470" s="32"/>
      <c r="C1470" s="215" t="s">
        <v>1</v>
      </c>
      <c r="D1470" s="215" t="s">
        <v>3691</v>
      </c>
      <c r="E1470" s="17" t="s">
        <v>1</v>
      </c>
      <c r="F1470" s="216">
        <v>0</v>
      </c>
      <c r="H1470" s="32"/>
    </row>
    <row r="1471" spans="2:8" s="1" customFormat="1" ht="16.899999999999999" customHeight="1">
      <c r="B1471" s="32"/>
      <c r="C1471" s="215" t="s">
        <v>1</v>
      </c>
      <c r="D1471" s="215" t="s">
        <v>3418</v>
      </c>
      <c r="E1471" s="17" t="s">
        <v>1</v>
      </c>
      <c r="F1471" s="216">
        <v>0</v>
      </c>
      <c r="H1471" s="32"/>
    </row>
    <row r="1472" spans="2:8" s="1" customFormat="1" ht="16.899999999999999" customHeight="1">
      <c r="B1472" s="32"/>
      <c r="C1472" s="215" t="s">
        <v>1</v>
      </c>
      <c r="D1472" s="215" t="s">
        <v>3692</v>
      </c>
      <c r="E1472" s="17" t="s">
        <v>1</v>
      </c>
      <c r="F1472" s="216">
        <v>0</v>
      </c>
      <c r="H1472" s="32"/>
    </row>
    <row r="1473" spans="2:8" s="1" customFormat="1" ht="16.899999999999999" customHeight="1">
      <c r="B1473" s="32"/>
      <c r="C1473" s="215" t="s">
        <v>1</v>
      </c>
      <c r="D1473" s="215" t="s">
        <v>3693</v>
      </c>
      <c r="E1473" s="17" t="s">
        <v>1</v>
      </c>
      <c r="F1473" s="216">
        <v>0</v>
      </c>
      <c r="H1473" s="32"/>
    </row>
    <row r="1474" spans="2:8" s="1" customFormat="1" ht="16.899999999999999" customHeight="1">
      <c r="B1474" s="32"/>
      <c r="C1474" s="215" t="s">
        <v>1</v>
      </c>
      <c r="D1474" s="215" t="s">
        <v>3686</v>
      </c>
      <c r="E1474" s="17" t="s">
        <v>1</v>
      </c>
      <c r="F1474" s="216">
        <v>0</v>
      </c>
      <c r="H1474" s="32"/>
    </row>
    <row r="1475" spans="2:8" s="1" customFormat="1" ht="16.899999999999999" customHeight="1">
      <c r="B1475" s="32"/>
      <c r="C1475" s="215" t="s">
        <v>1</v>
      </c>
      <c r="D1475" s="215" t="s">
        <v>3687</v>
      </c>
      <c r="E1475" s="17" t="s">
        <v>1</v>
      </c>
      <c r="F1475" s="216">
        <v>0</v>
      </c>
      <c r="H1475" s="32"/>
    </row>
    <row r="1476" spans="2:8" s="1" customFormat="1" ht="16.899999999999999" customHeight="1">
      <c r="B1476" s="32"/>
      <c r="C1476" s="215" t="s">
        <v>1</v>
      </c>
      <c r="D1476" s="215" t="s">
        <v>3395</v>
      </c>
      <c r="E1476" s="17" t="s">
        <v>1</v>
      </c>
      <c r="F1476" s="216">
        <v>0</v>
      </c>
      <c r="H1476" s="32"/>
    </row>
    <row r="1477" spans="2:8" s="1" customFormat="1" ht="16.899999999999999" customHeight="1">
      <c r="B1477" s="32"/>
      <c r="C1477" s="215" t="s">
        <v>1</v>
      </c>
      <c r="D1477" s="215" t="s">
        <v>1</v>
      </c>
      <c r="E1477" s="17" t="s">
        <v>1</v>
      </c>
      <c r="F1477" s="216">
        <v>0</v>
      </c>
      <c r="H1477" s="32"/>
    </row>
    <row r="1478" spans="2:8" s="1" customFormat="1" ht="16.899999999999999" customHeight="1">
      <c r="B1478" s="32"/>
      <c r="C1478" s="215" t="s">
        <v>1</v>
      </c>
      <c r="D1478" s="215" t="s">
        <v>3694</v>
      </c>
      <c r="E1478" s="17" t="s">
        <v>1</v>
      </c>
      <c r="F1478" s="216">
        <v>0</v>
      </c>
      <c r="H1478" s="32"/>
    </row>
    <row r="1479" spans="2:8" s="1" customFormat="1" ht="16.899999999999999" customHeight="1">
      <c r="B1479" s="32"/>
      <c r="C1479" s="215" t="s">
        <v>1</v>
      </c>
      <c r="D1479" s="215" t="s">
        <v>3695</v>
      </c>
      <c r="E1479" s="17" t="s">
        <v>1</v>
      </c>
      <c r="F1479" s="216">
        <v>0</v>
      </c>
      <c r="H1479" s="32"/>
    </row>
    <row r="1480" spans="2:8" s="1" customFormat="1" ht="16.899999999999999" customHeight="1">
      <c r="B1480" s="32"/>
      <c r="C1480" s="215" t="s">
        <v>1</v>
      </c>
      <c r="D1480" s="215" t="s">
        <v>3696</v>
      </c>
      <c r="E1480" s="17" t="s">
        <v>1</v>
      </c>
      <c r="F1480" s="216">
        <v>0</v>
      </c>
      <c r="H1480" s="32"/>
    </row>
    <row r="1481" spans="2:8" s="1" customFormat="1" ht="16.899999999999999" customHeight="1">
      <c r="B1481" s="32"/>
      <c r="C1481" s="215" t="s">
        <v>1</v>
      </c>
      <c r="D1481" s="215" t="s">
        <v>314</v>
      </c>
      <c r="E1481" s="17" t="s">
        <v>1</v>
      </c>
      <c r="F1481" s="216">
        <v>752.96</v>
      </c>
      <c r="H1481" s="32"/>
    </row>
    <row r="1482" spans="2:8" s="1" customFormat="1" ht="16.899999999999999" customHeight="1">
      <c r="B1482" s="32"/>
      <c r="C1482" s="215" t="s">
        <v>1</v>
      </c>
      <c r="D1482" s="215" t="s">
        <v>3697</v>
      </c>
      <c r="E1482" s="17" t="s">
        <v>1</v>
      </c>
      <c r="F1482" s="216">
        <v>-19.03</v>
      </c>
      <c r="H1482" s="32"/>
    </row>
    <row r="1483" spans="2:8" s="1" customFormat="1" ht="16.899999999999999" customHeight="1">
      <c r="B1483" s="32"/>
      <c r="C1483" s="215" t="s">
        <v>1</v>
      </c>
      <c r="D1483" s="215" t="s">
        <v>3698</v>
      </c>
      <c r="E1483" s="17" t="s">
        <v>1</v>
      </c>
      <c r="F1483" s="216">
        <v>-16.7</v>
      </c>
      <c r="H1483" s="32"/>
    </row>
    <row r="1484" spans="2:8" s="1" customFormat="1" ht="16.899999999999999" customHeight="1">
      <c r="B1484" s="32"/>
      <c r="C1484" s="215" t="s">
        <v>1</v>
      </c>
      <c r="D1484" s="215" t="s">
        <v>3699</v>
      </c>
      <c r="E1484" s="17" t="s">
        <v>1</v>
      </c>
      <c r="F1484" s="216">
        <v>-1.08</v>
      </c>
      <c r="H1484" s="32"/>
    </row>
    <row r="1485" spans="2:8" s="1" customFormat="1" ht="16.899999999999999" customHeight="1">
      <c r="B1485" s="32"/>
      <c r="C1485" s="215" t="s">
        <v>1864</v>
      </c>
      <c r="D1485" s="215" t="s">
        <v>3700</v>
      </c>
      <c r="E1485" s="17" t="s">
        <v>1</v>
      </c>
      <c r="F1485" s="216">
        <v>716.15</v>
      </c>
      <c r="H1485" s="32"/>
    </row>
    <row r="1486" spans="2:8" s="1" customFormat="1" ht="16.899999999999999" customHeight="1">
      <c r="B1486" s="32"/>
      <c r="C1486" s="217" t="s">
        <v>8385</v>
      </c>
      <c r="H1486" s="32"/>
    </row>
    <row r="1487" spans="2:8" s="1" customFormat="1" ht="22.5">
      <c r="B1487" s="32"/>
      <c r="C1487" s="215" t="s">
        <v>3678</v>
      </c>
      <c r="D1487" s="215" t="s">
        <v>3679</v>
      </c>
      <c r="E1487" s="17" t="s">
        <v>178</v>
      </c>
      <c r="F1487" s="216">
        <v>6433.2449999999999</v>
      </c>
      <c r="H1487" s="32"/>
    </row>
    <row r="1488" spans="2:8" s="1" customFormat="1" ht="22.5">
      <c r="B1488" s="32"/>
      <c r="C1488" s="215" t="s">
        <v>2317</v>
      </c>
      <c r="D1488" s="215" t="s">
        <v>2318</v>
      </c>
      <c r="E1488" s="17" t="s">
        <v>178</v>
      </c>
      <c r="F1488" s="216">
        <v>1939.08</v>
      </c>
      <c r="H1488" s="32"/>
    </row>
    <row r="1489" spans="2:8" s="1" customFormat="1" ht="16.899999999999999" customHeight="1">
      <c r="B1489" s="32"/>
      <c r="C1489" s="215" t="s">
        <v>2311</v>
      </c>
      <c r="D1489" s="215" t="s">
        <v>2312</v>
      </c>
      <c r="E1489" s="17" t="s">
        <v>178</v>
      </c>
      <c r="F1489" s="216">
        <v>193.90799999999999</v>
      </c>
      <c r="H1489" s="32"/>
    </row>
    <row r="1490" spans="2:8" s="1" customFormat="1" ht="16.899999999999999" customHeight="1">
      <c r="B1490" s="32"/>
      <c r="C1490" s="215" t="s">
        <v>3662</v>
      </c>
      <c r="D1490" s="215" t="s">
        <v>3663</v>
      </c>
      <c r="E1490" s="17" t="s">
        <v>178</v>
      </c>
      <c r="F1490" s="216">
        <v>1939.08</v>
      </c>
      <c r="H1490" s="32"/>
    </row>
    <row r="1491" spans="2:8" s="1" customFormat="1" ht="16.899999999999999" customHeight="1">
      <c r="B1491" s="32"/>
      <c r="C1491" s="211" t="s">
        <v>1920</v>
      </c>
      <c r="D1491" s="212" t="s">
        <v>1921</v>
      </c>
      <c r="E1491" s="213" t="s">
        <v>178</v>
      </c>
      <c r="F1491" s="214">
        <v>577.16999999999996</v>
      </c>
      <c r="H1491" s="32"/>
    </row>
    <row r="1492" spans="2:8" s="1" customFormat="1" ht="16.899999999999999" customHeight="1">
      <c r="B1492" s="32"/>
      <c r="C1492" s="215" t="s">
        <v>1</v>
      </c>
      <c r="D1492" s="215" t="s">
        <v>3728</v>
      </c>
      <c r="E1492" s="17" t="s">
        <v>1</v>
      </c>
      <c r="F1492" s="216">
        <v>0</v>
      </c>
      <c r="H1492" s="32"/>
    </row>
    <row r="1493" spans="2:8" s="1" customFormat="1" ht="16.899999999999999" customHeight="1">
      <c r="B1493" s="32"/>
      <c r="C1493" s="215" t="s">
        <v>1</v>
      </c>
      <c r="D1493" s="215" t="s">
        <v>3729</v>
      </c>
      <c r="E1493" s="17" t="s">
        <v>1</v>
      </c>
      <c r="F1493" s="216">
        <v>110.65</v>
      </c>
      <c r="H1493" s="32"/>
    </row>
    <row r="1494" spans="2:8" s="1" customFormat="1" ht="16.899999999999999" customHeight="1">
      <c r="B1494" s="32"/>
      <c r="C1494" s="215" t="s">
        <v>1</v>
      </c>
      <c r="D1494" s="215" t="s">
        <v>3730</v>
      </c>
      <c r="E1494" s="17" t="s">
        <v>1</v>
      </c>
      <c r="F1494" s="216">
        <v>39.19</v>
      </c>
      <c r="H1494" s="32"/>
    </row>
    <row r="1495" spans="2:8" s="1" customFormat="1" ht="16.899999999999999" customHeight="1">
      <c r="B1495" s="32"/>
      <c r="C1495" s="215" t="s">
        <v>1</v>
      </c>
      <c r="D1495" s="215" t="s">
        <v>3731</v>
      </c>
      <c r="E1495" s="17" t="s">
        <v>1</v>
      </c>
      <c r="F1495" s="216">
        <v>83.16</v>
      </c>
      <c r="H1495" s="32"/>
    </row>
    <row r="1496" spans="2:8" s="1" customFormat="1" ht="16.899999999999999" customHeight="1">
      <c r="B1496" s="32"/>
      <c r="C1496" s="215" t="s">
        <v>1</v>
      </c>
      <c r="D1496" s="215" t="s">
        <v>3732</v>
      </c>
      <c r="E1496" s="17" t="s">
        <v>1</v>
      </c>
      <c r="F1496" s="216">
        <v>26.27</v>
      </c>
      <c r="H1496" s="32"/>
    </row>
    <row r="1497" spans="2:8" s="1" customFormat="1" ht="16.899999999999999" customHeight="1">
      <c r="B1497" s="32"/>
      <c r="C1497" s="215" t="s">
        <v>1</v>
      </c>
      <c r="D1497" s="215" t="s">
        <v>3733</v>
      </c>
      <c r="E1497" s="17" t="s">
        <v>1</v>
      </c>
      <c r="F1497" s="216">
        <v>0</v>
      </c>
      <c r="H1497" s="32"/>
    </row>
    <row r="1498" spans="2:8" s="1" customFormat="1" ht="16.899999999999999" customHeight="1">
      <c r="B1498" s="32"/>
      <c r="C1498" s="215" t="s">
        <v>1</v>
      </c>
      <c r="D1498" s="215" t="s">
        <v>3734</v>
      </c>
      <c r="E1498" s="17" t="s">
        <v>1</v>
      </c>
      <c r="F1498" s="216">
        <v>55.3</v>
      </c>
      <c r="H1498" s="32"/>
    </row>
    <row r="1499" spans="2:8" s="1" customFormat="1" ht="16.899999999999999" customHeight="1">
      <c r="B1499" s="32"/>
      <c r="C1499" s="215" t="s">
        <v>1</v>
      </c>
      <c r="D1499" s="215" t="s">
        <v>3735</v>
      </c>
      <c r="E1499" s="17" t="s">
        <v>1</v>
      </c>
      <c r="F1499" s="216">
        <v>0</v>
      </c>
      <c r="H1499" s="32"/>
    </row>
    <row r="1500" spans="2:8" s="1" customFormat="1" ht="16.899999999999999" customHeight="1">
      <c r="B1500" s="32"/>
      <c r="C1500" s="215" t="s">
        <v>1</v>
      </c>
      <c r="D1500" s="215" t="s">
        <v>3736</v>
      </c>
      <c r="E1500" s="17" t="s">
        <v>1</v>
      </c>
      <c r="F1500" s="216">
        <v>247.32</v>
      </c>
      <c r="H1500" s="32"/>
    </row>
    <row r="1501" spans="2:8" s="1" customFormat="1" ht="16.899999999999999" customHeight="1">
      <c r="B1501" s="32"/>
      <c r="C1501" s="215" t="s">
        <v>1</v>
      </c>
      <c r="D1501" s="215" t="s">
        <v>3737</v>
      </c>
      <c r="E1501" s="17" t="s">
        <v>1</v>
      </c>
      <c r="F1501" s="216">
        <v>15.28</v>
      </c>
      <c r="H1501" s="32"/>
    </row>
    <row r="1502" spans="2:8" s="1" customFormat="1" ht="16.899999999999999" customHeight="1">
      <c r="B1502" s="32"/>
      <c r="C1502" s="215" t="s">
        <v>1920</v>
      </c>
      <c r="D1502" s="215" t="s">
        <v>3738</v>
      </c>
      <c r="E1502" s="17" t="s">
        <v>1</v>
      </c>
      <c r="F1502" s="216">
        <v>577.16999999999996</v>
      </c>
      <c r="H1502" s="32"/>
    </row>
    <row r="1503" spans="2:8" s="1" customFormat="1" ht="16.899999999999999" customHeight="1">
      <c r="B1503" s="32"/>
      <c r="C1503" s="217" t="s">
        <v>8385</v>
      </c>
      <c r="H1503" s="32"/>
    </row>
    <row r="1504" spans="2:8" s="1" customFormat="1" ht="22.5">
      <c r="B1504" s="32"/>
      <c r="C1504" s="215" t="s">
        <v>3678</v>
      </c>
      <c r="D1504" s="215" t="s">
        <v>3679</v>
      </c>
      <c r="E1504" s="17" t="s">
        <v>178</v>
      </c>
      <c r="F1504" s="216">
        <v>6433.2449999999999</v>
      </c>
      <c r="H1504" s="32"/>
    </row>
    <row r="1505" spans="2:8" s="1" customFormat="1" ht="22.5">
      <c r="B1505" s="32"/>
      <c r="C1505" s="215" t="s">
        <v>2317</v>
      </c>
      <c r="D1505" s="215" t="s">
        <v>2318</v>
      </c>
      <c r="E1505" s="17" t="s">
        <v>178</v>
      </c>
      <c r="F1505" s="216">
        <v>1939.08</v>
      </c>
      <c r="H1505" s="32"/>
    </row>
    <row r="1506" spans="2:8" s="1" customFormat="1" ht="16.899999999999999" customHeight="1">
      <c r="B1506" s="32"/>
      <c r="C1506" s="215" t="s">
        <v>2311</v>
      </c>
      <c r="D1506" s="215" t="s">
        <v>2312</v>
      </c>
      <c r="E1506" s="17" t="s">
        <v>178</v>
      </c>
      <c r="F1506" s="216">
        <v>193.90799999999999</v>
      </c>
      <c r="H1506" s="32"/>
    </row>
    <row r="1507" spans="2:8" s="1" customFormat="1" ht="16.899999999999999" customHeight="1">
      <c r="B1507" s="32"/>
      <c r="C1507" s="215" t="s">
        <v>3662</v>
      </c>
      <c r="D1507" s="215" t="s">
        <v>3663</v>
      </c>
      <c r="E1507" s="17" t="s">
        <v>178</v>
      </c>
      <c r="F1507" s="216">
        <v>1939.08</v>
      </c>
      <c r="H1507" s="32"/>
    </row>
    <row r="1508" spans="2:8" s="1" customFormat="1" ht="16.899999999999999" customHeight="1">
      <c r="B1508" s="32"/>
      <c r="C1508" s="211" t="s">
        <v>1873</v>
      </c>
      <c r="D1508" s="212" t="s">
        <v>1874</v>
      </c>
      <c r="E1508" s="213" t="s">
        <v>178</v>
      </c>
      <c r="F1508" s="214">
        <v>109.22</v>
      </c>
      <c r="H1508" s="32"/>
    </row>
    <row r="1509" spans="2:8" s="1" customFormat="1" ht="16.899999999999999" customHeight="1">
      <c r="B1509" s="32"/>
      <c r="C1509" s="215" t="s">
        <v>1</v>
      </c>
      <c r="D1509" s="215" t="s">
        <v>1842</v>
      </c>
      <c r="E1509" s="17" t="s">
        <v>1</v>
      </c>
      <c r="F1509" s="216">
        <v>0.5</v>
      </c>
      <c r="H1509" s="32"/>
    </row>
    <row r="1510" spans="2:8" s="1" customFormat="1" ht="16.899999999999999" customHeight="1">
      <c r="B1510" s="32"/>
      <c r="C1510" s="215" t="s">
        <v>1</v>
      </c>
      <c r="D1510" s="215" t="s">
        <v>1845</v>
      </c>
      <c r="E1510" s="17" t="s">
        <v>1</v>
      </c>
      <c r="F1510" s="216">
        <v>6.25</v>
      </c>
      <c r="H1510" s="32"/>
    </row>
    <row r="1511" spans="2:8" s="1" customFormat="1" ht="16.899999999999999" customHeight="1">
      <c r="B1511" s="32"/>
      <c r="C1511" s="215" t="s">
        <v>1</v>
      </c>
      <c r="D1511" s="215" t="s">
        <v>1848</v>
      </c>
      <c r="E1511" s="17" t="s">
        <v>1</v>
      </c>
      <c r="F1511" s="216">
        <v>0.9</v>
      </c>
      <c r="H1511" s="32"/>
    </row>
    <row r="1512" spans="2:8" s="1" customFormat="1" ht="16.899999999999999" customHeight="1">
      <c r="B1512" s="32"/>
      <c r="C1512" s="215" t="s">
        <v>1</v>
      </c>
      <c r="D1512" s="215" t="s">
        <v>2717</v>
      </c>
      <c r="E1512" s="17" t="s">
        <v>1</v>
      </c>
      <c r="F1512" s="216">
        <v>1.68</v>
      </c>
      <c r="H1512" s="32"/>
    </row>
    <row r="1513" spans="2:8" s="1" customFormat="1" ht="16.899999999999999" customHeight="1">
      <c r="B1513" s="32"/>
      <c r="C1513" s="215" t="s">
        <v>1</v>
      </c>
      <c r="D1513" s="215" t="s">
        <v>1867</v>
      </c>
      <c r="E1513" s="17" t="s">
        <v>1</v>
      </c>
      <c r="F1513" s="216">
        <v>15.4</v>
      </c>
      <c r="H1513" s="32"/>
    </row>
    <row r="1514" spans="2:8" s="1" customFormat="1" ht="16.899999999999999" customHeight="1">
      <c r="B1514" s="32"/>
      <c r="C1514" s="215" t="s">
        <v>1</v>
      </c>
      <c r="D1514" s="215" t="s">
        <v>1870</v>
      </c>
      <c r="E1514" s="17" t="s">
        <v>1</v>
      </c>
      <c r="F1514" s="216">
        <v>79.489999999999995</v>
      </c>
      <c r="H1514" s="32"/>
    </row>
    <row r="1515" spans="2:8" s="1" customFormat="1" ht="16.899999999999999" customHeight="1">
      <c r="B1515" s="32"/>
      <c r="C1515" s="215" t="s">
        <v>1</v>
      </c>
      <c r="D1515" s="215" t="s">
        <v>2718</v>
      </c>
      <c r="E1515" s="17" t="s">
        <v>1</v>
      </c>
      <c r="F1515" s="216">
        <v>5</v>
      </c>
      <c r="H1515" s="32"/>
    </row>
    <row r="1516" spans="2:8" s="1" customFormat="1" ht="16.899999999999999" customHeight="1">
      <c r="B1516" s="32"/>
      <c r="C1516" s="215" t="s">
        <v>1873</v>
      </c>
      <c r="D1516" s="215" t="s">
        <v>161</v>
      </c>
      <c r="E1516" s="17" t="s">
        <v>1</v>
      </c>
      <c r="F1516" s="216">
        <v>109.22</v>
      </c>
      <c r="H1516" s="32"/>
    </row>
    <row r="1517" spans="2:8" s="1" customFormat="1" ht="16.899999999999999" customHeight="1">
      <c r="B1517" s="32"/>
      <c r="C1517" s="217" t="s">
        <v>8385</v>
      </c>
      <c r="H1517" s="32"/>
    </row>
    <row r="1518" spans="2:8" s="1" customFormat="1" ht="22.5">
      <c r="B1518" s="32"/>
      <c r="C1518" s="215" t="s">
        <v>2714</v>
      </c>
      <c r="D1518" s="215" t="s">
        <v>2715</v>
      </c>
      <c r="E1518" s="17" t="s">
        <v>178</v>
      </c>
      <c r="F1518" s="216">
        <v>109.22</v>
      </c>
      <c r="H1518" s="32"/>
    </row>
    <row r="1519" spans="2:8" s="1" customFormat="1" ht="16.899999999999999" customHeight="1">
      <c r="B1519" s="32"/>
      <c r="C1519" s="215" t="s">
        <v>2707</v>
      </c>
      <c r="D1519" s="215" t="s">
        <v>2708</v>
      </c>
      <c r="E1519" s="17" t="s">
        <v>178</v>
      </c>
      <c r="F1519" s="216">
        <v>109.22</v>
      </c>
      <c r="H1519" s="32"/>
    </row>
    <row r="1520" spans="2:8" s="1" customFormat="1" ht="16.899999999999999" customHeight="1">
      <c r="B1520" s="32"/>
      <c r="C1520" s="215" t="s">
        <v>2710</v>
      </c>
      <c r="D1520" s="215" t="s">
        <v>2711</v>
      </c>
      <c r="E1520" s="17" t="s">
        <v>178</v>
      </c>
      <c r="F1520" s="216">
        <v>125.60299999999999</v>
      </c>
      <c r="H1520" s="32"/>
    </row>
    <row r="1521" spans="2:8" s="1" customFormat="1" ht="16.899999999999999" customHeight="1">
      <c r="B1521" s="32"/>
      <c r="C1521" s="211" t="s">
        <v>1876</v>
      </c>
      <c r="D1521" s="212" t="s">
        <v>1877</v>
      </c>
      <c r="E1521" s="213" t="s">
        <v>178</v>
      </c>
      <c r="F1521" s="214">
        <v>561.21</v>
      </c>
      <c r="H1521" s="32"/>
    </row>
    <row r="1522" spans="2:8" s="1" customFormat="1" ht="16.899999999999999" customHeight="1">
      <c r="B1522" s="32"/>
      <c r="C1522" s="215" t="s">
        <v>1</v>
      </c>
      <c r="D1522" s="215" t="s">
        <v>2284</v>
      </c>
      <c r="E1522" s="17" t="s">
        <v>1</v>
      </c>
      <c r="F1522" s="216">
        <v>0</v>
      </c>
      <c r="H1522" s="32"/>
    </row>
    <row r="1523" spans="2:8" s="1" customFormat="1" ht="16.899999999999999" customHeight="1">
      <c r="B1523" s="32"/>
      <c r="C1523" s="215" t="s">
        <v>1</v>
      </c>
      <c r="D1523" s="215" t="s">
        <v>454</v>
      </c>
      <c r="E1523" s="17" t="s">
        <v>1</v>
      </c>
      <c r="F1523" s="216">
        <v>0</v>
      </c>
      <c r="H1523" s="32"/>
    </row>
    <row r="1524" spans="2:8" s="1" customFormat="1" ht="16.899999999999999" customHeight="1">
      <c r="B1524" s="32"/>
      <c r="C1524" s="215" t="s">
        <v>1</v>
      </c>
      <c r="D1524" s="215" t="s">
        <v>2285</v>
      </c>
      <c r="E1524" s="17" t="s">
        <v>1</v>
      </c>
      <c r="F1524" s="216">
        <v>250.91</v>
      </c>
      <c r="H1524" s="32"/>
    </row>
    <row r="1525" spans="2:8" s="1" customFormat="1" ht="16.899999999999999" customHeight="1">
      <c r="B1525" s="32"/>
      <c r="C1525" s="215" t="s">
        <v>1</v>
      </c>
      <c r="D1525" s="215" t="s">
        <v>526</v>
      </c>
      <c r="E1525" s="17" t="s">
        <v>1</v>
      </c>
      <c r="F1525" s="216">
        <v>0</v>
      </c>
      <c r="H1525" s="32"/>
    </row>
    <row r="1526" spans="2:8" s="1" customFormat="1" ht="16.899999999999999" customHeight="1">
      <c r="B1526" s="32"/>
      <c r="C1526" s="215" t="s">
        <v>1</v>
      </c>
      <c r="D1526" s="215" t="s">
        <v>2286</v>
      </c>
      <c r="E1526" s="17" t="s">
        <v>1</v>
      </c>
      <c r="F1526" s="216">
        <v>109.63</v>
      </c>
      <c r="H1526" s="32"/>
    </row>
    <row r="1527" spans="2:8" s="1" customFormat="1" ht="16.899999999999999" customHeight="1">
      <c r="B1527" s="32"/>
      <c r="C1527" s="215" t="s">
        <v>1</v>
      </c>
      <c r="D1527" s="215" t="s">
        <v>2287</v>
      </c>
      <c r="E1527" s="17" t="s">
        <v>1</v>
      </c>
      <c r="F1527" s="216">
        <v>43.28</v>
      </c>
      <c r="H1527" s="32"/>
    </row>
    <row r="1528" spans="2:8" s="1" customFormat="1" ht="16.899999999999999" customHeight="1">
      <c r="B1528" s="32"/>
      <c r="C1528" s="215" t="s">
        <v>1</v>
      </c>
      <c r="D1528" s="215" t="s">
        <v>2288</v>
      </c>
      <c r="E1528" s="17" t="s">
        <v>1</v>
      </c>
      <c r="F1528" s="216">
        <v>31.46</v>
      </c>
      <c r="H1528" s="32"/>
    </row>
    <row r="1529" spans="2:8" s="1" customFormat="1" ht="16.899999999999999" customHeight="1">
      <c r="B1529" s="32"/>
      <c r="C1529" s="215" t="s">
        <v>1</v>
      </c>
      <c r="D1529" s="215" t="s">
        <v>2289</v>
      </c>
      <c r="E1529" s="17" t="s">
        <v>1</v>
      </c>
      <c r="F1529" s="216">
        <v>125.93</v>
      </c>
      <c r="H1529" s="32"/>
    </row>
    <row r="1530" spans="2:8" s="1" customFormat="1" ht="16.899999999999999" customHeight="1">
      <c r="B1530" s="32"/>
      <c r="C1530" s="215" t="s">
        <v>1876</v>
      </c>
      <c r="D1530" s="215" t="s">
        <v>278</v>
      </c>
      <c r="E1530" s="17" t="s">
        <v>1</v>
      </c>
      <c r="F1530" s="216">
        <v>561.21</v>
      </c>
      <c r="H1530" s="32"/>
    </row>
    <row r="1531" spans="2:8" s="1" customFormat="1" ht="16.899999999999999" customHeight="1">
      <c r="B1531" s="32"/>
      <c r="C1531" s="217" t="s">
        <v>8385</v>
      </c>
      <c r="H1531" s="32"/>
    </row>
    <row r="1532" spans="2:8" s="1" customFormat="1" ht="22.5">
      <c r="B1532" s="32"/>
      <c r="C1532" s="215" t="s">
        <v>2275</v>
      </c>
      <c r="D1532" s="215" t="s">
        <v>2276</v>
      </c>
      <c r="E1532" s="17" t="s">
        <v>178</v>
      </c>
      <c r="F1532" s="216">
        <v>711.5</v>
      </c>
      <c r="H1532" s="32"/>
    </row>
    <row r="1533" spans="2:8" s="1" customFormat="1" ht="22.5">
      <c r="B1533" s="32"/>
      <c r="C1533" s="215" t="s">
        <v>3110</v>
      </c>
      <c r="D1533" s="215" t="s">
        <v>3111</v>
      </c>
      <c r="E1533" s="17" t="s">
        <v>178</v>
      </c>
      <c r="F1533" s="216">
        <v>86.44</v>
      </c>
      <c r="H1533" s="32"/>
    </row>
    <row r="1534" spans="2:8" s="1" customFormat="1" ht="16.899999999999999" customHeight="1">
      <c r="B1534" s="32"/>
      <c r="C1534" s="211" t="s">
        <v>1893</v>
      </c>
      <c r="D1534" s="212" t="s">
        <v>1894</v>
      </c>
      <c r="E1534" s="213" t="s">
        <v>178</v>
      </c>
      <c r="F1534" s="214">
        <v>13.86</v>
      </c>
      <c r="H1534" s="32"/>
    </row>
    <row r="1535" spans="2:8" s="1" customFormat="1" ht="16.899999999999999" customHeight="1">
      <c r="B1535" s="32"/>
      <c r="C1535" s="215" t="s">
        <v>1</v>
      </c>
      <c r="D1535" s="215" t="s">
        <v>3467</v>
      </c>
      <c r="E1535" s="17" t="s">
        <v>1</v>
      </c>
      <c r="F1535" s="216">
        <v>0</v>
      </c>
      <c r="H1535" s="32"/>
    </row>
    <row r="1536" spans="2:8" s="1" customFormat="1" ht="16.899999999999999" customHeight="1">
      <c r="B1536" s="32"/>
      <c r="C1536" s="215" t="s">
        <v>1</v>
      </c>
      <c r="D1536" s="215" t="s">
        <v>3004</v>
      </c>
      <c r="E1536" s="17" t="s">
        <v>1</v>
      </c>
      <c r="F1536" s="216">
        <v>0</v>
      </c>
      <c r="H1536" s="32"/>
    </row>
    <row r="1537" spans="2:8" s="1" customFormat="1" ht="16.899999999999999" customHeight="1">
      <c r="B1537" s="32"/>
      <c r="C1537" s="215" t="s">
        <v>1</v>
      </c>
      <c r="D1537" s="215" t="s">
        <v>3468</v>
      </c>
      <c r="E1537" s="17" t="s">
        <v>1</v>
      </c>
      <c r="F1537" s="216">
        <v>0</v>
      </c>
      <c r="H1537" s="32"/>
    </row>
    <row r="1538" spans="2:8" s="1" customFormat="1" ht="16.899999999999999" customHeight="1">
      <c r="B1538" s="32"/>
      <c r="C1538" s="215" t="s">
        <v>1</v>
      </c>
      <c r="D1538" s="215" t="s">
        <v>3469</v>
      </c>
      <c r="E1538" s="17" t="s">
        <v>1</v>
      </c>
      <c r="F1538" s="216">
        <v>0</v>
      </c>
      <c r="H1538" s="32"/>
    </row>
    <row r="1539" spans="2:8" s="1" customFormat="1" ht="16.899999999999999" customHeight="1">
      <c r="B1539" s="32"/>
      <c r="C1539" s="215" t="s">
        <v>1</v>
      </c>
      <c r="D1539" s="215" t="s">
        <v>3470</v>
      </c>
      <c r="E1539" s="17" t="s">
        <v>1</v>
      </c>
      <c r="F1539" s="216">
        <v>0</v>
      </c>
      <c r="H1539" s="32"/>
    </row>
    <row r="1540" spans="2:8" s="1" customFormat="1" ht="16.899999999999999" customHeight="1">
      <c r="B1540" s="32"/>
      <c r="C1540" s="215" t="s">
        <v>1</v>
      </c>
      <c r="D1540" s="215" t="s">
        <v>3471</v>
      </c>
      <c r="E1540" s="17" t="s">
        <v>1</v>
      </c>
      <c r="F1540" s="216">
        <v>0</v>
      </c>
      <c r="H1540" s="32"/>
    </row>
    <row r="1541" spans="2:8" s="1" customFormat="1" ht="16.899999999999999" customHeight="1">
      <c r="B1541" s="32"/>
      <c r="C1541" s="215" t="s">
        <v>1</v>
      </c>
      <c r="D1541" s="215" t="s">
        <v>454</v>
      </c>
      <c r="E1541" s="17" t="s">
        <v>1</v>
      </c>
      <c r="F1541" s="216">
        <v>0</v>
      </c>
      <c r="H1541" s="32"/>
    </row>
    <row r="1542" spans="2:8" s="1" customFormat="1" ht="16.899999999999999" customHeight="1">
      <c r="B1542" s="32"/>
      <c r="C1542" s="215" t="s">
        <v>1</v>
      </c>
      <c r="D1542" s="215" t="s">
        <v>3472</v>
      </c>
      <c r="E1542" s="17" t="s">
        <v>1</v>
      </c>
      <c r="F1542" s="216">
        <v>4.0599999999999996</v>
      </c>
      <c r="H1542" s="32"/>
    </row>
    <row r="1543" spans="2:8" s="1" customFormat="1" ht="16.899999999999999" customHeight="1">
      <c r="B1543" s="32"/>
      <c r="C1543" s="215" t="s">
        <v>1</v>
      </c>
      <c r="D1543" s="215" t="s">
        <v>3473</v>
      </c>
      <c r="E1543" s="17" t="s">
        <v>1</v>
      </c>
      <c r="F1543" s="216">
        <v>4.62</v>
      </c>
      <c r="H1543" s="32"/>
    </row>
    <row r="1544" spans="2:8" s="1" customFormat="1" ht="16.899999999999999" customHeight="1">
      <c r="B1544" s="32"/>
      <c r="C1544" s="215" t="s">
        <v>1</v>
      </c>
      <c r="D1544" s="215" t="s">
        <v>3474</v>
      </c>
      <c r="E1544" s="17" t="s">
        <v>1</v>
      </c>
      <c r="F1544" s="216">
        <v>5.18</v>
      </c>
      <c r="H1544" s="32"/>
    </row>
    <row r="1545" spans="2:8" s="1" customFormat="1" ht="16.899999999999999" customHeight="1">
      <c r="B1545" s="32"/>
      <c r="C1545" s="215" t="s">
        <v>1</v>
      </c>
      <c r="D1545" s="215" t="s">
        <v>1</v>
      </c>
      <c r="E1545" s="17" t="s">
        <v>1</v>
      </c>
      <c r="F1545" s="216">
        <v>0</v>
      </c>
      <c r="H1545" s="32"/>
    </row>
    <row r="1546" spans="2:8" s="1" customFormat="1" ht="16.899999999999999" customHeight="1">
      <c r="B1546" s="32"/>
      <c r="C1546" s="215" t="s">
        <v>1</v>
      </c>
      <c r="D1546" s="215" t="s">
        <v>1</v>
      </c>
      <c r="E1546" s="17" t="s">
        <v>1</v>
      </c>
      <c r="F1546" s="216">
        <v>0</v>
      </c>
      <c r="H1546" s="32"/>
    </row>
    <row r="1547" spans="2:8" s="1" customFormat="1" ht="16.899999999999999" customHeight="1">
      <c r="B1547" s="32"/>
      <c r="C1547" s="215" t="s">
        <v>1</v>
      </c>
      <c r="D1547" s="215" t="s">
        <v>1</v>
      </c>
      <c r="E1547" s="17" t="s">
        <v>1</v>
      </c>
      <c r="F1547" s="216">
        <v>0</v>
      </c>
      <c r="H1547" s="32"/>
    </row>
    <row r="1548" spans="2:8" s="1" customFormat="1" ht="16.899999999999999" customHeight="1">
      <c r="B1548" s="32"/>
      <c r="C1548" s="215" t="s">
        <v>1</v>
      </c>
      <c r="D1548" s="215" t="s">
        <v>1</v>
      </c>
      <c r="E1548" s="17" t="s">
        <v>1</v>
      </c>
      <c r="F1548" s="216">
        <v>0</v>
      </c>
      <c r="H1548" s="32"/>
    </row>
    <row r="1549" spans="2:8" s="1" customFormat="1" ht="16.899999999999999" customHeight="1">
      <c r="B1549" s="32"/>
      <c r="C1549" s="215" t="s">
        <v>1</v>
      </c>
      <c r="D1549" s="215" t="s">
        <v>1</v>
      </c>
      <c r="E1549" s="17" t="s">
        <v>1</v>
      </c>
      <c r="F1549" s="216">
        <v>0</v>
      </c>
      <c r="H1549" s="32"/>
    </row>
    <row r="1550" spans="2:8" s="1" customFormat="1" ht="16.899999999999999" customHeight="1">
      <c r="B1550" s="32"/>
      <c r="C1550" s="215" t="s">
        <v>1</v>
      </c>
      <c r="D1550" s="215" t="s">
        <v>1</v>
      </c>
      <c r="E1550" s="17" t="s">
        <v>1</v>
      </c>
      <c r="F1550" s="216">
        <v>0</v>
      </c>
      <c r="H1550" s="32"/>
    </row>
    <row r="1551" spans="2:8" s="1" customFormat="1" ht="16.899999999999999" customHeight="1">
      <c r="B1551" s="32"/>
      <c r="C1551" s="215" t="s">
        <v>1893</v>
      </c>
      <c r="D1551" s="215" t="s">
        <v>161</v>
      </c>
      <c r="E1551" s="17" t="s">
        <v>1</v>
      </c>
      <c r="F1551" s="216">
        <v>13.86</v>
      </c>
      <c r="H1551" s="32"/>
    </row>
    <row r="1552" spans="2:8" s="1" customFormat="1" ht="16.899999999999999" customHeight="1">
      <c r="B1552" s="32"/>
      <c r="C1552" s="217" t="s">
        <v>8385</v>
      </c>
      <c r="H1552" s="32"/>
    </row>
    <row r="1553" spans="2:8" s="1" customFormat="1" ht="22.5">
      <c r="B1553" s="32"/>
      <c r="C1553" s="215" t="s">
        <v>3464</v>
      </c>
      <c r="D1553" s="215" t="s">
        <v>3465</v>
      </c>
      <c r="E1553" s="17" t="s">
        <v>178</v>
      </c>
      <c r="F1553" s="216">
        <v>13.86</v>
      </c>
      <c r="H1553" s="32"/>
    </row>
    <row r="1554" spans="2:8" s="1" customFormat="1" ht="16.899999999999999" customHeight="1">
      <c r="B1554" s="32"/>
      <c r="C1554" s="215" t="s">
        <v>2571</v>
      </c>
      <c r="D1554" s="215" t="s">
        <v>2572</v>
      </c>
      <c r="E1554" s="17" t="s">
        <v>178</v>
      </c>
      <c r="F1554" s="216">
        <v>186.673</v>
      </c>
      <c r="H1554" s="32"/>
    </row>
    <row r="1555" spans="2:8" s="1" customFormat="1" ht="22.5">
      <c r="B1555" s="32"/>
      <c r="C1555" s="215" t="s">
        <v>2574</v>
      </c>
      <c r="D1555" s="215" t="s">
        <v>2575</v>
      </c>
      <c r="E1555" s="17" t="s">
        <v>178</v>
      </c>
      <c r="F1555" s="216">
        <v>186.673</v>
      </c>
      <c r="H1555" s="32"/>
    </row>
    <row r="1556" spans="2:8" s="1" customFormat="1" ht="22.5">
      <c r="B1556" s="32"/>
      <c r="C1556" s="215" t="s">
        <v>2655</v>
      </c>
      <c r="D1556" s="215" t="s">
        <v>2656</v>
      </c>
      <c r="E1556" s="17" t="s">
        <v>178</v>
      </c>
      <c r="F1556" s="216">
        <v>835.53</v>
      </c>
      <c r="H1556" s="32"/>
    </row>
    <row r="1557" spans="2:8" s="1" customFormat="1" ht="22.5">
      <c r="B1557" s="32"/>
      <c r="C1557" s="215" t="s">
        <v>2650</v>
      </c>
      <c r="D1557" s="215" t="s">
        <v>2651</v>
      </c>
      <c r="E1557" s="17" t="s">
        <v>178</v>
      </c>
      <c r="F1557" s="216">
        <v>835.53</v>
      </c>
      <c r="H1557" s="32"/>
    </row>
    <row r="1558" spans="2:8" s="1" customFormat="1" ht="16.899999999999999" customHeight="1">
      <c r="B1558" s="32"/>
      <c r="C1558" s="215" t="s">
        <v>3339</v>
      </c>
      <c r="D1558" s="215" t="s">
        <v>3340</v>
      </c>
      <c r="E1558" s="17" t="s">
        <v>178</v>
      </c>
      <c r="F1558" s="216">
        <v>628.89</v>
      </c>
      <c r="H1558" s="32"/>
    </row>
    <row r="1559" spans="2:8" s="1" customFormat="1" ht="16.899999999999999" customHeight="1">
      <c r="B1559" s="32"/>
      <c r="C1559" s="211" t="s">
        <v>3628</v>
      </c>
      <c r="D1559" s="212" t="s">
        <v>8416</v>
      </c>
      <c r="E1559" s="213" t="s">
        <v>178</v>
      </c>
      <c r="F1559" s="214">
        <v>363.12099999999998</v>
      </c>
      <c r="H1559" s="32"/>
    </row>
    <row r="1560" spans="2:8" s="1" customFormat="1" ht="16.899999999999999" customHeight="1">
      <c r="B1560" s="32"/>
      <c r="C1560" s="215" t="s">
        <v>1</v>
      </c>
      <c r="D1560" s="215" t="s">
        <v>3625</v>
      </c>
      <c r="E1560" s="17" t="s">
        <v>1</v>
      </c>
      <c r="F1560" s="216">
        <v>0</v>
      </c>
      <c r="H1560" s="32"/>
    </row>
    <row r="1561" spans="2:8" s="1" customFormat="1" ht="16.899999999999999" customHeight="1">
      <c r="B1561" s="32"/>
      <c r="C1561" s="215" t="s">
        <v>1</v>
      </c>
      <c r="D1561" s="215" t="s">
        <v>2460</v>
      </c>
      <c r="E1561" s="17" t="s">
        <v>1</v>
      </c>
      <c r="F1561" s="216">
        <v>26.731000000000002</v>
      </c>
      <c r="H1561" s="32"/>
    </row>
    <row r="1562" spans="2:8" s="1" customFormat="1" ht="16.899999999999999" customHeight="1">
      <c r="B1562" s="32"/>
      <c r="C1562" s="215" t="s">
        <v>1</v>
      </c>
      <c r="D1562" s="215" t="s">
        <v>2461</v>
      </c>
      <c r="E1562" s="17" t="s">
        <v>1</v>
      </c>
      <c r="F1562" s="216">
        <v>-8.1</v>
      </c>
      <c r="H1562" s="32"/>
    </row>
    <row r="1563" spans="2:8" s="1" customFormat="1" ht="16.899999999999999" customHeight="1">
      <c r="B1563" s="32"/>
      <c r="C1563" s="215" t="s">
        <v>1</v>
      </c>
      <c r="D1563" s="215" t="s">
        <v>2462</v>
      </c>
      <c r="E1563" s="17" t="s">
        <v>1</v>
      </c>
      <c r="F1563" s="216">
        <v>27.95</v>
      </c>
      <c r="H1563" s="32"/>
    </row>
    <row r="1564" spans="2:8" s="1" customFormat="1" ht="16.899999999999999" customHeight="1">
      <c r="B1564" s="32"/>
      <c r="C1564" s="215" t="s">
        <v>1</v>
      </c>
      <c r="D1564" s="215" t="s">
        <v>2463</v>
      </c>
      <c r="E1564" s="17" t="s">
        <v>1</v>
      </c>
      <c r="F1564" s="216">
        <v>-1.44</v>
      </c>
      <c r="H1564" s="32"/>
    </row>
    <row r="1565" spans="2:8" s="1" customFormat="1" ht="16.899999999999999" customHeight="1">
      <c r="B1565" s="32"/>
      <c r="C1565" s="215" t="s">
        <v>1</v>
      </c>
      <c r="D1565" s="215" t="s">
        <v>2464</v>
      </c>
      <c r="E1565" s="17" t="s">
        <v>1</v>
      </c>
      <c r="F1565" s="216">
        <v>-2.16</v>
      </c>
      <c r="H1565" s="32"/>
    </row>
    <row r="1566" spans="2:8" s="1" customFormat="1" ht="16.899999999999999" customHeight="1">
      <c r="B1566" s="32"/>
      <c r="C1566" s="215" t="s">
        <v>1</v>
      </c>
      <c r="D1566" s="215" t="s">
        <v>1757</v>
      </c>
      <c r="E1566" s="17" t="s">
        <v>1</v>
      </c>
      <c r="F1566" s="216">
        <v>65.974999999999994</v>
      </c>
      <c r="H1566" s="32"/>
    </row>
    <row r="1567" spans="2:8" s="1" customFormat="1" ht="16.899999999999999" customHeight="1">
      <c r="B1567" s="32"/>
      <c r="C1567" s="215" t="s">
        <v>1</v>
      </c>
      <c r="D1567" s="215" t="s">
        <v>444</v>
      </c>
      <c r="E1567" s="17" t="s">
        <v>1</v>
      </c>
      <c r="F1567" s="216">
        <v>-2.9</v>
      </c>
      <c r="H1567" s="32"/>
    </row>
    <row r="1568" spans="2:8" s="1" customFormat="1" ht="16.899999999999999" customHeight="1">
      <c r="B1568" s="32"/>
      <c r="C1568" s="215" t="s">
        <v>1</v>
      </c>
      <c r="D1568" s="215" t="s">
        <v>532</v>
      </c>
      <c r="E1568" s="17" t="s">
        <v>1</v>
      </c>
      <c r="F1568" s="216">
        <v>-1.8</v>
      </c>
      <c r="H1568" s="32"/>
    </row>
    <row r="1569" spans="2:8" s="1" customFormat="1" ht="16.899999999999999" customHeight="1">
      <c r="B1569" s="32"/>
      <c r="C1569" s="215" t="s">
        <v>1</v>
      </c>
      <c r="D1569" s="215" t="s">
        <v>1758</v>
      </c>
      <c r="E1569" s="17" t="s">
        <v>1</v>
      </c>
      <c r="F1569" s="216">
        <v>-8.0399999999999991</v>
      </c>
      <c r="H1569" s="32"/>
    </row>
    <row r="1570" spans="2:8" s="1" customFormat="1" ht="16.899999999999999" customHeight="1">
      <c r="B1570" s="32"/>
      <c r="C1570" s="215" t="s">
        <v>1</v>
      </c>
      <c r="D1570" s="215" t="s">
        <v>444</v>
      </c>
      <c r="E1570" s="17" t="s">
        <v>1</v>
      </c>
      <c r="F1570" s="216">
        <v>-2.9</v>
      </c>
      <c r="H1570" s="32"/>
    </row>
    <row r="1571" spans="2:8" s="1" customFormat="1" ht="16.899999999999999" customHeight="1">
      <c r="B1571" s="32"/>
      <c r="C1571" s="215" t="s">
        <v>1</v>
      </c>
      <c r="D1571" s="215" t="s">
        <v>3626</v>
      </c>
      <c r="E1571" s="17" t="s">
        <v>1</v>
      </c>
      <c r="F1571" s="216">
        <v>164.48</v>
      </c>
      <c r="H1571" s="32"/>
    </row>
    <row r="1572" spans="2:8" s="1" customFormat="1" ht="16.899999999999999" customHeight="1">
      <c r="B1572" s="32"/>
      <c r="C1572" s="215" t="s">
        <v>1</v>
      </c>
      <c r="D1572" s="215" t="s">
        <v>1761</v>
      </c>
      <c r="E1572" s="17" t="s">
        <v>1</v>
      </c>
      <c r="F1572" s="216">
        <v>-14.4</v>
      </c>
      <c r="H1572" s="32"/>
    </row>
    <row r="1573" spans="2:8" s="1" customFormat="1" ht="16.899999999999999" customHeight="1">
      <c r="B1573" s="32"/>
      <c r="C1573" s="215" t="s">
        <v>1</v>
      </c>
      <c r="D1573" s="215" t="s">
        <v>1762</v>
      </c>
      <c r="E1573" s="17" t="s">
        <v>1</v>
      </c>
      <c r="F1573" s="216">
        <v>-8.6999999999999993</v>
      </c>
      <c r="H1573" s="32"/>
    </row>
    <row r="1574" spans="2:8" s="1" customFormat="1" ht="16.899999999999999" customHeight="1">
      <c r="B1574" s="32"/>
      <c r="C1574" s="215" t="s">
        <v>1</v>
      </c>
      <c r="D1574" s="215" t="s">
        <v>1763</v>
      </c>
      <c r="E1574" s="17" t="s">
        <v>1</v>
      </c>
      <c r="F1574" s="216">
        <v>-1.2</v>
      </c>
      <c r="H1574" s="32"/>
    </row>
    <row r="1575" spans="2:8" s="1" customFormat="1" ht="16.899999999999999" customHeight="1">
      <c r="B1575" s="32"/>
      <c r="C1575" s="215" t="s">
        <v>1</v>
      </c>
      <c r="D1575" s="215" t="s">
        <v>3627</v>
      </c>
      <c r="E1575" s="17" t="s">
        <v>1</v>
      </c>
      <c r="F1575" s="216">
        <v>42.575000000000003</v>
      </c>
      <c r="H1575" s="32"/>
    </row>
    <row r="1576" spans="2:8" s="1" customFormat="1" ht="16.899999999999999" customHeight="1">
      <c r="B1576" s="32"/>
      <c r="C1576" s="215" t="s">
        <v>1</v>
      </c>
      <c r="D1576" s="215" t="s">
        <v>1773</v>
      </c>
      <c r="E1576" s="17" t="s">
        <v>1</v>
      </c>
      <c r="F1576" s="216">
        <v>33.799999999999997</v>
      </c>
      <c r="H1576" s="32"/>
    </row>
    <row r="1577" spans="2:8" s="1" customFormat="1" ht="16.899999999999999" customHeight="1">
      <c r="B1577" s="32"/>
      <c r="C1577" s="215" t="s">
        <v>1</v>
      </c>
      <c r="D1577" s="215" t="s">
        <v>532</v>
      </c>
      <c r="E1577" s="17" t="s">
        <v>1</v>
      </c>
      <c r="F1577" s="216">
        <v>-1.8</v>
      </c>
      <c r="H1577" s="32"/>
    </row>
    <row r="1578" spans="2:8" s="1" customFormat="1" ht="16.899999999999999" customHeight="1">
      <c r="B1578" s="32"/>
      <c r="C1578" s="215" t="s">
        <v>1</v>
      </c>
      <c r="D1578" s="215" t="s">
        <v>532</v>
      </c>
      <c r="E1578" s="17" t="s">
        <v>1</v>
      </c>
      <c r="F1578" s="216">
        <v>-1.8</v>
      </c>
      <c r="H1578" s="32"/>
    </row>
    <row r="1579" spans="2:8" s="1" customFormat="1" ht="16.899999999999999" customHeight="1">
      <c r="B1579" s="32"/>
      <c r="C1579" s="215" t="s">
        <v>1</v>
      </c>
      <c r="D1579" s="215" t="s">
        <v>1775</v>
      </c>
      <c r="E1579" s="17" t="s">
        <v>1</v>
      </c>
      <c r="F1579" s="216">
        <v>46.15</v>
      </c>
      <c r="H1579" s="32"/>
    </row>
    <row r="1580" spans="2:8" s="1" customFormat="1" ht="16.899999999999999" customHeight="1">
      <c r="B1580" s="32"/>
      <c r="C1580" s="215" t="s">
        <v>1</v>
      </c>
      <c r="D1580" s="215" t="s">
        <v>523</v>
      </c>
      <c r="E1580" s="17" t="s">
        <v>1</v>
      </c>
      <c r="F1580" s="216">
        <v>-5.4</v>
      </c>
      <c r="H1580" s="32"/>
    </row>
    <row r="1581" spans="2:8" s="1" customFormat="1" ht="16.899999999999999" customHeight="1">
      <c r="B1581" s="32"/>
      <c r="C1581" s="215" t="s">
        <v>1</v>
      </c>
      <c r="D1581" s="215" t="s">
        <v>471</v>
      </c>
      <c r="E1581" s="17" t="s">
        <v>1</v>
      </c>
      <c r="F1581" s="216">
        <v>-2.4</v>
      </c>
      <c r="H1581" s="32"/>
    </row>
    <row r="1582" spans="2:8" s="1" customFormat="1" ht="16.899999999999999" customHeight="1">
      <c r="B1582" s="32"/>
      <c r="C1582" s="215" t="s">
        <v>1</v>
      </c>
      <c r="D1582" s="215" t="s">
        <v>1776</v>
      </c>
      <c r="E1582" s="17" t="s">
        <v>1</v>
      </c>
      <c r="F1582" s="216">
        <v>22.1</v>
      </c>
      <c r="H1582" s="32"/>
    </row>
    <row r="1583" spans="2:8" s="1" customFormat="1" ht="16.899999999999999" customHeight="1">
      <c r="B1583" s="32"/>
      <c r="C1583" s="215" t="s">
        <v>1</v>
      </c>
      <c r="D1583" s="215" t="s">
        <v>1106</v>
      </c>
      <c r="E1583" s="17" t="s">
        <v>1</v>
      </c>
      <c r="F1583" s="216">
        <v>-3.6</v>
      </c>
      <c r="H1583" s="32"/>
    </row>
    <row r="1584" spans="2:8" s="1" customFormat="1" ht="16.899999999999999" customHeight="1">
      <c r="B1584" s="32"/>
      <c r="C1584" s="215" t="s">
        <v>3628</v>
      </c>
      <c r="D1584" s="215" t="s">
        <v>3629</v>
      </c>
      <c r="E1584" s="17" t="s">
        <v>1</v>
      </c>
      <c r="F1584" s="216">
        <v>363.12099999999998</v>
      </c>
      <c r="H1584" s="32"/>
    </row>
    <row r="1585" spans="2:8" s="1" customFormat="1" ht="16.899999999999999" customHeight="1">
      <c r="B1585" s="32"/>
      <c r="C1585" s="211" t="s">
        <v>3624</v>
      </c>
      <c r="D1585" s="212" t="s">
        <v>8417</v>
      </c>
      <c r="E1585" s="213" t="s">
        <v>178</v>
      </c>
      <c r="F1585" s="214">
        <v>882.74800000000005</v>
      </c>
      <c r="H1585" s="32"/>
    </row>
    <row r="1586" spans="2:8" s="1" customFormat="1" ht="16.899999999999999" customHeight="1">
      <c r="B1586" s="32"/>
      <c r="C1586" s="215" t="s">
        <v>1</v>
      </c>
      <c r="D1586" s="215" t="s">
        <v>3619</v>
      </c>
      <c r="E1586" s="17" t="s">
        <v>1</v>
      </c>
      <c r="F1586" s="216">
        <v>0</v>
      </c>
      <c r="H1586" s="32"/>
    </row>
    <row r="1587" spans="2:8" s="1" customFormat="1" ht="16.899999999999999" customHeight="1">
      <c r="B1587" s="32"/>
      <c r="C1587" s="215" t="s">
        <v>1</v>
      </c>
      <c r="D1587" s="215" t="s">
        <v>3620</v>
      </c>
      <c r="E1587" s="17" t="s">
        <v>1</v>
      </c>
      <c r="F1587" s="216">
        <v>0</v>
      </c>
      <c r="H1587" s="32"/>
    </row>
    <row r="1588" spans="2:8" s="1" customFormat="1" ht="22.5">
      <c r="B1588" s="32"/>
      <c r="C1588" s="215" t="s">
        <v>1</v>
      </c>
      <c r="D1588" s="215" t="s">
        <v>1728</v>
      </c>
      <c r="E1588" s="17" t="s">
        <v>1</v>
      </c>
      <c r="F1588" s="216">
        <v>0</v>
      </c>
      <c r="H1588" s="32"/>
    </row>
    <row r="1589" spans="2:8" s="1" customFormat="1" ht="16.899999999999999" customHeight="1">
      <c r="B1589" s="32"/>
      <c r="C1589" s="215" t="s">
        <v>1</v>
      </c>
      <c r="D1589" s="215" t="s">
        <v>3621</v>
      </c>
      <c r="E1589" s="17" t="s">
        <v>1</v>
      </c>
      <c r="F1589" s="216">
        <v>0</v>
      </c>
      <c r="H1589" s="32"/>
    </row>
    <row r="1590" spans="2:8" s="1" customFormat="1" ht="16.899999999999999" customHeight="1">
      <c r="B1590" s="32"/>
      <c r="C1590" s="215" t="s">
        <v>1</v>
      </c>
      <c r="D1590" s="215" t="s">
        <v>3622</v>
      </c>
      <c r="E1590" s="17" t="s">
        <v>1</v>
      </c>
      <c r="F1590" s="216">
        <v>0</v>
      </c>
      <c r="H1590" s="32"/>
    </row>
    <row r="1591" spans="2:8" s="1" customFormat="1" ht="16.899999999999999" customHeight="1">
      <c r="B1591" s="32"/>
      <c r="C1591" s="215" t="s">
        <v>1</v>
      </c>
      <c r="D1591" s="215" t="s">
        <v>3623</v>
      </c>
      <c r="E1591" s="17" t="s">
        <v>1</v>
      </c>
      <c r="F1591" s="216">
        <v>61.1</v>
      </c>
      <c r="H1591" s="32"/>
    </row>
    <row r="1592" spans="2:8" s="1" customFormat="1" ht="16.899999999999999" customHeight="1">
      <c r="B1592" s="32"/>
      <c r="C1592" s="215" t="s">
        <v>1</v>
      </c>
      <c r="D1592" s="215" t="s">
        <v>1730</v>
      </c>
      <c r="E1592" s="17" t="s">
        <v>1</v>
      </c>
      <c r="F1592" s="216">
        <v>-5.04</v>
      </c>
      <c r="H1592" s="32"/>
    </row>
    <row r="1593" spans="2:8" s="1" customFormat="1" ht="16.899999999999999" customHeight="1">
      <c r="B1593" s="32"/>
      <c r="C1593" s="215" t="s">
        <v>1</v>
      </c>
      <c r="D1593" s="215" t="s">
        <v>1731</v>
      </c>
      <c r="E1593" s="17" t="s">
        <v>1</v>
      </c>
      <c r="F1593" s="216">
        <v>61.424999999999997</v>
      </c>
      <c r="H1593" s="32"/>
    </row>
    <row r="1594" spans="2:8" s="1" customFormat="1" ht="16.899999999999999" customHeight="1">
      <c r="B1594" s="32"/>
      <c r="C1594" s="215" t="s">
        <v>1</v>
      </c>
      <c r="D1594" s="215" t="s">
        <v>1730</v>
      </c>
      <c r="E1594" s="17" t="s">
        <v>1</v>
      </c>
      <c r="F1594" s="216">
        <v>-5.04</v>
      </c>
      <c r="H1594" s="32"/>
    </row>
    <row r="1595" spans="2:8" s="1" customFormat="1" ht="16.899999999999999" customHeight="1">
      <c r="B1595" s="32"/>
      <c r="C1595" s="215" t="s">
        <v>1</v>
      </c>
      <c r="D1595" s="215" t="s">
        <v>1732</v>
      </c>
      <c r="E1595" s="17" t="s">
        <v>1</v>
      </c>
      <c r="F1595" s="216">
        <v>163.80000000000001</v>
      </c>
      <c r="H1595" s="32"/>
    </row>
    <row r="1596" spans="2:8" s="1" customFormat="1" ht="16.899999999999999" customHeight="1">
      <c r="B1596" s="32"/>
      <c r="C1596" s="215" t="s">
        <v>1</v>
      </c>
      <c r="D1596" s="215" t="s">
        <v>1733</v>
      </c>
      <c r="E1596" s="17" t="s">
        <v>1</v>
      </c>
      <c r="F1596" s="216">
        <v>-3.6</v>
      </c>
      <c r="H1596" s="32"/>
    </row>
    <row r="1597" spans="2:8" s="1" customFormat="1" ht="16.899999999999999" customHeight="1">
      <c r="B1597" s="32"/>
      <c r="C1597" s="215" t="s">
        <v>1</v>
      </c>
      <c r="D1597" s="215" t="s">
        <v>1734</v>
      </c>
      <c r="E1597" s="17" t="s">
        <v>1</v>
      </c>
      <c r="F1597" s="216">
        <v>19.988</v>
      </c>
      <c r="H1597" s="32"/>
    </row>
    <row r="1598" spans="2:8" s="1" customFormat="1" ht="16.899999999999999" customHeight="1">
      <c r="B1598" s="32"/>
      <c r="C1598" s="215" t="s">
        <v>1</v>
      </c>
      <c r="D1598" s="215" t="s">
        <v>473</v>
      </c>
      <c r="E1598" s="17" t="s">
        <v>1</v>
      </c>
      <c r="F1598" s="216">
        <v>-1.6</v>
      </c>
      <c r="H1598" s="32"/>
    </row>
    <row r="1599" spans="2:8" s="1" customFormat="1" ht="16.899999999999999" customHeight="1">
      <c r="B1599" s="32"/>
      <c r="C1599" s="215" t="s">
        <v>1</v>
      </c>
      <c r="D1599" s="215" t="s">
        <v>1735</v>
      </c>
      <c r="E1599" s="17" t="s">
        <v>1</v>
      </c>
      <c r="F1599" s="216">
        <v>27.495000000000001</v>
      </c>
      <c r="H1599" s="32"/>
    </row>
    <row r="1600" spans="2:8" s="1" customFormat="1" ht="16.899999999999999" customHeight="1">
      <c r="B1600" s="32"/>
      <c r="C1600" s="215" t="s">
        <v>1</v>
      </c>
      <c r="D1600" s="215" t="s">
        <v>1736</v>
      </c>
      <c r="E1600" s="17" t="s">
        <v>1</v>
      </c>
      <c r="F1600" s="216">
        <v>-9</v>
      </c>
      <c r="H1600" s="32"/>
    </row>
    <row r="1601" spans="2:8" s="1" customFormat="1" ht="16.899999999999999" customHeight="1">
      <c r="B1601" s="32"/>
      <c r="C1601" s="215" t="s">
        <v>1</v>
      </c>
      <c r="D1601" s="215" t="s">
        <v>1737</v>
      </c>
      <c r="E1601" s="17" t="s">
        <v>1</v>
      </c>
      <c r="F1601" s="216">
        <v>38.674999999999997</v>
      </c>
      <c r="H1601" s="32"/>
    </row>
    <row r="1602" spans="2:8" s="1" customFormat="1" ht="16.899999999999999" customHeight="1">
      <c r="B1602" s="32"/>
      <c r="C1602" s="215" t="s">
        <v>1</v>
      </c>
      <c r="D1602" s="215" t="s">
        <v>1049</v>
      </c>
      <c r="E1602" s="17" t="s">
        <v>1</v>
      </c>
      <c r="F1602" s="216">
        <v>-1.8</v>
      </c>
      <c r="H1602" s="32"/>
    </row>
    <row r="1603" spans="2:8" s="1" customFormat="1" ht="16.899999999999999" customHeight="1">
      <c r="B1603" s="32"/>
      <c r="C1603" s="215" t="s">
        <v>1</v>
      </c>
      <c r="D1603" s="215" t="s">
        <v>1738</v>
      </c>
      <c r="E1603" s="17" t="s">
        <v>1</v>
      </c>
      <c r="F1603" s="216">
        <v>36.92</v>
      </c>
      <c r="H1603" s="32"/>
    </row>
    <row r="1604" spans="2:8" s="1" customFormat="1" ht="16.899999999999999" customHeight="1">
      <c r="B1604" s="32"/>
      <c r="C1604" s="215" t="s">
        <v>1</v>
      </c>
      <c r="D1604" s="215" t="s">
        <v>1739</v>
      </c>
      <c r="E1604" s="17" t="s">
        <v>1</v>
      </c>
      <c r="F1604" s="216">
        <v>51.35</v>
      </c>
      <c r="H1604" s="32"/>
    </row>
    <row r="1605" spans="2:8" s="1" customFormat="1" ht="16.899999999999999" customHeight="1">
      <c r="B1605" s="32"/>
      <c r="C1605" s="215" t="s">
        <v>1</v>
      </c>
      <c r="D1605" s="215" t="s">
        <v>793</v>
      </c>
      <c r="E1605" s="17" t="s">
        <v>1</v>
      </c>
      <c r="F1605" s="216">
        <v>-5.92</v>
      </c>
      <c r="H1605" s="32"/>
    </row>
    <row r="1606" spans="2:8" s="1" customFormat="1" ht="16.899999999999999" customHeight="1">
      <c r="B1606" s="32"/>
      <c r="C1606" s="215" t="s">
        <v>1</v>
      </c>
      <c r="D1606" s="215" t="s">
        <v>1740</v>
      </c>
      <c r="E1606" s="17" t="s">
        <v>1</v>
      </c>
      <c r="F1606" s="216">
        <v>48.1</v>
      </c>
      <c r="H1606" s="32"/>
    </row>
    <row r="1607" spans="2:8" s="1" customFormat="1" ht="16.899999999999999" customHeight="1">
      <c r="B1607" s="32"/>
      <c r="C1607" s="215" t="s">
        <v>1</v>
      </c>
      <c r="D1607" s="215" t="s">
        <v>793</v>
      </c>
      <c r="E1607" s="17" t="s">
        <v>1</v>
      </c>
      <c r="F1607" s="216">
        <v>-5.92</v>
      </c>
      <c r="H1607" s="32"/>
    </row>
    <row r="1608" spans="2:8" s="1" customFormat="1" ht="16.899999999999999" customHeight="1">
      <c r="B1608" s="32"/>
      <c r="C1608" s="215" t="s">
        <v>1</v>
      </c>
      <c r="D1608" s="215" t="s">
        <v>1741</v>
      </c>
      <c r="E1608" s="17" t="s">
        <v>1</v>
      </c>
      <c r="F1608" s="216">
        <v>58.37</v>
      </c>
      <c r="H1608" s="32"/>
    </row>
    <row r="1609" spans="2:8" s="1" customFormat="1" ht="16.899999999999999" customHeight="1">
      <c r="B1609" s="32"/>
      <c r="C1609" s="215" t="s">
        <v>1</v>
      </c>
      <c r="D1609" s="215" t="s">
        <v>793</v>
      </c>
      <c r="E1609" s="17" t="s">
        <v>1</v>
      </c>
      <c r="F1609" s="216">
        <v>-5.92</v>
      </c>
      <c r="H1609" s="32"/>
    </row>
    <row r="1610" spans="2:8" s="1" customFormat="1" ht="16.899999999999999" customHeight="1">
      <c r="B1610" s="32"/>
      <c r="C1610" s="215" t="s">
        <v>1</v>
      </c>
      <c r="D1610" s="215" t="s">
        <v>1742</v>
      </c>
      <c r="E1610" s="17" t="s">
        <v>1</v>
      </c>
      <c r="F1610" s="216">
        <v>126.1</v>
      </c>
      <c r="H1610" s="32"/>
    </row>
    <row r="1611" spans="2:8" s="1" customFormat="1" ht="16.899999999999999" customHeight="1">
      <c r="B1611" s="32"/>
      <c r="C1611" s="215" t="s">
        <v>1</v>
      </c>
      <c r="D1611" s="215" t="s">
        <v>1743</v>
      </c>
      <c r="E1611" s="17" t="s">
        <v>1</v>
      </c>
      <c r="F1611" s="216">
        <v>-12.4</v>
      </c>
      <c r="H1611" s="32"/>
    </row>
    <row r="1612" spans="2:8" s="1" customFormat="1" ht="16.899999999999999" customHeight="1">
      <c r="B1612" s="32"/>
      <c r="C1612" s="215" t="s">
        <v>1</v>
      </c>
      <c r="D1612" s="215" t="s">
        <v>1744</v>
      </c>
      <c r="E1612" s="17" t="s">
        <v>1</v>
      </c>
      <c r="F1612" s="216">
        <v>29.8</v>
      </c>
      <c r="H1612" s="32"/>
    </row>
    <row r="1613" spans="2:8" s="1" customFormat="1" ht="16.899999999999999" customHeight="1">
      <c r="B1613" s="32"/>
      <c r="C1613" s="215" t="s">
        <v>1</v>
      </c>
      <c r="D1613" s="215" t="s">
        <v>1745</v>
      </c>
      <c r="E1613" s="17" t="s">
        <v>1</v>
      </c>
      <c r="F1613" s="216">
        <v>-7.3</v>
      </c>
      <c r="H1613" s="32"/>
    </row>
    <row r="1614" spans="2:8" s="1" customFormat="1" ht="16.899999999999999" customHeight="1">
      <c r="B1614" s="32"/>
      <c r="C1614" s="215" t="s">
        <v>1</v>
      </c>
      <c r="D1614" s="215" t="s">
        <v>1746</v>
      </c>
      <c r="E1614" s="17" t="s">
        <v>1</v>
      </c>
      <c r="F1614" s="216">
        <v>8.86</v>
      </c>
      <c r="H1614" s="32"/>
    </row>
    <row r="1615" spans="2:8" s="1" customFormat="1" ht="16.899999999999999" customHeight="1">
      <c r="B1615" s="32"/>
      <c r="C1615" s="215" t="s">
        <v>1</v>
      </c>
      <c r="D1615" s="215" t="s">
        <v>1747</v>
      </c>
      <c r="E1615" s="17" t="s">
        <v>1</v>
      </c>
      <c r="F1615" s="216">
        <v>31.6</v>
      </c>
      <c r="H1615" s="32"/>
    </row>
    <row r="1616" spans="2:8" s="1" customFormat="1" ht="16.899999999999999" customHeight="1">
      <c r="B1616" s="32"/>
      <c r="C1616" s="215" t="s">
        <v>1</v>
      </c>
      <c r="D1616" s="215" t="s">
        <v>1748</v>
      </c>
      <c r="E1616" s="17" t="s">
        <v>1</v>
      </c>
      <c r="F1616" s="216">
        <v>81.64</v>
      </c>
      <c r="H1616" s="32"/>
    </row>
    <row r="1617" spans="2:8" s="1" customFormat="1" ht="16.899999999999999" customHeight="1">
      <c r="B1617" s="32"/>
      <c r="C1617" s="215" t="s">
        <v>1</v>
      </c>
      <c r="D1617" s="215" t="s">
        <v>523</v>
      </c>
      <c r="E1617" s="17" t="s">
        <v>1</v>
      </c>
      <c r="F1617" s="216">
        <v>-5.4</v>
      </c>
      <c r="H1617" s="32"/>
    </row>
    <row r="1618" spans="2:8" s="1" customFormat="1" ht="16.899999999999999" customHeight="1">
      <c r="B1618" s="32"/>
      <c r="C1618" s="215" t="s">
        <v>1</v>
      </c>
      <c r="D1618" s="215" t="s">
        <v>518</v>
      </c>
      <c r="E1618" s="17" t="s">
        <v>1</v>
      </c>
      <c r="F1618" s="216">
        <v>-1.6</v>
      </c>
      <c r="H1618" s="32"/>
    </row>
    <row r="1619" spans="2:8" s="1" customFormat="1" ht="16.899999999999999" customHeight="1">
      <c r="B1619" s="32"/>
      <c r="C1619" s="215" t="s">
        <v>1</v>
      </c>
      <c r="D1619" s="215" t="s">
        <v>444</v>
      </c>
      <c r="E1619" s="17" t="s">
        <v>1</v>
      </c>
      <c r="F1619" s="216">
        <v>-2.9</v>
      </c>
      <c r="H1619" s="32"/>
    </row>
    <row r="1620" spans="2:8" s="1" customFormat="1" ht="16.899999999999999" customHeight="1">
      <c r="B1620" s="32"/>
      <c r="C1620" s="215" t="s">
        <v>1</v>
      </c>
      <c r="D1620" s="215" t="s">
        <v>1749</v>
      </c>
      <c r="E1620" s="17" t="s">
        <v>1</v>
      </c>
      <c r="F1620" s="216">
        <v>-5.76</v>
      </c>
      <c r="H1620" s="32"/>
    </row>
    <row r="1621" spans="2:8" s="1" customFormat="1" ht="16.899999999999999" customHeight="1">
      <c r="B1621" s="32"/>
      <c r="C1621" s="215" t="s">
        <v>1</v>
      </c>
      <c r="D1621" s="215" t="s">
        <v>1750</v>
      </c>
      <c r="E1621" s="17" t="s">
        <v>1</v>
      </c>
      <c r="F1621" s="216">
        <v>67.275000000000006</v>
      </c>
      <c r="H1621" s="32"/>
    </row>
    <row r="1622" spans="2:8" s="1" customFormat="1" ht="16.899999999999999" customHeight="1">
      <c r="B1622" s="32"/>
      <c r="C1622" s="215" t="s">
        <v>1</v>
      </c>
      <c r="D1622" s="215" t="s">
        <v>473</v>
      </c>
      <c r="E1622" s="17" t="s">
        <v>1</v>
      </c>
      <c r="F1622" s="216">
        <v>-1.6</v>
      </c>
      <c r="H1622" s="32"/>
    </row>
    <row r="1623" spans="2:8" s="1" customFormat="1" ht="16.899999999999999" customHeight="1">
      <c r="B1623" s="32"/>
      <c r="C1623" s="215" t="s">
        <v>1</v>
      </c>
      <c r="D1623" s="215" t="s">
        <v>1751</v>
      </c>
      <c r="E1623" s="17" t="s">
        <v>1</v>
      </c>
      <c r="F1623" s="216">
        <v>-5.76</v>
      </c>
      <c r="H1623" s="32"/>
    </row>
    <row r="1624" spans="2:8" s="1" customFormat="1" ht="16.899999999999999" customHeight="1">
      <c r="B1624" s="32"/>
      <c r="C1624" s="215" t="s">
        <v>1</v>
      </c>
      <c r="D1624" s="215" t="s">
        <v>1752</v>
      </c>
      <c r="E1624" s="17" t="s">
        <v>1</v>
      </c>
      <c r="F1624" s="216">
        <v>8</v>
      </c>
      <c r="H1624" s="32"/>
    </row>
    <row r="1625" spans="2:8" s="1" customFormat="1" ht="16.899999999999999" customHeight="1">
      <c r="B1625" s="32"/>
      <c r="C1625" s="215" t="s">
        <v>1</v>
      </c>
      <c r="D1625" s="215" t="s">
        <v>1753</v>
      </c>
      <c r="E1625" s="17" t="s">
        <v>1</v>
      </c>
      <c r="F1625" s="216">
        <v>56.55</v>
      </c>
      <c r="H1625" s="32"/>
    </row>
    <row r="1626" spans="2:8" s="1" customFormat="1" ht="16.899999999999999" customHeight="1">
      <c r="B1626" s="32"/>
      <c r="C1626" s="215" t="s">
        <v>1</v>
      </c>
      <c r="D1626" s="215" t="s">
        <v>1754</v>
      </c>
      <c r="E1626" s="17" t="s">
        <v>1</v>
      </c>
      <c r="F1626" s="216">
        <v>-7.2</v>
      </c>
      <c r="H1626" s="32"/>
    </row>
    <row r="1627" spans="2:8" s="1" customFormat="1" ht="16.899999999999999" customHeight="1">
      <c r="B1627" s="32"/>
      <c r="C1627" s="215" t="s">
        <v>1</v>
      </c>
      <c r="D1627" s="215" t="s">
        <v>1755</v>
      </c>
      <c r="E1627" s="17" t="s">
        <v>1</v>
      </c>
      <c r="F1627" s="216">
        <v>-0.54</v>
      </c>
      <c r="H1627" s="32"/>
    </row>
    <row r="1628" spans="2:8" s="1" customFormat="1" ht="16.899999999999999" customHeight="1">
      <c r="B1628" s="32"/>
      <c r="C1628" s="215" t="s">
        <v>3624</v>
      </c>
      <c r="D1628" s="215" t="s">
        <v>2008</v>
      </c>
      <c r="E1628" s="17" t="s">
        <v>1</v>
      </c>
      <c r="F1628" s="216">
        <v>882.74800000000005</v>
      </c>
      <c r="H1628" s="32"/>
    </row>
    <row r="1629" spans="2:8" s="1" customFormat="1" ht="16.899999999999999" customHeight="1">
      <c r="B1629" s="32"/>
      <c r="C1629" s="211" t="s">
        <v>3642</v>
      </c>
      <c r="D1629" s="212" t="s">
        <v>8418</v>
      </c>
      <c r="E1629" s="213" t="s">
        <v>178</v>
      </c>
      <c r="F1629" s="214">
        <v>484.88799999999998</v>
      </c>
      <c r="H1629" s="32"/>
    </row>
    <row r="1630" spans="2:8" s="1" customFormat="1" ht="16.899999999999999" customHeight="1">
      <c r="B1630" s="32"/>
      <c r="C1630" s="215" t="s">
        <v>1</v>
      </c>
      <c r="D1630" s="215" t="s">
        <v>3630</v>
      </c>
      <c r="E1630" s="17" t="s">
        <v>1</v>
      </c>
      <c r="F1630" s="216">
        <v>0</v>
      </c>
      <c r="H1630" s="32"/>
    </row>
    <row r="1631" spans="2:8" s="1" customFormat="1" ht="16.899999999999999" customHeight="1">
      <c r="B1631" s="32"/>
      <c r="C1631" s="215" t="s">
        <v>1</v>
      </c>
      <c r="D1631" s="215" t="s">
        <v>3631</v>
      </c>
      <c r="E1631" s="17" t="s">
        <v>1</v>
      </c>
      <c r="F1631" s="216">
        <v>167.05</v>
      </c>
      <c r="H1631" s="32"/>
    </row>
    <row r="1632" spans="2:8" s="1" customFormat="1" ht="16.899999999999999" customHeight="1">
      <c r="B1632" s="32"/>
      <c r="C1632" s="215" t="s">
        <v>1</v>
      </c>
      <c r="D1632" s="215" t="s">
        <v>3632</v>
      </c>
      <c r="E1632" s="17" t="s">
        <v>1</v>
      </c>
      <c r="F1632" s="216">
        <v>-8.5</v>
      </c>
      <c r="H1632" s="32"/>
    </row>
    <row r="1633" spans="2:8" s="1" customFormat="1" ht="16.899999999999999" customHeight="1">
      <c r="B1633" s="32"/>
      <c r="C1633" s="215" t="s">
        <v>1</v>
      </c>
      <c r="D1633" s="215" t="s">
        <v>523</v>
      </c>
      <c r="E1633" s="17" t="s">
        <v>1</v>
      </c>
      <c r="F1633" s="216">
        <v>-5.4</v>
      </c>
      <c r="H1633" s="32"/>
    </row>
    <row r="1634" spans="2:8" s="1" customFormat="1" ht="16.899999999999999" customHeight="1">
      <c r="B1634" s="32"/>
      <c r="C1634" s="215" t="s">
        <v>1</v>
      </c>
      <c r="D1634" s="215" t="s">
        <v>481</v>
      </c>
      <c r="E1634" s="17" t="s">
        <v>1</v>
      </c>
      <c r="F1634" s="216">
        <v>-1.2</v>
      </c>
      <c r="H1634" s="32"/>
    </row>
    <row r="1635" spans="2:8" s="1" customFormat="1" ht="16.899999999999999" customHeight="1">
      <c r="B1635" s="32"/>
      <c r="C1635" s="215" t="s">
        <v>1</v>
      </c>
      <c r="D1635" s="215" t="s">
        <v>3633</v>
      </c>
      <c r="E1635" s="17" t="s">
        <v>1</v>
      </c>
      <c r="F1635" s="216">
        <v>42.075000000000003</v>
      </c>
      <c r="H1635" s="32"/>
    </row>
    <row r="1636" spans="2:8" s="1" customFormat="1" ht="16.899999999999999" customHeight="1">
      <c r="B1636" s="32"/>
      <c r="C1636" s="215" t="s">
        <v>1</v>
      </c>
      <c r="D1636" s="215" t="s">
        <v>3634</v>
      </c>
      <c r="E1636" s="17" t="s">
        <v>1</v>
      </c>
      <c r="F1636" s="216">
        <v>41.25</v>
      </c>
      <c r="H1636" s="32"/>
    </row>
    <row r="1637" spans="2:8" s="1" customFormat="1" ht="16.899999999999999" customHeight="1">
      <c r="B1637" s="32"/>
      <c r="C1637" s="215" t="s">
        <v>1</v>
      </c>
      <c r="D1637" s="215" t="s">
        <v>3635</v>
      </c>
      <c r="E1637" s="17" t="s">
        <v>1</v>
      </c>
      <c r="F1637" s="216">
        <v>41.25</v>
      </c>
      <c r="H1637" s="32"/>
    </row>
    <row r="1638" spans="2:8" s="1" customFormat="1" ht="16.899999999999999" customHeight="1">
      <c r="B1638" s="32"/>
      <c r="C1638" s="215" t="s">
        <v>1</v>
      </c>
      <c r="D1638" s="215" t="s">
        <v>3636</v>
      </c>
      <c r="E1638" s="17" t="s">
        <v>1</v>
      </c>
      <c r="F1638" s="216">
        <v>34.914000000000001</v>
      </c>
      <c r="H1638" s="32"/>
    </row>
    <row r="1639" spans="2:8" s="1" customFormat="1" ht="16.899999999999999" customHeight="1">
      <c r="B1639" s="32"/>
      <c r="C1639" s="215" t="s">
        <v>1</v>
      </c>
      <c r="D1639" s="215" t="s">
        <v>3637</v>
      </c>
      <c r="E1639" s="17" t="s">
        <v>1</v>
      </c>
      <c r="F1639" s="216">
        <v>34.914000000000001</v>
      </c>
      <c r="H1639" s="32"/>
    </row>
    <row r="1640" spans="2:8" s="1" customFormat="1" ht="16.899999999999999" customHeight="1">
      <c r="B1640" s="32"/>
      <c r="C1640" s="215" t="s">
        <v>1</v>
      </c>
      <c r="D1640" s="215" t="s">
        <v>3638</v>
      </c>
      <c r="E1640" s="17" t="s">
        <v>1</v>
      </c>
      <c r="F1640" s="216">
        <v>58.305</v>
      </c>
      <c r="H1640" s="32"/>
    </row>
    <row r="1641" spans="2:8" s="1" customFormat="1" ht="16.899999999999999" customHeight="1">
      <c r="B1641" s="32"/>
      <c r="C1641" s="215" t="s">
        <v>1</v>
      </c>
      <c r="D1641" s="215" t="s">
        <v>890</v>
      </c>
      <c r="E1641" s="17" t="s">
        <v>1</v>
      </c>
      <c r="F1641" s="216">
        <v>-6.64</v>
      </c>
      <c r="H1641" s="32"/>
    </row>
    <row r="1642" spans="2:8" s="1" customFormat="1" ht="16.899999999999999" customHeight="1">
      <c r="B1642" s="32"/>
      <c r="C1642" s="215" t="s">
        <v>1</v>
      </c>
      <c r="D1642" s="215" t="s">
        <v>3639</v>
      </c>
      <c r="E1642" s="17" t="s">
        <v>1</v>
      </c>
      <c r="F1642" s="216">
        <v>115.05</v>
      </c>
      <c r="H1642" s="32"/>
    </row>
    <row r="1643" spans="2:8" s="1" customFormat="1" ht="16.899999999999999" customHeight="1">
      <c r="B1643" s="32"/>
      <c r="C1643" s="215" t="s">
        <v>1</v>
      </c>
      <c r="D1643" s="215" t="s">
        <v>3640</v>
      </c>
      <c r="E1643" s="17" t="s">
        <v>1</v>
      </c>
      <c r="F1643" s="216">
        <v>-10.9</v>
      </c>
      <c r="H1643" s="32"/>
    </row>
    <row r="1644" spans="2:8" s="1" customFormat="1" ht="16.899999999999999" customHeight="1">
      <c r="B1644" s="32"/>
      <c r="C1644" s="215" t="s">
        <v>1</v>
      </c>
      <c r="D1644" s="215" t="s">
        <v>3641</v>
      </c>
      <c r="E1644" s="17" t="s">
        <v>1</v>
      </c>
      <c r="F1644" s="216">
        <v>-7.2</v>
      </c>
      <c r="H1644" s="32"/>
    </row>
    <row r="1645" spans="2:8" s="1" customFormat="1" ht="16.899999999999999" customHeight="1">
      <c r="B1645" s="32"/>
      <c r="C1645" s="215" t="s">
        <v>1</v>
      </c>
      <c r="D1645" s="215" t="s">
        <v>1050</v>
      </c>
      <c r="E1645" s="17" t="s">
        <v>1</v>
      </c>
      <c r="F1645" s="216">
        <v>-10.08</v>
      </c>
      <c r="H1645" s="32"/>
    </row>
    <row r="1646" spans="2:8" s="1" customFormat="1" ht="16.899999999999999" customHeight="1">
      <c r="B1646" s="32"/>
      <c r="C1646" s="215" t="s">
        <v>3642</v>
      </c>
      <c r="D1646" s="215" t="s">
        <v>3374</v>
      </c>
      <c r="E1646" s="17" t="s">
        <v>1</v>
      </c>
      <c r="F1646" s="216">
        <v>484.88799999999998</v>
      </c>
      <c r="H1646" s="32"/>
    </row>
    <row r="1647" spans="2:8" s="1" customFormat="1" ht="16.899999999999999" customHeight="1">
      <c r="B1647" s="32"/>
      <c r="C1647" s="211" t="s">
        <v>1884</v>
      </c>
      <c r="D1647" s="212" t="s">
        <v>1885</v>
      </c>
      <c r="E1647" s="213" t="s">
        <v>178</v>
      </c>
      <c r="F1647" s="214">
        <v>1730.7570000000001</v>
      </c>
      <c r="H1647" s="32"/>
    </row>
    <row r="1648" spans="2:8" s="1" customFormat="1" ht="16.899999999999999" customHeight="1">
      <c r="B1648" s="32"/>
      <c r="C1648" s="215" t="s">
        <v>1</v>
      </c>
      <c r="D1648" s="215" t="s">
        <v>3619</v>
      </c>
      <c r="E1648" s="17" t="s">
        <v>1</v>
      </c>
      <c r="F1648" s="216">
        <v>0</v>
      </c>
      <c r="H1648" s="32"/>
    </row>
    <row r="1649" spans="2:8" s="1" customFormat="1" ht="16.899999999999999" customHeight="1">
      <c r="B1649" s="32"/>
      <c r="C1649" s="215" t="s">
        <v>1</v>
      </c>
      <c r="D1649" s="215" t="s">
        <v>3620</v>
      </c>
      <c r="E1649" s="17" t="s">
        <v>1</v>
      </c>
      <c r="F1649" s="216">
        <v>0</v>
      </c>
      <c r="H1649" s="32"/>
    </row>
    <row r="1650" spans="2:8" s="1" customFormat="1" ht="22.5">
      <c r="B1650" s="32"/>
      <c r="C1650" s="215" t="s">
        <v>1</v>
      </c>
      <c r="D1650" s="215" t="s">
        <v>1728</v>
      </c>
      <c r="E1650" s="17" t="s">
        <v>1</v>
      </c>
      <c r="F1650" s="216">
        <v>0</v>
      </c>
      <c r="H1650" s="32"/>
    </row>
    <row r="1651" spans="2:8" s="1" customFormat="1" ht="16.899999999999999" customHeight="1">
      <c r="B1651" s="32"/>
      <c r="C1651" s="215" t="s">
        <v>1</v>
      </c>
      <c r="D1651" s="215" t="s">
        <v>3621</v>
      </c>
      <c r="E1651" s="17" t="s">
        <v>1</v>
      </c>
      <c r="F1651" s="216">
        <v>0</v>
      </c>
      <c r="H1651" s="32"/>
    </row>
    <row r="1652" spans="2:8" s="1" customFormat="1" ht="16.899999999999999" customHeight="1">
      <c r="B1652" s="32"/>
      <c r="C1652" s="215" t="s">
        <v>1</v>
      </c>
      <c r="D1652" s="215" t="s">
        <v>3622</v>
      </c>
      <c r="E1652" s="17" t="s">
        <v>1</v>
      </c>
      <c r="F1652" s="216">
        <v>0</v>
      </c>
      <c r="H1652" s="32"/>
    </row>
    <row r="1653" spans="2:8" s="1" customFormat="1" ht="16.899999999999999" customHeight="1">
      <c r="B1653" s="32"/>
      <c r="C1653" s="215" t="s">
        <v>1</v>
      </c>
      <c r="D1653" s="215" t="s">
        <v>3623</v>
      </c>
      <c r="E1653" s="17" t="s">
        <v>1</v>
      </c>
      <c r="F1653" s="216">
        <v>61.1</v>
      </c>
      <c r="H1653" s="32"/>
    </row>
    <row r="1654" spans="2:8" s="1" customFormat="1" ht="16.899999999999999" customHeight="1">
      <c r="B1654" s="32"/>
      <c r="C1654" s="215" t="s">
        <v>1</v>
      </c>
      <c r="D1654" s="215" t="s">
        <v>1730</v>
      </c>
      <c r="E1654" s="17" t="s">
        <v>1</v>
      </c>
      <c r="F1654" s="216">
        <v>-5.04</v>
      </c>
      <c r="H1654" s="32"/>
    </row>
    <row r="1655" spans="2:8" s="1" customFormat="1" ht="16.899999999999999" customHeight="1">
      <c r="B1655" s="32"/>
      <c r="C1655" s="215" t="s">
        <v>1</v>
      </c>
      <c r="D1655" s="215" t="s">
        <v>1731</v>
      </c>
      <c r="E1655" s="17" t="s">
        <v>1</v>
      </c>
      <c r="F1655" s="216">
        <v>61.424999999999997</v>
      </c>
      <c r="H1655" s="32"/>
    </row>
    <row r="1656" spans="2:8" s="1" customFormat="1" ht="16.899999999999999" customHeight="1">
      <c r="B1656" s="32"/>
      <c r="C1656" s="215" t="s">
        <v>1</v>
      </c>
      <c r="D1656" s="215" t="s">
        <v>1730</v>
      </c>
      <c r="E1656" s="17" t="s">
        <v>1</v>
      </c>
      <c r="F1656" s="216">
        <v>-5.04</v>
      </c>
      <c r="H1656" s="32"/>
    </row>
    <row r="1657" spans="2:8" s="1" customFormat="1" ht="16.899999999999999" customHeight="1">
      <c r="B1657" s="32"/>
      <c r="C1657" s="215" t="s">
        <v>1</v>
      </c>
      <c r="D1657" s="215" t="s">
        <v>1732</v>
      </c>
      <c r="E1657" s="17" t="s">
        <v>1</v>
      </c>
      <c r="F1657" s="216">
        <v>163.80000000000001</v>
      </c>
      <c r="H1657" s="32"/>
    </row>
    <row r="1658" spans="2:8" s="1" customFormat="1" ht="16.899999999999999" customHeight="1">
      <c r="B1658" s="32"/>
      <c r="C1658" s="215" t="s">
        <v>1</v>
      </c>
      <c r="D1658" s="215" t="s">
        <v>1733</v>
      </c>
      <c r="E1658" s="17" t="s">
        <v>1</v>
      </c>
      <c r="F1658" s="216">
        <v>-3.6</v>
      </c>
      <c r="H1658" s="32"/>
    </row>
    <row r="1659" spans="2:8" s="1" customFormat="1" ht="16.899999999999999" customHeight="1">
      <c r="B1659" s="32"/>
      <c r="C1659" s="215" t="s">
        <v>1</v>
      </c>
      <c r="D1659" s="215" t="s">
        <v>1734</v>
      </c>
      <c r="E1659" s="17" t="s">
        <v>1</v>
      </c>
      <c r="F1659" s="216">
        <v>19.988</v>
      </c>
      <c r="H1659" s="32"/>
    </row>
    <row r="1660" spans="2:8" s="1" customFormat="1" ht="16.899999999999999" customHeight="1">
      <c r="B1660" s="32"/>
      <c r="C1660" s="215" t="s">
        <v>1</v>
      </c>
      <c r="D1660" s="215" t="s">
        <v>473</v>
      </c>
      <c r="E1660" s="17" t="s">
        <v>1</v>
      </c>
      <c r="F1660" s="216">
        <v>-1.6</v>
      </c>
      <c r="H1660" s="32"/>
    </row>
    <row r="1661" spans="2:8" s="1" customFormat="1" ht="16.899999999999999" customHeight="1">
      <c r="B1661" s="32"/>
      <c r="C1661" s="215" t="s">
        <v>1</v>
      </c>
      <c r="D1661" s="215" t="s">
        <v>1735</v>
      </c>
      <c r="E1661" s="17" t="s">
        <v>1</v>
      </c>
      <c r="F1661" s="216">
        <v>27.495000000000001</v>
      </c>
      <c r="H1661" s="32"/>
    </row>
    <row r="1662" spans="2:8" s="1" customFormat="1" ht="16.899999999999999" customHeight="1">
      <c r="B1662" s="32"/>
      <c r="C1662" s="215" t="s">
        <v>1</v>
      </c>
      <c r="D1662" s="215" t="s">
        <v>1736</v>
      </c>
      <c r="E1662" s="17" t="s">
        <v>1</v>
      </c>
      <c r="F1662" s="216">
        <v>-9</v>
      </c>
      <c r="H1662" s="32"/>
    </row>
    <row r="1663" spans="2:8" s="1" customFormat="1" ht="16.899999999999999" customHeight="1">
      <c r="B1663" s="32"/>
      <c r="C1663" s="215" t="s">
        <v>1</v>
      </c>
      <c r="D1663" s="215" t="s">
        <v>1737</v>
      </c>
      <c r="E1663" s="17" t="s">
        <v>1</v>
      </c>
      <c r="F1663" s="216">
        <v>38.674999999999997</v>
      </c>
      <c r="H1663" s="32"/>
    </row>
    <row r="1664" spans="2:8" s="1" customFormat="1" ht="16.899999999999999" customHeight="1">
      <c r="B1664" s="32"/>
      <c r="C1664" s="215" t="s">
        <v>1</v>
      </c>
      <c r="D1664" s="215" t="s">
        <v>1049</v>
      </c>
      <c r="E1664" s="17" t="s">
        <v>1</v>
      </c>
      <c r="F1664" s="216">
        <v>-1.8</v>
      </c>
      <c r="H1664" s="32"/>
    </row>
    <row r="1665" spans="2:8" s="1" customFormat="1" ht="16.899999999999999" customHeight="1">
      <c r="B1665" s="32"/>
      <c r="C1665" s="215" t="s">
        <v>1</v>
      </c>
      <c r="D1665" s="215" t="s">
        <v>1738</v>
      </c>
      <c r="E1665" s="17" t="s">
        <v>1</v>
      </c>
      <c r="F1665" s="216">
        <v>36.92</v>
      </c>
      <c r="H1665" s="32"/>
    </row>
    <row r="1666" spans="2:8" s="1" customFormat="1" ht="16.899999999999999" customHeight="1">
      <c r="B1666" s="32"/>
      <c r="C1666" s="215" t="s">
        <v>1</v>
      </c>
      <c r="D1666" s="215" t="s">
        <v>1739</v>
      </c>
      <c r="E1666" s="17" t="s">
        <v>1</v>
      </c>
      <c r="F1666" s="216">
        <v>51.35</v>
      </c>
      <c r="H1666" s="32"/>
    </row>
    <row r="1667" spans="2:8" s="1" customFormat="1" ht="16.899999999999999" customHeight="1">
      <c r="B1667" s="32"/>
      <c r="C1667" s="215" t="s">
        <v>1</v>
      </c>
      <c r="D1667" s="215" t="s">
        <v>793</v>
      </c>
      <c r="E1667" s="17" t="s">
        <v>1</v>
      </c>
      <c r="F1667" s="216">
        <v>-5.92</v>
      </c>
      <c r="H1667" s="32"/>
    </row>
    <row r="1668" spans="2:8" s="1" customFormat="1" ht="16.899999999999999" customHeight="1">
      <c r="B1668" s="32"/>
      <c r="C1668" s="215" t="s">
        <v>1</v>
      </c>
      <c r="D1668" s="215" t="s">
        <v>1740</v>
      </c>
      <c r="E1668" s="17" t="s">
        <v>1</v>
      </c>
      <c r="F1668" s="216">
        <v>48.1</v>
      </c>
      <c r="H1668" s="32"/>
    </row>
    <row r="1669" spans="2:8" s="1" customFormat="1" ht="16.899999999999999" customHeight="1">
      <c r="B1669" s="32"/>
      <c r="C1669" s="215" t="s">
        <v>1</v>
      </c>
      <c r="D1669" s="215" t="s">
        <v>793</v>
      </c>
      <c r="E1669" s="17" t="s">
        <v>1</v>
      </c>
      <c r="F1669" s="216">
        <v>-5.92</v>
      </c>
      <c r="H1669" s="32"/>
    </row>
    <row r="1670" spans="2:8" s="1" customFormat="1" ht="16.899999999999999" customHeight="1">
      <c r="B1670" s="32"/>
      <c r="C1670" s="215" t="s">
        <v>1</v>
      </c>
      <c r="D1670" s="215" t="s">
        <v>1741</v>
      </c>
      <c r="E1670" s="17" t="s">
        <v>1</v>
      </c>
      <c r="F1670" s="216">
        <v>58.37</v>
      </c>
      <c r="H1670" s="32"/>
    </row>
    <row r="1671" spans="2:8" s="1" customFormat="1" ht="16.899999999999999" customHeight="1">
      <c r="B1671" s="32"/>
      <c r="C1671" s="215" t="s">
        <v>1</v>
      </c>
      <c r="D1671" s="215" t="s">
        <v>793</v>
      </c>
      <c r="E1671" s="17" t="s">
        <v>1</v>
      </c>
      <c r="F1671" s="216">
        <v>-5.92</v>
      </c>
      <c r="H1671" s="32"/>
    </row>
    <row r="1672" spans="2:8" s="1" customFormat="1" ht="16.899999999999999" customHeight="1">
      <c r="B1672" s="32"/>
      <c r="C1672" s="215" t="s">
        <v>1</v>
      </c>
      <c r="D1672" s="215" t="s">
        <v>1742</v>
      </c>
      <c r="E1672" s="17" t="s">
        <v>1</v>
      </c>
      <c r="F1672" s="216">
        <v>126.1</v>
      </c>
      <c r="H1672" s="32"/>
    </row>
    <row r="1673" spans="2:8" s="1" customFormat="1" ht="16.899999999999999" customHeight="1">
      <c r="B1673" s="32"/>
      <c r="C1673" s="215" t="s">
        <v>1</v>
      </c>
      <c r="D1673" s="215" t="s">
        <v>1743</v>
      </c>
      <c r="E1673" s="17" t="s">
        <v>1</v>
      </c>
      <c r="F1673" s="216">
        <v>-12.4</v>
      </c>
      <c r="H1673" s="32"/>
    </row>
    <row r="1674" spans="2:8" s="1" customFormat="1" ht="16.899999999999999" customHeight="1">
      <c r="B1674" s="32"/>
      <c r="C1674" s="215" t="s">
        <v>1</v>
      </c>
      <c r="D1674" s="215" t="s">
        <v>1744</v>
      </c>
      <c r="E1674" s="17" t="s">
        <v>1</v>
      </c>
      <c r="F1674" s="216">
        <v>29.8</v>
      </c>
      <c r="H1674" s="32"/>
    </row>
    <row r="1675" spans="2:8" s="1" customFormat="1" ht="16.899999999999999" customHeight="1">
      <c r="B1675" s="32"/>
      <c r="C1675" s="215" t="s">
        <v>1</v>
      </c>
      <c r="D1675" s="215" t="s">
        <v>1745</v>
      </c>
      <c r="E1675" s="17" t="s">
        <v>1</v>
      </c>
      <c r="F1675" s="216">
        <v>-7.3</v>
      </c>
      <c r="H1675" s="32"/>
    </row>
    <row r="1676" spans="2:8" s="1" customFormat="1" ht="16.899999999999999" customHeight="1">
      <c r="B1676" s="32"/>
      <c r="C1676" s="215" t="s">
        <v>1</v>
      </c>
      <c r="D1676" s="215" t="s">
        <v>1746</v>
      </c>
      <c r="E1676" s="17" t="s">
        <v>1</v>
      </c>
      <c r="F1676" s="216">
        <v>8.86</v>
      </c>
      <c r="H1676" s="32"/>
    </row>
    <row r="1677" spans="2:8" s="1" customFormat="1" ht="16.899999999999999" customHeight="1">
      <c r="B1677" s="32"/>
      <c r="C1677" s="215" t="s">
        <v>1</v>
      </c>
      <c r="D1677" s="215" t="s">
        <v>1747</v>
      </c>
      <c r="E1677" s="17" t="s">
        <v>1</v>
      </c>
      <c r="F1677" s="216">
        <v>31.6</v>
      </c>
      <c r="H1677" s="32"/>
    </row>
    <row r="1678" spans="2:8" s="1" customFormat="1" ht="16.899999999999999" customHeight="1">
      <c r="B1678" s="32"/>
      <c r="C1678" s="215" t="s">
        <v>1</v>
      </c>
      <c r="D1678" s="215" t="s">
        <v>1748</v>
      </c>
      <c r="E1678" s="17" t="s">
        <v>1</v>
      </c>
      <c r="F1678" s="216">
        <v>81.64</v>
      </c>
      <c r="H1678" s="32"/>
    </row>
    <row r="1679" spans="2:8" s="1" customFormat="1" ht="16.899999999999999" customHeight="1">
      <c r="B1679" s="32"/>
      <c r="C1679" s="215" t="s">
        <v>1</v>
      </c>
      <c r="D1679" s="215" t="s">
        <v>523</v>
      </c>
      <c r="E1679" s="17" t="s">
        <v>1</v>
      </c>
      <c r="F1679" s="216">
        <v>-5.4</v>
      </c>
      <c r="H1679" s="32"/>
    </row>
    <row r="1680" spans="2:8" s="1" customFormat="1" ht="16.899999999999999" customHeight="1">
      <c r="B1680" s="32"/>
      <c r="C1680" s="215" t="s">
        <v>1</v>
      </c>
      <c r="D1680" s="215" t="s">
        <v>518</v>
      </c>
      <c r="E1680" s="17" t="s">
        <v>1</v>
      </c>
      <c r="F1680" s="216">
        <v>-1.6</v>
      </c>
      <c r="H1680" s="32"/>
    </row>
    <row r="1681" spans="2:8" s="1" customFormat="1" ht="16.899999999999999" customHeight="1">
      <c r="B1681" s="32"/>
      <c r="C1681" s="215" t="s">
        <v>1</v>
      </c>
      <c r="D1681" s="215" t="s">
        <v>444</v>
      </c>
      <c r="E1681" s="17" t="s">
        <v>1</v>
      </c>
      <c r="F1681" s="216">
        <v>-2.9</v>
      </c>
      <c r="H1681" s="32"/>
    </row>
    <row r="1682" spans="2:8" s="1" customFormat="1" ht="16.899999999999999" customHeight="1">
      <c r="B1682" s="32"/>
      <c r="C1682" s="215" t="s">
        <v>1</v>
      </c>
      <c r="D1682" s="215" t="s">
        <v>1749</v>
      </c>
      <c r="E1682" s="17" t="s">
        <v>1</v>
      </c>
      <c r="F1682" s="216">
        <v>-5.76</v>
      </c>
      <c r="H1682" s="32"/>
    </row>
    <row r="1683" spans="2:8" s="1" customFormat="1" ht="16.899999999999999" customHeight="1">
      <c r="B1683" s="32"/>
      <c r="C1683" s="215" t="s">
        <v>1</v>
      </c>
      <c r="D1683" s="215" t="s">
        <v>1750</v>
      </c>
      <c r="E1683" s="17" t="s">
        <v>1</v>
      </c>
      <c r="F1683" s="216">
        <v>67.275000000000006</v>
      </c>
      <c r="H1683" s="32"/>
    </row>
    <row r="1684" spans="2:8" s="1" customFormat="1" ht="16.899999999999999" customHeight="1">
      <c r="B1684" s="32"/>
      <c r="C1684" s="215" t="s">
        <v>1</v>
      </c>
      <c r="D1684" s="215" t="s">
        <v>473</v>
      </c>
      <c r="E1684" s="17" t="s">
        <v>1</v>
      </c>
      <c r="F1684" s="216">
        <v>-1.6</v>
      </c>
      <c r="H1684" s="32"/>
    </row>
    <row r="1685" spans="2:8" s="1" customFormat="1" ht="16.899999999999999" customHeight="1">
      <c r="B1685" s="32"/>
      <c r="C1685" s="215" t="s">
        <v>1</v>
      </c>
      <c r="D1685" s="215" t="s">
        <v>1751</v>
      </c>
      <c r="E1685" s="17" t="s">
        <v>1</v>
      </c>
      <c r="F1685" s="216">
        <v>-5.76</v>
      </c>
      <c r="H1685" s="32"/>
    </row>
    <row r="1686" spans="2:8" s="1" customFormat="1" ht="16.899999999999999" customHeight="1">
      <c r="B1686" s="32"/>
      <c r="C1686" s="215" t="s">
        <v>1</v>
      </c>
      <c r="D1686" s="215" t="s">
        <v>1752</v>
      </c>
      <c r="E1686" s="17" t="s">
        <v>1</v>
      </c>
      <c r="F1686" s="216">
        <v>8</v>
      </c>
      <c r="H1686" s="32"/>
    </row>
    <row r="1687" spans="2:8" s="1" customFormat="1" ht="16.899999999999999" customHeight="1">
      <c r="B1687" s="32"/>
      <c r="C1687" s="215" t="s">
        <v>1</v>
      </c>
      <c r="D1687" s="215" t="s">
        <v>1753</v>
      </c>
      <c r="E1687" s="17" t="s">
        <v>1</v>
      </c>
      <c r="F1687" s="216">
        <v>56.55</v>
      </c>
      <c r="H1687" s="32"/>
    </row>
    <row r="1688" spans="2:8" s="1" customFormat="1" ht="16.899999999999999" customHeight="1">
      <c r="B1688" s="32"/>
      <c r="C1688" s="215" t="s">
        <v>1</v>
      </c>
      <c r="D1688" s="215" t="s">
        <v>1754</v>
      </c>
      <c r="E1688" s="17" t="s">
        <v>1</v>
      </c>
      <c r="F1688" s="216">
        <v>-7.2</v>
      </c>
      <c r="H1688" s="32"/>
    </row>
    <row r="1689" spans="2:8" s="1" customFormat="1" ht="16.899999999999999" customHeight="1">
      <c r="B1689" s="32"/>
      <c r="C1689" s="215" t="s">
        <v>1</v>
      </c>
      <c r="D1689" s="215" t="s">
        <v>1755</v>
      </c>
      <c r="E1689" s="17" t="s">
        <v>1</v>
      </c>
      <c r="F1689" s="216">
        <v>-0.54</v>
      </c>
      <c r="H1689" s="32"/>
    </row>
    <row r="1690" spans="2:8" s="1" customFormat="1" ht="16.899999999999999" customHeight="1">
      <c r="B1690" s="32"/>
      <c r="C1690" s="215" t="s">
        <v>1</v>
      </c>
      <c r="D1690" s="215" t="s">
        <v>3625</v>
      </c>
      <c r="E1690" s="17" t="s">
        <v>1</v>
      </c>
      <c r="F1690" s="216">
        <v>0</v>
      </c>
      <c r="H1690" s="32"/>
    </row>
    <row r="1691" spans="2:8" s="1" customFormat="1" ht="16.899999999999999" customHeight="1">
      <c r="B1691" s="32"/>
      <c r="C1691" s="215" t="s">
        <v>1</v>
      </c>
      <c r="D1691" s="215" t="s">
        <v>2460</v>
      </c>
      <c r="E1691" s="17" t="s">
        <v>1</v>
      </c>
      <c r="F1691" s="216">
        <v>26.731000000000002</v>
      </c>
      <c r="H1691" s="32"/>
    </row>
    <row r="1692" spans="2:8" s="1" customFormat="1" ht="16.899999999999999" customHeight="1">
      <c r="B1692" s="32"/>
      <c r="C1692" s="215" t="s">
        <v>1</v>
      </c>
      <c r="D1692" s="215" t="s">
        <v>2461</v>
      </c>
      <c r="E1692" s="17" t="s">
        <v>1</v>
      </c>
      <c r="F1692" s="216">
        <v>-8.1</v>
      </c>
      <c r="H1692" s="32"/>
    </row>
    <row r="1693" spans="2:8" s="1" customFormat="1" ht="16.899999999999999" customHeight="1">
      <c r="B1693" s="32"/>
      <c r="C1693" s="215" t="s">
        <v>1</v>
      </c>
      <c r="D1693" s="215" t="s">
        <v>2462</v>
      </c>
      <c r="E1693" s="17" t="s">
        <v>1</v>
      </c>
      <c r="F1693" s="216">
        <v>27.95</v>
      </c>
      <c r="H1693" s="32"/>
    </row>
    <row r="1694" spans="2:8" s="1" customFormat="1" ht="16.899999999999999" customHeight="1">
      <c r="B1694" s="32"/>
      <c r="C1694" s="215" t="s">
        <v>1</v>
      </c>
      <c r="D1694" s="215" t="s">
        <v>2463</v>
      </c>
      <c r="E1694" s="17" t="s">
        <v>1</v>
      </c>
      <c r="F1694" s="216">
        <v>-1.44</v>
      </c>
      <c r="H1694" s="32"/>
    </row>
    <row r="1695" spans="2:8" s="1" customFormat="1" ht="16.899999999999999" customHeight="1">
      <c r="B1695" s="32"/>
      <c r="C1695" s="215" t="s">
        <v>1</v>
      </c>
      <c r="D1695" s="215" t="s">
        <v>2464</v>
      </c>
      <c r="E1695" s="17" t="s">
        <v>1</v>
      </c>
      <c r="F1695" s="216">
        <v>-2.16</v>
      </c>
      <c r="H1695" s="32"/>
    </row>
    <row r="1696" spans="2:8" s="1" customFormat="1" ht="16.899999999999999" customHeight="1">
      <c r="B1696" s="32"/>
      <c r="C1696" s="215" t="s">
        <v>1</v>
      </c>
      <c r="D1696" s="215" t="s">
        <v>1757</v>
      </c>
      <c r="E1696" s="17" t="s">
        <v>1</v>
      </c>
      <c r="F1696" s="216">
        <v>65.974999999999994</v>
      </c>
      <c r="H1696" s="32"/>
    </row>
    <row r="1697" spans="2:8" s="1" customFormat="1" ht="16.899999999999999" customHeight="1">
      <c r="B1697" s="32"/>
      <c r="C1697" s="215" t="s">
        <v>1</v>
      </c>
      <c r="D1697" s="215" t="s">
        <v>444</v>
      </c>
      <c r="E1697" s="17" t="s">
        <v>1</v>
      </c>
      <c r="F1697" s="216">
        <v>-2.9</v>
      </c>
      <c r="H1697" s="32"/>
    </row>
    <row r="1698" spans="2:8" s="1" customFormat="1" ht="16.899999999999999" customHeight="1">
      <c r="B1698" s="32"/>
      <c r="C1698" s="215" t="s">
        <v>1</v>
      </c>
      <c r="D1698" s="215" t="s">
        <v>532</v>
      </c>
      <c r="E1698" s="17" t="s">
        <v>1</v>
      </c>
      <c r="F1698" s="216">
        <v>-1.8</v>
      </c>
      <c r="H1698" s="32"/>
    </row>
    <row r="1699" spans="2:8" s="1" customFormat="1" ht="16.899999999999999" customHeight="1">
      <c r="B1699" s="32"/>
      <c r="C1699" s="215" t="s">
        <v>1</v>
      </c>
      <c r="D1699" s="215" t="s">
        <v>1758</v>
      </c>
      <c r="E1699" s="17" t="s">
        <v>1</v>
      </c>
      <c r="F1699" s="216">
        <v>-8.0399999999999991</v>
      </c>
      <c r="H1699" s="32"/>
    </row>
    <row r="1700" spans="2:8" s="1" customFormat="1" ht="16.899999999999999" customHeight="1">
      <c r="B1700" s="32"/>
      <c r="C1700" s="215" t="s">
        <v>1</v>
      </c>
      <c r="D1700" s="215" t="s">
        <v>444</v>
      </c>
      <c r="E1700" s="17" t="s">
        <v>1</v>
      </c>
      <c r="F1700" s="216">
        <v>-2.9</v>
      </c>
      <c r="H1700" s="32"/>
    </row>
    <row r="1701" spans="2:8" s="1" customFormat="1" ht="16.899999999999999" customHeight="1">
      <c r="B1701" s="32"/>
      <c r="C1701" s="215" t="s">
        <v>1</v>
      </c>
      <c r="D1701" s="215" t="s">
        <v>3626</v>
      </c>
      <c r="E1701" s="17" t="s">
        <v>1</v>
      </c>
      <c r="F1701" s="216">
        <v>164.48</v>
      </c>
      <c r="H1701" s="32"/>
    </row>
    <row r="1702" spans="2:8" s="1" customFormat="1" ht="16.899999999999999" customHeight="1">
      <c r="B1702" s="32"/>
      <c r="C1702" s="215" t="s">
        <v>1</v>
      </c>
      <c r="D1702" s="215" t="s">
        <v>1761</v>
      </c>
      <c r="E1702" s="17" t="s">
        <v>1</v>
      </c>
      <c r="F1702" s="216">
        <v>-14.4</v>
      </c>
      <c r="H1702" s="32"/>
    </row>
    <row r="1703" spans="2:8" s="1" customFormat="1" ht="16.899999999999999" customHeight="1">
      <c r="B1703" s="32"/>
      <c r="C1703" s="215" t="s">
        <v>1</v>
      </c>
      <c r="D1703" s="215" t="s">
        <v>1762</v>
      </c>
      <c r="E1703" s="17" t="s">
        <v>1</v>
      </c>
      <c r="F1703" s="216">
        <v>-8.6999999999999993</v>
      </c>
      <c r="H1703" s="32"/>
    </row>
    <row r="1704" spans="2:8" s="1" customFormat="1" ht="16.899999999999999" customHeight="1">
      <c r="B1704" s="32"/>
      <c r="C1704" s="215" t="s">
        <v>1</v>
      </c>
      <c r="D1704" s="215" t="s">
        <v>1763</v>
      </c>
      <c r="E1704" s="17" t="s">
        <v>1</v>
      </c>
      <c r="F1704" s="216">
        <v>-1.2</v>
      </c>
      <c r="H1704" s="32"/>
    </row>
    <row r="1705" spans="2:8" s="1" customFormat="1" ht="16.899999999999999" customHeight="1">
      <c r="B1705" s="32"/>
      <c r="C1705" s="215" t="s">
        <v>1</v>
      </c>
      <c r="D1705" s="215" t="s">
        <v>3627</v>
      </c>
      <c r="E1705" s="17" t="s">
        <v>1</v>
      </c>
      <c r="F1705" s="216">
        <v>42.575000000000003</v>
      </c>
      <c r="H1705" s="32"/>
    </row>
    <row r="1706" spans="2:8" s="1" customFormat="1" ht="16.899999999999999" customHeight="1">
      <c r="B1706" s="32"/>
      <c r="C1706" s="215" t="s">
        <v>1</v>
      </c>
      <c r="D1706" s="215" t="s">
        <v>1773</v>
      </c>
      <c r="E1706" s="17" t="s">
        <v>1</v>
      </c>
      <c r="F1706" s="216">
        <v>33.799999999999997</v>
      </c>
      <c r="H1706" s="32"/>
    </row>
    <row r="1707" spans="2:8" s="1" customFormat="1" ht="16.899999999999999" customHeight="1">
      <c r="B1707" s="32"/>
      <c r="C1707" s="215" t="s">
        <v>1</v>
      </c>
      <c r="D1707" s="215" t="s">
        <v>532</v>
      </c>
      <c r="E1707" s="17" t="s">
        <v>1</v>
      </c>
      <c r="F1707" s="216">
        <v>-1.8</v>
      </c>
      <c r="H1707" s="32"/>
    </row>
    <row r="1708" spans="2:8" s="1" customFormat="1" ht="16.899999999999999" customHeight="1">
      <c r="B1708" s="32"/>
      <c r="C1708" s="215" t="s">
        <v>1</v>
      </c>
      <c r="D1708" s="215" t="s">
        <v>532</v>
      </c>
      <c r="E1708" s="17" t="s">
        <v>1</v>
      </c>
      <c r="F1708" s="216">
        <v>-1.8</v>
      </c>
      <c r="H1708" s="32"/>
    </row>
    <row r="1709" spans="2:8" s="1" customFormat="1" ht="16.899999999999999" customHeight="1">
      <c r="B1709" s="32"/>
      <c r="C1709" s="215" t="s">
        <v>1</v>
      </c>
      <c r="D1709" s="215" t="s">
        <v>1775</v>
      </c>
      <c r="E1709" s="17" t="s">
        <v>1</v>
      </c>
      <c r="F1709" s="216">
        <v>46.15</v>
      </c>
      <c r="H1709" s="32"/>
    </row>
    <row r="1710" spans="2:8" s="1" customFormat="1" ht="16.899999999999999" customHeight="1">
      <c r="B1710" s="32"/>
      <c r="C1710" s="215" t="s">
        <v>1</v>
      </c>
      <c r="D1710" s="215" t="s">
        <v>523</v>
      </c>
      <c r="E1710" s="17" t="s">
        <v>1</v>
      </c>
      <c r="F1710" s="216">
        <v>-5.4</v>
      </c>
      <c r="H1710" s="32"/>
    </row>
    <row r="1711" spans="2:8" s="1" customFormat="1" ht="16.899999999999999" customHeight="1">
      <c r="B1711" s="32"/>
      <c r="C1711" s="215" t="s">
        <v>1</v>
      </c>
      <c r="D1711" s="215" t="s">
        <v>471</v>
      </c>
      <c r="E1711" s="17" t="s">
        <v>1</v>
      </c>
      <c r="F1711" s="216">
        <v>-2.4</v>
      </c>
      <c r="H1711" s="32"/>
    </row>
    <row r="1712" spans="2:8" s="1" customFormat="1" ht="16.899999999999999" customHeight="1">
      <c r="B1712" s="32"/>
      <c r="C1712" s="215" t="s">
        <v>1</v>
      </c>
      <c r="D1712" s="215" t="s">
        <v>1776</v>
      </c>
      <c r="E1712" s="17" t="s">
        <v>1</v>
      </c>
      <c r="F1712" s="216">
        <v>22.1</v>
      </c>
      <c r="H1712" s="32"/>
    </row>
    <row r="1713" spans="2:8" s="1" customFormat="1" ht="16.899999999999999" customHeight="1">
      <c r="B1713" s="32"/>
      <c r="C1713" s="215" t="s">
        <v>1</v>
      </c>
      <c r="D1713" s="215" t="s">
        <v>1106</v>
      </c>
      <c r="E1713" s="17" t="s">
        <v>1</v>
      </c>
      <c r="F1713" s="216">
        <v>-3.6</v>
      </c>
      <c r="H1713" s="32"/>
    </row>
    <row r="1714" spans="2:8" s="1" customFormat="1" ht="16.899999999999999" customHeight="1">
      <c r="B1714" s="32"/>
      <c r="C1714" s="215" t="s">
        <v>1</v>
      </c>
      <c r="D1714" s="215" t="s">
        <v>3630</v>
      </c>
      <c r="E1714" s="17" t="s">
        <v>1</v>
      </c>
      <c r="F1714" s="216">
        <v>0</v>
      </c>
      <c r="H1714" s="32"/>
    </row>
    <row r="1715" spans="2:8" s="1" customFormat="1" ht="16.899999999999999" customHeight="1">
      <c r="B1715" s="32"/>
      <c r="C1715" s="215" t="s">
        <v>1</v>
      </c>
      <c r="D1715" s="215" t="s">
        <v>3631</v>
      </c>
      <c r="E1715" s="17" t="s">
        <v>1</v>
      </c>
      <c r="F1715" s="216">
        <v>167.05</v>
      </c>
      <c r="H1715" s="32"/>
    </row>
    <row r="1716" spans="2:8" s="1" customFormat="1" ht="16.899999999999999" customHeight="1">
      <c r="B1716" s="32"/>
      <c r="C1716" s="215" t="s">
        <v>1</v>
      </c>
      <c r="D1716" s="215" t="s">
        <v>3632</v>
      </c>
      <c r="E1716" s="17" t="s">
        <v>1</v>
      </c>
      <c r="F1716" s="216">
        <v>-8.5</v>
      </c>
      <c r="H1716" s="32"/>
    </row>
    <row r="1717" spans="2:8" s="1" customFormat="1" ht="16.899999999999999" customHeight="1">
      <c r="B1717" s="32"/>
      <c r="C1717" s="215" t="s">
        <v>1</v>
      </c>
      <c r="D1717" s="215" t="s">
        <v>523</v>
      </c>
      <c r="E1717" s="17" t="s">
        <v>1</v>
      </c>
      <c r="F1717" s="216">
        <v>-5.4</v>
      </c>
      <c r="H1717" s="32"/>
    </row>
    <row r="1718" spans="2:8" s="1" customFormat="1" ht="16.899999999999999" customHeight="1">
      <c r="B1718" s="32"/>
      <c r="C1718" s="215" t="s">
        <v>1</v>
      </c>
      <c r="D1718" s="215" t="s">
        <v>481</v>
      </c>
      <c r="E1718" s="17" t="s">
        <v>1</v>
      </c>
      <c r="F1718" s="216">
        <v>-1.2</v>
      </c>
      <c r="H1718" s="32"/>
    </row>
    <row r="1719" spans="2:8" s="1" customFormat="1" ht="16.899999999999999" customHeight="1">
      <c r="B1719" s="32"/>
      <c r="C1719" s="215" t="s">
        <v>1</v>
      </c>
      <c r="D1719" s="215" t="s">
        <v>3633</v>
      </c>
      <c r="E1719" s="17" t="s">
        <v>1</v>
      </c>
      <c r="F1719" s="216">
        <v>42.075000000000003</v>
      </c>
      <c r="H1719" s="32"/>
    </row>
    <row r="1720" spans="2:8" s="1" customFormat="1" ht="16.899999999999999" customHeight="1">
      <c r="B1720" s="32"/>
      <c r="C1720" s="215" t="s">
        <v>1</v>
      </c>
      <c r="D1720" s="215" t="s">
        <v>3634</v>
      </c>
      <c r="E1720" s="17" t="s">
        <v>1</v>
      </c>
      <c r="F1720" s="216">
        <v>41.25</v>
      </c>
      <c r="H1720" s="32"/>
    </row>
    <row r="1721" spans="2:8" s="1" customFormat="1" ht="16.899999999999999" customHeight="1">
      <c r="B1721" s="32"/>
      <c r="C1721" s="215" t="s">
        <v>1</v>
      </c>
      <c r="D1721" s="215" t="s">
        <v>3635</v>
      </c>
      <c r="E1721" s="17" t="s">
        <v>1</v>
      </c>
      <c r="F1721" s="216">
        <v>41.25</v>
      </c>
      <c r="H1721" s="32"/>
    </row>
    <row r="1722" spans="2:8" s="1" customFormat="1" ht="16.899999999999999" customHeight="1">
      <c r="B1722" s="32"/>
      <c r="C1722" s="215" t="s">
        <v>1</v>
      </c>
      <c r="D1722" s="215" t="s">
        <v>3636</v>
      </c>
      <c r="E1722" s="17" t="s">
        <v>1</v>
      </c>
      <c r="F1722" s="216">
        <v>34.914000000000001</v>
      </c>
      <c r="H1722" s="32"/>
    </row>
    <row r="1723" spans="2:8" s="1" customFormat="1" ht="16.899999999999999" customHeight="1">
      <c r="B1723" s="32"/>
      <c r="C1723" s="215" t="s">
        <v>1</v>
      </c>
      <c r="D1723" s="215" t="s">
        <v>3637</v>
      </c>
      <c r="E1723" s="17" t="s">
        <v>1</v>
      </c>
      <c r="F1723" s="216">
        <v>34.914000000000001</v>
      </c>
      <c r="H1723" s="32"/>
    </row>
    <row r="1724" spans="2:8" s="1" customFormat="1" ht="16.899999999999999" customHeight="1">
      <c r="B1724" s="32"/>
      <c r="C1724" s="215" t="s">
        <v>1</v>
      </c>
      <c r="D1724" s="215" t="s">
        <v>3638</v>
      </c>
      <c r="E1724" s="17" t="s">
        <v>1</v>
      </c>
      <c r="F1724" s="216">
        <v>58.305</v>
      </c>
      <c r="H1724" s="32"/>
    </row>
    <row r="1725" spans="2:8" s="1" customFormat="1" ht="16.899999999999999" customHeight="1">
      <c r="B1725" s="32"/>
      <c r="C1725" s="215" t="s">
        <v>1</v>
      </c>
      <c r="D1725" s="215" t="s">
        <v>890</v>
      </c>
      <c r="E1725" s="17" t="s">
        <v>1</v>
      </c>
      <c r="F1725" s="216">
        <v>-6.64</v>
      </c>
      <c r="H1725" s="32"/>
    </row>
    <row r="1726" spans="2:8" s="1" customFormat="1" ht="16.899999999999999" customHeight="1">
      <c r="B1726" s="32"/>
      <c r="C1726" s="215" t="s">
        <v>1</v>
      </c>
      <c r="D1726" s="215" t="s">
        <v>3639</v>
      </c>
      <c r="E1726" s="17" t="s">
        <v>1</v>
      </c>
      <c r="F1726" s="216">
        <v>115.05</v>
      </c>
      <c r="H1726" s="32"/>
    </row>
    <row r="1727" spans="2:8" s="1" customFormat="1" ht="16.899999999999999" customHeight="1">
      <c r="B1727" s="32"/>
      <c r="C1727" s="215" t="s">
        <v>1</v>
      </c>
      <c r="D1727" s="215" t="s">
        <v>3640</v>
      </c>
      <c r="E1727" s="17" t="s">
        <v>1</v>
      </c>
      <c r="F1727" s="216">
        <v>-10.9</v>
      </c>
      <c r="H1727" s="32"/>
    </row>
    <row r="1728" spans="2:8" s="1" customFormat="1" ht="16.899999999999999" customHeight="1">
      <c r="B1728" s="32"/>
      <c r="C1728" s="215" t="s">
        <v>1</v>
      </c>
      <c r="D1728" s="215" t="s">
        <v>3641</v>
      </c>
      <c r="E1728" s="17" t="s">
        <v>1</v>
      </c>
      <c r="F1728" s="216">
        <v>-7.2</v>
      </c>
      <c r="H1728" s="32"/>
    </row>
    <row r="1729" spans="2:8" s="1" customFormat="1" ht="16.899999999999999" customHeight="1">
      <c r="B1729" s="32"/>
      <c r="C1729" s="215" t="s">
        <v>1</v>
      </c>
      <c r="D1729" s="215" t="s">
        <v>1050</v>
      </c>
      <c r="E1729" s="17" t="s">
        <v>1</v>
      </c>
      <c r="F1729" s="216">
        <v>-10.08</v>
      </c>
      <c r="H1729" s="32"/>
    </row>
    <row r="1730" spans="2:8" s="1" customFormat="1" ht="16.899999999999999" customHeight="1">
      <c r="B1730" s="32"/>
      <c r="C1730" s="215" t="s">
        <v>1884</v>
      </c>
      <c r="D1730" s="215" t="s">
        <v>161</v>
      </c>
      <c r="E1730" s="17" t="s">
        <v>1</v>
      </c>
      <c r="F1730" s="216">
        <v>1730.7570000000001</v>
      </c>
      <c r="H1730" s="32"/>
    </row>
    <row r="1731" spans="2:8" s="1" customFormat="1" ht="16.899999999999999" customHeight="1">
      <c r="B1731" s="32"/>
      <c r="C1731" s="217" t="s">
        <v>8385</v>
      </c>
      <c r="H1731" s="32"/>
    </row>
    <row r="1732" spans="2:8" s="1" customFormat="1" ht="22.5">
      <c r="B1732" s="32"/>
      <c r="C1732" s="215" t="s">
        <v>3616</v>
      </c>
      <c r="D1732" s="215" t="s">
        <v>3617</v>
      </c>
      <c r="E1732" s="17" t="s">
        <v>178</v>
      </c>
      <c r="F1732" s="216">
        <v>1730.7570000000001</v>
      </c>
      <c r="H1732" s="32"/>
    </row>
    <row r="1733" spans="2:8" s="1" customFormat="1" ht="22.5">
      <c r="B1733" s="32"/>
      <c r="C1733" s="215" t="s">
        <v>2577</v>
      </c>
      <c r="D1733" s="215" t="s">
        <v>2578</v>
      </c>
      <c r="E1733" s="17" t="s">
        <v>178</v>
      </c>
      <c r="F1733" s="216">
        <v>173.07599999999999</v>
      </c>
      <c r="H1733" s="32"/>
    </row>
    <row r="1734" spans="2:8" s="1" customFormat="1" ht="16.899999999999999" customHeight="1">
      <c r="B1734" s="32"/>
      <c r="C1734" s="211" t="s">
        <v>1935</v>
      </c>
      <c r="D1734" s="212" t="s">
        <v>1936</v>
      </c>
      <c r="E1734" s="213" t="s">
        <v>178</v>
      </c>
      <c r="F1734" s="214">
        <v>172.81299999999999</v>
      </c>
      <c r="H1734" s="32"/>
    </row>
    <row r="1735" spans="2:8" s="1" customFormat="1" ht="16.899999999999999" customHeight="1">
      <c r="B1735" s="32"/>
      <c r="C1735" s="215" t="s">
        <v>1</v>
      </c>
      <c r="D1735" s="215" t="s">
        <v>3484</v>
      </c>
      <c r="E1735" s="17" t="s">
        <v>1</v>
      </c>
      <c r="F1735" s="216">
        <v>0</v>
      </c>
      <c r="H1735" s="32"/>
    </row>
    <row r="1736" spans="2:8" s="1" customFormat="1" ht="16.899999999999999" customHeight="1">
      <c r="B1736" s="32"/>
      <c r="C1736" s="215" t="s">
        <v>1</v>
      </c>
      <c r="D1736" s="215" t="s">
        <v>3485</v>
      </c>
      <c r="E1736" s="17" t="s">
        <v>1</v>
      </c>
      <c r="F1736" s="216">
        <v>0</v>
      </c>
      <c r="H1736" s="32"/>
    </row>
    <row r="1737" spans="2:8" s="1" customFormat="1" ht="16.899999999999999" customHeight="1">
      <c r="B1737" s="32"/>
      <c r="C1737" s="215" t="s">
        <v>1</v>
      </c>
      <c r="D1737" s="215" t="s">
        <v>3486</v>
      </c>
      <c r="E1737" s="17" t="s">
        <v>1</v>
      </c>
      <c r="F1737" s="216">
        <v>0</v>
      </c>
      <c r="H1737" s="32"/>
    </row>
    <row r="1738" spans="2:8" s="1" customFormat="1" ht="16.899999999999999" customHeight="1">
      <c r="B1738" s="32"/>
      <c r="C1738" s="215" t="s">
        <v>1</v>
      </c>
      <c r="D1738" s="215" t="s">
        <v>3487</v>
      </c>
      <c r="E1738" s="17" t="s">
        <v>1</v>
      </c>
      <c r="F1738" s="216">
        <v>0</v>
      </c>
      <c r="H1738" s="32"/>
    </row>
    <row r="1739" spans="2:8" s="1" customFormat="1" ht="16.899999999999999" customHeight="1">
      <c r="B1739" s="32"/>
      <c r="C1739" s="215" t="s">
        <v>1</v>
      </c>
      <c r="D1739" s="215" t="s">
        <v>3488</v>
      </c>
      <c r="E1739" s="17" t="s">
        <v>1</v>
      </c>
      <c r="F1739" s="216">
        <v>0</v>
      </c>
      <c r="H1739" s="32"/>
    </row>
    <row r="1740" spans="2:8" s="1" customFormat="1" ht="16.899999999999999" customHeight="1">
      <c r="B1740" s="32"/>
      <c r="C1740" s="215" t="s">
        <v>1</v>
      </c>
      <c r="D1740" s="215" t="s">
        <v>1</v>
      </c>
      <c r="E1740" s="17" t="s">
        <v>1</v>
      </c>
      <c r="F1740" s="216">
        <v>0</v>
      </c>
      <c r="H1740" s="32"/>
    </row>
    <row r="1741" spans="2:8" s="1" customFormat="1" ht="16.899999999999999" customHeight="1">
      <c r="B1741" s="32"/>
      <c r="C1741" s="215" t="s">
        <v>1</v>
      </c>
      <c r="D1741" s="215" t="s">
        <v>3489</v>
      </c>
      <c r="E1741" s="17" t="s">
        <v>1</v>
      </c>
      <c r="F1741" s="216">
        <v>0</v>
      </c>
      <c r="H1741" s="32"/>
    </row>
    <row r="1742" spans="2:8" s="1" customFormat="1" ht="16.899999999999999" customHeight="1">
      <c r="B1742" s="32"/>
      <c r="C1742" s="215" t="s">
        <v>1</v>
      </c>
      <c r="D1742" s="215" t="s">
        <v>3490</v>
      </c>
      <c r="E1742" s="17" t="s">
        <v>1</v>
      </c>
      <c r="F1742" s="216">
        <v>0</v>
      </c>
      <c r="H1742" s="32"/>
    </row>
    <row r="1743" spans="2:8" s="1" customFormat="1" ht="16.899999999999999" customHeight="1">
      <c r="B1743" s="32"/>
      <c r="C1743" s="215" t="s">
        <v>1</v>
      </c>
      <c r="D1743" s="215" t="s">
        <v>3004</v>
      </c>
      <c r="E1743" s="17" t="s">
        <v>1</v>
      </c>
      <c r="F1743" s="216">
        <v>0</v>
      </c>
      <c r="H1743" s="32"/>
    </row>
    <row r="1744" spans="2:8" s="1" customFormat="1" ht="16.899999999999999" customHeight="1">
      <c r="B1744" s="32"/>
      <c r="C1744" s="215" t="s">
        <v>1</v>
      </c>
      <c r="D1744" s="215" t="s">
        <v>3491</v>
      </c>
      <c r="E1744" s="17" t="s">
        <v>1</v>
      </c>
      <c r="F1744" s="216">
        <v>0</v>
      </c>
      <c r="H1744" s="32"/>
    </row>
    <row r="1745" spans="2:8" s="1" customFormat="1" ht="16.899999999999999" customHeight="1">
      <c r="B1745" s="32"/>
      <c r="C1745" s="215" t="s">
        <v>1</v>
      </c>
      <c r="D1745" s="215" t="s">
        <v>1</v>
      </c>
      <c r="E1745" s="17" t="s">
        <v>1</v>
      </c>
      <c r="F1745" s="216">
        <v>0</v>
      </c>
      <c r="H1745" s="32"/>
    </row>
    <row r="1746" spans="2:8" s="1" customFormat="1" ht="16.899999999999999" customHeight="1">
      <c r="B1746" s="32"/>
      <c r="C1746" s="215" t="s">
        <v>1</v>
      </c>
      <c r="D1746" s="215" t="s">
        <v>3492</v>
      </c>
      <c r="E1746" s="17" t="s">
        <v>1</v>
      </c>
      <c r="F1746" s="216">
        <v>0</v>
      </c>
      <c r="H1746" s="32"/>
    </row>
    <row r="1747" spans="2:8" s="1" customFormat="1" ht="16.899999999999999" customHeight="1">
      <c r="B1747" s="32"/>
      <c r="C1747" s="215" t="s">
        <v>1</v>
      </c>
      <c r="D1747" s="215" t="s">
        <v>3493</v>
      </c>
      <c r="E1747" s="17" t="s">
        <v>1</v>
      </c>
      <c r="F1747" s="216">
        <v>0</v>
      </c>
      <c r="H1747" s="32"/>
    </row>
    <row r="1748" spans="2:8" s="1" customFormat="1" ht="16.899999999999999" customHeight="1">
      <c r="B1748" s="32"/>
      <c r="C1748" s="215" t="s">
        <v>1</v>
      </c>
      <c r="D1748" s="215" t="s">
        <v>3494</v>
      </c>
      <c r="E1748" s="17" t="s">
        <v>1</v>
      </c>
      <c r="F1748" s="216">
        <v>0</v>
      </c>
      <c r="H1748" s="32"/>
    </row>
    <row r="1749" spans="2:8" s="1" customFormat="1" ht="16.899999999999999" customHeight="1">
      <c r="B1749" s="32"/>
      <c r="C1749" s="215" t="s">
        <v>1</v>
      </c>
      <c r="D1749" s="215" t="s">
        <v>3495</v>
      </c>
      <c r="E1749" s="17" t="s">
        <v>1</v>
      </c>
      <c r="F1749" s="216">
        <v>0</v>
      </c>
      <c r="H1749" s="32"/>
    </row>
    <row r="1750" spans="2:8" s="1" customFormat="1" ht="16.899999999999999" customHeight="1">
      <c r="B1750" s="32"/>
      <c r="C1750" s="215" t="s">
        <v>1</v>
      </c>
      <c r="D1750" s="215" t="s">
        <v>3496</v>
      </c>
      <c r="E1750" s="17" t="s">
        <v>1</v>
      </c>
      <c r="F1750" s="216">
        <v>0</v>
      </c>
      <c r="H1750" s="32"/>
    </row>
    <row r="1751" spans="2:8" s="1" customFormat="1" ht="16.899999999999999" customHeight="1">
      <c r="B1751" s="32"/>
      <c r="C1751" s="215" t="s">
        <v>1</v>
      </c>
      <c r="D1751" s="215" t="s">
        <v>3497</v>
      </c>
      <c r="E1751" s="17" t="s">
        <v>1</v>
      </c>
      <c r="F1751" s="216">
        <v>0</v>
      </c>
      <c r="H1751" s="32"/>
    </row>
    <row r="1752" spans="2:8" s="1" customFormat="1" ht="16.899999999999999" customHeight="1">
      <c r="B1752" s="32"/>
      <c r="C1752" s="215" t="s">
        <v>1</v>
      </c>
      <c r="D1752" s="215" t="s">
        <v>3498</v>
      </c>
      <c r="E1752" s="17" t="s">
        <v>1</v>
      </c>
      <c r="F1752" s="216">
        <v>0</v>
      </c>
      <c r="H1752" s="32"/>
    </row>
    <row r="1753" spans="2:8" s="1" customFormat="1" ht="16.899999999999999" customHeight="1">
      <c r="B1753" s="32"/>
      <c r="C1753" s="215" t="s">
        <v>1</v>
      </c>
      <c r="D1753" s="215" t="s">
        <v>3499</v>
      </c>
      <c r="E1753" s="17" t="s">
        <v>1</v>
      </c>
      <c r="F1753" s="216">
        <v>0</v>
      </c>
      <c r="H1753" s="32"/>
    </row>
    <row r="1754" spans="2:8" s="1" customFormat="1" ht="22.5">
      <c r="B1754" s="32"/>
      <c r="C1754" s="215" t="s">
        <v>1</v>
      </c>
      <c r="D1754" s="215" t="s">
        <v>3500</v>
      </c>
      <c r="E1754" s="17" t="s">
        <v>1</v>
      </c>
      <c r="F1754" s="216">
        <v>122.745</v>
      </c>
      <c r="H1754" s="32"/>
    </row>
    <row r="1755" spans="2:8" s="1" customFormat="1" ht="16.899999999999999" customHeight="1">
      <c r="B1755" s="32"/>
      <c r="C1755" s="215" t="s">
        <v>1</v>
      </c>
      <c r="D1755" s="215" t="s">
        <v>3501</v>
      </c>
      <c r="E1755" s="17" t="s">
        <v>1</v>
      </c>
      <c r="F1755" s="216">
        <v>21.63</v>
      </c>
      <c r="H1755" s="32"/>
    </row>
    <row r="1756" spans="2:8" s="1" customFormat="1" ht="16.899999999999999" customHeight="1">
      <c r="B1756" s="32"/>
      <c r="C1756" s="215" t="s">
        <v>1</v>
      </c>
      <c r="D1756" s="215" t="s">
        <v>3502</v>
      </c>
      <c r="E1756" s="17" t="s">
        <v>1</v>
      </c>
      <c r="F1756" s="216">
        <v>28.437999999999999</v>
      </c>
      <c r="H1756" s="32"/>
    </row>
    <row r="1757" spans="2:8" s="1" customFormat="1" ht="16.899999999999999" customHeight="1">
      <c r="B1757" s="32"/>
      <c r="C1757" s="215" t="s">
        <v>1935</v>
      </c>
      <c r="D1757" s="215" t="s">
        <v>161</v>
      </c>
      <c r="E1757" s="17" t="s">
        <v>1</v>
      </c>
      <c r="F1757" s="216">
        <v>172.81299999999999</v>
      </c>
      <c r="H1757" s="32"/>
    </row>
    <row r="1758" spans="2:8" s="1" customFormat="1" ht="16.899999999999999" customHeight="1">
      <c r="B1758" s="32"/>
      <c r="C1758" s="217" t="s">
        <v>8385</v>
      </c>
      <c r="H1758" s="32"/>
    </row>
    <row r="1759" spans="2:8" s="1" customFormat="1" ht="22.5">
      <c r="B1759" s="32"/>
      <c r="C1759" s="215" t="s">
        <v>3481</v>
      </c>
      <c r="D1759" s="215" t="s">
        <v>3482</v>
      </c>
      <c r="E1759" s="17" t="s">
        <v>178</v>
      </c>
      <c r="F1759" s="216">
        <v>172.81299999999999</v>
      </c>
      <c r="H1759" s="32"/>
    </row>
    <row r="1760" spans="2:8" s="1" customFormat="1" ht="16.899999999999999" customHeight="1">
      <c r="B1760" s="32"/>
      <c r="C1760" s="215" t="s">
        <v>2571</v>
      </c>
      <c r="D1760" s="215" t="s">
        <v>2572</v>
      </c>
      <c r="E1760" s="17" t="s">
        <v>178</v>
      </c>
      <c r="F1760" s="216">
        <v>186.673</v>
      </c>
      <c r="H1760" s="32"/>
    </row>
    <row r="1761" spans="2:8" s="1" customFormat="1" ht="22.5">
      <c r="B1761" s="32"/>
      <c r="C1761" s="215" t="s">
        <v>2574</v>
      </c>
      <c r="D1761" s="215" t="s">
        <v>2575</v>
      </c>
      <c r="E1761" s="17" t="s">
        <v>178</v>
      </c>
      <c r="F1761" s="216">
        <v>186.673</v>
      </c>
      <c r="H1761" s="32"/>
    </row>
    <row r="1762" spans="2:8" s="1" customFormat="1" ht="22.5">
      <c r="B1762" s="32"/>
      <c r="C1762" s="215" t="s">
        <v>2655</v>
      </c>
      <c r="D1762" s="215" t="s">
        <v>2656</v>
      </c>
      <c r="E1762" s="17" t="s">
        <v>178</v>
      </c>
      <c r="F1762" s="216">
        <v>835.53</v>
      </c>
      <c r="H1762" s="32"/>
    </row>
    <row r="1763" spans="2:8" s="1" customFormat="1" ht="22.5">
      <c r="B1763" s="32"/>
      <c r="C1763" s="215" t="s">
        <v>2650</v>
      </c>
      <c r="D1763" s="215" t="s">
        <v>2651</v>
      </c>
      <c r="E1763" s="17" t="s">
        <v>178</v>
      </c>
      <c r="F1763" s="216">
        <v>835.53</v>
      </c>
      <c r="H1763" s="32"/>
    </row>
    <row r="1764" spans="2:8" s="1" customFormat="1" ht="16.899999999999999" customHeight="1">
      <c r="B1764" s="32"/>
      <c r="C1764" s="215" t="s">
        <v>3339</v>
      </c>
      <c r="D1764" s="215" t="s">
        <v>3340</v>
      </c>
      <c r="E1764" s="17" t="s">
        <v>178</v>
      </c>
      <c r="F1764" s="216">
        <v>628.89</v>
      </c>
      <c r="H1764" s="32"/>
    </row>
    <row r="1765" spans="2:8" s="1" customFormat="1" ht="22.5">
      <c r="B1765" s="32"/>
      <c r="C1765" s="215" t="s">
        <v>3505</v>
      </c>
      <c r="D1765" s="215" t="s">
        <v>3506</v>
      </c>
      <c r="E1765" s="17" t="s">
        <v>178</v>
      </c>
      <c r="F1765" s="216">
        <v>183.18199999999999</v>
      </c>
      <c r="H1765" s="32"/>
    </row>
    <row r="1766" spans="2:8" s="1" customFormat="1" ht="16.899999999999999" customHeight="1">
      <c r="B1766" s="32"/>
      <c r="C1766" s="211" t="s">
        <v>3726</v>
      </c>
      <c r="D1766" s="212" t="s">
        <v>8419</v>
      </c>
      <c r="E1766" s="213" t="s">
        <v>178</v>
      </c>
      <c r="F1766" s="214">
        <v>1824.028</v>
      </c>
      <c r="H1766" s="32"/>
    </row>
    <row r="1767" spans="2:8" s="1" customFormat="1" ht="16.899999999999999" customHeight="1">
      <c r="B1767" s="32"/>
      <c r="C1767" s="215" t="s">
        <v>1</v>
      </c>
      <c r="D1767" s="215" t="s">
        <v>3725</v>
      </c>
      <c r="E1767" s="17" t="s">
        <v>1</v>
      </c>
      <c r="F1767" s="216">
        <v>0</v>
      </c>
      <c r="H1767" s="32"/>
    </row>
    <row r="1768" spans="2:8" s="1" customFormat="1" ht="16.899999999999999" customHeight="1">
      <c r="B1768" s="32"/>
      <c r="C1768" s="215" t="s">
        <v>1</v>
      </c>
      <c r="D1768" s="215" t="s">
        <v>1905</v>
      </c>
      <c r="E1768" s="17" t="s">
        <v>1</v>
      </c>
      <c r="F1768" s="216">
        <v>593.24199999999996</v>
      </c>
      <c r="H1768" s="32"/>
    </row>
    <row r="1769" spans="2:8" s="1" customFormat="1" ht="16.899999999999999" customHeight="1">
      <c r="B1769" s="32"/>
      <c r="C1769" s="215" t="s">
        <v>1</v>
      </c>
      <c r="D1769" s="215" t="s">
        <v>1908</v>
      </c>
      <c r="E1769" s="17" t="s">
        <v>1</v>
      </c>
      <c r="F1769" s="216">
        <v>1230.7860000000001</v>
      </c>
      <c r="H1769" s="32"/>
    </row>
    <row r="1770" spans="2:8" s="1" customFormat="1" ht="16.899999999999999" customHeight="1">
      <c r="B1770" s="32"/>
      <c r="C1770" s="215" t="s">
        <v>3726</v>
      </c>
      <c r="D1770" s="215" t="s">
        <v>3727</v>
      </c>
      <c r="E1770" s="17" t="s">
        <v>1</v>
      </c>
      <c r="F1770" s="216">
        <v>1824.028</v>
      </c>
      <c r="H1770" s="32"/>
    </row>
    <row r="1771" spans="2:8" s="1" customFormat="1" ht="16.899999999999999" customHeight="1">
      <c r="B1771" s="32"/>
      <c r="C1771" s="211" t="s">
        <v>3702</v>
      </c>
      <c r="D1771" s="212" t="s">
        <v>8420</v>
      </c>
      <c r="E1771" s="213" t="s">
        <v>178</v>
      </c>
      <c r="F1771" s="214">
        <v>1950.6780000000001</v>
      </c>
      <c r="H1771" s="32"/>
    </row>
    <row r="1772" spans="2:8" s="1" customFormat="1" ht="16.899999999999999" customHeight="1">
      <c r="B1772" s="32"/>
      <c r="C1772" s="215" t="s">
        <v>1</v>
      </c>
      <c r="D1772" s="215" t="s">
        <v>3701</v>
      </c>
      <c r="E1772" s="17" t="s">
        <v>1</v>
      </c>
      <c r="F1772" s="216">
        <v>0</v>
      </c>
      <c r="H1772" s="32"/>
    </row>
    <row r="1773" spans="2:8" s="1" customFormat="1" ht="16.899999999999999" customHeight="1">
      <c r="B1773" s="32"/>
      <c r="C1773" s="215" t="s">
        <v>1</v>
      </c>
      <c r="D1773" s="215" t="s">
        <v>1861</v>
      </c>
      <c r="E1773" s="17" t="s">
        <v>1</v>
      </c>
      <c r="F1773" s="216">
        <v>1569.1579999999999</v>
      </c>
      <c r="H1773" s="32"/>
    </row>
    <row r="1774" spans="2:8" s="1" customFormat="1" ht="16.899999999999999" customHeight="1">
      <c r="B1774" s="32"/>
      <c r="C1774" s="215" t="s">
        <v>1</v>
      </c>
      <c r="D1774" s="215" t="s">
        <v>1890</v>
      </c>
      <c r="E1774" s="17" t="s">
        <v>1</v>
      </c>
      <c r="F1774" s="216">
        <v>381.52</v>
      </c>
      <c r="H1774" s="32"/>
    </row>
    <row r="1775" spans="2:8" s="1" customFormat="1" ht="16.899999999999999" customHeight="1">
      <c r="B1775" s="32"/>
      <c r="C1775" s="215" t="s">
        <v>3702</v>
      </c>
      <c r="D1775" s="215" t="s">
        <v>3703</v>
      </c>
      <c r="E1775" s="17" t="s">
        <v>1</v>
      </c>
      <c r="F1775" s="216">
        <v>1950.6780000000001</v>
      </c>
      <c r="H1775" s="32"/>
    </row>
    <row r="1776" spans="2:8" s="1" customFormat="1" ht="16.899999999999999" customHeight="1">
      <c r="B1776" s="32"/>
      <c r="C1776" s="211" t="s">
        <v>3740</v>
      </c>
      <c r="D1776" s="212" t="s">
        <v>8421</v>
      </c>
      <c r="E1776" s="213" t="s">
        <v>178</v>
      </c>
      <c r="F1776" s="214">
        <v>719.45899999999995</v>
      </c>
      <c r="H1776" s="32"/>
    </row>
    <row r="1777" spans="2:8" s="1" customFormat="1" ht="16.899999999999999" customHeight="1">
      <c r="B1777" s="32"/>
      <c r="C1777" s="215" t="s">
        <v>1</v>
      </c>
      <c r="D1777" s="215" t="s">
        <v>3739</v>
      </c>
      <c r="E1777" s="17" t="s">
        <v>1</v>
      </c>
      <c r="F1777" s="216">
        <v>0</v>
      </c>
      <c r="H1777" s="32"/>
    </row>
    <row r="1778" spans="2:8" s="1" customFormat="1" ht="16.899999999999999" customHeight="1">
      <c r="B1778" s="32"/>
      <c r="C1778" s="215" t="s">
        <v>1</v>
      </c>
      <c r="D1778" s="215" t="s">
        <v>1881</v>
      </c>
      <c r="E1778" s="17" t="s">
        <v>1</v>
      </c>
      <c r="F1778" s="216">
        <v>427.15699999999998</v>
      </c>
      <c r="H1778" s="32"/>
    </row>
    <row r="1779" spans="2:8" s="1" customFormat="1" ht="16.899999999999999" customHeight="1">
      <c r="B1779" s="32"/>
      <c r="C1779" s="215" t="s">
        <v>1</v>
      </c>
      <c r="D1779" s="215" t="s">
        <v>1911</v>
      </c>
      <c r="E1779" s="17" t="s">
        <v>1</v>
      </c>
      <c r="F1779" s="216">
        <v>292.30200000000002</v>
      </c>
      <c r="H1779" s="32"/>
    </row>
    <row r="1780" spans="2:8" s="1" customFormat="1" ht="16.899999999999999" customHeight="1">
      <c r="B1780" s="32"/>
      <c r="C1780" s="215" t="s">
        <v>3740</v>
      </c>
      <c r="D1780" s="215" t="s">
        <v>3741</v>
      </c>
      <c r="E1780" s="17" t="s">
        <v>1</v>
      </c>
      <c r="F1780" s="216">
        <v>719.45899999999995</v>
      </c>
      <c r="H1780" s="32"/>
    </row>
    <row r="1781" spans="2:8" s="1" customFormat="1" ht="16.899999999999999" customHeight="1">
      <c r="B1781" s="32"/>
      <c r="C1781" s="211" t="s">
        <v>1905</v>
      </c>
      <c r="D1781" s="212" t="s">
        <v>1906</v>
      </c>
      <c r="E1781" s="213" t="s">
        <v>178</v>
      </c>
      <c r="F1781" s="214">
        <v>593.24199999999996</v>
      </c>
      <c r="H1781" s="32"/>
    </row>
    <row r="1782" spans="2:8" s="1" customFormat="1" ht="16.899999999999999" customHeight="1">
      <c r="B1782" s="32"/>
      <c r="C1782" s="215" t="s">
        <v>1</v>
      </c>
      <c r="D1782" s="215" t="s">
        <v>2376</v>
      </c>
      <c r="E1782" s="17" t="s">
        <v>1</v>
      </c>
      <c r="F1782" s="216">
        <v>0</v>
      </c>
      <c r="H1782" s="32"/>
    </row>
    <row r="1783" spans="2:8" s="1" customFormat="1" ht="16.899999999999999" customHeight="1">
      <c r="B1783" s="32"/>
      <c r="C1783" s="215" t="s">
        <v>1</v>
      </c>
      <c r="D1783" s="215" t="s">
        <v>2377</v>
      </c>
      <c r="E1783" s="17" t="s">
        <v>1</v>
      </c>
      <c r="F1783" s="216">
        <v>50.7</v>
      </c>
      <c r="H1783" s="32"/>
    </row>
    <row r="1784" spans="2:8" s="1" customFormat="1" ht="16.899999999999999" customHeight="1">
      <c r="B1784" s="32"/>
      <c r="C1784" s="215" t="s">
        <v>1</v>
      </c>
      <c r="D1784" s="215" t="s">
        <v>2378</v>
      </c>
      <c r="E1784" s="17" t="s">
        <v>1</v>
      </c>
      <c r="F1784" s="216">
        <v>-2.88</v>
      </c>
      <c r="H1784" s="32"/>
    </row>
    <row r="1785" spans="2:8" s="1" customFormat="1" ht="16.899999999999999" customHeight="1">
      <c r="B1785" s="32"/>
      <c r="C1785" s="215" t="s">
        <v>1</v>
      </c>
      <c r="D1785" s="215" t="s">
        <v>2379</v>
      </c>
      <c r="E1785" s="17" t="s">
        <v>1</v>
      </c>
      <c r="F1785" s="216">
        <v>-3.24</v>
      </c>
      <c r="H1785" s="32"/>
    </row>
    <row r="1786" spans="2:8" s="1" customFormat="1" ht="16.899999999999999" customHeight="1">
      <c r="B1786" s="32"/>
      <c r="C1786" s="215" t="s">
        <v>1</v>
      </c>
      <c r="D1786" s="215" t="s">
        <v>829</v>
      </c>
      <c r="E1786" s="17" t="s">
        <v>1</v>
      </c>
      <c r="F1786" s="216">
        <v>62.92</v>
      </c>
      <c r="H1786" s="32"/>
    </row>
    <row r="1787" spans="2:8" s="1" customFormat="1" ht="16.899999999999999" customHeight="1">
      <c r="B1787" s="32"/>
      <c r="C1787" s="215" t="s">
        <v>1</v>
      </c>
      <c r="D1787" s="215" t="s">
        <v>830</v>
      </c>
      <c r="E1787" s="17" t="s">
        <v>1</v>
      </c>
      <c r="F1787" s="216">
        <v>-6.84</v>
      </c>
      <c r="H1787" s="32"/>
    </row>
    <row r="1788" spans="2:8" s="1" customFormat="1" ht="16.899999999999999" customHeight="1">
      <c r="B1788" s="32"/>
      <c r="C1788" s="215" t="s">
        <v>1</v>
      </c>
      <c r="D1788" s="215" t="s">
        <v>831</v>
      </c>
      <c r="E1788" s="17" t="s">
        <v>1</v>
      </c>
      <c r="F1788" s="216">
        <v>62.854999999999997</v>
      </c>
      <c r="H1788" s="32"/>
    </row>
    <row r="1789" spans="2:8" s="1" customFormat="1" ht="16.899999999999999" customHeight="1">
      <c r="B1789" s="32"/>
      <c r="C1789" s="215" t="s">
        <v>1</v>
      </c>
      <c r="D1789" s="215" t="s">
        <v>830</v>
      </c>
      <c r="E1789" s="17" t="s">
        <v>1</v>
      </c>
      <c r="F1789" s="216">
        <v>-6.84</v>
      </c>
      <c r="H1789" s="32"/>
    </row>
    <row r="1790" spans="2:8" s="1" customFormat="1" ht="16.899999999999999" customHeight="1">
      <c r="B1790" s="32"/>
      <c r="C1790" s="215" t="s">
        <v>1</v>
      </c>
      <c r="D1790" s="215" t="s">
        <v>832</v>
      </c>
      <c r="E1790" s="17" t="s">
        <v>1</v>
      </c>
      <c r="F1790" s="216">
        <v>29.483000000000001</v>
      </c>
      <c r="H1790" s="32"/>
    </row>
    <row r="1791" spans="2:8" s="1" customFormat="1" ht="16.899999999999999" customHeight="1">
      <c r="B1791" s="32"/>
      <c r="C1791" s="215" t="s">
        <v>1</v>
      </c>
      <c r="D1791" s="215" t="s">
        <v>2380</v>
      </c>
      <c r="E1791" s="17" t="s">
        <v>1</v>
      </c>
      <c r="F1791" s="216">
        <v>-1.4850000000000001</v>
      </c>
      <c r="H1791" s="32"/>
    </row>
    <row r="1792" spans="2:8" s="1" customFormat="1" ht="16.899999999999999" customHeight="1">
      <c r="B1792" s="32"/>
      <c r="C1792" s="215" t="s">
        <v>1</v>
      </c>
      <c r="D1792" s="215" t="s">
        <v>833</v>
      </c>
      <c r="E1792" s="17" t="s">
        <v>1</v>
      </c>
      <c r="F1792" s="216">
        <v>29.451000000000001</v>
      </c>
      <c r="H1792" s="32"/>
    </row>
    <row r="1793" spans="2:8" s="1" customFormat="1" ht="16.899999999999999" customHeight="1">
      <c r="B1793" s="32"/>
      <c r="C1793" s="215" t="s">
        <v>1</v>
      </c>
      <c r="D1793" s="215" t="s">
        <v>2380</v>
      </c>
      <c r="E1793" s="17" t="s">
        <v>1</v>
      </c>
      <c r="F1793" s="216">
        <v>-1.4850000000000001</v>
      </c>
      <c r="H1793" s="32"/>
    </row>
    <row r="1794" spans="2:8" s="1" customFormat="1" ht="16.899999999999999" customHeight="1">
      <c r="B1794" s="32"/>
      <c r="C1794" s="215" t="s">
        <v>1</v>
      </c>
      <c r="D1794" s="215" t="s">
        <v>834</v>
      </c>
      <c r="E1794" s="17" t="s">
        <v>1</v>
      </c>
      <c r="F1794" s="216">
        <v>30.556999999999999</v>
      </c>
      <c r="H1794" s="32"/>
    </row>
    <row r="1795" spans="2:8" s="1" customFormat="1" ht="16.899999999999999" customHeight="1">
      <c r="B1795" s="32"/>
      <c r="C1795" s="215" t="s">
        <v>1</v>
      </c>
      <c r="D1795" s="215" t="s">
        <v>2380</v>
      </c>
      <c r="E1795" s="17" t="s">
        <v>1</v>
      </c>
      <c r="F1795" s="216">
        <v>-1.4850000000000001</v>
      </c>
      <c r="H1795" s="32"/>
    </row>
    <row r="1796" spans="2:8" s="1" customFormat="1" ht="16.899999999999999" customHeight="1">
      <c r="B1796" s="32"/>
      <c r="C1796" s="215" t="s">
        <v>1</v>
      </c>
      <c r="D1796" s="215" t="s">
        <v>2381</v>
      </c>
      <c r="E1796" s="17" t="s">
        <v>1</v>
      </c>
      <c r="F1796" s="216">
        <v>2.9</v>
      </c>
      <c r="H1796" s="32"/>
    </row>
    <row r="1797" spans="2:8" s="1" customFormat="1" ht="16.899999999999999" customHeight="1">
      <c r="B1797" s="32"/>
      <c r="C1797" s="215" t="s">
        <v>1</v>
      </c>
      <c r="D1797" s="215" t="s">
        <v>2382</v>
      </c>
      <c r="E1797" s="17" t="s">
        <v>1</v>
      </c>
      <c r="F1797" s="216">
        <v>39.033000000000001</v>
      </c>
      <c r="H1797" s="32"/>
    </row>
    <row r="1798" spans="2:8" s="1" customFormat="1" ht="16.899999999999999" customHeight="1">
      <c r="B1798" s="32"/>
      <c r="C1798" s="215" t="s">
        <v>1</v>
      </c>
      <c r="D1798" s="215" t="s">
        <v>871</v>
      </c>
      <c r="E1798" s="17" t="s">
        <v>1</v>
      </c>
      <c r="F1798" s="216">
        <v>-5.04</v>
      </c>
      <c r="H1798" s="32"/>
    </row>
    <row r="1799" spans="2:8" s="1" customFormat="1" ht="16.899999999999999" customHeight="1">
      <c r="B1799" s="32"/>
      <c r="C1799" s="215" t="s">
        <v>1</v>
      </c>
      <c r="D1799" s="215" t="s">
        <v>2383</v>
      </c>
      <c r="E1799" s="17" t="s">
        <v>1</v>
      </c>
      <c r="F1799" s="216">
        <v>9.6690000000000005</v>
      </c>
      <c r="H1799" s="32"/>
    </row>
    <row r="1800" spans="2:8" s="1" customFormat="1" ht="16.899999999999999" customHeight="1">
      <c r="B1800" s="32"/>
      <c r="C1800" s="215" t="s">
        <v>1</v>
      </c>
      <c r="D1800" s="215" t="s">
        <v>871</v>
      </c>
      <c r="E1800" s="17" t="s">
        <v>1</v>
      </c>
      <c r="F1800" s="216">
        <v>-5.04</v>
      </c>
      <c r="H1800" s="32"/>
    </row>
    <row r="1801" spans="2:8" s="1" customFormat="1" ht="16.899999999999999" customHeight="1">
      <c r="B1801" s="32"/>
      <c r="C1801" s="215" t="s">
        <v>1</v>
      </c>
      <c r="D1801" s="215" t="s">
        <v>2384</v>
      </c>
      <c r="E1801" s="17" t="s">
        <v>1</v>
      </c>
      <c r="F1801" s="216">
        <v>0</v>
      </c>
      <c r="H1801" s="32"/>
    </row>
    <row r="1802" spans="2:8" s="1" customFormat="1" ht="16.899999999999999" customHeight="1">
      <c r="B1802" s="32"/>
      <c r="C1802" s="215" t="s">
        <v>1</v>
      </c>
      <c r="D1802" s="215" t="s">
        <v>2385</v>
      </c>
      <c r="E1802" s="17" t="s">
        <v>1</v>
      </c>
      <c r="F1802" s="216">
        <v>23.725000000000001</v>
      </c>
      <c r="H1802" s="32"/>
    </row>
    <row r="1803" spans="2:8" s="1" customFormat="1" ht="16.899999999999999" customHeight="1">
      <c r="B1803" s="32"/>
      <c r="C1803" s="215" t="s">
        <v>1</v>
      </c>
      <c r="D1803" s="215" t="s">
        <v>791</v>
      </c>
      <c r="E1803" s="17" t="s">
        <v>1</v>
      </c>
      <c r="F1803" s="216">
        <v>-5.04</v>
      </c>
      <c r="H1803" s="32"/>
    </row>
    <row r="1804" spans="2:8" s="1" customFormat="1" ht="16.899999999999999" customHeight="1">
      <c r="B1804" s="32"/>
      <c r="C1804" s="215" t="s">
        <v>1</v>
      </c>
      <c r="D1804" s="215" t="s">
        <v>2386</v>
      </c>
      <c r="E1804" s="17" t="s">
        <v>1</v>
      </c>
      <c r="F1804" s="216">
        <v>28.6</v>
      </c>
      <c r="H1804" s="32"/>
    </row>
    <row r="1805" spans="2:8" s="1" customFormat="1" ht="16.899999999999999" customHeight="1">
      <c r="B1805" s="32"/>
      <c r="C1805" s="215" t="s">
        <v>1</v>
      </c>
      <c r="D1805" s="215" t="s">
        <v>2387</v>
      </c>
      <c r="E1805" s="17" t="s">
        <v>1</v>
      </c>
      <c r="F1805" s="216">
        <v>35.75</v>
      </c>
      <c r="H1805" s="32"/>
    </row>
    <row r="1806" spans="2:8" s="1" customFormat="1" ht="16.899999999999999" customHeight="1">
      <c r="B1806" s="32"/>
      <c r="C1806" s="215" t="s">
        <v>1</v>
      </c>
      <c r="D1806" s="215" t="s">
        <v>473</v>
      </c>
      <c r="E1806" s="17" t="s">
        <v>1</v>
      </c>
      <c r="F1806" s="216">
        <v>-1.6</v>
      </c>
      <c r="H1806" s="32"/>
    </row>
    <row r="1807" spans="2:8" s="1" customFormat="1" ht="16.899999999999999" customHeight="1">
      <c r="B1807" s="32"/>
      <c r="C1807" s="215" t="s">
        <v>1</v>
      </c>
      <c r="D1807" s="215" t="s">
        <v>2388</v>
      </c>
      <c r="E1807" s="17" t="s">
        <v>1</v>
      </c>
      <c r="F1807" s="216">
        <v>20.547999999999998</v>
      </c>
      <c r="H1807" s="32"/>
    </row>
    <row r="1808" spans="2:8" s="1" customFormat="1" ht="16.899999999999999" customHeight="1">
      <c r="B1808" s="32"/>
      <c r="C1808" s="215" t="s">
        <v>1</v>
      </c>
      <c r="D1808" s="215" t="s">
        <v>2389</v>
      </c>
      <c r="E1808" s="17" t="s">
        <v>1</v>
      </c>
      <c r="F1808" s="216">
        <v>20.812000000000001</v>
      </c>
      <c r="H1808" s="32"/>
    </row>
    <row r="1809" spans="2:8" s="1" customFormat="1" ht="16.899999999999999" customHeight="1">
      <c r="B1809" s="32"/>
      <c r="C1809" s="215" t="s">
        <v>1</v>
      </c>
      <c r="D1809" s="215" t="s">
        <v>2390</v>
      </c>
      <c r="E1809" s="17" t="s">
        <v>1</v>
      </c>
      <c r="F1809" s="216">
        <v>19.690000000000001</v>
      </c>
      <c r="H1809" s="32"/>
    </row>
    <row r="1810" spans="2:8" s="1" customFormat="1" ht="16.899999999999999" customHeight="1">
      <c r="B1810" s="32"/>
      <c r="C1810" s="215" t="s">
        <v>1</v>
      </c>
      <c r="D1810" s="215" t="s">
        <v>2391</v>
      </c>
      <c r="E1810" s="17" t="s">
        <v>1</v>
      </c>
      <c r="F1810" s="216">
        <v>6.49</v>
      </c>
      <c r="H1810" s="32"/>
    </row>
    <row r="1811" spans="2:8" s="1" customFormat="1" ht="16.899999999999999" customHeight="1">
      <c r="B1811" s="32"/>
      <c r="C1811" s="215" t="s">
        <v>1</v>
      </c>
      <c r="D1811" s="215" t="s">
        <v>2392</v>
      </c>
      <c r="E1811" s="17" t="s">
        <v>1</v>
      </c>
      <c r="F1811" s="216">
        <v>2</v>
      </c>
      <c r="H1811" s="32"/>
    </row>
    <row r="1812" spans="2:8" s="1" customFormat="1" ht="16.899999999999999" customHeight="1">
      <c r="B1812" s="32"/>
      <c r="C1812" s="215" t="s">
        <v>1</v>
      </c>
      <c r="D1812" s="215" t="s">
        <v>2393</v>
      </c>
      <c r="E1812" s="17" t="s">
        <v>1</v>
      </c>
      <c r="F1812" s="216">
        <v>120.884</v>
      </c>
      <c r="H1812" s="32"/>
    </row>
    <row r="1813" spans="2:8" s="1" customFormat="1" ht="16.899999999999999" customHeight="1">
      <c r="B1813" s="32"/>
      <c r="C1813" s="215" t="s">
        <v>1</v>
      </c>
      <c r="D1813" s="215" t="s">
        <v>2394</v>
      </c>
      <c r="E1813" s="17" t="s">
        <v>1</v>
      </c>
      <c r="F1813" s="216">
        <v>5.83</v>
      </c>
      <c r="H1813" s="32"/>
    </row>
    <row r="1814" spans="2:8" s="1" customFormat="1" ht="16.899999999999999" customHeight="1">
      <c r="B1814" s="32"/>
      <c r="C1814" s="215" t="s">
        <v>1</v>
      </c>
      <c r="D1814" s="215" t="s">
        <v>2395</v>
      </c>
      <c r="E1814" s="17" t="s">
        <v>1</v>
      </c>
      <c r="F1814" s="216">
        <v>0</v>
      </c>
      <c r="H1814" s="32"/>
    </row>
    <row r="1815" spans="2:8" s="1" customFormat="1" ht="16.899999999999999" customHeight="1">
      <c r="B1815" s="32"/>
      <c r="C1815" s="215" t="s">
        <v>1</v>
      </c>
      <c r="D1815" s="215" t="s">
        <v>2396</v>
      </c>
      <c r="E1815" s="17" t="s">
        <v>1</v>
      </c>
      <c r="F1815" s="216">
        <v>10.45</v>
      </c>
      <c r="H1815" s="32"/>
    </row>
    <row r="1816" spans="2:8" s="1" customFormat="1" ht="16.899999999999999" customHeight="1">
      <c r="B1816" s="32"/>
      <c r="C1816" s="215" t="s">
        <v>1</v>
      </c>
      <c r="D1816" s="215" t="s">
        <v>2397</v>
      </c>
      <c r="E1816" s="17" t="s">
        <v>1</v>
      </c>
      <c r="F1816" s="216">
        <v>-3.2549999999999999</v>
      </c>
      <c r="H1816" s="32"/>
    </row>
    <row r="1817" spans="2:8" s="1" customFormat="1" ht="16.899999999999999" customHeight="1">
      <c r="B1817" s="32"/>
      <c r="C1817" s="215" t="s">
        <v>1</v>
      </c>
      <c r="D1817" s="215" t="s">
        <v>2398</v>
      </c>
      <c r="E1817" s="17" t="s">
        <v>1</v>
      </c>
      <c r="F1817" s="216">
        <v>-4.875</v>
      </c>
      <c r="H1817" s="32"/>
    </row>
    <row r="1818" spans="2:8" s="1" customFormat="1" ht="16.899999999999999" customHeight="1">
      <c r="B1818" s="32"/>
      <c r="C1818" s="215" t="s">
        <v>1</v>
      </c>
      <c r="D1818" s="215" t="s">
        <v>2374</v>
      </c>
      <c r="E1818" s="17" t="s">
        <v>1</v>
      </c>
      <c r="F1818" s="216">
        <v>30</v>
      </c>
      <c r="H1818" s="32"/>
    </row>
    <row r="1819" spans="2:8" s="1" customFormat="1" ht="16.899999999999999" customHeight="1">
      <c r="B1819" s="32"/>
      <c r="C1819" s="215" t="s">
        <v>1905</v>
      </c>
      <c r="D1819" s="215" t="s">
        <v>2227</v>
      </c>
      <c r="E1819" s="17" t="s">
        <v>1</v>
      </c>
      <c r="F1819" s="216">
        <v>593.24199999999996</v>
      </c>
      <c r="H1819" s="32"/>
    </row>
    <row r="1820" spans="2:8" s="1" customFormat="1" ht="16.899999999999999" customHeight="1">
      <c r="B1820" s="32"/>
      <c r="C1820" s="217" t="s">
        <v>8385</v>
      </c>
      <c r="H1820" s="32"/>
    </row>
    <row r="1821" spans="2:8" s="1" customFormat="1" ht="22.5">
      <c r="B1821" s="32"/>
      <c r="C1821" s="215" t="s">
        <v>2333</v>
      </c>
      <c r="D1821" s="215" t="s">
        <v>2334</v>
      </c>
      <c r="E1821" s="17" t="s">
        <v>178</v>
      </c>
      <c r="F1821" s="216">
        <v>2589.5569999999998</v>
      </c>
      <c r="H1821" s="32"/>
    </row>
    <row r="1822" spans="2:8" s="1" customFormat="1" ht="22.5">
      <c r="B1822" s="32"/>
      <c r="C1822" s="215" t="s">
        <v>3678</v>
      </c>
      <c r="D1822" s="215" t="s">
        <v>3679</v>
      </c>
      <c r="E1822" s="17" t="s">
        <v>178</v>
      </c>
      <c r="F1822" s="216">
        <v>6433.2449999999999</v>
      </c>
      <c r="H1822" s="32"/>
    </row>
    <row r="1823" spans="2:8" s="1" customFormat="1" ht="16.899999999999999" customHeight="1">
      <c r="B1823" s="32"/>
      <c r="C1823" s="211" t="s">
        <v>1861</v>
      </c>
      <c r="D1823" s="212" t="s">
        <v>1862</v>
      </c>
      <c r="E1823" s="213" t="s">
        <v>178</v>
      </c>
      <c r="F1823" s="214">
        <v>1569.1579999999999</v>
      </c>
      <c r="H1823" s="32"/>
    </row>
    <row r="1824" spans="2:8" s="1" customFormat="1" ht="16.899999999999999" customHeight="1">
      <c r="B1824" s="32"/>
      <c r="C1824" s="215" t="s">
        <v>1</v>
      </c>
      <c r="D1824" s="215" t="s">
        <v>2336</v>
      </c>
      <c r="E1824" s="17" t="s">
        <v>1</v>
      </c>
      <c r="F1824" s="216">
        <v>0</v>
      </c>
      <c r="H1824" s="32"/>
    </row>
    <row r="1825" spans="2:8" s="1" customFormat="1" ht="16.899999999999999" customHeight="1">
      <c r="B1825" s="32"/>
      <c r="C1825" s="215" t="s">
        <v>1</v>
      </c>
      <c r="D1825" s="215" t="s">
        <v>2322</v>
      </c>
      <c r="E1825" s="17" t="s">
        <v>1</v>
      </c>
      <c r="F1825" s="216">
        <v>0</v>
      </c>
      <c r="H1825" s="32"/>
    </row>
    <row r="1826" spans="2:8" s="1" customFormat="1" ht="16.899999999999999" customHeight="1">
      <c r="B1826" s="32"/>
      <c r="C1826" s="215" t="s">
        <v>1</v>
      </c>
      <c r="D1826" s="215" t="s">
        <v>2337</v>
      </c>
      <c r="E1826" s="17" t="s">
        <v>1</v>
      </c>
      <c r="F1826" s="216">
        <v>0</v>
      </c>
      <c r="H1826" s="32"/>
    </row>
    <row r="1827" spans="2:8" s="1" customFormat="1" ht="22.5">
      <c r="B1827" s="32"/>
      <c r="C1827" s="215" t="s">
        <v>1</v>
      </c>
      <c r="D1827" s="215" t="s">
        <v>2338</v>
      </c>
      <c r="E1827" s="17" t="s">
        <v>1</v>
      </c>
      <c r="F1827" s="216">
        <v>0</v>
      </c>
      <c r="H1827" s="32"/>
    </row>
    <row r="1828" spans="2:8" s="1" customFormat="1" ht="16.899999999999999" customHeight="1">
      <c r="B1828" s="32"/>
      <c r="C1828" s="215" t="s">
        <v>1</v>
      </c>
      <c r="D1828" s="215" t="s">
        <v>1</v>
      </c>
      <c r="E1828" s="17" t="s">
        <v>1</v>
      </c>
      <c r="F1828" s="216">
        <v>0</v>
      </c>
      <c r="H1828" s="32"/>
    </row>
    <row r="1829" spans="2:8" s="1" customFormat="1" ht="16.899999999999999" customHeight="1">
      <c r="B1829" s="32"/>
      <c r="C1829" s="215" t="s">
        <v>1</v>
      </c>
      <c r="D1829" s="215" t="s">
        <v>781</v>
      </c>
      <c r="E1829" s="17" t="s">
        <v>1</v>
      </c>
      <c r="F1829" s="216">
        <v>0</v>
      </c>
      <c r="H1829" s="32"/>
    </row>
    <row r="1830" spans="2:8" s="1" customFormat="1" ht="16.899999999999999" customHeight="1">
      <c r="B1830" s="32"/>
      <c r="C1830" s="215" t="s">
        <v>1</v>
      </c>
      <c r="D1830" s="215" t="s">
        <v>2339</v>
      </c>
      <c r="E1830" s="17" t="s">
        <v>1</v>
      </c>
      <c r="F1830" s="216">
        <v>0</v>
      </c>
      <c r="H1830" s="32"/>
    </row>
    <row r="1831" spans="2:8" s="1" customFormat="1" ht="16.899999999999999" customHeight="1">
      <c r="B1831" s="32"/>
      <c r="C1831" s="215" t="s">
        <v>1</v>
      </c>
      <c r="D1831" s="215" t="s">
        <v>2340</v>
      </c>
      <c r="E1831" s="17" t="s">
        <v>1</v>
      </c>
      <c r="F1831" s="216">
        <v>0</v>
      </c>
      <c r="H1831" s="32"/>
    </row>
    <row r="1832" spans="2:8" s="1" customFormat="1" ht="16.899999999999999" customHeight="1">
      <c r="B1832" s="32"/>
      <c r="C1832" s="215" t="s">
        <v>1</v>
      </c>
      <c r="D1832" s="215" t="s">
        <v>2341</v>
      </c>
      <c r="E1832" s="17" t="s">
        <v>1</v>
      </c>
      <c r="F1832" s="216">
        <v>19.158999999999999</v>
      </c>
      <c r="H1832" s="32"/>
    </row>
    <row r="1833" spans="2:8" s="1" customFormat="1" ht="16.899999999999999" customHeight="1">
      <c r="B1833" s="32"/>
      <c r="C1833" s="215" t="s">
        <v>1</v>
      </c>
      <c r="D1833" s="215" t="s">
        <v>2342</v>
      </c>
      <c r="E1833" s="17" t="s">
        <v>1</v>
      </c>
      <c r="F1833" s="216">
        <v>5.4050000000000002</v>
      </c>
      <c r="H1833" s="32"/>
    </row>
    <row r="1834" spans="2:8" s="1" customFormat="1" ht="16.899999999999999" customHeight="1">
      <c r="B1834" s="32"/>
      <c r="C1834" s="215" t="s">
        <v>1</v>
      </c>
      <c r="D1834" s="215" t="s">
        <v>2343</v>
      </c>
      <c r="E1834" s="17" t="s">
        <v>1</v>
      </c>
      <c r="F1834" s="216">
        <v>4.7149999999999999</v>
      </c>
      <c r="H1834" s="32"/>
    </row>
    <row r="1835" spans="2:8" s="1" customFormat="1" ht="16.899999999999999" customHeight="1">
      <c r="B1835" s="32"/>
      <c r="C1835" s="215" t="s">
        <v>1</v>
      </c>
      <c r="D1835" s="215" t="s">
        <v>2344</v>
      </c>
      <c r="E1835" s="17" t="s">
        <v>1</v>
      </c>
      <c r="F1835" s="216">
        <v>20.170999999999999</v>
      </c>
      <c r="H1835" s="32"/>
    </row>
    <row r="1836" spans="2:8" s="1" customFormat="1" ht="16.899999999999999" customHeight="1">
      <c r="B1836" s="32"/>
      <c r="C1836" s="215" t="s">
        <v>1</v>
      </c>
      <c r="D1836" s="215" t="s">
        <v>786</v>
      </c>
      <c r="E1836" s="17" t="s">
        <v>1</v>
      </c>
      <c r="F1836" s="216">
        <v>20.93</v>
      </c>
      <c r="H1836" s="32"/>
    </row>
    <row r="1837" spans="2:8" s="1" customFormat="1" ht="16.899999999999999" customHeight="1">
      <c r="B1837" s="32"/>
      <c r="C1837" s="215" t="s">
        <v>1</v>
      </c>
      <c r="D1837" s="215" t="s">
        <v>787</v>
      </c>
      <c r="E1837" s="17" t="s">
        <v>1</v>
      </c>
      <c r="F1837" s="216">
        <v>20.815000000000001</v>
      </c>
      <c r="H1837" s="32"/>
    </row>
    <row r="1838" spans="2:8" s="1" customFormat="1" ht="16.899999999999999" customHeight="1">
      <c r="B1838" s="32"/>
      <c r="C1838" s="215" t="s">
        <v>1</v>
      </c>
      <c r="D1838" s="215" t="s">
        <v>2345</v>
      </c>
      <c r="E1838" s="17" t="s">
        <v>1</v>
      </c>
      <c r="F1838" s="216">
        <v>9.0190000000000001</v>
      </c>
      <c r="H1838" s="32"/>
    </row>
    <row r="1839" spans="2:8" s="1" customFormat="1" ht="16.899999999999999" customHeight="1">
      <c r="B1839" s="32"/>
      <c r="C1839" s="215" t="s">
        <v>1</v>
      </c>
      <c r="D1839" s="215" t="s">
        <v>2346</v>
      </c>
      <c r="E1839" s="17" t="s">
        <v>1</v>
      </c>
      <c r="F1839" s="216">
        <v>15.226000000000001</v>
      </c>
      <c r="H1839" s="32"/>
    </row>
    <row r="1840" spans="2:8" s="1" customFormat="1" ht="16.899999999999999" customHeight="1">
      <c r="B1840" s="32"/>
      <c r="C1840" s="215" t="s">
        <v>1</v>
      </c>
      <c r="D1840" s="215" t="s">
        <v>2347</v>
      </c>
      <c r="E1840" s="17" t="s">
        <v>1</v>
      </c>
      <c r="F1840" s="216">
        <v>12.938000000000001</v>
      </c>
      <c r="H1840" s="32"/>
    </row>
    <row r="1841" spans="2:8" s="1" customFormat="1" ht="16.899999999999999" customHeight="1">
      <c r="B1841" s="32"/>
      <c r="C1841" s="215" t="s">
        <v>1</v>
      </c>
      <c r="D1841" s="215" t="s">
        <v>2348</v>
      </c>
      <c r="E1841" s="17" t="s">
        <v>1</v>
      </c>
      <c r="F1841" s="216">
        <v>17.062999999999999</v>
      </c>
      <c r="H1841" s="32"/>
    </row>
    <row r="1842" spans="2:8" s="1" customFormat="1" ht="16.899999999999999" customHeight="1">
      <c r="B1842" s="32"/>
      <c r="C1842" s="215" t="s">
        <v>1</v>
      </c>
      <c r="D1842" s="215" t="s">
        <v>2349</v>
      </c>
      <c r="E1842" s="17" t="s">
        <v>1</v>
      </c>
      <c r="F1842" s="216">
        <v>9.75</v>
      </c>
      <c r="H1842" s="32"/>
    </row>
    <row r="1843" spans="2:8" s="1" customFormat="1" ht="16.899999999999999" customHeight="1">
      <c r="B1843" s="32"/>
      <c r="C1843" s="215" t="s">
        <v>1</v>
      </c>
      <c r="D1843" s="215" t="s">
        <v>2350</v>
      </c>
      <c r="E1843" s="17" t="s">
        <v>1</v>
      </c>
      <c r="F1843" s="216">
        <v>36.238</v>
      </c>
      <c r="H1843" s="32"/>
    </row>
    <row r="1844" spans="2:8" s="1" customFormat="1" ht="16.899999999999999" customHeight="1">
      <c r="B1844" s="32"/>
      <c r="C1844" s="215" t="s">
        <v>1</v>
      </c>
      <c r="D1844" s="215" t="s">
        <v>795</v>
      </c>
      <c r="E1844" s="17" t="s">
        <v>1</v>
      </c>
      <c r="F1844" s="216">
        <v>-4.32</v>
      </c>
      <c r="H1844" s="32"/>
    </row>
    <row r="1845" spans="2:8" s="1" customFormat="1" ht="16.899999999999999" customHeight="1">
      <c r="B1845" s="32"/>
      <c r="C1845" s="215" t="s">
        <v>1</v>
      </c>
      <c r="D1845" s="215" t="s">
        <v>2351</v>
      </c>
      <c r="E1845" s="17" t="s">
        <v>1</v>
      </c>
      <c r="F1845" s="216">
        <v>36.238</v>
      </c>
      <c r="H1845" s="32"/>
    </row>
    <row r="1846" spans="2:8" s="1" customFormat="1" ht="16.899999999999999" customHeight="1">
      <c r="B1846" s="32"/>
      <c r="C1846" s="215" t="s">
        <v>1</v>
      </c>
      <c r="D1846" s="215" t="s">
        <v>2352</v>
      </c>
      <c r="E1846" s="17" t="s">
        <v>1</v>
      </c>
      <c r="F1846" s="216">
        <v>50.7</v>
      </c>
      <c r="H1846" s="32"/>
    </row>
    <row r="1847" spans="2:8" s="1" customFormat="1" ht="16.899999999999999" customHeight="1">
      <c r="B1847" s="32"/>
      <c r="C1847" s="215" t="s">
        <v>1</v>
      </c>
      <c r="D1847" s="215" t="s">
        <v>2353</v>
      </c>
      <c r="E1847" s="17" t="s">
        <v>1</v>
      </c>
      <c r="F1847" s="216">
        <v>0</v>
      </c>
      <c r="H1847" s="32"/>
    </row>
    <row r="1848" spans="2:8" s="1" customFormat="1" ht="16.899999999999999" customHeight="1">
      <c r="B1848" s="32"/>
      <c r="C1848" s="215" t="s">
        <v>1</v>
      </c>
      <c r="D1848" s="215" t="s">
        <v>2354</v>
      </c>
      <c r="E1848" s="17" t="s">
        <v>1</v>
      </c>
      <c r="F1848" s="216">
        <v>0</v>
      </c>
      <c r="H1848" s="32"/>
    </row>
    <row r="1849" spans="2:8" s="1" customFormat="1" ht="16.899999999999999" customHeight="1">
      <c r="B1849" s="32"/>
      <c r="C1849" s="215" t="s">
        <v>1</v>
      </c>
      <c r="D1849" s="215" t="s">
        <v>2355</v>
      </c>
      <c r="E1849" s="17" t="s">
        <v>1</v>
      </c>
      <c r="F1849" s="216">
        <v>16.215</v>
      </c>
      <c r="H1849" s="32"/>
    </row>
    <row r="1850" spans="2:8" s="1" customFormat="1" ht="16.899999999999999" customHeight="1">
      <c r="B1850" s="32"/>
      <c r="C1850" s="215" t="s">
        <v>1</v>
      </c>
      <c r="D1850" s="215" t="s">
        <v>2356</v>
      </c>
      <c r="E1850" s="17" t="s">
        <v>1</v>
      </c>
      <c r="F1850" s="216">
        <v>0</v>
      </c>
      <c r="H1850" s="32"/>
    </row>
    <row r="1851" spans="2:8" s="1" customFormat="1" ht="16.899999999999999" customHeight="1">
      <c r="B1851" s="32"/>
      <c r="C1851" s="215" t="s">
        <v>1</v>
      </c>
      <c r="D1851" s="215" t="s">
        <v>2357</v>
      </c>
      <c r="E1851" s="17" t="s">
        <v>1</v>
      </c>
      <c r="F1851" s="216">
        <v>0</v>
      </c>
      <c r="H1851" s="32"/>
    </row>
    <row r="1852" spans="2:8" s="1" customFormat="1" ht="16.899999999999999" customHeight="1">
      <c r="B1852" s="32"/>
      <c r="C1852" s="215" t="s">
        <v>1</v>
      </c>
      <c r="D1852" s="215" t="s">
        <v>2358</v>
      </c>
      <c r="E1852" s="17" t="s">
        <v>1</v>
      </c>
      <c r="F1852" s="216">
        <v>0</v>
      </c>
      <c r="H1852" s="32"/>
    </row>
    <row r="1853" spans="2:8" s="1" customFormat="1" ht="16.899999999999999" customHeight="1">
      <c r="B1853" s="32"/>
      <c r="C1853" s="215" t="s">
        <v>1</v>
      </c>
      <c r="D1853" s="215" t="s">
        <v>797</v>
      </c>
      <c r="E1853" s="17" t="s">
        <v>1</v>
      </c>
      <c r="F1853" s="216">
        <v>0</v>
      </c>
      <c r="H1853" s="32"/>
    </row>
    <row r="1854" spans="2:8" s="1" customFormat="1" ht="16.899999999999999" customHeight="1">
      <c r="B1854" s="32"/>
      <c r="C1854" s="215" t="s">
        <v>1</v>
      </c>
      <c r="D1854" s="215" t="s">
        <v>2355</v>
      </c>
      <c r="E1854" s="17" t="s">
        <v>1</v>
      </c>
      <c r="F1854" s="216">
        <v>16.215</v>
      </c>
      <c r="H1854" s="32"/>
    </row>
    <row r="1855" spans="2:8" s="1" customFormat="1" ht="16.899999999999999" customHeight="1">
      <c r="B1855" s="32"/>
      <c r="C1855" s="215" t="s">
        <v>1</v>
      </c>
      <c r="D1855" s="215" t="s">
        <v>2359</v>
      </c>
      <c r="E1855" s="17" t="s">
        <v>1</v>
      </c>
      <c r="F1855" s="216">
        <v>0</v>
      </c>
      <c r="H1855" s="32"/>
    </row>
    <row r="1856" spans="2:8" s="1" customFormat="1" ht="16.899999999999999" customHeight="1">
      <c r="B1856" s="32"/>
      <c r="C1856" s="215" t="s">
        <v>1</v>
      </c>
      <c r="D1856" s="215" t="s">
        <v>2360</v>
      </c>
      <c r="E1856" s="17" t="s">
        <v>1</v>
      </c>
      <c r="F1856" s="216">
        <v>0</v>
      </c>
      <c r="H1856" s="32"/>
    </row>
    <row r="1857" spans="2:8" s="1" customFormat="1" ht="16.899999999999999" customHeight="1">
      <c r="B1857" s="32"/>
      <c r="C1857" s="215" t="s">
        <v>1</v>
      </c>
      <c r="D1857" s="215" t="s">
        <v>2361</v>
      </c>
      <c r="E1857" s="17" t="s">
        <v>1</v>
      </c>
      <c r="F1857" s="216">
        <v>0</v>
      </c>
      <c r="H1857" s="32"/>
    </row>
    <row r="1858" spans="2:8" s="1" customFormat="1" ht="16.899999999999999" customHeight="1">
      <c r="B1858" s="32"/>
      <c r="C1858" s="215" t="s">
        <v>1</v>
      </c>
      <c r="D1858" s="215" t="s">
        <v>801</v>
      </c>
      <c r="E1858" s="17" t="s">
        <v>1</v>
      </c>
      <c r="F1858" s="216">
        <v>67.05</v>
      </c>
      <c r="H1858" s="32"/>
    </row>
    <row r="1859" spans="2:8" s="1" customFormat="1" ht="16.899999999999999" customHeight="1">
      <c r="B1859" s="32"/>
      <c r="C1859" s="215" t="s">
        <v>1</v>
      </c>
      <c r="D1859" s="215" t="s">
        <v>802</v>
      </c>
      <c r="E1859" s="17" t="s">
        <v>1</v>
      </c>
      <c r="F1859" s="216">
        <v>22.184999999999999</v>
      </c>
      <c r="H1859" s="32"/>
    </row>
    <row r="1860" spans="2:8" s="1" customFormat="1" ht="16.899999999999999" customHeight="1">
      <c r="B1860" s="32"/>
      <c r="C1860" s="215" t="s">
        <v>1</v>
      </c>
      <c r="D1860" s="215" t="s">
        <v>2362</v>
      </c>
      <c r="E1860" s="17" t="s">
        <v>1</v>
      </c>
      <c r="F1860" s="216">
        <v>60.75</v>
      </c>
      <c r="H1860" s="32"/>
    </row>
    <row r="1861" spans="2:8" s="1" customFormat="1" ht="16.899999999999999" customHeight="1">
      <c r="B1861" s="32"/>
      <c r="C1861" s="215" t="s">
        <v>1</v>
      </c>
      <c r="D1861" s="215" t="s">
        <v>2363</v>
      </c>
      <c r="E1861" s="17" t="s">
        <v>1</v>
      </c>
      <c r="F1861" s="216">
        <v>-1.8</v>
      </c>
      <c r="H1861" s="32"/>
    </row>
    <row r="1862" spans="2:8" s="1" customFormat="1" ht="16.899999999999999" customHeight="1">
      <c r="B1862" s="32"/>
      <c r="C1862" s="215" t="s">
        <v>1</v>
      </c>
      <c r="D1862" s="215" t="s">
        <v>2364</v>
      </c>
      <c r="E1862" s="17" t="s">
        <v>1</v>
      </c>
      <c r="F1862" s="216">
        <v>0</v>
      </c>
      <c r="H1862" s="32"/>
    </row>
    <row r="1863" spans="2:8" s="1" customFormat="1" ht="16.899999999999999" customHeight="1">
      <c r="B1863" s="32"/>
      <c r="C1863" s="215" t="s">
        <v>1</v>
      </c>
      <c r="D1863" s="215" t="s">
        <v>2365</v>
      </c>
      <c r="E1863" s="17" t="s">
        <v>1</v>
      </c>
      <c r="F1863" s="216">
        <v>0</v>
      </c>
      <c r="H1863" s="32"/>
    </row>
    <row r="1864" spans="2:8" s="1" customFormat="1" ht="16.899999999999999" customHeight="1">
      <c r="B1864" s="32"/>
      <c r="C1864" s="215" t="s">
        <v>1</v>
      </c>
      <c r="D1864" s="215" t="s">
        <v>804</v>
      </c>
      <c r="E1864" s="17" t="s">
        <v>1</v>
      </c>
      <c r="F1864" s="216">
        <v>43.335000000000001</v>
      </c>
      <c r="H1864" s="32"/>
    </row>
    <row r="1865" spans="2:8" s="1" customFormat="1" ht="16.899999999999999" customHeight="1">
      <c r="B1865" s="32"/>
      <c r="C1865" s="215" t="s">
        <v>1</v>
      </c>
      <c r="D1865" s="215" t="s">
        <v>805</v>
      </c>
      <c r="E1865" s="17" t="s">
        <v>1</v>
      </c>
      <c r="F1865" s="216">
        <v>5.0599999999999996</v>
      </c>
      <c r="H1865" s="32"/>
    </row>
    <row r="1866" spans="2:8" s="1" customFormat="1" ht="16.899999999999999" customHeight="1">
      <c r="B1866" s="32"/>
      <c r="C1866" s="215" t="s">
        <v>1</v>
      </c>
      <c r="D1866" s="215" t="s">
        <v>806</v>
      </c>
      <c r="E1866" s="17" t="s">
        <v>1</v>
      </c>
      <c r="F1866" s="216">
        <v>59.475000000000001</v>
      </c>
      <c r="H1866" s="32"/>
    </row>
    <row r="1867" spans="2:8" s="1" customFormat="1" ht="16.899999999999999" customHeight="1">
      <c r="B1867" s="32"/>
      <c r="C1867" s="215" t="s">
        <v>1</v>
      </c>
      <c r="D1867" s="215" t="s">
        <v>807</v>
      </c>
      <c r="E1867" s="17" t="s">
        <v>1</v>
      </c>
      <c r="F1867" s="216">
        <v>-3.6</v>
      </c>
      <c r="H1867" s="32"/>
    </row>
    <row r="1868" spans="2:8" s="1" customFormat="1" ht="16.899999999999999" customHeight="1">
      <c r="B1868" s="32"/>
      <c r="C1868" s="215" t="s">
        <v>1</v>
      </c>
      <c r="D1868" s="215" t="s">
        <v>808</v>
      </c>
      <c r="E1868" s="17" t="s">
        <v>1</v>
      </c>
      <c r="F1868" s="216">
        <v>422.5</v>
      </c>
      <c r="H1868" s="32"/>
    </row>
    <row r="1869" spans="2:8" s="1" customFormat="1" ht="16.899999999999999" customHeight="1">
      <c r="B1869" s="32"/>
      <c r="C1869" s="215" t="s">
        <v>1</v>
      </c>
      <c r="D1869" s="215" t="s">
        <v>444</v>
      </c>
      <c r="E1869" s="17" t="s">
        <v>1</v>
      </c>
      <c r="F1869" s="216">
        <v>-2.9</v>
      </c>
      <c r="H1869" s="32"/>
    </row>
    <row r="1870" spans="2:8" s="1" customFormat="1" ht="16.899999999999999" customHeight="1">
      <c r="B1870" s="32"/>
      <c r="C1870" s="215" t="s">
        <v>1</v>
      </c>
      <c r="D1870" s="215" t="s">
        <v>809</v>
      </c>
      <c r="E1870" s="17" t="s">
        <v>1</v>
      </c>
      <c r="F1870" s="216">
        <v>44.780999999999999</v>
      </c>
      <c r="H1870" s="32"/>
    </row>
    <row r="1871" spans="2:8" s="1" customFormat="1" ht="16.899999999999999" customHeight="1">
      <c r="B1871" s="32"/>
      <c r="C1871" s="215" t="s">
        <v>1</v>
      </c>
      <c r="D1871" s="215" t="s">
        <v>810</v>
      </c>
      <c r="E1871" s="17" t="s">
        <v>1</v>
      </c>
      <c r="F1871" s="216">
        <v>-4.5</v>
      </c>
      <c r="H1871" s="32"/>
    </row>
    <row r="1872" spans="2:8" s="1" customFormat="1" ht="16.899999999999999" customHeight="1">
      <c r="B1872" s="32"/>
      <c r="C1872" s="215" t="s">
        <v>1</v>
      </c>
      <c r="D1872" s="215" t="s">
        <v>2366</v>
      </c>
      <c r="E1872" s="17" t="s">
        <v>1</v>
      </c>
      <c r="F1872" s="216">
        <v>8.25</v>
      </c>
      <c r="H1872" s="32"/>
    </row>
    <row r="1873" spans="2:8" s="1" customFormat="1" ht="16.899999999999999" customHeight="1">
      <c r="B1873" s="32"/>
      <c r="C1873" s="215" t="s">
        <v>1</v>
      </c>
      <c r="D1873" s="215" t="s">
        <v>811</v>
      </c>
      <c r="E1873" s="17" t="s">
        <v>1</v>
      </c>
      <c r="F1873" s="216">
        <v>12.42</v>
      </c>
      <c r="H1873" s="32"/>
    </row>
    <row r="1874" spans="2:8" s="1" customFormat="1" ht="16.899999999999999" customHeight="1">
      <c r="B1874" s="32"/>
      <c r="C1874" s="215" t="s">
        <v>1</v>
      </c>
      <c r="D1874" s="215" t="s">
        <v>812</v>
      </c>
      <c r="E1874" s="17" t="s">
        <v>1</v>
      </c>
      <c r="F1874" s="216">
        <v>39.26</v>
      </c>
      <c r="H1874" s="32"/>
    </row>
    <row r="1875" spans="2:8" s="1" customFormat="1" ht="16.899999999999999" customHeight="1">
      <c r="B1875" s="32"/>
      <c r="C1875" s="215" t="s">
        <v>1</v>
      </c>
      <c r="D1875" s="215" t="s">
        <v>813</v>
      </c>
      <c r="E1875" s="17" t="s">
        <v>1</v>
      </c>
      <c r="F1875" s="216">
        <v>-7.56</v>
      </c>
      <c r="H1875" s="32"/>
    </row>
    <row r="1876" spans="2:8" s="1" customFormat="1" ht="16.899999999999999" customHeight="1">
      <c r="B1876" s="32"/>
      <c r="C1876" s="215" t="s">
        <v>1</v>
      </c>
      <c r="D1876" s="215" t="s">
        <v>814</v>
      </c>
      <c r="E1876" s="17" t="s">
        <v>1</v>
      </c>
      <c r="F1876" s="216">
        <v>53.95</v>
      </c>
      <c r="H1876" s="32"/>
    </row>
    <row r="1877" spans="2:8" s="1" customFormat="1" ht="16.899999999999999" customHeight="1">
      <c r="B1877" s="32"/>
      <c r="C1877" s="215" t="s">
        <v>1</v>
      </c>
      <c r="D1877" s="215" t="s">
        <v>815</v>
      </c>
      <c r="E1877" s="17" t="s">
        <v>1</v>
      </c>
      <c r="F1877" s="216">
        <v>8.25</v>
      </c>
      <c r="H1877" s="32"/>
    </row>
    <row r="1878" spans="2:8" s="1" customFormat="1" ht="16.899999999999999" customHeight="1">
      <c r="B1878" s="32"/>
      <c r="C1878" s="215" t="s">
        <v>1</v>
      </c>
      <c r="D1878" s="215" t="s">
        <v>816</v>
      </c>
      <c r="E1878" s="17" t="s">
        <v>1</v>
      </c>
      <c r="F1878" s="216">
        <v>57.07</v>
      </c>
      <c r="H1878" s="32"/>
    </row>
    <row r="1879" spans="2:8" s="1" customFormat="1" ht="16.899999999999999" customHeight="1">
      <c r="B1879" s="32"/>
      <c r="C1879" s="215" t="s">
        <v>1</v>
      </c>
      <c r="D1879" s="215" t="s">
        <v>532</v>
      </c>
      <c r="E1879" s="17" t="s">
        <v>1</v>
      </c>
      <c r="F1879" s="216">
        <v>-1.8</v>
      </c>
      <c r="H1879" s="32"/>
    </row>
    <row r="1880" spans="2:8" s="1" customFormat="1" ht="16.899999999999999" customHeight="1">
      <c r="B1880" s="32"/>
      <c r="C1880" s="215" t="s">
        <v>1</v>
      </c>
      <c r="D1880" s="215" t="s">
        <v>2367</v>
      </c>
      <c r="E1880" s="17" t="s">
        <v>1</v>
      </c>
      <c r="F1880" s="216">
        <v>55.25</v>
      </c>
      <c r="H1880" s="32"/>
    </row>
    <row r="1881" spans="2:8" s="1" customFormat="1" ht="16.899999999999999" customHeight="1">
      <c r="B1881" s="32"/>
      <c r="C1881" s="215" t="s">
        <v>1</v>
      </c>
      <c r="D1881" s="215" t="s">
        <v>2368</v>
      </c>
      <c r="E1881" s="17" t="s">
        <v>1</v>
      </c>
      <c r="F1881" s="216">
        <v>0</v>
      </c>
      <c r="H1881" s="32"/>
    </row>
    <row r="1882" spans="2:8" s="1" customFormat="1" ht="16.899999999999999" customHeight="1">
      <c r="B1882" s="32"/>
      <c r="C1882" s="215" t="s">
        <v>1</v>
      </c>
      <c r="D1882" s="215" t="s">
        <v>2369</v>
      </c>
      <c r="E1882" s="17" t="s">
        <v>1</v>
      </c>
      <c r="F1882" s="216">
        <v>169.65</v>
      </c>
      <c r="H1882" s="32"/>
    </row>
    <row r="1883" spans="2:8" s="1" customFormat="1" ht="16.899999999999999" customHeight="1">
      <c r="B1883" s="32"/>
      <c r="C1883" s="215" t="s">
        <v>1</v>
      </c>
      <c r="D1883" s="215" t="s">
        <v>2370</v>
      </c>
      <c r="E1883" s="17" t="s">
        <v>1</v>
      </c>
      <c r="F1883" s="216">
        <v>-4.46</v>
      </c>
      <c r="H1883" s="32"/>
    </row>
    <row r="1884" spans="2:8" s="1" customFormat="1" ht="16.899999999999999" customHeight="1">
      <c r="B1884" s="32"/>
      <c r="C1884" s="215" t="s">
        <v>1</v>
      </c>
      <c r="D1884" s="215" t="s">
        <v>2371</v>
      </c>
      <c r="E1884" s="17" t="s">
        <v>1</v>
      </c>
      <c r="F1884" s="216">
        <v>48.75</v>
      </c>
      <c r="H1884" s="32"/>
    </row>
    <row r="1885" spans="2:8" s="1" customFormat="1" ht="16.899999999999999" customHeight="1">
      <c r="B1885" s="32"/>
      <c r="C1885" s="215" t="s">
        <v>1</v>
      </c>
      <c r="D1885" s="215" t="s">
        <v>2389</v>
      </c>
      <c r="E1885" s="17" t="s">
        <v>1</v>
      </c>
      <c r="F1885" s="216">
        <v>20.812000000000001</v>
      </c>
      <c r="H1885" s="32"/>
    </row>
    <row r="1886" spans="2:8" s="1" customFormat="1" ht="16.899999999999999" customHeight="1">
      <c r="B1886" s="32"/>
      <c r="C1886" s="215" t="s">
        <v>1</v>
      </c>
      <c r="D1886" s="215" t="s">
        <v>2390</v>
      </c>
      <c r="E1886" s="17" t="s">
        <v>1</v>
      </c>
      <c r="F1886" s="216">
        <v>19.690000000000001</v>
      </c>
      <c r="H1886" s="32"/>
    </row>
    <row r="1887" spans="2:8" s="1" customFormat="1" ht="16.899999999999999" customHeight="1">
      <c r="B1887" s="32"/>
      <c r="C1887" s="215" t="s">
        <v>1</v>
      </c>
      <c r="D1887" s="215" t="s">
        <v>2391</v>
      </c>
      <c r="E1887" s="17" t="s">
        <v>1</v>
      </c>
      <c r="F1887" s="216">
        <v>6.49</v>
      </c>
      <c r="H1887" s="32"/>
    </row>
    <row r="1888" spans="2:8" s="1" customFormat="1" ht="16.899999999999999" customHeight="1">
      <c r="B1888" s="32"/>
      <c r="C1888" s="215" t="s">
        <v>1</v>
      </c>
      <c r="D1888" s="215" t="s">
        <v>2392</v>
      </c>
      <c r="E1888" s="17" t="s">
        <v>1</v>
      </c>
      <c r="F1888" s="216">
        <v>2</v>
      </c>
      <c r="H1888" s="32"/>
    </row>
    <row r="1889" spans="2:8" s="1" customFormat="1" ht="16.899999999999999" customHeight="1">
      <c r="B1889" s="32"/>
      <c r="C1889" s="215" t="s">
        <v>1</v>
      </c>
      <c r="D1889" s="215" t="s">
        <v>2393</v>
      </c>
      <c r="E1889" s="17" t="s">
        <v>1</v>
      </c>
      <c r="F1889" s="216">
        <v>120.884</v>
      </c>
      <c r="H1889" s="32"/>
    </row>
    <row r="1890" spans="2:8" s="1" customFormat="1" ht="16.899999999999999" customHeight="1">
      <c r="B1890" s="32"/>
      <c r="C1890" s="215" t="s">
        <v>1</v>
      </c>
      <c r="D1890" s="215" t="s">
        <v>2394</v>
      </c>
      <c r="E1890" s="17" t="s">
        <v>1</v>
      </c>
      <c r="F1890" s="216">
        <v>5.83</v>
      </c>
      <c r="H1890" s="32"/>
    </row>
    <row r="1891" spans="2:8" s="1" customFormat="1" ht="16.899999999999999" customHeight="1">
      <c r="B1891" s="32"/>
      <c r="C1891" s="215" t="s">
        <v>1</v>
      </c>
      <c r="D1891" s="215" t="s">
        <v>2395</v>
      </c>
      <c r="E1891" s="17" t="s">
        <v>1</v>
      </c>
      <c r="F1891" s="216">
        <v>0</v>
      </c>
      <c r="H1891" s="32"/>
    </row>
    <row r="1892" spans="2:8" s="1" customFormat="1" ht="16.899999999999999" customHeight="1">
      <c r="B1892" s="32"/>
      <c r="C1892" s="215" t="s">
        <v>1</v>
      </c>
      <c r="D1892" s="215" t="s">
        <v>2396</v>
      </c>
      <c r="E1892" s="17" t="s">
        <v>1</v>
      </c>
      <c r="F1892" s="216">
        <v>10.45</v>
      </c>
      <c r="H1892" s="32"/>
    </row>
    <row r="1893" spans="2:8" s="1" customFormat="1" ht="16.899999999999999" customHeight="1">
      <c r="B1893" s="32"/>
      <c r="C1893" s="215" t="s">
        <v>1</v>
      </c>
      <c r="D1893" s="215" t="s">
        <v>2397</v>
      </c>
      <c r="E1893" s="17" t="s">
        <v>1</v>
      </c>
      <c r="F1893" s="216">
        <v>-3.2549999999999999</v>
      </c>
      <c r="H1893" s="32"/>
    </row>
    <row r="1894" spans="2:8" s="1" customFormat="1" ht="16.899999999999999" customHeight="1">
      <c r="B1894" s="32"/>
      <c r="C1894" s="215" t="s">
        <v>1</v>
      </c>
      <c r="D1894" s="215" t="s">
        <v>2398</v>
      </c>
      <c r="E1894" s="17" t="s">
        <v>1</v>
      </c>
      <c r="F1894" s="216">
        <v>-4.875</v>
      </c>
      <c r="H1894" s="32"/>
    </row>
    <row r="1895" spans="2:8" s="1" customFormat="1" ht="16.899999999999999" customHeight="1">
      <c r="B1895" s="32"/>
      <c r="C1895" s="215" t="s">
        <v>1</v>
      </c>
      <c r="D1895" s="215" t="s">
        <v>2374</v>
      </c>
      <c r="E1895" s="17" t="s">
        <v>1</v>
      </c>
      <c r="F1895" s="216">
        <v>30</v>
      </c>
      <c r="H1895" s="32"/>
    </row>
    <row r="1896" spans="2:8" s="1" customFormat="1" ht="16.899999999999999" customHeight="1">
      <c r="B1896" s="32"/>
      <c r="C1896" s="215" t="s">
        <v>1</v>
      </c>
      <c r="D1896" s="215" t="s">
        <v>2399</v>
      </c>
      <c r="E1896" s="17" t="s">
        <v>1</v>
      </c>
      <c r="F1896" s="216">
        <v>40.799999999999997</v>
      </c>
      <c r="H1896" s="32"/>
    </row>
    <row r="1897" spans="2:8" s="1" customFormat="1" ht="16.899999999999999" customHeight="1">
      <c r="B1897" s="32"/>
      <c r="C1897" s="215" t="s">
        <v>1</v>
      </c>
      <c r="D1897" s="215" t="s">
        <v>2400</v>
      </c>
      <c r="E1897" s="17" t="s">
        <v>1</v>
      </c>
      <c r="F1897" s="216">
        <v>-7.56</v>
      </c>
      <c r="H1897" s="32"/>
    </row>
    <row r="1898" spans="2:8" s="1" customFormat="1" ht="16.899999999999999" customHeight="1">
      <c r="B1898" s="32"/>
      <c r="C1898" s="215" t="s">
        <v>1</v>
      </c>
      <c r="D1898" s="215" t="s">
        <v>518</v>
      </c>
      <c r="E1898" s="17" t="s">
        <v>1</v>
      </c>
      <c r="F1898" s="216">
        <v>-1.6</v>
      </c>
      <c r="H1898" s="32"/>
    </row>
    <row r="1899" spans="2:8" s="1" customFormat="1" ht="16.899999999999999" customHeight="1">
      <c r="B1899" s="32"/>
      <c r="C1899" s="215" t="s">
        <v>1</v>
      </c>
      <c r="D1899" s="215" t="s">
        <v>2401</v>
      </c>
      <c r="E1899" s="17" t="s">
        <v>1</v>
      </c>
      <c r="F1899" s="216">
        <v>10.58</v>
      </c>
      <c r="H1899" s="32"/>
    </row>
    <row r="1900" spans="2:8" s="1" customFormat="1" ht="16.899999999999999" customHeight="1">
      <c r="B1900" s="32"/>
      <c r="C1900" s="215" t="s">
        <v>1</v>
      </c>
      <c r="D1900" s="215" t="s">
        <v>2402</v>
      </c>
      <c r="E1900" s="17" t="s">
        <v>1</v>
      </c>
      <c r="F1900" s="216">
        <v>19.55</v>
      </c>
      <c r="H1900" s="32"/>
    </row>
    <row r="1901" spans="2:8" s="1" customFormat="1" ht="16.899999999999999" customHeight="1">
      <c r="B1901" s="32"/>
      <c r="C1901" s="215" t="s">
        <v>1</v>
      </c>
      <c r="D1901" s="215" t="s">
        <v>2403</v>
      </c>
      <c r="E1901" s="17" t="s">
        <v>1</v>
      </c>
      <c r="F1901" s="216">
        <v>-64.155000000000001</v>
      </c>
      <c r="H1901" s="32"/>
    </row>
    <row r="1902" spans="2:8" s="1" customFormat="1" ht="16.899999999999999" customHeight="1">
      <c r="B1902" s="32"/>
      <c r="C1902" s="215" t="s">
        <v>1</v>
      </c>
      <c r="D1902" s="215" t="s">
        <v>2404</v>
      </c>
      <c r="E1902" s="17" t="s">
        <v>1</v>
      </c>
      <c r="F1902" s="216">
        <v>15.284000000000001</v>
      </c>
      <c r="H1902" s="32"/>
    </row>
    <row r="1903" spans="2:8" s="1" customFormat="1" ht="16.899999999999999" customHeight="1">
      <c r="B1903" s="32"/>
      <c r="C1903" s="215" t="s">
        <v>1</v>
      </c>
      <c r="D1903" s="215" t="s">
        <v>2405</v>
      </c>
      <c r="E1903" s="17" t="s">
        <v>1</v>
      </c>
      <c r="F1903" s="216">
        <v>61.75</v>
      </c>
      <c r="H1903" s="32"/>
    </row>
    <row r="1904" spans="2:8" s="1" customFormat="1" ht="16.899999999999999" customHeight="1">
      <c r="B1904" s="32"/>
      <c r="C1904" s="215" t="s">
        <v>1</v>
      </c>
      <c r="D1904" s="215" t="s">
        <v>518</v>
      </c>
      <c r="E1904" s="17" t="s">
        <v>1</v>
      </c>
      <c r="F1904" s="216">
        <v>-1.6</v>
      </c>
      <c r="H1904" s="32"/>
    </row>
    <row r="1905" spans="2:8" s="1" customFormat="1" ht="16.899999999999999" customHeight="1">
      <c r="B1905" s="32"/>
      <c r="C1905" s="215" t="s">
        <v>1</v>
      </c>
      <c r="D1905" s="215" t="s">
        <v>871</v>
      </c>
      <c r="E1905" s="17" t="s">
        <v>1</v>
      </c>
      <c r="F1905" s="216">
        <v>-5.04</v>
      </c>
      <c r="H1905" s="32"/>
    </row>
    <row r="1906" spans="2:8" s="1" customFormat="1" ht="16.899999999999999" customHeight="1">
      <c r="B1906" s="32"/>
      <c r="C1906" s="215" t="s">
        <v>1</v>
      </c>
      <c r="D1906" s="215" t="s">
        <v>2406</v>
      </c>
      <c r="E1906" s="17" t="s">
        <v>1</v>
      </c>
      <c r="F1906" s="216">
        <v>61.75</v>
      </c>
      <c r="H1906" s="32"/>
    </row>
    <row r="1907" spans="2:8" s="1" customFormat="1" ht="16.899999999999999" customHeight="1">
      <c r="B1907" s="32"/>
      <c r="C1907" s="215" t="s">
        <v>1</v>
      </c>
      <c r="D1907" s="215" t="s">
        <v>1049</v>
      </c>
      <c r="E1907" s="17" t="s">
        <v>1</v>
      </c>
      <c r="F1907" s="216">
        <v>-1.8</v>
      </c>
      <c r="H1907" s="32"/>
    </row>
    <row r="1908" spans="2:8" s="1" customFormat="1" ht="16.899999999999999" customHeight="1">
      <c r="B1908" s="32"/>
      <c r="C1908" s="215" t="s">
        <v>1</v>
      </c>
      <c r="D1908" s="215" t="s">
        <v>871</v>
      </c>
      <c r="E1908" s="17" t="s">
        <v>1</v>
      </c>
      <c r="F1908" s="216">
        <v>-5.04</v>
      </c>
      <c r="H1908" s="32"/>
    </row>
    <row r="1909" spans="2:8" s="1" customFormat="1" ht="16.899999999999999" customHeight="1">
      <c r="B1909" s="32"/>
      <c r="C1909" s="215" t="s">
        <v>1</v>
      </c>
      <c r="D1909" s="215" t="s">
        <v>2407</v>
      </c>
      <c r="E1909" s="17" t="s">
        <v>1</v>
      </c>
      <c r="F1909" s="216">
        <v>40</v>
      </c>
      <c r="H1909" s="32"/>
    </row>
    <row r="1910" spans="2:8" s="1" customFormat="1" ht="16.899999999999999" customHeight="1">
      <c r="B1910" s="32"/>
      <c r="C1910" s="215" t="s">
        <v>1</v>
      </c>
      <c r="D1910" s="215" t="s">
        <v>1050</v>
      </c>
      <c r="E1910" s="17" t="s">
        <v>1</v>
      </c>
      <c r="F1910" s="216">
        <v>-10.08</v>
      </c>
      <c r="H1910" s="32"/>
    </row>
    <row r="1911" spans="2:8" s="1" customFormat="1" ht="16.899999999999999" customHeight="1">
      <c r="B1911" s="32"/>
      <c r="C1911" s="215" t="s">
        <v>1</v>
      </c>
      <c r="D1911" s="215" t="s">
        <v>2408</v>
      </c>
      <c r="E1911" s="17" t="s">
        <v>1</v>
      </c>
      <c r="F1911" s="216">
        <v>-0.36</v>
      </c>
      <c r="H1911" s="32"/>
    </row>
    <row r="1912" spans="2:8" s="1" customFormat="1" ht="16.899999999999999" customHeight="1">
      <c r="B1912" s="32"/>
      <c r="C1912" s="215" t="s">
        <v>1</v>
      </c>
      <c r="D1912" s="215" t="s">
        <v>2409</v>
      </c>
      <c r="E1912" s="17" t="s">
        <v>1</v>
      </c>
      <c r="F1912" s="216">
        <v>40</v>
      </c>
      <c r="H1912" s="32"/>
    </row>
    <row r="1913" spans="2:8" s="1" customFormat="1" ht="16.899999999999999" customHeight="1">
      <c r="B1913" s="32"/>
      <c r="C1913" s="215" t="s">
        <v>1</v>
      </c>
      <c r="D1913" s="215" t="s">
        <v>1050</v>
      </c>
      <c r="E1913" s="17" t="s">
        <v>1</v>
      </c>
      <c r="F1913" s="216">
        <v>-10.08</v>
      </c>
      <c r="H1913" s="32"/>
    </row>
    <row r="1914" spans="2:8" s="1" customFormat="1" ht="16.899999999999999" customHeight="1">
      <c r="B1914" s="32"/>
      <c r="C1914" s="215" t="s">
        <v>1</v>
      </c>
      <c r="D1914" s="215" t="s">
        <v>2408</v>
      </c>
      <c r="E1914" s="17" t="s">
        <v>1</v>
      </c>
      <c r="F1914" s="216">
        <v>-0.36</v>
      </c>
      <c r="H1914" s="32"/>
    </row>
    <row r="1915" spans="2:8" s="1" customFormat="1" ht="16.899999999999999" customHeight="1">
      <c r="B1915" s="32"/>
      <c r="C1915" s="215" t="s">
        <v>1</v>
      </c>
      <c r="D1915" s="215" t="s">
        <v>2410</v>
      </c>
      <c r="E1915" s="17" t="s">
        <v>1</v>
      </c>
      <c r="F1915" s="216">
        <v>33.856000000000002</v>
      </c>
      <c r="H1915" s="32"/>
    </row>
    <row r="1916" spans="2:8" s="1" customFormat="1" ht="16.899999999999999" customHeight="1">
      <c r="B1916" s="32"/>
      <c r="C1916" s="215" t="s">
        <v>1</v>
      </c>
      <c r="D1916" s="215" t="s">
        <v>871</v>
      </c>
      <c r="E1916" s="17" t="s">
        <v>1</v>
      </c>
      <c r="F1916" s="216">
        <v>-5.04</v>
      </c>
      <c r="H1916" s="32"/>
    </row>
    <row r="1917" spans="2:8" s="1" customFormat="1" ht="16.899999999999999" customHeight="1">
      <c r="B1917" s="32"/>
      <c r="C1917" s="215" t="s">
        <v>1</v>
      </c>
      <c r="D1917" s="215" t="s">
        <v>2408</v>
      </c>
      <c r="E1917" s="17" t="s">
        <v>1</v>
      </c>
      <c r="F1917" s="216">
        <v>-0.36</v>
      </c>
      <c r="H1917" s="32"/>
    </row>
    <row r="1918" spans="2:8" s="1" customFormat="1" ht="16.899999999999999" customHeight="1">
      <c r="B1918" s="32"/>
      <c r="C1918" s="215" t="s">
        <v>1</v>
      </c>
      <c r="D1918" s="215" t="s">
        <v>2411</v>
      </c>
      <c r="E1918" s="17" t="s">
        <v>1</v>
      </c>
      <c r="F1918" s="216">
        <v>33.856000000000002</v>
      </c>
      <c r="H1918" s="32"/>
    </row>
    <row r="1919" spans="2:8" s="1" customFormat="1" ht="16.899999999999999" customHeight="1">
      <c r="B1919" s="32"/>
      <c r="C1919" s="215" t="s">
        <v>1</v>
      </c>
      <c r="D1919" s="215" t="s">
        <v>871</v>
      </c>
      <c r="E1919" s="17" t="s">
        <v>1</v>
      </c>
      <c r="F1919" s="216">
        <v>-5.04</v>
      </c>
      <c r="H1919" s="32"/>
    </row>
    <row r="1920" spans="2:8" s="1" customFormat="1" ht="16.899999999999999" customHeight="1">
      <c r="B1920" s="32"/>
      <c r="C1920" s="215" t="s">
        <v>1</v>
      </c>
      <c r="D1920" s="215" t="s">
        <v>2408</v>
      </c>
      <c r="E1920" s="17" t="s">
        <v>1</v>
      </c>
      <c r="F1920" s="216">
        <v>-0.36</v>
      </c>
      <c r="H1920" s="32"/>
    </row>
    <row r="1921" spans="2:8" s="1" customFormat="1" ht="16.899999999999999" customHeight="1">
      <c r="B1921" s="32"/>
      <c r="C1921" s="215" t="s">
        <v>1</v>
      </c>
      <c r="D1921" s="215" t="s">
        <v>2412</v>
      </c>
      <c r="E1921" s="17" t="s">
        <v>1</v>
      </c>
      <c r="F1921" s="216">
        <v>102.505</v>
      </c>
      <c r="H1921" s="32"/>
    </row>
    <row r="1922" spans="2:8" s="1" customFormat="1" ht="16.899999999999999" customHeight="1">
      <c r="B1922" s="32"/>
      <c r="C1922" s="215" t="s">
        <v>1</v>
      </c>
      <c r="D1922" s="215" t="s">
        <v>2413</v>
      </c>
      <c r="E1922" s="17" t="s">
        <v>1</v>
      </c>
      <c r="F1922" s="216">
        <v>-20.16</v>
      </c>
      <c r="H1922" s="32"/>
    </row>
    <row r="1923" spans="2:8" s="1" customFormat="1" ht="16.899999999999999" customHeight="1">
      <c r="B1923" s="32"/>
      <c r="C1923" s="215" t="s">
        <v>1</v>
      </c>
      <c r="D1923" s="215" t="s">
        <v>2414</v>
      </c>
      <c r="E1923" s="17" t="s">
        <v>1</v>
      </c>
      <c r="F1923" s="216">
        <v>-0.65300000000000002</v>
      </c>
      <c r="H1923" s="32"/>
    </row>
    <row r="1924" spans="2:8" s="1" customFormat="1" ht="16.899999999999999" customHeight="1">
      <c r="B1924" s="32"/>
      <c r="C1924" s="215" t="s">
        <v>1</v>
      </c>
      <c r="D1924" s="215" t="s">
        <v>2450</v>
      </c>
      <c r="E1924" s="17" t="s">
        <v>1</v>
      </c>
      <c r="F1924" s="216">
        <v>30.344999999999999</v>
      </c>
      <c r="H1924" s="32"/>
    </row>
    <row r="1925" spans="2:8" s="1" customFormat="1" ht="16.899999999999999" customHeight="1">
      <c r="B1925" s="32"/>
      <c r="C1925" s="215" t="s">
        <v>1</v>
      </c>
      <c r="D1925" s="215" t="s">
        <v>518</v>
      </c>
      <c r="E1925" s="17" t="s">
        <v>1</v>
      </c>
      <c r="F1925" s="216">
        <v>-1.6</v>
      </c>
      <c r="H1925" s="32"/>
    </row>
    <row r="1926" spans="2:8" s="1" customFormat="1" ht="16.899999999999999" customHeight="1">
      <c r="B1926" s="32"/>
      <c r="C1926" s="215" t="s">
        <v>1</v>
      </c>
      <c r="D1926" s="215" t="s">
        <v>2451</v>
      </c>
      <c r="E1926" s="17" t="s">
        <v>1</v>
      </c>
      <c r="F1926" s="216">
        <v>29.504999999999999</v>
      </c>
      <c r="H1926" s="32"/>
    </row>
    <row r="1927" spans="2:8" s="1" customFormat="1" ht="16.899999999999999" customHeight="1">
      <c r="B1927" s="32"/>
      <c r="C1927" s="215" t="s">
        <v>1</v>
      </c>
      <c r="D1927" s="215" t="s">
        <v>2452</v>
      </c>
      <c r="E1927" s="17" t="s">
        <v>1</v>
      </c>
      <c r="F1927" s="216">
        <v>-1.96</v>
      </c>
      <c r="H1927" s="32"/>
    </row>
    <row r="1928" spans="2:8" s="1" customFormat="1" ht="16.899999999999999" customHeight="1">
      <c r="B1928" s="32"/>
      <c r="C1928" s="215" t="s">
        <v>1</v>
      </c>
      <c r="D1928" s="215" t="s">
        <v>2453</v>
      </c>
      <c r="E1928" s="17" t="s">
        <v>1</v>
      </c>
      <c r="F1928" s="216">
        <v>13.813000000000001</v>
      </c>
      <c r="H1928" s="32"/>
    </row>
    <row r="1929" spans="2:8" s="1" customFormat="1" ht="16.899999999999999" customHeight="1">
      <c r="B1929" s="32"/>
      <c r="C1929" s="215" t="s">
        <v>1</v>
      </c>
      <c r="D1929" s="215" t="s">
        <v>2454</v>
      </c>
      <c r="E1929" s="17" t="s">
        <v>1</v>
      </c>
      <c r="F1929" s="216">
        <v>-1.6</v>
      </c>
      <c r="H1929" s="32"/>
    </row>
    <row r="1930" spans="2:8" s="1" customFormat="1" ht="16.899999999999999" customHeight="1">
      <c r="B1930" s="32"/>
      <c r="C1930" s="215" t="s">
        <v>1</v>
      </c>
      <c r="D1930" s="215" t="s">
        <v>2455</v>
      </c>
      <c r="E1930" s="17" t="s">
        <v>1</v>
      </c>
      <c r="F1930" s="216">
        <v>29.61</v>
      </c>
      <c r="H1930" s="32"/>
    </row>
    <row r="1931" spans="2:8" s="1" customFormat="1" ht="16.899999999999999" customHeight="1">
      <c r="B1931" s="32"/>
      <c r="C1931" s="215" t="s">
        <v>1</v>
      </c>
      <c r="D1931" s="215" t="s">
        <v>909</v>
      </c>
      <c r="E1931" s="17" t="s">
        <v>1</v>
      </c>
      <c r="F1931" s="216">
        <v>-7.2</v>
      </c>
      <c r="H1931" s="32"/>
    </row>
    <row r="1932" spans="2:8" s="1" customFormat="1" ht="16.899999999999999" customHeight="1">
      <c r="B1932" s="32"/>
      <c r="C1932" s="215" t="s">
        <v>1</v>
      </c>
      <c r="D1932" s="215" t="s">
        <v>2456</v>
      </c>
      <c r="E1932" s="17" t="s">
        <v>1</v>
      </c>
      <c r="F1932" s="216">
        <v>15.54</v>
      </c>
      <c r="H1932" s="32"/>
    </row>
    <row r="1933" spans="2:8" s="1" customFormat="1" ht="16.899999999999999" customHeight="1">
      <c r="B1933" s="32"/>
      <c r="C1933" s="215" t="s">
        <v>1</v>
      </c>
      <c r="D1933" s="215" t="s">
        <v>911</v>
      </c>
      <c r="E1933" s="17" t="s">
        <v>1</v>
      </c>
      <c r="F1933" s="216">
        <v>17.010000000000002</v>
      </c>
      <c r="H1933" s="32"/>
    </row>
    <row r="1934" spans="2:8" s="1" customFormat="1" ht="16.899999999999999" customHeight="1">
      <c r="B1934" s="32"/>
      <c r="C1934" s="215" t="s">
        <v>1</v>
      </c>
      <c r="D1934" s="215" t="s">
        <v>912</v>
      </c>
      <c r="E1934" s="17" t="s">
        <v>1</v>
      </c>
      <c r="F1934" s="216">
        <v>9.24</v>
      </c>
      <c r="H1934" s="32"/>
    </row>
    <row r="1935" spans="2:8" s="1" customFormat="1" ht="16.899999999999999" customHeight="1">
      <c r="B1935" s="32"/>
      <c r="C1935" s="215" t="s">
        <v>1</v>
      </c>
      <c r="D1935" s="215" t="s">
        <v>913</v>
      </c>
      <c r="E1935" s="17" t="s">
        <v>1</v>
      </c>
      <c r="F1935" s="216">
        <v>22.68</v>
      </c>
      <c r="H1935" s="32"/>
    </row>
    <row r="1936" spans="2:8" s="1" customFormat="1" ht="16.899999999999999" customHeight="1">
      <c r="B1936" s="32"/>
      <c r="C1936" s="215" t="s">
        <v>1</v>
      </c>
      <c r="D1936" s="215" t="s">
        <v>2457</v>
      </c>
      <c r="E1936" s="17" t="s">
        <v>1</v>
      </c>
      <c r="F1936" s="216">
        <v>13.86</v>
      </c>
      <c r="H1936" s="32"/>
    </row>
    <row r="1937" spans="2:8" s="1" customFormat="1" ht="16.899999999999999" customHeight="1">
      <c r="B1937" s="32"/>
      <c r="C1937" s="215" t="s">
        <v>1</v>
      </c>
      <c r="D1937" s="215" t="s">
        <v>916</v>
      </c>
      <c r="E1937" s="17" t="s">
        <v>1</v>
      </c>
      <c r="F1937" s="216">
        <v>2.25</v>
      </c>
      <c r="H1937" s="32"/>
    </row>
    <row r="1938" spans="2:8" s="1" customFormat="1" ht="16.899999999999999" customHeight="1">
      <c r="B1938" s="32"/>
      <c r="C1938" s="215" t="s">
        <v>1</v>
      </c>
      <c r="D1938" s="215" t="s">
        <v>917</v>
      </c>
      <c r="E1938" s="17" t="s">
        <v>1</v>
      </c>
      <c r="F1938" s="216">
        <v>3</v>
      </c>
      <c r="H1938" s="32"/>
    </row>
    <row r="1939" spans="2:8" s="1" customFormat="1" ht="16.899999999999999" customHeight="1">
      <c r="B1939" s="32"/>
      <c r="C1939" s="215" t="s">
        <v>1</v>
      </c>
      <c r="D1939" s="215" t="s">
        <v>2458</v>
      </c>
      <c r="E1939" s="17" t="s">
        <v>1</v>
      </c>
      <c r="F1939" s="216">
        <v>2.25</v>
      </c>
      <c r="H1939" s="32"/>
    </row>
    <row r="1940" spans="2:8" s="1" customFormat="1" ht="16.899999999999999" customHeight="1">
      <c r="B1940" s="32"/>
      <c r="C1940" s="215" t="s">
        <v>1</v>
      </c>
      <c r="D1940" s="215" t="s">
        <v>2459</v>
      </c>
      <c r="E1940" s="17" t="s">
        <v>1</v>
      </c>
      <c r="F1940" s="216">
        <v>0</v>
      </c>
      <c r="H1940" s="32"/>
    </row>
    <row r="1941" spans="2:8" s="1" customFormat="1" ht="16.899999999999999" customHeight="1">
      <c r="B1941" s="32"/>
      <c r="C1941" s="215" t="s">
        <v>1</v>
      </c>
      <c r="D1941" s="215" t="s">
        <v>2460</v>
      </c>
      <c r="E1941" s="17" t="s">
        <v>1</v>
      </c>
      <c r="F1941" s="216">
        <v>26.731000000000002</v>
      </c>
      <c r="H1941" s="32"/>
    </row>
    <row r="1942" spans="2:8" s="1" customFormat="1" ht="16.899999999999999" customHeight="1">
      <c r="B1942" s="32"/>
      <c r="C1942" s="215" t="s">
        <v>1</v>
      </c>
      <c r="D1942" s="215" t="s">
        <v>2461</v>
      </c>
      <c r="E1942" s="17" t="s">
        <v>1</v>
      </c>
      <c r="F1942" s="216">
        <v>-8.1</v>
      </c>
      <c r="H1942" s="32"/>
    </row>
    <row r="1943" spans="2:8" s="1" customFormat="1" ht="16.899999999999999" customHeight="1">
      <c r="B1943" s="32"/>
      <c r="C1943" s="215" t="s">
        <v>1</v>
      </c>
      <c r="D1943" s="215" t="s">
        <v>2462</v>
      </c>
      <c r="E1943" s="17" t="s">
        <v>1</v>
      </c>
      <c r="F1943" s="216">
        <v>27.95</v>
      </c>
      <c r="H1943" s="32"/>
    </row>
    <row r="1944" spans="2:8" s="1" customFormat="1" ht="16.899999999999999" customHeight="1">
      <c r="B1944" s="32"/>
      <c r="C1944" s="215" t="s">
        <v>1</v>
      </c>
      <c r="D1944" s="215" t="s">
        <v>2463</v>
      </c>
      <c r="E1944" s="17" t="s">
        <v>1</v>
      </c>
      <c r="F1944" s="216">
        <v>-1.44</v>
      </c>
      <c r="H1944" s="32"/>
    </row>
    <row r="1945" spans="2:8" s="1" customFormat="1" ht="16.899999999999999" customHeight="1">
      <c r="B1945" s="32"/>
      <c r="C1945" s="215" t="s">
        <v>1</v>
      </c>
      <c r="D1945" s="215" t="s">
        <v>2464</v>
      </c>
      <c r="E1945" s="17" t="s">
        <v>1</v>
      </c>
      <c r="F1945" s="216">
        <v>-2.16</v>
      </c>
      <c r="H1945" s="32"/>
    </row>
    <row r="1946" spans="2:8" s="1" customFormat="1" ht="16.899999999999999" customHeight="1">
      <c r="B1946" s="32"/>
      <c r="C1946" s="215" t="s">
        <v>1</v>
      </c>
      <c r="D1946" s="215" t="s">
        <v>1802</v>
      </c>
      <c r="E1946" s="17" t="s">
        <v>1</v>
      </c>
      <c r="F1946" s="216">
        <v>32.331000000000003</v>
      </c>
      <c r="H1946" s="32"/>
    </row>
    <row r="1947" spans="2:8" s="1" customFormat="1" ht="16.899999999999999" customHeight="1">
      <c r="B1947" s="32"/>
      <c r="C1947" s="215" t="s">
        <v>1</v>
      </c>
      <c r="D1947" s="215" t="s">
        <v>2465</v>
      </c>
      <c r="E1947" s="17" t="s">
        <v>1</v>
      </c>
      <c r="F1947" s="216">
        <v>-1.5029999999999999</v>
      </c>
      <c r="H1947" s="32"/>
    </row>
    <row r="1948" spans="2:8" s="1" customFormat="1" ht="16.899999999999999" customHeight="1">
      <c r="B1948" s="32"/>
      <c r="C1948" s="215" t="s">
        <v>1</v>
      </c>
      <c r="D1948" s="215" t="s">
        <v>1803</v>
      </c>
      <c r="E1948" s="17" t="s">
        <v>1</v>
      </c>
      <c r="F1948" s="216">
        <v>32.298000000000002</v>
      </c>
      <c r="H1948" s="32"/>
    </row>
    <row r="1949" spans="2:8" s="1" customFormat="1" ht="16.899999999999999" customHeight="1">
      <c r="B1949" s="32"/>
      <c r="C1949" s="215" t="s">
        <v>1</v>
      </c>
      <c r="D1949" s="215" t="s">
        <v>2465</v>
      </c>
      <c r="E1949" s="17" t="s">
        <v>1</v>
      </c>
      <c r="F1949" s="216">
        <v>-1.5029999999999999</v>
      </c>
      <c r="H1949" s="32"/>
    </row>
    <row r="1950" spans="2:8" s="1" customFormat="1" ht="16.899999999999999" customHeight="1">
      <c r="B1950" s="32"/>
      <c r="C1950" s="215" t="s">
        <v>1</v>
      </c>
      <c r="D1950" s="215" t="s">
        <v>1804</v>
      </c>
      <c r="E1950" s="17" t="s">
        <v>1</v>
      </c>
      <c r="F1950" s="216">
        <v>31.161999999999999</v>
      </c>
      <c r="H1950" s="32"/>
    </row>
    <row r="1951" spans="2:8" s="1" customFormat="1" ht="16.899999999999999" customHeight="1">
      <c r="B1951" s="32"/>
      <c r="C1951" s="215" t="s">
        <v>1</v>
      </c>
      <c r="D1951" s="215" t="s">
        <v>2465</v>
      </c>
      <c r="E1951" s="17" t="s">
        <v>1</v>
      </c>
      <c r="F1951" s="216">
        <v>-1.5029999999999999</v>
      </c>
      <c r="H1951" s="32"/>
    </row>
    <row r="1952" spans="2:8" s="1" customFormat="1" ht="16.899999999999999" customHeight="1">
      <c r="B1952" s="32"/>
      <c r="C1952" s="215" t="s">
        <v>1</v>
      </c>
      <c r="D1952" s="215" t="s">
        <v>1805</v>
      </c>
      <c r="E1952" s="17" t="s">
        <v>1</v>
      </c>
      <c r="F1952" s="216">
        <v>31.129000000000001</v>
      </c>
      <c r="H1952" s="32"/>
    </row>
    <row r="1953" spans="2:8" s="1" customFormat="1" ht="16.899999999999999" customHeight="1">
      <c r="B1953" s="32"/>
      <c r="C1953" s="215" t="s">
        <v>1</v>
      </c>
      <c r="D1953" s="215" t="s">
        <v>2465</v>
      </c>
      <c r="E1953" s="17" t="s">
        <v>1</v>
      </c>
      <c r="F1953" s="216">
        <v>-1.5029999999999999</v>
      </c>
      <c r="H1953" s="32"/>
    </row>
    <row r="1954" spans="2:8" s="1" customFormat="1" ht="16.899999999999999" customHeight="1">
      <c r="B1954" s="32"/>
      <c r="C1954" s="215" t="s">
        <v>1</v>
      </c>
      <c r="D1954" s="215" t="s">
        <v>1806</v>
      </c>
      <c r="E1954" s="17" t="s">
        <v>1</v>
      </c>
      <c r="F1954" s="216">
        <v>32.298000000000002</v>
      </c>
      <c r="H1954" s="32"/>
    </row>
    <row r="1955" spans="2:8" s="1" customFormat="1" ht="16.899999999999999" customHeight="1">
      <c r="B1955" s="32"/>
      <c r="C1955" s="215" t="s">
        <v>1</v>
      </c>
      <c r="D1955" s="215" t="s">
        <v>2465</v>
      </c>
      <c r="E1955" s="17" t="s">
        <v>1</v>
      </c>
      <c r="F1955" s="216">
        <v>-1.5029999999999999</v>
      </c>
      <c r="H1955" s="32"/>
    </row>
    <row r="1956" spans="2:8" s="1" customFormat="1" ht="16.899999999999999" customHeight="1">
      <c r="B1956" s="32"/>
      <c r="C1956" s="215" t="s">
        <v>1</v>
      </c>
      <c r="D1956" s="215" t="s">
        <v>2466</v>
      </c>
      <c r="E1956" s="17" t="s">
        <v>1</v>
      </c>
      <c r="F1956" s="216">
        <v>5.298</v>
      </c>
      <c r="H1956" s="32"/>
    </row>
    <row r="1957" spans="2:8" s="1" customFormat="1" ht="16.899999999999999" customHeight="1">
      <c r="B1957" s="32"/>
      <c r="C1957" s="215" t="s">
        <v>1</v>
      </c>
      <c r="D1957" s="215" t="s">
        <v>2467</v>
      </c>
      <c r="E1957" s="17" t="s">
        <v>1</v>
      </c>
      <c r="F1957" s="216">
        <v>37.732999999999997</v>
      </c>
      <c r="H1957" s="32"/>
    </row>
    <row r="1958" spans="2:8" s="1" customFormat="1" ht="16.899999999999999" customHeight="1">
      <c r="B1958" s="32"/>
      <c r="C1958" s="215" t="s">
        <v>1</v>
      </c>
      <c r="D1958" s="215" t="s">
        <v>2468</v>
      </c>
      <c r="E1958" s="17" t="s">
        <v>1</v>
      </c>
      <c r="F1958" s="216">
        <v>9.6690000000000005</v>
      </c>
      <c r="H1958" s="32"/>
    </row>
    <row r="1959" spans="2:8" s="1" customFormat="1" ht="16.899999999999999" customHeight="1">
      <c r="B1959" s="32"/>
      <c r="C1959" s="215" t="s">
        <v>1</v>
      </c>
      <c r="D1959" s="215" t="s">
        <v>2469</v>
      </c>
      <c r="E1959" s="17" t="s">
        <v>1</v>
      </c>
      <c r="F1959" s="216">
        <v>23.725000000000001</v>
      </c>
      <c r="H1959" s="32"/>
    </row>
    <row r="1960" spans="2:8" s="1" customFormat="1" ht="16.899999999999999" customHeight="1">
      <c r="B1960" s="32"/>
      <c r="C1960" s="215" t="s">
        <v>1</v>
      </c>
      <c r="D1960" s="215" t="s">
        <v>2470</v>
      </c>
      <c r="E1960" s="17" t="s">
        <v>1</v>
      </c>
      <c r="F1960" s="216">
        <v>-1.6</v>
      </c>
      <c r="H1960" s="32"/>
    </row>
    <row r="1961" spans="2:8" s="1" customFormat="1" ht="16.899999999999999" customHeight="1">
      <c r="B1961" s="32"/>
      <c r="C1961" s="215" t="s">
        <v>1</v>
      </c>
      <c r="D1961" s="215" t="s">
        <v>2471</v>
      </c>
      <c r="E1961" s="17" t="s">
        <v>1</v>
      </c>
      <c r="F1961" s="216">
        <v>8.125</v>
      </c>
      <c r="H1961" s="32"/>
    </row>
    <row r="1962" spans="2:8" s="1" customFormat="1" ht="16.899999999999999" customHeight="1">
      <c r="B1962" s="32"/>
      <c r="C1962" s="215" t="s">
        <v>1</v>
      </c>
      <c r="D1962" s="215" t="s">
        <v>2472</v>
      </c>
      <c r="E1962" s="17" t="s">
        <v>1</v>
      </c>
      <c r="F1962" s="216">
        <v>5.298</v>
      </c>
      <c r="H1962" s="32"/>
    </row>
    <row r="1963" spans="2:8" s="1" customFormat="1" ht="16.899999999999999" customHeight="1">
      <c r="B1963" s="32"/>
      <c r="C1963" s="215" t="s">
        <v>1</v>
      </c>
      <c r="D1963" s="215" t="s">
        <v>2470</v>
      </c>
      <c r="E1963" s="17" t="s">
        <v>1</v>
      </c>
      <c r="F1963" s="216">
        <v>-1.6</v>
      </c>
      <c r="H1963" s="32"/>
    </row>
    <row r="1964" spans="2:8" s="1" customFormat="1" ht="16.899999999999999" customHeight="1">
      <c r="B1964" s="32"/>
      <c r="C1964" s="215" t="s">
        <v>1</v>
      </c>
      <c r="D1964" s="215" t="s">
        <v>2473</v>
      </c>
      <c r="E1964" s="17" t="s">
        <v>1</v>
      </c>
      <c r="F1964" s="216">
        <v>39.109000000000002</v>
      </c>
      <c r="H1964" s="32"/>
    </row>
    <row r="1965" spans="2:8" s="1" customFormat="1" ht="16.899999999999999" customHeight="1">
      <c r="B1965" s="32"/>
      <c r="C1965" s="215" t="s">
        <v>1</v>
      </c>
      <c r="D1965" s="215" t="s">
        <v>2474</v>
      </c>
      <c r="E1965" s="17" t="s">
        <v>1</v>
      </c>
      <c r="F1965" s="216">
        <v>21.530999999999999</v>
      </c>
      <c r="H1965" s="32"/>
    </row>
    <row r="1966" spans="2:8" s="1" customFormat="1" ht="16.899999999999999" customHeight="1">
      <c r="B1966" s="32"/>
      <c r="C1966" s="215" t="s">
        <v>1</v>
      </c>
      <c r="D1966" s="215" t="s">
        <v>890</v>
      </c>
      <c r="E1966" s="17" t="s">
        <v>1</v>
      </c>
      <c r="F1966" s="216">
        <v>-6.64</v>
      </c>
      <c r="H1966" s="32"/>
    </row>
    <row r="1967" spans="2:8" s="1" customFormat="1" ht="16.899999999999999" customHeight="1">
      <c r="B1967" s="32"/>
      <c r="C1967" s="215" t="s">
        <v>1</v>
      </c>
      <c r="D1967" s="215" t="s">
        <v>2475</v>
      </c>
      <c r="E1967" s="17" t="s">
        <v>1</v>
      </c>
      <c r="F1967" s="216">
        <v>23.725000000000001</v>
      </c>
      <c r="H1967" s="32"/>
    </row>
    <row r="1968" spans="2:8" s="1" customFormat="1" ht="16.899999999999999" customHeight="1">
      <c r="B1968" s="32"/>
      <c r="C1968" s="215" t="s">
        <v>1</v>
      </c>
      <c r="D1968" s="215" t="s">
        <v>871</v>
      </c>
      <c r="E1968" s="17" t="s">
        <v>1</v>
      </c>
      <c r="F1968" s="216">
        <v>-5.04</v>
      </c>
      <c r="H1968" s="32"/>
    </row>
    <row r="1969" spans="2:8" s="1" customFormat="1" ht="16.899999999999999" customHeight="1">
      <c r="B1969" s="32"/>
      <c r="C1969" s="215" t="s">
        <v>1</v>
      </c>
      <c r="D1969" s="215" t="s">
        <v>2476</v>
      </c>
      <c r="E1969" s="17" t="s">
        <v>1</v>
      </c>
      <c r="F1969" s="216">
        <v>8.125</v>
      </c>
      <c r="H1969" s="32"/>
    </row>
    <row r="1970" spans="2:8" s="1" customFormat="1" ht="16.899999999999999" customHeight="1">
      <c r="B1970" s="32"/>
      <c r="C1970" s="215" t="s">
        <v>1</v>
      </c>
      <c r="D1970" s="215" t="s">
        <v>2477</v>
      </c>
      <c r="E1970" s="17" t="s">
        <v>1</v>
      </c>
      <c r="F1970" s="216">
        <v>38.722000000000001</v>
      </c>
      <c r="H1970" s="32"/>
    </row>
    <row r="1971" spans="2:8" s="1" customFormat="1" ht="16.899999999999999" customHeight="1">
      <c r="B1971" s="32"/>
      <c r="C1971" s="215" t="s">
        <v>1</v>
      </c>
      <c r="D1971" s="215" t="s">
        <v>2478</v>
      </c>
      <c r="E1971" s="17" t="s">
        <v>1</v>
      </c>
      <c r="F1971" s="216">
        <v>-1.89</v>
      </c>
      <c r="H1971" s="32"/>
    </row>
    <row r="1972" spans="2:8" s="1" customFormat="1" ht="16.899999999999999" customHeight="1">
      <c r="B1972" s="32"/>
      <c r="C1972" s="215" t="s">
        <v>1</v>
      </c>
      <c r="D1972" s="215" t="s">
        <v>2479</v>
      </c>
      <c r="E1972" s="17" t="s">
        <v>1</v>
      </c>
      <c r="F1972" s="216">
        <v>38.484999999999999</v>
      </c>
      <c r="H1972" s="32"/>
    </row>
    <row r="1973" spans="2:8" s="1" customFormat="1" ht="16.899999999999999" customHeight="1">
      <c r="B1973" s="32"/>
      <c r="C1973" s="215" t="s">
        <v>1</v>
      </c>
      <c r="D1973" s="215" t="s">
        <v>2478</v>
      </c>
      <c r="E1973" s="17" t="s">
        <v>1</v>
      </c>
      <c r="F1973" s="216">
        <v>-1.89</v>
      </c>
      <c r="H1973" s="32"/>
    </row>
    <row r="1974" spans="2:8" s="1" customFormat="1" ht="16.899999999999999" customHeight="1">
      <c r="B1974" s="32"/>
      <c r="C1974" s="215" t="s">
        <v>1</v>
      </c>
      <c r="D1974" s="215" t="s">
        <v>2480</v>
      </c>
      <c r="E1974" s="17" t="s">
        <v>1</v>
      </c>
      <c r="F1974" s="216">
        <v>0</v>
      </c>
      <c r="H1974" s="32"/>
    </row>
    <row r="1975" spans="2:8" s="1" customFormat="1" ht="16.899999999999999" customHeight="1">
      <c r="B1975" s="32"/>
      <c r="C1975" s="215" t="s">
        <v>1</v>
      </c>
      <c r="D1975" s="215" t="s">
        <v>2481</v>
      </c>
      <c r="E1975" s="17" t="s">
        <v>1</v>
      </c>
      <c r="F1975" s="216">
        <v>0</v>
      </c>
      <c r="H1975" s="32"/>
    </row>
    <row r="1976" spans="2:8" s="1" customFormat="1" ht="16.899999999999999" customHeight="1">
      <c r="B1976" s="32"/>
      <c r="C1976" s="215" t="s">
        <v>1</v>
      </c>
      <c r="D1976" s="215" t="s">
        <v>2482</v>
      </c>
      <c r="E1976" s="17" t="s">
        <v>1</v>
      </c>
      <c r="F1976" s="216">
        <v>0</v>
      </c>
      <c r="H1976" s="32"/>
    </row>
    <row r="1977" spans="2:8" s="1" customFormat="1" ht="16.899999999999999" customHeight="1">
      <c r="B1977" s="32"/>
      <c r="C1977" s="215" t="s">
        <v>1</v>
      </c>
      <c r="D1977" s="215" t="s">
        <v>2483</v>
      </c>
      <c r="E1977" s="17" t="s">
        <v>1</v>
      </c>
      <c r="F1977" s="216">
        <v>83.525000000000006</v>
      </c>
      <c r="H1977" s="32"/>
    </row>
    <row r="1978" spans="2:8" s="1" customFormat="1" ht="16.899999999999999" customHeight="1">
      <c r="B1978" s="32"/>
      <c r="C1978" s="215" t="s">
        <v>1</v>
      </c>
      <c r="D1978" s="215" t="s">
        <v>2484</v>
      </c>
      <c r="E1978" s="17" t="s">
        <v>1</v>
      </c>
      <c r="F1978" s="216">
        <v>7.8</v>
      </c>
      <c r="H1978" s="32"/>
    </row>
    <row r="1979" spans="2:8" s="1" customFormat="1" ht="16.899999999999999" customHeight="1">
      <c r="B1979" s="32"/>
      <c r="C1979" s="215" t="s">
        <v>1</v>
      </c>
      <c r="D1979" s="215" t="s">
        <v>2485</v>
      </c>
      <c r="E1979" s="17" t="s">
        <v>1</v>
      </c>
      <c r="F1979" s="216">
        <v>-5.67</v>
      </c>
      <c r="H1979" s="32"/>
    </row>
    <row r="1980" spans="2:8" s="1" customFormat="1" ht="16.899999999999999" customHeight="1">
      <c r="B1980" s="32"/>
      <c r="C1980" s="215" t="s">
        <v>1</v>
      </c>
      <c r="D1980" s="215" t="s">
        <v>2486</v>
      </c>
      <c r="E1980" s="17" t="s">
        <v>1</v>
      </c>
      <c r="F1980" s="216">
        <v>-2.9</v>
      </c>
      <c r="H1980" s="32"/>
    </row>
    <row r="1981" spans="2:8" s="1" customFormat="1" ht="16.899999999999999" customHeight="1">
      <c r="B1981" s="32"/>
      <c r="C1981" s="215" t="s">
        <v>1</v>
      </c>
      <c r="D1981" s="215" t="s">
        <v>2487</v>
      </c>
      <c r="E1981" s="17" t="s">
        <v>1</v>
      </c>
      <c r="F1981" s="216">
        <v>23.888000000000002</v>
      </c>
      <c r="H1981" s="32"/>
    </row>
    <row r="1982" spans="2:8" s="1" customFormat="1" ht="16.899999999999999" customHeight="1">
      <c r="B1982" s="32"/>
      <c r="C1982" s="215" t="s">
        <v>1</v>
      </c>
      <c r="D1982" s="215" t="s">
        <v>2488</v>
      </c>
      <c r="E1982" s="17" t="s">
        <v>1</v>
      </c>
      <c r="F1982" s="216">
        <v>-3.1</v>
      </c>
      <c r="H1982" s="32"/>
    </row>
    <row r="1983" spans="2:8" s="1" customFormat="1" ht="16.899999999999999" customHeight="1">
      <c r="B1983" s="32"/>
      <c r="C1983" s="215" t="s">
        <v>1</v>
      </c>
      <c r="D1983" s="215" t="s">
        <v>2489</v>
      </c>
      <c r="E1983" s="17" t="s">
        <v>1</v>
      </c>
      <c r="F1983" s="216">
        <v>40.625</v>
      </c>
      <c r="H1983" s="32"/>
    </row>
    <row r="1984" spans="2:8" s="1" customFormat="1" ht="16.899999999999999" customHeight="1">
      <c r="B1984" s="32"/>
      <c r="C1984" s="215" t="s">
        <v>1</v>
      </c>
      <c r="D1984" s="215" t="s">
        <v>2490</v>
      </c>
      <c r="E1984" s="17" t="s">
        <v>1</v>
      </c>
      <c r="F1984" s="216">
        <v>72.150000000000006</v>
      </c>
      <c r="H1984" s="32"/>
    </row>
    <row r="1985" spans="2:8" s="1" customFormat="1" ht="16.899999999999999" customHeight="1">
      <c r="B1985" s="32"/>
      <c r="C1985" s="215" t="s">
        <v>1</v>
      </c>
      <c r="D1985" s="215" t="s">
        <v>2491</v>
      </c>
      <c r="E1985" s="17" t="s">
        <v>1</v>
      </c>
      <c r="F1985" s="216">
        <v>63.375</v>
      </c>
      <c r="H1985" s="32"/>
    </row>
    <row r="1986" spans="2:8" s="1" customFormat="1" ht="16.899999999999999" customHeight="1">
      <c r="B1986" s="32"/>
      <c r="C1986" s="215" t="s">
        <v>1</v>
      </c>
      <c r="D1986" s="215" t="s">
        <v>836</v>
      </c>
      <c r="E1986" s="17" t="s">
        <v>1</v>
      </c>
      <c r="F1986" s="216">
        <v>-15.12</v>
      </c>
      <c r="H1986" s="32"/>
    </row>
    <row r="1987" spans="2:8" s="1" customFormat="1" ht="16.899999999999999" customHeight="1">
      <c r="B1987" s="32"/>
      <c r="C1987" s="215" t="s">
        <v>1</v>
      </c>
      <c r="D1987" s="215" t="s">
        <v>1765</v>
      </c>
      <c r="E1987" s="17" t="s">
        <v>1</v>
      </c>
      <c r="F1987" s="216">
        <v>-1.08</v>
      </c>
      <c r="H1987" s="32"/>
    </row>
    <row r="1988" spans="2:8" s="1" customFormat="1" ht="16.899999999999999" customHeight="1">
      <c r="B1988" s="32"/>
      <c r="C1988" s="215" t="s">
        <v>1</v>
      </c>
      <c r="D1988" s="215" t="s">
        <v>2492</v>
      </c>
      <c r="E1988" s="17" t="s">
        <v>1</v>
      </c>
      <c r="F1988" s="216">
        <v>-4.32</v>
      </c>
      <c r="H1988" s="32"/>
    </row>
    <row r="1989" spans="2:8" s="1" customFormat="1" ht="16.899999999999999" customHeight="1">
      <c r="B1989" s="32"/>
      <c r="C1989" s="215" t="s">
        <v>1</v>
      </c>
      <c r="D1989" s="215" t="s">
        <v>530</v>
      </c>
      <c r="E1989" s="17" t="s">
        <v>1</v>
      </c>
      <c r="F1989" s="216">
        <v>-3.2</v>
      </c>
      <c r="H1989" s="32"/>
    </row>
    <row r="1990" spans="2:8" s="1" customFormat="1" ht="16.899999999999999" customHeight="1">
      <c r="B1990" s="32"/>
      <c r="C1990" s="215" t="s">
        <v>1</v>
      </c>
      <c r="D1990" s="215" t="s">
        <v>2493</v>
      </c>
      <c r="E1990" s="17" t="s">
        <v>1</v>
      </c>
      <c r="F1990" s="216">
        <v>0</v>
      </c>
      <c r="H1990" s="32"/>
    </row>
    <row r="1991" spans="2:8" s="1" customFormat="1" ht="22.5">
      <c r="B1991" s="32"/>
      <c r="C1991" s="215" t="s">
        <v>1</v>
      </c>
      <c r="D1991" s="215" t="s">
        <v>2494</v>
      </c>
      <c r="E1991" s="17" t="s">
        <v>1</v>
      </c>
      <c r="F1991" s="216">
        <v>67.218000000000004</v>
      </c>
      <c r="H1991" s="32"/>
    </row>
    <row r="1992" spans="2:8" s="1" customFormat="1" ht="16.899999999999999" customHeight="1">
      <c r="B1992" s="32"/>
      <c r="C1992" s="215" t="s">
        <v>1</v>
      </c>
      <c r="D1992" s="215" t="s">
        <v>2495</v>
      </c>
      <c r="E1992" s="17" t="s">
        <v>1</v>
      </c>
      <c r="F1992" s="216">
        <v>14.145</v>
      </c>
      <c r="H1992" s="32"/>
    </row>
    <row r="1993" spans="2:8" s="1" customFormat="1" ht="16.899999999999999" customHeight="1">
      <c r="B1993" s="32"/>
      <c r="C1993" s="215" t="s">
        <v>1</v>
      </c>
      <c r="D1993" s="215" t="s">
        <v>2496</v>
      </c>
      <c r="E1993" s="17" t="s">
        <v>1</v>
      </c>
      <c r="F1993" s="216">
        <v>0</v>
      </c>
      <c r="H1993" s="32"/>
    </row>
    <row r="1994" spans="2:8" s="1" customFormat="1" ht="16.899999999999999" customHeight="1">
      <c r="B1994" s="32"/>
      <c r="C1994" s="215" t="s">
        <v>1</v>
      </c>
      <c r="D1994" s="215" t="s">
        <v>933</v>
      </c>
      <c r="E1994" s="17" t="s">
        <v>1</v>
      </c>
      <c r="F1994" s="216">
        <v>12.285</v>
      </c>
      <c r="H1994" s="32"/>
    </row>
    <row r="1995" spans="2:8" s="1" customFormat="1" ht="16.899999999999999" customHeight="1">
      <c r="B1995" s="32"/>
      <c r="C1995" s="215" t="s">
        <v>1</v>
      </c>
      <c r="D1995" s="215" t="s">
        <v>934</v>
      </c>
      <c r="E1995" s="17" t="s">
        <v>1</v>
      </c>
      <c r="F1995" s="216">
        <v>18.059999999999999</v>
      </c>
      <c r="H1995" s="32"/>
    </row>
    <row r="1996" spans="2:8" s="1" customFormat="1" ht="16.899999999999999" customHeight="1">
      <c r="B1996" s="32"/>
      <c r="C1996" s="215" t="s">
        <v>1</v>
      </c>
      <c r="D1996" s="215" t="s">
        <v>935</v>
      </c>
      <c r="E1996" s="17" t="s">
        <v>1</v>
      </c>
      <c r="F1996" s="216">
        <v>25.41</v>
      </c>
      <c r="H1996" s="32"/>
    </row>
    <row r="1997" spans="2:8" s="1" customFormat="1" ht="16.899999999999999" customHeight="1">
      <c r="B1997" s="32"/>
      <c r="C1997" s="215" t="s">
        <v>1</v>
      </c>
      <c r="D1997" s="215" t="s">
        <v>935</v>
      </c>
      <c r="E1997" s="17" t="s">
        <v>1</v>
      </c>
      <c r="F1997" s="216">
        <v>25.41</v>
      </c>
      <c r="H1997" s="32"/>
    </row>
    <row r="1998" spans="2:8" s="1" customFormat="1" ht="16.899999999999999" customHeight="1">
      <c r="B1998" s="32"/>
      <c r="C1998" s="215" t="s">
        <v>1</v>
      </c>
      <c r="D1998" s="215" t="s">
        <v>936</v>
      </c>
      <c r="E1998" s="17" t="s">
        <v>1</v>
      </c>
      <c r="F1998" s="216">
        <v>25.41</v>
      </c>
      <c r="H1998" s="32"/>
    </row>
    <row r="1999" spans="2:8" s="1" customFormat="1" ht="16.899999999999999" customHeight="1">
      <c r="B1999" s="32"/>
      <c r="C1999" s="215" t="s">
        <v>1</v>
      </c>
      <c r="D1999" s="215" t="s">
        <v>937</v>
      </c>
      <c r="E1999" s="17" t="s">
        <v>1</v>
      </c>
      <c r="F1999" s="216">
        <v>20.37</v>
      </c>
      <c r="H1999" s="32"/>
    </row>
    <row r="2000" spans="2:8" s="1" customFormat="1" ht="16.899999999999999" customHeight="1">
      <c r="B2000" s="32"/>
      <c r="C2000" s="215" t="s">
        <v>1</v>
      </c>
      <c r="D2000" s="215" t="s">
        <v>938</v>
      </c>
      <c r="E2000" s="17" t="s">
        <v>1</v>
      </c>
      <c r="F2000" s="216">
        <v>16.8</v>
      </c>
      <c r="H2000" s="32"/>
    </row>
    <row r="2001" spans="2:8" s="1" customFormat="1" ht="16.899999999999999" customHeight="1">
      <c r="B2001" s="32"/>
      <c r="C2001" s="215" t="s">
        <v>1</v>
      </c>
      <c r="D2001" s="215" t="s">
        <v>939</v>
      </c>
      <c r="E2001" s="17" t="s">
        <v>1</v>
      </c>
      <c r="F2001" s="216">
        <v>17.22</v>
      </c>
      <c r="H2001" s="32"/>
    </row>
    <row r="2002" spans="2:8" s="1" customFormat="1" ht="16.899999999999999" customHeight="1">
      <c r="B2002" s="32"/>
      <c r="C2002" s="215" t="s">
        <v>1</v>
      </c>
      <c r="D2002" s="215" t="s">
        <v>940</v>
      </c>
      <c r="E2002" s="17" t="s">
        <v>1</v>
      </c>
      <c r="F2002" s="216">
        <v>27.93</v>
      </c>
      <c r="H2002" s="32"/>
    </row>
    <row r="2003" spans="2:8" s="1" customFormat="1" ht="16.899999999999999" customHeight="1">
      <c r="B2003" s="32"/>
      <c r="C2003" s="215" t="s">
        <v>1</v>
      </c>
      <c r="D2003" s="215" t="s">
        <v>2497</v>
      </c>
      <c r="E2003" s="17" t="s">
        <v>1</v>
      </c>
      <c r="F2003" s="216">
        <v>39</v>
      </c>
      <c r="H2003" s="32"/>
    </row>
    <row r="2004" spans="2:8" s="1" customFormat="1" ht="16.899999999999999" customHeight="1">
      <c r="B2004" s="32"/>
      <c r="C2004" s="215" t="s">
        <v>1</v>
      </c>
      <c r="D2004" s="215" t="s">
        <v>2498</v>
      </c>
      <c r="E2004" s="17" t="s">
        <v>1</v>
      </c>
      <c r="F2004" s="216">
        <v>-3.76</v>
      </c>
      <c r="H2004" s="32"/>
    </row>
    <row r="2005" spans="2:8" s="1" customFormat="1" ht="16.899999999999999" customHeight="1">
      <c r="B2005" s="32"/>
      <c r="C2005" s="215" t="s">
        <v>1</v>
      </c>
      <c r="D2005" s="215" t="s">
        <v>2499</v>
      </c>
      <c r="E2005" s="17" t="s">
        <v>1</v>
      </c>
      <c r="F2005" s="216">
        <v>38.512999999999998</v>
      </c>
      <c r="H2005" s="32"/>
    </row>
    <row r="2006" spans="2:8" s="1" customFormat="1" ht="16.899999999999999" customHeight="1">
      <c r="B2006" s="32"/>
      <c r="C2006" s="215" t="s">
        <v>1</v>
      </c>
      <c r="D2006" s="215" t="s">
        <v>2500</v>
      </c>
      <c r="E2006" s="17" t="s">
        <v>1</v>
      </c>
      <c r="F2006" s="216">
        <v>-6.2229999999999999</v>
      </c>
      <c r="H2006" s="32"/>
    </row>
    <row r="2007" spans="2:8" s="1" customFormat="1" ht="16.899999999999999" customHeight="1">
      <c r="B2007" s="32"/>
      <c r="C2007" s="215" t="s">
        <v>1</v>
      </c>
      <c r="D2007" s="215" t="s">
        <v>941</v>
      </c>
      <c r="E2007" s="17" t="s">
        <v>1</v>
      </c>
      <c r="F2007" s="216">
        <v>9.66</v>
      </c>
      <c r="H2007" s="32"/>
    </row>
    <row r="2008" spans="2:8" s="1" customFormat="1" ht="16.899999999999999" customHeight="1">
      <c r="B2008" s="32"/>
      <c r="C2008" s="215" t="s">
        <v>1</v>
      </c>
      <c r="D2008" s="215" t="s">
        <v>942</v>
      </c>
      <c r="E2008" s="17" t="s">
        <v>1</v>
      </c>
      <c r="F2008" s="216">
        <v>7.3710000000000004</v>
      </c>
      <c r="H2008" s="32"/>
    </row>
    <row r="2009" spans="2:8" s="1" customFormat="1" ht="16.899999999999999" customHeight="1">
      <c r="B2009" s="32"/>
      <c r="C2009" s="215" t="s">
        <v>1</v>
      </c>
      <c r="D2009" s="215" t="s">
        <v>943</v>
      </c>
      <c r="E2009" s="17" t="s">
        <v>1</v>
      </c>
      <c r="F2009" s="216">
        <v>10.08</v>
      </c>
      <c r="H2009" s="32"/>
    </row>
    <row r="2010" spans="2:8" s="1" customFormat="1" ht="16.899999999999999" customHeight="1">
      <c r="B2010" s="32"/>
      <c r="C2010" s="215" t="s">
        <v>1</v>
      </c>
      <c r="D2010" s="215" t="s">
        <v>944</v>
      </c>
      <c r="E2010" s="17" t="s">
        <v>1</v>
      </c>
      <c r="F2010" s="216">
        <v>9.8490000000000002</v>
      </c>
      <c r="H2010" s="32"/>
    </row>
    <row r="2011" spans="2:8" s="1" customFormat="1" ht="16.899999999999999" customHeight="1">
      <c r="B2011" s="32"/>
      <c r="C2011" s="215" t="s">
        <v>1</v>
      </c>
      <c r="D2011" s="215" t="s">
        <v>2501</v>
      </c>
      <c r="E2011" s="17" t="s">
        <v>1</v>
      </c>
      <c r="F2011" s="216">
        <v>5.5250000000000004</v>
      </c>
      <c r="H2011" s="32"/>
    </row>
    <row r="2012" spans="2:8" s="1" customFormat="1" ht="16.899999999999999" customHeight="1">
      <c r="B2012" s="32"/>
      <c r="C2012" s="215" t="s">
        <v>1</v>
      </c>
      <c r="D2012" s="215" t="s">
        <v>481</v>
      </c>
      <c r="E2012" s="17" t="s">
        <v>1</v>
      </c>
      <c r="F2012" s="216">
        <v>-1.2</v>
      </c>
      <c r="H2012" s="32"/>
    </row>
    <row r="2013" spans="2:8" s="1" customFormat="1" ht="16.899999999999999" customHeight="1">
      <c r="B2013" s="32"/>
      <c r="C2013" s="215" t="s">
        <v>1</v>
      </c>
      <c r="D2013" s="215" t="s">
        <v>2502</v>
      </c>
      <c r="E2013" s="17" t="s">
        <v>1</v>
      </c>
      <c r="F2013" s="216">
        <v>5.5250000000000004</v>
      </c>
      <c r="H2013" s="32"/>
    </row>
    <row r="2014" spans="2:8" s="1" customFormat="1" ht="16.899999999999999" customHeight="1">
      <c r="B2014" s="32"/>
      <c r="C2014" s="215" t="s">
        <v>1</v>
      </c>
      <c r="D2014" s="215" t="s">
        <v>1763</v>
      </c>
      <c r="E2014" s="17" t="s">
        <v>1</v>
      </c>
      <c r="F2014" s="216">
        <v>-1.2</v>
      </c>
      <c r="H2014" s="32"/>
    </row>
    <row r="2015" spans="2:8" s="1" customFormat="1" ht="16.899999999999999" customHeight="1">
      <c r="B2015" s="32"/>
      <c r="C2015" s="215" t="s">
        <v>1</v>
      </c>
      <c r="D2015" s="215" t="s">
        <v>2503</v>
      </c>
      <c r="E2015" s="17" t="s">
        <v>1</v>
      </c>
      <c r="F2015" s="216">
        <v>39.813000000000002</v>
      </c>
      <c r="H2015" s="32"/>
    </row>
    <row r="2016" spans="2:8" s="1" customFormat="1" ht="16.899999999999999" customHeight="1">
      <c r="B2016" s="32"/>
      <c r="C2016" s="215" t="s">
        <v>1</v>
      </c>
      <c r="D2016" s="215" t="s">
        <v>2504</v>
      </c>
      <c r="E2016" s="17" t="s">
        <v>1</v>
      </c>
      <c r="F2016" s="216">
        <v>-4.12</v>
      </c>
      <c r="H2016" s="32"/>
    </row>
    <row r="2017" spans="2:8" s="1" customFormat="1" ht="16.899999999999999" customHeight="1">
      <c r="B2017" s="32"/>
      <c r="C2017" s="215" t="s">
        <v>1</v>
      </c>
      <c r="D2017" s="215" t="s">
        <v>2505</v>
      </c>
      <c r="E2017" s="17" t="s">
        <v>1</v>
      </c>
      <c r="F2017" s="216">
        <v>33.475000000000001</v>
      </c>
      <c r="H2017" s="32"/>
    </row>
    <row r="2018" spans="2:8" s="1" customFormat="1" ht="16.899999999999999" customHeight="1">
      <c r="B2018" s="32"/>
      <c r="C2018" s="215" t="s">
        <v>1</v>
      </c>
      <c r="D2018" s="215" t="s">
        <v>473</v>
      </c>
      <c r="E2018" s="17" t="s">
        <v>1</v>
      </c>
      <c r="F2018" s="216">
        <v>-1.6</v>
      </c>
      <c r="H2018" s="32"/>
    </row>
    <row r="2019" spans="2:8" s="1" customFormat="1" ht="16.899999999999999" customHeight="1">
      <c r="B2019" s="32"/>
      <c r="C2019" s="215" t="s">
        <v>1</v>
      </c>
      <c r="D2019" s="215" t="s">
        <v>2506</v>
      </c>
      <c r="E2019" s="17" t="s">
        <v>1</v>
      </c>
      <c r="F2019" s="216">
        <v>7.26</v>
      </c>
      <c r="H2019" s="32"/>
    </row>
    <row r="2020" spans="2:8" s="1" customFormat="1" ht="16.899999999999999" customHeight="1">
      <c r="B2020" s="32"/>
      <c r="C2020" s="215" t="s">
        <v>1</v>
      </c>
      <c r="D2020" s="215" t="s">
        <v>2507</v>
      </c>
      <c r="E2020" s="17" t="s">
        <v>1</v>
      </c>
      <c r="F2020" s="216">
        <v>28.003</v>
      </c>
      <c r="H2020" s="32"/>
    </row>
    <row r="2021" spans="2:8" s="1" customFormat="1" ht="16.899999999999999" customHeight="1">
      <c r="B2021" s="32"/>
      <c r="C2021" s="215" t="s">
        <v>1</v>
      </c>
      <c r="D2021" s="215" t="s">
        <v>2508</v>
      </c>
      <c r="E2021" s="17" t="s">
        <v>1</v>
      </c>
      <c r="F2021" s="216">
        <v>6.6</v>
      </c>
      <c r="H2021" s="32"/>
    </row>
    <row r="2022" spans="2:8" s="1" customFormat="1" ht="16.899999999999999" customHeight="1">
      <c r="B2022" s="32"/>
      <c r="C2022" s="215" t="s">
        <v>1</v>
      </c>
      <c r="D2022" s="215" t="s">
        <v>2509</v>
      </c>
      <c r="E2022" s="17" t="s">
        <v>1</v>
      </c>
      <c r="F2022" s="216">
        <v>5.83</v>
      </c>
      <c r="H2022" s="32"/>
    </row>
    <row r="2023" spans="2:8" s="1" customFormat="1" ht="16.899999999999999" customHeight="1">
      <c r="B2023" s="32"/>
      <c r="C2023" s="215" t="s">
        <v>1</v>
      </c>
      <c r="D2023" s="215" t="s">
        <v>1763</v>
      </c>
      <c r="E2023" s="17" t="s">
        <v>1</v>
      </c>
      <c r="F2023" s="216">
        <v>-1.2</v>
      </c>
      <c r="H2023" s="32"/>
    </row>
    <row r="2024" spans="2:8" s="1" customFormat="1" ht="16.899999999999999" customHeight="1">
      <c r="B2024" s="32"/>
      <c r="C2024" s="215" t="s">
        <v>1</v>
      </c>
      <c r="D2024" s="215" t="s">
        <v>2510</v>
      </c>
      <c r="E2024" s="17" t="s">
        <v>1</v>
      </c>
      <c r="F2024" s="216">
        <v>0</v>
      </c>
      <c r="H2024" s="32"/>
    </row>
    <row r="2025" spans="2:8" s="1" customFormat="1" ht="16.899999999999999" customHeight="1">
      <c r="B2025" s="32"/>
      <c r="C2025" s="215" t="s">
        <v>1</v>
      </c>
      <c r="D2025" s="215" t="s">
        <v>2511</v>
      </c>
      <c r="E2025" s="17" t="s">
        <v>1</v>
      </c>
      <c r="F2025" s="216">
        <v>48.424999999999997</v>
      </c>
      <c r="H2025" s="32"/>
    </row>
    <row r="2026" spans="2:8" s="1" customFormat="1" ht="16.899999999999999" customHeight="1">
      <c r="B2026" s="32"/>
      <c r="C2026" s="215" t="s">
        <v>1</v>
      </c>
      <c r="D2026" s="215" t="s">
        <v>890</v>
      </c>
      <c r="E2026" s="17" t="s">
        <v>1</v>
      </c>
      <c r="F2026" s="216">
        <v>-6.64</v>
      </c>
      <c r="H2026" s="32"/>
    </row>
    <row r="2027" spans="2:8" s="1" customFormat="1" ht="16.899999999999999" customHeight="1">
      <c r="B2027" s="32"/>
      <c r="C2027" s="215" t="s">
        <v>1</v>
      </c>
      <c r="D2027" s="215" t="s">
        <v>946</v>
      </c>
      <c r="E2027" s="17" t="s">
        <v>1</v>
      </c>
      <c r="F2027" s="216">
        <v>0</v>
      </c>
      <c r="H2027" s="32"/>
    </row>
    <row r="2028" spans="2:8" s="1" customFormat="1" ht="16.899999999999999" customHeight="1">
      <c r="B2028" s="32"/>
      <c r="C2028" s="215" t="s">
        <v>1</v>
      </c>
      <c r="D2028" s="215" t="s">
        <v>2512</v>
      </c>
      <c r="E2028" s="17" t="s">
        <v>1</v>
      </c>
      <c r="F2028" s="216">
        <v>24.234000000000002</v>
      </c>
      <c r="H2028" s="32"/>
    </row>
    <row r="2029" spans="2:8" s="1" customFormat="1" ht="16.899999999999999" customHeight="1">
      <c r="B2029" s="32"/>
      <c r="C2029" s="215" t="s">
        <v>1</v>
      </c>
      <c r="D2029" s="215" t="s">
        <v>948</v>
      </c>
      <c r="E2029" s="17" t="s">
        <v>1</v>
      </c>
      <c r="F2029" s="216">
        <v>-3.6</v>
      </c>
      <c r="H2029" s="32"/>
    </row>
    <row r="2030" spans="2:8" s="1" customFormat="1" ht="16.899999999999999" customHeight="1">
      <c r="B2030" s="32"/>
      <c r="C2030" s="215" t="s">
        <v>1</v>
      </c>
      <c r="D2030" s="215" t="s">
        <v>949</v>
      </c>
      <c r="E2030" s="17" t="s">
        <v>1</v>
      </c>
      <c r="F2030" s="216">
        <v>39.06</v>
      </c>
      <c r="H2030" s="32"/>
    </row>
    <row r="2031" spans="2:8" s="1" customFormat="1" ht="16.899999999999999" customHeight="1">
      <c r="B2031" s="32"/>
      <c r="C2031" s="215" t="s">
        <v>1</v>
      </c>
      <c r="D2031" s="215" t="s">
        <v>950</v>
      </c>
      <c r="E2031" s="17" t="s">
        <v>1</v>
      </c>
      <c r="F2031" s="216">
        <v>-1.68</v>
      </c>
      <c r="H2031" s="32"/>
    </row>
    <row r="2032" spans="2:8" s="1" customFormat="1" ht="16.899999999999999" customHeight="1">
      <c r="B2032" s="32"/>
      <c r="C2032" s="215" t="s">
        <v>1</v>
      </c>
      <c r="D2032" s="215" t="s">
        <v>951</v>
      </c>
      <c r="E2032" s="17" t="s">
        <v>1</v>
      </c>
      <c r="F2032" s="216">
        <v>0.72</v>
      </c>
      <c r="H2032" s="32"/>
    </row>
    <row r="2033" spans="2:8" s="1" customFormat="1" ht="16.899999999999999" customHeight="1">
      <c r="B2033" s="32"/>
      <c r="C2033" s="215" t="s">
        <v>1</v>
      </c>
      <c r="D2033" s="215" t="s">
        <v>952</v>
      </c>
      <c r="E2033" s="17" t="s">
        <v>1</v>
      </c>
      <c r="F2033" s="216">
        <v>19.95</v>
      </c>
      <c r="H2033" s="32"/>
    </row>
    <row r="2034" spans="2:8" s="1" customFormat="1" ht="16.899999999999999" customHeight="1">
      <c r="B2034" s="32"/>
      <c r="C2034" s="215" t="s">
        <v>1</v>
      </c>
      <c r="D2034" s="215" t="s">
        <v>953</v>
      </c>
      <c r="E2034" s="17" t="s">
        <v>1</v>
      </c>
      <c r="F2034" s="216">
        <v>0.2</v>
      </c>
      <c r="H2034" s="32"/>
    </row>
    <row r="2035" spans="2:8" s="1" customFormat="1" ht="16.899999999999999" customHeight="1">
      <c r="B2035" s="32"/>
      <c r="C2035" s="215" t="s">
        <v>1</v>
      </c>
      <c r="D2035" s="215" t="s">
        <v>954</v>
      </c>
      <c r="E2035" s="17" t="s">
        <v>1</v>
      </c>
      <c r="F2035" s="216">
        <v>23.94</v>
      </c>
      <c r="H2035" s="32"/>
    </row>
    <row r="2036" spans="2:8" s="1" customFormat="1" ht="16.899999999999999" customHeight="1">
      <c r="B2036" s="32"/>
      <c r="C2036" s="215" t="s">
        <v>1</v>
      </c>
      <c r="D2036" s="215" t="s">
        <v>532</v>
      </c>
      <c r="E2036" s="17" t="s">
        <v>1</v>
      </c>
      <c r="F2036" s="216">
        <v>-1.8</v>
      </c>
      <c r="H2036" s="32"/>
    </row>
    <row r="2037" spans="2:8" s="1" customFormat="1" ht="16.899999999999999" customHeight="1">
      <c r="B2037" s="32"/>
      <c r="C2037" s="215" t="s">
        <v>1</v>
      </c>
      <c r="D2037" s="215" t="s">
        <v>955</v>
      </c>
      <c r="E2037" s="17" t="s">
        <v>1</v>
      </c>
      <c r="F2037" s="216">
        <v>0.36</v>
      </c>
      <c r="H2037" s="32"/>
    </row>
    <row r="2038" spans="2:8" s="1" customFormat="1" ht="16.899999999999999" customHeight="1">
      <c r="B2038" s="32"/>
      <c r="C2038" s="215" t="s">
        <v>1</v>
      </c>
      <c r="D2038" s="215" t="s">
        <v>956</v>
      </c>
      <c r="E2038" s="17" t="s">
        <v>1</v>
      </c>
      <c r="F2038" s="216">
        <v>39.9</v>
      </c>
      <c r="H2038" s="32"/>
    </row>
    <row r="2039" spans="2:8" s="1" customFormat="1" ht="16.899999999999999" customHeight="1">
      <c r="B2039" s="32"/>
      <c r="C2039" s="215" t="s">
        <v>1</v>
      </c>
      <c r="D2039" s="215" t="s">
        <v>532</v>
      </c>
      <c r="E2039" s="17" t="s">
        <v>1</v>
      </c>
      <c r="F2039" s="216">
        <v>-1.8</v>
      </c>
      <c r="H2039" s="32"/>
    </row>
    <row r="2040" spans="2:8" s="1" customFormat="1" ht="16.899999999999999" customHeight="1">
      <c r="B2040" s="32"/>
      <c r="C2040" s="215" t="s">
        <v>1</v>
      </c>
      <c r="D2040" s="215" t="s">
        <v>957</v>
      </c>
      <c r="E2040" s="17" t="s">
        <v>1</v>
      </c>
      <c r="F2040" s="216">
        <v>-0.72</v>
      </c>
      <c r="H2040" s="32"/>
    </row>
    <row r="2041" spans="2:8" s="1" customFormat="1" ht="16.899999999999999" customHeight="1">
      <c r="B2041" s="32"/>
      <c r="C2041" s="215" t="s">
        <v>1</v>
      </c>
      <c r="D2041" s="215" t="s">
        <v>958</v>
      </c>
      <c r="E2041" s="17" t="s">
        <v>1</v>
      </c>
      <c r="F2041" s="216">
        <v>2.25</v>
      </c>
      <c r="H2041" s="32"/>
    </row>
    <row r="2042" spans="2:8" s="1" customFormat="1" ht="16.899999999999999" customHeight="1">
      <c r="B2042" s="32"/>
      <c r="C2042" s="215" t="s">
        <v>1</v>
      </c>
      <c r="D2042" s="215" t="s">
        <v>2513</v>
      </c>
      <c r="E2042" s="17" t="s">
        <v>1</v>
      </c>
      <c r="F2042" s="216">
        <v>45.256</v>
      </c>
      <c r="H2042" s="32"/>
    </row>
    <row r="2043" spans="2:8" s="1" customFormat="1" ht="16.899999999999999" customHeight="1">
      <c r="B2043" s="32"/>
      <c r="C2043" s="215" t="s">
        <v>1</v>
      </c>
      <c r="D2043" s="215" t="s">
        <v>1050</v>
      </c>
      <c r="E2043" s="17" t="s">
        <v>1</v>
      </c>
      <c r="F2043" s="216">
        <v>-10.08</v>
      </c>
      <c r="H2043" s="32"/>
    </row>
    <row r="2044" spans="2:8" s="1" customFormat="1" ht="16.899999999999999" customHeight="1">
      <c r="B2044" s="32"/>
      <c r="C2044" s="215" t="s">
        <v>1</v>
      </c>
      <c r="D2044" s="215" t="s">
        <v>2514</v>
      </c>
      <c r="E2044" s="17" t="s">
        <v>1</v>
      </c>
      <c r="F2044" s="216">
        <v>13</v>
      </c>
      <c r="H2044" s="32"/>
    </row>
    <row r="2045" spans="2:8" s="1" customFormat="1" ht="16.899999999999999" customHeight="1">
      <c r="B2045" s="32"/>
      <c r="C2045" s="215" t="s">
        <v>1</v>
      </c>
      <c r="D2045" s="215" t="s">
        <v>2515</v>
      </c>
      <c r="E2045" s="17" t="s">
        <v>1</v>
      </c>
      <c r="F2045" s="216">
        <v>13</v>
      </c>
      <c r="H2045" s="32"/>
    </row>
    <row r="2046" spans="2:8" s="1" customFormat="1" ht="16.899999999999999" customHeight="1">
      <c r="B2046" s="32"/>
      <c r="C2046" s="215" t="s">
        <v>1</v>
      </c>
      <c r="D2046" s="215" t="s">
        <v>2516</v>
      </c>
      <c r="E2046" s="17" t="s">
        <v>1</v>
      </c>
      <c r="F2046" s="216">
        <v>45.256</v>
      </c>
      <c r="H2046" s="32"/>
    </row>
    <row r="2047" spans="2:8" s="1" customFormat="1" ht="16.899999999999999" customHeight="1">
      <c r="B2047" s="32"/>
      <c r="C2047" s="215" t="s">
        <v>1</v>
      </c>
      <c r="D2047" s="215" t="s">
        <v>1050</v>
      </c>
      <c r="E2047" s="17" t="s">
        <v>1</v>
      </c>
      <c r="F2047" s="216">
        <v>-10.08</v>
      </c>
      <c r="H2047" s="32"/>
    </row>
    <row r="2048" spans="2:8" s="1" customFormat="1" ht="16.899999999999999" customHeight="1">
      <c r="B2048" s="32"/>
      <c r="C2048" s="215" t="s">
        <v>1</v>
      </c>
      <c r="D2048" s="215" t="s">
        <v>2517</v>
      </c>
      <c r="E2048" s="17" t="s">
        <v>1</v>
      </c>
      <c r="F2048" s="216">
        <v>21.613</v>
      </c>
      <c r="H2048" s="32"/>
    </row>
    <row r="2049" spans="2:8" s="1" customFormat="1" ht="16.899999999999999" customHeight="1">
      <c r="B2049" s="32"/>
      <c r="C2049" s="215" t="s">
        <v>1</v>
      </c>
      <c r="D2049" s="215" t="s">
        <v>473</v>
      </c>
      <c r="E2049" s="17" t="s">
        <v>1</v>
      </c>
      <c r="F2049" s="216">
        <v>-1.6</v>
      </c>
      <c r="H2049" s="32"/>
    </row>
    <row r="2050" spans="2:8" s="1" customFormat="1" ht="16.899999999999999" customHeight="1">
      <c r="B2050" s="32"/>
      <c r="C2050" s="215" t="s">
        <v>1</v>
      </c>
      <c r="D2050" s="215" t="s">
        <v>2518</v>
      </c>
      <c r="E2050" s="17" t="s">
        <v>1</v>
      </c>
      <c r="F2050" s="216">
        <v>41.762999999999998</v>
      </c>
      <c r="H2050" s="32"/>
    </row>
    <row r="2051" spans="2:8" s="1" customFormat="1" ht="16.899999999999999" customHeight="1">
      <c r="B2051" s="32"/>
      <c r="C2051" s="215" t="s">
        <v>1</v>
      </c>
      <c r="D2051" s="215" t="s">
        <v>532</v>
      </c>
      <c r="E2051" s="17" t="s">
        <v>1</v>
      </c>
      <c r="F2051" s="216">
        <v>-1.8</v>
      </c>
      <c r="H2051" s="32"/>
    </row>
    <row r="2052" spans="2:8" s="1" customFormat="1" ht="16.899999999999999" customHeight="1">
      <c r="B2052" s="32"/>
      <c r="C2052" s="215" t="s">
        <v>1</v>
      </c>
      <c r="D2052" s="215" t="s">
        <v>791</v>
      </c>
      <c r="E2052" s="17" t="s">
        <v>1</v>
      </c>
      <c r="F2052" s="216">
        <v>-5.04</v>
      </c>
      <c r="H2052" s="32"/>
    </row>
    <row r="2053" spans="2:8" s="1" customFormat="1" ht="16.899999999999999" customHeight="1">
      <c r="B2053" s="32"/>
      <c r="C2053" s="215" t="s">
        <v>1</v>
      </c>
      <c r="D2053" s="215" t="s">
        <v>2519</v>
      </c>
      <c r="E2053" s="17" t="s">
        <v>1</v>
      </c>
      <c r="F2053" s="216">
        <v>0</v>
      </c>
      <c r="H2053" s="32"/>
    </row>
    <row r="2054" spans="2:8" s="1" customFormat="1" ht="16.899999999999999" customHeight="1">
      <c r="B2054" s="32"/>
      <c r="C2054" s="215" t="s">
        <v>1</v>
      </c>
      <c r="D2054" s="215" t="s">
        <v>2520</v>
      </c>
      <c r="E2054" s="17" t="s">
        <v>1</v>
      </c>
      <c r="F2054" s="216">
        <v>0</v>
      </c>
      <c r="H2054" s="32"/>
    </row>
    <row r="2055" spans="2:8" s="1" customFormat="1" ht="16.899999999999999" customHeight="1">
      <c r="B2055" s="32"/>
      <c r="C2055" s="215" t="s">
        <v>1</v>
      </c>
      <c r="D2055" s="215" t="s">
        <v>2521</v>
      </c>
      <c r="E2055" s="17" t="s">
        <v>1</v>
      </c>
      <c r="F2055" s="216">
        <v>0</v>
      </c>
      <c r="H2055" s="32"/>
    </row>
    <row r="2056" spans="2:8" s="1" customFormat="1" ht="16.899999999999999" customHeight="1">
      <c r="B2056" s="32"/>
      <c r="C2056" s="215" t="s">
        <v>1</v>
      </c>
      <c r="D2056" s="215" t="s">
        <v>2522</v>
      </c>
      <c r="E2056" s="17" t="s">
        <v>1</v>
      </c>
      <c r="F2056" s="216">
        <v>0</v>
      </c>
      <c r="H2056" s="32"/>
    </row>
    <row r="2057" spans="2:8" s="1" customFormat="1" ht="16.899999999999999" customHeight="1">
      <c r="B2057" s="32"/>
      <c r="C2057" s="215" t="s">
        <v>1938</v>
      </c>
      <c r="D2057" s="215" t="s">
        <v>161</v>
      </c>
      <c r="E2057" s="17" t="s">
        <v>1</v>
      </c>
      <c r="F2057" s="216">
        <v>1904.6079999999999</v>
      </c>
      <c r="H2057" s="32"/>
    </row>
    <row r="2058" spans="2:8" s="1" customFormat="1" ht="16.899999999999999" customHeight="1">
      <c r="B2058" s="32"/>
      <c r="C2058" s="217" t="s">
        <v>8385</v>
      </c>
      <c r="H2058" s="32"/>
    </row>
    <row r="2059" spans="2:8" s="1" customFormat="1" ht="22.5">
      <c r="B2059" s="32"/>
      <c r="C2059" s="215" t="s">
        <v>2436</v>
      </c>
      <c r="D2059" s="215" t="s">
        <v>2437</v>
      </c>
      <c r="E2059" s="17" t="s">
        <v>178</v>
      </c>
      <c r="F2059" s="216">
        <v>1904.6079999999999</v>
      </c>
      <c r="H2059" s="32"/>
    </row>
    <row r="2060" spans="2:8" s="1" customFormat="1" ht="16.899999999999999" customHeight="1">
      <c r="B2060" s="32"/>
      <c r="C2060" s="215" t="s">
        <v>2425</v>
      </c>
      <c r="D2060" s="215" t="s">
        <v>2426</v>
      </c>
      <c r="E2060" s="17" t="s">
        <v>178</v>
      </c>
      <c r="F2060" s="216">
        <v>1904.6079999999999</v>
      </c>
      <c r="H2060" s="32"/>
    </row>
    <row r="2061" spans="2:8" s="1" customFormat="1" ht="16.899999999999999" customHeight="1">
      <c r="B2061" s="32"/>
      <c r="C2061" s="215" t="s">
        <v>2430</v>
      </c>
      <c r="D2061" s="215" t="s">
        <v>2431</v>
      </c>
      <c r="E2061" s="17" t="s">
        <v>178</v>
      </c>
      <c r="F2061" s="216">
        <v>380.92200000000003</v>
      </c>
      <c r="H2061" s="32"/>
    </row>
    <row r="2062" spans="2:8" s="1" customFormat="1" ht="16.899999999999999" customHeight="1">
      <c r="B2062" s="32"/>
      <c r="C2062" s="211" t="s">
        <v>1908</v>
      </c>
      <c r="D2062" s="212" t="s">
        <v>1909</v>
      </c>
      <c r="E2062" s="213" t="s">
        <v>178</v>
      </c>
      <c r="F2062" s="214">
        <v>1230.7860000000001</v>
      </c>
      <c r="H2062" s="32"/>
    </row>
    <row r="2063" spans="2:8" s="1" customFormat="1" ht="16.899999999999999" customHeight="1">
      <c r="B2063" s="32"/>
      <c r="C2063" s="215" t="s">
        <v>1</v>
      </c>
      <c r="D2063" s="215" t="s">
        <v>2459</v>
      </c>
      <c r="E2063" s="17" t="s">
        <v>1</v>
      </c>
      <c r="F2063" s="216">
        <v>0</v>
      </c>
      <c r="H2063" s="32"/>
    </row>
    <row r="2064" spans="2:8" s="1" customFormat="1" ht="16.899999999999999" customHeight="1">
      <c r="B2064" s="32"/>
      <c r="C2064" s="215" t="s">
        <v>1</v>
      </c>
      <c r="D2064" s="215" t="s">
        <v>2460</v>
      </c>
      <c r="E2064" s="17" t="s">
        <v>1</v>
      </c>
      <c r="F2064" s="216">
        <v>26.731000000000002</v>
      </c>
      <c r="H2064" s="32"/>
    </row>
    <row r="2065" spans="2:8" s="1" customFormat="1" ht="16.899999999999999" customHeight="1">
      <c r="B2065" s="32"/>
      <c r="C2065" s="215" t="s">
        <v>1</v>
      </c>
      <c r="D2065" s="215" t="s">
        <v>2461</v>
      </c>
      <c r="E2065" s="17" t="s">
        <v>1</v>
      </c>
      <c r="F2065" s="216">
        <v>-8.1</v>
      </c>
      <c r="H2065" s="32"/>
    </row>
    <row r="2066" spans="2:8" s="1" customFormat="1" ht="16.899999999999999" customHeight="1">
      <c r="B2066" s="32"/>
      <c r="C2066" s="215" t="s">
        <v>1</v>
      </c>
      <c r="D2066" s="215" t="s">
        <v>2462</v>
      </c>
      <c r="E2066" s="17" t="s">
        <v>1</v>
      </c>
      <c r="F2066" s="216">
        <v>27.95</v>
      </c>
      <c r="H2066" s="32"/>
    </row>
    <row r="2067" spans="2:8" s="1" customFormat="1" ht="16.899999999999999" customHeight="1">
      <c r="B2067" s="32"/>
      <c r="C2067" s="215" t="s">
        <v>1</v>
      </c>
      <c r="D2067" s="215" t="s">
        <v>2463</v>
      </c>
      <c r="E2067" s="17" t="s">
        <v>1</v>
      </c>
      <c r="F2067" s="216">
        <v>-1.44</v>
      </c>
      <c r="H2067" s="32"/>
    </row>
    <row r="2068" spans="2:8" s="1" customFormat="1" ht="16.899999999999999" customHeight="1">
      <c r="B2068" s="32"/>
      <c r="C2068" s="215" t="s">
        <v>1</v>
      </c>
      <c r="D2068" s="215" t="s">
        <v>2464</v>
      </c>
      <c r="E2068" s="17" t="s">
        <v>1</v>
      </c>
      <c r="F2068" s="216">
        <v>-2.16</v>
      </c>
      <c r="H2068" s="32"/>
    </row>
    <row r="2069" spans="2:8" s="1" customFormat="1" ht="16.899999999999999" customHeight="1">
      <c r="B2069" s="32"/>
      <c r="C2069" s="215" t="s">
        <v>1</v>
      </c>
      <c r="D2069" s="215" t="s">
        <v>1802</v>
      </c>
      <c r="E2069" s="17" t="s">
        <v>1</v>
      </c>
      <c r="F2069" s="216">
        <v>32.331000000000003</v>
      </c>
      <c r="H2069" s="32"/>
    </row>
    <row r="2070" spans="2:8" s="1" customFormat="1" ht="16.899999999999999" customHeight="1">
      <c r="B2070" s="32"/>
      <c r="C2070" s="215" t="s">
        <v>1</v>
      </c>
      <c r="D2070" s="215" t="s">
        <v>2465</v>
      </c>
      <c r="E2070" s="17" t="s">
        <v>1</v>
      </c>
      <c r="F2070" s="216">
        <v>-1.5029999999999999</v>
      </c>
      <c r="H2070" s="32"/>
    </row>
    <row r="2071" spans="2:8" s="1" customFormat="1" ht="16.899999999999999" customHeight="1">
      <c r="B2071" s="32"/>
      <c r="C2071" s="215" t="s">
        <v>1</v>
      </c>
      <c r="D2071" s="215" t="s">
        <v>1803</v>
      </c>
      <c r="E2071" s="17" t="s">
        <v>1</v>
      </c>
      <c r="F2071" s="216">
        <v>32.298000000000002</v>
      </c>
      <c r="H2071" s="32"/>
    </row>
    <row r="2072" spans="2:8" s="1" customFormat="1" ht="16.899999999999999" customHeight="1">
      <c r="B2072" s="32"/>
      <c r="C2072" s="215" t="s">
        <v>1</v>
      </c>
      <c r="D2072" s="215" t="s">
        <v>2465</v>
      </c>
      <c r="E2072" s="17" t="s">
        <v>1</v>
      </c>
      <c r="F2072" s="216">
        <v>-1.5029999999999999</v>
      </c>
      <c r="H2072" s="32"/>
    </row>
    <row r="2073" spans="2:8" s="1" customFormat="1" ht="16.899999999999999" customHeight="1">
      <c r="B2073" s="32"/>
      <c r="C2073" s="215" t="s">
        <v>1</v>
      </c>
      <c r="D2073" s="215" t="s">
        <v>1804</v>
      </c>
      <c r="E2073" s="17" t="s">
        <v>1</v>
      </c>
      <c r="F2073" s="216">
        <v>31.161999999999999</v>
      </c>
      <c r="H2073" s="32"/>
    </row>
    <row r="2074" spans="2:8" s="1" customFormat="1" ht="16.899999999999999" customHeight="1">
      <c r="B2074" s="32"/>
      <c r="C2074" s="215" t="s">
        <v>1</v>
      </c>
      <c r="D2074" s="215" t="s">
        <v>2465</v>
      </c>
      <c r="E2074" s="17" t="s">
        <v>1</v>
      </c>
      <c r="F2074" s="216">
        <v>-1.5029999999999999</v>
      </c>
      <c r="H2074" s="32"/>
    </row>
    <row r="2075" spans="2:8" s="1" customFormat="1" ht="16.899999999999999" customHeight="1">
      <c r="B2075" s="32"/>
      <c r="C2075" s="215" t="s">
        <v>1</v>
      </c>
      <c r="D2075" s="215" t="s">
        <v>1805</v>
      </c>
      <c r="E2075" s="17" t="s">
        <v>1</v>
      </c>
      <c r="F2075" s="216">
        <v>31.129000000000001</v>
      </c>
      <c r="H2075" s="32"/>
    </row>
    <row r="2076" spans="2:8" s="1" customFormat="1" ht="16.899999999999999" customHeight="1">
      <c r="B2076" s="32"/>
      <c r="C2076" s="215" t="s">
        <v>1</v>
      </c>
      <c r="D2076" s="215" t="s">
        <v>2465</v>
      </c>
      <c r="E2076" s="17" t="s">
        <v>1</v>
      </c>
      <c r="F2076" s="216">
        <v>-1.5029999999999999</v>
      </c>
      <c r="H2076" s="32"/>
    </row>
    <row r="2077" spans="2:8" s="1" customFormat="1" ht="16.899999999999999" customHeight="1">
      <c r="B2077" s="32"/>
      <c r="C2077" s="215" t="s">
        <v>1</v>
      </c>
      <c r="D2077" s="215" t="s">
        <v>1806</v>
      </c>
      <c r="E2077" s="17" t="s">
        <v>1</v>
      </c>
      <c r="F2077" s="216">
        <v>32.298000000000002</v>
      </c>
      <c r="H2077" s="32"/>
    </row>
    <row r="2078" spans="2:8" s="1" customFormat="1" ht="16.899999999999999" customHeight="1">
      <c r="B2078" s="32"/>
      <c r="C2078" s="215" t="s">
        <v>1</v>
      </c>
      <c r="D2078" s="215" t="s">
        <v>2465</v>
      </c>
      <c r="E2078" s="17" t="s">
        <v>1</v>
      </c>
      <c r="F2078" s="216">
        <v>-1.5029999999999999</v>
      </c>
      <c r="H2078" s="32"/>
    </row>
    <row r="2079" spans="2:8" s="1" customFormat="1" ht="16.899999999999999" customHeight="1">
      <c r="B2079" s="32"/>
      <c r="C2079" s="215" t="s">
        <v>1</v>
      </c>
      <c r="D2079" s="215" t="s">
        <v>2466</v>
      </c>
      <c r="E2079" s="17" t="s">
        <v>1</v>
      </c>
      <c r="F2079" s="216">
        <v>5.298</v>
      </c>
      <c r="H2079" s="32"/>
    </row>
    <row r="2080" spans="2:8" s="1" customFormat="1" ht="16.899999999999999" customHeight="1">
      <c r="B2080" s="32"/>
      <c r="C2080" s="215" t="s">
        <v>1</v>
      </c>
      <c r="D2080" s="215" t="s">
        <v>2467</v>
      </c>
      <c r="E2080" s="17" t="s">
        <v>1</v>
      </c>
      <c r="F2080" s="216">
        <v>37.732999999999997</v>
      </c>
      <c r="H2080" s="32"/>
    </row>
    <row r="2081" spans="2:8" s="1" customFormat="1" ht="16.899999999999999" customHeight="1">
      <c r="B2081" s="32"/>
      <c r="C2081" s="215" t="s">
        <v>1</v>
      </c>
      <c r="D2081" s="215" t="s">
        <v>2468</v>
      </c>
      <c r="E2081" s="17" t="s">
        <v>1</v>
      </c>
      <c r="F2081" s="216">
        <v>9.6690000000000005</v>
      </c>
      <c r="H2081" s="32"/>
    </row>
    <row r="2082" spans="2:8" s="1" customFormat="1" ht="16.899999999999999" customHeight="1">
      <c r="B2082" s="32"/>
      <c r="C2082" s="215" t="s">
        <v>1</v>
      </c>
      <c r="D2082" s="215" t="s">
        <v>2469</v>
      </c>
      <c r="E2082" s="17" t="s">
        <v>1</v>
      </c>
      <c r="F2082" s="216">
        <v>23.725000000000001</v>
      </c>
      <c r="H2082" s="32"/>
    </row>
    <row r="2083" spans="2:8" s="1" customFormat="1" ht="16.899999999999999" customHeight="1">
      <c r="B2083" s="32"/>
      <c r="C2083" s="215" t="s">
        <v>1</v>
      </c>
      <c r="D2083" s="215" t="s">
        <v>2470</v>
      </c>
      <c r="E2083" s="17" t="s">
        <v>1</v>
      </c>
      <c r="F2083" s="216">
        <v>-1.6</v>
      </c>
      <c r="H2083" s="32"/>
    </row>
    <row r="2084" spans="2:8" s="1" customFormat="1" ht="16.899999999999999" customHeight="1">
      <c r="B2084" s="32"/>
      <c r="C2084" s="215" t="s">
        <v>1</v>
      </c>
      <c r="D2084" s="215" t="s">
        <v>2471</v>
      </c>
      <c r="E2084" s="17" t="s">
        <v>1</v>
      </c>
      <c r="F2084" s="216">
        <v>8.125</v>
      </c>
      <c r="H2084" s="32"/>
    </row>
    <row r="2085" spans="2:8" s="1" customFormat="1" ht="16.899999999999999" customHeight="1">
      <c r="B2085" s="32"/>
      <c r="C2085" s="215" t="s">
        <v>1</v>
      </c>
      <c r="D2085" s="215" t="s">
        <v>2472</v>
      </c>
      <c r="E2085" s="17" t="s">
        <v>1</v>
      </c>
      <c r="F2085" s="216">
        <v>5.298</v>
      </c>
      <c r="H2085" s="32"/>
    </row>
    <row r="2086" spans="2:8" s="1" customFormat="1" ht="16.899999999999999" customHeight="1">
      <c r="B2086" s="32"/>
      <c r="C2086" s="215" t="s">
        <v>1</v>
      </c>
      <c r="D2086" s="215" t="s">
        <v>2470</v>
      </c>
      <c r="E2086" s="17" t="s">
        <v>1</v>
      </c>
      <c r="F2086" s="216">
        <v>-1.6</v>
      </c>
      <c r="H2086" s="32"/>
    </row>
    <row r="2087" spans="2:8" s="1" customFormat="1" ht="16.899999999999999" customHeight="1">
      <c r="B2087" s="32"/>
      <c r="C2087" s="215" t="s">
        <v>1</v>
      </c>
      <c r="D2087" s="215" t="s">
        <v>2473</v>
      </c>
      <c r="E2087" s="17" t="s">
        <v>1</v>
      </c>
      <c r="F2087" s="216">
        <v>39.109000000000002</v>
      </c>
      <c r="H2087" s="32"/>
    </row>
    <row r="2088" spans="2:8" s="1" customFormat="1" ht="16.899999999999999" customHeight="1">
      <c r="B2088" s="32"/>
      <c r="C2088" s="215" t="s">
        <v>1</v>
      </c>
      <c r="D2088" s="215" t="s">
        <v>2474</v>
      </c>
      <c r="E2088" s="17" t="s">
        <v>1</v>
      </c>
      <c r="F2088" s="216">
        <v>21.530999999999999</v>
      </c>
      <c r="H2088" s="32"/>
    </row>
    <row r="2089" spans="2:8" s="1" customFormat="1" ht="16.899999999999999" customHeight="1">
      <c r="B2089" s="32"/>
      <c r="C2089" s="215" t="s">
        <v>1</v>
      </c>
      <c r="D2089" s="215" t="s">
        <v>890</v>
      </c>
      <c r="E2089" s="17" t="s">
        <v>1</v>
      </c>
      <c r="F2089" s="216">
        <v>-6.64</v>
      </c>
      <c r="H2089" s="32"/>
    </row>
    <row r="2090" spans="2:8" s="1" customFormat="1" ht="16.899999999999999" customHeight="1">
      <c r="B2090" s="32"/>
      <c r="C2090" s="215" t="s">
        <v>1</v>
      </c>
      <c r="D2090" s="215" t="s">
        <v>2475</v>
      </c>
      <c r="E2090" s="17" t="s">
        <v>1</v>
      </c>
      <c r="F2090" s="216">
        <v>23.725000000000001</v>
      </c>
      <c r="H2090" s="32"/>
    </row>
    <row r="2091" spans="2:8" s="1" customFormat="1" ht="16.899999999999999" customHeight="1">
      <c r="B2091" s="32"/>
      <c r="C2091" s="215" t="s">
        <v>1</v>
      </c>
      <c r="D2091" s="215" t="s">
        <v>871</v>
      </c>
      <c r="E2091" s="17" t="s">
        <v>1</v>
      </c>
      <c r="F2091" s="216">
        <v>-5.04</v>
      </c>
      <c r="H2091" s="32"/>
    </row>
    <row r="2092" spans="2:8" s="1" customFormat="1" ht="16.899999999999999" customHeight="1">
      <c r="B2092" s="32"/>
      <c r="C2092" s="215" t="s">
        <v>1</v>
      </c>
      <c r="D2092" s="215" t="s">
        <v>2476</v>
      </c>
      <c r="E2092" s="17" t="s">
        <v>1</v>
      </c>
      <c r="F2092" s="216">
        <v>8.125</v>
      </c>
      <c r="H2092" s="32"/>
    </row>
    <row r="2093" spans="2:8" s="1" customFormat="1" ht="16.899999999999999" customHeight="1">
      <c r="B2093" s="32"/>
      <c r="C2093" s="215" t="s">
        <v>1</v>
      </c>
      <c r="D2093" s="215" t="s">
        <v>2477</v>
      </c>
      <c r="E2093" s="17" t="s">
        <v>1</v>
      </c>
      <c r="F2093" s="216">
        <v>38.722000000000001</v>
      </c>
      <c r="H2093" s="32"/>
    </row>
    <row r="2094" spans="2:8" s="1" customFormat="1" ht="16.899999999999999" customHeight="1">
      <c r="B2094" s="32"/>
      <c r="C2094" s="215" t="s">
        <v>1</v>
      </c>
      <c r="D2094" s="215" t="s">
        <v>2478</v>
      </c>
      <c r="E2094" s="17" t="s">
        <v>1</v>
      </c>
      <c r="F2094" s="216">
        <v>-1.89</v>
      </c>
      <c r="H2094" s="32"/>
    </row>
    <row r="2095" spans="2:8" s="1" customFormat="1" ht="16.899999999999999" customHeight="1">
      <c r="B2095" s="32"/>
      <c r="C2095" s="215" t="s">
        <v>1</v>
      </c>
      <c r="D2095" s="215" t="s">
        <v>2479</v>
      </c>
      <c r="E2095" s="17" t="s">
        <v>1</v>
      </c>
      <c r="F2095" s="216">
        <v>38.484999999999999</v>
      </c>
      <c r="H2095" s="32"/>
    </row>
    <row r="2096" spans="2:8" s="1" customFormat="1" ht="16.899999999999999" customHeight="1">
      <c r="B2096" s="32"/>
      <c r="C2096" s="215" t="s">
        <v>1</v>
      </c>
      <c r="D2096" s="215" t="s">
        <v>2478</v>
      </c>
      <c r="E2096" s="17" t="s">
        <v>1</v>
      </c>
      <c r="F2096" s="216">
        <v>-1.89</v>
      </c>
      <c r="H2096" s="32"/>
    </row>
    <row r="2097" spans="2:8" s="1" customFormat="1" ht="16.899999999999999" customHeight="1">
      <c r="B2097" s="32"/>
      <c r="C2097" s="215" t="s">
        <v>1</v>
      </c>
      <c r="D2097" s="215" t="s">
        <v>2480</v>
      </c>
      <c r="E2097" s="17" t="s">
        <v>1</v>
      </c>
      <c r="F2097" s="216">
        <v>0</v>
      </c>
      <c r="H2097" s="32"/>
    </row>
    <row r="2098" spans="2:8" s="1" customFormat="1" ht="16.899999999999999" customHeight="1">
      <c r="B2098" s="32"/>
      <c r="C2098" s="215" t="s">
        <v>1</v>
      </c>
      <c r="D2098" s="215" t="s">
        <v>2481</v>
      </c>
      <c r="E2098" s="17" t="s">
        <v>1</v>
      </c>
      <c r="F2098" s="216">
        <v>0</v>
      </c>
      <c r="H2098" s="32"/>
    </row>
    <row r="2099" spans="2:8" s="1" customFormat="1" ht="16.899999999999999" customHeight="1">
      <c r="B2099" s="32"/>
      <c r="C2099" s="215" t="s">
        <v>1</v>
      </c>
      <c r="D2099" s="215" t="s">
        <v>2482</v>
      </c>
      <c r="E2099" s="17" t="s">
        <v>1</v>
      </c>
      <c r="F2099" s="216">
        <v>0</v>
      </c>
      <c r="H2099" s="32"/>
    </row>
    <row r="2100" spans="2:8" s="1" customFormat="1" ht="16.899999999999999" customHeight="1">
      <c r="B2100" s="32"/>
      <c r="C2100" s="215" t="s">
        <v>1</v>
      </c>
      <c r="D2100" s="215" t="s">
        <v>2483</v>
      </c>
      <c r="E2100" s="17" t="s">
        <v>1</v>
      </c>
      <c r="F2100" s="216">
        <v>83.525000000000006</v>
      </c>
      <c r="H2100" s="32"/>
    </row>
    <row r="2101" spans="2:8" s="1" customFormat="1" ht="16.899999999999999" customHeight="1">
      <c r="B2101" s="32"/>
      <c r="C2101" s="215" t="s">
        <v>1</v>
      </c>
      <c r="D2101" s="215" t="s">
        <v>2415</v>
      </c>
      <c r="E2101" s="17" t="s">
        <v>1</v>
      </c>
      <c r="F2101" s="216">
        <v>21.459</v>
      </c>
      <c r="H2101" s="32"/>
    </row>
    <row r="2102" spans="2:8" s="1" customFormat="1" ht="16.899999999999999" customHeight="1">
      <c r="B2102" s="32"/>
      <c r="C2102" s="215" t="s">
        <v>1</v>
      </c>
      <c r="D2102" s="215" t="s">
        <v>2416</v>
      </c>
      <c r="E2102" s="17" t="s">
        <v>1</v>
      </c>
      <c r="F2102" s="216">
        <v>-5.04</v>
      </c>
      <c r="H2102" s="32"/>
    </row>
    <row r="2103" spans="2:8" s="1" customFormat="1" ht="16.899999999999999" customHeight="1">
      <c r="B2103" s="32"/>
      <c r="C2103" s="215" t="s">
        <v>1</v>
      </c>
      <c r="D2103" s="215" t="s">
        <v>2408</v>
      </c>
      <c r="E2103" s="17" t="s">
        <v>1</v>
      </c>
      <c r="F2103" s="216">
        <v>-0.36</v>
      </c>
      <c r="H2103" s="32"/>
    </row>
    <row r="2104" spans="2:8" s="1" customFormat="1" ht="16.899999999999999" customHeight="1">
      <c r="B2104" s="32"/>
      <c r="C2104" s="215" t="s">
        <v>1</v>
      </c>
      <c r="D2104" s="215" t="s">
        <v>2417</v>
      </c>
      <c r="E2104" s="17" t="s">
        <v>1</v>
      </c>
      <c r="F2104" s="216">
        <v>0</v>
      </c>
      <c r="H2104" s="32"/>
    </row>
    <row r="2105" spans="2:8" s="1" customFormat="1" ht="16.899999999999999" customHeight="1">
      <c r="B2105" s="32"/>
      <c r="C2105" s="215" t="s">
        <v>1</v>
      </c>
      <c r="D2105" s="215" t="s">
        <v>2418</v>
      </c>
      <c r="E2105" s="17" t="s">
        <v>1</v>
      </c>
      <c r="F2105" s="216">
        <v>63.895000000000003</v>
      </c>
      <c r="H2105" s="32"/>
    </row>
    <row r="2106" spans="2:8" s="1" customFormat="1" ht="16.899999999999999" customHeight="1">
      <c r="B2106" s="32"/>
      <c r="C2106" s="215" t="s">
        <v>1</v>
      </c>
      <c r="D2106" s="215" t="s">
        <v>2419</v>
      </c>
      <c r="E2106" s="17" t="s">
        <v>1</v>
      </c>
      <c r="F2106" s="216">
        <v>-3.44</v>
      </c>
      <c r="H2106" s="32"/>
    </row>
    <row r="2107" spans="2:8" s="1" customFormat="1" ht="16.899999999999999" customHeight="1">
      <c r="B2107" s="32"/>
      <c r="C2107" s="215" t="s">
        <v>1</v>
      </c>
      <c r="D2107" s="215" t="s">
        <v>2374</v>
      </c>
      <c r="E2107" s="17" t="s">
        <v>1</v>
      </c>
      <c r="F2107" s="216">
        <v>30</v>
      </c>
      <c r="H2107" s="32"/>
    </row>
    <row r="2108" spans="2:8" s="1" customFormat="1" ht="16.899999999999999" customHeight="1">
      <c r="B2108" s="32"/>
      <c r="C2108" s="215" t="s">
        <v>1887</v>
      </c>
      <c r="D2108" s="215" t="s">
        <v>161</v>
      </c>
      <c r="E2108" s="17" t="s">
        <v>1</v>
      </c>
      <c r="F2108" s="216">
        <v>2589.5569999999998</v>
      </c>
      <c r="H2108" s="32"/>
    </row>
    <row r="2109" spans="2:8" s="1" customFormat="1" ht="16.899999999999999" customHeight="1">
      <c r="B2109" s="32"/>
      <c r="C2109" s="217" t="s">
        <v>8385</v>
      </c>
      <c r="H2109" s="32"/>
    </row>
    <row r="2110" spans="2:8" s="1" customFormat="1" ht="22.5">
      <c r="B2110" s="32"/>
      <c r="C2110" s="215" t="s">
        <v>2333</v>
      </c>
      <c r="D2110" s="215" t="s">
        <v>2334</v>
      </c>
      <c r="E2110" s="17" t="s">
        <v>178</v>
      </c>
      <c r="F2110" s="216">
        <v>2589.5569999999998</v>
      </c>
      <c r="H2110" s="32"/>
    </row>
    <row r="2111" spans="2:8" s="1" customFormat="1" ht="22.5">
      <c r="B2111" s="32"/>
      <c r="C2111" s="215" t="s">
        <v>2421</v>
      </c>
      <c r="D2111" s="215" t="s">
        <v>2422</v>
      </c>
      <c r="E2111" s="17" t="s">
        <v>178</v>
      </c>
      <c r="F2111" s="216">
        <v>258.95600000000002</v>
      </c>
      <c r="H2111" s="32"/>
    </row>
    <row r="2112" spans="2:8" s="1" customFormat="1" ht="16.899999999999999" customHeight="1">
      <c r="B2112" s="32"/>
      <c r="C2112" s="211" t="s">
        <v>1938</v>
      </c>
      <c r="D2112" s="212" t="s">
        <v>1939</v>
      </c>
      <c r="E2112" s="213" t="s">
        <v>178</v>
      </c>
      <c r="F2112" s="214">
        <v>1904.6079999999999</v>
      </c>
      <c r="H2112" s="32"/>
    </row>
    <row r="2113" spans="2:8" s="1" customFormat="1" ht="16.899999999999999" customHeight="1">
      <c r="B2113" s="32"/>
      <c r="C2113" s="215" t="s">
        <v>1</v>
      </c>
      <c r="D2113" s="215" t="s">
        <v>2433</v>
      </c>
      <c r="E2113" s="17" t="s">
        <v>1</v>
      </c>
      <c r="F2113" s="216">
        <v>0</v>
      </c>
      <c r="H2113" s="32"/>
    </row>
    <row r="2114" spans="2:8" s="1" customFormat="1" ht="16.899999999999999" customHeight="1">
      <c r="B2114" s="32"/>
      <c r="C2114" s="215" t="s">
        <v>1</v>
      </c>
      <c r="D2114" s="215" t="s">
        <v>2439</v>
      </c>
      <c r="E2114" s="17" t="s">
        <v>1</v>
      </c>
      <c r="F2114" s="216">
        <v>0</v>
      </c>
      <c r="H2114" s="32"/>
    </row>
    <row r="2115" spans="2:8" s="1" customFormat="1" ht="16.899999999999999" customHeight="1">
      <c r="B2115" s="32"/>
      <c r="C2115" s="215" t="s">
        <v>1</v>
      </c>
      <c r="D2115" s="215" t="s">
        <v>2440</v>
      </c>
      <c r="E2115" s="17" t="s">
        <v>1</v>
      </c>
      <c r="F2115" s="216">
        <v>0</v>
      </c>
      <c r="H2115" s="32"/>
    </row>
    <row r="2116" spans="2:8" s="1" customFormat="1" ht="16.899999999999999" customHeight="1">
      <c r="B2116" s="32"/>
      <c r="C2116" s="215" t="s">
        <v>1</v>
      </c>
      <c r="D2116" s="215" t="s">
        <v>2441</v>
      </c>
      <c r="E2116" s="17" t="s">
        <v>1</v>
      </c>
      <c r="F2116" s="216">
        <v>0</v>
      </c>
      <c r="H2116" s="32"/>
    </row>
    <row r="2117" spans="2:8" s="1" customFormat="1" ht="22.5">
      <c r="B2117" s="32"/>
      <c r="C2117" s="215" t="s">
        <v>1</v>
      </c>
      <c r="D2117" s="215" t="s">
        <v>2442</v>
      </c>
      <c r="E2117" s="17" t="s">
        <v>1</v>
      </c>
      <c r="F2117" s="216">
        <v>0</v>
      </c>
      <c r="H2117" s="32"/>
    </row>
    <row r="2118" spans="2:8" s="1" customFormat="1" ht="16.899999999999999" customHeight="1">
      <c r="B2118" s="32"/>
      <c r="C2118" s="215" t="s">
        <v>1</v>
      </c>
      <c r="D2118" s="215" t="s">
        <v>2443</v>
      </c>
      <c r="E2118" s="17" t="s">
        <v>1</v>
      </c>
      <c r="F2118" s="216">
        <v>0</v>
      </c>
      <c r="H2118" s="32"/>
    </row>
    <row r="2119" spans="2:8" s="1" customFormat="1" ht="16.899999999999999" customHeight="1">
      <c r="B2119" s="32"/>
      <c r="C2119" s="215" t="s">
        <v>1</v>
      </c>
      <c r="D2119" s="215" t="s">
        <v>454</v>
      </c>
      <c r="E2119" s="17" t="s">
        <v>1</v>
      </c>
      <c r="F2119" s="216">
        <v>0</v>
      </c>
      <c r="H2119" s="32"/>
    </row>
    <row r="2120" spans="2:8" s="1" customFormat="1" ht="16.899999999999999" customHeight="1">
      <c r="B2120" s="32"/>
      <c r="C2120" s="215" t="s">
        <v>1</v>
      </c>
      <c r="D2120" s="215" t="s">
        <v>2444</v>
      </c>
      <c r="E2120" s="17" t="s">
        <v>1</v>
      </c>
      <c r="F2120" s="216">
        <v>34.985999999999997</v>
      </c>
      <c r="H2120" s="32"/>
    </row>
    <row r="2121" spans="2:8" s="1" customFormat="1" ht="16.899999999999999" customHeight="1">
      <c r="B2121" s="32"/>
      <c r="C2121" s="215" t="s">
        <v>1</v>
      </c>
      <c r="D2121" s="215" t="s">
        <v>898</v>
      </c>
      <c r="E2121" s="17" t="s">
        <v>1</v>
      </c>
      <c r="F2121" s="216">
        <v>-5.52</v>
      </c>
      <c r="H2121" s="32"/>
    </row>
    <row r="2122" spans="2:8" s="1" customFormat="1" ht="16.899999999999999" customHeight="1">
      <c r="B2122" s="32"/>
      <c r="C2122" s="215" t="s">
        <v>1</v>
      </c>
      <c r="D2122" s="215" t="s">
        <v>2445</v>
      </c>
      <c r="E2122" s="17" t="s">
        <v>1</v>
      </c>
      <c r="F2122" s="216">
        <v>56.106999999999999</v>
      </c>
      <c r="H2122" s="32"/>
    </row>
    <row r="2123" spans="2:8" s="1" customFormat="1" ht="16.899999999999999" customHeight="1">
      <c r="B2123" s="32"/>
      <c r="C2123" s="215" t="s">
        <v>1</v>
      </c>
      <c r="D2123" s="215" t="s">
        <v>2446</v>
      </c>
      <c r="E2123" s="17" t="s">
        <v>1</v>
      </c>
      <c r="F2123" s="216">
        <v>10.29</v>
      </c>
      <c r="H2123" s="32"/>
    </row>
    <row r="2124" spans="2:8" s="1" customFormat="1" ht="16.899999999999999" customHeight="1">
      <c r="B2124" s="32"/>
      <c r="C2124" s="215" t="s">
        <v>1</v>
      </c>
      <c r="D2124" s="215" t="s">
        <v>2447</v>
      </c>
      <c r="E2124" s="17" t="s">
        <v>1</v>
      </c>
      <c r="F2124" s="216">
        <v>36.834000000000003</v>
      </c>
      <c r="H2124" s="32"/>
    </row>
    <row r="2125" spans="2:8" s="1" customFormat="1" ht="16.899999999999999" customHeight="1">
      <c r="B2125" s="32"/>
      <c r="C2125" s="215" t="s">
        <v>1</v>
      </c>
      <c r="D2125" s="215" t="s">
        <v>902</v>
      </c>
      <c r="E2125" s="17" t="s">
        <v>1</v>
      </c>
      <c r="F2125" s="216">
        <v>-3.96</v>
      </c>
      <c r="H2125" s="32"/>
    </row>
    <row r="2126" spans="2:8" s="1" customFormat="1" ht="16.899999999999999" customHeight="1">
      <c r="B2126" s="32"/>
      <c r="C2126" s="215" t="s">
        <v>1</v>
      </c>
      <c r="D2126" s="215" t="s">
        <v>903</v>
      </c>
      <c r="E2126" s="17" t="s">
        <v>1</v>
      </c>
      <c r="F2126" s="216">
        <v>38.22</v>
      </c>
      <c r="H2126" s="32"/>
    </row>
    <row r="2127" spans="2:8" s="1" customFormat="1" ht="16.899999999999999" customHeight="1">
      <c r="B2127" s="32"/>
      <c r="C2127" s="215" t="s">
        <v>1</v>
      </c>
      <c r="D2127" s="215" t="s">
        <v>904</v>
      </c>
      <c r="E2127" s="17" t="s">
        <v>1</v>
      </c>
      <c r="F2127" s="216">
        <v>-6.12</v>
      </c>
      <c r="H2127" s="32"/>
    </row>
    <row r="2128" spans="2:8" s="1" customFormat="1" ht="16.899999999999999" customHeight="1">
      <c r="B2128" s="32"/>
      <c r="C2128" s="215" t="s">
        <v>1</v>
      </c>
      <c r="D2128" s="215" t="s">
        <v>905</v>
      </c>
      <c r="E2128" s="17" t="s">
        <v>1</v>
      </c>
      <c r="F2128" s="216">
        <v>38.01</v>
      </c>
      <c r="H2128" s="32"/>
    </row>
    <row r="2129" spans="2:8" s="1" customFormat="1" ht="16.899999999999999" customHeight="1">
      <c r="B2129" s="32"/>
      <c r="C2129" s="215" t="s">
        <v>1</v>
      </c>
      <c r="D2129" s="215" t="s">
        <v>904</v>
      </c>
      <c r="E2129" s="17" t="s">
        <v>1</v>
      </c>
      <c r="F2129" s="216">
        <v>-6.12</v>
      </c>
      <c r="H2129" s="32"/>
    </row>
    <row r="2130" spans="2:8" s="1" customFormat="1" ht="16.899999999999999" customHeight="1">
      <c r="B2130" s="32"/>
      <c r="C2130" s="215" t="s">
        <v>1</v>
      </c>
      <c r="D2130" s="215" t="s">
        <v>2448</v>
      </c>
      <c r="E2130" s="17" t="s">
        <v>1</v>
      </c>
      <c r="F2130" s="216">
        <v>13.65</v>
      </c>
      <c r="H2130" s="32"/>
    </row>
    <row r="2131" spans="2:8" s="1" customFormat="1" ht="16.899999999999999" customHeight="1">
      <c r="B2131" s="32"/>
      <c r="C2131" s="215" t="s">
        <v>1</v>
      </c>
      <c r="D2131" s="215" t="s">
        <v>2449</v>
      </c>
      <c r="E2131" s="17" t="s">
        <v>1</v>
      </c>
      <c r="F2131" s="216">
        <v>-1.6</v>
      </c>
      <c r="H2131" s="32"/>
    </row>
    <row r="2132" spans="2:8" s="1" customFormat="1" ht="16.899999999999999" customHeight="1">
      <c r="B2132" s="32"/>
      <c r="C2132" s="211" t="s">
        <v>1949</v>
      </c>
      <c r="D2132" s="212" t="s">
        <v>1950</v>
      </c>
      <c r="E2132" s="213" t="s">
        <v>178</v>
      </c>
      <c r="F2132" s="214">
        <v>68</v>
      </c>
      <c r="H2132" s="32"/>
    </row>
    <row r="2133" spans="2:8" s="1" customFormat="1" ht="16.899999999999999" customHeight="1">
      <c r="B2133" s="32"/>
      <c r="C2133" s="215" t="s">
        <v>1</v>
      </c>
      <c r="D2133" s="215" t="s">
        <v>2565</v>
      </c>
      <c r="E2133" s="17" t="s">
        <v>1</v>
      </c>
      <c r="F2133" s="216">
        <v>0</v>
      </c>
      <c r="H2133" s="32"/>
    </row>
    <row r="2134" spans="2:8" s="1" customFormat="1" ht="16.899999999999999" customHeight="1">
      <c r="B2134" s="32"/>
      <c r="C2134" s="215" t="s">
        <v>1</v>
      </c>
      <c r="D2134" s="215" t="s">
        <v>3596</v>
      </c>
      <c r="E2134" s="17" t="s">
        <v>1</v>
      </c>
      <c r="F2134" s="216">
        <v>0</v>
      </c>
      <c r="H2134" s="32"/>
    </row>
    <row r="2135" spans="2:8" s="1" customFormat="1" ht="16.899999999999999" customHeight="1">
      <c r="B2135" s="32"/>
      <c r="C2135" s="215" t="s">
        <v>1</v>
      </c>
      <c r="D2135" s="215" t="s">
        <v>3597</v>
      </c>
      <c r="E2135" s="17" t="s">
        <v>1</v>
      </c>
      <c r="F2135" s="216">
        <v>0</v>
      </c>
      <c r="H2135" s="32"/>
    </row>
    <row r="2136" spans="2:8" s="1" customFormat="1" ht="16.899999999999999" customHeight="1">
      <c r="B2136" s="32"/>
      <c r="C2136" s="215" t="s">
        <v>1</v>
      </c>
      <c r="D2136" s="215" t="s">
        <v>3598</v>
      </c>
      <c r="E2136" s="17" t="s">
        <v>1</v>
      </c>
      <c r="F2136" s="216">
        <v>0</v>
      </c>
      <c r="H2136" s="32"/>
    </row>
    <row r="2137" spans="2:8" s="1" customFormat="1" ht="16.899999999999999" customHeight="1">
      <c r="B2137" s="32"/>
      <c r="C2137" s="215" t="s">
        <v>1</v>
      </c>
      <c r="D2137" s="215" t="s">
        <v>3599</v>
      </c>
      <c r="E2137" s="17" t="s">
        <v>1</v>
      </c>
      <c r="F2137" s="216">
        <v>0</v>
      </c>
      <c r="H2137" s="32"/>
    </row>
    <row r="2138" spans="2:8" s="1" customFormat="1" ht="16.899999999999999" customHeight="1">
      <c r="B2138" s="32"/>
      <c r="C2138" s="215" t="s">
        <v>1</v>
      </c>
      <c r="D2138" s="215" t="s">
        <v>3600</v>
      </c>
      <c r="E2138" s="17" t="s">
        <v>1</v>
      </c>
      <c r="F2138" s="216">
        <v>0</v>
      </c>
      <c r="H2138" s="32"/>
    </row>
    <row r="2139" spans="2:8" s="1" customFormat="1" ht="16.899999999999999" customHeight="1">
      <c r="B2139" s="32"/>
      <c r="C2139" s="215" t="s">
        <v>1</v>
      </c>
      <c r="D2139" s="215" t="s">
        <v>3601</v>
      </c>
      <c r="E2139" s="17" t="s">
        <v>1</v>
      </c>
      <c r="F2139" s="216">
        <v>0</v>
      </c>
      <c r="H2139" s="32"/>
    </row>
    <row r="2140" spans="2:8" s="1" customFormat="1" ht="16.899999999999999" customHeight="1">
      <c r="B2140" s="32"/>
      <c r="C2140" s="215" t="s">
        <v>1</v>
      </c>
      <c r="D2140" s="215" t="s">
        <v>1</v>
      </c>
      <c r="E2140" s="17" t="s">
        <v>1</v>
      </c>
      <c r="F2140" s="216">
        <v>0</v>
      </c>
      <c r="H2140" s="32"/>
    </row>
    <row r="2141" spans="2:8" s="1" customFormat="1" ht="16.899999999999999" customHeight="1">
      <c r="B2141" s="32"/>
      <c r="C2141" s="215" t="s">
        <v>1</v>
      </c>
      <c r="D2141" s="215" t="s">
        <v>2565</v>
      </c>
      <c r="E2141" s="17" t="s">
        <v>1</v>
      </c>
      <c r="F2141" s="216">
        <v>0</v>
      </c>
      <c r="H2141" s="32"/>
    </row>
    <row r="2142" spans="2:8" s="1" customFormat="1" ht="16.899999999999999" customHeight="1">
      <c r="B2142" s="32"/>
      <c r="C2142" s="215" t="s">
        <v>1</v>
      </c>
      <c r="D2142" s="215" t="s">
        <v>3602</v>
      </c>
      <c r="E2142" s="17" t="s">
        <v>1</v>
      </c>
      <c r="F2142" s="216">
        <v>0</v>
      </c>
      <c r="H2142" s="32"/>
    </row>
    <row r="2143" spans="2:8" s="1" customFormat="1" ht="16.899999999999999" customHeight="1">
      <c r="B2143" s="32"/>
      <c r="C2143" s="215" t="s">
        <v>1</v>
      </c>
      <c r="D2143" s="215" t="s">
        <v>3603</v>
      </c>
      <c r="E2143" s="17" t="s">
        <v>1</v>
      </c>
      <c r="F2143" s="216">
        <v>5.1100000000000003</v>
      </c>
      <c r="H2143" s="32"/>
    </row>
    <row r="2144" spans="2:8" s="1" customFormat="1" ht="16.899999999999999" customHeight="1">
      <c r="B2144" s="32"/>
      <c r="C2144" s="215" t="s">
        <v>1</v>
      </c>
      <c r="D2144" s="215" t="s">
        <v>3604</v>
      </c>
      <c r="E2144" s="17" t="s">
        <v>1</v>
      </c>
      <c r="F2144" s="216">
        <v>3.36</v>
      </c>
      <c r="H2144" s="32"/>
    </row>
    <row r="2145" spans="2:8" s="1" customFormat="1" ht="16.899999999999999" customHeight="1">
      <c r="B2145" s="32"/>
      <c r="C2145" s="215" t="s">
        <v>1</v>
      </c>
      <c r="D2145" s="215" t="s">
        <v>3605</v>
      </c>
      <c r="E2145" s="17" t="s">
        <v>1</v>
      </c>
      <c r="F2145" s="216">
        <v>5.1100000000000003</v>
      </c>
      <c r="H2145" s="32"/>
    </row>
    <row r="2146" spans="2:8" s="1" customFormat="1" ht="16.899999999999999" customHeight="1">
      <c r="B2146" s="32"/>
      <c r="C2146" s="215" t="s">
        <v>1</v>
      </c>
      <c r="D2146" s="215" t="s">
        <v>3606</v>
      </c>
      <c r="E2146" s="17" t="s">
        <v>1</v>
      </c>
      <c r="F2146" s="216">
        <v>3.36</v>
      </c>
      <c r="H2146" s="32"/>
    </row>
    <row r="2147" spans="2:8" s="1" customFormat="1" ht="16.899999999999999" customHeight="1">
      <c r="B2147" s="32"/>
      <c r="C2147" s="215" t="s">
        <v>1</v>
      </c>
      <c r="D2147" s="215" t="s">
        <v>2565</v>
      </c>
      <c r="E2147" s="17" t="s">
        <v>1</v>
      </c>
      <c r="F2147" s="216">
        <v>0</v>
      </c>
      <c r="H2147" s="32"/>
    </row>
    <row r="2148" spans="2:8" s="1" customFormat="1" ht="16.899999999999999" customHeight="1">
      <c r="B2148" s="32"/>
      <c r="C2148" s="215" t="s">
        <v>1</v>
      </c>
      <c r="D2148" s="215" t="s">
        <v>3597</v>
      </c>
      <c r="E2148" s="17" t="s">
        <v>1</v>
      </c>
      <c r="F2148" s="216">
        <v>0</v>
      </c>
      <c r="H2148" s="32"/>
    </row>
    <row r="2149" spans="2:8" s="1" customFormat="1" ht="16.899999999999999" customHeight="1">
      <c r="B2149" s="32"/>
      <c r="C2149" s="215" t="s">
        <v>1</v>
      </c>
      <c r="D2149" s="215" t="s">
        <v>3607</v>
      </c>
      <c r="E2149" s="17" t="s">
        <v>1</v>
      </c>
      <c r="F2149" s="216">
        <v>7.7050000000000001</v>
      </c>
      <c r="H2149" s="32"/>
    </row>
    <row r="2150" spans="2:8" s="1" customFormat="1" ht="16.899999999999999" customHeight="1">
      <c r="B2150" s="32"/>
      <c r="C2150" s="215" t="s">
        <v>1</v>
      </c>
      <c r="D2150" s="215" t="s">
        <v>3608</v>
      </c>
      <c r="E2150" s="17" t="s">
        <v>1</v>
      </c>
      <c r="F2150" s="216">
        <v>5.0599999999999996</v>
      </c>
      <c r="H2150" s="32"/>
    </row>
    <row r="2151" spans="2:8" s="1" customFormat="1" ht="16.899999999999999" customHeight="1">
      <c r="B2151" s="32"/>
      <c r="C2151" s="215" t="s">
        <v>1</v>
      </c>
      <c r="D2151" s="215" t="s">
        <v>3609</v>
      </c>
      <c r="E2151" s="17" t="s">
        <v>1</v>
      </c>
      <c r="F2151" s="216">
        <v>7.7050000000000001</v>
      </c>
      <c r="H2151" s="32"/>
    </row>
    <row r="2152" spans="2:8" s="1" customFormat="1" ht="16.899999999999999" customHeight="1">
      <c r="B2152" s="32"/>
      <c r="C2152" s="215" t="s">
        <v>1</v>
      </c>
      <c r="D2152" s="215" t="s">
        <v>3610</v>
      </c>
      <c r="E2152" s="17" t="s">
        <v>1</v>
      </c>
      <c r="F2152" s="216">
        <v>5.0599999999999996</v>
      </c>
      <c r="H2152" s="32"/>
    </row>
    <row r="2153" spans="2:8" s="1" customFormat="1" ht="16.899999999999999" customHeight="1">
      <c r="B2153" s="32"/>
      <c r="C2153" s="215" t="s">
        <v>1</v>
      </c>
      <c r="D2153" s="215" t="s">
        <v>2565</v>
      </c>
      <c r="E2153" s="17" t="s">
        <v>1</v>
      </c>
      <c r="F2153" s="216">
        <v>0</v>
      </c>
      <c r="H2153" s="32"/>
    </row>
    <row r="2154" spans="2:8" s="1" customFormat="1" ht="16.899999999999999" customHeight="1">
      <c r="B2154" s="32"/>
      <c r="C2154" s="215" t="s">
        <v>1</v>
      </c>
      <c r="D2154" s="215" t="s">
        <v>3597</v>
      </c>
      <c r="E2154" s="17" t="s">
        <v>1</v>
      </c>
      <c r="F2154" s="216">
        <v>0</v>
      </c>
      <c r="H2154" s="32"/>
    </row>
    <row r="2155" spans="2:8" s="1" customFormat="1" ht="16.899999999999999" customHeight="1">
      <c r="B2155" s="32"/>
      <c r="C2155" s="215" t="s">
        <v>1</v>
      </c>
      <c r="D2155" s="215" t="s">
        <v>3611</v>
      </c>
      <c r="E2155" s="17" t="s">
        <v>1</v>
      </c>
      <c r="F2155" s="216">
        <v>7.7050000000000001</v>
      </c>
      <c r="H2155" s="32"/>
    </row>
    <row r="2156" spans="2:8" s="1" customFormat="1" ht="16.899999999999999" customHeight="1">
      <c r="B2156" s="32"/>
      <c r="C2156" s="215" t="s">
        <v>1</v>
      </c>
      <c r="D2156" s="215" t="s">
        <v>3612</v>
      </c>
      <c r="E2156" s="17" t="s">
        <v>1</v>
      </c>
      <c r="F2156" s="216">
        <v>5.0599999999999996</v>
      </c>
      <c r="H2156" s="32"/>
    </row>
    <row r="2157" spans="2:8" s="1" customFormat="1" ht="16.899999999999999" customHeight="1">
      <c r="B2157" s="32"/>
      <c r="C2157" s="215" t="s">
        <v>1</v>
      </c>
      <c r="D2157" s="215" t="s">
        <v>3613</v>
      </c>
      <c r="E2157" s="17" t="s">
        <v>1</v>
      </c>
      <c r="F2157" s="216">
        <v>7.7050000000000001</v>
      </c>
      <c r="H2157" s="32"/>
    </row>
    <row r="2158" spans="2:8" s="1" customFormat="1" ht="16.899999999999999" customHeight="1">
      <c r="B2158" s="32"/>
      <c r="C2158" s="215" t="s">
        <v>1</v>
      </c>
      <c r="D2158" s="215" t="s">
        <v>3614</v>
      </c>
      <c r="E2158" s="17" t="s">
        <v>1</v>
      </c>
      <c r="F2158" s="216">
        <v>5.0599999999999996</v>
      </c>
      <c r="H2158" s="32"/>
    </row>
    <row r="2159" spans="2:8" s="1" customFormat="1" ht="16.899999999999999" customHeight="1">
      <c r="B2159" s="32"/>
      <c r="C2159" s="215" t="s">
        <v>1949</v>
      </c>
      <c r="D2159" s="215" t="s">
        <v>161</v>
      </c>
      <c r="E2159" s="17" t="s">
        <v>1</v>
      </c>
      <c r="F2159" s="216">
        <v>68</v>
      </c>
      <c r="H2159" s="32"/>
    </row>
    <row r="2160" spans="2:8" s="1" customFormat="1" ht="16.899999999999999" customHeight="1">
      <c r="B2160" s="32"/>
      <c r="C2160" s="217" t="s">
        <v>8385</v>
      </c>
      <c r="H2160" s="32"/>
    </row>
    <row r="2161" spans="2:8" s="1" customFormat="1" ht="22.5">
      <c r="B2161" s="32"/>
      <c r="C2161" s="215" t="s">
        <v>3593</v>
      </c>
      <c r="D2161" s="215" t="s">
        <v>3594</v>
      </c>
      <c r="E2161" s="17" t="s">
        <v>178</v>
      </c>
      <c r="F2161" s="216">
        <v>68</v>
      </c>
      <c r="H2161" s="32"/>
    </row>
    <row r="2162" spans="2:8" s="1" customFormat="1" ht="16.899999999999999" customHeight="1">
      <c r="B2162" s="32"/>
      <c r="C2162" s="215" t="s">
        <v>2562</v>
      </c>
      <c r="D2162" s="215" t="s">
        <v>2563</v>
      </c>
      <c r="E2162" s="17" t="s">
        <v>178</v>
      </c>
      <c r="F2162" s="216">
        <v>68</v>
      </c>
      <c r="H2162" s="32"/>
    </row>
    <row r="2163" spans="2:8" s="1" customFormat="1" ht="16.899999999999999" customHeight="1">
      <c r="B2163" s="32"/>
      <c r="C2163" s="215" t="s">
        <v>2679</v>
      </c>
      <c r="D2163" s="215" t="s">
        <v>2680</v>
      </c>
      <c r="E2163" s="17" t="s">
        <v>178</v>
      </c>
      <c r="F2163" s="216">
        <v>68</v>
      </c>
      <c r="H2163" s="32"/>
    </row>
    <row r="2164" spans="2:8" s="1" customFormat="1" ht="16.899999999999999" customHeight="1">
      <c r="B2164" s="32"/>
      <c r="C2164" s="215" t="s">
        <v>1</v>
      </c>
      <c r="D2164" s="215" t="s">
        <v>2484</v>
      </c>
      <c r="E2164" s="17" t="s">
        <v>1</v>
      </c>
      <c r="F2164" s="216">
        <v>7.8</v>
      </c>
      <c r="H2164" s="32"/>
    </row>
    <row r="2165" spans="2:8" s="1" customFormat="1" ht="16.899999999999999" customHeight="1">
      <c r="B2165" s="32"/>
      <c r="C2165" s="215" t="s">
        <v>1</v>
      </c>
      <c r="D2165" s="215" t="s">
        <v>2485</v>
      </c>
      <c r="E2165" s="17" t="s">
        <v>1</v>
      </c>
      <c r="F2165" s="216">
        <v>-5.67</v>
      </c>
      <c r="H2165" s="32"/>
    </row>
    <row r="2166" spans="2:8" s="1" customFormat="1" ht="16.899999999999999" customHeight="1">
      <c r="B2166" s="32"/>
      <c r="C2166" s="215" t="s">
        <v>1</v>
      </c>
      <c r="D2166" s="215" t="s">
        <v>2486</v>
      </c>
      <c r="E2166" s="17" t="s">
        <v>1</v>
      </c>
      <c r="F2166" s="216">
        <v>-2.9</v>
      </c>
      <c r="H2166" s="32"/>
    </row>
    <row r="2167" spans="2:8" s="1" customFormat="1" ht="16.899999999999999" customHeight="1">
      <c r="B2167" s="32"/>
      <c r="C2167" s="215" t="s">
        <v>1</v>
      </c>
      <c r="D2167" s="215" t="s">
        <v>2487</v>
      </c>
      <c r="E2167" s="17" t="s">
        <v>1</v>
      </c>
      <c r="F2167" s="216">
        <v>23.888000000000002</v>
      </c>
      <c r="H2167" s="32"/>
    </row>
    <row r="2168" spans="2:8" s="1" customFormat="1" ht="16.899999999999999" customHeight="1">
      <c r="B2168" s="32"/>
      <c r="C2168" s="215" t="s">
        <v>1</v>
      </c>
      <c r="D2168" s="215" t="s">
        <v>2488</v>
      </c>
      <c r="E2168" s="17" t="s">
        <v>1</v>
      </c>
      <c r="F2168" s="216">
        <v>-3.1</v>
      </c>
      <c r="H2168" s="32"/>
    </row>
    <row r="2169" spans="2:8" s="1" customFormat="1" ht="16.899999999999999" customHeight="1">
      <c r="B2169" s="32"/>
      <c r="C2169" s="215" t="s">
        <v>1</v>
      </c>
      <c r="D2169" s="215" t="s">
        <v>2489</v>
      </c>
      <c r="E2169" s="17" t="s">
        <v>1</v>
      </c>
      <c r="F2169" s="216">
        <v>40.625</v>
      </c>
      <c r="H2169" s="32"/>
    </row>
    <row r="2170" spans="2:8" s="1" customFormat="1" ht="16.899999999999999" customHeight="1">
      <c r="B2170" s="32"/>
      <c r="C2170" s="215" t="s">
        <v>1</v>
      </c>
      <c r="D2170" s="215" t="s">
        <v>2490</v>
      </c>
      <c r="E2170" s="17" t="s">
        <v>1</v>
      </c>
      <c r="F2170" s="216">
        <v>72.150000000000006</v>
      </c>
      <c r="H2170" s="32"/>
    </row>
    <row r="2171" spans="2:8" s="1" customFormat="1" ht="16.899999999999999" customHeight="1">
      <c r="B2171" s="32"/>
      <c r="C2171" s="215" t="s">
        <v>1</v>
      </c>
      <c r="D2171" s="215" t="s">
        <v>2491</v>
      </c>
      <c r="E2171" s="17" t="s">
        <v>1</v>
      </c>
      <c r="F2171" s="216">
        <v>63.375</v>
      </c>
      <c r="H2171" s="32"/>
    </row>
    <row r="2172" spans="2:8" s="1" customFormat="1" ht="16.899999999999999" customHeight="1">
      <c r="B2172" s="32"/>
      <c r="C2172" s="215" t="s">
        <v>1</v>
      </c>
      <c r="D2172" s="215" t="s">
        <v>836</v>
      </c>
      <c r="E2172" s="17" t="s">
        <v>1</v>
      </c>
      <c r="F2172" s="216">
        <v>-15.12</v>
      </c>
      <c r="H2172" s="32"/>
    </row>
    <row r="2173" spans="2:8" s="1" customFormat="1" ht="16.899999999999999" customHeight="1">
      <c r="B2173" s="32"/>
      <c r="C2173" s="215" t="s">
        <v>1</v>
      </c>
      <c r="D2173" s="215" t="s">
        <v>1765</v>
      </c>
      <c r="E2173" s="17" t="s">
        <v>1</v>
      </c>
      <c r="F2173" s="216">
        <v>-1.08</v>
      </c>
      <c r="H2173" s="32"/>
    </row>
    <row r="2174" spans="2:8" s="1" customFormat="1" ht="16.899999999999999" customHeight="1">
      <c r="B2174" s="32"/>
      <c r="C2174" s="215" t="s">
        <v>1</v>
      </c>
      <c r="D2174" s="215" t="s">
        <v>2492</v>
      </c>
      <c r="E2174" s="17" t="s">
        <v>1</v>
      </c>
      <c r="F2174" s="216">
        <v>-4.32</v>
      </c>
      <c r="H2174" s="32"/>
    </row>
    <row r="2175" spans="2:8" s="1" customFormat="1" ht="16.899999999999999" customHeight="1">
      <c r="B2175" s="32"/>
      <c r="C2175" s="215" t="s">
        <v>1</v>
      </c>
      <c r="D2175" s="215" t="s">
        <v>530</v>
      </c>
      <c r="E2175" s="17" t="s">
        <v>1</v>
      </c>
      <c r="F2175" s="216">
        <v>-3.2</v>
      </c>
      <c r="H2175" s="32"/>
    </row>
    <row r="2176" spans="2:8" s="1" customFormat="1" ht="16.899999999999999" customHeight="1">
      <c r="B2176" s="32"/>
      <c r="C2176" s="215" t="s">
        <v>1</v>
      </c>
      <c r="D2176" s="215" t="s">
        <v>2493</v>
      </c>
      <c r="E2176" s="17" t="s">
        <v>1</v>
      </c>
      <c r="F2176" s="216">
        <v>0</v>
      </c>
      <c r="H2176" s="32"/>
    </row>
    <row r="2177" spans="2:8" s="1" customFormat="1" ht="22.5">
      <c r="B2177" s="32"/>
      <c r="C2177" s="215" t="s">
        <v>1</v>
      </c>
      <c r="D2177" s="215" t="s">
        <v>2494</v>
      </c>
      <c r="E2177" s="17" t="s">
        <v>1</v>
      </c>
      <c r="F2177" s="216">
        <v>67.218000000000004</v>
      </c>
      <c r="H2177" s="32"/>
    </row>
    <row r="2178" spans="2:8" s="1" customFormat="1" ht="16.899999999999999" customHeight="1">
      <c r="B2178" s="32"/>
      <c r="C2178" s="215" t="s">
        <v>1</v>
      </c>
      <c r="D2178" s="215" t="s">
        <v>2495</v>
      </c>
      <c r="E2178" s="17" t="s">
        <v>1</v>
      </c>
      <c r="F2178" s="216">
        <v>14.145</v>
      </c>
      <c r="H2178" s="32"/>
    </row>
    <row r="2179" spans="2:8" s="1" customFormat="1" ht="16.899999999999999" customHeight="1">
      <c r="B2179" s="32"/>
      <c r="C2179" s="215" t="s">
        <v>1</v>
      </c>
      <c r="D2179" s="215" t="s">
        <v>2496</v>
      </c>
      <c r="E2179" s="17" t="s">
        <v>1</v>
      </c>
      <c r="F2179" s="216">
        <v>0</v>
      </c>
      <c r="H2179" s="32"/>
    </row>
    <row r="2180" spans="2:8" s="1" customFormat="1" ht="16.899999999999999" customHeight="1">
      <c r="B2180" s="32"/>
      <c r="C2180" s="215" t="s">
        <v>1</v>
      </c>
      <c r="D2180" s="215" t="s">
        <v>933</v>
      </c>
      <c r="E2180" s="17" t="s">
        <v>1</v>
      </c>
      <c r="F2180" s="216">
        <v>12.285</v>
      </c>
      <c r="H2180" s="32"/>
    </row>
    <row r="2181" spans="2:8" s="1" customFormat="1" ht="16.899999999999999" customHeight="1">
      <c r="B2181" s="32"/>
      <c r="C2181" s="215" t="s">
        <v>1</v>
      </c>
      <c r="D2181" s="215" t="s">
        <v>934</v>
      </c>
      <c r="E2181" s="17" t="s">
        <v>1</v>
      </c>
      <c r="F2181" s="216">
        <v>18.059999999999999</v>
      </c>
      <c r="H2181" s="32"/>
    </row>
    <row r="2182" spans="2:8" s="1" customFormat="1" ht="16.899999999999999" customHeight="1">
      <c r="B2182" s="32"/>
      <c r="C2182" s="215" t="s">
        <v>1</v>
      </c>
      <c r="D2182" s="215" t="s">
        <v>935</v>
      </c>
      <c r="E2182" s="17" t="s">
        <v>1</v>
      </c>
      <c r="F2182" s="216">
        <v>25.41</v>
      </c>
      <c r="H2182" s="32"/>
    </row>
    <row r="2183" spans="2:8" s="1" customFormat="1" ht="16.899999999999999" customHeight="1">
      <c r="B2183" s="32"/>
      <c r="C2183" s="215" t="s">
        <v>1</v>
      </c>
      <c r="D2183" s="215" t="s">
        <v>935</v>
      </c>
      <c r="E2183" s="17" t="s">
        <v>1</v>
      </c>
      <c r="F2183" s="216">
        <v>25.41</v>
      </c>
      <c r="H2183" s="32"/>
    </row>
    <row r="2184" spans="2:8" s="1" customFormat="1" ht="16.899999999999999" customHeight="1">
      <c r="B2184" s="32"/>
      <c r="C2184" s="215" t="s">
        <v>1</v>
      </c>
      <c r="D2184" s="215" t="s">
        <v>936</v>
      </c>
      <c r="E2184" s="17" t="s">
        <v>1</v>
      </c>
      <c r="F2184" s="216">
        <v>25.41</v>
      </c>
      <c r="H2184" s="32"/>
    </row>
    <row r="2185" spans="2:8" s="1" customFormat="1" ht="16.899999999999999" customHeight="1">
      <c r="B2185" s="32"/>
      <c r="C2185" s="215" t="s">
        <v>1</v>
      </c>
      <c r="D2185" s="215" t="s">
        <v>937</v>
      </c>
      <c r="E2185" s="17" t="s">
        <v>1</v>
      </c>
      <c r="F2185" s="216">
        <v>20.37</v>
      </c>
      <c r="H2185" s="32"/>
    </row>
    <row r="2186" spans="2:8" s="1" customFormat="1" ht="16.899999999999999" customHeight="1">
      <c r="B2186" s="32"/>
      <c r="C2186" s="215" t="s">
        <v>1</v>
      </c>
      <c r="D2186" s="215" t="s">
        <v>938</v>
      </c>
      <c r="E2186" s="17" t="s">
        <v>1</v>
      </c>
      <c r="F2186" s="216">
        <v>16.8</v>
      </c>
      <c r="H2186" s="32"/>
    </row>
    <row r="2187" spans="2:8" s="1" customFormat="1" ht="16.899999999999999" customHeight="1">
      <c r="B2187" s="32"/>
      <c r="C2187" s="215" t="s">
        <v>1</v>
      </c>
      <c r="D2187" s="215" t="s">
        <v>939</v>
      </c>
      <c r="E2187" s="17" t="s">
        <v>1</v>
      </c>
      <c r="F2187" s="216">
        <v>17.22</v>
      </c>
      <c r="H2187" s="32"/>
    </row>
    <row r="2188" spans="2:8" s="1" customFormat="1" ht="16.899999999999999" customHeight="1">
      <c r="B2188" s="32"/>
      <c r="C2188" s="215" t="s">
        <v>1</v>
      </c>
      <c r="D2188" s="215" t="s">
        <v>940</v>
      </c>
      <c r="E2188" s="17" t="s">
        <v>1</v>
      </c>
      <c r="F2188" s="216">
        <v>27.93</v>
      </c>
      <c r="H2188" s="32"/>
    </row>
    <row r="2189" spans="2:8" s="1" customFormat="1" ht="16.899999999999999" customHeight="1">
      <c r="B2189" s="32"/>
      <c r="C2189" s="215" t="s">
        <v>1</v>
      </c>
      <c r="D2189" s="215" t="s">
        <v>2497</v>
      </c>
      <c r="E2189" s="17" t="s">
        <v>1</v>
      </c>
      <c r="F2189" s="216">
        <v>39</v>
      </c>
      <c r="H2189" s="32"/>
    </row>
    <row r="2190" spans="2:8" s="1" customFormat="1" ht="16.899999999999999" customHeight="1">
      <c r="B2190" s="32"/>
      <c r="C2190" s="215" t="s">
        <v>1</v>
      </c>
      <c r="D2190" s="215" t="s">
        <v>2498</v>
      </c>
      <c r="E2190" s="17" t="s">
        <v>1</v>
      </c>
      <c r="F2190" s="216">
        <v>-3.76</v>
      </c>
      <c r="H2190" s="32"/>
    </row>
    <row r="2191" spans="2:8" s="1" customFormat="1" ht="16.899999999999999" customHeight="1">
      <c r="B2191" s="32"/>
      <c r="C2191" s="215" t="s">
        <v>1</v>
      </c>
      <c r="D2191" s="215" t="s">
        <v>2499</v>
      </c>
      <c r="E2191" s="17" t="s">
        <v>1</v>
      </c>
      <c r="F2191" s="216">
        <v>38.512999999999998</v>
      </c>
      <c r="H2191" s="32"/>
    </row>
    <row r="2192" spans="2:8" s="1" customFormat="1" ht="16.899999999999999" customHeight="1">
      <c r="B2192" s="32"/>
      <c r="C2192" s="215" t="s">
        <v>1</v>
      </c>
      <c r="D2192" s="215" t="s">
        <v>2500</v>
      </c>
      <c r="E2192" s="17" t="s">
        <v>1</v>
      </c>
      <c r="F2192" s="216">
        <v>-6.2229999999999999</v>
      </c>
      <c r="H2192" s="32"/>
    </row>
    <row r="2193" spans="2:8" s="1" customFormat="1" ht="16.899999999999999" customHeight="1">
      <c r="B2193" s="32"/>
      <c r="C2193" s="215" t="s">
        <v>1</v>
      </c>
      <c r="D2193" s="215" t="s">
        <v>941</v>
      </c>
      <c r="E2193" s="17" t="s">
        <v>1</v>
      </c>
      <c r="F2193" s="216">
        <v>9.66</v>
      </c>
      <c r="H2193" s="32"/>
    </row>
    <row r="2194" spans="2:8" s="1" customFormat="1" ht="16.899999999999999" customHeight="1">
      <c r="B2194" s="32"/>
      <c r="C2194" s="215" t="s">
        <v>1</v>
      </c>
      <c r="D2194" s="215" t="s">
        <v>942</v>
      </c>
      <c r="E2194" s="17" t="s">
        <v>1</v>
      </c>
      <c r="F2194" s="216">
        <v>7.3710000000000004</v>
      </c>
      <c r="H2194" s="32"/>
    </row>
    <row r="2195" spans="2:8" s="1" customFormat="1" ht="16.899999999999999" customHeight="1">
      <c r="B2195" s="32"/>
      <c r="C2195" s="215" t="s">
        <v>1</v>
      </c>
      <c r="D2195" s="215" t="s">
        <v>943</v>
      </c>
      <c r="E2195" s="17" t="s">
        <v>1</v>
      </c>
      <c r="F2195" s="216">
        <v>10.08</v>
      </c>
      <c r="H2195" s="32"/>
    </row>
    <row r="2196" spans="2:8" s="1" customFormat="1" ht="16.899999999999999" customHeight="1">
      <c r="B2196" s="32"/>
      <c r="C2196" s="215" t="s">
        <v>1</v>
      </c>
      <c r="D2196" s="215" t="s">
        <v>944</v>
      </c>
      <c r="E2196" s="17" t="s">
        <v>1</v>
      </c>
      <c r="F2196" s="216">
        <v>9.8490000000000002</v>
      </c>
      <c r="H2196" s="32"/>
    </row>
    <row r="2197" spans="2:8" s="1" customFormat="1" ht="16.899999999999999" customHeight="1">
      <c r="B2197" s="32"/>
      <c r="C2197" s="215" t="s">
        <v>1</v>
      </c>
      <c r="D2197" s="215" t="s">
        <v>2501</v>
      </c>
      <c r="E2197" s="17" t="s">
        <v>1</v>
      </c>
      <c r="F2197" s="216">
        <v>5.5250000000000004</v>
      </c>
      <c r="H2197" s="32"/>
    </row>
    <row r="2198" spans="2:8" s="1" customFormat="1" ht="16.899999999999999" customHeight="1">
      <c r="B2198" s="32"/>
      <c r="C2198" s="215" t="s">
        <v>1</v>
      </c>
      <c r="D2198" s="215" t="s">
        <v>481</v>
      </c>
      <c r="E2198" s="17" t="s">
        <v>1</v>
      </c>
      <c r="F2198" s="216">
        <v>-1.2</v>
      </c>
      <c r="H2198" s="32"/>
    </row>
    <row r="2199" spans="2:8" s="1" customFormat="1" ht="16.899999999999999" customHeight="1">
      <c r="B2199" s="32"/>
      <c r="C2199" s="215" t="s">
        <v>1</v>
      </c>
      <c r="D2199" s="215" t="s">
        <v>2502</v>
      </c>
      <c r="E2199" s="17" t="s">
        <v>1</v>
      </c>
      <c r="F2199" s="216">
        <v>5.5250000000000004</v>
      </c>
      <c r="H2199" s="32"/>
    </row>
    <row r="2200" spans="2:8" s="1" customFormat="1" ht="16.899999999999999" customHeight="1">
      <c r="B2200" s="32"/>
      <c r="C2200" s="215" t="s">
        <v>1</v>
      </c>
      <c r="D2200" s="215" t="s">
        <v>1763</v>
      </c>
      <c r="E2200" s="17" t="s">
        <v>1</v>
      </c>
      <c r="F2200" s="216">
        <v>-1.2</v>
      </c>
      <c r="H2200" s="32"/>
    </row>
    <row r="2201" spans="2:8" s="1" customFormat="1" ht="16.899999999999999" customHeight="1">
      <c r="B2201" s="32"/>
      <c r="C2201" s="215" t="s">
        <v>1</v>
      </c>
      <c r="D2201" s="215" t="s">
        <v>2503</v>
      </c>
      <c r="E2201" s="17" t="s">
        <v>1</v>
      </c>
      <c r="F2201" s="216">
        <v>39.813000000000002</v>
      </c>
      <c r="H2201" s="32"/>
    </row>
    <row r="2202" spans="2:8" s="1" customFormat="1" ht="16.899999999999999" customHeight="1">
      <c r="B2202" s="32"/>
      <c r="C2202" s="215" t="s">
        <v>1</v>
      </c>
      <c r="D2202" s="215" t="s">
        <v>2504</v>
      </c>
      <c r="E2202" s="17" t="s">
        <v>1</v>
      </c>
      <c r="F2202" s="216">
        <v>-4.12</v>
      </c>
      <c r="H2202" s="32"/>
    </row>
    <row r="2203" spans="2:8" s="1" customFormat="1" ht="16.899999999999999" customHeight="1">
      <c r="B2203" s="32"/>
      <c r="C2203" s="215" t="s">
        <v>1</v>
      </c>
      <c r="D2203" s="215" t="s">
        <v>2505</v>
      </c>
      <c r="E2203" s="17" t="s">
        <v>1</v>
      </c>
      <c r="F2203" s="216">
        <v>33.475000000000001</v>
      </c>
      <c r="H2203" s="32"/>
    </row>
    <row r="2204" spans="2:8" s="1" customFormat="1" ht="16.899999999999999" customHeight="1">
      <c r="B2204" s="32"/>
      <c r="C2204" s="215" t="s">
        <v>1</v>
      </c>
      <c r="D2204" s="215" t="s">
        <v>473</v>
      </c>
      <c r="E2204" s="17" t="s">
        <v>1</v>
      </c>
      <c r="F2204" s="216">
        <v>-1.6</v>
      </c>
      <c r="H2204" s="32"/>
    </row>
    <row r="2205" spans="2:8" s="1" customFormat="1" ht="16.899999999999999" customHeight="1">
      <c r="B2205" s="32"/>
      <c r="C2205" s="215" t="s">
        <v>1</v>
      </c>
      <c r="D2205" s="215" t="s">
        <v>2506</v>
      </c>
      <c r="E2205" s="17" t="s">
        <v>1</v>
      </c>
      <c r="F2205" s="216">
        <v>7.26</v>
      </c>
      <c r="H2205" s="32"/>
    </row>
    <row r="2206" spans="2:8" s="1" customFormat="1" ht="16.899999999999999" customHeight="1">
      <c r="B2206" s="32"/>
      <c r="C2206" s="215" t="s">
        <v>1</v>
      </c>
      <c r="D2206" s="215" t="s">
        <v>2507</v>
      </c>
      <c r="E2206" s="17" t="s">
        <v>1</v>
      </c>
      <c r="F2206" s="216">
        <v>28.003</v>
      </c>
      <c r="H2206" s="32"/>
    </row>
    <row r="2207" spans="2:8" s="1" customFormat="1" ht="16.899999999999999" customHeight="1">
      <c r="B2207" s="32"/>
      <c r="C2207" s="215" t="s">
        <v>1</v>
      </c>
      <c r="D2207" s="215" t="s">
        <v>2508</v>
      </c>
      <c r="E2207" s="17" t="s">
        <v>1</v>
      </c>
      <c r="F2207" s="216">
        <v>6.6</v>
      </c>
      <c r="H2207" s="32"/>
    </row>
    <row r="2208" spans="2:8" s="1" customFormat="1" ht="16.899999999999999" customHeight="1">
      <c r="B2208" s="32"/>
      <c r="C2208" s="215" t="s">
        <v>1</v>
      </c>
      <c r="D2208" s="215" t="s">
        <v>2509</v>
      </c>
      <c r="E2208" s="17" t="s">
        <v>1</v>
      </c>
      <c r="F2208" s="216">
        <v>5.83</v>
      </c>
      <c r="H2208" s="32"/>
    </row>
    <row r="2209" spans="2:8" s="1" customFormat="1" ht="16.899999999999999" customHeight="1">
      <c r="B2209" s="32"/>
      <c r="C2209" s="215" t="s">
        <v>1</v>
      </c>
      <c r="D2209" s="215" t="s">
        <v>1763</v>
      </c>
      <c r="E2209" s="17" t="s">
        <v>1</v>
      </c>
      <c r="F2209" s="216">
        <v>-1.2</v>
      </c>
      <c r="H2209" s="32"/>
    </row>
    <row r="2210" spans="2:8" s="1" customFormat="1" ht="16.899999999999999" customHeight="1">
      <c r="B2210" s="32"/>
      <c r="C2210" s="215" t="s">
        <v>1</v>
      </c>
      <c r="D2210" s="215" t="s">
        <v>2510</v>
      </c>
      <c r="E2210" s="17" t="s">
        <v>1</v>
      </c>
      <c r="F2210" s="216">
        <v>0</v>
      </c>
      <c r="H2210" s="32"/>
    </row>
    <row r="2211" spans="2:8" s="1" customFormat="1" ht="16.899999999999999" customHeight="1">
      <c r="B2211" s="32"/>
      <c r="C2211" s="215" t="s">
        <v>1</v>
      </c>
      <c r="D2211" s="215" t="s">
        <v>2511</v>
      </c>
      <c r="E2211" s="17" t="s">
        <v>1</v>
      </c>
      <c r="F2211" s="216">
        <v>48.424999999999997</v>
      </c>
      <c r="H2211" s="32"/>
    </row>
    <row r="2212" spans="2:8" s="1" customFormat="1" ht="16.899999999999999" customHeight="1">
      <c r="B2212" s="32"/>
      <c r="C2212" s="215" t="s">
        <v>1</v>
      </c>
      <c r="D2212" s="215" t="s">
        <v>890</v>
      </c>
      <c r="E2212" s="17" t="s">
        <v>1</v>
      </c>
      <c r="F2212" s="216">
        <v>-6.64</v>
      </c>
      <c r="H2212" s="32"/>
    </row>
    <row r="2213" spans="2:8" s="1" customFormat="1" ht="16.899999999999999" customHeight="1">
      <c r="B2213" s="32"/>
      <c r="C2213" s="215" t="s">
        <v>1908</v>
      </c>
      <c r="D2213" s="215" t="s">
        <v>945</v>
      </c>
      <c r="E2213" s="17" t="s">
        <v>1</v>
      </c>
      <c r="F2213" s="216">
        <v>1230.7860000000001</v>
      </c>
      <c r="H2213" s="32"/>
    </row>
    <row r="2214" spans="2:8" s="1" customFormat="1" ht="16.899999999999999" customHeight="1">
      <c r="B2214" s="32"/>
      <c r="C2214" s="217" t="s">
        <v>8385</v>
      </c>
      <c r="H2214" s="32"/>
    </row>
    <row r="2215" spans="2:8" s="1" customFormat="1" ht="22.5">
      <c r="B2215" s="32"/>
      <c r="C2215" s="215" t="s">
        <v>2436</v>
      </c>
      <c r="D2215" s="215" t="s">
        <v>2437</v>
      </c>
      <c r="E2215" s="17" t="s">
        <v>178</v>
      </c>
      <c r="F2215" s="216">
        <v>1904.6079999999999</v>
      </c>
      <c r="H2215" s="32"/>
    </row>
    <row r="2216" spans="2:8" s="1" customFormat="1" ht="22.5">
      <c r="B2216" s="32"/>
      <c r="C2216" s="215" t="s">
        <v>3678</v>
      </c>
      <c r="D2216" s="215" t="s">
        <v>3679</v>
      </c>
      <c r="E2216" s="17" t="s">
        <v>178</v>
      </c>
      <c r="F2216" s="216">
        <v>6433.2449999999999</v>
      </c>
      <c r="H2216" s="32"/>
    </row>
    <row r="2217" spans="2:8" s="1" customFormat="1" ht="16.899999999999999" customHeight="1">
      <c r="B2217" s="32"/>
      <c r="C2217" s="211" t="s">
        <v>1890</v>
      </c>
      <c r="D2217" s="212" t="s">
        <v>1891</v>
      </c>
      <c r="E2217" s="213" t="s">
        <v>178</v>
      </c>
      <c r="F2217" s="214">
        <v>381.52</v>
      </c>
      <c r="H2217" s="32"/>
    </row>
    <row r="2218" spans="2:8" s="1" customFormat="1" ht="16.899999999999999" customHeight="1">
      <c r="B2218" s="32"/>
      <c r="C2218" s="215" t="s">
        <v>1</v>
      </c>
      <c r="D2218" s="215" t="s">
        <v>2433</v>
      </c>
      <c r="E2218" s="17" t="s">
        <v>1</v>
      </c>
      <c r="F2218" s="216">
        <v>0</v>
      </c>
      <c r="H2218" s="32"/>
    </row>
    <row r="2219" spans="2:8" s="1" customFormat="1" ht="16.899999999999999" customHeight="1">
      <c r="B2219" s="32"/>
      <c r="C2219" s="215" t="s">
        <v>1</v>
      </c>
      <c r="D2219" s="215" t="s">
        <v>2439</v>
      </c>
      <c r="E2219" s="17" t="s">
        <v>1</v>
      </c>
      <c r="F2219" s="216">
        <v>0</v>
      </c>
      <c r="H2219" s="32"/>
    </row>
    <row r="2220" spans="2:8" s="1" customFormat="1" ht="16.899999999999999" customHeight="1">
      <c r="B2220" s="32"/>
      <c r="C2220" s="215" t="s">
        <v>1</v>
      </c>
      <c r="D2220" s="215" t="s">
        <v>2440</v>
      </c>
      <c r="E2220" s="17" t="s">
        <v>1</v>
      </c>
      <c r="F2220" s="216">
        <v>0</v>
      </c>
      <c r="H2220" s="32"/>
    </row>
    <row r="2221" spans="2:8" s="1" customFormat="1" ht="16.899999999999999" customHeight="1">
      <c r="B2221" s="32"/>
      <c r="C2221" s="215" t="s">
        <v>1</v>
      </c>
      <c r="D2221" s="215" t="s">
        <v>2441</v>
      </c>
      <c r="E2221" s="17" t="s">
        <v>1</v>
      </c>
      <c r="F2221" s="216">
        <v>0</v>
      </c>
      <c r="H2221" s="32"/>
    </row>
    <row r="2222" spans="2:8" s="1" customFormat="1" ht="22.5">
      <c r="B2222" s="32"/>
      <c r="C2222" s="215" t="s">
        <v>1</v>
      </c>
      <c r="D2222" s="215" t="s">
        <v>2442</v>
      </c>
      <c r="E2222" s="17" t="s">
        <v>1</v>
      </c>
      <c r="F2222" s="216">
        <v>0</v>
      </c>
      <c r="H2222" s="32"/>
    </row>
    <row r="2223" spans="2:8" s="1" customFormat="1" ht="16.899999999999999" customHeight="1">
      <c r="B2223" s="32"/>
      <c r="C2223" s="215" t="s">
        <v>1</v>
      </c>
      <c r="D2223" s="215" t="s">
        <v>2443</v>
      </c>
      <c r="E2223" s="17" t="s">
        <v>1</v>
      </c>
      <c r="F2223" s="216">
        <v>0</v>
      </c>
      <c r="H2223" s="32"/>
    </row>
    <row r="2224" spans="2:8" s="1" customFormat="1" ht="16.899999999999999" customHeight="1">
      <c r="B2224" s="32"/>
      <c r="C2224" s="215" t="s">
        <v>1</v>
      </c>
      <c r="D2224" s="215" t="s">
        <v>454</v>
      </c>
      <c r="E2224" s="17" t="s">
        <v>1</v>
      </c>
      <c r="F2224" s="216">
        <v>0</v>
      </c>
      <c r="H2224" s="32"/>
    </row>
    <row r="2225" spans="2:8" s="1" customFormat="1" ht="16.899999999999999" customHeight="1">
      <c r="B2225" s="32"/>
      <c r="C2225" s="215" t="s">
        <v>1</v>
      </c>
      <c r="D2225" s="215" t="s">
        <v>2444</v>
      </c>
      <c r="E2225" s="17" t="s">
        <v>1</v>
      </c>
      <c r="F2225" s="216">
        <v>34.985999999999997</v>
      </c>
      <c r="H2225" s="32"/>
    </row>
    <row r="2226" spans="2:8" s="1" customFormat="1" ht="16.899999999999999" customHeight="1">
      <c r="B2226" s="32"/>
      <c r="C2226" s="215" t="s">
        <v>1</v>
      </c>
      <c r="D2226" s="215" t="s">
        <v>898</v>
      </c>
      <c r="E2226" s="17" t="s">
        <v>1</v>
      </c>
      <c r="F2226" s="216">
        <v>-5.52</v>
      </c>
      <c r="H2226" s="32"/>
    </row>
    <row r="2227" spans="2:8" s="1" customFormat="1" ht="16.899999999999999" customHeight="1">
      <c r="B2227" s="32"/>
      <c r="C2227" s="215" t="s">
        <v>1</v>
      </c>
      <c r="D2227" s="215" t="s">
        <v>2445</v>
      </c>
      <c r="E2227" s="17" t="s">
        <v>1</v>
      </c>
      <c r="F2227" s="216">
        <v>56.106999999999999</v>
      </c>
      <c r="H2227" s="32"/>
    </row>
    <row r="2228" spans="2:8" s="1" customFormat="1" ht="16.899999999999999" customHeight="1">
      <c r="B2228" s="32"/>
      <c r="C2228" s="215" t="s">
        <v>1</v>
      </c>
      <c r="D2228" s="215" t="s">
        <v>2446</v>
      </c>
      <c r="E2228" s="17" t="s">
        <v>1</v>
      </c>
      <c r="F2228" s="216">
        <v>10.29</v>
      </c>
      <c r="H2228" s="32"/>
    </row>
    <row r="2229" spans="2:8" s="1" customFormat="1" ht="16.899999999999999" customHeight="1">
      <c r="B2229" s="32"/>
      <c r="C2229" s="215" t="s">
        <v>1</v>
      </c>
      <c r="D2229" s="215" t="s">
        <v>2447</v>
      </c>
      <c r="E2229" s="17" t="s">
        <v>1</v>
      </c>
      <c r="F2229" s="216">
        <v>36.834000000000003</v>
      </c>
      <c r="H2229" s="32"/>
    </row>
    <row r="2230" spans="2:8" s="1" customFormat="1" ht="16.899999999999999" customHeight="1">
      <c r="B2230" s="32"/>
      <c r="C2230" s="215" t="s">
        <v>1</v>
      </c>
      <c r="D2230" s="215" t="s">
        <v>902</v>
      </c>
      <c r="E2230" s="17" t="s">
        <v>1</v>
      </c>
      <c r="F2230" s="216">
        <v>-3.96</v>
      </c>
      <c r="H2230" s="32"/>
    </row>
    <row r="2231" spans="2:8" s="1" customFormat="1" ht="16.899999999999999" customHeight="1">
      <c r="B2231" s="32"/>
      <c r="C2231" s="215" t="s">
        <v>1</v>
      </c>
      <c r="D2231" s="215" t="s">
        <v>903</v>
      </c>
      <c r="E2231" s="17" t="s">
        <v>1</v>
      </c>
      <c r="F2231" s="216">
        <v>38.22</v>
      </c>
      <c r="H2231" s="32"/>
    </row>
    <row r="2232" spans="2:8" s="1" customFormat="1" ht="16.899999999999999" customHeight="1">
      <c r="B2232" s="32"/>
      <c r="C2232" s="215" t="s">
        <v>1</v>
      </c>
      <c r="D2232" s="215" t="s">
        <v>904</v>
      </c>
      <c r="E2232" s="17" t="s">
        <v>1</v>
      </c>
      <c r="F2232" s="216">
        <v>-6.12</v>
      </c>
      <c r="H2232" s="32"/>
    </row>
    <row r="2233" spans="2:8" s="1" customFormat="1" ht="16.899999999999999" customHeight="1">
      <c r="B2233" s="32"/>
      <c r="C2233" s="215" t="s">
        <v>1</v>
      </c>
      <c r="D2233" s="215" t="s">
        <v>905</v>
      </c>
      <c r="E2233" s="17" t="s">
        <v>1</v>
      </c>
      <c r="F2233" s="216">
        <v>38.01</v>
      </c>
      <c r="H2233" s="32"/>
    </row>
    <row r="2234" spans="2:8" s="1" customFormat="1" ht="16.899999999999999" customHeight="1">
      <c r="B2234" s="32"/>
      <c r="C2234" s="215" t="s">
        <v>1</v>
      </c>
      <c r="D2234" s="215" t="s">
        <v>904</v>
      </c>
      <c r="E2234" s="17" t="s">
        <v>1</v>
      </c>
      <c r="F2234" s="216">
        <v>-6.12</v>
      </c>
      <c r="H2234" s="32"/>
    </row>
    <row r="2235" spans="2:8" s="1" customFormat="1" ht="16.899999999999999" customHeight="1">
      <c r="B2235" s="32"/>
      <c r="C2235" s="215" t="s">
        <v>1</v>
      </c>
      <c r="D2235" s="215" t="s">
        <v>2448</v>
      </c>
      <c r="E2235" s="17" t="s">
        <v>1</v>
      </c>
      <c r="F2235" s="216">
        <v>13.65</v>
      </c>
      <c r="H2235" s="32"/>
    </row>
    <row r="2236" spans="2:8" s="1" customFormat="1" ht="16.899999999999999" customHeight="1">
      <c r="B2236" s="32"/>
      <c r="C2236" s="215" t="s">
        <v>1</v>
      </c>
      <c r="D2236" s="215" t="s">
        <v>2449</v>
      </c>
      <c r="E2236" s="17" t="s">
        <v>1</v>
      </c>
      <c r="F2236" s="216">
        <v>-1.6</v>
      </c>
      <c r="H2236" s="32"/>
    </row>
    <row r="2237" spans="2:8" s="1" customFormat="1" ht="16.899999999999999" customHeight="1">
      <c r="B2237" s="32"/>
      <c r="C2237" s="215" t="s">
        <v>1</v>
      </c>
      <c r="D2237" s="215" t="s">
        <v>2450</v>
      </c>
      <c r="E2237" s="17" t="s">
        <v>1</v>
      </c>
      <c r="F2237" s="216">
        <v>30.344999999999999</v>
      </c>
      <c r="H2237" s="32"/>
    </row>
    <row r="2238" spans="2:8" s="1" customFormat="1" ht="16.899999999999999" customHeight="1">
      <c r="B2238" s="32"/>
      <c r="C2238" s="215" t="s">
        <v>1</v>
      </c>
      <c r="D2238" s="215" t="s">
        <v>518</v>
      </c>
      <c r="E2238" s="17" t="s">
        <v>1</v>
      </c>
      <c r="F2238" s="216">
        <v>-1.6</v>
      </c>
      <c r="H2238" s="32"/>
    </row>
    <row r="2239" spans="2:8" s="1" customFormat="1" ht="16.899999999999999" customHeight="1">
      <c r="B2239" s="32"/>
      <c r="C2239" s="215" t="s">
        <v>1</v>
      </c>
      <c r="D2239" s="215" t="s">
        <v>2451</v>
      </c>
      <c r="E2239" s="17" t="s">
        <v>1</v>
      </c>
      <c r="F2239" s="216">
        <v>29.504999999999999</v>
      </c>
      <c r="H2239" s="32"/>
    </row>
    <row r="2240" spans="2:8" s="1" customFormat="1" ht="16.899999999999999" customHeight="1">
      <c r="B2240" s="32"/>
      <c r="C2240" s="215" t="s">
        <v>1</v>
      </c>
      <c r="D2240" s="215" t="s">
        <v>2452</v>
      </c>
      <c r="E2240" s="17" t="s">
        <v>1</v>
      </c>
      <c r="F2240" s="216">
        <v>-1.96</v>
      </c>
      <c r="H2240" s="32"/>
    </row>
    <row r="2241" spans="2:8" s="1" customFormat="1" ht="16.899999999999999" customHeight="1">
      <c r="B2241" s="32"/>
      <c r="C2241" s="215" t="s">
        <v>1</v>
      </c>
      <c r="D2241" s="215" t="s">
        <v>2453</v>
      </c>
      <c r="E2241" s="17" t="s">
        <v>1</v>
      </c>
      <c r="F2241" s="216">
        <v>13.813000000000001</v>
      </c>
      <c r="H2241" s="32"/>
    </row>
    <row r="2242" spans="2:8" s="1" customFormat="1" ht="16.899999999999999" customHeight="1">
      <c r="B2242" s="32"/>
      <c r="C2242" s="215" t="s">
        <v>1</v>
      </c>
      <c r="D2242" s="215" t="s">
        <v>2454</v>
      </c>
      <c r="E2242" s="17" t="s">
        <v>1</v>
      </c>
      <c r="F2242" s="216">
        <v>-1.6</v>
      </c>
      <c r="H2242" s="32"/>
    </row>
    <row r="2243" spans="2:8" s="1" customFormat="1" ht="16.899999999999999" customHeight="1">
      <c r="B2243" s="32"/>
      <c r="C2243" s="215" t="s">
        <v>1</v>
      </c>
      <c r="D2243" s="215" t="s">
        <v>2455</v>
      </c>
      <c r="E2243" s="17" t="s">
        <v>1</v>
      </c>
      <c r="F2243" s="216">
        <v>29.61</v>
      </c>
      <c r="H2243" s="32"/>
    </row>
    <row r="2244" spans="2:8" s="1" customFormat="1" ht="16.899999999999999" customHeight="1">
      <c r="B2244" s="32"/>
      <c r="C2244" s="215" t="s">
        <v>1</v>
      </c>
      <c r="D2244" s="215" t="s">
        <v>909</v>
      </c>
      <c r="E2244" s="17" t="s">
        <v>1</v>
      </c>
      <c r="F2244" s="216">
        <v>-7.2</v>
      </c>
      <c r="H2244" s="32"/>
    </row>
    <row r="2245" spans="2:8" s="1" customFormat="1" ht="16.899999999999999" customHeight="1">
      <c r="B2245" s="32"/>
      <c r="C2245" s="215" t="s">
        <v>1</v>
      </c>
      <c r="D2245" s="215" t="s">
        <v>2456</v>
      </c>
      <c r="E2245" s="17" t="s">
        <v>1</v>
      </c>
      <c r="F2245" s="216">
        <v>15.54</v>
      </c>
      <c r="H2245" s="32"/>
    </row>
    <row r="2246" spans="2:8" s="1" customFormat="1" ht="16.899999999999999" customHeight="1">
      <c r="B2246" s="32"/>
      <c r="C2246" s="215" t="s">
        <v>1</v>
      </c>
      <c r="D2246" s="215" t="s">
        <v>911</v>
      </c>
      <c r="E2246" s="17" t="s">
        <v>1</v>
      </c>
      <c r="F2246" s="216">
        <v>17.010000000000002</v>
      </c>
      <c r="H2246" s="32"/>
    </row>
    <row r="2247" spans="2:8" s="1" customFormat="1" ht="16.899999999999999" customHeight="1">
      <c r="B2247" s="32"/>
      <c r="C2247" s="215" t="s">
        <v>1</v>
      </c>
      <c r="D2247" s="215" t="s">
        <v>912</v>
      </c>
      <c r="E2247" s="17" t="s">
        <v>1</v>
      </c>
      <c r="F2247" s="216">
        <v>9.24</v>
      </c>
      <c r="H2247" s="32"/>
    </row>
    <row r="2248" spans="2:8" s="1" customFormat="1" ht="16.899999999999999" customHeight="1">
      <c r="B2248" s="32"/>
      <c r="C2248" s="215" t="s">
        <v>1</v>
      </c>
      <c r="D2248" s="215" t="s">
        <v>913</v>
      </c>
      <c r="E2248" s="17" t="s">
        <v>1</v>
      </c>
      <c r="F2248" s="216">
        <v>22.68</v>
      </c>
      <c r="H2248" s="32"/>
    </row>
    <row r="2249" spans="2:8" s="1" customFormat="1" ht="16.899999999999999" customHeight="1">
      <c r="B2249" s="32"/>
      <c r="C2249" s="215" t="s">
        <v>1</v>
      </c>
      <c r="D2249" s="215" t="s">
        <v>2457</v>
      </c>
      <c r="E2249" s="17" t="s">
        <v>1</v>
      </c>
      <c r="F2249" s="216">
        <v>13.86</v>
      </c>
      <c r="H2249" s="32"/>
    </row>
    <row r="2250" spans="2:8" s="1" customFormat="1" ht="16.899999999999999" customHeight="1">
      <c r="B2250" s="32"/>
      <c r="C2250" s="215" t="s">
        <v>1</v>
      </c>
      <c r="D2250" s="215" t="s">
        <v>916</v>
      </c>
      <c r="E2250" s="17" t="s">
        <v>1</v>
      </c>
      <c r="F2250" s="216">
        <v>2.25</v>
      </c>
      <c r="H2250" s="32"/>
    </row>
    <row r="2251" spans="2:8" s="1" customFormat="1" ht="16.899999999999999" customHeight="1">
      <c r="B2251" s="32"/>
      <c r="C2251" s="215" t="s">
        <v>1</v>
      </c>
      <c r="D2251" s="215" t="s">
        <v>917</v>
      </c>
      <c r="E2251" s="17" t="s">
        <v>1</v>
      </c>
      <c r="F2251" s="216">
        <v>3</v>
      </c>
      <c r="H2251" s="32"/>
    </row>
    <row r="2252" spans="2:8" s="1" customFormat="1" ht="16.899999999999999" customHeight="1">
      <c r="B2252" s="32"/>
      <c r="C2252" s="215" t="s">
        <v>1</v>
      </c>
      <c r="D2252" s="215" t="s">
        <v>2458</v>
      </c>
      <c r="E2252" s="17" t="s">
        <v>1</v>
      </c>
      <c r="F2252" s="216">
        <v>2.25</v>
      </c>
      <c r="H2252" s="32"/>
    </row>
    <row r="2253" spans="2:8" s="1" customFormat="1" ht="16.899999999999999" customHeight="1">
      <c r="B2253" s="32"/>
      <c r="C2253" s="215" t="s">
        <v>1890</v>
      </c>
      <c r="D2253" s="215" t="s">
        <v>462</v>
      </c>
      <c r="E2253" s="17" t="s">
        <v>1</v>
      </c>
      <c r="F2253" s="216">
        <v>381.52</v>
      </c>
      <c r="H2253" s="32"/>
    </row>
    <row r="2254" spans="2:8" s="1" customFormat="1" ht="16.899999999999999" customHeight="1">
      <c r="B2254" s="32"/>
      <c r="C2254" s="217" t="s">
        <v>8385</v>
      </c>
      <c r="H2254" s="32"/>
    </row>
    <row r="2255" spans="2:8" s="1" customFormat="1" ht="22.5">
      <c r="B2255" s="32"/>
      <c r="C2255" s="215" t="s">
        <v>2436</v>
      </c>
      <c r="D2255" s="215" t="s">
        <v>2437</v>
      </c>
      <c r="E2255" s="17" t="s">
        <v>178</v>
      </c>
      <c r="F2255" s="216">
        <v>1904.6079999999999</v>
      </c>
      <c r="H2255" s="32"/>
    </row>
    <row r="2256" spans="2:8" s="1" customFormat="1" ht="22.5">
      <c r="B2256" s="32"/>
      <c r="C2256" s="215" t="s">
        <v>3678</v>
      </c>
      <c r="D2256" s="215" t="s">
        <v>3679</v>
      </c>
      <c r="E2256" s="17" t="s">
        <v>178</v>
      </c>
      <c r="F2256" s="216">
        <v>6433.2449999999999</v>
      </c>
      <c r="H2256" s="32"/>
    </row>
    <row r="2257" spans="2:8" s="1" customFormat="1" ht="16.899999999999999" customHeight="1">
      <c r="B2257" s="32"/>
      <c r="C2257" s="211" t="s">
        <v>1911</v>
      </c>
      <c r="D2257" s="212" t="s">
        <v>1912</v>
      </c>
      <c r="E2257" s="213" t="s">
        <v>178</v>
      </c>
      <c r="F2257" s="214">
        <v>292.30200000000002</v>
      </c>
      <c r="H2257" s="32"/>
    </row>
    <row r="2258" spans="2:8" s="1" customFormat="1" ht="16.899999999999999" customHeight="1">
      <c r="B2258" s="32"/>
      <c r="C2258" s="215" t="s">
        <v>1</v>
      </c>
      <c r="D2258" s="215" t="s">
        <v>946</v>
      </c>
      <c r="E2258" s="17" t="s">
        <v>1</v>
      </c>
      <c r="F2258" s="216">
        <v>0</v>
      </c>
      <c r="H2258" s="32"/>
    </row>
    <row r="2259" spans="2:8" s="1" customFormat="1" ht="16.899999999999999" customHeight="1">
      <c r="B2259" s="32"/>
      <c r="C2259" s="215" t="s">
        <v>1</v>
      </c>
      <c r="D2259" s="215" t="s">
        <v>2512</v>
      </c>
      <c r="E2259" s="17" t="s">
        <v>1</v>
      </c>
      <c r="F2259" s="216">
        <v>24.234000000000002</v>
      </c>
      <c r="H2259" s="32"/>
    </row>
    <row r="2260" spans="2:8" s="1" customFormat="1" ht="16.899999999999999" customHeight="1">
      <c r="B2260" s="32"/>
      <c r="C2260" s="215" t="s">
        <v>1</v>
      </c>
      <c r="D2260" s="215" t="s">
        <v>948</v>
      </c>
      <c r="E2260" s="17" t="s">
        <v>1</v>
      </c>
      <c r="F2260" s="216">
        <v>-3.6</v>
      </c>
      <c r="H2260" s="32"/>
    </row>
    <row r="2261" spans="2:8" s="1" customFormat="1" ht="16.899999999999999" customHeight="1">
      <c r="B2261" s="32"/>
      <c r="C2261" s="215" t="s">
        <v>1</v>
      </c>
      <c r="D2261" s="215" t="s">
        <v>949</v>
      </c>
      <c r="E2261" s="17" t="s">
        <v>1</v>
      </c>
      <c r="F2261" s="216">
        <v>39.06</v>
      </c>
      <c r="H2261" s="32"/>
    </row>
    <row r="2262" spans="2:8" s="1" customFormat="1" ht="16.899999999999999" customHeight="1">
      <c r="B2262" s="32"/>
      <c r="C2262" s="215" t="s">
        <v>1</v>
      </c>
      <c r="D2262" s="215" t="s">
        <v>950</v>
      </c>
      <c r="E2262" s="17" t="s">
        <v>1</v>
      </c>
      <c r="F2262" s="216">
        <v>-1.68</v>
      </c>
      <c r="H2262" s="32"/>
    </row>
    <row r="2263" spans="2:8" s="1" customFormat="1" ht="16.899999999999999" customHeight="1">
      <c r="B2263" s="32"/>
      <c r="C2263" s="215" t="s">
        <v>1</v>
      </c>
      <c r="D2263" s="215" t="s">
        <v>951</v>
      </c>
      <c r="E2263" s="17" t="s">
        <v>1</v>
      </c>
      <c r="F2263" s="216">
        <v>0.72</v>
      </c>
      <c r="H2263" s="32"/>
    </row>
    <row r="2264" spans="2:8" s="1" customFormat="1" ht="16.899999999999999" customHeight="1">
      <c r="B2264" s="32"/>
      <c r="C2264" s="215" t="s">
        <v>1</v>
      </c>
      <c r="D2264" s="215" t="s">
        <v>952</v>
      </c>
      <c r="E2264" s="17" t="s">
        <v>1</v>
      </c>
      <c r="F2264" s="216">
        <v>19.95</v>
      </c>
      <c r="H2264" s="32"/>
    </row>
    <row r="2265" spans="2:8" s="1" customFormat="1" ht="16.899999999999999" customHeight="1">
      <c r="B2265" s="32"/>
      <c r="C2265" s="215" t="s">
        <v>1</v>
      </c>
      <c r="D2265" s="215" t="s">
        <v>953</v>
      </c>
      <c r="E2265" s="17" t="s">
        <v>1</v>
      </c>
      <c r="F2265" s="216">
        <v>0.2</v>
      </c>
      <c r="H2265" s="32"/>
    </row>
    <row r="2266" spans="2:8" s="1" customFormat="1" ht="16.899999999999999" customHeight="1">
      <c r="B2266" s="32"/>
      <c r="C2266" s="215" t="s">
        <v>1</v>
      </c>
      <c r="D2266" s="215" t="s">
        <v>954</v>
      </c>
      <c r="E2266" s="17" t="s">
        <v>1</v>
      </c>
      <c r="F2266" s="216">
        <v>23.94</v>
      </c>
      <c r="H2266" s="32"/>
    </row>
    <row r="2267" spans="2:8" s="1" customFormat="1" ht="16.899999999999999" customHeight="1">
      <c r="B2267" s="32"/>
      <c r="C2267" s="215" t="s">
        <v>1</v>
      </c>
      <c r="D2267" s="215" t="s">
        <v>532</v>
      </c>
      <c r="E2267" s="17" t="s">
        <v>1</v>
      </c>
      <c r="F2267" s="216">
        <v>-1.8</v>
      </c>
      <c r="H2267" s="32"/>
    </row>
    <row r="2268" spans="2:8" s="1" customFormat="1" ht="16.899999999999999" customHeight="1">
      <c r="B2268" s="32"/>
      <c r="C2268" s="215" t="s">
        <v>1</v>
      </c>
      <c r="D2268" s="215" t="s">
        <v>955</v>
      </c>
      <c r="E2268" s="17" t="s">
        <v>1</v>
      </c>
      <c r="F2268" s="216">
        <v>0.36</v>
      </c>
      <c r="H2268" s="32"/>
    </row>
    <row r="2269" spans="2:8" s="1" customFormat="1" ht="16.899999999999999" customHeight="1">
      <c r="B2269" s="32"/>
      <c r="C2269" s="215" t="s">
        <v>1</v>
      </c>
      <c r="D2269" s="215" t="s">
        <v>956</v>
      </c>
      <c r="E2269" s="17" t="s">
        <v>1</v>
      </c>
      <c r="F2269" s="216">
        <v>39.9</v>
      </c>
      <c r="H2269" s="32"/>
    </row>
    <row r="2270" spans="2:8" s="1" customFormat="1" ht="16.899999999999999" customHeight="1">
      <c r="B2270" s="32"/>
      <c r="C2270" s="215" t="s">
        <v>1</v>
      </c>
      <c r="D2270" s="215" t="s">
        <v>532</v>
      </c>
      <c r="E2270" s="17" t="s">
        <v>1</v>
      </c>
      <c r="F2270" s="216">
        <v>-1.8</v>
      </c>
      <c r="H2270" s="32"/>
    </row>
    <row r="2271" spans="2:8" s="1" customFormat="1" ht="16.899999999999999" customHeight="1">
      <c r="B2271" s="32"/>
      <c r="C2271" s="215" t="s">
        <v>1</v>
      </c>
      <c r="D2271" s="215" t="s">
        <v>957</v>
      </c>
      <c r="E2271" s="17" t="s">
        <v>1</v>
      </c>
      <c r="F2271" s="216">
        <v>-0.72</v>
      </c>
      <c r="H2271" s="32"/>
    </row>
    <row r="2272" spans="2:8" s="1" customFormat="1" ht="16.899999999999999" customHeight="1">
      <c r="B2272" s="32"/>
      <c r="C2272" s="215" t="s">
        <v>1</v>
      </c>
      <c r="D2272" s="215" t="s">
        <v>958</v>
      </c>
      <c r="E2272" s="17" t="s">
        <v>1</v>
      </c>
      <c r="F2272" s="216">
        <v>2.25</v>
      </c>
      <c r="H2272" s="32"/>
    </row>
    <row r="2273" spans="2:8" s="1" customFormat="1" ht="16.899999999999999" customHeight="1">
      <c r="B2273" s="32"/>
      <c r="C2273" s="215" t="s">
        <v>1</v>
      </c>
      <c r="D2273" s="215" t="s">
        <v>2513</v>
      </c>
      <c r="E2273" s="17" t="s">
        <v>1</v>
      </c>
      <c r="F2273" s="216">
        <v>45.256</v>
      </c>
      <c r="H2273" s="32"/>
    </row>
    <row r="2274" spans="2:8" s="1" customFormat="1" ht="16.899999999999999" customHeight="1">
      <c r="B2274" s="32"/>
      <c r="C2274" s="215" t="s">
        <v>1</v>
      </c>
      <c r="D2274" s="215" t="s">
        <v>1050</v>
      </c>
      <c r="E2274" s="17" t="s">
        <v>1</v>
      </c>
      <c r="F2274" s="216">
        <v>-10.08</v>
      </c>
      <c r="H2274" s="32"/>
    </row>
    <row r="2275" spans="2:8" s="1" customFormat="1" ht="16.899999999999999" customHeight="1">
      <c r="B2275" s="32"/>
      <c r="C2275" s="215" t="s">
        <v>1</v>
      </c>
      <c r="D2275" s="215" t="s">
        <v>2514</v>
      </c>
      <c r="E2275" s="17" t="s">
        <v>1</v>
      </c>
      <c r="F2275" s="216">
        <v>13</v>
      </c>
      <c r="H2275" s="32"/>
    </row>
    <row r="2276" spans="2:8" s="1" customFormat="1" ht="16.899999999999999" customHeight="1">
      <c r="B2276" s="32"/>
      <c r="C2276" s="215" t="s">
        <v>1</v>
      </c>
      <c r="D2276" s="215" t="s">
        <v>2515</v>
      </c>
      <c r="E2276" s="17" t="s">
        <v>1</v>
      </c>
      <c r="F2276" s="216">
        <v>13</v>
      </c>
      <c r="H2276" s="32"/>
    </row>
    <row r="2277" spans="2:8" s="1" customFormat="1" ht="16.899999999999999" customHeight="1">
      <c r="B2277" s="32"/>
      <c r="C2277" s="215" t="s">
        <v>1</v>
      </c>
      <c r="D2277" s="215" t="s">
        <v>2516</v>
      </c>
      <c r="E2277" s="17" t="s">
        <v>1</v>
      </c>
      <c r="F2277" s="216">
        <v>45.256</v>
      </c>
      <c r="H2277" s="32"/>
    </row>
    <row r="2278" spans="2:8" s="1" customFormat="1" ht="16.899999999999999" customHeight="1">
      <c r="B2278" s="32"/>
      <c r="C2278" s="215" t="s">
        <v>1</v>
      </c>
      <c r="D2278" s="215" t="s">
        <v>1050</v>
      </c>
      <c r="E2278" s="17" t="s">
        <v>1</v>
      </c>
      <c r="F2278" s="216">
        <v>-10.08</v>
      </c>
      <c r="H2278" s="32"/>
    </row>
    <row r="2279" spans="2:8" s="1" customFormat="1" ht="16.899999999999999" customHeight="1">
      <c r="B2279" s="32"/>
      <c r="C2279" s="215" t="s">
        <v>1</v>
      </c>
      <c r="D2279" s="215" t="s">
        <v>2517</v>
      </c>
      <c r="E2279" s="17" t="s">
        <v>1</v>
      </c>
      <c r="F2279" s="216">
        <v>21.613</v>
      </c>
      <c r="H2279" s="32"/>
    </row>
    <row r="2280" spans="2:8" s="1" customFormat="1" ht="16.899999999999999" customHeight="1">
      <c r="B2280" s="32"/>
      <c r="C2280" s="215" t="s">
        <v>1</v>
      </c>
      <c r="D2280" s="215" t="s">
        <v>473</v>
      </c>
      <c r="E2280" s="17" t="s">
        <v>1</v>
      </c>
      <c r="F2280" s="216">
        <v>-1.6</v>
      </c>
      <c r="H2280" s="32"/>
    </row>
    <row r="2281" spans="2:8" s="1" customFormat="1" ht="16.899999999999999" customHeight="1">
      <c r="B2281" s="32"/>
      <c r="C2281" s="215" t="s">
        <v>1</v>
      </c>
      <c r="D2281" s="215" t="s">
        <v>2518</v>
      </c>
      <c r="E2281" s="17" t="s">
        <v>1</v>
      </c>
      <c r="F2281" s="216">
        <v>41.762999999999998</v>
      </c>
      <c r="H2281" s="32"/>
    </row>
    <row r="2282" spans="2:8" s="1" customFormat="1" ht="16.899999999999999" customHeight="1">
      <c r="B2282" s="32"/>
      <c r="C2282" s="215" t="s">
        <v>1</v>
      </c>
      <c r="D2282" s="215" t="s">
        <v>532</v>
      </c>
      <c r="E2282" s="17" t="s">
        <v>1</v>
      </c>
      <c r="F2282" s="216">
        <v>-1.8</v>
      </c>
      <c r="H2282" s="32"/>
    </row>
    <row r="2283" spans="2:8" s="1" customFormat="1" ht="16.899999999999999" customHeight="1">
      <c r="B2283" s="32"/>
      <c r="C2283" s="215" t="s">
        <v>1</v>
      </c>
      <c r="D2283" s="215" t="s">
        <v>791</v>
      </c>
      <c r="E2283" s="17" t="s">
        <v>1</v>
      </c>
      <c r="F2283" s="216">
        <v>-5.04</v>
      </c>
      <c r="H2283" s="32"/>
    </row>
    <row r="2284" spans="2:8" s="1" customFormat="1" ht="16.899999999999999" customHeight="1">
      <c r="B2284" s="32"/>
      <c r="C2284" s="215" t="s">
        <v>1</v>
      </c>
      <c r="D2284" s="215" t="s">
        <v>2519</v>
      </c>
      <c r="E2284" s="17" t="s">
        <v>1</v>
      </c>
      <c r="F2284" s="216">
        <v>0</v>
      </c>
      <c r="H2284" s="32"/>
    </row>
    <row r="2285" spans="2:8" s="1" customFormat="1" ht="16.899999999999999" customHeight="1">
      <c r="B2285" s="32"/>
      <c r="C2285" s="215" t="s">
        <v>1</v>
      </c>
      <c r="D2285" s="215" t="s">
        <v>2520</v>
      </c>
      <c r="E2285" s="17" t="s">
        <v>1</v>
      </c>
      <c r="F2285" s="216">
        <v>0</v>
      </c>
      <c r="H2285" s="32"/>
    </row>
    <row r="2286" spans="2:8" s="1" customFormat="1" ht="16.899999999999999" customHeight="1">
      <c r="B2286" s="32"/>
      <c r="C2286" s="215" t="s">
        <v>1</v>
      </c>
      <c r="D2286" s="215" t="s">
        <v>2521</v>
      </c>
      <c r="E2286" s="17" t="s">
        <v>1</v>
      </c>
      <c r="F2286" s="216">
        <v>0</v>
      </c>
      <c r="H2286" s="32"/>
    </row>
    <row r="2287" spans="2:8" s="1" customFormat="1" ht="16.899999999999999" customHeight="1">
      <c r="B2287" s="32"/>
      <c r="C2287" s="215" t="s">
        <v>1</v>
      </c>
      <c r="D2287" s="215" t="s">
        <v>2522</v>
      </c>
      <c r="E2287" s="17" t="s">
        <v>1</v>
      </c>
      <c r="F2287" s="216">
        <v>0</v>
      </c>
      <c r="H2287" s="32"/>
    </row>
    <row r="2288" spans="2:8" s="1" customFormat="1" ht="16.899999999999999" customHeight="1">
      <c r="B2288" s="32"/>
      <c r="C2288" s="215" t="s">
        <v>1911</v>
      </c>
      <c r="D2288" s="215" t="s">
        <v>959</v>
      </c>
      <c r="E2288" s="17" t="s">
        <v>1</v>
      </c>
      <c r="F2288" s="216">
        <v>292.30200000000002</v>
      </c>
      <c r="H2288" s="32"/>
    </row>
    <row r="2289" spans="2:8" s="1" customFormat="1" ht="16.899999999999999" customHeight="1">
      <c r="B2289" s="32"/>
      <c r="C2289" s="217" t="s">
        <v>8385</v>
      </c>
      <c r="H2289" s="32"/>
    </row>
    <row r="2290" spans="2:8" s="1" customFormat="1" ht="22.5">
      <c r="B2290" s="32"/>
      <c r="C2290" s="215" t="s">
        <v>2436</v>
      </c>
      <c r="D2290" s="215" t="s">
        <v>2437</v>
      </c>
      <c r="E2290" s="17" t="s">
        <v>178</v>
      </c>
      <c r="F2290" s="216">
        <v>1904.6079999999999</v>
      </c>
      <c r="H2290" s="32"/>
    </row>
    <row r="2291" spans="2:8" s="1" customFormat="1" ht="22.5">
      <c r="B2291" s="32"/>
      <c r="C2291" s="215" t="s">
        <v>3678</v>
      </c>
      <c r="D2291" s="215" t="s">
        <v>3679</v>
      </c>
      <c r="E2291" s="17" t="s">
        <v>178</v>
      </c>
      <c r="F2291" s="216">
        <v>6433.2449999999999</v>
      </c>
      <c r="H2291" s="32"/>
    </row>
    <row r="2292" spans="2:8" s="1" customFormat="1" ht="16.899999999999999" customHeight="1">
      <c r="B2292" s="32"/>
      <c r="C2292" s="211" t="s">
        <v>1946</v>
      </c>
      <c r="D2292" s="212" t="s">
        <v>1947</v>
      </c>
      <c r="E2292" s="213" t="s">
        <v>178</v>
      </c>
      <c r="F2292" s="214">
        <v>332</v>
      </c>
      <c r="H2292" s="32"/>
    </row>
    <row r="2293" spans="2:8" s="1" customFormat="1" ht="16.899999999999999" customHeight="1">
      <c r="B2293" s="32"/>
      <c r="C2293" s="215" t="s">
        <v>1</v>
      </c>
      <c r="D2293" s="215" t="s">
        <v>3346</v>
      </c>
      <c r="E2293" s="17" t="s">
        <v>1</v>
      </c>
      <c r="F2293" s="216">
        <v>0</v>
      </c>
      <c r="H2293" s="32"/>
    </row>
    <row r="2294" spans="2:8" s="1" customFormat="1" ht="16.899999999999999" customHeight="1">
      <c r="B2294" s="32"/>
      <c r="C2294" s="215" t="s">
        <v>1</v>
      </c>
      <c r="D2294" s="215" t="s">
        <v>3347</v>
      </c>
      <c r="E2294" s="17" t="s">
        <v>1</v>
      </c>
      <c r="F2294" s="216">
        <v>0</v>
      </c>
      <c r="H2294" s="32"/>
    </row>
    <row r="2295" spans="2:8" s="1" customFormat="1" ht="16.899999999999999" customHeight="1">
      <c r="B2295" s="32"/>
      <c r="C2295" s="215" t="s">
        <v>1</v>
      </c>
      <c r="D2295" s="215" t="s">
        <v>3348</v>
      </c>
      <c r="E2295" s="17" t="s">
        <v>1</v>
      </c>
      <c r="F2295" s="216">
        <v>0</v>
      </c>
      <c r="H2295" s="32"/>
    </row>
    <row r="2296" spans="2:8" s="1" customFormat="1" ht="16.899999999999999" customHeight="1">
      <c r="B2296" s="32"/>
      <c r="C2296" s="215" t="s">
        <v>1</v>
      </c>
      <c r="D2296" s="215" t="s">
        <v>3349</v>
      </c>
      <c r="E2296" s="17" t="s">
        <v>1</v>
      </c>
      <c r="F2296" s="216">
        <v>0</v>
      </c>
      <c r="H2296" s="32"/>
    </row>
    <row r="2297" spans="2:8" s="1" customFormat="1" ht="16.899999999999999" customHeight="1">
      <c r="B2297" s="32"/>
      <c r="C2297" s="215" t="s">
        <v>1</v>
      </c>
      <c r="D2297" s="215" t="s">
        <v>3350</v>
      </c>
      <c r="E2297" s="17" t="s">
        <v>1</v>
      </c>
      <c r="F2297" s="216">
        <v>0</v>
      </c>
      <c r="H2297" s="32"/>
    </row>
    <row r="2298" spans="2:8" s="1" customFormat="1" ht="16.899999999999999" customHeight="1">
      <c r="B2298" s="32"/>
      <c r="C2298" s="215" t="s">
        <v>1</v>
      </c>
      <c r="D2298" s="215" t="s">
        <v>3351</v>
      </c>
      <c r="E2298" s="17" t="s">
        <v>1</v>
      </c>
      <c r="F2298" s="216">
        <v>0</v>
      </c>
      <c r="H2298" s="32"/>
    </row>
    <row r="2299" spans="2:8" s="1" customFormat="1" ht="16.899999999999999" customHeight="1">
      <c r="B2299" s="32"/>
      <c r="C2299" s="215" t="s">
        <v>1</v>
      </c>
      <c r="D2299" s="215" t="s">
        <v>3352</v>
      </c>
      <c r="E2299" s="17" t="s">
        <v>1</v>
      </c>
      <c r="F2299" s="216">
        <v>0</v>
      </c>
      <c r="H2299" s="32"/>
    </row>
    <row r="2300" spans="2:8" s="1" customFormat="1" ht="16.899999999999999" customHeight="1">
      <c r="B2300" s="32"/>
      <c r="C2300" s="215" t="s">
        <v>1</v>
      </c>
      <c r="D2300" s="215" t="s">
        <v>1</v>
      </c>
      <c r="E2300" s="17" t="s">
        <v>1</v>
      </c>
      <c r="F2300" s="216">
        <v>0</v>
      </c>
      <c r="H2300" s="32"/>
    </row>
    <row r="2301" spans="2:8" s="1" customFormat="1" ht="16.899999999999999" customHeight="1">
      <c r="B2301" s="32"/>
      <c r="C2301" s="215" t="s">
        <v>1</v>
      </c>
      <c r="D2301" s="215" t="s">
        <v>3353</v>
      </c>
      <c r="E2301" s="17" t="s">
        <v>1</v>
      </c>
      <c r="F2301" s="216">
        <v>0</v>
      </c>
      <c r="H2301" s="32"/>
    </row>
    <row r="2302" spans="2:8" s="1" customFormat="1" ht="16.899999999999999" customHeight="1">
      <c r="B2302" s="32"/>
      <c r="C2302" s="215" t="s">
        <v>1</v>
      </c>
      <c r="D2302" s="215" t="s">
        <v>3354</v>
      </c>
      <c r="E2302" s="17" t="s">
        <v>1</v>
      </c>
      <c r="F2302" s="216">
        <v>35.07</v>
      </c>
      <c r="H2302" s="32"/>
    </row>
    <row r="2303" spans="2:8" s="1" customFormat="1" ht="16.899999999999999" customHeight="1">
      <c r="B2303" s="32"/>
      <c r="C2303" s="215" t="s">
        <v>1</v>
      </c>
      <c r="D2303" s="215" t="s">
        <v>3355</v>
      </c>
      <c r="E2303" s="17" t="s">
        <v>1</v>
      </c>
      <c r="F2303" s="216">
        <v>7.77</v>
      </c>
      <c r="H2303" s="32"/>
    </row>
    <row r="2304" spans="2:8" s="1" customFormat="1" ht="16.899999999999999" customHeight="1">
      <c r="B2304" s="32"/>
      <c r="C2304" s="215" t="s">
        <v>1</v>
      </c>
      <c r="D2304" s="215" t="s">
        <v>3356</v>
      </c>
      <c r="E2304" s="17" t="s">
        <v>1</v>
      </c>
      <c r="F2304" s="216">
        <v>8.3160000000000007</v>
      </c>
      <c r="H2304" s="32"/>
    </row>
    <row r="2305" spans="2:8" s="1" customFormat="1" ht="16.899999999999999" customHeight="1">
      <c r="B2305" s="32"/>
      <c r="C2305" s="215" t="s">
        <v>1</v>
      </c>
      <c r="D2305" s="215" t="s">
        <v>3357</v>
      </c>
      <c r="E2305" s="17" t="s">
        <v>1</v>
      </c>
      <c r="F2305" s="216">
        <v>13.65</v>
      </c>
      <c r="H2305" s="32"/>
    </row>
    <row r="2306" spans="2:8" s="1" customFormat="1" ht="16.899999999999999" customHeight="1">
      <c r="B2306" s="32"/>
      <c r="C2306" s="215" t="s">
        <v>1</v>
      </c>
      <c r="D2306" s="215" t="s">
        <v>3358</v>
      </c>
      <c r="E2306" s="17" t="s">
        <v>1</v>
      </c>
      <c r="F2306" s="216">
        <v>8.61</v>
      </c>
      <c r="H2306" s="32"/>
    </row>
    <row r="2307" spans="2:8" s="1" customFormat="1" ht="16.899999999999999" customHeight="1">
      <c r="B2307" s="32"/>
      <c r="C2307" s="215" t="s">
        <v>1</v>
      </c>
      <c r="D2307" s="215" t="s">
        <v>3359</v>
      </c>
      <c r="E2307" s="17" t="s">
        <v>1</v>
      </c>
      <c r="F2307" s="216">
        <v>13.44</v>
      </c>
      <c r="H2307" s="32"/>
    </row>
    <row r="2308" spans="2:8" s="1" customFormat="1" ht="16.899999999999999" customHeight="1">
      <c r="B2308" s="32"/>
      <c r="C2308" s="215" t="s">
        <v>1</v>
      </c>
      <c r="D2308" s="215" t="s">
        <v>3360</v>
      </c>
      <c r="E2308" s="17" t="s">
        <v>1</v>
      </c>
      <c r="F2308" s="216">
        <v>35.07</v>
      </c>
      <c r="H2308" s="32"/>
    </row>
    <row r="2309" spans="2:8" s="1" customFormat="1" ht="16.899999999999999" customHeight="1">
      <c r="B2309" s="32"/>
      <c r="C2309" s="215" t="s">
        <v>1</v>
      </c>
      <c r="D2309" s="215" t="s">
        <v>3361</v>
      </c>
      <c r="E2309" s="17" t="s">
        <v>1</v>
      </c>
      <c r="F2309" s="216">
        <v>17.504000000000001</v>
      </c>
      <c r="H2309" s="32"/>
    </row>
    <row r="2310" spans="2:8" s="1" customFormat="1" ht="16.899999999999999" customHeight="1">
      <c r="B2310" s="32"/>
      <c r="C2310" s="215" t="s">
        <v>1</v>
      </c>
      <c r="D2310" s="215" t="s">
        <v>3362</v>
      </c>
      <c r="E2310" s="17" t="s">
        <v>1</v>
      </c>
      <c r="F2310" s="216">
        <v>12.39</v>
      </c>
      <c r="H2310" s="32"/>
    </row>
    <row r="2311" spans="2:8" s="1" customFormat="1" ht="16.899999999999999" customHeight="1">
      <c r="B2311" s="32"/>
      <c r="C2311" s="215" t="s">
        <v>1</v>
      </c>
      <c r="D2311" s="215" t="s">
        <v>3363</v>
      </c>
      <c r="E2311" s="17" t="s">
        <v>1</v>
      </c>
      <c r="F2311" s="216">
        <v>15.96</v>
      </c>
      <c r="H2311" s="32"/>
    </row>
    <row r="2312" spans="2:8" s="1" customFormat="1" ht="16.899999999999999" customHeight="1">
      <c r="B2312" s="32"/>
      <c r="C2312" s="215" t="s">
        <v>1</v>
      </c>
      <c r="D2312" s="215" t="s">
        <v>3364</v>
      </c>
      <c r="E2312" s="17" t="s">
        <v>1</v>
      </c>
      <c r="F2312" s="216">
        <v>0</v>
      </c>
      <c r="H2312" s="32"/>
    </row>
    <row r="2313" spans="2:8" s="1" customFormat="1" ht="16.899999999999999" customHeight="1">
      <c r="B2313" s="32"/>
      <c r="C2313" s="215" t="s">
        <v>1</v>
      </c>
      <c r="D2313" s="215" t="s">
        <v>3365</v>
      </c>
      <c r="E2313" s="17" t="s">
        <v>1</v>
      </c>
      <c r="F2313" s="216">
        <v>7.665</v>
      </c>
      <c r="H2313" s="32"/>
    </row>
    <row r="2314" spans="2:8" s="1" customFormat="1" ht="16.899999999999999" customHeight="1">
      <c r="B2314" s="32"/>
      <c r="C2314" s="215" t="s">
        <v>1</v>
      </c>
      <c r="D2314" s="215" t="s">
        <v>3366</v>
      </c>
      <c r="E2314" s="17" t="s">
        <v>1</v>
      </c>
      <c r="F2314" s="216">
        <v>24.99</v>
      </c>
      <c r="H2314" s="32"/>
    </row>
    <row r="2315" spans="2:8" s="1" customFormat="1" ht="16.899999999999999" customHeight="1">
      <c r="B2315" s="32"/>
      <c r="C2315" s="215" t="s">
        <v>1</v>
      </c>
      <c r="D2315" s="215" t="s">
        <v>3367</v>
      </c>
      <c r="E2315" s="17" t="s">
        <v>1</v>
      </c>
      <c r="F2315" s="216">
        <v>18.585000000000001</v>
      </c>
      <c r="H2315" s="32"/>
    </row>
    <row r="2316" spans="2:8" s="1" customFormat="1" ht="16.899999999999999" customHeight="1">
      <c r="B2316" s="32"/>
      <c r="C2316" s="215" t="s">
        <v>1</v>
      </c>
      <c r="D2316" s="215" t="s">
        <v>3368</v>
      </c>
      <c r="E2316" s="17" t="s">
        <v>1</v>
      </c>
      <c r="F2316" s="216">
        <v>38.655000000000001</v>
      </c>
      <c r="H2316" s="32"/>
    </row>
    <row r="2317" spans="2:8" s="1" customFormat="1" ht="16.899999999999999" customHeight="1">
      <c r="B2317" s="32"/>
      <c r="C2317" s="215" t="s">
        <v>1</v>
      </c>
      <c r="D2317" s="215" t="s">
        <v>3369</v>
      </c>
      <c r="E2317" s="17" t="s">
        <v>1</v>
      </c>
      <c r="F2317" s="216">
        <v>-4.88</v>
      </c>
      <c r="H2317" s="32"/>
    </row>
    <row r="2318" spans="2:8" s="1" customFormat="1" ht="16.899999999999999" customHeight="1">
      <c r="B2318" s="32"/>
      <c r="C2318" s="215" t="s">
        <v>1</v>
      </c>
      <c r="D2318" s="215" t="s">
        <v>3370</v>
      </c>
      <c r="E2318" s="17" t="s">
        <v>1</v>
      </c>
      <c r="F2318" s="216">
        <v>0</v>
      </c>
      <c r="H2318" s="32"/>
    </row>
    <row r="2319" spans="2:8" s="1" customFormat="1" ht="16.899999999999999" customHeight="1">
      <c r="B2319" s="32"/>
      <c r="C2319" s="215" t="s">
        <v>1</v>
      </c>
      <c r="D2319" s="215" t="s">
        <v>3371</v>
      </c>
      <c r="E2319" s="17" t="s">
        <v>1</v>
      </c>
      <c r="F2319" s="216">
        <v>18.059999999999999</v>
      </c>
      <c r="H2319" s="32"/>
    </row>
    <row r="2320" spans="2:8" s="1" customFormat="1" ht="16.899999999999999" customHeight="1">
      <c r="B2320" s="32"/>
      <c r="C2320" s="215" t="s">
        <v>1</v>
      </c>
      <c r="D2320" s="215" t="s">
        <v>3372</v>
      </c>
      <c r="E2320" s="17" t="s">
        <v>1</v>
      </c>
      <c r="F2320" s="216">
        <v>23.582999999999998</v>
      </c>
      <c r="H2320" s="32"/>
    </row>
    <row r="2321" spans="2:8" s="1" customFormat="1" ht="16.899999999999999" customHeight="1">
      <c r="B2321" s="32"/>
      <c r="C2321" s="215" t="s">
        <v>1</v>
      </c>
      <c r="D2321" s="215" t="s">
        <v>3373</v>
      </c>
      <c r="E2321" s="17" t="s">
        <v>1</v>
      </c>
      <c r="F2321" s="216">
        <v>37.506</v>
      </c>
      <c r="H2321" s="32"/>
    </row>
    <row r="2322" spans="2:8" s="1" customFormat="1" ht="16.899999999999999" customHeight="1">
      <c r="B2322" s="32"/>
      <c r="C2322" s="215" t="s">
        <v>1</v>
      </c>
      <c r="D2322" s="215" t="s">
        <v>3375</v>
      </c>
      <c r="E2322" s="17" t="s">
        <v>1</v>
      </c>
      <c r="F2322" s="216">
        <v>5.6000000000000001E-2</v>
      </c>
      <c r="H2322" s="32"/>
    </row>
    <row r="2323" spans="2:8" s="1" customFormat="1" ht="16.899999999999999" customHeight="1">
      <c r="B2323" s="32"/>
      <c r="C2323" s="215" t="s">
        <v>1946</v>
      </c>
      <c r="D2323" s="215" t="s">
        <v>161</v>
      </c>
      <c r="E2323" s="17" t="s">
        <v>1</v>
      </c>
      <c r="F2323" s="216">
        <v>332</v>
      </c>
      <c r="H2323" s="32"/>
    </row>
    <row r="2324" spans="2:8" s="1" customFormat="1" ht="16.899999999999999" customHeight="1">
      <c r="B2324" s="32"/>
      <c r="C2324" s="217" t="s">
        <v>8385</v>
      </c>
      <c r="H2324" s="32"/>
    </row>
    <row r="2325" spans="2:8" s="1" customFormat="1" ht="22.5">
      <c r="B2325" s="32"/>
      <c r="C2325" s="215" t="s">
        <v>3343</v>
      </c>
      <c r="D2325" s="215" t="s">
        <v>3344</v>
      </c>
      <c r="E2325" s="17" t="s">
        <v>178</v>
      </c>
      <c r="F2325" s="216">
        <v>332</v>
      </c>
      <c r="H2325" s="32"/>
    </row>
    <row r="2326" spans="2:8" s="1" customFormat="1" ht="16.899999999999999" customHeight="1">
      <c r="B2326" s="32"/>
      <c r="C2326" s="215" t="s">
        <v>2523</v>
      </c>
      <c r="D2326" s="215" t="s">
        <v>2524</v>
      </c>
      <c r="E2326" s="17" t="s">
        <v>178</v>
      </c>
      <c r="F2326" s="216">
        <v>332</v>
      </c>
      <c r="H2326" s="32"/>
    </row>
    <row r="2327" spans="2:8" s="1" customFormat="1" ht="22.5">
      <c r="B2327" s="32"/>
      <c r="C2327" s="215" t="s">
        <v>2528</v>
      </c>
      <c r="D2327" s="215" t="s">
        <v>2529</v>
      </c>
      <c r="E2327" s="17" t="s">
        <v>178</v>
      </c>
      <c r="F2327" s="216">
        <v>332</v>
      </c>
      <c r="H2327" s="32"/>
    </row>
    <row r="2328" spans="2:8" s="1" customFormat="1" ht="22.5">
      <c r="B2328" s="32"/>
      <c r="C2328" s="215" t="s">
        <v>2655</v>
      </c>
      <c r="D2328" s="215" t="s">
        <v>2656</v>
      </c>
      <c r="E2328" s="17" t="s">
        <v>178</v>
      </c>
      <c r="F2328" s="216">
        <v>835.53</v>
      </c>
      <c r="H2328" s="32"/>
    </row>
    <row r="2329" spans="2:8" s="1" customFormat="1" ht="22.5">
      <c r="B2329" s="32"/>
      <c r="C2329" s="215" t="s">
        <v>2650</v>
      </c>
      <c r="D2329" s="215" t="s">
        <v>2651</v>
      </c>
      <c r="E2329" s="17" t="s">
        <v>178</v>
      </c>
      <c r="F2329" s="216">
        <v>835.53</v>
      </c>
      <c r="H2329" s="32"/>
    </row>
    <row r="2330" spans="2:8" s="1" customFormat="1" ht="16.899999999999999" customHeight="1">
      <c r="B2330" s="32"/>
      <c r="C2330" s="215" t="s">
        <v>3339</v>
      </c>
      <c r="D2330" s="215" t="s">
        <v>3340</v>
      </c>
      <c r="E2330" s="17" t="s">
        <v>178</v>
      </c>
      <c r="F2330" s="216">
        <v>628.89</v>
      </c>
      <c r="H2330" s="32"/>
    </row>
    <row r="2331" spans="2:8" s="1" customFormat="1" ht="16.899999999999999" customHeight="1">
      <c r="B2331" s="32"/>
      <c r="C2331" s="211" t="s">
        <v>1941</v>
      </c>
      <c r="D2331" s="212" t="s">
        <v>1942</v>
      </c>
      <c r="E2331" s="213" t="s">
        <v>178</v>
      </c>
      <c r="F2331" s="214">
        <v>82</v>
      </c>
      <c r="H2331" s="32"/>
    </row>
    <row r="2332" spans="2:8" s="1" customFormat="1" ht="16.899999999999999" customHeight="1">
      <c r="B2332" s="32"/>
      <c r="C2332" s="215" t="s">
        <v>1</v>
      </c>
      <c r="D2332" s="215" t="s">
        <v>3384</v>
      </c>
      <c r="E2332" s="17" t="s">
        <v>1</v>
      </c>
      <c r="F2332" s="216">
        <v>0</v>
      </c>
      <c r="H2332" s="32"/>
    </row>
    <row r="2333" spans="2:8" s="1" customFormat="1" ht="16.899999999999999" customHeight="1">
      <c r="B2333" s="32"/>
      <c r="C2333" s="215" t="s">
        <v>1</v>
      </c>
      <c r="D2333" s="215" t="s">
        <v>3385</v>
      </c>
      <c r="E2333" s="17" t="s">
        <v>1</v>
      </c>
      <c r="F2333" s="216">
        <v>0</v>
      </c>
      <c r="H2333" s="32"/>
    </row>
    <row r="2334" spans="2:8" s="1" customFormat="1" ht="16.899999999999999" customHeight="1">
      <c r="B2334" s="32"/>
      <c r="C2334" s="215" t="s">
        <v>1</v>
      </c>
      <c r="D2334" s="215" t="s">
        <v>3035</v>
      </c>
      <c r="E2334" s="17" t="s">
        <v>1</v>
      </c>
      <c r="F2334" s="216">
        <v>0</v>
      </c>
      <c r="H2334" s="32"/>
    </row>
    <row r="2335" spans="2:8" s="1" customFormat="1" ht="16.899999999999999" customHeight="1">
      <c r="B2335" s="32"/>
      <c r="C2335" s="215" t="s">
        <v>1</v>
      </c>
      <c r="D2335" s="215" t="s">
        <v>3386</v>
      </c>
      <c r="E2335" s="17" t="s">
        <v>1</v>
      </c>
      <c r="F2335" s="216">
        <v>0</v>
      </c>
      <c r="H2335" s="32"/>
    </row>
    <row r="2336" spans="2:8" s="1" customFormat="1" ht="16.899999999999999" customHeight="1">
      <c r="B2336" s="32"/>
      <c r="C2336" s="215" t="s">
        <v>1</v>
      </c>
      <c r="D2336" s="215" t="s">
        <v>3387</v>
      </c>
      <c r="E2336" s="17" t="s">
        <v>1</v>
      </c>
      <c r="F2336" s="216">
        <v>0</v>
      </c>
      <c r="H2336" s="32"/>
    </row>
    <row r="2337" spans="2:8" s="1" customFormat="1" ht="22.5">
      <c r="B2337" s="32"/>
      <c r="C2337" s="215" t="s">
        <v>1</v>
      </c>
      <c r="D2337" s="215" t="s">
        <v>3388</v>
      </c>
      <c r="E2337" s="17" t="s">
        <v>1</v>
      </c>
      <c r="F2337" s="216">
        <v>0</v>
      </c>
      <c r="H2337" s="32"/>
    </row>
    <row r="2338" spans="2:8" s="1" customFormat="1" ht="16.899999999999999" customHeight="1">
      <c r="B2338" s="32"/>
      <c r="C2338" s="215" t="s">
        <v>1</v>
      </c>
      <c r="D2338" s="215" t="s">
        <v>1</v>
      </c>
      <c r="E2338" s="17" t="s">
        <v>1</v>
      </c>
      <c r="F2338" s="216">
        <v>0</v>
      </c>
      <c r="H2338" s="32"/>
    </row>
    <row r="2339" spans="2:8" s="1" customFormat="1" ht="16.899999999999999" customHeight="1">
      <c r="B2339" s="32"/>
      <c r="C2339" s="215" t="s">
        <v>1</v>
      </c>
      <c r="D2339" s="215" t="s">
        <v>1</v>
      </c>
      <c r="E2339" s="17" t="s">
        <v>1</v>
      </c>
      <c r="F2339" s="216">
        <v>0</v>
      </c>
      <c r="H2339" s="32"/>
    </row>
    <row r="2340" spans="2:8" s="1" customFormat="1" ht="16.899999999999999" customHeight="1">
      <c r="B2340" s="32"/>
      <c r="C2340" s="215" t="s">
        <v>1</v>
      </c>
      <c r="D2340" s="215" t="s">
        <v>3389</v>
      </c>
      <c r="E2340" s="17" t="s">
        <v>1</v>
      </c>
      <c r="F2340" s="216">
        <v>0</v>
      </c>
      <c r="H2340" s="32"/>
    </row>
    <row r="2341" spans="2:8" s="1" customFormat="1" ht="16.899999999999999" customHeight="1">
      <c r="B2341" s="32"/>
      <c r="C2341" s="215" t="s">
        <v>1</v>
      </c>
      <c r="D2341" s="215" t="s">
        <v>3390</v>
      </c>
      <c r="E2341" s="17" t="s">
        <v>1</v>
      </c>
      <c r="F2341" s="216">
        <v>0</v>
      </c>
      <c r="H2341" s="32"/>
    </row>
    <row r="2342" spans="2:8" s="1" customFormat="1" ht="16.899999999999999" customHeight="1">
      <c r="B2342" s="32"/>
      <c r="C2342" s="215" t="s">
        <v>1</v>
      </c>
      <c r="D2342" s="215" t="s">
        <v>3391</v>
      </c>
      <c r="E2342" s="17" t="s">
        <v>1</v>
      </c>
      <c r="F2342" s="216">
        <v>0</v>
      </c>
      <c r="H2342" s="32"/>
    </row>
    <row r="2343" spans="2:8" s="1" customFormat="1" ht="16.899999999999999" customHeight="1">
      <c r="B2343" s="32"/>
      <c r="C2343" s="215" t="s">
        <v>1</v>
      </c>
      <c r="D2343" s="215" t="s">
        <v>3392</v>
      </c>
      <c r="E2343" s="17" t="s">
        <v>1</v>
      </c>
      <c r="F2343" s="216">
        <v>0</v>
      </c>
      <c r="H2343" s="32"/>
    </row>
    <row r="2344" spans="2:8" s="1" customFormat="1" ht="16.899999999999999" customHeight="1">
      <c r="B2344" s="32"/>
      <c r="C2344" s="215" t="s">
        <v>1</v>
      </c>
      <c r="D2344" s="215" t="s">
        <v>3393</v>
      </c>
      <c r="E2344" s="17" t="s">
        <v>1</v>
      </c>
      <c r="F2344" s="216">
        <v>0</v>
      </c>
      <c r="H2344" s="32"/>
    </row>
    <row r="2345" spans="2:8" s="1" customFormat="1" ht="16.899999999999999" customHeight="1">
      <c r="B2345" s="32"/>
      <c r="C2345" s="215" t="s">
        <v>1</v>
      </c>
      <c r="D2345" s="215" t="s">
        <v>3394</v>
      </c>
      <c r="E2345" s="17" t="s">
        <v>1</v>
      </c>
      <c r="F2345" s="216">
        <v>0</v>
      </c>
      <c r="H2345" s="32"/>
    </row>
    <row r="2346" spans="2:8" s="1" customFormat="1" ht="16.899999999999999" customHeight="1">
      <c r="B2346" s="32"/>
      <c r="C2346" s="215" t="s">
        <v>1</v>
      </c>
      <c r="D2346" s="215" t="s">
        <v>3395</v>
      </c>
      <c r="E2346" s="17" t="s">
        <v>1</v>
      </c>
      <c r="F2346" s="216">
        <v>0</v>
      </c>
      <c r="H2346" s="32"/>
    </row>
    <row r="2347" spans="2:8" s="1" customFormat="1" ht="16.899999999999999" customHeight="1">
      <c r="B2347" s="32"/>
      <c r="C2347" s="215" t="s">
        <v>1</v>
      </c>
      <c r="D2347" s="215" t="s">
        <v>3384</v>
      </c>
      <c r="E2347" s="17" t="s">
        <v>1</v>
      </c>
      <c r="F2347" s="216">
        <v>0</v>
      </c>
      <c r="H2347" s="32"/>
    </row>
    <row r="2348" spans="2:8" s="1" customFormat="1" ht="16.899999999999999" customHeight="1">
      <c r="B2348" s="32"/>
      <c r="C2348" s="215" t="s">
        <v>1</v>
      </c>
      <c r="D2348" s="215" t="s">
        <v>3396</v>
      </c>
      <c r="E2348" s="17" t="s">
        <v>1</v>
      </c>
      <c r="F2348" s="216">
        <v>9.9960000000000004</v>
      </c>
      <c r="H2348" s="32"/>
    </row>
    <row r="2349" spans="2:8" s="1" customFormat="1" ht="16.899999999999999" customHeight="1">
      <c r="B2349" s="32"/>
      <c r="C2349" s="215" t="s">
        <v>1</v>
      </c>
      <c r="D2349" s="215" t="s">
        <v>3384</v>
      </c>
      <c r="E2349" s="17" t="s">
        <v>1</v>
      </c>
      <c r="F2349" s="216">
        <v>0</v>
      </c>
      <c r="H2349" s="32"/>
    </row>
    <row r="2350" spans="2:8" s="1" customFormat="1" ht="16.899999999999999" customHeight="1">
      <c r="B2350" s="32"/>
      <c r="C2350" s="215" t="s">
        <v>1</v>
      </c>
      <c r="D2350" s="215" t="s">
        <v>3398</v>
      </c>
      <c r="E2350" s="17" t="s">
        <v>1</v>
      </c>
      <c r="F2350" s="216">
        <v>2.1</v>
      </c>
      <c r="H2350" s="32"/>
    </row>
    <row r="2351" spans="2:8" s="1" customFormat="1" ht="16.899999999999999" customHeight="1">
      <c r="B2351" s="32"/>
      <c r="C2351" s="215" t="s">
        <v>1</v>
      </c>
      <c r="D2351" s="215" t="s">
        <v>3399</v>
      </c>
      <c r="E2351" s="17" t="s">
        <v>1</v>
      </c>
      <c r="F2351" s="216">
        <v>13.44</v>
      </c>
      <c r="H2351" s="32"/>
    </row>
    <row r="2352" spans="2:8" s="1" customFormat="1" ht="16.899999999999999" customHeight="1">
      <c r="B2352" s="32"/>
      <c r="C2352" s="215" t="s">
        <v>1</v>
      </c>
      <c r="D2352" s="215" t="s">
        <v>3400</v>
      </c>
      <c r="E2352" s="17" t="s">
        <v>1</v>
      </c>
      <c r="F2352" s="216">
        <v>4.2</v>
      </c>
      <c r="H2352" s="32"/>
    </row>
    <row r="2353" spans="2:8" s="1" customFormat="1" ht="16.899999999999999" customHeight="1">
      <c r="B2353" s="32"/>
      <c r="C2353" s="215" t="s">
        <v>1</v>
      </c>
      <c r="D2353" s="215" t="s">
        <v>3401</v>
      </c>
      <c r="E2353" s="17" t="s">
        <v>1</v>
      </c>
      <c r="F2353" s="216">
        <v>4.2</v>
      </c>
      <c r="H2353" s="32"/>
    </row>
    <row r="2354" spans="2:8" s="1" customFormat="1" ht="16.899999999999999" customHeight="1">
      <c r="B2354" s="32"/>
      <c r="C2354" s="215" t="s">
        <v>1</v>
      </c>
      <c r="D2354" s="215" t="s">
        <v>3402</v>
      </c>
      <c r="E2354" s="17" t="s">
        <v>1</v>
      </c>
      <c r="F2354" s="216">
        <v>4.2</v>
      </c>
      <c r="H2354" s="32"/>
    </row>
    <row r="2355" spans="2:8" s="1" customFormat="1" ht="16.899999999999999" customHeight="1">
      <c r="B2355" s="32"/>
      <c r="C2355" s="215" t="s">
        <v>1</v>
      </c>
      <c r="D2355" s="215" t="s">
        <v>3403</v>
      </c>
      <c r="E2355" s="17" t="s">
        <v>1</v>
      </c>
      <c r="F2355" s="216">
        <v>4.2</v>
      </c>
      <c r="H2355" s="32"/>
    </row>
    <row r="2356" spans="2:8" s="1" customFormat="1" ht="16.899999999999999" customHeight="1">
      <c r="B2356" s="32"/>
      <c r="C2356" s="215" t="s">
        <v>1</v>
      </c>
      <c r="D2356" s="215" t="s">
        <v>3404</v>
      </c>
      <c r="E2356" s="17" t="s">
        <v>1</v>
      </c>
      <c r="F2356" s="216">
        <v>9.24</v>
      </c>
      <c r="H2356" s="32"/>
    </row>
    <row r="2357" spans="2:8" s="1" customFormat="1" ht="16.899999999999999" customHeight="1">
      <c r="B2357" s="32"/>
      <c r="C2357" s="215" t="s">
        <v>1</v>
      </c>
      <c r="D2357" s="215" t="s">
        <v>3405</v>
      </c>
      <c r="E2357" s="17" t="s">
        <v>1</v>
      </c>
      <c r="F2357" s="216">
        <v>5.3339999999999996</v>
      </c>
      <c r="H2357" s="32"/>
    </row>
    <row r="2358" spans="2:8" s="1" customFormat="1" ht="16.899999999999999" customHeight="1">
      <c r="B2358" s="32"/>
      <c r="C2358" s="215" t="s">
        <v>1</v>
      </c>
      <c r="D2358" s="215" t="s">
        <v>3384</v>
      </c>
      <c r="E2358" s="17" t="s">
        <v>1</v>
      </c>
      <c r="F2358" s="216">
        <v>0</v>
      </c>
      <c r="H2358" s="32"/>
    </row>
    <row r="2359" spans="2:8" s="1" customFormat="1" ht="16.899999999999999" customHeight="1">
      <c r="B2359" s="32"/>
      <c r="C2359" s="215" t="s">
        <v>1</v>
      </c>
      <c r="D2359" s="215" t="s">
        <v>3406</v>
      </c>
      <c r="E2359" s="17" t="s">
        <v>1</v>
      </c>
      <c r="F2359" s="216">
        <v>11.97</v>
      </c>
      <c r="H2359" s="32"/>
    </row>
    <row r="2360" spans="2:8" s="1" customFormat="1" ht="16.899999999999999" customHeight="1">
      <c r="B2360" s="32"/>
      <c r="C2360" s="215" t="s">
        <v>1</v>
      </c>
      <c r="D2360" s="215" t="s">
        <v>3407</v>
      </c>
      <c r="E2360" s="17" t="s">
        <v>1</v>
      </c>
      <c r="F2360" s="216">
        <v>12.39</v>
      </c>
      <c r="H2360" s="32"/>
    </row>
    <row r="2361" spans="2:8" s="1" customFormat="1" ht="16.899999999999999" customHeight="1">
      <c r="B2361" s="32"/>
      <c r="C2361" s="215" t="s">
        <v>1</v>
      </c>
      <c r="D2361" s="215" t="s">
        <v>3408</v>
      </c>
      <c r="E2361" s="17" t="s">
        <v>1</v>
      </c>
      <c r="F2361" s="216">
        <v>0.73</v>
      </c>
      <c r="H2361" s="32"/>
    </row>
    <row r="2362" spans="2:8" s="1" customFormat="1" ht="16.899999999999999" customHeight="1">
      <c r="B2362" s="32"/>
      <c r="C2362" s="215" t="s">
        <v>1941</v>
      </c>
      <c r="D2362" s="215" t="s">
        <v>161</v>
      </c>
      <c r="E2362" s="17" t="s">
        <v>1</v>
      </c>
      <c r="F2362" s="216">
        <v>82</v>
      </c>
      <c r="H2362" s="32"/>
    </row>
    <row r="2363" spans="2:8" s="1" customFormat="1" ht="16.899999999999999" customHeight="1">
      <c r="B2363" s="32"/>
      <c r="C2363" s="217" t="s">
        <v>8385</v>
      </c>
      <c r="H2363" s="32"/>
    </row>
    <row r="2364" spans="2:8" s="1" customFormat="1" ht="22.5">
      <c r="B2364" s="32"/>
      <c r="C2364" s="215" t="s">
        <v>3381</v>
      </c>
      <c r="D2364" s="215" t="s">
        <v>3382</v>
      </c>
      <c r="E2364" s="17" t="s">
        <v>178</v>
      </c>
      <c r="F2364" s="216">
        <v>82</v>
      </c>
      <c r="H2364" s="32"/>
    </row>
    <row r="2365" spans="2:8" s="1" customFormat="1" ht="22.5">
      <c r="B2365" s="32"/>
      <c r="C2365" s="215" t="s">
        <v>2655</v>
      </c>
      <c r="D2365" s="215" t="s">
        <v>2656</v>
      </c>
      <c r="E2365" s="17" t="s">
        <v>178</v>
      </c>
      <c r="F2365" s="216">
        <v>835.53</v>
      </c>
      <c r="H2365" s="32"/>
    </row>
    <row r="2366" spans="2:8" s="1" customFormat="1" ht="22.5">
      <c r="B2366" s="32"/>
      <c r="C2366" s="215" t="s">
        <v>2650</v>
      </c>
      <c r="D2366" s="215" t="s">
        <v>2651</v>
      </c>
      <c r="E2366" s="17" t="s">
        <v>178</v>
      </c>
      <c r="F2366" s="216">
        <v>835.53</v>
      </c>
      <c r="H2366" s="32"/>
    </row>
    <row r="2367" spans="2:8" s="1" customFormat="1" ht="16.899999999999999" customHeight="1">
      <c r="B2367" s="32"/>
      <c r="C2367" s="215" t="s">
        <v>3339</v>
      </c>
      <c r="D2367" s="215" t="s">
        <v>3340</v>
      </c>
      <c r="E2367" s="17" t="s">
        <v>178</v>
      </c>
      <c r="F2367" s="216">
        <v>628.89</v>
      </c>
      <c r="H2367" s="32"/>
    </row>
    <row r="2368" spans="2:8" s="1" customFormat="1" ht="16.899999999999999" customHeight="1">
      <c r="B2368" s="32"/>
      <c r="C2368" s="211" t="s">
        <v>1896</v>
      </c>
      <c r="D2368" s="212" t="s">
        <v>1897</v>
      </c>
      <c r="E2368" s="213" t="s">
        <v>178</v>
      </c>
      <c r="F2368" s="214">
        <v>706.13</v>
      </c>
      <c r="H2368" s="32"/>
    </row>
    <row r="2369" spans="2:8" s="1" customFormat="1" ht="16.899999999999999" customHeight="1">
      <c r="B2369" s="32"/>
      <c r="C2369" s="215" t="s">
        <v>1</v>
      </c>
      <c r="D2369" s="215" t="s">
        <v>2546</v>
      </c>
      <c r="E2369" s="17" t="s">
        <v>1</v>
      </c>
      <c r="F2369" s="216">
        <v>0</v>
      </c>
      <c r="H2369" s="32"/>
    </row>
    <row r="2370" spans="2:8" s="1" customFormat="1" ht="16.899999999999999" customHeight="1">
      <c r="B2370" s="32"/>
      <c r="C2370" s="215" t="s">
        <v>1</v>
      </c>
      <c r="D2370" s="215" t="s">
        <v>2547</v>
      </c>
      <c r="E2370" s="17" t="s">
        <v>1</v>
      </c>
      <c r="F2370" s="216">
        <v>0</v>
      </c>
      <c r="H2370" s="32"/>
    </row>
    <row r="2371" spans="2:8" s="1" customFormat="1" ht="16.899999999999999" customHeight="1">
      <c r="B2371" s="32"/>
      <c r="C2371" s="215" t="s">
        <v>1</v>
      </c>
      <c r="D2371" s="215" t="s">
        <v>2539</v>
      </c>
      <c r="E2371" s="17" t="s">
        <v>1</v>
      </c>
      <c r="F2371" s="216">
        <v>0</v>
      </c>
      <c r="H2371" s="32"/>
    </row>
    <row r="2372" spans="2:8" s="1" customFormat="1" ht="16.899999999999999" customHeight="1">
      <c r="B2372" s="32"/>
      <c r="C2372" s="215" t="s">
        <v>1</v>
      </c>
      <c r="D2372" s="215" t="s">
        <v>2548</v>
      </c>
      <c r="E2372" s="17" t="s">
        <v>1</v>
      </c>
      <c r="F2372" s="216">
        <v>0</v>
      </c>
      <c r="H2372" s="32"/>
    </row>
    <row r="2373" spans="2:8" s="1" customFormat="1" ht="16.899999999999999" customHeight="1">
      <c r="B2373" s="32"/>
      <c r="C2373" s="215" t="s">
        <v>1</v>
      </c>
      <c r="D2373" s="215" t="s">
        <v>2549</v>
      </c>
      <c r="E2373" s="17" t="s">
        <v>1</v>
      </c>
      <c r="F2373" s="216">
        <v>0</v>
      </c>
      <c r="H2373" s="32"/>
    </row>
    <row r="2374" spans="2:8" s="1" customFormat="1" ht="16.899999999999999" customHeight="1">
      <c r="B2374" s="32"/>
      <c r="C2374" s="215" t="s">
        <v>1</v>
      </c>
      <c r="D2374" s="215" t="s">
        <v>2534</v>
      </c>
      <c r="E2374" s="17" t="s">
        <v>1</v>
      </c>
      <c r="F2374" s="216">
        <v>0</v>
      </c>
      <c r="H2374" s="32"/>
    </row>
    <row r="2375" spans="2:8" s="1" customFormat="1" ht="16.899999999999999" customHeight="1">
      <c r="B2375" s="32"/>
      <c r="C2375" s="215" t="s">
        <v>1</v>
      </c>
      <c r="D2375" s="215" t="s">
        <v>1</v>
      </c>
      <c r="E2375" s="17" t="s">
        <v>1</v>
      </c>
      <c r="F2375" s="216">
        <v>0</v>
      </c>
      <c r="H2375" s="32"/>
    </row>
    <row r="2376" spans="2:8" s="1" customFormat="1" ht="16.899999999999999" customHeight="1">
      <c r="B2376" s="32"/>
      <c r="C2376" s="215" t="s">
        <v>1</v>
      </c>
      <c r="D2376" s="215" t="s">
        <v>2063</v>
      </c>
      <c r="E2376" s="17" t="s">
        <v>1</v>
      </c>
      <c r="F2376" s="216">
        <v>0</v>
      </c>
      <c r="H2376" s="32"/>
    </row>
    <row r="2377" spans="2:8" s="1" customFormat="1" ht="16.899999999999999" customHeight="1">
      <c r="B2377" s="32"/>
      <c r="C2377" s="215" t="s">
        <v>1</v>
      </c>
      <c r="D2377" s="215" t="s">
        <v>2064</v>
      </c>
      <c r="E2377" s="17" t="s">
        <v>1</v>
      </c>
      <c r="F2377" s="216">
        <v>7.4749999999999996</v>
      </c>
      <c r="H2377" s="32"/>
    </row>
    <row r="2378" spans="2:8" s="1" customFormat="1" ht="16.899999999999999" customHeight="1">
      <c r="B2378" s="32"/>
      <c r="C2378" s="215" t="s">
        <v>1</v>
      </c>
      <c r="D2378" s="215" t="s">
        <v>2065</v>
      </c>
      <c r="E2378" s="17" t="s">
        <v>1</v>
      </c>
      <c r="F2378" s="216">
        <v>4.875</v>
      </c>
      <c r="H2378" s="32"/>
    </row>
    <row r="2379" spans="2:8" s="1" customFormat="1" ht="16.899999999999999" customHeight="1">
      <c r="B2379" s="32"/>
      <c r="C2379" s="215" t="s">
        <v>1</v>
      </c>
      <c r="D2379" s="215" t="s">
        <v>2066</v>
      </c>
      <c r="E2379" s="17" t="s">
        <v>1</v>
      </c>
      <c r="F2379" s="216">
        <v>7.4749999999999996</v>
      </c>
      <c r="H2379" s="32"/>
    </row>
    <row r="2380" spans="2:8" s="1" customFormat="1" ht="16.899999999999999" customHeight="1">
      <c r="B2380" s="32"/>
      <c r="C2380" s="215" t="s">
        <v>1</v>
      </c>
      <c r="D2380" s="215" t="s">
        <v>2067</v>
      </c>
      <c r="E2380" s="17" t="s">
        <v>1</v>
      </c>
      <c r="F2380" s="216">
        <v>4.875</v>
      </c>
      <c r="H2380" s="32"/>
    </row>
    <row r="2381" spans="2:8" s="1" customFormat="1" ht="16.899999999999999" customHeight="1">
      <c r="B2381" s="32"/>
      <c r="C2381" s="215" t="s">
        <v>1</v>
      </c>
      <c r="D2381" s="215" t="s">
        <v>2068</v>
      </c>
      <c r="E2381" s="17" t="s">
        <v>1</v>
      </c>
      <c r="F2381" s="216">
        <v>7.4749999999999996</v>
      </c>
      <c r="H2381" s="32"/>
    </row>
    <row r="2382" spans="2:8" s="1" customFormat="1" ht="16.899999999999999" customHeight="1">
      <c r="B2382" s="32"/>
      <c r="C2382" s="215" t="s">
        <v>1</v>
      </c>
      <c r="D2382" s="215" t="s">
        <v>2069</v>
      </c>
      <c r="E2382" s="17" t="s">
        <v>1</v>
      </c>
      <c r="F2382" s="216">
        <v>4.875</v>
      </c>
      <c r="H2382" s="32"/>
    </row>
    <row r="2383" spans="2:8" s="1" customFormat="1" ht="16.899999999999999" customHeight="1">
      <c r="B2383" s="32"/>
      <c r="C2383" s="215" t="s">
        <v>1</v>
      </c>
      <c r="D2383" s="215" t="s">
        <v>2550</v>
      </c>
      <c r="E2383" s="17" t="s">
        <v>1</v>
      </c>
      <c r="F2383" s="216">
        <v>0</v>
      </c>
      <c r="H2383" s="32"/>
    </row>
    <row r="2384" spans="2:8" s="1" customFormat="1" ht="16.899999999999999" customHeight="1">
      <c r="B2384" s="32"/>
      <c r="C2384" s="215" t="s">
        <v>1</v>
      </c>
      <c r="D2384" s="215" t="s">
        <v>2551</v>
      </c>
      <c r="E2384" s="17" t="s">
        <v>1</v>
      </c>
      <c r="F2384" s="216">
        <v>98.245999999999995</v>
      </c>
      <c r="H2384" s="32"/>
    </row>
    <row r="2385" spans="2:8" s="1" customFormat="1" ht="16.899999999999999" customHeight="1">
      <c r="B2385" s="32"/>
      <c r="C2385" s="215" t="s">
        <v>1</v>
      </c>
      <c r="D2385" s="215" t="s">
        <v>2552</v>
      </c>
      <c r="E2385" s="17" t="s">
        <v>1</v>
      </c>
      <c r="F2385" s="216">
        <v>0</v>
      </c>
      <c r="H2385" s="32"/>
    </row>
    <row r="2386" spans="2:8" s="1" customFormat="1" ht="16.899999999999999" customHeight="1">
      <c r="B2386" s="32"/>
      <c r="C2386" s="215" t="s">
        <v>1</v>
      </c>
      <c r="D2386" s="215" t="s">
        <v>2553</v>
      </c>
      <c r="E2386" s="17" t="s">
        <v>1</v>
      </c>
      <c r="F2386" s="216">
        <v>150.482</v>
      </c>
      <c r="H2386" s="32"/>
    </row>
    <row r="2387" spans="2:8" s="1" customFormat="1" ht="16.899999999999999" customHeight="1">
      <c r="B2387" s="32"/>
      <c r="C2387" s="215" t="s">
        <v>1</v>
      </c>
      <c r="D2387" s="215" t="s">
        <v>2554</v>
      </c>
      <c r="E2387" s="17" t="s">
        <v>1</v>
      </c>
      <c r="F2387" s="216">
        <v>82.352000000000004</v>
      </c>
      <c r="H2387" s="32"/>
    </row>
    <row r="2388" spans="2:8" s="1" customFormat="1" ht="16.899999999999999" customHeight="1">
      <c r="B2388" s="32"/>
      <c r="C2388" s="215" t="s">
        <v>1</v>
      </c>
      <c r="D2388" s="215" t="s">
        <v>2555</v>
      </c>
      <c r="E2388" s="17" t="s">
        <v>1</v>
      </c>
      <c r="F2388" s="216">
        <v>338</v>
      </c>
      <c r="H2388" s="32"/>
    </row>
    <row r="2389" spans="2:8" s="1" customFormat="1" ht="16.899999999999999" customHeight="1">
      <c r="B2389" s="32"/>
      <c r="C2389" s="215" t="s">
        <v>1896</v>
      </c>
      <c r="D2389" s="215" t="s">
        <v>2556</v>
      </c>
      <c r="E2389" s="17" t="s">
        <v>1</v>
      </c>
      <c r="F2389" s="216">
        <v>706.13</v>
      </c>
      <c r="H2389" s="32"/>
    </row>
    <row r="2390" spans="2:8" s="1" customFormat="1" ht="16.899999999999999" customHeight="1">
      <c r="B2390" s="32"/>
      <c r="C2390" s="217" t="s">
        <v>8385</v>
      </c>
      <c r="H2390" s="32"/>
    </row>
    <row r="2391" spans="2:8" s="1" customFormat="1" ht="22.5">
      <c r="B2391" s="32"/>
      <c r="C2391" s="215" t="s">
        <v>2543</v>
      </c>
      <c r="D2391" s="215" t="s">
        <v>2544</v>
      </c>
      <c r="E2391" s="17" t="s">
        <v>178</v>
      </c>
      <c r="F2391" s="216">
        <v>706.13</v>
      </c>
      <c r="H2391" s="32"/>
    </row>
    <row r="2392" spans="2:8" s="1" customFormat="1" ht="16.899999999999999" customHeight="1">
      <c r="B2392" s="32"/>
      <c r="C2392" s="215" t="s">
        <v>2535</v>
      </c>
      <c r="D2392" s="215" t="s">
        <v>2536</v>
      </c>
      <c r="E2392" s="17" t="s">
        <v>178</v>
      </c>
      <c r="F2392" s="216">
        <v>706.13</v>
      </c>
      <c r="H2392" s="32"/>
    </row>
    <row r="2393" spans="2:8" s="1" customFormat="1" ht="16.899999999999999" customHeight="1">
      <c r="B2393" s="32"/>
      <c r="C2393" s="215" t="s">
        <v>2540</v>
      </c>
      <c r="D2393" s="215" t="s">
        <v>2541</v>
      </c>
      <c r="E2393" s="17" t="s">
        <v>178</v>
      </c>
      <c r="F2393" s="216">
        <v>706.13</v>
      </c>
      <c r="H2393" s="32"/>
    </row>
    <row r="2394" spans="2:8" s="1" customFormat="1" ht="16.899999999999999" customHeight="1">
      <c r="B2394" s="32"/>
      <c r="C2394" s="211" t="s">
        <v>3068</v>
      </c>
      <c r="D2394" s="212" t="s">
        <v>8422</v>
      </c>
      <c r="E2394" s="213" t="s">
        <v>8423</v>
      </c>
      <c r="F2394" s="214">
        <v>58.2</v>
      </c>
      <c r="H2394" s="32"/>
    </row>
    <row r="2395" spans="2:8" s="1" customFormat="1" ht="16.899999999999999" customHeight="1">
      <c r="B2395" s="32"/>
      <c r="C2395" s="215" t="s">
        <v>1</v>
      </c>
      <c r="D2395" s="215" t="s">
        <v>3055</v>
      </c>
      <c r="E2395" s="17" t="s">
        <v>1</v>
      </c>
      <c r="F2395" s="216">
        <v>0</v>
      </c>
      <c r="H2395" s="32"/>
    </row>
    <row r="2396" spans="2:8" s="1" customFormat="1" ht="16.899999999999999" customHeight="1">
      <c r="B2396" s="32"/>
      <c r="C2396" s="215" t="s">
        <v>1</v>
      </c>
      <c r="D2396" s="215" t="s">
        <v>3056</v>
      </c>
      <c r="E2396" s="17" t="s">
        <v>1</v>
      </c>
      <c r="F2396" s="216">
        <v>0</v>
      </c>
      <c r="H2396" s="32"/>
    </row>
    <row r="2397" spans="2:8" s="1" customFormat="1" ht="16.899999999999999" customHeight="1">
      <c r="B2397" s="32"/>
      <c r="C2397" s="215" t="s">
        <v>1</v>
      </c>
      <c r="D2397" s="215" t="s">
        <v>3057</v>
      </c>
      <c r="E2397" s="17" t="s">
        <v>1</v>
      </c>
      <c r="F2397" s="216">
        <v>0</v>
      </c>
      <c r="H2397" s="32"/>
    </row>
    <row r="2398" spans="2:8" s="1" customFormat="1" ht="16.899999999999999" customHeight="1">
      <c r="B2398" s="32"/>
      <c r="C2398" s="215" t="s">
        <v>1</v>
      </c>
      <c r="D2398" s="215" t="s">
        <v>3058</v>
      </c>
      <c r="E2398" s="17" t="s">
        <v>1</v>
      </c>
      <c r="F2398" s="216">
        <v>0</v>
      </c>
      <c r="H2398" s="32"/>
    </row>
    <row r="2399" spans="2:8" s="1" customFormat="1" ht="16.899999999999999" customHeight="1">
      <c r="B2399" s="32"/>
      <c r="C2399" s="215" t="s">
        <v>1</v>
      </c>
      <c r="D2399" s="215" t="s">
        <v>454</v>
      </c>
      <c r="E2399" s="17" t="s">
        <v>1</v>
      </c>
      <c r="F2399" s="216">
        <v>0</v>
      </c>
      <c r="H2399" s="32"/>
    </row>
    <row r="2400" spans="2:8" s="1" customFormat="1" ht="16.899999999999999" customHeight="1">
      <c r="B2400" s="32"/>
      <c r="C2400" s="215" t="s">
        <v>1</v>
      </c>
      <c r="D2400" s="215" t="s">
        <v>3059</v>
      </c>
      <c r="E2400" s="17" t="s">
        <v>1</v>
      </c>
      <c r="F2400" s="216">
        <v>12.1</v>
      </c>
      <c r="H2400" s="32"/>
    </row>
    <row r="2401" spans="2:8" s="1" customFormat="1" ht="16.899999999999999" customHeight="1">
      <c r="B2401" s="32"/>
      <c r="C2401" s="215" t="s">
        <v>1</v>
      </c>
      <c r="D2401" s="215" t="s">
        <v>3060</v>
      </c>
      <c r="E2401" s="17" t="s">
        <v>1</v>
      </c>
      <c r="F2401" s="216">
        <v>-0.9</v>
      </c>
      <c r="H2401" s="32"/>
    </row>
    <row r="2402" spans="2:8" s="1" customFormat="1" ht="16.899999999999999" customHeight="1">
      <c r="B2402" s="32"/>
      <c r="C2402" s="215" t="s">
        <v>1</v>
      </c>
      <c r="D2402" s="215" t="s">
        <v>3061</v>
      </c>
      <c r="E2402" s="17" t="s">
        <v>1</v>
      </c>
      <c r="F2402" s="216">
        <v>11.7</v>
      </c>
      <c r="H2402" s="32"/>
    </row>
    <row r="2403" spans="2:8" s="1" customFormat="1" ht="16.899999999999999" customHeight="1">
      <c r="B2403" s="32"/>
      <c r="C2403" s="215" t="s">
        <v>1</v>
      </c>
      <c r="D2403" s="215" t="s">
        <v>3060</v>
      </c>
      <c r="E2403" s="17" t="s">
        <v>1</v>
      </c>
      <c r="F2403" s="216">
        <v>-0.9</v>
      </c>
      <c r="H2403" s="32"/>
    </row>
    <row r="2404" spans="2:8" s="1" customFormat="1" ht="16.899999999999999" customHeight="1">
      <c r="B2404" s="32"/>
      <c r="C2404" s="215" t="s">
        <v>1</v>
      </c>
      <c r="D2404" s="215" t="s">
        <v>3062</v>
      </c>
      <c r="E2404" s="17" t="s">
        <v>1</v>
      </c>
      <c r="F2404" s="216">
        <v>11.9</v>
      </c>
      <c r="H2404" s="32"/>
    </row>
    <row r="2405" spans="2:8" s="1" customFormat="1" ht="16.899999999999999" customHeight="1">
      <c r="B2405" s="32"/>
      <c r="C2405" s="215" t="s">
        <v>1</v>
      </c>
      <c r="D2405" s="215" t="s">
        <v>3058</v>
      </c>
      <c r="E2405" s="17" t="s">
        <v>1</v>
      </c>
      <c r="F2405" s="216">
        <v>0</v>
      </c>
      <c r="H2405" s="32"/>
    </row>
    <row r="2406" spans="2:8" s="1" customFormat="1" ht="16.899999999999999" customHeight="1">
      <c r="B2406" s="32"/>
      <c r="C2406" s="215" t="s">
        <v>1</v>
      </c>
      <c r="D2406" s="215" t="s">
        <v>3064</v>
      </c>
      <c r="E2406" s="17" t="s">
        <v>1</v>
      </c>
      <c r="F2406" s="216">
        <v>0</v>
      </c>
      <c r="H2406" s="32"/>
    </row>
    <row r="2407" spans="2:8" s="1" customFormat="1" ht="16.899999999999999" customHeight="1">
      <c r="B2407" s="32"/>
      <c r="C2407" s="215" t="s">
        <v>1</v>
      </c>
      <c r="D2407" s="215" t="s">
        <v>3065</v>
      </c>
      <c r="E2407" s="17" t="s">
        <v>1</v>
      </c>
      <c r="F2407" s="216">
        <v>14.8</v>
      </c>
      <c r="H2407" s="32"/>
    </row>
    <row r="2408" spans="2:8" s="1" customFormat="1" ht="16.899999999999999" customHeight="1">
      <c r="B2408" s="32"/>
      <c r="C2408" s="215" t="s">
        <v>1</v>
      </c>
      <c r="D2408" s="215" t="s">
        <v>3066</v>
      </c>
      <c r="E2408" s="17" t="s">
        <v>1</v>
      </c>
      <c r="F2408" s="216">
        <v>9.5</v>
      </c>
      <c r="H2408" s="32"/>
    </row>
    <row r="2409" spans="2:8" s="1" customFormat="1" ht="16.899999999999999" customHeight="1">
      <c r="B2409" s="32"/>
      <c r="C2409" s="215" t="s">
        <v>1</v>
      </c>
      <c r="D2409" s="215" t="s">
        <v>3058</v>
      </c>
      <c r="E2409" s="17" t="s">
        <v>1</v>
      </c>
      <c r="F2409" s="216">
        <v>0</v>
      </c>
      <c r="H2409" s="32"/>
    </row>
    <row r="2410" spans="2:8" s="1" customFormat="1" ht="16.899999999999999" customHeight="1">
      <c r="B2410" s="32"/>
      <c r="C2410" s="215" t="s">
        <v>1</v>
      </c>
      <c r="D2410" s="215" t="s">
        <v>2092</v>
      </c>
      <c r="E2410" s="17" t="s">
        <v>1</v>
      </c>
      <c r="F2410" s="216">
        <v>0</v>
      </c>
      <c r="H2410" s="32"/>
    </row>
    <row r="2411" spans="2:8" s="1" customFormat="1" ht="16.899999999999999" customHeight="1">
      <c r="B2411" s="32"/>
      <c r="C2411" s="215" t="s">
        <v>1</v>
      </c>
      <c r="D2411" s="215" t="s">
        <v>3067</v>
      </c>
      <c r="E2411" s="17" t="s">
        <v>1</v>
      </c>
      <c r="F2411" s="216">
        <v>0</v>
      </c>
      <c r="H2411" s="32"/>
    </row>
    <row r="2412" spans="2:8" s="1" customFormat="1" ht="16.899999999999999" customHeight="1">
      <c r="B2412" s="32"/>
      <c r="C2412" s="215" t="s">
        <v>3068</v>
      </c>
      <c r="D2412" s="215" t="s">
        <v>161</v>
      </c>
      <c r="E2412" s="17" t="s">
        <v>1</v>
      </c>
      <c r="F2412" s="216">
        <v>58.2</v>
      </c>
      <c r="H2412" s="32"/>
    </row>
    <row r="2413" spans="2:8" s="1" customFormat="1" ht="16.899999999999999" customHeight="1">
      <c r="B2413" s="32"/>
      <c r="C2413" s="211" t="s">
        <v>1943</v>
      </c>
      <c r="D2413" s="212" t="s">
        <v>1944</v>
      </c>
      <c r="E2413" s="213" t="s">
        <v>178</v>
      </c>
      <c r="F2413" s="214">
        <v>28.216999999999999</v>
      </c>
      <c r="H2413" s="32"/>
    </row>
    <row r="2414" spans="2:8" s="1" customFormat="1" ht="16.899999999999999" customHeight="1">
      <c r="B2414" s="32"/>
      <c r="C2414" s="215" t="s">
        <v>1</v>
      </c>
      <c r="D2414" s="215" t="s">
        <v>3416</v>
      </c>
      <c r="E2414" s="17" t="s">
        <v>1</v>
      </c>
      <c r="F2414" s="216">
        <v>0</v>
      </c>
      <c r="H2414" s="32"/>
    </row>
    <row r="2415" spans="2:8" s="1" customFormat="1" ht="16.899999999999999" customHeight="1">
      <c r="B2415" s="32"/>
      <c r="C2415" s="215" t="s">
        <v>1</v>
      </c>
      <c r="D2415" s="215" t="s">
        <v>3385</v>
      </c>
      <c r="E2415" s="17" t="s">
        <v>1</v>
      </c>
      <c r="F2415" s="216">
        <v>0</v>
      </c>
      <c r="H2415" s="32"/>
    </row>
    <row r="2416" spans="2:8" s="1" customFormat="1" ht="16.899999999999999" customHeight="1">
      <c r="B2416" s="32"/>
      <c r="C2416" s="215" t="s">
        <v>1</v>
      </c>
      <c r="D2416" s="215" t="s">
        <v>3035</v>
      </c>
      <c r="E2416" s="17" t="s">
        <v>1</v>
      </c>
      <c r="F2416" s="216">
        <v>0</v>
      </c>
      <c r="H2416" s="32"/>
    </row>
    <row r="2417" spans="2:8" s="1" customFormat="1" ht="16.899999999999999" customHeight="1">
      <c r="B2417" s="32"/>
      <c r="C2417" s="215" t="s">
        <v>1</v>
      </c>
      <c r="D2417" s="215" t="s">
        <v>3386</v>
      </c>
      <c r="E2417" s="17" t="s">
        <v>1</v>
      </c>
      <c r="F2417" s="216">
        <v>0</v>
      </c>
      <c r="H2417" s="32"/>
    </row>
    <row r="2418" spans="2:8" s="1" customFormat="1" ht="16.899999999999999" customHeight="1">
      <c r="B2418" s="32"/>
      <c r="C2418" s="215" t="s">
        <v>1</v>
      </c>
      <c r="D2418" s="215" t="s">
        <v>3387</v>
      </c>
      <c r="E2418" s="17" t="s">
        <v>1</v>
      </c>
      <c r="F2418" s="216">
        <v>0</v>
      </c>
      <c r="H2418" s="32"/>
    </row>
    <row r="2419" spans="2:8" s="1" customFormat="1" ht="22.5">
      <c r="B2419" s="32"/>
      <c r="C2419" s="215" t="s">
        <v>1</v>
      </c>
      <c r="D2419" s="215" t="s">
        <v>3388</v>
      </c>
      <c r="E2419" s="17" t="s">
        <v>1</v>
      </c>
      <c r="F2419" s="216">
        <v>0</v>
      </c>
      <c r="H2419" s="32"/>
    </row>
    <row r="2420" spans="2:8" s="1" customFormat="1" ht="16.899999999999999" customHeight="1">
      <c r="B2420" s="32"/>
      <c r="C2420" s="215" t="s">
        <v>1</v>
      </c>
      <c r="D2420" s="215" t="s">
        <v>3417</v>
      </c>
      <c r="E2420" s="17" t="s">
        <v>1</v>
      </c>
      <c r="F2420" s="216">
        <v>0</v>
      </c>
      <c r="H2420" s="32"/>
    </row>
    <row r="2421" spans="2:8" s="1" customFormat="1" ht="16.899999999999999" customHeight="1">
      <c r="B2421" s="32"/>
      <c r="C2421" s="215" t="s">
        <v>1</v>
      </c>
      <c r="D2421" s="215" t="s">
        <v>3418</v>
      </c>
      <c r="E2421" s="17" t="s">
        <v>1</v>
      </c>
      <c r="F2421" s="216">
        <v>0</v>
      </c>
      <c r="H2421" s="32"/>
    </row>
    <row r="2422" spans="2:8" s="1" customFormat="1" ht="16.899999999999999" customHeight="1">
      <c r="B2422" s="32"/>
      <c r="C2422" s="215" t="s">
        <v>1</v>
      </c>
      <c r="D2422" s="215" t="s">
        <v>3419</v>
      </c>
      <c r="E2422" s="17" t="s">
        <v>1</v>
      </c>
      <c r="F2422" s="216">
        <v>0</v>
      </c>
      <c r="H2422" s="32"/>
    </row>
    <row r="2423" spans="2:8" s="1" customFormat="1" ht="16.899999999999999" customHeight="1">
      <c r="B2423" s="32"/>
      <c r="C2423" s="215" t="s">
        <v>1</v>
      </c>
      <c r="D2423" s="215" t="s">
        <v>3389</v>
      </c>
      <c r="E2423" s="17" t="s">
        <v>1</v>
      </c>
      <c r="F2423" s="216">
        <v>0</v>
      </c>
      <c r="H2423" s="32"/>
    </row>
    <row r="2424" spans="2:8" s="1" customFormat="1" ht="16.899999999999999" customHeight="1">
      <c r="B2424" s="32"/>
      <c r="C2424" s="215" t="s">
        <v>1</v>
      </c>
      <c r="D2424" s="215" t="s">
        <v>3390</v>
      </c>
      <c r="E2424" s="17" t="s">
        <v>1</v>
      </c>
      <c r="F2424" s="216">
        <v>0</v>
      </c>
      <c r="H2424" s="32"/>
    </row>
    <row r="2425" spans="2:8" s="1" customFormat="1" ht="16.899999999999999" customHeight="1">
      <c r="B2425" s="32"/>
      <c r="C2425" s="215" t="s">
        <v>1</v>
      </c>
      <c r="D2425" s="215" t="s">
        <v>3391</v>
      </c>
      <c r="E2425" s="17" t="s">
        <v>1</v>
      </c>
      <c r="F2425" s="216">
        <v>0</v>
      </c>
      <c r="H2425" s="32"/>
    </row>
    <row r="2426" spans="2:8" s="1" customFormat="1" ht="16.899999999999999" customHeight="1">
      <c r="B2426" s="32"/>
      <c r="C2426" s="215" t="s">
        <v>1</v>
      </c>
      <c r="D2426" s="215" t="s">
        <v>3392</v>
      </c>
      <c r="E2426" s="17" t="s">
        <v>1</v>
      </c>
      <c r="F2426" s="216">
        <v>0</v>
      </c>
      <c r="H2426" s="32"/>
    </row>
    <row r="2427" spans="2:8" s="1" customFormat="1" ht="16.899999999999999" customHeight="1">
      <c r="B2427" s="32"/>
      <c r="C2427" s="215" t="s">
        <v>1</v>
      </c>
      <c r="D2427" s="215" t="s">
        <v>3393</v>
      </c>
      <c r="E2427" s="17" t="s">
        <v>1</v>
      </c>
      <c r="F2427" s="216">
        <v>0</v>
      </c>
      <c r="H2427" s="32"/>
    </row>
    <row r="2428" spans="2:8" s="1" customFormat="1" ht="16.899999999999999" customHeight="1">
      <c r="B2428" s="32"/>
      <c r="C2428" s="215" t="s">
        <v>1</v>
      </c>
      <c r="D2428" s="215" t="s">
        <v>3394</v>
      </c>
      <c r="E2428" s="17" t="s">
        <v>1</v>
      </c>
      <c r="F2428" s="216">
        <v>0</v>
      </c>
      <c r="H2428" s="32"/>
    </row>
    <row r="2429" spans="2:8" s="1" customFormat="1" ht="16.899999999999999" customHeight="1">
      <c r="B2429" s="32"/>
      <c r="C2429" s="215" t="s">
        <v>1</v>
      </c>
      <c r="D2429" s="215" t="s">
        <v>3395</v>
      </c>
      <c r="E2429" s="17" t="s">
        <v>1</v>
      </c>
      <c r="F2429" s="216">
        <v>0</v>
      </c>
      <c r="H2429" s="32"/>
    </row>
    <row r="2430" spans="2:8" s="1" customFormat="1" ht="16.899999999999999" customHeight="1">
      <c r="B2430" s="32"/>
      <c r="C2430" s="215" t="s">
        <v>1</v>
      </c>
      <c r="D2430" s="215" t="s">
        <v>1</v>
      </c>
      <c r="E2430" s="17" t="s">
        <v>1</v>
      </c>
      <c r="F2430" s="216">
        <v>0</v>
      </c>
      <c r="H2430" s="32"/>
    </row>
    <row r="2431" spans="2:8" s="1" customFormat="1" ht="16.899999999999999" customHeight="1">
      <c r="B2431" s="32"/>
      <c r="C2431" s="215" t="s">
        <v>1</v>
      </c>
      <c r="D2431" s="215" t="s">
        <v>3420</v>
      </c>
      <c r="E2431" s="17" t="s">
        <v>1</v>
      </c>
      <c r="F2431" s="216">
        <v>0</v>
      </c>
      <c r="H2431" s="32"/>
    </row>
    <row r="2432" spans="2:8" s="1" customFormat="1" ht="16.899999999999999" customHeight="1">
      <c r="B2432" s="32"/>
      <c r="C2432" s="215" t="s">
        <v>1</v>
      </c>
      <c r="D2432" s="215" t="s">
        <v>3421</v>
      </c>
      <c r="E2432" s="17" t="s">
        <v>1</v>
      </c>
      <c r="F2432" s="216">
        <v>7.56</v>
      </c>
      <c r="H2432" s="32"/>
    </row>
    <row r="2433" spans="2:8" s="1" customFormat="1" ht="16.899999999999999" customHeight="1">
      <c r="B2433" s="32"/>
      <c r="C2433" s="215" t="s">
        <v>1</v>
      </c>
      <c r="D2433" s="215" t="s">
        <v>3422</v>
      </c>
      <c r="E2433" s="17" t="s">
        <v>1</v>
      </c>
      <c r="F2433" s="216">
        <v>10.92</v>
      </c>
      <c r="H2433" s="32"/>
    </row>
    <row r="2434" spans="2:8" s="1" customFormat="1" ht="16.899999999999999" customHeight="1">
      <c r="B2434" s="32"/>
      <c r="C2434" s="215" t="s">
        <v>1</v>
      </c>
      <c r="D2434" s="215" t="s">
        <v>3423</v>
      </c>
      <c r="E2434" s="17" t="s">
        <v>1</v>
      </c>
      <c r="F2434" s="216">
        <v>0.78</v>
      </c>
      <c r="H2434" s="32"/>
    </row>
    <row r="2435" spans="2:8" s="1" customFormat="1" ht="16.899999999999999" customHeight="1">
      <c r="B2435" s="32"/>
      <c r="C2435" s="215" t="s">
        <v>1</v>
      </c>
      <c r="D2435" s="215" t="s">
        <v>3416</v>
      </c>
      <c r="E2435" s="17" t="s">
        <v>1</v>
      </c>
      <c r="F2435" s="216">
        <v>0</v>
      </c>
      <c r="H2435" s="32"/>
    </row>
    <row r="2436" spans="2:8" s="1" customFormat="1" ht="16.899999999999999" customHeight="1">
      <c r="B2436" s="32"/>
      <c r="C2436" s="215" t="s">
        <v>1</v>
      </c>
      <c r="D2436" s="215" t="s">
        <v>3425</v>
      </c>
      <c r="E2436" s="17" t="s">
        <v>1</v>
      </c>
      <c r="F2436" s="216">
        <v>3.4969999999999999</v>
      </c>
      <c r="H2436" s="32"/>
    </row>
    <row r="2437" spans="2:8" s="1" customFormat="1" ht="16.899999999999999" customHeight="1">
      <c r="B2437" s="32"/>
      <c r="C2437" s="215" t="s">
        <v>1</v>
      </c>
      <c r="D2437" s="215" t="s">
        <v>3426</v>
      </c>
      <c r="E2437" s="17" t="s">
        <v>1</v>
      </c>
      <c r="F2437" s="216">
        <v>5.46</v>
      </c>
      <c r="H2437" s="32"/>
    </row>
    <row r="2438" spans="2:8" s="1" customFormat="1" ht="16.899999999999999" customHeight="1">
      <c r="B2438" s="32"/>
      <c r="C2438" s="215" t="s">
        <v>1</v>
      </c>
      <c r="D2438" s="215" t="s">
        <v>1</v>
      </c>
      <c r="E2438" s="17" t="s">
        <v>1</v>
      </c>
      <c r="F2438" s="216">
        <v>0</v>
      </c>
      <c r="H2438" s="32"/>
    </row>
    <row r="2439" spans="2:8" s="1" customFormat="1" ht="16.899999999999999" customHeight="1">
      <c r="B2439" s="32"/>
      <c r="C2439" s="215" t="s">
        <v>1943</v>
      </c>
      <c r="D2439" s="215" t="s">
        <v>161</v>
      </c>
      <c r="E2439" s="17" t="s">
        <v>1</v>
      </c>
      <c r="F2439" s="216">
        <v>28.216999999999999</v>
      </c>
      <c r="H2439" s="32"/>
    </row>
    <row r="2440" spans="2:8" s="1" customFormat="1" ht="16.899999999999999" customHeight="1">
      <c r="B2440" s="32"/>
      <c r="C2440" s="217" t="s">
        <v>8385</v>
      </c>
      <c r="H2440" s="32"/>
    </row>
    <row r="2441" spans="2:8" s="1" customFormat="1" ht="22.5">
      <c r="B2441" s="32"/>
      <c r="C2441" s="215" t="s">
        <v>3413</v>
      </c>
      <c r="D2441" s="215" t="s">
        <v>3414</v>
      </c>
      <c r="E2441" s="17" t="s">
        <v>178</v>
      </c>
      <c r="F2441" s="216">
        <v>28.216999999999999</v>
      </c>
      <c r="H2441" s="32"/>
    </row>
    <row r="2442" spans="2:8" s="1" customFormat="1" ht="22.5">
      <c r="B2442" s="32"/>
      <c r="C2442" s="215" t="s">
        <v>2655</v>
      </c>
      <c r="D2442" s="215" t="s">
        <v>2656</v>
      </c>
      <c r="E2442" s="17" t="s">
        <v>178</v>
      </c>
      <c r="F2442" s="216">
        <v>835.53</v>
      </c>
      <c r="H2442" s="32"/>
    </row>
    <row r="2443" spans="2:8" s="1" customFormat="1" ht="22.5">
      <c r="B2443" s="32"/>
      <c r="C2443" s="215" t="s">
        <v>2650</v>
      </c>
      <c r="D2443" s="215" t="s">
        <v>2651</v>
      </c>
      <c r="E2443" s="17" t="s">
        <v>178</v>
      </c>
      <c r="F2443" s="216">
        <v>835.53</v>
      </c>
      <c r="H2443" s="32"/>
    </row>
    <row r="2444" spans="2:8" s="1" customFormat="1" ht="16.899999999999999" customHeight="1">
      <c r="B2444" s="32"/>
      <c r="C2444" s="215" t="s">
        <v>3339</v>
      </c>
      <c r="D2444" s="215" t="s">
        <v>3340</v>
      </c>
      <c r="E2444" s="17" t="s">
        <v>178</v>
      </c>
      <c r="F2444" s="216">
        <v>628.89</v>
      </c>
      <c r="H2444" s="32"/>
    </row>
    <row r="2445" spans="2:8" s="1" customFormat="1" ht="16.899999999999999" customHeight="1">
      <c r="B2445" s="32"/>
      <c r="C2445" s="211" t="s">
        <v>8424</v>
      </c>
      <c r="D2445" s="212" t="s">
        <v>8425</v>
      </c>
      <c r="E2445" s="213" t="s">
        <v>178</v>
      </c>
      <c r="F2445" s="214">
        <v>19.260000000000002</v>
      </c>
      <c r="H2445" s="32"/>
    </row>
    <row r="2446" spans="2:8" s="1" customFormat="1" ht="16.899999999999999" customHeight="1">
      <c r="B2446" s="32"/>
      <c r="C2446" s="217" t="s">
        <v>8385</v>
      </c>
      <c r="H2446" s="32"/>
    </row>
    <row r="2447" spans="2:8" s="1" customFormat="1" ht="22.5">
      <c r="B2447" s="32"/>
      <c r="C2447" s="215" t="s">
        <v>3343</v>
      </c>
      <c r="D2447" s="215" t="s">
        <v>3344</v>
      </c>
      <c r="E2447" s="17" t="s">
        <v>178</v>
      </c>
      <c r="F2447" s="216">
        <v>332</v>
      </c>
      <c r="H2447" s="32"/>
    </row>
    <row r="2448" spans="2:8" s="1" customFormat="1" ht="22.5">
      <c r="B2448" s="32"/>
      <c r="C2448" s="215" t="s">
        <v>3377</v>
      </c>
      <c r="D2448" s="215" t="s">
        <v>3378</v>
      </c>
      <c r="E2448" s="17" t="s">
        <v>178</v>
      </c>
      <c r="F2448" s="216">
        <v>348.601</v>
      </c>
      <c r="H2448" s="32"/>
    </row>
    <row r="2449" spans="2:8" s="1" customFormat="1" ht="16.899999999999999" customHeight="1">
      <c r="B2449" s="32"/>
      <c r="C2449" s="211" t="s">
        <v>1951</v>
      </c>
      <c r="D2449" s="212" t="s">
        <v>1952</v>
      </c>
      <c r="E2449" s="213" t="s">
        <v>178</v>
      </c>
      <c r="F2449" s="214">
        <v>382</v>
      </c>
      <c r="H2449" s="32"/>
    </row>
    <row r="2450" spans="2:8" s="1" customFormat="1" ht="16.899999999999999" customHeight="1">
      <c r="B2450" s="32"/>
      <c r="C2450" s="215" t="s">
        <v>1</v>
      </c>
      <c r="D2450" s="215" t="s">
        <v>3559</v>
      </c>
      <c r="E2450" s="17" t="s">
        <v>1</v>
      </c>
      <c r="F2450" s="216">
        <v>0</v>
      </c>
      <c r="H2450" s="32"/>
    </row>
    <row r="2451" spans="2:8" s="1" customFormat="1" ht="16.899999999999999" customHeight="1">
      <c r="B2451" s="32"/>
      <c r="C2451" s="215" t="s">
        <v>1</v>
      </c>
      <c r="D2451" s="215" t="s">
        <v>3560</v>
      </c>
      <c r="E2451" s="17" t="s">
        <v>1</v>
      </c>
      <c r="F2451" s="216">
        <v>0</v>
      </c>
      <c r="H2451" s="32"/>
    </row>
    <row r="2452" spans="2:8" s="1" customFormat="1" ht="16.899999999999999" customHeight="1">
      <c r="B2452" s="32"/>
      <c r="C2452" s="215" t="s">
        <v>1</v>
      </c>
      <c r="D2452" s="215" t="s">
        <v>3561</v>
      </c>
      <c r="E2452" s="17" t="s">
        <v>1</v>
      </c>
      <c r="F2452" s="216">
        <v>0</v>
      </c>
      <c r="H2452" s="32"/>
    </row>
    <row r="2453" spans="2:8" s="1" customFormat="1" ht="16.899999999999999" customHeight="1">
      <c r="B2453" s="32"/>
      <c r="C2453" s="215" t="s">
        <v>1</v>
      </c>
      <c r="D2453" s="215" t="s">
        <v>3562</v>
      </c>
      <c r="E2453" s="17" t="s">
        <v>1</v>
      </c>
      <c r="F2453" s="216">
        <v>0</v>
      </c>
      <c r="H2453" s="32"/>
    </row>
    <row r="2454" spans="2:8" s="1" customFormat="1" ht="16.899999999999999" customHeight="1">
      <c r="B2454" s="32"/>
      <c r="C2454" s="215" t="s">
        <v>1</v>
      </c>
      <c r="D2454" s="215" t="s">
        <v>3563</v>
      </c>
      <c r="E2454" s="17" t="s">
        <v>1</v>
      </c>
      <c r="F2454" s="216">
        <v>0</v>
      </c>
      <c r="H2454" s="32"/>
    </row>
    <row r="2455" spans="2:8" s="1" customFormat="1" ht="16.899999999999999" customHeight="1">
      <c r="B2455" s="32"/>
      <c r="C2455" s="215" t="s">
        <v>1</v>
      </c>
      <c r="D2455" s="215" t="s">
        <v>3564</v>
      </c>
      <c r="E2455" s="17" t="s">
        <v>1</v>
      </c>
      <c r="F2455" s="216">
        <v>0</v>
      </c>
      <c r="H2455" s="32"/>
    </row>
    <row r="2456" spans="2:8" s="1" customFormat="1" ht="16.899999999999999" customHeight="1">
      <c r="B2456" s="32"/>
      <c r="C2456" s="215" t="s">
        <v>1</v>
      </c>
      <c r="D2456" s="215" t="s">
        <v>1</v>
      </c>
      <c r="E2456" s="17" t="s">
        <v>1</v>
      </c>
      <c r="F2456" s="216">
        <v>0</v>
      </c>
      <c r="H2456" s="32"/>
    </row>
    <row r="2457" spans="2:8" s="1" customFormat="1" ht="16.899999999999999" customHeight="1">
      <c r="B2457" s="32"/>
      <c r="C2457" s="215" t="s">
        <v>1</v>
      </c>
      <c r="D2457" s="215" t="s">
        <v>454</v>
      </c>
      <c r="E2457" s="17" t="s">
        <v>1</v>
      </c>
      <c r="F2457" s="216">
        <v>0</v>
      </c>
      <c r="H2457" s="32"/>
    </row>
    <row r="2458" spans="2:8" s="1" customFormat="1" ht="16.899999999999999" customHeight="1">
      <c r="B2458" s="32"/>
      <c r="C2458" s="215" t="s">
        <v>1</v>
      </c>
      <c r="D2458" s="215" t="s">
        <v>3565</v>
      </c>
      <c r="E2458" s="17" t="s">
        <v>1</v>
      </c>
      <c r="F2458" s="216">
        <v>10.4</v>
      </c>
      <c r="H2458" s="32"/>
    </row>
    <row r="2459" spans="2:8" s="1" customFormat="1" ht="16.899999999999999" customHeight="1">
      <c r="B2459" s="32"/>
      <c r="C2459" s="215" t="s">
        <v>1</v>
      </c>
      <c r="D2459" s="215" t="s">
        <v>532</v>
      </c>
      <c r="E2459" s="17" t="s">
        <v>1</v>
      </c>
      <c r="F2459" s="216">
        <v>-1.8</v>
      </c>
      <c r="H2459" s="32"/>
    </row>
    <row r="2460" spans="2:8" s="1" customFormat="1" ht="16.899999999999999" customHeight="1">
      <c r="B2460" s="32"/>
      <c r="C2460" s="215" t="s">
        <v>1</v>
      </c>
      <c r="D2460" s="215" t="s">
        <v>3566</v>
      </c>
      <c r="E2460" s="17" t="s">
        <v>1</v>
      </c>
      <c r="F2460" s="216">
        <v>9.75</v>
      </c>
      <c r="H2460" s="32"/>
    </row>
    <row r="2461" spans="2:8" s="1" customFormat="1" ht="16.899999999999999" customHeight="1">
      <c r="B2461" s="32"/>
      <c r="C2461" s="215" t="s">
        <v>1</v>
      </c>
      <c r="D2461" s="215" t="s">
        <v>532</v>
      </c>
      <c r="E2461" s="17" t="s">
        <v>1</v>
      </c>
      <c r="F2461" s="216">
        <v>-1.8</v>
      </c>
      <c r="H2461" s="32"/>
    </row>
    <row r="2462" spans="2:8" s="1" customFormat="1" ht="16.899999999999999" customHeight="1">
      <c r="B2462" s="32"/>
      <c r="C2462" s="215" t="s">
        <v>1</v>
      </c>
      <c r="D2462" s="215" t="s">
        <v>3567</v>
      </c>
      <c r="E2462" s="17" t="s">
        <v>1</v>
      </c>
      <c r="F2462" s="216">
        <v>21.937999999999999</v>
      </c>
      <c r="H2462" s="32"/>
    </row>
    <row r="2463" spans="2:8" s="1" customFormat="1" ht="16.899999999999999" customHeight="1">
      <c r="B2463" s="32"/>
      <c r="C2463" s="215" t="s">
        <v>1</v>
      </c>
      <c r="D2463" s="215" t="s">
        <v>530</v>
      </c>
      <c r="E2463" s="17" t="s">
        <v>1</v>
      </c>
      <c r="F2463" s="216">
        <v>-3.2</v>
      </c>
      <c r="H2463" s="32"/>
    </row>
    <row r="2464" spans="2:8" s="1" customFormat="1" ht="16.899999999999999" customHeight="1">
      <c r="B2464" s="32"/>
      <c r="C2464" s="215" t="s">
        <v>1</v>
      </c>
      <c r="D2464" s="215" t="s">
        <v>471</v>
      </c>
      <c r="E2464" s="17" t="s">
        <v>1</v>
      </c>
      <c r="F2464" s="216">
        <v>-2.4</v>
      </c>
      <c r="H2464" s="32"/>
    </row>
    <row r="2465" spans="2:8" s="1" customFormat="1" ht="16.899999999999999" customHeight="1">
      <c r="B2465" s="32"/>
      <c r="C2465" s="215" t="s">
        <v>1</v>
      </c>
      <c r="D2465" s="215" t="s">
        <v>3568</v>
      </c>
      <c r="E2465" s="17" t="s">
        <v>1</v>
      </c>
      <c r="F2465" s="216">
        <v>10.074999999999999</v>
      </c>
      <c r="H2465" s="32"/>
    </row>
    <row r="2466" spans="2:8" s="1" customFormat="1" ht="16.899999999999999" customHeight="1">
      <c r="B2466" s="32"/>
      <c r="C2466" s="215" t="s">
        <v>1</v>
      </c>
      <c r="D2466" s="215" t="s">
        <v>473</v>
      </c>
      <c r="E2466" s="17" t="s">
        <v>1</v>
      </c>
      <c r="F2466" s="216">
        <v>-1.6</v>
      </c>
      <c r="H2466" s="32"/>
    </row>
    <row r="2467" spans="2:8" s="1" customFormat="1" ht="16.899999999999999" customHeight="1">
      <c r="B2467" s="32"/>
      <c r="C2467" s="215" t="s">
        <v>1</v>
      </c>
      <c r="D2467" s="215" t="s">
        <v>3569</v>
      </c>
      <c r="E2467" s="17" t="s">
        <v>1</v>
      </c>
      <c r="F2467" s="216">
        <v>10.074999999999999</v>
      </c>
      <c r="H2467" s="32"/>
    </row>
    <row r="2468" spans="2:8" s="1" customFormat="1" ht="16.899999999999999" customHeight="1">
      <c r="B2468" s="32"/>
      <c r="C2468" s="215" t="s">
        <v>1</v>
      </c>
      <c r="D2468" s="215" t="s">
        <v>473</v>
      </c>
      <c r="E2468" s="17" t="s">
        <v>1</v>
      </c>
      <c r="F2468" s="216">
        <v>-1.6</v>
      </c>
      <c r="H2468" s="32"/>
    </row>
    <row r="2469" spans="2:8" s="1" customFormat="1" ht="16.899999999999999" customHeight="1">
      <c r="B2469" s="32"/>
      <c r="C2469" s="215" t="s">
        <v>1</v>
      </c>
      <c r="D2469" s="215" t="s">
        <v>3570</v>
      </c>
      <c r="E2469" s="17" t="s">
        <v>1</v>
      </c>
      <c r="F2469" s="216">
        <v>21.937999999999999</v>
      </c>
      <c r="H2469" s="32"/>
    </row>
    <row r="2470" spans="2:8" s="1" customFormat="1" ht="16.899999999999999" customHeight="1">
      <c r="B2470" s="32"/>
      <c r="C2470" s="215" t="s">
        <v>1</v>
      </c>
      <c r="D2470" s="215" t="s">
        <v>471</v>
      </c>
      <c r="E2470" s="17" t="s">
        <v>1</v>
      </c>
      <c r="F2470" s="216">
        <v>-2.4</v>
      </c>
      <c r="H2470" s="32"/>
    </row>
    <row r="2471" spans="2:8" s="1" customFormat="1" ht="16.899999999999999" customHeight="1">
      <c r="B2471" s="32"/>
      <c r="C2471" s="215" t="s">
        <v>1</v>
      </c>
      <c r="D2471" s="215" t="s">
        <v>530</v>
      </c>
      <c r="E2471" s="17" t="s">
        <v>1</v>
      </c>
      <c r="F2471" s="216">
        <v>-3.2</v>
      </c>
      <c r="H2471" s="32"/>
    </row>
    <row r="2472" spans="2:8" s="1" customFormat="1" ht="16.899999999999999" customHeight="1">
      <c r="B2472" s="32"/>
      <c r="C2472" s="215" t="s">
        <v>1</v>
      </c>
      <c r="D2472" s="215" t="s">
        <v>3571</v>
      </c>
      <c r="E2472" s="17" t="s">
        <v>1</v>
      </c>
      <c r="F2472" s="216">
        <v>0.82399999999999995</v>
      </c>
      <c r="H2472" s="32"/>
    </row>
    <row r="2473" spans="2:8" s="1" customFormat="1" ht="16.899999999999999" customHeight="1">
      <c r="B2473" s="32"/>
      <c r="C2473" s="215" t="s">
        <v>1</v>
      </c>
      <c r="D2473" s="215" t="s">
        <v>3572</v>
      </c>
      <c r="E2473" s="17" t="s">
        <v>1</v>
      </c>
      <c r="F2473" s="216">
        <v>0</v>
      </c>
      <c r="H2473" s="32"/>
    </row>
    <row r="2474" spans="2:8" s="1" customFormat="1" ht="16.899999999999999" customHeight="1">
      <c r="B2474" s="32"/>
      <c r="C2474" s="215" t="s">
        <v>1</v>
      </c>
      <c r="D2474" s="215" t="s">
        <v>3573</v>
      </c>
      <c r="E2474" s="17" t="s">
        <v>1</v>
      </c>
      <c r="F2474" s="216">
        <v>21.613</v>
      </c>
      <c r="H2474" s="32"/>
    </row>
    <row r="2475" spans="2:8" s="1" customFormat="1" ht="16.899999999999999" customHeight="1">
      <c r="B2475" s="32"/>
      <c r="C2475" s="215" t="s">
        <v>1</v>
      </c>
      <c r="D2475" s="215" t="s">
        <v>3574</v>
      </c>
      <c r="E2475" s="17" t="s">
        <v>1</v>
      </c>
      <c r="F2475" s="216">
        <v>35.831000000000003</v>
      </c>
      <c r="H2475" s="32"/>
    </row>
    <row r="2476" spans="2:8" s="1" customFormat="1" ht="16.899999999999999" customHeight="1">
      <c r="B2476" s="32"/>
      <c r="C2476" s="215" t="s">
        <v>1</v>
      </c>
      <c r="D2476" s="215" t="s">
        <v>473</v>
      </c>
      <c r="E2476" s="17" t="s">
        <v>1</v>
      </c>
      <c r="F2476" s="216">
        <v>-1.6</v>
      </c>
      <c r="H2476" s="32"/>
    </row>
    <row r="2477" spans="2:8" s="1" customFormat="1" ht="16.899999999999999" customHeight="1">
      <c r="B2477" s="32"/>
      <c r="C2477" s="215" t="s">
        <v>1</v>
      </c>
      <c r="D2477" s="215" t="s">
        <v>3575</v>
      </c>
      <c r="E2477" s="17" t="s">
        <v>1</v>
      </c>
      <c r="F2477" s="216">
        <v>23.725000000000001</v>
      </c>
      <c r="H2477" s="32"/>
    </row>
    <row r="2478" spans="2:8" s="1" customFormat="1" ht="16.899999999999999" customHeight="1">
      <c r="B2478" s="32"/>
      <c r="C2478" s="215" t="s">
        <v>1</v>
      </c>
      <c r="D2478" s="215" t="s">
        <v>473</v>
      </c>
      <c r="E2478" s="17" t="s">
        <v>1</v>
      </c>
      <c r="F2478" s="216">
        <v>-1.6</v>
      </c>
      <c r="H2478" s="32"/>
    </row>
    <row r="2479" spans="2:8" s="1" customFormat="1" ht="16.899999999999999" customHeight="1">
      <c r="B2479" s="32"/>
      <c r="C2479" s="215" t="s">
        <v>1</v>
      </c>
      <c r="D2479" s="215" t="s">
        <v>3576</v>
      </c>
      <c r="E2479" s="17" t="s">
        <v>1</v>
      </c>
      <c r="F2479" s="216">
        <v>21.774999999999999</v>
      </c>
      <c r="H2479" s="32"/>
    </row>
    <row r="2480" spans="2:8" s="1" customFormat="1" ht="16.899999999999999" customHeight="1">
      <c r="B2480" s="32"/>
      <c r="C2480" s="215" t="s">
        <v>1</v>
      </c>
      <c r="D2480" s="215" t="s">
        <v>3577</v>
      </c>
      <c r="E2480" s="17" t="s">
        <v>1</v>
      </c>
      <c r="F2480" s="216">
        <v>-5.6</v>
      </c>
      <c r="H2480" s="32"/>
    </row>
    <row r="2481" spans="2:8" s="1" customFormat="1" ht="16.899999999999999" customHeight="1">
      <c r="B2481" s="32"/>
      <c r="C2481" s="215" t="s">
        <v>1</v>
      </c>
      <c r="D2481" s="215" t="s">
        <v>3578</v>
      </c>
      <c r="E2481" s="17" t="s">
        <v>1</v>
      </c>
      <c r="F2481" s="216">
        <v>21.774999999999999</v>
      </c>
      <c r="H2481" s="32"/>
    </row>
    <row r="2482" spans="2:8" s="1" customFormat="1" ht="16.899999999999999" customHeight="1">
      <c r="B2482" s="32"/>
      <c r="C2482" s="215" t="s">
        <v>1</v>
      </c>
      <c r="D2482" s="215" t="s">
        <v>3577</v>
      </c>
      <c r="E2482" s="17" t="s">
        <v>1</v>
      </c>
      <c r="F2482" s="216">
        <v>-5.6</v>
      </c>
      <c r="H2482" s="32"/>
    </row>
    <row r="2483" spans="2:8" s="1" customFormat="1" ht="16.899999999999999" customHeight="1">
      <c r="B2483" s="32"/>
      <c r="C2483" s="215" t="s">
        <v>1</v>
      </c>
      <c r="D2483" s="215" t="s">
        <v>3579</v>
      </c>
      <c r="E2483" s="17" t="s">
        <v>1</v>
      </c>
      <c r="F2483" s="216">
        <v>21.530999999999999</v>
      </c>
      <c r="H2483" s="32"/>
    </row>
    <row r="2484" spans="2:8" s="1" customFormat="1" ht="16.899999999999999" customHeight="1">
      <c r="B2484" s="32"/>
      <c r="C2484" s="215" t="s">
        <v>1</v>
      </c>
      <c r="D2484" s="215" t="s">
        <v>473</v>
      </c>
      <c r="E2484" s="17" t="s">
        <v>1</v>
      </c>
      <c r="F2484" s="216">
        <v>-1.6</v>
      </c>
      <c r="H2484" s="32"/>
    </row>
    <row r="2485" spans="2:8" s="1" customFormat="1" ht="16.899999999999999" customHeight="1">
      <c r="B2485" s="32"/>
      <c r="C2485" s="215" t="s">
        <v>1</v>
      </c>
      <c r="D2485" s="215" t="s">
        <v>3580</v>
      </c>
      <c r="E2485" s="17" t="s">
        <v>1</v>
      </c>
      <c r="F2485" s="216">
        <v>23.725000000000001</v>
      </c>
      <c r="H2485" s="32"/>
    </row>
    <row r="2486" spans="2:8" s="1" customFormat="1" ht="16.899999999999999" customHeight="1">
      <c r="B2486" s="32"/>
      <c r="C2486" s="215" t="s">
        <v>1</v>
      </c>
      <c r="D2486" s="215" t="s">
        <v>473</v>
      </c>
      <c r="E2486" s="17" t="s">
        <v>1</v>
      </c>
      <c r="F2486" s="216">
        <v>-1.6</v>
      </c>
      <c r="H2486" s="32"/>
    </row>
    <row r="2487" spans="2:8" s="1" customFormat="1" ht="16.899999999999999" customHeight="1">
      <c r="B2487" s="32"/>
      <c r="C2487" s="215" t="s">
        <v>1</v>
      </c>
      <c r="D2487" s="215" t="s">
        <v>3581</v>
      </c>
      <c r="E2487" s="17" t="s">
        <v>1</v>
      </c>
      <c r="F2487" s="216">
        <v>9.5879999999999992</v>
      </c>
      <c r="H2487" s="32"/>
    </row>
    <row r="2488" spans="2:8" s="1" customFormat="1" ht="16.899999999999999" customHeight="1">
      <c r="B2488" s="32"/>
      <c r="C2488" s="215" t="s">
        <v>1</v>
      </c>
      <c r="D2488" s="215" t="s">
        <v>3582</v>
      </c>
      <c r="E2488" s="17" t="s">
        <v>1</v>
      </c>
      <c r="F2488" s="216">
        <v>3.6999999999999998E-2</v>
      </c>
      <c r="H2488" s="32"/>
    </row>
    <row r="2489" spans="2:8" s="1" customFormat="1" ht="16.899999999999999" customHeight="1">
      <c r="B2489" s="32"/>
      <c r="C2489" s="215" t="s">
        <v>1</v>
      </c>
      <c r="D2489" s="215" t="s">
        <v>3572</v>
      </c>
      <c r="E2489" s="17" t="s">
        <v>1</v>
      </c>
      <c r="F2489" s="216">
        <v>0</v>
      </c>
      <c r="H2489" s="32"/>
    </row>
    <row r="2490" spans="2:8" s="1" customFormat="1" ht="16.899999999999999" customHeight="1">
      <c r="B2490" s="32"/>
      <c r="C2490" s="215" t="s">
        <v>1</v>
      </c>
      <c r="D2490" s="215" t="s">
        <v>3583</v>
      </c>
      <c r="E2490" s="17" t="s">
        <v>1</v>
      </c>
      <c r="F2490" s="216">
        <v>21.613</v>
      </c>
      <c r="H2490" s="32"/>
    </row>
    <row r="2491" spans="2:8" s="1" customFormat="1" ht="16.899999999999999" customHeight="1">
      <c r="B2491" s="32"/>
      <c r="C2491" s="215" t="s">
        <v>1</v>
      </c>
      <c r="D2491" s="215" t="s">
        <v>3584</v>
      </c>
      <c r="E2491" s="17" t="s">
        <v>1</v>
      </c>
      <c r="F2491" s="216">
        <v>35.831000000000003</v>
      </c>
      <c r="H2491" s="32"/>
    </row>
    <row r="2492" spans="2:8" s="1" customFormat="1" ht="16.899999999999999" customHeight="1">
      <c r="B2492" s="32"/>
      <c r="C2492" s="215" t="s">
        <v>1</v>
      </c>
      <c r="D2492" s="215" t="s">
        <v>473</v>
      </c>
      <c r="E2492" s="17" t="s">
        <v>1</v>
      </c>
      <c r="F2492" s="216">
        <v>-1.6</v>
      </c>
      <c r="H2492" s="32"/>
    </row>
    <row r="2493" spans="2:8" s="1" customFormat="1" ht="16.899999999999999" customHeight="1">
      <c r="B2493" s="32"/>
      <c r="C2493" s="215" t="s">
        <v>1</v>
      </c>
      <c r="D2493" s="215" t="s">
        <v>3585</v>
      </c>
      <c r="E2493" s="17" t="s">
        <v>1</v>
      </c>
      <c r="F2493" s="216">
        <v>23.725000000000001</v>
      </c>
      <c r="H2493" s="32"/>
    </row>
    <row r="2494" spans="2:8" s="1" customFormat="1" ht="16.899999999999999" customHeight="1">
      <c r="B2494" s="32"/>
      <c r="C2494" s="215" t="s">
        <v>1</v>
      </c>
      <c r="D2494" s="215" t="s">
        <v>473</v>
      </c>
      <c r="E2494" s="17" t="s">
        <v>1</v>
      </c>
      <c r="F2494" s="216">
        <v>-1.6</v>
      </c>
      <c r="H2494" s="32"/>
    </row>
    <row r="2495" spans="2:8" s="1" customFormat="1" ht="16.899999999999999" customHeight="1">
      <c r="B2495" s="32"/>
      <c r="C2495" s="215" t="s">
        <v>1</v>
      </c>
      <c r="D2495" s="215" t="s">
        <v>3586</v>
      </c>
      <c r="E2495" s="17" t="s">
        <v>1</v>
      </c>
      <c r="F2495" s="216">
        <v>21.774999999999999</v>
      </c>
      <c r="H2495" s="32"/>
    </row>
    <row r="2496" spans="2:8" s="1" customFormat="1" ht="16.899999999999999" customHeight="1">
      <c r="B2496" s="32"/>
      <c r="C2496" s="215" t="s">
        <v>1</v>
      </c>
      <c r="D2496" s="215" t="s">
        <v>3577</v>
      </c>
      <c r="E2496" s="17" t="s">
        <v>1</v>
      </c>
      <c r="F2496" s="216">
        <v>-5.6</v>
      </c>
      <c r="H2496" s="32"/>
    </row>
    <row r="2497" spans="2:8" s="1" customFormat="1" ht="16.899999999999999" customHeight="1">
      <c r="B2497" s="32"/>
      <c r="C2497" s="215" t="s">
        <v>1</v>
      </c>
      <c r="D2497" s="215" t="s">
        <v>3587</v>
      </c>
      <c r="E2497" s="17" t="s">
        <v>1</v>
      </c>
      <c r="F2497" s="216">
        <v>21.774999999999999</v>
      </c>
      <c r="H2497" s="32"/>
    </row>
    <row r="2498" spans="2:8" s="1" customFormat="1" ht="16.899999999999999" customHeight="1">
      <c r="B2498" s="32"/>
      <c r="C2498" s="215" t="s">
        <v>1</v>
      </c>
      <c r="D2498" s="215" t="s">
        <v>3577</v>
      </c>
      <c r="E2498" s="17" t="s">
        <v>1</v>
      </c>
      <c r="F2498" s="216">
        <v>-5.6</v>
      </c>
      <c r="H2498" s="32"/>
    </row>
    <row r="2499" spans="2:8" s="1" customFormat="1" ht="16.899999999999999" customHeight="1">
      <c r="B2499" s="32"/>
      <c r="C2499" s="215" t="s">
        <v>1</v>
      </c>
      <c r="D2499" s="215" t="s">
        <v>3588</v>
      </c>
      <c r="E2499" s="17" t="s">
        <v>1</v>
      </c>
      <c r="F2499" s="216">
        <v>21.530999999999999</v>
      </c>
      <c r="H2499" s="32"/>
    </row>
    <row r="2500" spans="2:8" s="1" customFormat="1" ht="16.899999999999999" customHeight="1">
      <c r="B2500" s="32"/>
      <c r="C2500" s="215" t="s">
        <v>1</v>
      </c>
      <c r="D2500" s="215" t="s">
        <v>473</v>
      </c>
      <c r="E2500" s="17" t="s">
        <v>1</v>
      </c>
      <c r="F2500" s="216">
        <v>-1.6</v>
      </c>
      <c r="H2500" s="32"/>
    </row>
    <row r="2501" spans="2:8" s="1" customFormat="1" ht="16.899999999999999" customHeight="1">
      <c r="B2501" s="32"/>
      <c r="C2501" s="215" t="s">
        <v>1</v>
      </c>
      <c r="D2501" s="215" t="s">
        <v>3589</v>
      </c>
      <c r="E2501" s="17" t="s">
        <v>1</v>
      </c>
      <c r="F2501" s="216">
        <v>23.725000000000001</v>
      </c>
      <c r="H2501" s="32"/>
    </row>
    <row r="2502" spans="2:8" s="1" customFormat="1" ht="16.899999999999999" customHeight="1">
      <c r="B2502" s="32"/>
      <c r="C2502" s="215" t="s">
        <v>1</v>
      </c>
      <c r="D2502" s="215" t="s">
        <v>473</v>
      </c>
      <c r="E2502" s="17" t="s">
        <v>1</v>
      </c>
      <c r="F2502" s="216">
        <v>-1.6</v>
      </c>
      <c r="H2502" s="32"/>
    </row>
    <row r="2503" spans="2:8" s="1" customFormat="1" ht="16.899999999999999" customHeight="1">
      <c r="B2503" s="32"/>
      <c r="C2503" s="215" t="s">
        <v>1</v>
      </c>
      <c r="D2503" s="215" t="s">
        <v>3590</v>
      </c>
      <c r="E2503" s="17" t="s">
        <v>1</v>
      </c>
      <c r="F2503" s="216">
        <v>0.625</v>
      </c>
      <c r="H2503" s="32"/>
    </row>
    <row r="2504" spans="2:8" s="1" customFormat="1" ht="16.899999999999999" customHeight="1">
      <c r="B2504" s="32"/>
      <c r="C2504" s="215" t="s">
        <v>1951</v>
      </c>
      <c r="D2504" s="215" t="s">
        <v>161</v>
      </c>
      <c r="E2504" s="17" t="s">
        <v>1</v>
      </c>
      <c r="F2504" s="216">
        <v>382</v>
      </c>
      <c r="H2504" s="32"/>
    </row>
    <row r="2505" spans="2:8" s="1" customFormat="1" ht="16.899999999999999" customHeight="1">
      <c r="B2505" s="32"/>
      <c r="C2505" s="217" t="s">
        <v>8385</v>
      </c>
      <c r="H2505" s="32"/>
    </row>
    <row r="2506" spans="2:8" s="1" customFormat="1" ht="22.5">
      <c r="B2506" s="32"/>
      <c r="C2506" s="215" t="s">
        <v>3556</v>
      </c>
      <c r="D2506" s="215" t="s">
        <v>3557</v>
      </c>
      <c r="E2506" s="17" t="s">
        <v>178</v>
      </c>
      <c r="F2506" s="216">
        <v>382</v>
      </c>
      <c r="H2506" s="32"/>
    </row>
    <row r="2507" spans="2:8" s="1" customFormat="1" ht="16.899999999999999" customHeight="1">
      <c r="B2507" s="32"/>
      <c r="C2507" s="215" t="s">
        <v>2557</v>
      </c>
      <c r="D2507" s="215" t="s">
        <v>2558</v>
      </c>
      <c r="E2507" s="17" t="s">
        <v>178</v>
      </c>
      <c r="F2507" s="216">
        <v>382</v>
      </c>
      <c r="H2507" s="32"/>
    </row>
    <row r="2508" spans="2:8" s="1" customFormat="1" ht="16.899999999999999" customHeight="1">
      <c r="B2508" s="32"/>
      <c r="C2508" s="211" t="s">
        <v>1914</v>
      </c>
      <c r="D2508" s="212" t="s">
        <v>1915</v>
      </c>
      <c r="E2508" s="213" t="s">
        <v>178</v>
      </c>
      <c r="F2508" s="214">
        <v>206.64</v>
      </c>
      <c r="H2508" s="32"/>
    </row>
    <row r="2509" spans="2:8" s="1" customFormat="1" ht="16.899999999999999" customHeight="1">
      <c r="B2509" s="32"/>
      <c r="C2509" s="215" t="s">
        <v>1</v>
      </c>
      <c r="D2509" s="215" t="s">
        <v>3434</v>
      </c>
      <c r="E2509" s="17" t="s">
        <v>1</v>
      </c>
      <c r="F2509" s="216">
        <v>0</v>
      </c>
      <c r="H2509" s="32"/>
    </row>
    <row r="2510" spans="2:8" s="1" customFormat="1" ht="16.899999999999999" customHeight="1">
      <c r="B2510" s="32"/>
      <c r="C2510" s="215" t="s">
        <v>1</v>
      </c>
      <c r="D2510" s="215" t="s">
        <v>3435</v>
      </c>
      <c r="E2510" s="17" t="s">
        <v>1</v>
      </c>
      <c r="F2510" s="216">
        <v>0</v>
      </c>
      <c r="H2510" s="32"/>
    </row>
    <row r="2511" spans="2:8" s="1" customFormat="1" ht="16.899999999999999" customHeight="1">
      <c r="B2511" s="32"/>
      <c r="C2511" s="215" t="s">
        <v>1</v>
      </c>
      <c r="D2511" s="215" t="s">
        <v>3436</v>
      </c>
      <c r="E2511" s="17" t="s">
        <v>1</v>
      </c>
      <c r="F2511" s="216">
        <v>0</v>
      </c>
      <c r="H2511" s="32"/>
    </row>
    <row r="2512" spans="2:8" s="1" customFormat="1" ht="16.899999999999999" customHeight="1">
      <c r="B2512" s="32"/>
      <c r="C2512" s="215" t="s">
        <v>1</v>
      </c>
      <c r="D2512" s="215" t="s">
        <v>3437</v>
      </c>
      <c r="E2512" s="17" t="s">
        <v>1</v>
      </c>
      <c r="F2512" s="216">
        <v>0</v>
      </c>
      <c r="H2512" s="32"/>
    </row>
    <row r="2513" spans="2:8" s="1" customFormat="1" ht="16.899999999999999" customHeight="1">
      <c r="B2513" s="32"/>
      <c r="C2513" s="215" t="s">
        <v>1</v>
      </c>
      <c r="D2513" s="215" t="s">
        <v>3438</v>
      </c>
      <c r="E2513" s="17" t="s">
        <v>1</v>
      </c>
      <c r="F2513" s="216">
        <v>0</v>
      </c>
      <c r="H2513" s="32"/>
    </row>
    <row r="2514" spans="2:8" s="1" customFormat="1" ht="16.899999999999999" customHeight="1">
      <c r="B2514" s="32"/>
      <c r="C2514" s="215" t="s">
        <v>1</v>
      </c>
      <c r="D2514" s="215" t="s">
        <v>3439</v>
      </c>
      <c r="E2514" s="17" t="s">
        <v>1</v>
      </c>
      <c r="F2514" s="216">
        <v>0</v>
      </c>
      <c r="H2514" s="32"/>
    </row>
    <row r="2515" spans="2:8" s="1" customFormat="1" ht="16.899999999999999" customHeight="1">
      <c r="B2515" s="32"/>
      <c r="C2515" s="215" t="s">
        <v>1</v>
      </c>
      <c r="D2515" s="215" t="s">
        <v>3440</v>
      </c>
      <c r="E2515" s="17" t="s">
        <v>1</v>
      </c>
      <c r="F2515" s="216">
        <v>0</v>
      </c>
      <c r="H2515" s="32"/>
    </row>
    <row r="2516" spans="2:8" s="1" customFormat="1" ht="16.899999999999999" customHeight="1">
      <c r="B2516" s="32"/>
      <c r="C2516" s="215" t="s">
        <v>1</v>
      </c>
      <c r="D2516" s="215" t="s">
        <v>3441</v>
      </c>
      <c r="E2516" s="17" t="s">
        <v>1</v>
      </c>
      <c r="F2516" s="216">
        <v>0</v>
      </c>
      <c r="H2516" s="32"/>
    </row>
    <row r="2517" spans="2:8" s="1" customFormat="1" ht="16.899999999999999" customHeight="1">
      <c r="B2517" s="32"/>
      <c r="C2517" s="215" t="s">
        <v>1</v>
      </c>
      <c r="D2517" s="215" t="s">
        <v>3442</v>
      </c>
      <c r="E2517" s="17" t="s">
        <v>1</v>
      </c>
      <c r="F2517" s="216">
        <v>0</v>
      </c>
      <c r="H2517" s="32"/>
    </row>
    <row r="2518" spans="2:8" s="1" customFormat="1" ht="16.899999999999999" customHeight="1">
      <c r="B2518" s="32"/>
      <c r="C2518" s="215" t="s">
        <v>1</v>
      </c>
      <c r="D2518" s="215" t="s">
        <v>1</v>
      </c>
      <c r="E2518" s="17" t="s">
        <v>1</v>
      </c>
      <c r="F2518" s="216">
        <v>0</v>
      </c>
      <c r="H2518" s="32"/>
    </row>
    <row r="2519" spans="2:8" s="1" customFormat="1" ht="16.899999999999999" customHeight="1">
      <c r="B2519" s="32"/>
      <c r="C2519" s="215" t="s">
        <v>1</v>
      </c>
      <c r="D2519" s="215" t="s">
        <v>3443</v>
      </c>
      <c r="E2519" s="17" t="s">
        <v>1</v>
      </c>
      <c r="F2519" s="216">
        <v>0</v>
      </c>
      <c r="H2519" s="32"/>
    </row>
    <row r="2520" spans="2:8" s="1" customFormat="1" ht="16.899999999999999" customHeight="1">
      <c r="B2520" s="32"/>
      <c r="C2520" s="215" t="s">
        <v>1</v>
      </c>
      <c r="D2520" s="215" t="s">
        <v>3444</v>
      </c>
      <c r="E2520" s="17" t="s">
        <v>1</v>
      </c>
      <c r="F2520" s="216">
        <v>0</v>
      </c>
      <c r="H2520" s="32"/>
    </row>
    <row r="2521" spans="2:8" s="1" customFormat="1" ht="16.899999999999999" customHeight="1">
      <c r="B2521" s="32"/>
      <c r="C2521" s="215" t="s">
        <v>1</v>
      </c>
      <c r="D2521" s="215" t="s">
        <v>3445</v>
      </c>
      <c r="E2521" s="17" t="s">
        <v>1</v>
      </c>
      <c r="F2521" s="216">
        <v>12.074999999999999</v>
      </c>
      <c r="H2521" s="32"/>
    </row>
    <row r="2522" spans="2:8" s="1" customFormat="1" ht="16.899999999999999" customHeight="1">
      <c r="B2522" s="32"/>
      <c r="C2522" s="215" t="s">
        <v>1</v>
      </c>
      <c r="D2522" s="215" t="s">
        <v>3446</v>
      </c>
      <c r="E2522" s="17" t="s">
        <v>1</v>
      </c>
      <c r="F2522" s="216">
        <v>5.25</v>
      </c>
      <c r="H2522" s="32"/>
    </row>
    <row r="2523" spans="2:8" s="1" customFormat="1" ht="16.899999999999999" customHeight="1">
      <c r="B2523" s="32"/>
      <c r="C2523" s="215" t="s">
        <v>1</v>
      </c>
      <c r="D2523" s="215" t="s">
        <v>3447</v>
      </c>
      <c r="E2523" s="17" t="s">
        <v>1</v>
      </c>
      <c r="F2523" s="216">
        <v>9.66</v>
      </c>
      <c r="H2523" s="32"/>
    </row>
    <row r="2524" spans="2:8" s="1" customFormat="1" ht="16.899999999999999" customHeight="1">
      <c r="B2524" s="32"/>
      <c r="C2524" s="215" t="s">
        <v>1</v>
      </c>
      <c r="D2524" s="215" t="s">
        <v>3448</v>
      </c>
      <c r="E2524" s="17" t="s">
        <v>1</v>
      </c>
      <c r="F2524" s="216">
        <v>11.865</v>
      </c>
      <c r="H2524" s="32"/>
    </row>
    <row r="2525" spans="2:8" s="1" customFormat="1" ht="16.899999999999999" customHeight="1">
      <c r="B2525" s="32"/>
      <c r="C2525" s="215" t="s">
        <v>1</v>
      </c>
      <c r="D2525" s="215" t="s">
        <v>3449</v>
      </c>
      <c r="E2525" s="17" t="s">
        <v>1</v>
      </c>
      <c r="F2525" s="216">
        <v>5.25</v>
      </c>
      <c r="H2525" s="32"/>
    </row>
    <row r="2526" spans="2:8" s="1" customFormat="1" ht="16.899999999999999" customHeight="1">
      <c r="B2526" s="32"/>
      <c r="C2526" s="215" t="s">
        <v>1</v>
      </c>
      <c r="D2526" s="215" t="s">
        <v>3450</v>
      </c>
      <c r="E2526" s="17" t="s">
        <v>1</v>
      </c>
      <c r="F2526" s="216">
        <v>24.78</v>
      </c>
      <c r="H2526" s="32"/>
    </row>
    <row r="2527" spans="2:8" s="1" customFormat="1" ht="16.899999999999999" customHeight="1">
      <c r="B2527" s="32"/>
      <c r="C2527" s="215" t="s">
        <v>1</v>
      </c>
      <c r="D2527" s="215" t="s">
        <v>3444</v>
      </c>
      <c r="E2527" s="17" t="s">
        <v>1</v>
      </c>
      <c r="F2527" s="216">
        <v>0</v>
      </c>
      <c r="H2527" s="32"/>
    </row>
    <row r="2528" spans="2:8" s="1" customFormat="1" ht="16.899999999999999" customHeight="1">
      <c r="B2528" s="32"/>
      <c r="C2528" s="215" t="s">
        <v>1</v>
      </c>
      <c r="D2528" s="215" t="s">
        <v>3451</v>
      </c>
      <c r="E2528" s="17" t="s">
        <v>1</v>
      </c>
      <c r="F2528" s="216">
        <v>12.074999999999999</v>
      </c>
      <c r="H2528" s="32"/>
    </row>
    <row r="2529" spans="2:8" s="1" customFormat="1" ht="16.899999999999999" customHeight="1">
      <c r="B2529" s="32"/>
      <c r="C2529" s="215" t="s">
        <v>1</v>
      </c>
      <c r="D2529" s="215" t="s">
        <v>3446</v>
      </c>
      <c r="E2529" s="17" t="s">
        <v>1</v>
      </c>
      <c r="F2529" s="216">
        <v>5.25</v>
      </c>
      <c r="H2529" s="32"/>
    </row>
    <row r="2530" spans="2:8" s="1" customFormat="1" ht="16.899999999999999" customHeight="1">
      <c r="B2530" s="32"/>
      <c r="C2530" s="215" t="s">
        <v>1</v>
      </c>
      <c r="D2530" s="215" t="s">
        <v>3452</v>
      </c>
      <c r="E2530" s="17" t="s">
        <v>1</v>
      </c>
      <c r="F2530" s="216">
        <v>9.66</v>
      </c>
      <c r="H2530" s="32"/>
    </row>
    <row r="2531" spans="2:8" s="1" customFormat="1" ht="16.899999999999999" customHeight="1">
      <c r="B2531" s="32"/>
      <c r="C2531" s="215" t="s">
        <v>1</v>
      </c>
      <c r="D2531" s="215" t="s">
        <v>3453</v>
      </c>
      <c r="E2531" s="17" t="s">
        <v>1</v>
      </c>
      <c r="F2531" s="216">
        <v>11.865</v>
      </c>
      <c r="H2531" s="32"/>
    </row>
    <row r="2532" spans="2:8" s="1" customFormat="1" ht="16.899999999999999" customHeight="1">
      <c r="B2532" s="32"/>
      <c r="C2532" s="215" t="s">
        <v>1</v>
      </c>
      <c r="D2532" s="215" t="s">
        <v>3449</v>
      </c>
      <c r="E2532" s="17" t="s">
        <v>1</v>
      </c>
      <c r="F2532" s="216">
        <v>5.25</v>
      </c>
      <c r="H2532" s="32"/>
    </row>
    <row r="2533" spans="2:8" s="1" customFormat="1" ht="16.899999999999999" customHeight="1">
      <c r="B2533" s="32"/>
      <c r="C2533" s="215" t="s">
        <v>1</v>
      </c>
      <c r="D2533" s="215" t="s">
        <v>3454</v>
      </c>
      <c r="E2533" s="17" t="s">
        <v>1</v>
      </c>
      <c r="F2533" s="216">
        <v>24.78</v>
      </c>
      <c r="H2533" s="32"/>
    </row>
    <row r="2534" spans="2:8" s="1" customFormat="1" ht="16.899999999999999" customHeight="1">
      <c r="B2534" s="32"/>
      <c r="C2534" s="215" t="s">
        <v>1</v>
      </c>
      <c r="D2534" s="215" t="s">
        <v>3444</v>
      </c>
      <c r="E2534" s="17" t="s">
        <v>1</v>
      </c>
      <c r="F2534" s="216">
        <v>0</v>
      </c>
      <c r="H2534" s="32"/>
    </row>
    <row r="2535" spans="2:8" s="1" customFormat="1" ht="16.899999999999999" customHeight="1">
      <c r="B2535" s="32"/>
      <c r="C2535" s="215" t="s">
        <v>1</v>
      </c>
      <c r="D2535" s="215" t="s">
        <v>3456</v>
      </c>
      <c r="E2535" s="17" t="s">
        <v>1</v>
      </c>
      <c r="F2535" s="216">
        <v>12.074999999999999</v>
      </c>
      <c r="H2535" s="32"/>
    </row>
    <row r="2536" spans="2:8" s="1" customFormat="1" ht="16.899999999999999" customHeight="1">
      <c r="B2536" s="32"/>
      <c r="C2536" s="215" t="s">
        <v>1</v>
      </c>
      <c r="D2536" s="215" t="s">
        <v>3446</v>
      </c>
      <c r="E2536" s="17" t="s">
        <v>1</v>
      </c>
      <c r="F2536" s="216">
        <v>5.25</v>
      </c>
      <c r="H2536" s="32"/>
    </row>
    <row r="2537" spans="2:8" s="1" customFormat="1" ht="16.899999999999999" customHeight="1">
      <c r="B2537" s="32"/>
      <c r="C2537" s="215" t="s">
        <v>1</v>
      </c>
      <c r="D2537" s="215" t="s">
        <v>3457</v>
      </c>
      <c r="E2537" s="17" t="s">
        <v>1</v>
      </c>
      <c r="F2537" s="216">
        <v>9.66</v>
      </c>
      <c r="H2537" s="32"/>
    </row>
    <row r="2538" spans="2:8" s="1" customFormat="1" ht="16.899999999999999" customHeight="1">
      <c r="B2538" s="32"/>
      <c r="C2538" s="215" t="s">
        <v>1</v>
      </c>
      <c r="D2538" s="215" t="s">
        <v>3458</v>
      </c>
      <c r="E2538" s="17" t="s">
        <v>1</v>
      </c>
      <c r="F2538" s="216">
        <v>11.865</v>
      </c>
      <c r="H2538" s="32"/>
    </row>
    <row r="2539" spans="2:8" s="1" customFormat="1" ht="16.899999999999999" customHeight="1">
      <c r="B2539" s="32"/>
      <c r="C2539" s="215" t="s">
        <v>1</v>
      </c>
      <c r="D2539" s="215" t="s">
        <v>3449</v>
      </c>
      <c r="E2539" s="17" t="s">
        <v>1</v>
      </c>
      <c r="F2539" s="216">
        <v>5.25</v>
      </c>
      <c r="H2539" s="32"/>
    </row>
    <row r="2540" spans="2:8" s="1" customFormat="1" ht="16.899999999999999" customHeight="1">
      <c r="B2540" s="32"/>
      <c r="C2540" s="215" t="s">
        <v>1</v>
      </c>
      <c r="D2540" s="215" t="s">
        <v>3459</v>
      </c>
      <c r="E2540" s="17" t="s">
        <v>1</v>
      </c>
      <c r="F2540" s="216">
        <v>24.78</v>
      </c>
      <c r="H2540" s="32"/>
    </row>
    <row r="2541" spans="2:8" s="1" customFormat="1" ht="16.899999999999999" customHeight="1">
      <c r="B2541" s="32"/>
      <c r="C2541" s="215" t="s">
        <v>1914</v>
      </c>
      <c r="D2541" s="215" t="s">
        <v>161</v>
      </c>
      <c r="E2541" s="17" t="s">
        <v>1</v>
      </c>
      <c r="F2541" s="216">
        <v>206.64</v>
      </c>
      <c r="H2541" s="32"/>
    </row>
    <row r="2542" spans="2:8" s="1" customFormat="1" ht="16.899999999999999" customHeight="1">
      <c r="B2542" s="32"/>
      <c r="C2542" s="217" t="s">
        <v>8385</v>
      </c>
      <c r="H2542" s="32"/>
    </row>
    <row r="2543" spans="2:8" s="1" customFormat="1" ht="22.5">
      <c r="B2543" s="32"/>
      <c r="C2543" s="215" t="s">
        <v>3431</v>
      </c>
      <c r="D2543" s="215" t="s">
        <v>3432</v>
      </c>
      <c r="E2543" s="17" t="s">
        <v>178</v>
      </c>
      <c r="F2543" s="216">
        <v>206.64</v>
      </c>
      <c r="H2543" s="32"/>
    </row>
    <row r="2544" spans="2:8" s="1" customFormat="1" ht="22.5">
      <c r="B2544" s="32"/>
      <c r="C2544" s="215" t="s">
        <v>2655</v>
      </c>
      <c r="D2544" s="215" t="s">
        <v>2656</v>
      </c>
      <c r="E2544" s="17" t="s">
        <v>178</v>
      </c>
      <c r="F2544" s="216">
        <v>835.53</v>
      </c>
      <c r="H2544" s="32"/>
    </row>
    <row r="2545" spans="2:8" s="1" customFormat="1" ht="22.5">
      <c r="B2545" s="32"/>
      <c r="C2545" s="215" t="s">
        <v>2650</v>
      </c>
      <c r="D2545" s="215" t="s">
        <v>2651</v>
      </c>
      <c r="E2545" s="17" t="s">
        <v>178</v>
      </c>
      <c r="F2545" s="216">
        <v>835.53</v>
      </c>
      <c r="H2545" s="32"/>
    </row>
    <row r="2546" spans="2:8" s="1" customFormat="1" ht="26.45" customHeight="1">
      <c r="B2546" s="32"/>
      <c r="C2546" s="210" t="s">
        <v>8426</v>
      </c>
      <c r="D2546" s="210" t="s">
        <v>95</v>
      </c>
      <c r="H2546" s="32"/>
    </row>
    <row r="2547" spans="2:8" s="1" customFormat="1" ht="16.899999999999999" customHeight="1">
      <c r="B2547" s="32"/>
      <c r="C2547" s="211" t="s">
        <v>4184</v>
      </c>
      <c r="D2547" s="212" t="s">
        <v>8427</v>
      </c>
      <c r="E2547" s="213" t="s">
        <v>178</v>
      </c>
      <c r="F2547" s="214">
        <v>122.03700000000001</v>
      </c>
      <c r="H2547" s="32"/>
    </row>
    <row r="2548" spans="2:8" s="1" customFormat="1" ht="16.899999999999999" customHeight="1">
      <c r="B2548" s="32"/>
      <c r="C2548" s="215" t="s">
        <v>1</v>
      </c>
      <c r="D2548" s="215" t="s">
        <v>4174</v>
      </c>
      <c r="E2548" s="17" t="s">
        <v>1</v>
      </c>
      <c r="F2548" s="216">
        <v>0</v>
      </c>
      <c r="H2548" s="32"/>
    </row>
    <row r="2549" spans="2:8" s="1" customFormat="1" ht="16.899999999999999" customHeight="1">
      <c r="B2549" s="32"/>
      <c r="C2549" s="215" t="s">
        <v>1</v>
      </c>
      <c r="D2549" s="215" t="s">
        <v>3753</v>
      </c>
      <c r="E2549" s="17" t="s">
        <v>1</v>
      </c>
      <c r="F2549" s="216">
        <v>0</v>
      </c>
      <c r="H2549" s="32"/>
    </row>
    <row r="2550" spans="2:8" s="1" customFormat="1" ht="16.899999999999999" customHeight="1">
      <c r="B2550" s="32"/>
      <c r="C2550" s="215" t="s">
        <v>1</v>
      </c>
      <c r="D2550" s="215" t="s">
        <v>4175</v>
      </c>
      <c r="E2550" s="17" t="s">
        <v>1</v>
      </c>
      <c r="F2550" s="216">
        <v>2.0880000000000001</v>
      </c>
      <c r="H2550" s="32"/>
    </row>
    <row r="2551" spans="2:8" s="1" customFormat="1" ht="16.899999999999999" customHeight="1">
      <c r="B2551" s="32"/>
      <c r="C2551" s="215" t="s">
        <v>1</v>
      </c>
      <c r="D2551" s="215" t="s">
        <v>4176</v>
      </c>
      <c r="E2551" s="17" t="s">
        <v>1</v>
      </c>
      <c r="F2551" s="216">
        <v>2.0880000000000001</v>
      </c>
      <c r="H2551" s="32"/>
    </row>
    <row r="2552" spans="2:8" s="1" customFormat="1" ht="16.899999999999999" customHeight="1">
      <c r="B2552" s="32"/>
      <c r="C2552" s="215" t="s">
        <v>1</v>
      </c>
      <c r="D2552" s="215" t="s">
        <v>4177</v>
      </c>
      <c r="E2552" s="17" t="s">
        <v>1</v>
      </c>
      <c r="F2552" s="216">
        <v>0</v>
      </c>
      <c r="H2552" s="32"/>
    </row>
    <row r="2553" spans="2:8" s="1" customFormat="1" ht="16.899999999999999" customHeight="1">
      <c r="B2553" s="32"/>
      <c r="C2553" s="215" t="s">
        <v>1</v>
      </c>
      <c r="D2553" s="215" t="s">
        <v>3850</v>
      </c>
      <c r="E2553" s="17" t="s">
        <v>1</v>
      </c>
      <c r="F2553" s="216">
        <v>0</v>
      </c>
      <c r="H2553" s="32"/>
    </row>
    <row r="2554" spans="2:8" s="1" customFormat="1" ht="16.899999999999999" customHeight="1">
      <c r="B2554" s="32"/>
      <c r="C2554" s="215" t="s">
        <v>1</v>
      </c>
      <c r="D2554" s="215" t="s">
        <v>4178</v>
      </c>
      <c r="E2554" s="17" t="s">
        <v>1</v>
      </c>
      <c r="F2554" s="216">
        <v>3.63</v>
      </c>
      <c r="H2554" s="32"/>
    </row>
    <row r="2555" spans="2:8" s="1" customFormat="1" ht="16.899999999999999" customHeight="1">
      <c r="B2555" s="32"/>
      <c r="C2555" s="215" t="s">
        <v>1</v>
      </c>
      <c r="D2555" s="215" t="s">
        <v>4179</v>
      </c>
      <c r="E2555" s="17" t="s">
        <v>1</v>
      </c>
      <c r="F2555" s="216">
        <v>9.68</v>
      </c>
      <c r="H2555" s="32"/>
    </row>
    <row r="2556" spans="2:8" s="1" customFormat="1" ht="16.899999999999999" customHeight="1">
      <c r="B2556" s="32"/>
      <c r="C2556" s="215" t="s">
        <v>1</v>
      </c>
      <c r="D2556" s="215" t="s">
        <v>3856</v>
      </c>
      <c r="E2556" s="17" t="s">
        <v>1</v>
      </c>
      <c r="F2556" s="216">
        <v>0</v>
      </c>
      <c r="H2556" s="32"/>
    </row>
    <row r="2557" spans="2:8" s="1" customFormat="1" ht="16.899999999999999" customHeight="1">
      <c r="B2557" s="32"/>
      <c r="C2557" s="215" t="s">
        <v>1</v>
      </c>
      <c r="D2557" s="215" t="s">
        <v>4180</v>
      </c>
      <c r="E2557" s="17" t="s">
        <v>1</v>
      </c>
      <c r="F2557" s="216">
        <v>4.84</v>
      </c>
      <c r="H2557" s="32"/>
    </row>
    <row r="2558" spans="2:8" s="1" customFormat="1" ht="16.899999999999999" customHeight="1">
      <c r="B2558" s="32"/>
      <c r="C2558" s="215" t="s">
        <v>1</v>
      </c>
      <c r="D2558" s="215" t="s">
        <v>4181</v>
      </c>
      <c r="E2558" s="17" t="s">
        <v>1</v>
      </c>
      <c r="F2558" s="216">
        <v>3.63</v>
      </c>
      <c r="H2558" s="32"/>
    </row>
    <row r="2559" spans="2:8" s="1" customFormat="1" ht="16.899999999999999" customHeight="1">
      <c r="B2559" s="32"/>
      <c r="C2559" s="215" t="s">
        <v>1</v>
      </c>
      <c r="D2559" s="215" t="s">
        <v>3865</v>
      </c>
      <c r="E2559" s="17" t="s">
        <v>1</v>
      </c>
      <c r="F2559" s="216">
        <v>0</v>
      </c>
      <c r="H2559" s="32"/>
    </row>
    <row r="2560" spans="2:8" s="1" customFormat="1" ht="16.899999999999999" customHeight="1">
      <c r="B2560" s="32"/>
      <c r="C2560" s="215" t="s">
        <v>1</v>
      </c>
      <c r="D2560" s="215" t="s">
        <v>4182</v>
      </c>
      <c r="E2560" s="17" t="s">
        <v>1</v>
      </c>
      <c r="F2560" s="216">
        <v>1.2350000000000001</v>
      </c>
      <c r="H2560" s="32"/>
    </row>
    <row r="2561" spans="2:8" s="1" customFormat="1" ht="16.899999999999999" customHeight="1">
      <c r="B2561" s="32"/>
      <c r="C2561" s="215" t="s">
        <v>1</v>
      </c>
      <c r="D2561" s="215" t="s">
        <v>4154</v>
      </c>
      <c r="E2561" s="17" t="s">
        <v>1</v>
      </c>
      <c r="F2561" s="216">
        <v>0</v>
      </c>
      <c r="H2561" s="32"/>
    </row>
    <row r="2562" spans="2:8" s="1" customFormat="1" ht="16.899999999999999" customHeight="1">
      <c r="B2562" s="32"/>
      <c r="C2562" s="215" t="s">
        <v>1</v>
      </c>
      <c r="D2562" s="215" t="s">
        <v>4155</v>
      </c>
      <c r="E2562" s="17" t="s">
        <v>1</v>
      </c>
      <c r="F2562" s="216">
        <v>0</v>
      </c>
      <c r="H2562" s="32"/>
    </row>
    <row r="2563" spans="2:8" s="1" customFormat="1" ht="16.899999999999999" customHeight="1">
      <c r="B2563" s="32"/>
      <c r="C2563" s="215" t="s">
        <v>1</v>
      </c>
      <c r="D2563" s="215" t="s">
        <v>4156</v>
      </c>
      <c r="E2563" s="17" t="s">
        <v>1</v>
      </c>
      <c r="F2563" s="216">
        <v>16.055</v>
      </c>
      <c r="H2563" s="32"/>
    </row>
    <row r="2564" spans="2:8" s="1" customFormat="1" ht="16.899999999999999" customHeight="1">
      <c r="B2564" s="32"/>
      <c r="C2564" s="215" t="s">
        <v>1</v>
      </c>
      <c r="D2564" s="215" t="s">
        <v>3954</v>
      </c>
      <c r="E2564" s="17" t="s">
        <v>1</v>
      </c>
      <c r="F2564" s="216">
        <v>0</v>
      </c>
      <c r="H2564" s="32"/>
    </row>
    <row r="2565" spans="2:8" s="1" customFormat="1" ht="16.899999999999999" customHeight="1">
      <c r="B2565" s="32"/>
      <c r="C2565" s="215" t="s">
        <v>1</v>
      </c>
      <c r="D2565" s="215" t="s">
        <v>4157</v>
      </c>
      <c r="E2565" s="17" t="s">
        <v>1</v>
      </c>
      <c r="F2565" s="216">
        <v>20.16</v>
      </c>
      <c r="H2565" s="32"/>
    </row>
    <row r="2566" spans="2:8" s="1" customFormat="1" ht="16.899999999999999" customHeight="1">
      <c r="B2566" s="32"/>
      <c r="C2566" s="215" t="s">
        <v>1</v>
      </c>
      <c r="D2566" s="215" t="s">
        <v>3838</v>
      </c>
      <c r="E2566" s="17" t="s">
        <v>1</v>
      </c>
      <c r="F2566" s="216">
        <v>0</v>
      </c>
      <c r="H2566" s="32"/>
    </row>
    <row r="2567" spans="2:8" s="1" customFormat="1" ht="16.899999999999999" customHeight="1">
      <c r="B2567" s="32"/>
      <c r="C2567" s="215" t="s">
        <v>1</v>
      </c>
      <c r="D2567" s="215" t="s">
        <v>4158</v>
      </c>
      <c r="E2567" s="17" t="s">
        <v>1</v>
      </c>
      <c r="F2567" s="216">
        <v>2.3199999999999998</v>
      </c>
      <c r="H2567" s="32"/>
    </row>
    <row r="2568" spans="2:8" s="1" customFormat="1" ht="16.899999999999999" customHeight="1">
      <c r="B2568" s="32"/>
      <c r="C2568" s="215" t="s">
        <v>1</v>
      </c>
      <c r="D2568" s="215" t="s">
        <v>4003</v>
      </c>
      <c r="E2568" s="17" t="s">
        <v>1</v>
      </c>
      <c r="F2568" s="216">
        <v>0</v>
      </c>
      <c r="H2568" s="32"/>
    </row>
    <row r="2569" spans="2:8" s="1" customFormat="1" ht="16.899999999999999" customHeight="1">
      <c r="B2569" s="32"/>
      <c r="C2569" s="215" t="s">
        <v>1</v>
      </c>
      <c r="D2569" s="215" t="s">
        <v>4159</v>
      </c>
      <c r="E2569" s="17" t="s">
        <v>1</v>
      </c>
      <c r="F2569" s="216">
        <v>2.8730000000000002</v>
      </c>
      <c r="H2569" s="32"/>
    </row>
    <row r="2570" spans="2:8" s="1" customFormat="1" ht="16.899999999999999" customHeight="1">
      <c r="B2570" s="32"/>
      <c r="C2570" s="215" t="s">
        <v>1</v>
      </c>
      <c r="D2570" s="215" t="s">
        <v>4160</v>
      </c>
      <c r="E2570" s="17" t="s">
        <v>1</v>
      </c>
      <c r="F2570" s="216">
        <v>0</v>
      </c>
      <c r="H2570" s="32"/>
    </row>
    <row r="2571" spans="2:8" s="1" customFormat="1" ht="16.899999999999999" customHeight="1">
      <c r="B2571" s="32"/>
      <c r="C2571" s="215" t="s">
        <v>1</v>
      </c>
      <c r="D2571" s="215" t="s">
        <v>4161</v>
      </c>
      <c r="E2571" s="17" t="s">
        <v>1</v>
      </c>
      <c r="F2571" s="216">
        <v>1.3979999999999999</v>
      </c>
      <c r="H2571" s="32"/>
    </row>
    <row r="2572" spans="2:8" s="1" customFormat="1" ht="16.899999999999999" customHeight="1">
      <c r="B2572" s="32"/>
      <c r="C2572" s="215" t="s">
        <v>1</v>
      </c>
      <c r="D2572" s="215" t="s">
        <v>3933</v>
      </c>
      <c r="E2572" s="17" t="s">
        <v>1</v>
      </c>
      <c r="F2572" s="216">
        <v>0</v>
      </c>
      <c r="H2572" s="32"/>
    </row>
    <row r="2573" spans="2:8" s="1" customFormat="1" ht="16.899999999999999" customHeight="1">
      <c r="B2573" s="32"/>
      <c r="C2573" s="215" t="s">
        <v>1</v>
      </c>
      <c r="D2573" s="215" t="s">
        <v>4183</v>
      </c>
      <c r="E2573" s="17" t="s">
        <v>1</v>
      </c>
      <c r="F2573" s="216">
        <v>5.9429999999999996</v>
      </c>
      <c r="H2573" s="32"/>
    </row>
    <row r="2574" spans="2:8" s="1" customFormat="1" ht="16.899999999999999" customHeight="1">
      <c r="B2574" s="32"/>
      <c r="C2574" s="215" t="s">
        <v>1</v>
      </c>
      <c r="D2574" s="215" t="s">
        <v>3852</v>
      </c>
      <c r="E2574" s="17" t="s">
        <v>1</v>
      </c>
      <c r="F2574" s="216">
        <v>0</v>
      </c>
      <c r="H2574" s="32"/>
    </row>
    <row r="2575" spans="2:8" s="1" customFormat="1" ht="16.899999999999999" customHeight="1">
      <c r="B2575" s="32"/>
      <c r="C2575" s="215" t="s">
        <v>1</v>
      </c>
      <c r="D2575" s="215" t="s">
        <v>4163</v>
      </c>
      <c r="E2575" s="17" t="s">
        <v>1</v>
      </c>
      <c r="F2575" s="216">
        <v>1.512</v>
      </c>
      <c r="H2575" s="32"/>
    </row>
    <row r="2576" spans="2:8" s="1" customFormat="1" ht="16.899999999999999" customHeight="1">
      <c r="B2576" s="32"/>
      <c r="C2576" s="215" t="s">
        <v>1</v>
      </c>
      <c r="D2576" s="215" t="s">
        <v>3854</v>
      </c>
      <c r="E2576" s="17" t="s">
        <v>1</v>
      </c>
      <c r="F2576" s="216">
        <v>0</v>
      </c>
      <c r="H2576" s="32"/>
    </row>
    <row r="2577" spans="2:8" s="1" customFormat="1" ht="16.899999999999999" customHeight="1">
      <c r="B2577" s="32"/>
      <c r="C2577" s="215" t="s">
        <v>1</v>
      </c>
      <c r="D2577" s="215" t="s">
        <v>4164</v>
      </c>
      <c r="E2577" s="17" t="s">
        <v>1</v>
      </c>
      <c r="F2577" s="216">
        <v>1.2350000000000001</v>
      </c>
      <c r="H2577" s="32"/>
    </row>
    <row r="2578" spans="2:8" s="1" customFormat="1" ht="16.899999999999999" customHeight="1">
      <c r="B2578" s="32"/>
      <c r="C2578" s="215" t="s">
        <v>1</v>
      </c>
      <c r="D2578" s="215" t="s">
        <v>3859</v>
      </c>
      <c r="E2578" s="17" t="s">
        <v>1</v>
      </c>
      <c r="F2578" s="216">
        <v>0</v>
      </c>
      <c r="H2578" s="32"/>
    </row>
    <row r="2579" spans="2:8" s="1" customFormat="1" ht="16.899999999999999" customHeight="1">
      <c r="B2579" s="32"/>
      <c r="C2579" s="215" t="s">
        <v>1</v>
      </c>
      <c r="D2579" s="215" t="s">
        <v>4165</v>
      </c>
      <c r="E2579" s="17" t="s">
        <v>1</v>
      </c>
      <c r="F2579" s="216">
        <v>5.34</v>
      </c>
      <c r="H2579" s="32"/>
    </row>
    <row r="2580" spans="2:8" s="1" customFormat="1" ht="16.899999999999999" customHeight="1">
      <c r="B2580" s="32"/>
      <c r="C2580" s="215" t="s">
        <v>1</v>
      </c>
      <c r="D2580" s="215" t="s">
        <v>4166</v>
      </c>
      <c r="E2580" s="17" t="s">
        <v>1</v>
      </c>
      <c r="F2580" s="216">
        <v>0</v>
      </c>
      <c r="H2580" s="32"/>
    </row>
    <row r="2581" spans="2:8" s="1" customFormat="1" ht="16.899999999999999" customHeight="1">
      <c r="B2581" s="32"/>
      <c r="C2581" s="215" t="s">
        <v>1</v>
      </c>
      <c r="D2581" s="215" t="s">
        <v>4167</v>
      </c>
      <c r="E2581" s="17" t="s">
        <v>1</v>
      </c>
      <c r="F2581" s="216">
        <v>16.38</v>
      </c>
      <c r="H2581" s="32"/>
    </row>
    <row r="2582" spans="2:8" s="1" customFormat="1" ht="16.899999999999999" customHeight="1">
      <c r="B2582" s="32"/>
      <c r="C2582" s="215" t="s">
        <v>1</v>
      </c>
      <c r="D2582" s="215" t="s">
        <v>4168</v>
      </c>
      <c r="E2582" s="17" t="s">
        <v>1</v>
      </c>
      <c r="F2582" s="216">
        <v>4.6399999999999997</v>
      </c>
      <c r="H2582" s="32"/>
    </row>
    <row r="2583" spans="2:8" s="1" customFormat="1" ht="16.899999999999999" customHeight="1">
      <c r="B2583" s="32"/>
      <c r="C2583" s="215" t="s">
        <v>1</v>
      </c>
      <c r="D2583" s="215" t="s">
        <v>4169</v>
      </c>
      <c r="E2583" s="17" t="s">
        <v>1</v>
      </c>
      <c r="F2583" s="216">
        <v>14.52</v>
      </c>
      <c r="H2583" s="32"/>
    </row>
    <row r="2584" spans="2:8" s="1" customFormat="1" ht="16.899999999999999" customHeight="1">
      <c r="B2584" s="32"/>
      <c r="C2584" s="215" t="s">
        <v>1</v>
      </c>
      <c r="D2584" s="215" t="s">
        <v>4170</v>
      </c>
      <c r="E2584" s="17" t="s">
        <v>1</v>
      </c>
      <c r="F2584" s="216">
        <v>2.4700000000000002</v>
      </c>
      <c r="H2584" s="32"/>
    </row>
    <row r="2585" spans="2:8" s="1" customFormat="1" ht="16.899999999999999" customHeight="1">
      <c r="B2585" s="32"/>
      <c r="C2585" s="215" t="s">
        <v>4184</v>
      </c>
      <c r="D2585" s="215" t="s">
        <v>4123</v>
      </c>
      <c r="E2585" s="17" t="s">
        <v>1</v>
      </c>
      <c r="F2585" s="216">
        <v>122.03700000000001</v>
      </c>
      <c r="H2585" s="32"/>
    </row>
    <row r="2586" spans="2:8" s="1" customFormat="1" ht="26.45" customHeight="1">
      <c r="B2586" s="32"/>
      <c r="C2586" s="210" t="s">
        <v>8428</v>
      </c>
      <c r="D2586" s="210" t="s">
        <v>98</v>
      </c>
      <c r="H2586" s="32"/>
    </row>
    <row r="2587" spans="2:8" s="1" customFormat="1" ht="16.899999999999999" customHeight="1">
      <c r="B2587" s="32"/>
      <c r="C2587" s="211" t="s">
        <v>4207</v>
      </c>
      <c r="D2587" s="212" t="s">
        <v>4208</v>
      </c>
      <c r="E2587" s="213" t="s">
        <v>396</v>
      </c>
      <c r="F2587" s="214">
        <v>59.98</v>
      </c>
      <c r="H2587" s="32"/>
    </row>
    <row r="2588" spans="2:8" s="1" customFormat="1" ht="16.899999999999999" customHeight="1">
      <c r="B2588" s="32"/>
      <c r="C2588" s="215" t="s">
        <v>1</v>
      </c>
      <c r="D2588" s="215" t="s">
        <v>4490</v>
      </c>
      <c r="E2588" s="17" t="s">
        <v>1</v>
      </c>
      <c r="F2588" s="216">
        <v>0</v>
      </c>
      <c r="H2588" s="32"/>
    </row>
    <row r="2589" spans="2:8" s="1" customFormat="1" ht="16.899999999999999" customHeight="1">
      <c r="B2589" s="32"/>
      <c r="C2589" s="215" t="s">
        <v>1</v>
      </c>
      <c r="D2589" s="215" t="s">
        <v>4491</v>
      </c>
      <c r="E2589" s="17" t="s">
        <v>1</v>
      </c>
      <c r="F2589" s="216">
        <v>7.5</v>
      </c>
      <c r="H2589" s="32"/>
    </row>
    <row r="2590" spans="2:8" s="1" customFormat="1" ht="16.899999999999999" customHeight="1">
      <c r="B2590" s="32"/>
      <c r="C2590" s="215" t="s">
        <v>1</v>
      </c>
      <c r="D2590" s="215" t="s">
        <v>4492</v>
      </c>
      <c r="E2590" s="17" t="s">
        <v>1</v>
      </c>
      <c r="F2590" s="216">
        <v>8</v>
      </c>
      <c r="H2590" s="32"/>
    </row>
    <row r="2591" spans="2:8" s="1" customFormat="1" ht="16.899999999999999" customHeight="1">
      <c r="B2591" s="32"/>
      <c r="C2591" s="215" t="s">
        <v>1</v>
      </c>
      <c r="D2591" s="215" t="s">
        <v>4493</v>
      </c>
      <c r="E2591" s="17" t="s">
        <v>1</v>
      </c>
      <c r="F2591" s="216">
        <v>20</v>
      </c>
      <c r="H2591" s="32"/>
    </row>
    <row r="2592" spans="2:8" s="1" customFormat="1" ht="16.899999999999999" customHeight="1">
      <c r="B2592" s="32"/>
      <c r="C2592" s="215" t="s">
        <v>1</v>
      </c>
      <c r="D2592" s="215" t="s">
        <v>4494</v>
      </c>
      <c r="E2592" s="17" t="s">
        <v>1</v>
      </c>
      <c r="F2592" s="216">
        <v>6.1</v>
      </c>
      <c r="H2592" s="32"/>
    </row>
    <row r="2593" spans="2:8" s="1" customFormat="1" ht="16.899999999999999" customHeight="1">
      <c r="B2593" s="32"/>
      <c r="C2593" s="215" t="s">
        <v>1</v>
      </c>
      <c r="D2593" s="215" t="s">
        <v>4495</v>
      </c>
      <c r="E2593" s="17" t="s">
        <v>1</v>
      </c>
      <c r="F2593" s="216">
        <v>6.1</v>
      </c>
      <c r="H2593" s="32"/>
    </row>
    <row r="2594" spans="2:8" s="1" customFormat="1" ht="16.899999999999999" customHeight="1">
      <c r="B2594" s="32"/>
      <c r="C2594" s="215" t="s">
        <v>1</v>
      </c>
      <c r="D2594" s="215" t="s">
        <v>4496</v>
      </c>
      <c r="E2594" s="17" t="s">
        <v>1</v>
      </c>
      <c r="F2594" s="216">
        <v>5.74</v>
      </c>
      <c r="H2594" s="32"/>
    </row>
    <row r="2595" spans="2:8" s="1" customFormat="1" ht="16.899999999999999" customHeight="1">
      <c r="B2595" s="32"/>
      <c r="C2595" s="215" t="s">
        <v>1</v>
      </c>
      <c r="D2595" s="215" t="s">
        <v>4497</v>
      </c>
      <c r="E2595" s="17" t="s">
        <v>1</v>
      </c>
      <c r="F2595" s="216">
        <v>6.54</v>
      </c>
      <c r="H2595" s="32"/>
    </row>
    <row r="2596" spans="2:8" s="1" customFormat="1" ht="16.899999999999999" customHeight="1">
      <c r="B2596" s="32"/>
      <c r="C2596" s="215" t="s">
        <v>4207</v>
      </c>
      <c r="D2596" s="215" t="s">
        <v>4498</v>
      </c>
      <c r="E2596" s="17" t="s">
        <v>1</v>
      </c>
      <c r="F2596" s="216">
        <v>59.98</v>
      </c>
      <c r="H2596" s="32"/>
    </row>
    <row r="2597" spans="2:8" s="1" customFormat="1" ht="16.899999999999999" customHeight="1">
      <c r="B2597" s="32"/>
      <c r="C2597" s="217" t="s">
        <v>8385</v>
      </c>
      <c r="H2597" s="32"/>
    </row>
    <row r="2598" spans="2:8" s="1" customFormat="1" ht="16.899999999999999" customHeight="1">
      <c r="B2598" s="32"/>
      <c r="C2598" s="215" t="s">
        <v>4487</v>
      </c>
      <c r="D2598" s="215" t="s">
        <v>4488</v>
      </c>
      <c r="E2598" s="17" t="s">
        <v>396</v>
      </c>
      <c r="F2598" s="216">
        <v>59.98</v>
      </c>
      <c r="H2598" s="32"/>
    </row>
    <row r="2599" spans="2:8" s="1" customFormat="1" ht="16.899999999999999" customHeight="1">
      <c r="B2599" s="32"/>
      <c r="C2599" s="215" t="s">
        <v>4222</v>
      </c>
      <c r="D2599" s="215" t="s">
        <v>4223</v>
      </c>
      <c r="E2599" s="17" t="s">
        <v>178</v>
      </c>
      <c r="F2599" s="216">
        <v>225.054</v>
      </c>
      <c r="H2599" s="32"/>
    </row>
    <row r="2600" spans="2:8" s="1" customFormat="1" ht="16.899999999999999" customHeight="1">
      <c r="B2600" s="32"/>
      <c r="C2600" s="211" t="s">
        <v>4204</v>
      </c>
      <c r="D2600" s="212" t="s">
        <v>4205</v>
      </c>
      <c r="E2600" s="213" t="s">
        <v>396</v>
      </c>
      <c r="F2600" s="214">
        <v>690.2</v>
      </c>
      <c r="H2600" s="32"/>
    </row>
    <row r="2601" spans="2:8" s="1" customFormat="1" ht="22.5">
      <c r="B2601" s="32"/>
      <c r="C2601" s="215" t="s">
        <v>1</v>
      </c>
      <c r="D2601" s="215" t="s">
        <v>4297</v>
      </c>
      <c r="E2601" s="17" t="s">
        <v>1</v>
      </c>
      <c r="F2601" s="216">
        <v>0</v>
      </c>
      <c r="H2601" s="32"/>
    </row>
    <row r="2602" spans="2:8" s="1" customFormat="1" ht="16.899999999999999" customHeight="1">
      <c r="B2602" s="32"/>
      <c r="C2602" s="215" t="s">
        <v>1</v>
      </c>
      <c r="D2602" s="215" t="s">
        <v>4298</v>
      </c>
      <c r="E2602" s="17" t="s">
        <v>1</v>
      </c>
      <c r="F2602" s="216">
        <v>0</v>
      </c>
      <c r="H2602" s="32"/>
    </row>
    <row r="2603" spans="2:8" s="1" customFormat="1" ht="16.899999999999999" customHeight="1">
      <c r="B2603" s="32"/>
      <c r="C2603" s="215" t="s">
        <v>1</v>
      </c>
      <c r="D2603" s="215" t="s">
        <v>4299</v>
      </c>
      <c r="E2603" s="17" t="s">
        <v>1</v>
      </c>
      <c r="F2603" s="216">
        <v>0</v>
      </c>
      <c r="H2603" s="32"/>
    </row>
    <row r="2604" spans="2:8" s="1" customFormat="1" ht="16.899999999999999" customHeight="1">
      <c r="B2604" s="32"/>
      <c r="C2604" s="215" t="s">
        <v>1</v>
      </c>
      <c r="D2604" s="215" t="s">
        <v>4300</v>
      </c>
      <c r="E2604" s="17" t="s">
        <v>1</v>
      </c>
      <c r="F2604" s="216">
        <v>0</v>
      </c>
      <c r="H2604" s="32"/>
    </row>
    <row r="2605" spans="2:8" s="1" customFormat="1" ht="16.899999999999999" customHeight="1">
      <c r="B2605" s="32"/>
      <c r="C2605" s="215" t="s">
        <v>1</v>
      </c>
      <c r="D2605" s="215" t="s">
        <v>4301</v>
      </c>
      <c r="E2605" s="17" t="s">
        <v>1</v>
      </c>
      <c r="F2605" s="216">
        <v>0</v>
      </c>
      <c r="H2605" s="32"/>
    </row>
    <row r="2606" spans="2:8" s="1" customFormat="1" ht="16.899999999999999" customHeight="1">
      <c r="B2606" s="32"/>
      <c r="C2606" s="215" t="s">
        <v>1</v>
      </c>
      <c r="D2606" s="215" t="s">
        <v>4302</v>
      </c>
      <c r="E2606" s="17" t="s">
        <v>1</v>
      </c>
      <c r="F2606" s="216">
        <v>0</v>
      </c>
      <c r="H2606" s="32"/>
    </row>
    <row r="2607" spans="2:8" s="1" customFormat="1" ht="16.899999999999999" customHeight="1">
      <c r="B2607" s="32"/>
      <c r="C2607" s="215" t="s">
        <v>1</v>
      </c>
      <c r="D2607" s="215" t="s">
        <v>4303</v>
      </c>
      <c r="E2607" s="17" t="s">
        <v>1</v>
      </c>
      <c r="F2607" s="216">
        <v>0</v>
      </c>
      <c r="H2607" s="32"/>
    </row>
    <row r="2608" spans="2:8" s="1" customFormat="1" ht="16.899999999999999" customHeight="1">
      <c r="B2608" s="32"/>
      <c r="C2608" s="215" t="s">
        <v>1</v>
      </c>
      <c r="D2608" s="215" t="s">
        <v>4304</v>
      </c>
      <c r="E2608" s="17" t="s">
        <v>1</v>
      </c>
      <c r="F2608" s="216">
        <v>0</v>
      </c>
      <c r="H2608" s="32"/>
    </row>
    <row r="2609" spans="2:8" s="1" customFormat="1" ht="16.899999999999999" customHeight="1">
      <c r="B2609" s="32"/>
      <c r="C2609" s="215" t="s">
        <v>1</v>
      </c>
      <c r="D2609" s="215" t="s">
        <v>4305</v>
      </c>
      <c r="E2609" s="17" t="s">
        <v>1</v>
      </c>
      <c r="F2609" s="216">
        <v>342</v>
      </c>
      <c r="H2609" s="32"/>
    </row>
    <row r="2610" spans="2:8" s="1" customFormat="1" ht="16.899999999999999" customHeight="1">
      <c r="B2610" s="32"/>
      <c r="C2610" s="215" t="s">
        <v>1</v>
      </c>
      <c r="D2610" s="215" t="s">
        <v>4306</v>
      </c>
      <c r="E2610" s="17" t="s">
        <v>1</v>
      </c>
      <c r="F2610" s="216">
        <v>84</v>
      </c>
      <c r="H2610" s="32"/>
    </row>
    <row r="2611" spans="2:8" s="1" customFormat="1" ht="16.899999999999999" customHeight="1">
      <c r="B2611" s="32"/>
      <c r="C2611" s="215" t="s">
        <v>1</v>
      </c>
      <c r="D2611" s="215" t="s">
        <v>4307</v>
      </c>
      <c r="E2611" s="17" t="s">
        <v>1</v>
      </c>
      <c r="F2611" s="216">
        <v>36</v>
      </c>
      <c r="H2611" s="32"/>
    </row>
    <row r="2612" spans="2:8" s="1" customFormat="1" ht="16.899999999999999" customHeight="1">
      <c r="B2612" s="32"/>
      <c r="C2612" s="215" t="s">
        <v>1</v>
      </c>
      <c r="D2612" s="215" t="s">
        <v>4308</v>
      </c>
      <c r="E2612" s="17" t="s">
        <v>1</v>
      </c>
      <c r="F2612" s="216">
        <v>14.4</v>
      </c>
      <c r="H2612" s="32"/>
    </row>
    <row r="2613" spans="2:8" s="1" customFormat="1" ht="16.899999999999999" customHeight="1">
      <c r="B2613" s="32"/>
      <c r="C2613" s="215" t="s">
        <v>1</v>
      </c>
      <c r="D2613" s="215" t="s">
        <v>4309</v>
      </c>
      <c r="E2613" s="17" t="s">
        <v>1</v>
      </c>
      <c r="F2613" s="216">
        <v>36</v>
      </c>
      <c r="H2613" s="32"/>
    </row>
    <row r="2614" spans="2:8" s="1" customFormat="1" ht="16.899999999999999" customHeight="1">
      <c r="B2614" s="32"/>
      <c r="C2614" s="215" t="s">
        <v>1</v>
      </c>
      <c r="D2614" s="215" t="s">
        <v>4310</v>
      </c>
      <c r="E2614" s="17" t="s">
        <v>1</v>
      </c>
      <c r="F2614" s="216">
        <v>39</v>
      </c>
      <c r="H2614" s="32"/>
    </row>
    <row r="2615" spans="2:8" s="1" customFormat="1" ht="16.899999999999999" customHeight="1">
      <c r="B2615" s="32"/>
      <c r="C2615" s="215" t="s">
        <v>1</v>
      </c>
      <c r="D2615" s="215" t="s">
        <v>4311</v>
      </c>
      <c r="E2615" s="17" t="s">
        <v>1</v>
      </c>
      <c r="F2615" s="216">
        <v>8.4</v>
      </c>
      <c r="H2615" s="32"/>
    </row>
    <row r="2616" spans="2:8" s="1" customFormat="1" ht="16.899999999999999" customHeight="1">
      <c r="B2616" s="32"/>
      <c r="C2616" s="215" t="s">
        <v>1</v>
      </c>
      <c r="D2616" s="215" t="s">
        <v>4312</v>
      </c>
      <c r="E2616" s="17" t="s">
        <v>1</v>
      </c>
      <c r="F2616" s="216">
        <v>54.6</v>
      </c>
      <c r="H2616" s="32"/>
    </row>
    <row r="2617" spans="2:8" s="1" customFormat="1" ht="16.899999999999999" customHeight="1">
      <c r="B2617" s="32"/>
      <c r="C2617" s="215" t="s">
        <v>1</v>
      </c>
      <c r="D2617" s="215" t="s">
        <v>4313</v>
      </c>
      <c r="E2617" s="17" t="s">
        <v>1</v>
      </c>
      <c r="F2617" s="216">
        <v>6.6</v>
      </c>
      <c r="H2617" s="32"/>
    </row>
    <row r="2618" spans="2:8" s="1" customFormat="1" ht="16.899999999999999" customHeight="1">
      <c r="B2618" s="32"/>
      <c r="C2618" s="215" t="s">
        <v>1</v>
      </c>
      <c r="D2618" s="215" t="s">
        <v>4314</v>
      </c>
      <c r="E2618" s="17" t="s">
        <v>1</v>
      </c>
      <c r="F2618" s="216">
        <v>7.2</v>
      </c>
      <c r="H2618" s="32"/>
    </row>
    <row r="2619" spans="2:8" s="1" customFormat="1" ht="16.899999999999999" customHeight="1">
      <c r="B2619" s="32"/>
      <c r="C2619" s="215" t="s">
        <v>1</v>
      </c>
      <c r="D2619" s="215" t="s">
        <v>4315</v>
      </c>
      <c r="E2619" s="17" t="s">
        <v>1</v>
      </c>
      <c r="F2619" s="216">
        <v>6.6</v>
      </c>
      <c r="H2619" s="32"/>
    </row>
    <row r="2620" spans="2:8" s="1" customFormat="1" ht="16.899999999999999" customHeight="1">
      <c r="B2620" s="32"/>
      <c r="C2620" s="215" t="s">
        <v>1</v>
      </c>
      <c r="D2620" s="215" t="s">
        <v>4316</v>
      </c>
      <c r="E2620" s="17" t="s">
        <v>1</v>
      </c>
      <c r="F2620" s="216">
        <v>3.6</v>
      </c>
      <c r="H2620" s="32"/>
    </row>
    <row r="2621" spans="2:8" s="1" customFormat="1" ht="16.899999999999999" customHeight="1">
      <c r="B2621" s="32"/>
      <c r="C2621" s="215" t="s">
        <v>1</v>
      </c>
      <c r="D2621" s="215" t="s">
        <v>4317</v>
      </c>
      <c r="E2621" s="17" t="s">
        <v>1</v>
      </c>
      <c r="F2621" s="216">
        <v>6.4</v>
      </c>
      <c r="H2621" s="32"/>
    </row>
    <row r="2622" spans="2:8" s="1" customFormat="1" ht="16.899999999999999" customHeight="1">
      <c r="B2622" s="32"/>
      <c r="C2622" s="215" t="s">
        <v>1</v>
      </c>
      <c r="D2622" s="215" t="s">
        <v>4318</v>
      </c>
      <c r="E2622" s="17" t="s">
        <v>1</v>
      </c>
      <c r="F2622" s="216">
        <v>3.6</v>
      </c>
      <c r="H2622" s="32"/>
    </row>
    <row r="2623" spans="2:8" s="1" customFormat="1" ht="16.899999999999999" customHeight="1">
      <c r="B2623" s="32"/>
      <c r="C2623" s="215" t="s">
        <v>1</v>
      </c>
      <c r="D2623" s="215" t="s">
        <v>4319</v>
      </c>
      <c r="E2623" s="17" t="s">
        <v>1</v>
      </c>
      <c r="F2623" s="216">
        <v>12</v>
      </c>
      <c r="H2623" s="32"/>
    </row>
    <row r="2624" spans="2:8" s="1" customFormat="1" ht="16.899999999999999" customHeight="1">
      <c r="B2624" s="32"/>
      <c r="C2624" s="215" t="s">
        <v>1</v>
      </c>
      <c r="D2624" s="215" t="s">
        <v>4320</v>
      </c>
      <c r="E2624" s="17" t="s">
        <v>1</v>
      </c>
      <c r="F2624" s="216">
        <v>4</v>
      </c>
      <c r="H2624" s="32"/>
    </row>
    <row r="2625" spans="2:8" s="1" customFormat="1" ht="16.899999999999999" customHeight="1">
      <c r="B2625" s="32"/>
      <c r="C2625" s="215" t="s">
        <v>1</v>
      </c>
      <c r="D2625" s="215" t="s">
        <v>4321</v>
      </c>
      <c r="E2625" s="17" t="s">
        <v>1</v>
      </c>
      <c r="F2625" s="216">
        <v>8.4</v>
      </c>
      <c r="H2625" s="32"/>
    </row>
    <row r="2626" spans="2:8" s="1" customFormat="1" ht="16.899999999999999" customHeight="1">
      <c r="B2626" s="32"/>
      <c r="C2626" s="215" t="s">
        <v>1</v>
      </c>
      <c r="D2626" s="215" t="s">
        <v>4322</v>
      </c>
      <c r="E2626" s="17" t="s">
        <v>1</v>
      </c>
      <c r="F2626" s="216">
        <v>5.4</v>
      </c>
      <c r="H2626" s="32"/>
    </row>
    <row r="2627" spans="2:8" s="1" customFormat="1" ht="16.899999999999999" customHeight="1">
      <c r="B2627" s="32"/>
      <c r="C2627" s="215" t="s">
        <v>1</v>
      </c>
      <c r="D2627" s="215" t="s">
        <v>4323</v>
      </c>
      <c r="E2627" s="17" t="s">
        <v>1</v>
      </c>
      <c r="F2627" s="216">
        <v>12</v>
      </c>
      <c r="H2627" s="32"/>
    </row>
    <row r="2628" spans="2:8" s="1" customFormat="1" ht="16.899999999999999" customHeight="1">
      <c r="B2628" s="32"/>
      <c r="C2628" s="215" t="s">
        <v>4204</v>
      </c>
      <c r="D2628" s="215" t="s">
        <v>161</v>
      </c>
      <c r="E2628" s="17" t="s">
        <v>1</v>
      </c>
      <c r="F2628" s="216">
        <v>690.2</v>
      </c>
      <c r="H2628" s="32"/>
    </row>
    <row r="2629" spans="2:8" s="1" customFormat="1" ht="16.899999999999999" customHeight="1">
      <c r="B2629" s="32"/>
      <c r="C2629" s="217" t="s">
        <v>8385</v>
      </c>
      <c r="H2629" s="32"/>
    </row>
    <row r="2630" spans="2:8" s="1" customFormat="1" ht="16.899999999999999" customHeight="1">
      <c r="B2630" s="32"/>
      <c r="C2630" s="215" t="s">
        <v>4294</v>
      </c>
      <c r="D2630" s="215" t="s">
        <v>4295</v>
      </c>
      <c r="E2630" s="17" t="s">
        <v>396</v>
      </c>
      <c r="F2630" s="216">
        <v>690.2</v>
      </c>
      <c r="H2630" s="32"/>
    </row>
    <row r="2631" spans="2:8" s="1" customFormat="1" ht="16.899999999999999" customHeight="1">
      <c r="B2631" s="32"/>
      <c r="C2631" s="215" t="s">
        <v>4222</v>
      </c>
      <c r="D2631" s="215" t="s">
        <v>4223</v>
      </c>
      <c r="E2631" s="17" t="s">
        <v>178</v>
      </c>
      <c r="F2631" s="216">
        <v>225.054</v>
      </c>
      <c r="H2631" s="32"/>
    </row>
    <row r="2632" spans="2:8" s="1" customFormat="1" ht="16.899999999999999" customHeight="1">
      <c r="B2632" s="32"/>
      <c r="C2632" s="211" t="s">
        <v>4202</v>
      </c>
      <c r="D2632" s="212" t="s">
        <v>4202</v>
      </c>
      <c r="E2632" s="213" t="s">
        <v>396</v>
      </c>
      <c r="F2632" s="214">
        <v>188.6</v>
      </c>
      <c r="H2632" s="32"/>
    </row>
    <row r="2633" spans="2:8" s="1" customFormat="1" ht="16.899999999999999" customHeight="1">
      <c r="B2633" s="32"/>
      <c r="C2633" s="215" t="s">
        <v>1</v>
      </c>
      <c r="D2633" s="215" t="s">
        <v>4258</v>
      </c>
      <c r="E2633" s="17" t="s">
        <v>1</v>
      </c>
      <c r="F2633" s="216">
        <v>91.2</v>
      </c>
      <c r="H2633" s="32"/>
    </row>
    <row r="2634" spans="2:8" s="1" customFormat="1" ht="16.899999999999999" customHeight="1">
      <c r="B2634" s="32"/>
      <c r="C2634" s="215" t="s">
        <v>1</v>
      </c>
      <c r="D2634" s="215" t="s">
        <v>1569</v>
      </c>
      <c r="E2634" s="17" t="s">
        <v>1</v>
      </c>
      <c r="F2634" s="216">
        <v>24</v>
      </c>
      <c r="H2634" s="32"/>
    </row>
    <row r="2635" spans="2:8" s="1" customFormat="1" ht="16.899999999999999" customHeight="1">
      <c r="B2635" s="32"/>
      <c r="C2635" s="215" t="s">
        <v>1</v>
      </c>
      <c r="D2635" s="215" t="s">
        <v>1566</v>
      </c>
      <c r="E2635" s="17" t="s">
        <v>1</v>
      </c>
      <c r="F2635" s="216">
        <v>14.4</v>
      </c>
      <c r="H2635" s="32"/>
    </row>
    <row r="2636" spans="2:8" s="1" customFormat="1" ht="16.899999999999999" customHeight="1">
      <c r="B2636" s="32"/>
      <c r="C2636" s="215" t="s">
        <v>1</v>
      </c>
      <c r="D2636" s="215" t="s">
        <v>1561</v>
      </c>
      <c r="E2636" s="17" t="s">
        <v>1</v>
      </c>
      <c r="F2636" s="216">
        <v>3.6</v>
      </c>
      <c r="H2636" s="32"/>
    </row>
    <row r="2637" spans="2:8" s="1" customFormat="1" ht="16.899999999999999" customHeight="1">
      <c r="B2637" s="32"/>
      <c r="C2637" s="215" t="s">
        <v>1</v>
      </c>
      <c r="D2637" s="215" t="s">
        <v>4259</v>
      </c>
      <c r="E2637" s="17" t="s">
        <v>1</v>
      </c>
      <c r="F2637" s="216">
        <v>12</v>
      </c>
      <c r="H2637" s="32"/>
    </row>
    <row r="2638" spans="2:8" s="1" customFormat="1" ht="16.899999999999999" customHeight="1">
      <c r="B2638" s="32"/>
      <c r="C2638" s="215" t="s">
        <v>1</v>
      </c>
      <c r="D2638" s="215" t="s">
        <v>4260</v>
      </c>
      <c r="E2638" s="17" t="s">
        <v>1</v>
      </c>
      <c r="F2638" s="216">
        <v>9</v>
      </c>
      <c r="H2638" s="32"/>
    </row>
    <row r="2639" spans="2:8" s="1" customFormat="1" ht="16.899999999999999" customHeight="1">
      <c r="B2639" s="32"/>
      <c r="C2639" s="215" t="s">
        <v>1</v>
      </c>
      <c r="D2639" s="215" t="s">
        <v>4261</v>
      </c>
      <c r="E2639" s="17" t="s">
        <v>1</v>
      </c>
      <c r="F2639" s="216">
        <v>2.4</v>
      </c>
      <c r="H2639" s="32"/>
    </row>
    <row r="2640" spans="2:8" s="1" customFormat="1" ht="16.899999999999999" customHeight="1">
      <c r="B2640" s="32"/>
      <c r="C2640" s="215" t="s">
        <v>1</v>
      </c>
      <c r="D2640" s="215" t="s">
        <v>4262</v>
      </c>
      <c r="E2640" s="17" t="s">
        <v>1</v>
      </c>
      <c r="F2640" s="216">
        <v>11.7</v>
      </c>
      <c r="H2640" s="32"/>
    </row>
    <row r="2641" spans="2:8" s="1" customFormat="1" ht="16.899999999999999" customHeight="1">
      <c r="B2641" s="32"/>
      <c r="C2641" s="215" t="s">
        <v>1</v>
      </c>
      <c r="D2641" s="215" t="s">
        <v>1570</v>
      </c>
      <c r="E2641" s="17" t="s">
        <v>1</v>
      </c>
      <c r="F2641" s="216">
        <v>1.2</v>
      </c>
      <c r="H2641" s="32"/>
    </row>
    <row r="2642" spans="2:8" s="1" customFormat="1" ht="16.899999999999999" customHeight="1">
      <c r="B2642" s="32"/>
      <c r="C2642" s="215" t="s">
        <v>1</v>
      </c>
      <c r="D2642" s="215" t="s">
        <v>4263</v>
      </c>
      <c r="E2642" s="17" t="s">
        <v>1</v>
      </c>
      <c r="F2642" s="216">
        <v>2.7</v>
      </c>
      <c r="H2642" s="32"/>
    </row>
    <row r="2643" spans="2:8" s="1" customFormat="1" ht="16.899999999999999" customHeight="1">
      <c r="B2643" s="32"/>
      <c r="C2643" s="215" t="s">
        <v>1</v>
      </c>
      <c r="D2643" s="215" t="s">
        <v>1564</v>
      </c>
      <c r="E2643" s="17" t="s">
        <v>1</v>
      </c>
      <c r="F2643" s="216">
        <v>1.8</v>
      </c>
      <c r="H2643" s="32"/>
    </row>
    <row r="2644" spans="2:8" s="1" customFormat="1" ht="16.899999999999999" customHeight="1">
      <c r="B2644" s="32"/>
      <c r="C2644" s="215" t="s">
        <v>1</v>
      </c>
      <c r="D2644" s="215" t="s">
        <v>4264</v>
      </c>
      <c r="E2644" s="17" t="s">
        <v>1</v>
      </c>
      <c r="F2644" s="216">
        <v>0.9</v>
      </c>
      <c r="H2644" s="32"/>
    </row>
    <row r="2645" spans="2:8" s="1" customFormat="1" ht="16.899999999999999" customHeight="1">
      <c r="B2645" s="32"/>
      <c r="C2645" s="215" t="s">
        <v>1</v>
      </c>
      <c r="D2645" s="215" t="s">
        <v>4265</v>
      </c>
      <c r="E2645" s="17" t="s">
        <v>1</v>
      </c>
      <c r="F2645" s="216">
        <v>1.4</v>
      </c>
      <c r="H2645" s="32"/>
    </row>
    <row r="2646" spans="2:8" s="1" customFormat="1" ht="16.899999999999999" customHeight="1">
      <c r="B2646" s="32"/>
      <c r="C2646" s="215" t="s">
        <v>1</v>
      </c>
      <c r="D2646" s="215" t="s">
        <v>1570</v>
      </c>
      <c r="E2646" s="17" t="s">
        <v>1</v>
      </c>
      <c r="F2646" s="216">
        <v>1.2</v>
      </c>
      <c r="H2646" s="32"/>
    </row>
    <row r="2647" spans="2:8" s="1" customFormat="1" ht="16.899999999999999" customHeight="1">
      <c r="B2647" s="32"/>
      <c r="C2647" s="215" t="s">
        <v>1</v>
      </c>
      <c r="D2647" s="215" t="s">
        <v>4266</v>
      </c>
      <c r="E2647" s="17" t="s">
        <v>1</v>
      </c>
      <c r="F2647" s="216">
        <v>3.6</v>
      </c>
      <c r="H2647" s="32"/>
    </row>
    <row r="2648" spans="2:8" s="1" customFormat="1" ht="16.899999999999999" customHeight="1">
      <c r="B2648" s="32"/>
      <c r="C2648" s="215" t="s">
        <v>1</v>
      </c>
      <c r="D2648" s="215" t="s">
        <v>4267</v>
      </c>
      <c r="E2648" s="17" t="s">
        <v>1</v>
      </c>
      <c r="F2648" s="216">
        <v>2.4</v>
      </c>
      <c r="H2648" s="32"/>
    </row>
    <row r="2649" spans="2:8" s="1" customFormat="1" ht="16.899999999999999" customHeight="1">
      <c r="B2649" s="32"/>
      <c r="C2649" s="215" t="s">
        <v>1</v>
      </c>
      <c r="D2649" s="215" t="s">
        <v>4268</v>
      </c>
      <c r="E2649" s="17" t="s">
        <v>1</v>
      </c>
      <c r="F2649" s="216">
        <v>0.9</v>
      </c>
      <c r="H2649" s="32"/>
    </row>
    <row r="2650" spans="2:8" s="1" customFormat="1" ht="16.899999999999999" customHeight="1">
      <c r="B2650" s="32"/>
      <c r="C2650" s="215" t="s">
        <v>1</v>
      </c>
      <c r="D2650" s="215" t="s">
        <v>4269</v>
      </c>
      <c r="E2650" s="17" t="s">
        <v>1</v>
      </c>
      <c r="F2650" s="216">
        <v>1.8</v>
      </c>
      <c r="H2650" s="32"/>
    </row>
    <row r="2651" spans="2:8" s="1" customFormat="1" ht="16.899999999999999" customHeight="1">
      <c r="B2651" s="32"/>
      <c r="C2651" s="215" t="s">
        <v>1</v>
      </c>
      <c r="D2651" s="215" t="s">
        <v>4286</v>
      </c>
      <c r="E2651" s="17" t="s">
        <v>1</v>
      </c>
      <c r="F2651" s="216">
        <v>2.4</v>
      </c>
      <c r="H2651" s="32"/>
    </row>
    <row r="2652" spans="2:8" s="1" customFormat="1" ht="16.899999999999999" customHeight="1">
      <c r="B2652" s="32"/>
      <c r="C2652" s="215" t="s">
        <v>4202</v>
      </c>
      <c r="D2652" s="215" t="s">
        <v>161</v>
      </c>
      <c r="E2652" s="17" t="s">
        <v>1</v>
      </c>
      <c r="F2652" s="216">
        <v>188.6</v>
      </c>
      <c r="H2652" s="32"/>
    </row>
    <row r="2653" spans="2:8" s="1" customFormat="1" ht="16.899999999999999" customHeight="1">
      <c r="B2653" s="32"/>
      <c r="C2653" s="217" t="s">
        <v>8385</v>
      </c>
      <c r="H2653" s="32"/>
    </row>
    <row r="2654" spans="2:8" s="1" customFormat="1" ht="16.899999999999999" customHeight="1">
      <c r="B2654" s="32"/>
      <c r="C2654" s="215" t="s">
        <v>4283</v>
      </c>
      <c r="D2654" s="215" t="s">
        <v>4284</v>
      </c>
      <c r="E2654" s="17" t="s">
        <v>170</v>
      </c>
      <c r="F2654" s="216">
        <v>188.6</v>
      </c>
      <c r="H2654" s="32"/>
    </row>
    <row r="2655" spans="2:8" s="1" customFormat="1" ht="16.899999999999999" customHeight="1">
      <c r="B2655" s="32"/>
      <c r="C2655" s="215" t="s">
        <v>4216</v>
      </c>
      <c r="D2655" s="215" t="s">
        <v>4217</v>
      </c>
      <c r="E2655" s="17" t="s">
        <v>178</v>
      </c>
      <c r="F2655" s="216">
        <v>56.58</v>
      </c>
      <c r="H2655" s="32"/>
    </row>
    <row r="2656" spans="2:8" s="1" customFormat="1" ht="16.899999999999999" customHeight="1">
      <c r="B2656" s="32"/>
      <c r="C2656" s="215" t="s">
        <v>4239</v>
      </c>
      <c r="D2656" s="215" t="s">
        <v>4240</v>
      </c>
      <c r="E2656" s="17" t="s">
        <v>178</v>
      </c>
      <c r="F2656" s="216">
        <v>56.58</v>
      </c>
      <c r="H2656" s="32"/>
    </row>
    <row r="2657" spans="2:8" s="1" customFormat="1" ht="26.45" customHeight="1">
      <c r="B2657" s="32"/>
      <c r="C2657" s="210" t="s">
        <v>8429</v>
      </c>
      <c r="D2657" s="210" t="s">
        <v>101</v>
      </c>
      <c r="H2657" s="32"/>
    </row>
    <row r="2658" spans="2:8" s="1" customFormat="1" ht="16.899999999999999" customHeight="1">
      <c r="B2658" s="32"/>
      <c r="C2658" s="211" t="s">
        <v>4605</v>
      </c>
      <c r="D2658" s="212" t="s">
        <v>4606</v>
      </c>
      <c r="E2658" s="213" t="s">
        <v>178</v>
      </c>
      <c r="F2658" s="214">
        <v>1143</v>
      </c>
      <c r="H2658" s="32"/>
    </row>
    <row r="2659" spans="2:8" s="1" customFormat="1" ht="16.899999999999999" customHeight="1">
      <c r="B2659" s="32"/>
      <c r="C2659" s="215" t="s">
        <v>1</v>
      </c>
      <c r="D2659" s="215" t="s">
        <v>4673</v>
      </c>
      <c r="E2659" s="17" t="s">
        <v>1</v>
      </c>
      <c r="F2659" s="216">
        <v>0</v>
      </c>
      <c r="H2659" s="32"/>
    </row>
    <row r="2660" spans="2:8" s="1" customFormat="1" ht="16.899999999999999" customHeight="1">
      <c r="B2660" s="32"/>
      <c r="C2660" s="215" t="s">
        <v>1</v>
      </c>
      <c r="D2660" s="215" t="s">
        <v>4674</v>
      </c>
      <c r="E2660" s="17" t="s">
        <v>1</v>
      </c>
      <c r="F2660" s="216">
        <v>0</v>
      </c>
      <c r="H2660" s="32"/>
    </row>
    <row r="2661" spans="2:8" s="1" customFormat="1" ht="16.899999999999999" customHeight="1">
      <c r="B2661" s="32"/>
      <c r="C2661" s="215" t="s">
        <v>1</v>
      </c>
      <c r="D2661" s="215" t="s">
        <v>4675</v>
      </c>
      <c r="E2661" s="17" t="s">
        <v>1</v>
      </c>
      <c r="F2661" s="216">
        <v>0</v>
      </c>
      <c r="H2661" s="32"/>
    </row>
    <row r="2662" spans="2:8" s="1" customFormat="1" ht="16.899999999999999" customHeight="1">
      <c r="B2662" s="32"/>
      <c r="C2662" s="215" t="s">
        <v>1</v>
      </c>
      <c r="D2662" s="215" t="s">
        <v>1</v>
      </c>
      <c r="E2662" s="17" t="s">
        <v>1</v>
      </c>
      <c r="F2662" s="216">
        <v>0</v>
      </c>
      <c r="H2662" s="32"/>
    </row>
    <row r="2663" spans="2:8" s="1" customFormat="1" ht="16.899999999999999" customHeight="1">
      <c r="B2663" s="32"/>
      <c r="C2663" s="215" t="s">
        <v>1</v>
      </c>
      <c r="D2663" s="215" t="s">
        <v>2547</v>
      </c>
      <c r="E2663" s="17" t="s">
        <v>1</v>
      </c>
      <c r="F2663" s="216">
        <v>0</v>
      </c>
      <c r="H2663" s="32"/>
    </row>
    <row r="2664" spans="2:8" s="1" customFormat="1" ht="16.899999999999999" customHeight="1">
      <c r="B2664" s="32"/>
      <c r="C2664" s="215" t="s">
        <v>1</v>
      </c>
      <c r="D2664" s="215" t="s">
        <v>4676</v>
      </c>
      <c r="E2664" s="17" t="s">
        <v>1</v>
      </c>
      <c r="F2664" s="216">
        <v>0</v>
      </c>
      <c r="H2664" s="32"/>
    </row>
    <row r="2665" spans="2:8" s="1" customFormat="1" ht="16.899999999999999" customHeight="1">
      <c r="B2665" s="32"/>
      <c r="C2665" s="215" t="s">
        <v>1</v>
      </c>
      <c r="D2665" s="215" t="s">
        <v>4677</v>
      </c>
      <c r="E2665" s="17" t="s">
        <v>1</v>
      </c>
      <c r="F2665" s="216">
        <v>0</v>
      </c>
      <c r="H2665" s="32"/>
    </row>
    <row r="2666" spans="2:8" s="1" customFormat="1" ht="16.899999999999999" customHeight="1">
      <c r="B2666" s="32"/>
      <c r="C2666" s="215" t="s">
        <v>1</v>
      </c>
      <c r="D2666" s="215" t="s">
        <v>4678</v>
      </c>
      <c r="E2666" s="17" t="s">
        <v>1</v>
      </c>
      <c r="F2666" s="216">
        <v>0</v>
      </c>
      <c r="H2666" s="32"/>
    </row>
    <row r="2667" spans="2:8" s="1" customFormat="1" ht="16.899999999999999" customHeight="1">
      <c r="B2667" s="32"/>
      <c r="C2667" s="215" t="s">
        <v>1</v>
      </c>
      <c r="D2667" s="215" t="s">
        <v>4679</v>
      </c>
      <c r="E2667" s="17" t="s">
        <v>1</v>
      </c>
      <c r="F2667" s="216">
        <v>0</v>
      </c>
      <c r="H2667" s="32"/>
    </row>
    <row r="2668" spans="2:8" s="1" customFormat="1" ht="16.899999999999999" customHeight="1">
      <c r="B2668" s="32"/>
      <c r="C2668" s="215" t="s">
        <v>1</v>
      </c>
      <c r="D2668" s="215" t="s">
        <v>4680</v>
      </c>
      <c r="E2668" s="17" t="s">
        <v>1</v>
      </c>
      <c r="F2668" s="216">
        <v>0</v>
      </c>
      <c r="H2668" s="32"/>
    </row>
    <row r="2669" spans="2:8" s="1" customFormat="1" ht="16.899999999999999" customHeight="1">
      <c r="B2669" s="32"/>
      <c r="C2669" s="215" t="s">
        <v>1</v>
      </c>
      <c r="D2669" s="215" t="s">
        <v>4681</v>
      </c>
      <c r="E2669" s="17" t="s">
        <v>1</v>
      </c>
      <c r="F2669" s="216">
        <v>0</v>
      </c>
      <c r="H2669" s="32"/>
    </row>
    <row r="2670" spans="2:8" s="1" customFormat="1" ht="16.899999999999999" customHeight="1">
      <c r="B2670" s="32"/>
      <c r="C2670" s="215" t="s">
        <v>1</v>
      </c>
      <c r="D2670" s="215" t="s">
        <v>4682</v>
      </c>
      <c r="E2670" s="17" t="s">
        <v>1</v>
      </c>
      <c r="F2670" s="216">
        <v>0</v>
      </c>
      <c r="H2670" s="32"/>
    </row>
    <row r="2671" spans="2:8" s="1" customFormat="1" ht="16.899999999999999" customHeight="1">
      <c r="B2671" s="32"/>
      <c r="C2671" s="215" t="s">
        <v>1</v>
      </c>
      <c r="D2671" s="215" t="s">
        <v>4683</v>
      </c>
      <c r="E2671" s="17" t="s">
        <v>1</v>
      </c>
      <c r="F2671" s="216">
        <v>0</v>
      </c>
      <c r="H2671" s="32"/>
    </row>
    <row r="2672" spans="2:8" s="1" customFormat="1" ht="16.899999999999999" customHeight="1">
      <c r="B2672" s="32"/>
      <c r="C2672" s="215" t="s">
        <v>1</v>
      </c>
      <c r="D2672" s="215" t="s">
        <v>1</v>
      </c>
      <c r="E2672" s="17" t="s">
        <v>1</v>
      </c>
      <c r="F2672" s="216">
        <v>0</v>
      </c>
      <c r="H2672" s="32"/>
    </row>
    <row r="2673" spans="2:8" s="1" customFormat="1" ht="16.899999999999999" customHeight="1">
      <c r="B2673" s="32"/>
      <c r="C2673" s="215" t="s">
        <v>1</v>
      </c>
      <c r="D2673" s="215" t="s">
        <v>4684</v>
      </c>
      <c r="E2673" s="17" t="s">
        <v>1</v>
      </c>
      <c r="F2673" s="216">
        <v>0</v>
      </c>
      <c r="H2673" s="32"/>
    </row>
    <row r="2674" spans="2:8" s="1" customFormat="1" ht="16.899999999999999" customHeight="1">
      <c r="B2674" s="32"/>
      <c r="C2674" s="215" t="s">
        <v>1</v>
      </c>
      <c r="D2674" s="215" t="s">
        <v>4685</v>
      </c>
      <c r="E2674" s="17" t="s">
        <v>1</v>
      </c>
      <c r="F2674" s="216">
        <v>51.975000000000001</v>
      </c>
      <c r="H2674" s="32"/>
    </row>
    <row r="2675" spans="2:8" s="1" customFormat="1" ht="16.899999999999999" customHeight="1">
      <c r="B2675" s="32"/>
      <c r="C2675" s="215" t="s">
        <v>1</v>
      </c>
      <c r="D2675" s="215" t="s">
        <v>4686</v>
      </c>
      <c r="E2675" s="17" t="s">
        <v>1</v>
      </c>
      <c r="F2675" s="216">
        <v>-1.2</v>
      </c>
      <c r="H2675" s="32"/>
    </row>
    <row r="2676" spans="2:8" s="1" customFormat="1" ht="16.899999999999999" customHeight="1">
      <c r="B2676" s="32"/>
      <c r="C2676" s="215" t="s">
        <v>1</v>
      </c>
      <c r="D2676" s="215" t="s">
        <v>4687</v>
      </c>
      <c r="E2676" s="17" t="s">
        <v>1</v>
      </c>
      <c r="F2676" s="216">
        <v>0</v>
      </c>
      <c r="H2676" s="32"/>
    </row>
    <row r="2677" spans="2:8" s="1" customFormat="1" ht="16.899999999999999" customHeight="1">
      <c r="B2677" s="32"/>
      <c r="C2677" s="215" t="s">
        <v>1</v>
      </c>
      <c r="D2677" s="215" t="s">
        <v>4688</v>
      </c>
      <c r="E2677" s="17" t="s">
        <v>1</v>
      </c>
      <c r="F2677" s="216">
        <v>416.25</v>
      </c>
      <c r="H2677" s="32"/>
    </row>
    <row r="2678" spans="2:8" s="1" customFormat="1" ht="16.899999999999999" customHeight="1">
      <c r="B2678" s="32"/>
      <c r="C2678" s="215" t="s">
        <v>1</v>
      </c>
      <c r="D2678" s="215" t="s">
        <v>4689</v>
      </c>
      <c r="E2678" s="17" t="s">
        <v>1</v>
      </c>
      <c r="F2678" s="216">
        <v>-1.08</v>
      </c>
      <c r="H2678" s="32"/>
    </row>
    <row r="2679" spans="2:8" s="1" customFormat="1" ht="16.899999999999999" customHeight="1">
      <c r="B2679" s="32"/>
      <c r="C2679" s="215" t="s">
        <v>1</v>
      </c>
      <c r="D2679" s="215" t="s">
        <v>4690</v>
      </c>
      <c r="E2679" s="17" t="s">
        <v>1</v>
      </c>
      <c r="F2679" s="216">
        <v>-2</v>
      </c>
      <c r="H2679" s="32"/>
    </row>
    <row r="2680" spans="2:8" s="1" customFormat="1" ht="16.899999999999999" customHeight="1">
      <c r="B2680" s="32"/>
      <c r="C2680" s="215" t="s">
        <v>1</v>
      </c>
      <c r="D2680" s="215" t="s">
        <v>4691</v>
      </c>
      <c r="E2680" s="17" t="s">
        <v>1</v>
      </c>
      <c r="F2680" s="216">
        <v>-30.24</v>
      </c>
      <c r="H2680" s="32"/>
    </row>
    <row r="2681" spans="2:8" s="1" customFormat="1" ht="16.899999999999999" customHeight="1">
      <c r="B2681" s="32"/>
      <c r="C2681" s="215" t="s">
        <v>1</v>
      </c>
      <c r="D2681" s="215" t="s">
        <v>4692</v>
      </c>
      <c r="E2681" s="17" t="s">
        <v>1</v>
      </c>
      <c r="F2681" s="216">
        <v>-7.68</v>
      </c>
      <c r="H2681" s="32"/>
    </row>
    <row r="2682" spans="2:8" s="1" customFormat="1" ht="16.899999999999999" customHeight="1">
      <c r="B2682" s="32"/>
      <c r="C2682" s="215" t="s">
        <v>1</v>
      </c>
      <c r="D2682" s="215" t="s">
        <v>4693</v>
      </c>
      <c r="E2682" s="17" t="s">
        <v>1</v>
      </c>
      <c r="F2682" s="216">
        <v>-2.88</v>
      </c>
      <c r="H2682" s="32"/>
    </row>
    <row r="2683" spans="2:8" s="1" customFormat="1" ht="16.899999999999999" customHeight="1">
      <c r="B2683" s="32"/>
      <c r="C2683" s="215" t="s">
        <v>1</v>
      </c>
      <c r="D2683" s="215" t="s">
        <v>4694</v>
      </c>
      <c r="E2683" s="17" t="s">
        <v>1</v>
      </c>
      <c r="F2683" s="216">
        <v>-6.3</v>
      </c>
      <c r="H2683" s="32"/>
    </row>
    <row r="2684" spans="2:8" s="1" customFormat="1" ht="16.899999999999999" customHeight="1">
      <c r="B2684" s="32"/>
      <c r="C2684" s="215" t="s">
        <v>1</v>
      </c>
      <c r="D2684" s="215" t="s">
        <v>4695</v>
      </c>
      <c r="E2684" s="17" t="s">
        <v>1</v>
      </c>
      <c r="F2684" s="216">
        <v>-40.32</v>
      </c>
      <c r="H2684" s="32"/>
    </row>
    <row r="2685" spans="2:8" s="1" customFormat="1" ht="16.899999999999999" customHeight="1">
      <c r="B2685" s="32"/>
      <c r="C2685" s="215" t="s">
        <v>1</v>
      </c>
      <c r="D2685" s="215" t="s">
        <v>4696</v>
      </c>
      <c r="E2685" s="17" t="s">
        <v>1</v>
      </c>
      <c r="F2685" s="216">
        <v>-60.48</v>
      </c>
      <c r="H2685" s="32"/>
    </row>
    <row r="2686" spans="2:8" s="1" customFormat="1" ht="16.899999999999999" customHeight="1">
      <c r="B2686" s="32"/>
      <c r="C2686" s="215" t="s">
        <v>1</v>
      </c>
      <c r="D2686" s="215" t="s">
        <v>4697</v>
      </c>
      <c r="E2686" s="17" t="s">
        <v>1</v>
      </c>
      <c r="F2686" s="216">
        <v>0</v>
      </c>
      <c r="H2686" s="32"/>
    </row>
    <row r="2687" spans="2:8" s="1" customFormat="1" ht="16.899999999999999" customHeight="1">
      <c r="B2687" s="32"/>
      <c r="C2687" s="215" t="s">
        <v>1</v>
      </c>
      <c r="D2687" s="215" t="s">
        <v>4698</v>
      </c>
      <c r="E2687" s="17" t="s">
        <v>1</v>
      </c>
      <c r="F2687" s="216">
        <v>0</v>
      </c>
      <c r="H2687" s="32"/>
    </row>
    <row r="2688" spans="2:8" s="1" customFormat="1" ht="16.899999999999999" customHeight="1">
      <c r="B2688" s="32"/>
      <c r="C2688" s="215" t="s">
        <v>1</v>
      </c>
      <c r="D2688" s="215" t="s">
        <v>4699</v>
      </c>
      <c r="E2688" s="17" t="s">
        <v>1</v>
      </c>
      <c r="F2688" s="216">
        <v>270</v>
      </c>
      <c r="H2688" s="32"/>
    </row>
    <row r="2689" spans="2:8" s="1" customFormat="1" ht="16.899999999999999" customHeight="1">
      <c r="B2689" s="32"/>
      <c r="C2689" s="215" t="s">
        <v>1</v>
      </c>
      <c r="D2689" s="215" t="s">
        <v>4700</v>
      </c>
      <c r="E2689" s="17" t="s">
        <v>1</v>
      </c>
      <c r="F2689" s="216">
        <v>-60.48</v>
      </c>
      <c r="H2689" s="32"/>
    </row>
    <row r="2690" spans="2:8" s="1" customFormat="1" ht="16.899999999999999" customHeight="1">
      <c r="B2690" s="32"/>
      <c r="C2690" s="215" t="s">
        <v>1</v>
      </c>
      <c r="D2690" s="215" t="s">
        <v>4701</v>
      </c>
      <c r="E2690" s="17" t="s">
        <v>1</v>
      </c>
      <c r="F2690" s="216">
        <v>-4.32</v>
      </c>
      <c r="H2690" s="32"/>
    </row>
    <row r="2691" spans="2:8" s="1" customFormat="1" ht="16.899999999999999" customHeight="1">
      <c r="B2691" s="32"/>
      <c r="C2691" s="215" t="s">
        <v>1</v>
      </c>
      <c r="D2691" s="215" t="s">
        <v>4702</v>
      </c>
      <c r="E2691" s="17" t="s">
        <v>1</v>
      </c>
      <c r="F2691" s="216">
        <v>-8.64</v>
      </c>
      <c r="H2691" s="32"/>
    </row>
    <row r="2692" spans="2:8" s="1" customFormat="1" ht="16.899999999999999" customHeight="1">
      <c r="B2692" s="32"/>
      <c r="C2692" s="215" t="s">
        <v>1</v>
      </c>
      <c r="D2692" s="215" t="s">
        <v>4703</v>
      </c>
      <c r="E2692" s="17" t="s">
        <v>1</v>
      </c>
      <c r="F2692" s="216">
        <v>0</v>
      </c>
      <c r="H2692" s="32"/>
    </row>
    <row r="2693" spans="2:8" s="1" customFormat="1" ht="16.899999999999999" customHeight="1">
      <c r="B2693" s="32"/>
      <c r="C2693" s="215" t="s">
        <v>1</v>
      </c>
      <c r="D2693" s="215" t="s">
        <v>4704</v>
      </c>
      <c r="E2693" s="17" t="s">
        <v>1</v>
      </c>
      <c r="F2693" s="216">
        <v>36.75</v>
      </c>
      <c r="H2693" s="32"/>
    </row>
    <row r="2694" spans="2:8" s="1" customFormat="1" ht="16.899999999999999" customHeight="1">
      <c r="B2694" s="32"/>
      <c r="C2694" s="215" t="s">
        <v>1</v>
      </c>
      <c r="D2694" s="215" t="s">
        <v>4705</v>
      </c>
      <c r="E2694" s="17" t="s">
        <v>1</v>
      </c>
      <c r="F2694" s="216">
        <v>-2.52</v>
      </c>
      <c r="H2694" s="32"/>
    </row>
    <row r="2695" spans="2:8" s="1" customFormat="1" ht="16.899999999999999" customHeight="1">
      <c r="B2695" s="32"/>
      <c r="C2695" s="215" t="s">
        <v>1</v>
      </c>
      <c r="D2695" s="215" t="s">
        <v>4706</v>
      </c>
      <c r="E2695" s="17" t="s">
        <v>1</v>
      </c>
      <c r="F2695" s="216">
        <v>-8.64</v>
      </c>
      <c r="H2695" s="32"/>
    </row>
    <row r="2696" spans="2:8" s="1" customFormat="1" ht="16.899999999999999" customHeight="1">
      <c r="B2696" s="32"/>
      <c r="C2696" s="215" t="s">
        <v>1</v>
      </c>
      <c r="D2696" s="215" t="s">
        <v>4707</v>
      </c>
      <c r="E2696" s="17" t="s">
        <v>1</v>
      </c>
      <c r="F2696" s="216">
        <v>-1.08</v>
      </c>
      <c r="H2696" s="32"/>
    </row>
    <row r="2697" spans="2:8" s="1" customFormat="1" ht="16.899999999999999" customHeight="1">
      <c r="B2697" s="32"/>
      <c r="C2697" s="215" t="s">
        <v>1</v>
      </c>
      <c r="D2697" s="215" t="s">
        <v>1</v>
      </c>
      <c r="E2697" s="17" t="s">
        <v>1</v>
      </c>
      <c r="F2697" s="216">
        <v>0</v>
      </c>
      <c r="H2697" s="32"/>
    </row>
    <row r="2698" spans="2:8" s="1" customFormat="1" ht="16.899999999999999" customHeight="1">
      <c r="B2698" s="32"/>
      <c r="C2698" s="215" t="s">
        <v>1</v>
      </c>
      <c r="D2698" s="215" t="s">
        <v>4708</v>
      </c>
      <c r="E2698" s="17" t="s">
        <v>1</v>
      </c>
      <c r="F2698" s="216">
        <v>0</v>
      </c>
      <c r="H2698" s="32"/>
    </row>
    <row r="2699" spans="2:8" s="1" customFormat="1" ht="16.899999999999999" customHeight="1">
      <c r="B2699" s="32"/>
      <c r="C2699" s="215" t="s">
        <v>1</v>
      </c>
      <c r="D2699" s="215" t="s">
        <v>4709</v>
      </c>
      <c r="E2699" s="17" t="s">
        <v>1</v>
      </c>
      <c r="F2699" s="216">
        <v>123.75</v>
      </c>
      <c r="H2699" s="32"/>
    </row>
    <row r="2700" spans="2:8" s="1" customFormat="1" ht="16.899999999999999" customHeight="1">
      <c r="B2700" s="32"/>
      <c r="C2700" s="215" t="s">
        <v>1</v>
      </c>
      <c r="D2700" s="215" t="s">
        <v>4710</v>
      </c>
      <c r="E2700" s="17" t="s">
        <v>1</v>
      </c>
      <c r="F2700" s="216">
        <v>-30.24</v>
      </c>
      <c r="H2700" s="32"/>
    </row>
    <row r="2701" spans="2:8" s="1" customFormat="1" ht="16.899999999999999" customHeight="1">
      <c r="B2701" s="32"/>
      <c r="C2701" s="215" t="s">
        <v>1</v>
      </c>
      <c r="D2701" s="215" t="s">
        <v>4711</v>
      </c>
      <c r="E2701" s="17" t="s">
        <v>1</v>
      </c>
      <c r="F2701" s="216">
        <v>-6.48</v>
      </c>
      <c r="H2701" s="32"/>
    </row>
    <row r="2702" spans="2:8" s="1" customFormat="1" ht="16.899999999999999" customHeight="1">
      <c r="B2702" s="32"/>
      <c r="C2702" s="215" t="s">
        <v>1</v>
      </c>
      <c r="D2702" s="215" t="s">
        <v>4712</v>
      </c>
      <c r="E2702" s="17" t="s">
        <v>1</v>
      </c>
      <c r="F2702" s="216">
        <v>0</v>
      </c>
      <c r="H2702" s="32"/>
    </row>
    <row r="2703" spans="2:8" s="1" customFormat="1" ht="16.899999999999999" customHeight="1">
      <c r="B2703" s="32"/>
      <c r="C2703" s="215" t="s">
        <v>1</v>
      </c>
      <c r="D2703" s="215" t="s">
        <v>4713</v>
      </c>
      <c r="E2703" s="17" t="s">
        <v>1</v>
      </c>
      <c r="F2703" s="216">
        <v>46.8</v>
      </c>
      <c r="H2703" s="32"/>
    </row>
    <row r="2704" spans="2:8" s="1" customFormat="1" ht="16.899999999999999" customHeight="1">
      <c r="B2704" s="32"/>
      <c r="C2704" s="215" t="s">
        <v>1</v>
      </c>
      <c r="D2704" s="215" t="s">
        <v>4714</v>
      </c>
      <c r="E2704" s="17" t="s">
        <v>1</v>
      </c>
      <c r="F2704" s="216">
        <v>-10.08</v>
      </c>
      <c r="H2704" s="32"/>
    </row>
    <row r="2705" spans="2:8" s="1" customFormat="1" ht="16.899999999999999" customHeight="1">
      <c r="B2705" s="32"/>
      <c r="C2705" s="215" t="s">
        <v>1</v>
      </c>
      <c r="D2705" s="215" t="s">
        <v>4715</v>
      </c>
      <c r="E2705" s="17" t="s">
        <v>1</v>
      </c>
      <c r="F2705" s="216">
        <v>2.04</v>
      </c>
      <c r="H2705" s="32"/>
    </row>
    <row r="2706" spans="2:8" s="1" customFormat="1" ht="16.899999999999999" customHeight="1">
      <c r="B2706" s="32"/>
      <c r="C2706" s="215" t="s">
        <v>1</v>
      </c>
      <c r="D2706" s="215" t="s">
        <v>4716</v>
      </c>
      <c r="E2706" s="17" t="s">
        <v>1</v>
      </c>
      <c r="F2706" s="216">
        <v>0</v>
      </c>
      <c r="H2706" s="32"/>
    </row>
    <row r="2707" spans="2:8" s="1" customFormat="1" ht="16.899999999999999" customHeight="1">
      <c r="B2707" s="32"/>
      <c r="C2707" s="215" t="s">
        <v>1</v>
      </c>
      <c r="D2707" s="215" t="s">
        <v>4717</v>
      </c>
      <c r="E2707" s="17" t="s">
        <v>1</v>
      </c>
      <c r="F2707" s="216">
        <v>0</v>
      </c>
      <c r="H2707" s="32"/>
    </row>
    <row r="2708" spans="2:8" s="1" customFormat="1" ht="16.899999999999999" customHeight="1">
      <c r="B2708" s="32"/>
      <c r="C2708" s="215" t="s">
        <v>1</v>
      </c>
      <c r="D2708" s="215" t="s">
        <v>4718</v>
      </c>
      <c r="E2708" s="17" t="s">
        <v>1</v>
      </c>
      <c r="F2708" s="216">
        <v>53.865000000000002</v>
      </c>
      <c r="H2708" s="32"/>
    </row>
    <row r="2709" spans="2:8" s="1" customFormat="1" ht="16.899999999999999" customHeight="1">
      <c r="B2709" s="32"/>
      <c r="C2709" s="215" t="s">
        <v>1</v>
      </c>
      <c r="D2709" s="215" t="s">
        <v>4719</v>
      </c>
      <c r="E2709" s="17" t="s">
        <v>1</v>
      </c>
      <c r="F2709" s="216">
        <v>-3.4</v>
      </c>
      <c r="H2709" s="32"/>
    </row>
    <row r="2710" spans="2:8" s="1" customFormat="1" ht="16.899999999999999" customHeight="1">
      <c r="B2710" s="32"/>
      <c r="C2710" s="215" t="s">
        <v>1</v>
      </c>
      <c r="D2710" s="215" t="s">
        <v>4720</v>
      </c>
      <c r="E2710" s="17" t="s">
        <v>1</v>
      </c>
      <c r="F2710" s="216">
        <v>-2</v>
      </c>
      <c r="H2710" s="32"/>
    </row>
    <row r="2711" spans="2:8" s="1" customFormat="1" ht="16.899999999999999" customHeight="1">
      <c r="B2711" s="32"/>
      <c r="C2711" s="215" t="s">
        <v>1</v>
      </c>
      <c r="D2711" s="215" t="s">
        <v>4720</v>
      </c>
      <c r="E2711" s="17" t="s">
        <v>1</v>
      </c>
      <c r="F2711" s="216">
        <v>-2</v>
      </c>
      <c r="H2711" s="32"/>
    </row>
    <row r="2712" spans="2:8" s="1" customFormat="1" ht="16.899999999999999" customHeight="1">
      <c r="B2712" s="32"/>
      <c r="C2712" s="215" t="s">
        <v>1</v>
      </c>
      <c r="D2712" s="215" t="s">
        <v>4721</v>
      </c>
      <c r="E2712" s="17" t="s">
        <v>1</v>
      </c>
      <c r="F2712" s="216">
        <v>-2.4</v>
      </c>
      <c r="H2712" s="32"/>
    </row>
    <row r="2713" spans="2:8" s="1" customFormat="1" ht="16.899999999999999" customHeight="1">
      <c r="B2713" s="32"/>
      <c r="C2713" s="215" t="s">
        <v>1</v>
      </c>
      <c r="D2713" s="215" t="s">
        <v>4722</v>
      </c>
      <c r="E2713" s="17" t="s">
        <v>1</v>
      </c>
      <c r="F2713" s="216">
        <v>0</v>
      </c>
      <c r="H2713" s="32"/>
    </row>
    <row r="2714" spans="2:8" s="1" customFormat="1" ht="16.899999999999999" customHeight="1">
      <c r="B2714" s="32"/>
      <c r="C2714" s="215" t="s">
        <v>1</v>
      </c>
      <c r="D2714" s="215" t="s">
        <v>4723</v>
      </c>
      <c r="E2714" s="17" t="s">
        <v>1</v>
      </c>
      <c r="F2714" s="216">
        <v>27</v>
      </c>
      <c r="H2714" s="32"/>
    </row>
    <row r="2715" spans="2:8" s="1" customFormat="1" ht="16.899999999999999" customHeight="1">
      <c r="B2715" s="32"/>
      <c r="C2715" s="215" t="s">
        <v>1</v>
      </c>
      <c r="D2715" s="215" t="s">
        <v>1050</v>
      </c>
      <c r="E2715" s="17" t="s">
        <v>1</v>
      </c>
      <c r="F2715" s="216">
        <v>-10.08</v>
      </c>
      <c r="H2715" s="32"/>
    </row>
    <row r="2716" spans="2:8" s="1" customFormat="1" ht="16.899999999999999" customHeight="1">
      <c r="B2716" s="32"/>
      <c r="C2716" s="215" t="s">
        <v>1</v>
      </c>
      <c r="D2716" s="215" t="s">
        <v>4724</v>
      </c>
      <c r="E2716" s="17" t="s">
        <v>1</v>
      </c>
      <c r="F2716" s="216">
        <v>0</v>
      </c>
      <c r="H2716" s="32"/>
    </row>
    <row r="2717" spans="2:8" s="1" customFormat="1" ht="16.899999999999999" customHeight="1">
      <c r="B2717" s="32"/>
      <c r="C2717" s="215" t="s">
        <v>1</v>
      </c>
      <c r="D2717" s="215" t="s">
        <v>4725</v>
      </c>
      <c r="E2717" s="17" t="s">
        <v>1</v>
      </c>
      <c r="F2717" s="216">
        <v>54.9</v>
      </c>
      <c r="H2717" s="32"/>
    </row>
    <row r="2718" spans="2:8" s="1" customFormat="1" ht="16.899999999999999" customHeight="1">
      <c r="B2718" s="32"/>
      <c r="C2718" s="215" t="s">
        <v>1</v>
      </c>
      <c r="D2718" s="215" t="s">
        <v>4726</v>
      </c>
      <c r="E2718" s="17" t="s">
        <v>1</v>
      </c>
      <c r="F2718" s="216">
        <v>-10.08</v>
      </c>
      <c r="H2718" s="32"/>
    </row>
    <row r="2719" spans="2:8" s="1" customFormat="1" ht="16.899999999999999" customHeight="1">
      <c r="B2719" s="32"/>
      <c r="C2719" s="215" t="s">
        <v>1</v>
      </c>
      <c r="D2719" s="215" t="s">
        <v>4727</v>
      </c>
      <c r="E2719" s="17" t="s">
        <v>1</v>
      </c>
      <c r="F2719" s="216">
        <v>-2.64</v>
      </c>
      <c r="H2719" s="32"/>
    </row>
    <row r="2720" spans="2:8" s="1" customFormat="1" ht="16.899999999999999" customHeight="1">
      <c r="B2720" s="32"/>
      <c r="C2720" s="215" t="s">
        <v>1</v>
      </c>
      <c r="D2720" s="215" t="s">
        <v>4728</v>
      </c>
      <c r="E2720" s="17" t="s">
        <v>1</v>
      </c>
      <c r="F2720" s="216">
        <v>-0.81</v>
      </c>
      <c r="H2720" s="32"/>
    </row>
    <row r="2721" spans="2:8" s="1" customFormat="1" ht="16.899999999999999" customHeight="1">
      <c r="B2721" s="32"/>
      <c r="C2721" s="215" t="s">
        <v>1</v>
      </c>
      <c r="D2721" s="215" t="s">
        <v>4729</v>
      </c>
      <c r="E2721" s="17" t="s">
        <v>1</v>
      </c>
      <c r="F2721" s="216">
        <v>-3</v>
      </c>
      <c r="H2721" s="32"/>
    </row>
    <row r="2722" spans="2:8" s="1" customFormat="1" ht="16.899999999999999" customHeight="1">
      <c r="B2722" s="32"/>
      <c r="C2722" s="215" t="s">
        <v>1</v>
      </c>
      <c r="D2722" s="215" t="s">
        <v>4730</v>
      </c>
      <c r="E2722" s="17" t="s">
        <v>1</v>
      </c>
      <c r="F2722" s="216">
        <v>0</v>
      </c>
      <c r="H2722" s="32"/>
    </row>
    <row r="2723" spans="2:8" s="1" customFormat="1" ht="16.899999999999999" customHeight="1">
      <c r="B2723" s="32"/>
      <c r="C2723" s="215" t="s">
        <v>1</v>
      </c>
      <c r="D2723" s="215" t="s">
        <v>4731</v>
      </c>
      <c r="E2723" s="17" t="s">
        <v>1</v>
      </c>
      <c r="F2723" s="216">
        <v>27.36</v>
      </c>
      <c r="H2723" s="32"/>
    </row>
    <row r="2724" spans="2:8" s="1" customFormat="1" ht="16.899999999999999" customHeight="1">
      <c r="B2724" s="32"/>
      <c r="C2724" s="215" t="s">
        <v>1</v>
      </c>
      <c r="D2724" s="215" t="s">
        <v>4732</v>
      </c>
      <c r="E2724" s="17" t="s">
        <v>1</v>
      </c>
      <c r="F2724" s="216">
        <v>0</v>
      </c>
      <c r="H2724" s="32"/>
    </row>
    <row r="2725" spans="2:8" s="1" customFormat="1" ht="16.899999999999999" customHeight="1">
      <c r="B2725" s="32"/>
      <c r="C2725" s="215" t="s">
        <v>1</v>
      </c>
      <c r="D2725" s="215" t="s">
        <v>4733</v>
      </c>
      <c r="E2725" s="17" t="s">
        <v>1</v>
      </c>
      <c r="F2725" s="216">
        <v>0</v>
      </c>
      <c r="H2725" s="32"/>
    </row>
    <row r="2726" spans="2:8" s="1" customFormat="1" ht="16.899999999999999" customHeight="1">
      <c r="B2726" s="32"/>
      <c r="C2726" s="215" t="s">
        <v>1</v>
      </c>
      <c r="D2726" s="215" t="s">
        <v>4734</v>
      </c>
      <c r="E2726" s="17" t="s">
        <v>1</v>
      </c>
      <c r="F2726" s="216">
        <v>204.75</v>
      </c>
      <c r="H2726" s="32"/>
    </row>
    <row r="2727" spans="2:8" s="1" customFormat="1" ht="16.899999999999999" customHeight="1">
      <c r="B2727" s="32"/>
      <c r="C2727" s="215" t="s">
        <v>1</v>
      </c>
      <c r="D2727" s="215" t="s">
        <v>4735</v>
      </c>
      <c r="E2727" s="17" t="s">
        <v>1</v>
      </c>
      <c r="F2727" s="216">
        <v>-5.6</v>
      </c>
      <c r="H2727" s="32"/>
    </row>
    <row r="2728" spans="2:8" s="1" customFormat="1" ht="16.899999999999999" customHeight="1">
      <c r="B2728" s="32"/>
      <c r="C2728" s="215" t="s">
        <v>1</v>
      </c>
      <c r="D2728" s="215" t="s">
        <v>4736</v>
      </c>
      <c r="E2728" s="17" t="s">
        <v>1</v>
      </c>
      <c r="F2728" s="216">
        <v>-6.48</v>
      </c>
      <c r="H2728" s="32"/>
    </row>
    <row r="2729" spans="2:8" s="1" customFormat="1" ht="16.899999999999999" customHeight="1">
      <c r="B2729" s="32"/>
      <c r="C2729" s="215" t="s">
        <v>1</v>
      </c>
      <c r="D2729" s="215" t="s">
        <v>4737</v>
      </c>
      <c r="E2729" s="17" t="s">
        <v>1</v>
      </c>
      <c r="F2729" s="216">
        <v>-1.08</v>
      </c>
      <c r="H2729" s="32"/>
    </row>
    <row r="2730" spans="2:8" s="1" customFormat="1" ht="16.899999999999999" customHeight="1">
      <c r="B2730" s="32"/>
      <c r="C2730" s="215" t="s">
        <v>1</v>
      </c>
      <c r="D2730" s="215" t="s">
        <v>4738</v>
      </c>
      <c r="E2730" s="17" t="s">
        <v>1</v>
      </c>
      <c r="F2730" s="216">
        <v>0</v>
      </c>
      <c r="H2730" s="32"/>
    </row>
    <row r="2731" spans="2:8" s="1" customFormat="1" ht="16.899999999999999" customHeight="1">
      <c r="B2731" s="32"/>
      <c r="C2731" s="215" t="s">
        <v>1</v>
      </c>
      <c r="D2731" s="215" t="s">
        <v>4739</v>
      </c>
      <c r="E2731" s="17" t="s">
        <v>1</v>
      </c>
      <c r="F2731" s="216">
        <v>57.375</v>
      </c>
      <c r="H2731" s="32"/>
    </row>
    <row r="2732" spans="2:8" s="1" customFormat="1" ht="16.899999999999999" customHeight="1">
      <c r="B2732" s="32"/>
      <c r="C2732" s="215" t="s">
        <v>1</v>
      </c>
      <c r="D2732" s="215" t="s">
        <v>4740</v>
      </c>
      <c r="E2732" s="17" t="s">
        <v>1</v>
      </c>
      <c r="F2732" s="216">
        <v>104.41500000000001</v>
      </c>
      <c r="H2732" s="32"/>
    </row>
    <row r="2733" spans="2:8" s="1" customFormat="1" ht="16.899999999999999" customHeight="1">
      <c r="B2733" s="32"/>
      <c r="C2733" s="215" t="s">
        <v>4605</v>
      </c>
      <c r="D2733" s="215" t="s">
        <v>161</v>
      </c>
      <c r="E2733" s="17" t="s">
        <v>1</v>
      </c>
      <c r="F2733" s="216">
        <v>1143</v>
      </c>
      <c r="H2733" s="32"/>
    </row>
    <row r="2734" spans="2:8" s="1" customFormat="1" ht="16.899999999999999" customHeight="1">
      <c r="B2734" s="32"/>
      <c r="C2734" s="217" t="s">
        <v>8385</v>
      </c>
      <c r="H2734" s="32"/>
    </row>
    <row r="2735" spans="2:8" s="1" customFormat="1" ht="16.899999999999999" customHeight="1">
      <c r="B2735" s="32"/>
      <c r="C2735" s="215" t="s">
        <v>4670</v>
      </c>
      <c r="D2735" s="215" t="s">
        <v>4671</v>
      </c>
      <c r="E2735" s="17" t="s">
        <v>178</v>
      </c>
      <c r="F2735" s="216">
        <v>1143</v>
      </c>
      <c r="H2735" s="32"/>
    </row>
    <row r="2736" spans="2:8" s="1" customFormat="1" ht="16.899999999999999" customHeight="1">
      <c r="B2736" s="32"/>
      <c r="C2736" s="215" t="s">
        <v>4741</v>
      </c>
      <c r="D2736" s="215" t="s">
        <v>4742</v>
      </c>
      <c r="E2736" s="17" t="s">
        <v>178</v>
      </c>
      <c r="F2736" s="216">
        <v>1241</v>
      </c>
      <c r="H2736" s="32"/>
    </row>
    <row r="2737" spans="2:8" s="1" customFormat="1" ht="16.899999999999999" customHeight="1">
      <c r="B2737" s="32"/>
      <c r="C2737" s="211" t="s">
        <v>4608</v>
      </c>
      <c r="D2737" s="212" t="s">
        <v>4609</v>
      </c>
      <c r="E2737" s="213" t="s">
        <v>178</v>
      </c>
      <c r="F2737" s="214">
        <v>68</v>
      </c>
      <c r="H2737" s="32"/>
    </row>
    <row r="2738" spans="2:8" s="1" customFormat="1" ht="16.899999999999999" customHeight="1">
      <c r="B2738" s="32"/>
      <c r="C2738" s="215" t="s">
        <v>1</v>
      </c>
      <c r="D2738" s="215" t="s">
        <v>4747</v>
      </c>
      <c r="E2738" s="17" t="s">
        <v>1</v>
      </c>
      <c r="F2738" s="216">
        <v>0</v>
      </c>
      <c r="H2738" s="32"/>
    </row>
    <row r="2739" spans="2:8" s="1" customFormat="1" ht="16.899999999999999" customHeight="1">
      <c r="B2739" s="32"/>
      <c r="C2739" s="215" t="s">
        <v>1</v>
      </c>
      <c r="D2739" s="215" t="s">
        <v>4748</v>
      </c>
      <c r="E2739" s="17" t="s">
        <v>1</v>
      </c>
      <c r="F2739" s="216">
        <v>0</v>
      </c>
      <c r="H2739" s="32"/>
    </row>
    <row r="2740" spans="2:8" s="1" customFormat="1" ht="16.899999999999999" customHeight="1">
      <c r="B2740" s="32"/>
      <c r="C2740" s="215" t="s">
        <v>1</v>
      </c>
      <c r="D2740" s="215" t="s">
        <v>4749</v>
      </c>
      <c r="E2740" s="17" t="s">
        <v>1</v>
      </c>
      <c r="F2740" s="216">
        <v>0</v>
      </c>
      <c r="H2740" s="32"/>
    </row>
    <row r="2741" spans="2:8" s="1" customFormat="1" ht="16.899999999999999" customHeight="1">
      <c r="B2741" s="32"/>
      <c r="C2741" s="215" t="s">
        <v>1</v>
      </c>
      <c r="D2741" s="215" t="s">
        <v>4750</v>
      </c>
      <c r="E2741" s="17" t="s">
        <v>1</v>
      </c>
      <c r="F2741" s="216">
        <v>0</v>
      </c>
      <c r="H2741" s="32"/>
    </row>
    <row r="2742" spans="2:8" s="1" customFormat="1" ht="16.899999999999999" customHeight="1">
      <c r="B2742" s="32"/>
      <c r="C2742" s="215" t="s">
        <v>1</v>
      </c>
      <c r="D2742" s="215" t="s">
        <v>2547</v>
      </c>
      <c r="E2742" s="17" t="s">
        <v>1</v>
      </c>
      <c r="F2742" s="216">
        <v>0</v>
      </c>
      <c r="H2742" s="32"/>
    </row>
    <row r="2743" spans="2:8" s="1" customFormat="1" ht="16.899999999999999" customHeight="1">
      <c r="B2743" s="32"/>
      <c r="C2743" s="215" t="s">
        <v>1</v>
      </c>
      <c r="D2743" s="215" t="s">
        <v>4751</v>
      </c>
      <c r="E2743" s="17" t="s">
        <v>1</v>
      </c>
      <c r="F2743" s="216">
        <v>0</v>
      </c>
      <c r="H2743" s="32"/>
    </row>
    <row r="2744" spans="2:8" s="1" customFormat="1" ht="16.899999999999999" customHeight="1">
      <c r="B2744" s="32"/>
      <c r="C2744" s="215" t="s">
        <v>1</v>
      </c>
      <c r="D2744" s="215" t="s">
        <v>4752</v>
      </c>
      <c r="E2744" s="17" t="s">
        <v>1</v>
      </c>
      <c r="F2744" s="216">
        <v>0</v>
      </c>
      <c r="H2744" s="32"/>
    </row>
    <row r="2745" spans="2:8" s="1" customFormat="1" ht="16.899999999999999" customHeight="1">
      <c r="B2745" s="32"/>
      <c r="C2745" s="215" t="s">
        <v>1</v>
      </c>
      <c r="D2745" s="215" t="s">
        <v>4677</v>
      </c>
      <c r="E2745" s="17" t="s">
        <v>1</v>
      </c>
      <c r="F2745" s="216">
        <v>0</v>
      </c>
      <c r="H2745" s="32"/>
    </row>
    <row r="2746" spans="2:8" s="1" customFormat="1" ht="16.899999999999999" customHeight="1">
      <c r="B2746" s="32"/>
      <c r="C2746" s="215" t="s">
        <v>1</v>
      </c>
      <c r="D2746" s="215" t="s">
        <v>4753</v>
      </c>
      <c r="E2746" s="17" t="s">
        <v>1</v>
      </c>
      <c r="F2746" s="216">
        <v>0</v>
      </c>
      <c r="H2746" s="32"/>
    </row>
    <row r="2747" spans="2:8" s="1" customFormat="1" ht="16.899999999999999" customHeight="1">
      <c r="B2747" s="32"/>
      <c r="C2747" s="215" t="s">
        <v>1</v>
      </c>
      <c r="D2747" s="215" t="s">
        <v>4754</v>
      </c>
      <c r="E2747" s="17" t="s">
        <v>1</v>
      </c>
      <c r="F2747" s="216">
        <v>0</v>
      </c>
      <c r="H2747" s="32"/>
    </row>
    <row r="2748" spans="2:8" s="1" customFormat="1" ht="16.899999999999999" customHeight="1">
      <c r="B2748" s="32"/>
      <c r="C2748" s="215" t="s">
        <v>1</v>
      </c>
      <c r="D2748" s="215" t="s">
        <v>4755</v>
      </c>
      <c r="E2748" s="17" t="s">
        <v>1</v>
      </c>
      <c r="F2748" s="216">
        <v>0</v>
      </c>
      <c r="H2748" s="32"/>
    </row>
    <row r="2749" spans="2:8" s="1" customFormat="1" ht="16.899999999999999" customHeight="1">
      <c r="B2749" s="32"/>
      <c r="C2749" s="215" t="s">
        <v>1</v>
      </c>
      <c r="D2749" s="215" t="s">
        <v>4756</v>
      </c>
      <c r="E2749" s="17" t="s">
        <v>1</v>
      </c>
      <c r="F2749" s="216">
        <v>0</v>
      </c>
      <c r="H2749" s="32"/>
    </row>
    <row r="2750" spans="2:8" s="1" customFormat="1" ht="16.899999999999999" customHeight="1">
      <c r="B2750" s="32"/>
      <c r="C2750" s="215" t="s">
        <v>1</v>
      </c>
      <c r="D2750" s="215" t="s">
        <v>4757</v>
      </c>
      <c r="E2750" s="17" t="s">
        <v>1</v>
      </c>
      <c r="F2750" s="216">
        <v>0</v>
      </c>
      <c r="H2750" s="32"/>
    </row>
    <row r="2751" spans="2:8" s="1" customFormat="1" ht="16.899999999999999" customHeight="1">
      <c r="B2751" s="32"/>
      <c r="C2751" s="215" t="s">
        <v>1</v>
      </c>
      <c r="D2751" s="215" t="s">
        <v>4758</v>
      </c>
      <c r="E2751" s="17" t="s">
        <v>1</v>
      </c>
      <c r="F2751" s="216">
        <v>0</v>
      </c>
      <c r="H2751" s="32"/>
    </row>
    <row r="2752" spans="2:8" s="1" customFormat="1" ht="16.899999999999999" customHeight="1">
      <c r="B2752" s="32"/>
      <c r="C2752" s="215" t="s">
        <v>1</v>
      </c>
      <c r="D2752" s="215" t="s">
        <v>4759</v>
      </c>
      <c r="E2752" s="17" t="s">
        <v>1</v>
      </c>
      <c r="F2752" s="216">
        <v>0</v>
      </c>
      <c r="H2752" s="32"/>
    </row>
    <row r="2753" spans="2:8" s="1" customFormat="1" ht="16.899999999999999" customHeight="1">
      <c r="B2753" s="32"/>
      <c r="C2753" s="215" t="s">
        <v>1</v>
      </c>
      <c r="D2753" s="215" t="s">
        <v>4760</v>
      </c>
      <c r="E2753" s="17" t="s">
        <v>1</v>
      </c>
      <c r="F2753" s="216">
        <v>0</v>
      </c>
      <c r="H2753" s="32"/>
    </row>
    <row r="2754" spans="2:8" s="1" customFormat="1" ht="16.899999999999999" customHeight="1">
      <c r="B2754" s="32"/>
      <c r="C2754" s="215" t="s">
        <v>1</v>
      </c>
      <c r="D2754" s="215" t="s">
        <v>1</v>
      </c>
      <c r="E2754" s="17" t="s">
        <v>1</v>
      </c>
      <c r="F2754" s="216">
        <v>0</v>
      </c>
      <c r="H2754" s="32"/>
    </row>
    <row r="2755" spans="2:8" s="1" customFormat="1" ht="16.899999999999999" customHeight="1">
      <c r="B2755" s="32"/>
      <c r="C2755" s="215" t="s">
        <v>1</v>
      </c>
      <c r="D2755" s="215" t="s">
        <v>4761</v>
      </c>
      <c r="E2755" s="17" t="s">
        <v>1</v>
      </c>
      <c r="F2755" s="216">
        <v>0</v>
      </c>
      <c r="H2755" s="32"/>
    </row>
    <row r="2756" spans="2:8" s="1" customFormat="1" ht="16.899999999999999" customHeight="1">
      <c r="B2756" s="32"/>
      <c r="C2756" s="215" t="s">
        <v>1</v>
      </c>
      <c r="D2756" s="215" t="s">
        <v>4762</v>
      </c>
      <c r="E2756" s="17" t="s">
        <v>1</v>
      </c>
      <c r="F2756" s="216">
        <v>0</v>
      </c>
      <c r="H2756" s="32"/>
    </row>
    <row r="2757" spans="2:8" s="1" customFormat="1" ht="16.899999999999999" customHeight="1">
      <c r="B2757" s="32"/>
      <c r="C2757" s="215" t="s">
        <v>1</v>
      </c>
      <c r="D2757" s="215" t="s">
        <v>4763</v>
      </c>
      <c r="E2757" s="17" t="s">
        <v>1</v>
      </c>
      <c r="F2757" s="216">
        <v>11.7</v>
      </c>
      <c r="H2757" s="32"/>
    </row>
    <row r="2758" spans="2:8" s="1" customFormat="1" ht="16.899999999999999" customHeight="1">
      <c r="B2758" s="32"/>
      <c r="C2758" s="215" t="s">
        <v>1</v>
      </c>
      <c r="D2758" s="215" t="s">
        <v>4764</v>
      </c>
      <c r="E2758" s="17" t="s">
        <v>1</v>
      </c>
      <c r="F2758" s="216">
        <v>15.6</v>
      </c>
      <c r="H2758" s="32"/>
    </row>
    <row r="2759" spans="2:8" s="1" customFormat="1" ht="16.899999999999999" customHeight="1">
      <c r="B2759" s="32"/>
      <c r="C2759" s="215" t="s">
        <v>1</v>
      </c>
      <c r="D2759" s="215" t="s">
        <v>4765</v>
      </c>
      <c r="E2759" s="17" t="s">
        <v>1</v>
      </c>
      <c r="F2759" s="216">
        <v>0</v>
      </c>
      <c r="H2759" s="32"/>
    </row>
    <row r="2760" spans="2:8" s="1" customFormat="1" ht="16.899999999999999" customHeight="1">
      <c r="B2760" s="32"/>
      <c r="C2760" s="215" t="s">
        <v>1</v>
      </c>
      <c r="D2760" s="215" t="s">
        <v>4766</v>
      </c>
      <c r="E2760" s="17" t="s">
        <v>1</v>
      </c>
      <c r="F2760" s="216">
        <v>0</v>
      </c>
      <c r="H2760" s="32"/>
    </row>
    <row r="2761" spans="2:8" s="1" customFormat="1" ht="16.899999999999999" customHeight="1">
      <c r="B2761" s="32"/>
      <c r="C2761" s="215" t="s">
        <v>1</v>
      </c>
      <c r="D2761" s="215" t="s">
        <v>4767</v>
      </c>
      <c r="E2761" s="17" t="s">
        <v>1</v>
      </c>
      <c r="F2761" s="216">
        <v>6.3</v>
      </c>
      <c r="H2761" s="32"/>
    </row>
    <row r="2762" spans="2:8" s="1" customFormat="1" ht="16.899999999999999" customHeight="1">
      <c r="B2762" s="32"/>
      <c r="C2762" s="215" t="s">
        <v>1</v>
      </c>
      <c r="D2762" s="215" t="s">
        <v>4768</v>
      </c>
      <c r="E2762" s="17" t="s">
        <v>1</v>
      </c>
      <c r="F2762" s="216">
        <v>0</v>
      </c>
      <c r="H2762" s="32"/>
    </row>
    <row r="2763" spans="2:8" s="1" customFormat="1" ht="16.899999999999999" customHeight="1">
      <c r="B2763" s="32"/>
      <c r="C2763" s="215" t="s">
        <v>1</v>
      </c>
      <c r="D2763" s="215" t="s">
        <v>4769</v>
      </c>
      <c r="E2763" s="17" t="s">
        <v>1</v>
      </c>
      <c r="F2763" s="216">
        <v>0</v>
      </c>
      <c r="H2763" s="32"/>
    </row>
    <row r="2764" spans="2:8" s="1" customFormat="1" ht="16.899999999999999" customHeight="1">
      <c r="B2764" s="32"/>
      <c r="C2764" s="215" t="s">
        <v>1</v>
      </c>
      <c r="D2764" s="215" t="s">
        <v>4770</v>
      </c>
      <c r="E2764" s="17" t="s">
        <v>1</v>
      </c>
      <c r="F2764" s="216">
        <v>23.45</v>
      </c>
      <c r="H2764" s="32"/>
    </row>
    <row r="2765" spans="2:8" s="1" customFormat="1" ht="16.899999999999999" customHeight="1">
      <c r="B2765" s="32"/>
      <c r="C2765" s="215" t="s">
        <v>1</v>
      </c>
      <c r="D2765" s="215" t="s">
        <v>4771</v>
      </c>
      <c r="E2765" s="17" t="s">
        <v>1</v>
      </c>
      <c r="F2765" s="216">
        <v>-2.64</v>
      </c>
      <c r="H2765" s="32"/>
    </row>
    <row r="2766" spans="2:8" s="1" customFormat="1" ht="16.899999999999999" customHeight="1">
      <c r="B2766" s="32"/>
      <c r="C2766" s="215" t="s">
        <v>1</v>
      </c>
      <c r="D2766" s="215" t="s">
        <v>4772</v>
      </c>
      <c r="E2766" s="17" t="s">
        <v>1</v>
      </c>
      <c r="F2766" s="216">
        <v>0</v>
      </c>
      <c r="H2766" s="32"/>
    </row>
    <row r="2767" spans="2:8" s="1" customFormat="1" ht="16.899999999999999" customHeight="1">
      <c r="B2767" s="32"/>
      <c r="C2767" s="215" t="s">
        <v>1</v>
      </c>
      <c r="D2767" s="215" t="s">
        <v>4773</v>
      </c>
      <c r="E2767" s="17" t="s">
        <v>1</v>
      </c>
      <c r="F2767" s="216">
        <v>0.875</v>
      </c>
      <c r="H2767" s="32"/>
    </row>
    <row r="2768" spans="2:8" s="1" customFormat="1" ht="16.899999999999999" customHeight="1">
      <c r="B2768" s="32"/>
      <c r="C2768" s="215" t="s">
        <v>1</v>
      </c>
      <c r="D2768" s="215" t="s">
        <v>4766</v>
      </c>
      <c r="E2768" s="17" t="s">
        <v>1</v>
      </c>
      <c r="F2768" s="216">
        <v>0</v>
      </c>
      <c r="H2768" s="32"/>
    </row>
    <row r="2769" spans="2:8" s="1" customFormat="1" ht="16.899999999999999" customHeight="1">
      <c r="B2769" s="32"/>
      <c r="C2769" s="215" t="s">
        <v>1</v>
      </c>
      <c r="D2769" s="215" t="s">
        <v>4774</v>
      </c>
      <c r="E2769" s="17" t="s">
        <v>1</v>
      </c>
      <c r="F2769" s="216">
        <v>1.8</v>
      </c>
      <c r="H2769" s="32"/>
    </row>
    <row r="2770" spans="2:8" s="1" customFormat="1" ht="16.899999999999999" customHeight="1">
      <c r="B2770" s="32"/>
      <c r="C2770" s="215" t="s">
        <v>1</v>
      </c>
      <c r="D2770" s="215" t="s">
        <v>4732</v>
      </c>
      <c r="E2770" s="17" t="s">
        <v>1</v>
      </c>
      <c r="F2770" s="216">
        <v>0</v>
      </c>
      <c r="H2770" s="32"/>
    </row>
    <row r="2771" spans="2:8" s="1" customFormat="1" ht="16.899999999999999" customHeight="1">
      <c r="B2771" s="32"/>
      <c r="C2771" s="215" t="s">
        <v>1</v>
      </c>
      <c r="D2771" s="215" t="s">
        <v>4775</v>
      </c>
      <c r="E2771" s="17" t="s">
        <v>1</v>
      </c>
      <c r="F2771" s="216">
        <v>0</v>
      </c>
      <c r="H2771" s="32"/>
    </row>
    <row r="2772" spans="2:8" s="1" customFormat="1" ht="16.899999999999999" customHeight="1">
      <c r="B2772" s="32"/>
      <c r="C2772" s="215" t="s">
        <v>1</v>
      </c>
      <c r="D2772" s="215" t="s">
        <v>4776</v>
      </c>
      <c r="E2772" s="17" t="s">
        <v>1</v>
      </c>
      <c r="F2772" s="216">
        <v>10.35</v>
      </c>
      <c r="H2772" s="32"/>
    </row>
    <row r="2773" spans="2:8" s="1" customFormat="1" ht="16.899999999999999" customHeight="1">
      <c r="B2773" s="32"/>
      <c r="C2773" s="215" t="s">
        <v>1</v>
      </c>
      <c r="D2773" s="215" t="s">
        <v>4777</v>
      </c>
      <c r="E2773" s="17" t="s">
        <v>1</v>
      </c>
      <c r="F2773" s="216">
        <v>0.56499999999999995</v>
      </c>
      <c r="H2773" s="32"/>
    </row>
    <row r="2774" spans="2:8" s="1" customFormat="1" ht="16.899999999999999" customHeight="1">
      <c r="B2774" s="32"/>
      <c r="C2774" s="215" t="s">
        <v>4608</v>
      </c>
      <c r="D2774" s="215" t="s">
        <v>161</v>
      </c>
      <c r="E2774" s="17" t="s">
        <v>1</v>
      </c>
      <c r="F2774" s="216">
        <v>68</v>
      </c>
      <c r="H2774" s="32"/>
    </row>
    <row r="2775" spans="2:8" s="1" customFormat="1" ht="16.899999999999999" customHeight="1">
      <c r="B2775" s="32"/>
      <c r="C2775" s="217" t="s">
        <v>8385</v>
      </c>
      <c r="H2775" s="32"/>
    </row>
    <row r="2776" spans="2:8" s="1" customFormat="1" ht="16.899999999999999" customHeight="1">
      <c r="B2776" s="32"/>
      <c r="C2776" s="215" t="s">
        <v>4744</v>
      </c>
      <c r="D2776" s="215" t="s">
        <v>4745</v>
      </c>
      <c r="E2776" s="17" t="s">
        <v>178</v>
      </c>
      <c r="F2776" s="216">
        <v>68</v>
      </c>
      <c r="H2776" s="32"/>
    </row>
    <row r="2777" spans="2:8" s="1" customFormat="1" ht="16.899999999999999" customHeight="1">
      <c r="B2777" s="32"/>
      <c r="C2777" s="215" t="s">
        <v>4778</v>
      </c>
      <c r="D2777" s="215" t="s">
        <v>4779</v>
      </c>
      <c r="E2777" s="17" t="s">
        <v>178</v>
      </c>
      <c r="F2777" s="216">
        <v>68</v>
      </c>
      <c r="H2777" s="32"/>
    </row>
    <row r="2778" spans="2:8" s="1" customFormat="1" ht="16.899999999999999" customHeight="1">
      <c r="B2778" s="32"/>
      <c r="C2778" s="211" t="s">
        <v>4601</v>
      </c>
      <c r="D2778" s="212" t="s">
        <v>4602</v>
      </c>
      <c r="E2778" s="213" t="s">
        <v>178</v>
      </c>
      <c r="F2778" s="214">
        <v>27</v>
      </c>
      <c r="H2778" s="32"/>
    </row>
    <row r="2779" spans="2:8" s="1" customFormat="1" ht="16.899999999999999" customHeight="1">
      <c r="B2779" s="32"/>
      <c r="C2779" s="215" t="s">
        <v>1</v>
      </c>
      <c r="D2779" s="215" t="s">
        <v>4784</v>
      </c>
      <c r="E2779" s="17" t="s">
        <v>1</v>
      </c>
      <c r="F2779" s="216">
        <v>0</v>
      </c>
      <c r="H2779" s="32"/>
    </row>
    <row r="2780" spans="2:8" s="1" customFormat="1" ht="16.899999999999999" customHeight="1">
      <c r="B2780" s="32"/>
      <c r="C2780" s="215" t="s">
        <v>1</v>
      </c>
      <c r="D2780" s="215" t="s">
        <v>4785</v>
      </c>
      <c r="E2780" s="17" t="s">
        <v>1</v>
      </c>
      <c r="F2780" s="216">
        <v>0</v>
      </c>
      <c r="H2780" s="32"/>
    </row>
    <row r="2781" spans="2:8" s="1" customFormat="1" ht="16.899999999999999" customHeight="1">
      <c r="B2781" s="32"/>
      <c r="C2781" s="215" t="s">
        <v>1</v>
      </c>
      <c r="D2781" s="215" t="s">
        <v>1</v>
      </c>
      <c r="E2781" s="17" t="s">
        <v>1</v>
      </c>
      <c r="F2781" s="216">
        <v>0</v>
      </c>
      <c r="H2781" s="32"/>
    </row>
    <row r="2782" spans="2:8" s="1" customFormat="1" ht="16.899999999999999" customHeight="1">
      <c r="B2782" s="32"/>
      <c r="C2782" s="215" t="s">
        <v>1</v>
      </c>
      <c r="D2782" s="215" t="s">
        <v>4786</v>
      </c>
      <c r="E2782" s="17" t="s">
        <v>1</v>
      </c>
      <c r="F2782" s="216">
        <v>0</v>
      </c>
      <c r="H2782" s="32"/>
    </row>
    <row r="2783" spans="2:8" s="1" customFormat="1" ht="16.899999999999999" customHeight="1">
      <c r="B2783" s="32"/>
      <c r="C2783" s="215" t="s">
        <v>1</v>
      </c>
      <c r="D2783" s="215" t="s">
        <v>4677</v>
      </c>
      <c r="E2783" s="17" t="s">
        <v>1</v>
      </c>
      <c r="F2783" s="216">
        <v>0</v>
      </c>
      <c r="H2783" s="32"/>
    </row>
    <row r="2784" spans="2:8" s="1" customFormat="1" ht="16.899999999999999" customHeight="1">
      <c r="B2784" s="32"/>
      <c r="C2784" s="215" t="s">
        <v>1</v>
      </c>
      <c r="D2784" s="215" t="s">
        <v>4787</v>
      </c>
      <c r="E2784" s="17" t="s">
        <v>1</v>
      </c>
      <c r="F2784" s="216">
        <v>0</v>
      </c>
      <c r="H2784" s="32"/>
    </row>
    <row r="2785" spans="2:8" s="1" customFormat="1" ht="16.899999999999999" customHeight="1">
      <c r="B2785" s="32"/>
      <c r="C2785" s="215" t="s">
        <v>1</v>
      </c>
      <c r="D2785" s="215" t="s">
        <v>4758</v>
      </c>
      <c r="E2785" s="17" t="s">
        <v>1</v>
      </c>
      <c r="F2785" s="216">
        <v>0</v>
      </c>
      <c r="H2785" s="32"/>
    </row>
    <row r="2786" spans="2:8" s="1" customFormat="1" ht="16.899999999999999" customHeight="1">
      <c r="B2786" s="32"/>
      <c r="C2786" s="215" t="s">
        <v>1</v>
      </c>
      <c r="D2786" s="215" t="s">
        <v>4759</v>
      </c>
      <c r="E2786" s="17" t="s">
        <v>1</v>
      </c>
      <c r="F2786" s="216">
        <v>0</v>
      </c>
      <c r="H2786" s="32"/>
    </row>
    <row r="2787" spans="2:8" s="1" customFormat="1" ht="16.899999999999999" customHeight="1">
      <c r="B2787" s="32"/>
      <c r="C2787" s="215" t="s">
        <v>1</v>
      </c>
      <c r="D2787" s="215" t="s">
        <v>4788</v>
      </c>
      <c r="E2787" s="17" t="s">
        <v>1</v>
      </c>
      <c r="F2787" s="216">
        <v>0</v>
      </c>
      <c r="H2787" s="32"/>
    </row>
    <row r="2788" spans="2:8" s="1" customFormat="1" ht="16.899999999999999" customHeight="1">
      <c r="B2788" s="32"/>
      <c r="C2788" s="215" t="s">
        <v>1</v>
      </c>
      <c r="D2788" s="215" t="s">
        <v>4789</v>
      </c>
      <c r="E2788" s="17" t="s">
        <v>1</v>
      </c>
      <c r="F2788" s="216">
        <v>0</v>
      </c>
      <c r="H2788" s="32"/>
    </row>
    <row r="2789" spans="2:8" s="1" customFormat="1" ht="16.899999999999999" customHeight="1">
      <c r="B2789" s="32"/>
      <c r="C2789" s="215" t="s">
        <v>1</v>
      </c>
      <c r="D2789" s="215" t="s">
        <v>1</v>
      </c>
      <c r="E2789" s="17" t="s">
        <v>1</v>
      </c>
      <c r="F2789" s="216">
        <v>0</v>
      </c>
      <c r="H2789" s="32"/>
    </row>
    <row r="2790" spans="2:8" s="1" customFormat="1" ht="16.899999999999999" customHeight="1">
      <c r="B2790" s="32"/>
      <c r="C2790" s="215" t="s">
        <v>1</v>
      </c>
      <c r="D2790" s="215" t="s">
        <v>4765</v>
      </c>
      <c r="E2790" s="17" t="s">
        <v>1</v>
      </c>
      <c r="F2790" s="216">
        <v>0</v>
      </c>
      <c r="H2790" s="32"/>
    </row>
    <row r="2791" spans="2:8" s="1" customFormat="1" ht="16.899999999999999" customHeight="1">
      <c r="B2791" s="32"/>
      <c r="C2791" s="215" t="s">
        <v>1</v>
      </c>
      <c r="D2791" s="215" t="s">
        <v>4790</v>
      </c>
      <c r="E2791" s="17" t="s">
        <v>1</v>
      </c>
      <c r="F2791" s="216">
        <v>6</v>
      </c>
      <c r="H2791" s="32"/>
    </row>
    <row r="2792" spans="2:8" s="1" customFormat="1" ht="16.899999999999999" customHeight="1">
      <c r="B2792" s="32"/>
      <c r="C2792" s="215" t="s">
        <v>1</v>
      </c>
      <c r="D2792" s="215" t="s">
        <v>4791</v>
      </c>
      <c r="E2792" s="17" t="s">
        <v>1</v>
      </c>
      <c r="F2792" s="216">
        <v>15.6</v>
      </c>
      <c r="H2792" s="32"/>
    </row>
    <row r="2793" spans="2:8" s="1" customFormat="1" ht="16.899999999999999" customHeight="1">
      <c r="B2793" s="32"/>
      <c r="C2793" s="215" t="s">
        <v>1</v>
      </c>
      <c r="D2793" s="215" t="s">
        <v>4792</v>
      </c>
      <c r="E2793" s="17" t="s">
        <v>1</v>
      </c>
      <c r="F2793" s="216">
        <v>5.4</v>
      </c>
      <c r="H2793" s="32"/>
    </row>
    <row r="2794" spans="2:8" s="1" customFormat="1" ht="16.899999999999999" customHeight="1">
      <c r="B2794" s="32"/>
      <c r="C2794" s="215" t="s">
        <v>4601</v>
      </c>
      <c r="D2794" s="215" t="s">
        <v>278</v>
      </c>
      <c r="E2794" s="17" t="s">
        <v>1</v>
      </c>
      <c r="F2794" s="216">
        <v>27</v>
      </c>
      <c r="H2794" s="32"/>
    </row>
    <row r="2795" spans="2:8" s="1" customFormat="1" ht="16.899999999999999" customHeight="1">
      <c r="B2795" s="32"/>
      <c r="C2795" s="217" t="s">
        <v>8385</v>
      </c>
      <c r="H2795" s="32"/>
    </row>
    <row r="2796" spans="2:8" s="1" customFormat="1" ht="16.899999999999999" customHeight="1">
      <c r="B2796" s="32"/>
      <c r="C2796" s="215" t="s">
        <v>4781</v>
      </c>
      <c r="D2796" s="215" t="s">
        <v>4782</v>
      </c>
      <c r="E2796" s="17" t="s">
        <v>178</v>
      </c>
      <c r="F2796" s="216">
        <v>27</v>
      </c>
      <c r="H2796" s="32"/>
    </row>
    <row r="2797" spans="2:8" s="1" customFormat="1" ht="22.5">
      <c r="B2797" s="32"/>
      <c r="C2797" s="215" t="s">
        <v>4906</v>
      </c>
      <c r="D2797" s="215" t="s">
        <v>4907</v>
      </c>
      <c r="E2797" s="17" t="s">
        <v>178</v>
      </c>
      <c r="F2797" s="216">
        <v>49</v>
      </c>
      <c r="H2797" s="32"/>
    </row>
    <row r="2798" spans="2:8" s="1" customFormat="1" ht="16.899999999999999" customHeight="1">
      <c r="B2798" s="32"/>
      <c r="C2798" s="215" t="s">
        <v>4918</v>
      </c>
      <c r="D2798" s="215" t="s">
        <v>4919</v>
      </c>
      <c r="E2798" s="17" t="s">
        <v>178</v>
      </c>
      <c r="F2798" s="216">
        <v>49</v>
      </c>
      <c r="H2798" s="32"/>
    </row>
    <row r="2799" spans="2:8" s="1" customFormat="1" ht="16.899999999999999" customHeight="1">
      <c r="B2799" s="32"/>
      <c r="C2799" s="211" t="s">
        <v>4603</v>
      </c>
      <c r="D2799" s="212" t="s">
        <v>4604</v>
      </c>
      <c r="E2799" s="213" t="s">
        <v>178</v>
      </c>
      <c r="F2799" s="214">
        <v>22</v>
      </c>
      <c r="H2799" s="32"/>
    </row>
    <row r="2800" spans="2:8" s="1" customFormat="1" ht="16.899999999999999" customHeight="1">
      <c r="B2800" s="32"/>
      <c r="C2800" s="215" t="s">
        <v>1</v>
      </c>
      <c r="D2800" s="215" t="s">
        <v>4796</v>
      </c>
      <c r="E2800" s="17" t="s">
        <v>1</v>
      </c>
      <c r="F2800" s="216">
        <v>0</v>
      </c>
      <c r="H2800" s="32"/>
    </row>
    <row r="2801" spans="2:8" s="1" customFormat="1" ht="16.899999999999999" customHeight="1">
      <c r="B2801" s="32"/>
      <c r="C2801" s="215" t="s">
        <v>1</v>
      </c>
      <c r="D2801" s="215" t="s">
        <v>4797</v>
      </c>
      <c r="E2801" s="17" t="s">
        <v>1</v>
      </c>
      <c r="F2801" s="216">
        <v>0</v>
      </c>
      <c r="H2801" s="32"/>
    </row>
    <row r="2802" spans="2:8" s="1" customFormat="1" ht="16.899999999999999" customHeight="1">
      <c r="B2802" s="32"/>
      <c r="C2802" s="215" t="s">
        <v>1</v>
      </c>
      <c r="D2802" s="215" t="s">
        <v>4798</v>
      </c>
      <c r="E2802" s="17" t="s">
        <v>1</v>
      </c>
      <c r="F2802" s="216">
        <v>0</v>
      </c>
      <c r="H2802" s="32"/>
    </row>
    <row r="2803" spans="2:8" s="1" customFormat="1" ht="16.899999999999999" customHeight="1">
      <c r="B2803" s="32"/>
      <c r="C2803" s="215" t="s">
        <v>1</v>
      </c>
      <c r="D2803" s="215" t="s">
        <v>4799</v>
      </c>
      <c r="E2803" s="17" t="s">
        <v>1</v>
      </c>
      <c r="F2803" s="216">
        <v>0</v>
      </c>
      <c r="H2803" s="32"/>
    </row>
    <row r="2804" spans="2:8" s="1" customFormat="1" ht="16.899999999999999" customHeight="1">
      <c r="B2804" s="32"/>
      <c r="C2804" s="215" t="s">
        <v>1</v>
      </c>
      <c r="D2804" s="215" t="s">
        <v>4800</v>
      </c>
      <c r="E2804" s="17" t="s">
        <v>1</v>
      </c>
      <c r="F2804" s="216">
        <v>0</v>
      </c>
      <c r="H2804" s="32"/>
    </row>
    <row r="2805" spans="2:8" s="1" customFormat="1" ht="16.899999999999999" customHeight="1">
      <c r="B2805" s="32"/>
      <c r="C2805" s="215" t="s">
        <v>1</v>
      </c>
      <c r="D2805" s="215" t="s">
        <v>4801</v>
      </c>
      <c r="E2805" s="17" t="s">
        <v>1</v>
      </c>
      <c r="F2805" s="216">
        <v>0</v>
      </c>
      <c r="H2805" s="32"/>
    </row>
    <row r="2806" spans="2:8" s="1" customFormat="1" ht="16.899999999999999" customHeight="1">
      <c r="B2806" s="32"/>
      <c r="C2806" s="215" t="s">
        <v>1</v>
      </c>
      <c r="D2806" s="215" t="s">
        <v>4802</v>
      </c>
      <c r="E2806" s="17" t="s">
        <v>1</v>
      </c>
      <c r="F2806" s="216">
        <v>0</v>
      </c>
      <c r="H2806" s="32"/>
    </row>
    <row r="2807" spans="2:8" s="1" customFormat="1" ht="16.899999999999999" customHeight="1">
      <c r="B2807" s="32"/>
      <c r="C2807" s="215" t="s">
        <v>1</v>
      </c>
      <c r="D2807" s="215" t="s">
        <v>4803</v>
      </c>
      <c r="E2807" s="17" t="s">
        <v>1</v>
      </c>
      <c r="F2807" s="216">
        <v>0</v>
      </c>
      <c r="H2807" s="32"/>
    </row>
    <row r="2808" spans="2:8" s="1" customFormat="1" ht="16.899999999999999" customHeight="1">
      <c r="B2808" s="32"/>
      <c r="C2808" s="215" t="s">
        <v>1</v>
      </c>
      <c r="D2808" s="215" t="s">
        <v>4804</v>
      </c>
      <c r="E2808" s="17" t="s">
        <v>1</v>
      </c>
      <c r="F2808" s="216">
        <v>0</v>
      </c>
      <c r="H2808" s="32"/>
    </row>
    <row r="2809" spans="2:8" s="1" customFormat="1" ht="16.899999999999999" customHeight="1">
      <c r="B2809" s="32"/>
      <c r="C2809" s="215" t="s">
        <v>1</v>
      </c>
      <c r="D2809" s="215" t="s">
        <v>4805</v>
      </c>
      <c r="E2809" s="17" t="s">
        <v>1</v>
      </c>
      <c r="F2809" s="216">
        <v>15.6</v>
      </c>
      <c r="H2809" s="32"/>
    </row>
    <row r="2810" spans="2:8" s="1" customFormat="1" ht="16.899999999999999" customHeight="1">
      <c r="B2810" s="32"/>
      <c r="C2810" s="215" t="s">
        <v>1</v>
      </c>
      <c r="D2810" s="215" t="s">
        <v>4765</v>
      </c>
      <c r="E2810" s="17" t="s">
        <v>1</v>
      </c>
      <c r="F2810" s="216">
        <v>0</v>
      </c>
      <c r="H2810" s="32"/>
    </row>
    <row r="2811" spans="2:8" s="1" customFormat="1" ht="16.899999999999999" customHeight="1">
      <c r="B2811" s="32"/>
      <c r="C2811" s="215" t="s">
        <v>1</v>
      </c>
      <c r="D2811" s="215" t="s">
        <v>4806</v>
      </c>
      <c r="E2811" s="17" t="s">
        <v>1</v>
      </c>
      <c r="F2811" s="216">
        <v>6.1749999999999998</v>
      </c>
      <c r="H2811" s="32"/>
    </row>
    <row r="2812" spans="2:8" s="1" customFormat="1" ht="16.899999999999999" customHeight="1">
      <c r="B2812" s="32"/>
      <c r="C2812" s="215" t="s">
        <v>1</v>
      </c>
      <c r="D2812" s="215" t="s">
        <v>4807</v>
      </c>
      <c r="E2812" s="17" t="s">
        <v>1</v>
      </c>
      <c r="F2812" s="216">
        <v>0.22500000000000001</v>
      </c>
      <c r="H2812" s="32"/>
    </row>
    <row r="2813" spans="2:8" s="1" customFormat="1" ht="16.899999999999999" customHeight="1">
      <c r="B2813" s="32"/>
      <c r="C2813" s="215" t="s">
        <v>4603</v>
      </c>
      <c r="D2813" s="215" t="s">
        <v>161</v>
      </c>
      <c r="E2813" s="17" t="s">
        <v>1</v>
      </c>
      <c r="F2813" s="216">
        <v>22</v>
      </c>
      <c r="H2813" s="32"/>
    </row>
    <row r="2814" spans="2:8" s="1" customFormat="1" ht="16.899999999999999" customHeight="1">
      <c r="B2814" s="32"/>
      <c r="C2814" s="217" t="s">
        <v>8385</v>
      </c>
      <c r="H2814" s="32"/>
    </row>
    <row r="2815" spans="2:8" s="1" customFormat="1" ht="16.899999999999999" customHeight="1">
      <c r="B2815" s="32"/>
      <c r="C2815" s="215" t="s">
        <v>4793</v>
      </c>
      <c r="D2815" s="215" t="s">
        <v>4794</v>
      </c>
      <c r="E2815" s="17" t="s">
        <v>178</v>
      </c>
      <c r="F2815" s="216">
        <v>22</v>
      </c>
      <c r="H2815" s="32"/>
    </row>
    <row r="2816" spans="2:8" s="1" customFormat="1" ht="22.5">
      <c r="B2816" s="32"/>
      <c r="C2816" s="215" t="s">
        <v>4906</v>
      </c>
      <c r="D2816" s="215" t="s">
        <v>4907</v>
      </c>
      <c r="E2816" s="17" t="s">
        <v>178</v>
      </c>
      <c r="F2816" s="216">
        <v>49</v>
      </c>
      <c r="H2816" s="32"/>
    </row>
    <row r="2817" spans="2:8" s="1" customFormat="1" ht="16.899999999999999" customHeight="1">
      <c r="B2817" s="32"/>
      <c r="C2817" s="215" t="s">
        <v>4918</v>
      </c>
      <c r="D2817" s="215" t="s">
        <v>4919</v>
      </c>
      <c r="E2817" s="17" t="s">
        <v>178</v>
      </c>
      <c r="F2817" s="216">
        <v>49</v>
      </c>
      <c r="H2817" s="32"/>
    </row>
    <row r="2818" spans="2:8" s="1" customFormat="1" ht="16.899999999999999" customHeight="1">
      <c r="B2818" s="32"/>
      <c r="C2818" s="211" t="s">
        <v>4610</v>
      </c>
      <c r="D2818" s="212" t="s">
        <v>4611</v>
      </c>
      <c r="E2818" s="213" t="s">
        <v>178</v>
      </c>
      <c r="F2818" s="214">
        <v>98</v>
      </c>
      <c r="H2818" s="32"/>
    </row>
    <row r="2819" spans="2:8" s="1" customFormat="1" ht="16.899999999999999" customHeight="1">
      <c r="B2819" s="32"/>
      <c r="C2819" s="215" t="s">
        <v>1</v>
      </c>
      <c r="D2819" s="215" t="s">
        <v>4812</v>
      </c>
      <c r="E2819" s="17" t="s">
        <v>1</v>
      </c>
      <c r="F2819" s="216">
        <v>0</v>
      </c>
      <c r="H2819" s="32"/>
    </row>
    <row r="2820" spans="2:8" s="1" customFormat="1" ht="16.899999999999999" customHeight="1">
      <c r="B2820" s="32"/>
      <c r="C2820" s="215" t="s">
        <v>1</v>
      </c>
      <c r="D2820" s="215" t="s">
        <v>4813</v>
      </c>
      <c r="E2820" s="17" t="s">
        <v>1</v>
      </c>
      <c r="F2820" s="216">
        <v>0</v>
      </c>
      <c r="H2820" s="32"/>
    </row>
    <row r="2821" spans="2:8" s="1" customFormat="1" ht="16.899999999999999" customHeight="1">
      <c r="B2821" s="32"/>
      <c r="C2821" s="215" t="s">
        <v>1</v>
      </c>
      <c r="D2821" s="215" t="s">
        <v>4814</v>
      </c>
      <c r="E2821" s="17" t="s">
        <v>1</v>
      </c>
      <c r="F2821" s="216">
        <v>3</v>
      </c>
      <c r="H2821" s="32"/>
    </row>
    <row r="2822" spans="2:8" s="1" customFormat="1" ht="16.899999999999999" customHeight="1">
      <c r="B2822" s="32"/>
      <c r="C2822" s="215" t="s">
        <v>1</v>
      </c>
      <c r="D2822" s="215" t="s">
        <v>4815</v>
      </c>
      <c r="E2822" s="17" t="s">
        <v>1</v>
      </c>
      <c r="F2822" s="216">
        <v>84</v>
      </c>
      <c r="H2822" s="32"/>
    </row>
    <row r="2823" spans="2:8" s="1" customFormat="1" ht="16.899999999999999" customHeight="1">
      <c r="B2823" s="32"/>
      <c r="C2823" s="215" t="s">
        <v>1</v>
      </c>
      <c r="D2823" s="215" t="s">
        <v>4816</v>
      </c>
      <c r="E2823" s="17" t="s">
        <v>1</v>
      </c>
      <c r="F2823" s="216">
        <v>11</v>
      </c>
      <c r="H2823" s="32"/>
    </row>
    <row r="2824" spans="2:8" s="1" customFormat="1" ht="16.899999999999999" customHeight="1">
      <c r="B2824" s="32"/>
      <c r="C2824" s="215" t="s">
        <v>4610</v>
      </c>
      <c r="D2824" s="215" t="s">
        <v>161</v>
      </c>
      <c r="E2824" s="17" t="s">
        <v>1</v>
      </c>
      <c r="F2824" s="216">
        <v>98</v>
      </c>
      <c r="H2824" s="32"/>
    </row>
    <row r="2825" spans="2:8" s="1" customFormat="1" ht="16.899999999999999" customHeight="1">
      <c r="B2825" s="32"/>
      <c r="C2825" s="217" t="s">
        <v>8385</v>
      </c>
      <c r="H2825" s="32"/>
    </row>
    <row r="2826" spans="2:8" s="1" customFormat="1" ht="16.899999999999999" customHeight="1">
      <c r="B2826" s="32"/>
      <c r="C2826" s="215" t="s">
        <v>4809</v>
      </c>
      <c r="D2826" s="215" t="s">
        <v>4810</v>
      </c>
      <c r="E2826" s="17" t="s">
        <v>178</v>
      </c>
      <c r="F2826" s="216">
        <v>98</v>
      </c>
      <c r="H2826" s="32"/>
    </row>
    <row r="2827" spans="2:8" s="1" customFormat="1" ht="16.899999999999999" customHeight="1">
      <c r="B2827" s="32"/>
      <c r="C2827" s="215" t="s">
        <v>4741</v>
      </c>
      <c r="D2827" s="215" t="s">
        <v>4742</v>
      </c>
      <c r="E2827" s="17" t="s">
        <v>178</v>
      </c>
      <c r="F2827" s="216">
        <v>1241</v>
      </c>
      <c r="H2827" s="32"/>
    </row>
    <row r="2828" spans="2:8" s="1" customFormat="1" ht="16.899999999999999" customHeight="1">
      <c r="B2828" s="32"/>
      <c r="C2828" s="211" t="s">
        <v>222</v>
      </c>
      <c r="D2828" s="212" t="s">
        <v>222</v>
      </c>
      <c r="E2828" s="213" t="s">
        <v>178</v>
      </c>
      <c r="F2828" s="214">
        <v>1500</v>
      </c>
      <c r="H2828" s="32"/>
    </row>
    <row r="2829" spans="2:8" s="1" customFormat="1" ht="16.899999999999999" customHeight="1">
      <c r="B2829" s="32"/>
      <c r="C2829" s="215" t="s">
        <v>1</v>
      </c>
      <c r="D2829" s="215" t="s">
        <v>1410</v>
      </c>
      <c r="E2829" s="17" t="s">
        <v>1</v>
      </c>
      <c r="F2829" s="216">
        <v>234</v>
      </c>
      <c r="H2829" s="32"/>
    </row>
    <row r="2830" spans="2:8" s="1" customFormat="1" ht="16.899999999999999" customHeight="1">
      <c r="B2830" s="32"/>
      <c r="C2830" s="215" t="s">
        <v>1</v>
      </c>
      <c r="D2830" s="215" t="s">
        <v>1411</v>
      </c>
      <c r="E2830" s="17" t="s">
        <v>1</v>
      </c>
      <c r="F2830" s="216">
        <v>282.5</v>
      </c>
      <c r="H2830" s="32"/>
    </row>
    <row r="2831" spans="2:8" s="1" customFormat="1" ht="16.899999999999999" customHeight="1">
      <c r="B2831" s="32"/>
      <c r="C2831" s="215" t="s">
        <v>1</v>
      </c>
      <c r="D2831" s="215" t="s">
        <v>1412</v>
      </c>
      <c r="E2831" s="17" t="s">
        <v>1</v>
      </c>
      <c r="F2831" s="216">
        <v>179.5</v>
      </c>
      <c r="H2831" s="32"/>
    </row>
    <row r="2832" spans="2:8" s="1" customFormat="1" ht="16.899999999999999" customHeight="1">
      <c r="B2832" s="32"/>
      <c r="C2832" s="215" t="s">
        <v>1</v>
      </c>
      <c r="D2832" s="215" t="s">
        <v>1413</v>
      </c>
      <c r="E2832" s="17" t="s">
        <v>1</v>
      </c>
      <c r="F2832" s="216">
        <v>0</v>
      </c>
      <c r="H2832" s="32"/>
    </row>
    <row r="2833" spans="2:8" s="1" customFormat="1" ht="16.899999999999999" customHeight="1">
      <c r="B2833" s="32"/>
      <c r="C2833" s="215" t="s">
        <v>1</v>
      </c>
      <c r="D2833" s="215" t="s">
        <v>1414</v>
      </c>
      <c r="E2833" s="17" t="s">
        <v>1</v>
      </c>
      <c r="F2833" s="216">
        <v>45.5</v>
      </c>
      <c r="H2833" s="32"/>
    </row>
    <row r="2834" spans="2:8" s="1" customFormat="1" ht="16.899999999999999" customHeight="1">
      <c r="B2834" s="32"/>
      <c r="C2834" s="215" t="s">
        <v>1</v>
      </c>
      <c r="D2834" s="215" t="s">
        <v>1415</v>
      </c>
      <c r="E2834" s="17" t="s">
        <v>1</v>
      </c>
      <c r="F2834" s="216">
        <v>276</v>
      </c>
      <c r="H2834" s="32"/>
    </row>
    <row r="2835" spans="2:8" s="1" customFormat="1" ht="16.899999999999999" customHeight="1">
      <c r="B2835" s="32"/>
      <c r="C2835" s="215" t="s">
        <v>1</v>
      </c>
      <c r="D2835" s="215" t="s">
        <v>1416</v>
      </c>
      <c r="E2835" s="17" t="s">
        <v>1</v>
      </c>
      <c r="F2835" s="216">
        <v>425.5</v>
      </c>
      <c r="H2835" s="32"/>
    </row>
    <row r="2836" spans="2:8" s="1" customFormat="1" ht="16.899999999999999" customHeight="1">
      <c r="B2836" s="32"/>
      <c r="C2836" s="215" t="s">
        <v>1</v>
      </c>
      <c r="D2836" s="215" t="s">
        <v>1417</v>
      </c>
      <c r="E2836" s="17" t="s">
        <v>1</v>
      </c>
      <c r="F2836" s="216">
        <v>57.75</v>
      </c>
      <c r="H2836" s="32"/>
    </row>
    <row r="2837" spans="2:8" s="1" customFormat="1" ht="16.899999999999999" customHeight="1">
      <c r="B2837" s="32"/>
      <c r="C2837" s="215" t="s">
        <v>1</v>
      </c>
      <c r="D2837" s="215" t="s">
        <v>1418</v>
      </c>
      <c r="E2837" s="17" t="s">
        <v>1</v>
      </c>
      <c r="F2837" s="216">
        <v>-0.75</v>
      </c>
      <c r="H2837" s="32"/>
    </row>
    <row r="2838" spans="2:8" s="1" customFormat="1" ht="16.899999999999999" customHeight="1">
      <c r="B2838" s="32"/>
      <c r="C2838" s="215" t="s">
        <v>222</v>
      </c>
      <c r="D2838" s="215" t="s">
        <v>348</v>
      </c>
      <c r="E2838" s="17" t="s">
        <v>1</v>
      </c>
      <c r="F2838" s="216">
        <v>1500</v>
      </c>
      <c r="H2838" s="32"/>
    </row>
    <row r="2839" spans="2:8" s="1" customFormat="1" ht="16.899999999999999" customHeight="1">
      <c r="B2839" s="32"/>
      <c r="C2839" s="217" t="s">
        <v>8385</v>
      </c>
      <c r="H2839" s="32"/>
    </row>
    <row r="2840" spans="2:8" s="1" customFormat="1" ht="22.5">
      <c r="B2840" s="32"/>
      <c r="C2840" s="215" t="s">
        <v>1407</v>
      </c>
      <c r="D2840" s="215" t="s">
        <v>1408</v>
      </c>
      <c r="E2840" s="17" t="s">
        <v>178</v>
      </c>
      <c r="F2840" s="216">
        <v>1500</v>
      </c>
      <c r="H2840" s="32"/>
    </row>
    <row r="2841" spans="2:8" s="1" customFormat="1" ht="22.5">
      <c r="B2841" s="32"/>
      <c r="C2841" s="215" t="s">
        <v>1420</v>
      </c>
      <c r="D2841" s="215" t="s">
        <v>1421</v>
      </c>
      <c r="E2841" s="17" t="s">
        <v>178</v>
      </c>
      <c r="F2841" s="216">
        <v>1500</v>
      </c>
      <c r="H2841" s="32"/>
    </row>
    <row r="2842" spans="2:8" s="1" customFormat="1" ht="22.5">
      <c r="B2842" s="32"/>
      <c r="C2842" s="215" t="s">
        <v>1424</v>
      </c>
      <c r="D2842" s="215" t="s">
        <v>1425</v>
      </c>
      <c r="E2842" s="17" t="s">
        <v>178</v>
      </c>
      <c r="F2842" s="216">
        <v>3000</v>
      </c>
      <c r="H2842" s="32"/>
    </row>
    <row r="2843" spans="2:8" s="1" customFormat="1" ht="16.899999999999999" customHeight="1">
      <c r="B2843" s="32"/>
      <c r="C2843" s="215" t="s">
        <v>1428</v>
      </c>
      <c r="D2843" s="215" t="s">
        <v>1429</v>
      </c>
      <c r="E2843" s="17" t="s">
        <v>178</v>
      </c>
      <c r="F2843" s="216">
        <v>1500</v>
      </c>
      <c r="H2843" s="32"/>
    </row>
    <row r="2844" spans="2:8" s="1" customFormat="1" ht="16.899999999999999" customHeight="1">
      <c r="B2844" s="32"/>
      <c r="C2844" s="215" t="s">
        <v>1431</v>
      </c>
      <c r="D2844" s="215" t="s">
        <v>1432</v>
      </c>
      <c r="E2844" s="17" t="s">
        <v>178</v>
      </c>
      <c r="F2844" s="216">
        <v>1500</v>
      </c>
      <c r="H2844" s="32"/>
    </row>
    <row r="2845" spans="2:8" s="1" customFormat="1" ht="16.899999999999999" customHeight="1">
      <c r="B2845" s="32"/>
      <c r="C2845" s="211" t="s">
        <v>8430</v>
      </c>
      <c r="D2845" s="212" t="s">
        <v>8431</v>
      </c>
      <c r="E2845" s="213" t="s">
        <v>8151</v>
      </c>
      <c r="F2845" s="214">
        <v>1439.345</v>
      </c>
      <c r="H2845" s="32"/>
    </row>
    <row r="2846" spans="2:8" s="1" customFormat="1" ht="16.899999999999999" customHeight="1">
      <c r="B2846" s="32"/>
      <c r="C2846" s="215" t="s">
        <v>1</v>
      </c>
      <c r="D2846" s="215" t="s">
        <v>8432</v>
      </c>
      <c r="E2846" s="17" t="s">
        <v>1</v>
      </c>
      <c r="F2846" s="216">
        <v>0</v>
      </c>
      <c r="H2846" s="32"/>
    </row>
    <row r="2847" spans="2:8" s="1" customFormat="1" ht="16.899999999999999" customHeight="1">
      <c r="B2847" s="32"/>
      <c r="C2847" s="215" t="s">
        <v>1</v>
      </c>
      <c r="D2847" s="215" t="s">
        <v>8433</v>
      </c>
      <c r="E2847" s="17" t="s">
        <v>1</v>
      </c>
      <c r="F2847" s="216">
        <v>0</v>
      </c>
      <c r="H2847" s="32"/>
    </row>
    <row r="2848" spans="2:8" s="1" customFormat="1" ht="16.899999999999999" customHeight="1">
      <c r="B2848" s="32"/>
      <c r="C2848" s="215" t="s">
        <v>1</v>
      </c>
      <c r="D2848" s="215" t="s">
        <v>8434</v>
      </c>
      <c r="E2848" s="17" t="s">
        <v>1</v>
      </c>
      <c r="F2848" s="216">
        <v>0</v>
      </c>
      <c r="H2848" s="32"/>
    </row>
    <row r="2849" spans="2:8" s="1" customFormat="1" ht="16.899999999999999" customHeight="1">
      <c r="B2849" s="32"/>
      <c r="C2849" s="215" t="s">
        <v>1</v>
      </c>
      <c r="D2849" s="215" t="s">
        <v>8435</v>
      </c>
      <c r="E2849" s="17" t="s">
        <v>1</v>
      </c>
      <c r="F2849" s="216">
        <v>145.41800000000001</v>
      </c>
      <c r="H2849" s="32"/>
    </row>
    <row r="2850" spans="2:8" s="1" customFormat="1" ht="16.899999999999999" customHeight="1">
      <c r="B2850" s="32"/>
      <c r="C2850" s="215" t="s">
        <v>1</v>
      </c>
      <c r="D2850" s="215" t="s">
        <v>8436</v>
      </c>
      <c r="E2850" s="17" t="s">
        <v>1</v>
      </c>
      <c r="F2850" s="216">
        <v>259.58800000000002</v>
      </c>
      <c r="H2850" s="32"/>
    </row>
    <row r="2851" spans="2:8" s="1" customFormat="1" ht="16.899999999999999" customHeight="1">
      <c r="B2851" s="32"/>
      <c r="C2851" s="215" t="s">
        <v>1</v>
      </c>
      <c r="D2851" s="215" t="s">
        <v>8437</v>
      </c>
      <c r="E2851" s="17" t="s">
        <v>1</v>
      </c>
      <c r="F2851" s="216">
        <v>163.80000000000001</v>
      </c>
      <c r="H2851" s="32"/>
    </row>
    <row r="2852" spans="2:8" s="1" customFormat="1" ht="16.899999999999999" customHeight="1">
      <c r="B2852" s="32"/>
      <c r="C2852" s="215" t="s">
        <v>1</v>
      </c>
      <c r="D2852" s="215" t="s">
        <v>8438</v>
      </c>
      <c r="E2852" s="17" t="s">
        <v>1</v>
      </c>
      <c r="F2852" s="216">
        <v>176.96</v>
      </c>
      <c r="H2852" s="32"/>
    </row>
    <row r="2853" spans="2:8" s="1" customFormat="1" ht="16.899999999999999" customHeight="1">
      <c r="B2853" s="32"/>
      <c r="C2853" s="215" t="s">
        <v>1</v>
      </c>
      <c r="D2853" s="215" t="s">
        <v>8439</v>
      </c>
      <c r="E2853" s="17" t="s">
        <v>1</v>
      </c>
      <c r="F2853" s="216">
        <v>204.4</v>
      </c>
      <c r="H2853" s="32"/>
    </row>
    <row r="2854" spans="2:8" s="1" customFormat="1" ht="16.899999999999999" customHeight="1">
      <c r="B2854" s="32"/>
      <c r="C2854" s="215" t="s">
        <v>1</v>
      </c>
      <c r="D2854" s="215" t="s">
        <v>8440</v>
      </c>
      <c r="E2854" s="17" t="s">
        <v>1</v>
      </c>
      <c r="F2854" s="216">
        <v>319.67599999999999</v>
      </c>
      <c r="H2854" s="32"/>
    </row>
    <row r="2855" spans="2:8" s="1" customFormat="1" ht="16.899999999999999" customHeight="1">
      <c r="B2855" s="32"/>
      <c r="C2855" s="215" t="s">
        <v>1</v>
      </c>
      <c r="D2855" s="215" t="s">
        <v>8441</v>
      </c>
      <c r="E2855" s="17" t="s">
        <v>1</v>
      </c>
      <c r="F2855" s="216">
        <v>0</v>
      </c>
      <c r="H2855" s="32"/>
    </row>
    <row r="2856" spans="2:8" s="1" customFormat="1" ht="16.899999999999999" customHeight="1">
      <c r="B2856" s="32"/>
      <c r="C2856" s="215" t="s">
        <v>1</v>
      </c>
      <c r="D2856" s="215" t="s">
        <v>8442</v>
      </c>
      <c r="E2856" s="17" t="s">
        <v>1</v>
      </c>
      <c r="F2856" s="216">
        <v>0</v>
      </c>
      <c r="H2856" s="32"/>
    </row>
    <row r="2857" spans="2:8" s="1" customFormat="1" ht="22.5">
      <c r="B2857" s="32"/>
      <c r="C2857" s="215" t="s">
        <v>1</v>
      </c>
      <c r="D2857" s="215" t="s">
        <v>8443</v>
      </c>
      <c r="E2857" s="17" t="s">
        <v>1</v>
      </c>
      <c r="F2857" s="216">
        <v>105.759</v>
      </c>
      <c r="H2857" s="32"/>
    </row>
    <row r="2858" spans="2:8" s="1" customFormat="1" ht="16.899999999999999" customHeight="1">
      <c r="B2858" s="32"/>
      <c r="C2858" s="215" t="s">
        <v>1</v>
      </c>
      <c r="D2858" s="215" t="s">
        <v>8444</v>
      </c>
      <c r="E2858" s="17" t="s">
        <v>1</v>
      </c>
      <c r="F2858" s="216">
        <v>0</v>
      </c>
      <c r="H2858" s="32"/>
    </row>
    <row r="2859" spans="2:8" s="1" customFormat="1" ht="16.899999999999999" customHeight="1">
      <c r="B2859" s="32"/>
      <c r="C2859" s="215" t="s">
        <v>1</v>
      </c>
      <c r="D2859" s="215" t="s">
        <v>8445</v>
      </c>
      <c r="E2859" s="17" t="s">
        <v>1</v>
      </c>
      <c r="F2859" s="216">
        <v>0</v>
      </c>
      <c r="H2859" s="32"/>
    </row>
    <row r="2860" spans="2:8" s="1" customFormat="1" ht="16.899999999999999" customHeight="1">
      <c r="B2860" s="32"/>
      <c r="C2860" s="215" t="s">
        <v>1</v>
      </c>
      <c r="D2860" s="215" t="s">
        <v>8446</v>
      </c>
      <c r="E2860" s="17" t="s">
        <v>1</v>
      </c>
      <c r="F2860" s="216">
        <v>25.231999999999999</v>
      </c>
      <c r="H2860" s="32"/>
    </row>
    <row r="2861" spans="2:8" s="1" customFormat="1" ht="16.899999999999999" customHeight="1">
      <c r="B2861" s="32"/>
      <c r="C2861" s="215" t="s">
        <v>1</v>
      </c>
      <c r="D2861" s="215" t="s">
        <v>8447</v>
      </c>
      <c r="E2861" s="17" t="s">
        <v>1</v>
      </c>
      <c r="F2861" s="216">
        <v>31.872</v>
      </c>
      <c r="H2861" s="32"/>
    </row>
    <row r="2862" spans="2:8" s="1" customFormat="1" ht="16.899999999999999" customHeight="1">
      <c r="B2862" s="32"/>
      <c r="C2862" s="215" t="s">
        <v>1</v>
      </c>
      <c r="D2862" s="215" t="s">
        <v>8448</v>
      </c>
      <c r="E2862" s="17" t="s">
        <v>1</v>
      </c>
      <c r="F2862" s="216">
        <v>6.64</v>
      </c>
      <c r="H2862" s="32"/>
    </row>
    <row r="2863" spans="2:8" s="1" customFormat="1" ht="16.899999999999999" customHeight="1">
      <c r="B2863" s="32"/>
      <c r="C2863" s="215" t="s">
        <v>8430</v>
      </c>
      <c r="D2863" s="215" t="s">
        <v>8449</v>
      </c>
      <c r="E2863" s="17" t="s">
        <v>1</v>
      </c>
      <c r="F2863" s="216">
        <v>1439.345</v>
      </c>
      <c r="H2863" s="32"/>
    </row>
    <row r="2864" spans="2:8" s="1" customFormat="1" ht="26.45" customHeight="1">
      <c r="B2864" s="32"/>
      <c r="C2864" s="210" t="s">
        <v>8450</v>
      </c>
      <c r="D2864" s="210" t="s">
        <v>104</v>
      </c>
      <c r="H2864" s="32"/>
    </row>
    <row r="2865" spans="2:8" s="1" customFormat="1" ht="16.899999999999999" customHeight="1">
      <c r="B2865" s="32"/>
      <c r="C2865" s="211" t="s">
        <v>4965</v>
      </c>
      <c r="D2865" s="212" t="s">
        <v>4966</v>
      </c>
      <c r="E2865" s="213" t="s">
        <v>178</v>
      </c>
      <c r="F2865" s="214">
        <v>216.566</v>
      </c>
      <c r="H2865" s="32"/>
    </row>
    <row r="2866" spans="2:8" s="1" customFormat="1" ht="16.899999999999999" customHeight="1">
      <c r="B2866" s="32"/>
      <c r="C2866" s="215" t="s">
        <v>1</v>
      </c>
      <c r="D2866" s="215" t="s">
        <v>5011</v>
      </c>
      <c r="E2866" s="17" t="s">
        <v>1</v>
      </c>
      <c r="F2866" s="216">
        <v>0</v>
      </c>
      <c r="H2866" s="32"/>
    </row>
    <row r="2867" spans="2:8" s="1" customFormat="1" ht="16.899999999999999" customHeight="1">
      <c r="B2867" s="32"/>
      <c r="C2867" s="215" t="s">
        <v>1</v>
      </c>
      <c r="D2867" s="215" t="s">
        <v>5012</v>
      </c>
      <c r="E2867" s="17" t="s">
        <v>1</v>
      </c>
      <c r="F2867" s="216">
        <v>25</v>
      </c>
      <c r="H2867" s="32"/>
    </row>
    <row r="2868" spans="2:8" s="1" customFormat="1" ht="16.899999999999999" customHeight="1">
      <c r="B2868" s="32"/>
      <c r="C2868" s="215" t="s">
        <v>1</v>
      </c>
      <c r="D2868" s="215" t="s">
        <v>5014</v>
      </c>
      <c r="E2868" s="17" t="s">
        <v>1</v>
      </c>
      <c r="F2868" s="216">
        <v>0</v>
      </c>
      <c r="H2868" s="32"/>
    </row>
    <row r="2869" spans="2:8" s="1" customFormat="1" ht="16.899999999999999" customHeight="1">
      <c r="B2869" s="32"/>
      <c r="C2869" s="215" t="s">
        <v>1</v>
      </c>
      <c r="D2869" s="215" t="s">
        <v>5015</v>
      </c>
      <c r="E2869" s="17" t="s">
        <v>1</v>
      </c>
      <c r="F2869" s="216">
        <v>0</v>
      </c>
      <c r="H2869" s="32"/>
    </row>
    <row r="2870" spans="2:8" s="1" customFormat="1" ht="16.899999999999999" customHeight="1">
      <c r="B2870" s="32"/>
      <c r="C2870" s="215" t="s">
        <v>1</v>
      </c>
      <c r="D2870" s="215" t="s">
        <v>5016</v>
      </c>
      <c r="E2870" s="17" t="s">
        <v>1</v>
      </c>
      <c r="F2870" s="216">
        <v>188.49600000000001</v>
      </c>
      <c r="H2870" s="32"/>
    </row>
    <row r="2871" spans="2:8" s="1" customFormat="1" ht="16.899999999999999" customHeight="1">
      <c r="B2871" s="32"/>
      <c r="C2871" s="215" t="s">
        <v>1</v>
      </c>
      <c r="D2871" s="215" t="s">
        <v>5017</v>
      </c>
      <c r="E2871" s="17" t="s">
        <v>1</v>
      </c>
      <c r="F2871" s="216">
        <v>0</v>
      </c>
      <c r="H2871" s="32"/>
    </row>
    <row r="2872" spans="2:8" s="1" customFormat="1" ht="16.899999999999999" customHeight="1">
      <c r="B2872" s="32"/>
      <c r="C2872" s="215" t="s">
        <v>1</v>
      </c>
      <c r="D2872" s="215" t="s">
        <v>5018</v>
      </c>
      <c r="E2872" s="17" t="s">
        <v>1</v>
      </c>
      <c r="F2872" s="216">
        <v>0</v>
      </c>
      <c r="H2872" s="32"/>
    </row>
    <row r="2873" spans="2:8" s="1" customFormat="1" ht="16.899999999999999" customHeight="1">
      <c r="B2873" s="32"/>
      <c r="C2873" s="215" t="s">
        <v>1</v>
      </c>
      <c r="D2873" s="215" t="s">
        <v>5019</v>
      </c>
      <c r="E2873" s="17" t="s">
        <v>1</v>
      </c>
      <c r="F2873" s="216">
        <v>0</v>
      </c>
      <c r="H2873" s="32"/>
    </row>
    <row r="2874" spans="2:8" s="1" customFormat="1" ht="16.899999999999999" customHeight="1">
      <c r="B2874" s="32"/>
      <c r="C2874" s="215" t="s">
        <v>1</v>
      </c>
      <c r="D2874" s="215" t="s">
        <v>5020</v>
      </c>
      <c r="E2874" s="17" t="s">
        <v>1</v>
      </c>
      <c r="F2874" s="216">
        <v>0</v>
      </c>
      <c r="H2874" s="32"/>
    </row>
    <row r="2875" spans="2:8" s="1" customFormat="1" ht="16.899999999999999" customHeight="1">
      <c r="B2875" s="32"/>
      <c r="C2875" s="215" t="s">
        <v>1</v>
      </c>
      <c r="D2875" s="215" t="s">
        <v>5021</v>
      </c>
      <c r="E2875" s="17" t="s">
        <v>1</v>
      </c>
      <c r="F2875" s="216">
        <v>2.25</v>
      </c>
      <c r="H2875" s="32"/>
    </row>
    <row r="2876" spans="2:8" s="1" customFormat="1" ht="16.899999999999999" customHeight="1">
      <c r="B2876" s="32"/>
      <c r="C2876" s="215" t="s">
        <v>1</v>
      </c>
      <c r="D2876" s="215" t="s">
        <v>5022</v>
      </c>
      <c r="E2876" s="17" t="s">
        <v>1</v>
      </c>
      <c r="F2876" s="216">
        <v>0.82</v>
      </c>
      <c r="H2876" s="32"/>
    </row>
    <row r="2877" spans="2:8" s="1" customFormat="1" ht="16.899999999999999" customHeight="1">
      <c r="B2877" s="32"/>
      <c r="C2877" s="215" t="s">
        <v>4965</v>
      </c>
      <c r="D2877" s="215" t="s">
        <v>1403</v>
      </c>
      <c r="E2877" s="17" t="s">
        <v>1</v>
      </c>
      <c r="F2877" s="216">
        <v>216.566</v>
      </c>
      <c r="H2877" s="32"/>
    </row>
    <row r="2878" spans="2:8" s="1" customFormat="1" ht="16.899999999999999" customHeight="1">
      <c r="B2878" s="32"/>
      <c r="C2878" s="217" t="s">
        <v>8385</v>
      </c>
      <c r="H2878" s="32"/>
    </row>
    <row r="2879" spans="2:8" s="1" customFormat="1" ht="22.5">
      <c r="B2879" s="32"/>
      <c r="C2879" s="215" t="s">
        <v>5008</v>
      </c>
      <c r="D2879" s="215" t="s">
        <v>5009</v>
      </c>
      <c r="E2879" s="17" t="s">
        <v>178</v>
      </c>
      <c r="F2879" s="216">
        <v>216.566</v>
      </c>
      <c r="H2879" s="32"/>
    </row>
    <row r="2880" spans="2:8" s="1" customFormat="1" ht="22.5">
      <c r="B2880" s="32"/>
      <c r="C2880" s="215" t="s">
        <v>4991</v>
      </c>
      <c r="D2880" s="215" t="s">
        <v>4992</v>
      </c>
      <c r="E2880" s="17" t="s">
        <v>178</v>
      </c>
      <c r="F2880" s="216">
        <v>216.566</v>
      </c>
      <c r="H2880" s="32"/>
    </row>
    <row r="2881" spans="2:8" s="1" customFormat="1" ht="16.899999999999999" customHeight="1">
      <c r="B2881" s="32"/>
      <c r="C2881" s="215" t="s">
        <v>5028</v>
      </c>
      <c r="D2881" s="215" t="s">
        <v>5029</v>
      </c>
      <c r="E2881" s="17" t="s">
        <v>178</v>
      </c>
      <c r="F2881" s="216">
        <v>216.566</v>
      </c>
      <c r="H2881" s="32"/>
    </row>
    <row r="2882" spans="2:8" s="1" customFormat="1" ht="16.899999999999999" customHeight="1">
      <c r="B2882" s="32"/>
      <c r="C2882" s="215" t="s">
        <v>5005</v>
      </c>
      <c r="D2882" s="215" t="s">
        <v>5006</v>
      </c>
      <c r="E2882" s="17" t="s">
        <v>178</v>
      </c>
      <c r="F2882" s="216">
        <v>216.566</v>
      </c>
      <c r="H2882" s="32"/>
    </row>
    <row r="2883" spans="2:8" s="1" customFormat="1" ht="7.35" customHeight="1">
      <c r="B2883" s="47"/>
      <c r="C2883" s="48"/>
      <c r="D2883" s="48"/>
      <c r="E2883" s="48"/>
      <c r="F2883" s="48"/>
      <c r="G2883" s="48"/>
      <c r="H2883" s="32"/>
    </row>
    <row r="2884" spans="2:8" s="1" customFormat="1"/>
  </sheetData>
  <mergeCells count="2">
    <mergeCell ref="D5:F5"/>
    <mergeCell ref="D6:F6"/>
  </mergeCells>
  <pageMargins left="0.7" right="0.7" top="0.75" bottom="0.75" header="0.3" footer="0.3"/>
  <pageSetup paperSize="9" fitToHeight="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2:BM1794"/>
  <sheetViews>
    <sheetView showGridLines="0" topLeftCell="A1758" workbookViewId="0">
      <selection activeCell="J1784" sqref="J178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38" t="s">
        <v>5</v>
      </c>
      <c r="M2" s="239"/>
      <c r="N2" s="239"/>
      <c r="O2" s="239"/>
      <c r="P2" s="239"/>
      <c r="Q2" s="239"/>
      <c r="R2" s="239"/>
      <c r="S2" s="239"/>
      <c r="T2" s="239"/>
      <c r="U2" s="239"/>
      <c r="V2" s="239"/>
      <c r="AT2" s="17" t="s">
        <v>90</v>
      </c>
      <c r="AZ2" s="175" t="s">
        <v>176</v>
      </c>
      <c r="BA2" s="175" t="s">
        <v>177</v>
      </c>
      <c r="BB2" s="175" t="s">
        <v>178</v>
      </c>
      <c r="BC2" s="175" t="s">
        <v>179</v>
      </c>
      <c r="BD2" s="175" t="s">
        <v>89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  <c r="AZ3" s="175" t="s">
        <v>180</v>
      </c>
      <c r="BA3" s="175" t="s">
        <v>181</v>
      </c>
      <c r="BB3" s="175" t="s">
        <v>178</v>
      </c>
      <c r="BC3" s="175" t="s">
        <v>182</v>
      </c>
      <c r="BD3" s="175" t="s">
        <v>89</v>
      </c>
    </row>
    <row r="4" spans="2:56" ht="24.95" customHeight="1">
      <c r="B4" s="20"/>
      <c r="D4" s="21" t="s">
        <v>136</v>
      </c>
      <c r="L4" s="20"/>
      <c r="M4" s="95" t="s">
        <v>9</v>
      </c>
      <c r="AT4" s="17" t="s">
        <v>3</v>
      </c>
      <c r="AZ4" s="175" t="s">
        <v>183</v>
      </c>
      <c r="BA4" s="175" t="s">
        <v>184</v>
      </c>
      <c r="BB4" s="175" t="s">
        <v>178</v>
      </c>
      <c r="BC4" s="175" t="s">
        <v>185</v>
      </c>
      <c r="BD4" s="175" t="s">
        <v>89</v>
      </c>
    </row>
    <row r="5" spans="2:56" ht="6.95" customHeight="1">
      <c r="B5" s="20"/>
      <c r="L5" s="20"/>
      <c r="AZ5" s="175" t="s">
        <v>186</v>
      </c>
      <c r="BA5" s="175" t="s">
        <v>187</v>
      </c>
      <c r="BB5" s="175" t="s">
        <v>178</v>
      </c>
      <c r="BC5" s="175" t="s">
        <v>188</v>
      </c>
      <c r="BD5" s="175" t="s">
        <v>89</v>
      </c>
    </row>
    <row r="6" spans="2:56" ht="12" customHeight="1">
      <c r="B6" s="20"/>
      <c r="D6" s="27" t="s">
        <v>15</v>
      </c>
      <c r="L6" s="20"/>
      <c r="AZ6" s="175" t="s">
        <v>189</v>
      </c>
      <c r="BA6" s="175" t="s">
        <v>190</v>
      </c>
      <c r="BB6" s="175" t="s">
        <v>178</v>
      </c>
      <c r="BC6" s="175" t="s">
        <v>191</v>
      </c>
      <c r="BD6" s="175" t="s">
        <v>89</v>
      </c>
    </row>
    <row r="7" spans="2:56" ht="26.25" customHeight="1">
      <c r="B7" s="20"/>
      <c r="E7" s="274" t="str">
        <f>'Rekapitulácia stavby'!K6</f>
        <v>SO01 - TOPOĽČIANKY, Centrálny logistický sklad (CLS), KASÁRNE, REKONŠTRUKCIA OBJEKTU UBYTOVNE 001</v>
      </c>
      <c r="F7" s="275"/>
      <c r="G7" s="275"/>
      <c r="H7" s="275"/>
      <c r="L7" s="20"/>
      <c r="AZ7" s="175" t="s">
        <v>192</v>
      </c>
      <c r="BA7" s="175" t="s">
        <v>193</v>
      </c>
      <c r="BB7" s="175" t="s">
        <v>178</v>
      </c>
      <c r="BC7" s="175" t="s">
        <v>194</v>
      </c>
      <c r="BD7" s="175" t="s">
        <v>89</v>
      </c>
    </row>
    <row r="8" spans="2:56" ht="12" customHeight="1">
      <c r="B8" s="20"/>
      <c r="D8" s="27" t="s">
        <v>137</v>
      </c>
      <c r="L8" s="20"/>
      <c r="AZ8" s="175" t="s">
        <v>195</v>
      </c>
      <c r="BA8" s="175" t="s">
        <v>196</v>
      </c>
      <c r="BB8" s="175" t="s">
        <v>178</v>
      </c>
      <c r="BC8" s="175" t="s">
        <v>197</v>
      </c>
      <c r="BD8" s="175" t="s">
        <v>89</v>
      </c>
    </row>
    <row r="9" spans="2:56" s="1" customFormat="1" ht="23.25" customHeight="1">
      <c r="B9" s="32"/>
      <c r="E9" s="274" t="s">
        <v>198</v>
      </c>
      <c r="F9" s="273"/>
      <c r="G9" s="273"/>
      <c r="H9" s="273"/>
      <c r="L9" s="32"/>
      <c r="AZ9" s="175" t="s">
        <v>199</v>
      </c>
      <c r="BA9" s="175" t="s">
        <v>200</v>
      </c>
      <c r="BB9" s="175" t="s">
        <v>178</v>
      </c>
      <c r="BC9" s="175" t="s">
        <v>201</v>
      </c>
      <c r="BD9" s="175" t="s">
        <v>89</v>
      </c>
    </row>
    <row r="10" spans="2:56" s="1" customFormat="1" ht="12" customHeight="1">
      <c r="B10" s="32"/>
      <c r="D10" s="27" t="s">
        <v>202</v>
      </c>
      <c r="L10" s="32"/>
      <c r="AZ10" s="175" t="s">
        <v>203</v>
      </c>
      <c r="BA10" s="175" t="s">
        <v>204</v>
      </c>
      <c r="BB10" s="175" t="s">
        <v>178</v>
      </c>
      <c r="BC10" s="175" t="s">
        <v>205</v>
      </c>
      <c r="BD10" s="175" t="s">
        <v>89</v>
      </c>
    </row>
    <row r="11" spans="2:56" s="1" customFormat="1" ht="30" customHeight="1">
      <c r="B11" s="32"/>
      <c r="E11" s="270" t="s">
        <v>206</v>
      </c>
      <c r="F11" s="273"/>
      <c r="G11" s="273"/>
      <c r="H11" s="273"/>
      <c r="L11" s="32"/>
      <c r="AZ11" s="175" t="s">
        <v>207</v>
      </c>
      <c r="BA11" s="175" t="s">
        <v>208</v>
      </c>
      <c r="BB11" s="175" t="s">
        <v>178</v>
      </c>
      <c r="BC11" s="175" t="s">
        <v>209</v>
      </c>
      <c r="BD11" s="175" t="s">
        <v>89</v>
      </c>
    </row>
    <row r="12" spans="2:56" s="1" customFormat="1">
      <c r="B12" s="32"/>
      <c r="L12" s="32"/>
      <c r="AZ12" s="175" t="s">
        <v>210</v>
      </c>
      <c r="BA12" s="175" t="s">
        <v>211</v>
      </c>
      <c r="BB12" s="175" t="s">
        <v>178</v>
      </c>
      <c r="BC12" s="175" t="s">
        <v>212</v>
      </c>
      <c r="BD12" s="175" t="s">
        <v>89</v>
      </c>
    </row>
    <row r="13" spans="2:5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  <c r="AZ13" s="175" t="s">
        <v>213</v>
      </c>
      <c r="BA13" s="175" t="s">
        <v>214</v>
      </c>
      <c r="BB13" s="175" t="s">
        <v>178</v>
      </c>
      <c r="BC13" s="175" t="s">
        <v>215</v>
      </c>
      <c r="BD13" s="175" t="s">
        <v>89</v>
      </c>
    </row>
    <row r="14" spans="2:5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20. 11. 2025</v>
      </c>
      <c r="L14" s="32"/>
      <c r="AZ14" s="175" t="s">
        <v>216</v>
      </c>
      <c r="BA14" s="175" t="s">
        <v>217</v>
      </c>
      <c r="BB14" s="175" t="s">
        <v>178</v>
      </c>
      <c r="BC14" s="175" t="s">
        <v>218</v>
      </c>
      <c r="BD14" s="175" t="s">
        <v>89</v>
      </c>
    </row>
    <row r="15" spans="2:56" s="1" customFormat="1" ht="10.9" customHeight="1">
      <c r="B15" s="32"/>
      <c r="L15" s="32"/>
      <c r="AZ15" s="175" t="s">
        <v>219</v>
      </c>
      <c r="BA15" s="175" t="s">
        <v>220</v>
      </c>
      <c r="BB15" s="175" t="s">
        <v>178</v>
      </c>
      <c r="BC15" s="175" t="s">
        <v>221</v>
      </c>
      <c r="BD15" s="175" t="s">
        <v>89</v>
      </c>
    </row>
    <row r="16" spans="2:5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  <c r="AZ16" s="175" t="s">
        <v>222</v>
      </c>
      <c r="BA16" s="175" t="s">
        <v>222</v>
      </c>
      <c r="BB16" s="175" t="s">
        <v>178</v>
      </c>
      <c r="BC16" s="175" t="s">
        <v>223</v>
      </c>
      <c r="BD16" s="175" t="s">
        <v>89</v>
      </c>
    </row>
    <row r="17" spans="2:56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  <c r="AZ17" s="175" t="s">
        <v>224</v>
      </c>
      <c r="BA17" s="175" t="s">
        <v>225</v>
      </c>
      <c r="BB17" s="175" t="s">
        <v>226</v>
      </c>
      <c r="BC17" s="175" t="s">
        <v>227</v>
      </c>
      <c r="BD17" s="175" t="s">
        <v>89</v>
      </c>
    </row>
    <row r="18" spans="2:56" s="1" customFormat="1" ht="6.95" customHeight="1">
      <c r="B18" s="32"/>
      <c r="L18" s="32"/>
      <c r="AZ18" s="175" t="s">
        <v>228</v>
      </c>
      <c r="BA18" s="175" t="s">
        <v>229</v>
      </c>
      <c r="BB18" s="175" t="s">
        <v>226</v>
      </c>
      <c r="BC18" s="175" t="s">
        <v>230</v>
      </c>
      <c r="BD18" s="175" t="s">
        <v>89</v>
      </c>
    </row>
    <row r="19" spans="2:56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  <c r="AZ19" s="175" t="s">
        <v>231</v>
      </c>
      <c r="BA19" s="175" t="s">
        <v>232</v>
      </c>
      <c r="BB19" s="175" t="s">
        <v>178</v>
      </c>
      <c r="BC19" s="175" t="s">
        <v>233</v>
      </c>
      <c r="BD19" s="175" t="s">
        <v>89</v>
      </c>
    </row>
    <row r="20" spans="2:56" s="1" customFormat="1" ht="18" customHeight="1">
      <c r="B20" s="32"/>
      <c r="E20" s="276" t="str">
        <f>'Rekapitulácia stavby'!E14</f>
        <v>Vyplň údaj</v>
      </c>
      <c r="F20" s="277"/>
      <c r="G20" s="277"/>
      <c r="H20" s="277"/>
      <c r="I20" s="27" t="s">
        <v>26</v>
      </c>
      <c r="J20" s="28" t="str">
        <f>'Rekapitulácia stavby'!AN14</f>
        <v>Vyplň údaj</v>
      </c>
      <c r="L20" s="32"/>
    </row>
    <row r="21" spans="2:56" s="1" customFormat="1" ht="6.95" customHeight="1">
      <c r="B21" s="32"/>
      <c r="L21" s="32"/>
    </row>
    <row r="22" spans="2:56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56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56" s="1" customFormat="1" ht="6.95" customHeight="1">
      <c r="B24" s="32"/>
      <c r="L24" s="32"/>
    </row>
    <row r="25" spans="2:56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56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56" s="1" customFormat="1" ht="6.95" customHeight="1">
      <c r="B27" s="32"/>
      <c r="L27" s="32"/>
    </row>
    <row r="28" spans="2:56" s="1" customFormat="1" ht="12" customHeight="1">
      <c r="B28" s="32"/>
      <c r="D28" s="27" t="s">
        <v>34</v>
      </c>
      <c r="L28" s="32"/>
    </row>
    <row r="29" spans="2:56" s="7" customFormat="1" ht="16.5" customHeight="1">
      <c r="B29" s="96"/>
      <c r="E29" s="257" t="s">
        <v>1</v>
      </c>
      <c r="F29" s="257"/>
      <c r="G29" s="257"/>
      <c r="H29" s="257"/>
      <c r="L29" s="96"/>
    </row>
    <row r="30" spans="2:56" s="1" customFormat="1" ht="6.95" customHeight="1">
      <c r="B30" s="32"/>
      <c r="L30" s="32"/>
    </row>
    <row r="31" spans="2:56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56" s="1" customFormat="1" ht="25.35" customHeight="1">
      <c r="B32" s="32"/>
      <c r="D32" s="97" t="s">
        <v>36</v>
      </c>
      <c r="J32" s="69"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8">
        <f>ROUND((SUM(BE147:BE1793)),  2)</f>
        <v>0</v>
      </c>
      <c r="G35" s="99"/>
      <c r="H35" s="99"/>
      <c r="I35" s="100">
        <v>0.23</v>
      </c>
      <c r="J35" s="98">
        <f>ROUND(((SUM(BE147:BE1793))*I35),  2)</f>
        <v>0</v>
      </c>
      <c r="L35" s="32"/>
    </row>
    <row r="36" spans="2:12" s="1" customFormat="1" ht="14.45" customHeight="1">
      <c r="B36" s="32"/>
      <c r="E36" s="37" t="s">
        <v>42</v>
      </c>
      <c r="F36" s="98">
        <f>ROUND((SUM(BF147:BF1793)),  2)</f>
        <v>0</v>
      </c>
      <c r="G36" s="99"/>
      <c r="H36" s="99"/>
      <c r="I36" s="100">
        <v>0.23</v>
      </c>
      <c r="J36" s="98">
        <f>ROUND(((SUM(BF147:BF1793))*I36),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8">
        <f>ROUND((SUM(BG147:BG1793)),  2)</f>
        <v>0</v>
      </c>
      <c r="I37" s="101">
        <v>0.23</v>
      </c>
      <c r="J37" s="88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8">
        <f>ROUND((SUM(BH147:BH1793)),  2)</f>
        <v>0</v>
      </c>
      <c r="I38" s="101">
        <v>0.23</v>
      </c>
      <c r="J38" s="88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8">
        <f>ROUND((SUM(BI147:BI1793)),  2)</f>
        <v>0</v>
      </c>
      <c r="G39" s="99"/>
      <c r="H39" s="99"/>
      <c r="I39" s="100">
        <v>0</v>
      </c>
      <c r="J39" s="98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2"/>
      <c r="D41" s="103" t="s">
        <v>46</v>
      </c>
      <c r="E41" s="60"/>
      <c r="F41" s="60"/>
      <c r="G41" s="104" t="s">
        <v>47</v>
      </c>
      <c r="H41" s="105" t="s">
        <v>48</v>
      </c>
      <c r="I41" s="60"/>
      <c r="J41" s="106">
        <v>0</v>
      </c>
      <c r="K41" s="107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08" t="s">
        <v>52</v>
      </c>
      <c r="G61" s="46" t="s">
        <v>51</v>
      </c>
      <c r="H61" s="34"/>
      <c r="I61" s="34"/>
      <c r="J61" s="109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08" t="s">
        <v>52</v>
      </c>
      <c r="G76" s="46" t="s">
        <v>51</v>
      </c>
      <c r="H76" s="34"/>
      <c r="I76" s="34"/>
      <c r="J76" s="109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138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4" t="str">
        <f>E7</f>
        <v>SO01 - TOPOĽČIANKY, Centrálny logistický sklad (CLS), KASÁRNE, REKONŠTRUKCIA OBJEKTU UBYTOVNE 001</v>
      </c>
      <c r="F85" s="275"/>
      <c r="G85" s="275"/>
      <c r="H85" s="275"/>
      <c r="L85" s="32"/>
    </row>
    <row r="86" spans="2:12" ht="12" customHeight="1">
      <c r="B86" s="20"/>
      <c r="C86" s="27" t="s">
        <v>137</v>
      </c>
      <c r="L86" s="20"/>
    </row>
    <row r="87" spans="2:12" s="1" customFormat="1" ht="23.25" customHeight="1">
      <c r="B87" s="32"/>
      <c r="E87" s="274" t="s">
        <v>198</v>
      </c>
      <c r="F87" s="273"/>
      <c r="G87" s="273"/>
      <c r="H87" s="273"/>
      <c r="L87" s="32"/>
    </row>
    <row r="88" spans="2:12" s="1" customFormat="1" ht="12" customHeight="1">
      <c r="B88" s="32"/>
      <c r="C88" s="27" t="s">
        <v>202</v>
      </c>
      <c r="L88" s="32"/>
    </row>
    <row r="89" spans="2:12" s="1" customFormat="1" ht="30" customHeight="1">
      <c r="B89" s="32"/>
      <c r="E89" s="270" t="str">
        <f>E11</f>
        <v>SO01.1 - SO01.1 Búracie práce stavebná časť 1PP v.č.A01, 1NP v.č.A-02, 2NP v.č.A03 + statika str.3</v>
      </c>
      <c r="F89" s="273"/>
      <c r="G89" s="273"/>
      <c r="H89" s="273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Topoľčianky </v>
      </c>
      <c r="I91" s="27" t="s">
        <v>21</v>
      </c>
      <c r="J91" s="55" t="str">
        <f>IF(J14="","",J14)</f>
        <v>20. 11. 2025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 xml:space="preserve">MV SR Pribinova č.2, 812 72 Bratislava </v>
      </c>
      <c r="I93" s="27" t="s">
        <v>29</v>
      </c>
      <c r="J93" s="30" t="str">
        <f>E23</f>
        <v>STAPRING a.s. Ing.A. Režná,Ing.I.Kóňa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K. Šinská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0" t="s">
        <v>139</v>
      </c>
      <c r="D96" s="102"/>
      <c r="E96" s="102"/>
      <c r="F96" s="102"/>
      <c r="G96" s="102"/>
      <c r="H96" s="102"/>
      <c r="I96" s="102"/>
      <c r="J96" s="111" t="s">
        <v>140</v>
      </c>
      <c r="K96" s="102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2" t="s">
        <v>141</v>
      </c>
      <c r="J98" s="69">
        <v>0</v>
      </c>
      <c r="L98" s="32"/>
      <c r="AU98" s="17" t="s">
        <v>142</v>
      </c>
    </row>
    <row r="99" spans="2:47" s="8" customFormat="1" ht="24.95" customHeight="1">
      <c r="B99" s="113"/>
      <c r="D99" s="114" t="s">
        <v>234</v>
      </c>
      <c r="E99" s="115"/>
      <c r="F99" s="115"/>
      <c r="G99" s="115"/>
      <c r="H99" s="115"/>
      <c r="I99" s="115"/>
      <c r="J99" s="116">
        <v>0</v>
      </c>
      <c r="L99" s="113"/>
    </row>
    <row r="100" spans="2:47" s="14" customFormat="1" ht="19.899999999999999" customHeight="1">
      <c r="B100" s="176"/>
      <c r="D100" s="177" t="s">
        <v>235</v>
      </c>
      <c r="E100" s="178"/>
      <c r="F100" s="178"/>
      <c r="G100" s="178"/>
      <c r="H100" s="178"/>
      <c r="I100" s="178"/>
      <c r="J100" s="179">
        <v>0</v>
      </c>
      <c r="L100" s="176"/>
    </row>
    <row r="101" spans="2:47" s="14" customFormat="1" ht="19.899999999999999" customHeight="1">
      <c r="B101" s="176"/>
      <c r="D101" s="177" t="s">
        <v>236</v>
      </c>
      <c r="E101" s="178"/>
      <c r="F101" s="178"/>
      <c r="G101" s="178"/>
      <c r="H101" s="178"/>
      <c r="I101" s="178"/>
      <c r="J101" s="179">
        <v>0</v>
      </c>
      <c r="L101" s="176"/>
    </row>
    <row r="102" spans="2:47" s="14" customFormat="1" ht="19.899999999999999" customHeight="1">
      <c r="B102" s="176"/>
      <c r="D102" s="177" t="s">
        <v>237</v>
      </c>
      <c r="E102" s="178"/>
      <c r="F102" s="178"/>
      <c r="G102" s="178"/>
      <c r="H102" s="178"/>
      <c r="I102" s="178"/>
      <c r="J102" s="179">
        <v>0</v>
      </c>
      <c r="L102" s="176"/>
    </row>
    <row r="103" spans="2:47" s="14" customFormat="1" ht="19.899999999999999" customHeight="1">
      <c r="B103" s="176"/>
      <c r="D103" s="177" t="s">
        <v>238</v>
      </c>
      <c r="E103" s="178"/>
      <c r="F103" s="178"/>
      <c r="G103" s="178"/>
      <c r="H103" s="178"/>
      <c r="I103" s="178"/>
      <c r="J103" s="179">
        <v>0</v>
      </c>
      <c r="L103" s="176"/>
    </row>
    <row r="104" spans="2:47" s="14" customFormat="1" ht="19.899999999999999" customHeight="1">
      <c r="B104" s="176"/>
      <c r="D104" s="177" t="s">
        <v>239</v>
      </c>
      <c r="E104" s="178"/>
      <c r="F104" s="178"/>
      <c r="G104" s="178"/>
      <c r="H104" s="178"/>
      <c r="I104" s="178"/>
      <c r="J104" s="179">
        <v>0</v>
      </c>
      <c r="L104" s="176"/>
    </row>
    <row r="105" spans="2:47" s="14" customFormat="1" ht="19.899999999999999" customHeight="1">
      <c r="B105" s="176"/>
      <c r="D105" s="177" t="s">
        <v>240</v>
      </c>
      <c r="E105" s="178"/>
      <c r="F105" s="178"/>
      <c r="G105" s="178"/>
      <c r="H105" s="178"/>
      <c r="I105" s="178"/>
      <c r="J105" s="179">
        <v>0</v>
      </c>
      <c r="L105" s="176"/>
    </row>
    <row r="106" spans="2:47" s="14" customFormat="1" ht="19.899999999999999" customHeight="1">
      <c r="B106" s="176"/>
      <c r="D106" s="177" t="s">
        <v>241</v>
      </c>
      <c r="E106" s="178"/>
      <c r="F106" s="178"/>
      <c r="G106" s="178"/>
      <c r="H106" s="178"/>
      <c r="I106" s="178"/>
      <c r="J106" s="179">
        <v>0</v>
      </c>
      <c r="L106" s="176"/>
    </row>
    <row r="107" spans="2:47" s="14" customFormat="1" ht="19.899999999999999" customHeight="1">
      <c r="B107" s="176"/>
      <c r="D107" s="177" t="s">
        <v>242</v>
      </c>
      <c r="E107" s="178"/>
      <c r="F107" s="178"/>
      <c r="G107" s="178"/>
      <c r="H107" s="178"/>
      <c r="I107" s="178"/>
      <c r="J107" s="179">
        <v>0</v>
      </c>
      <c r="L107" s="176"/>
    </row>
    <row r="108" spans="2:47" s="14" customFormat="1" ht="19.899999999999999" customHeight="1">
      <c r="B108" s="176"/>
      <c r="D108" s="177" t="s">
        <v>243</v>
      </c>
      <c r="E108" s="178"/>
      <c r="F108" s="178"/>
      <c r="G108" s="178"/>
      <c r="H108" s="178"/>
      <c r="I108" s="178"/>
      <c r="J108" s="179">
        <v>0</v>
      </c>
      <c r="L108" s="176"/>
    </row>
    <row r="109" spans="2:47" s="14" customFormat="1" ht="19.899999999999999" customHeight="1">
      <c r="B109" s="176"/>
      <c r="D109" s="177" t="s">
        <v>244</v>
      </c>
      <c r="E109" s="178"/>
      <c r="F109" s="178"/>
      <c r="G109" s="178"/>
      <c r="H109" s="178"/>
      <c r="I109" s="178"/>
      <c r="J109" s="179">
        <v>0</v>
      </c>
      <c r="L109" s="176"/>
    </row>
    <row r="110" spans="2:47" s="14" customFormat="1" ht="19.899999999999999" customHeight="1">
      <c r="B110" s="176"/>
      <c r="D110" s="177" t="s">
        <v>245</v>
      </c>
      <c r="E110" s="178"/>
      <c r="F110" s="178"/>
      <c r="G110" s="178"/>
      <c r="H110" s="178"/>
      <c r="I110" s="178"/>
      <c r="J110" s="179">
        <v>0</v>
      </c>
      <c r="L110" s="176"/>
    </row>
    <row r="111" spans="2:47" s="14" customFormat="1" ht="19.899999999999999" customHeight="1">
      <c r="B111" s="176"/>
      <c r="D111" s="177" t="s">
        <v>246</v>
      </c>
      <c r="E111" s="178"/>
      <c r="F111" s="178"/>
      <c r="G111" s="178"/>
      <c r="H111" s="178"/>
      <c r="I111" s="178"/>
      <c r="J111" s="179">
        <v>0</v>
      </c>
      <c r="L111" s="176"/>
    </row>
    <row r="112" spans="2:47" s="14" customFormat="1" ht="19.899999999999999" customHeight="1">
      <c r="B112" s="176"/>
      <c r="D112" s="177" t="s">
        <v>247</v>
      </c>
      <c r="E112" s="178"/>
      <c r="F112" s="178"/>
      <c r="G112" s="178"/>
      <c r="H112" s="178"/>
      <c r="I112" s="178"/>
      <c r="J112" s="179">
        <v>0</v>
      </c>
      <c r="L112" s="176"/>
    </row>
    <row r="113" spans="2:12" s="14" customFormat="1" ht="19.899999999999999" customHeight="1">
      <c r="B113" s="176"/>
      <c r="D113" s="177" t="s">
        <v>248</v>
      </c>
      <c r="E113" s="178"/>
      <c r="F113" s="178"/>
      <c r="G113" s="178"/>
      <c r="H113" s="178"/>
      <c r="I113" s="178"/>
      <c r="J113" s="179">
        <v>0</v>
      </c>
      <c r="L113" s="176"/>
    </row>
    <row r="114" spans="2:12" s="14" customFormat="1" ht="19.899999999999999" customHeight="1">
      <c r="B114" s="176"/>
      <c r="D114" s="177" t="s">
        <v>249</v>
      </c>
      <c r="E114" s="178"/>
      <c r="F114" s="178"/>
      <c r="G114" s="178"/>
      <c r="H114" s="178"/>
      <c r="I114" s="178"/>
      <c r="J114" s="179">
        <v>0</v>
      </c>
      <c r="L114" s="176"/>
    </row>
    <row r="115" spans="2:12" s="14" customFormat="1" ht="19.899999999999999" customHeight="1">
      <c r="B115" s="176"/>
      <c r="D115" s="177" t="s">
        <v>250</v>
      </c>
      <c r="E115" s="178"/>
      <c r="F115" s="178"/>
      <c r="G115" s="178"/>
      <c r="H115" s="178"/>
      <c r="I115" s="178"/>
      <c r="J115" s="179">
        <v>0</v>
      </c>
      <c r="L115" s="176"/>
    </row>
    <row r="116" spans="2:12" s="14" customFormat="1" ht="19.899999999999999" customHeight="1">
      <c r="B116" s="176"/>
      <c r="D116" s="177" t="s">
        <v>251</v>
      </c>
      <c r="E116" s="178"/>
      <c r="F116" s="178"/>
      <c r="G116" s="178"/>
      <c r="H116" s="178"/>
      <c r="I116" s="178"/>
      <c r="J116" s="179">
        <v>0</v>
      </c>
      <c r="L116" s="176"/>
    </row>
    <row r="117" spans="2:12" s="8" customFormat="1" ht="24.95" customHeight="1">
      <c r="B117" s="113"/>
      <c r="D117" s="114" t="s">
        <v>252</v>
      </c>
      <c r="E117" s="115"/>
      <c r="F117" s="115"/>
      <c r="G117" s="115"/>
      <c r="H117" s="115"/>
      <c r="I117" s="115"/>
      <c r="J117" s="116">
        <v>0</v>
      </c>
      <c r="L117" s="113"/>
    </row>
    <row r="118" spans="2:12" s="14" customFormat="1" ht="19.899999999999999" customHeight="1">
      <c r="B118" s="176"/>
      <c r="D118" s="177" t="s">
        <v>253</v>
      </c>
      <c r="E118" s="178"/>
      <c r="F118" s="178"/>
      <c r="G118" s="178"/>
      <c r="H118" s="178"/>
      <c r="I118" s="178"/>
      <c r="J118" s="179">
        <v>0</v>
      </c>
      <c r="L118" s="176"/>
    </row>
    <row r="119" spans="2:12" s="14" customFormat="1" ht="19.899999999999999" customHeight="1">
      <c r="B119" s="176"/>
      <c r="D119" s="177" t="s">
        <v>254</v>
      </c>
      <c r="E119" s="178"/>
      <c r="F119" s="178"/>
      <c r="G119" s="178"/>
      <c r="H119" s="178"/>
      <c r="I119" s="178"/>
      <c r="J119" s="179">
        <v>0</v>
      </c>
      <c r="L119" s="176"/>
    </row>
    <row r="120" spans="2:12" s="14" customFormat="1" ht="19.899999999999999" customHeight="1">
      <c r="B120" s="176"/>
      <c r="D120" s="177" t="s">
        <v>255</v>
      </c>
      <c r="E120" s="178"/>
      <c r="F120" s="178"/>
      <c r="G120" s="178"/>
      <c r="H120" s="178"/>
      <c r="I120" s="178"/>
      <c r="J120" s="179">
        <v>0</v>
      </c>
      <c r="L120" s="176"/>
    </row>
    <row r="121" spans="2:12" s="14" customFormat="1" ht="19.899999999999999" customHeight="1">
      <c r="B121" s="176"/>
      <c r="D121" s="177" t="s">
        <v>256</v>
      </c>
      <c r="E121" s="178"/>
      <c r="F121" s="178"/>
      <c r="G121" s="178"/>
      <c r="H121" s="178"/>
      <c r="I121" s="178"/>
      <c r="J121" s="179">
        <v>0</v>
      </c>
      <c r="L121" s="176"/>
    </row>
    <row r="122" spans="2:12" s="14" customFormat="1" ht="19.899999999999999" customHeight="1">
      <c r="B122" s="176"/>
      <c r="D122" s="177" t="s">
        <v>257</v>
      </c>
      <c r="E122" s="178"/>
      <c r="F122" s="178"/>
      <c r="G122" s="178"/>
      <c r="H122" s="178"/>
      <c r="I122" s="178"/>
      <c r="J122" s="179">
        <v>0</v>
      </c>
      <c r="L122" s="176"/>
    </row>
    <row r="123" spans="2:12" s="14" customFormat="1" ht="19.899999999999999" customHeight="1">
      <c r="B123" s="176"/>
      <c r="D123" s="177" t="s">
        <v>258</v>
      </c>
      <c r="E123" s="178"/>
      <c r="F123" s="178"/>
      <c r="G123" s="178"/>
      <c r="H123" s="178"/>
      <c r="I123" s="178"/>
      <c r="J123" s="179">
        <v>0</v>
      </c>
      <c r="L123" s="176"/>
    </row>
    <row r="124" spans="2:12" s="14" customFormat="1" ht="19.899999999999999" customHeight="1">
      <c r="B124" s="176"/>
      <c r="D124" s="177" t="s">
        <v>259</v>
      </c>
      <c r="E124" s="178"/>
      <c r="F124" s="178"/>
      <c r="G124" s="178"/>
      <c r="H124" s="178"/>
      <c r="I124" s="178"/>
      <c r="J124" s="179">
        <v>0</v>
      </c>
      <c r="L124" s="176"/>
    </row>
    <row r="125" spans="2:12" s="14" customFormat="1" ht="19.899999999999999" customHeight="1">
      <c r="B125" s="176"/>
      <c r="D125" s="177" t="s">
        <v>260</v>
      </c>
      <c r="E125" s="178"/>
      <c r="F125" s="178"/>
      <c r="G125" s="178"/>
      <c r="H125" s="178"/>
      <c r="I125" s="178"/>
      <c r="J125" s="179">
        <v>0</v>
      </c>
      <c r="L125" s="176"/>
    </row>
    <row r="126" spans="2:12" s="1" customFormat="1" ht="21.75" customHeight="1">
      <c r="B126" s="32"/>
      <c r="L126" s="32"/>
    </row>
    <row r="127" spans="2:12" s="1" customFormat="1" ht="6.95" customHeight="1">
      <c r="B127" s="47"/>
      <c r="C127" s="48"/>
      <c r="D127" s="48"/>
      <c r="E127" s="48"/>
      <c r="F127" s="48"/>
      <c r="G127" s="48"/>
      <c r="H127" s="48"/>
      <c r="I127" s="48"/>
      <c r="J127" s="48"/>
      <c r="K127" s="48"/>
      <c r="L127" s="32"/>
    </row>
    <row r="131" spans="2:12" s="1" customFormat="1" ht="6.95" customHeight="1">
      <c r="B131" s="49"/>
      <c r="C131" s="50"/>
      <c r="D131" s="50"/>
      <c r="E131" s="50"/>
      <c r="F131" s="50"/>
      <c r="G131" s="50"/>
      <c r="H131" s="50"/>
      <c r="I131" s="50"/>
      <c r="J131" s="50"/>
      <c r="K131" s="50"/>
      <c r="L131" s="32"/>
    </row>
    <row r="132" spans="2:12" s="1" customFormat="1" ht="24.95" customHeight="1">
      <c r="B132" s="32"/>
      <c r="C132" s="21" t="s">
        <v>143</v>
      </c>
      <c r="L132" s="32"/>
    </row>
    <row r="133" spans="2:12" s="1" customFormat="1" ht="6.95" customHeight="1">
      <c r="B133" s="32"/>
      <c r="L133" s="32"/>
    </row>
    <row r="134" spans="2:12" s="1" customFormat="1" ht="12" customHeight="1">
      <c r="B134" s="32"/>
      <c r="C134" s="27" t="s">
        <v>15</v>
      </c>
      <c r="L134" s="32"/>
    </row>
    <row r="135" spans="2:12" s="1" customFormat="1" ht="26.25" customHeight="1">
      <c r="B135" s="32"/>
      <c r="E135" s="274" t="str">
        <f>E7</f>
        <v>SO01 - TOPOĽČIANKY, Centrálny logistický sklad (CLS), KASÁRNE, REKONŠTRUKCIA OBJEKTU UBYTOVNE 001</v>
      </c>
      <c r="F135" s="275"/>
      <c r="G135" s="275"/>
      <c r="H135" s="275"/>
      <c r="L135" s="32"/>
    </row>
    <row r="136" spans="2:12" ht="12" customHeight="1">
      <c r="B136" s="20"/>
      <c r="C136" s="27" t="s">
        <v>137</v>
      </c>
      <c r="L136" s="20"/>
    </row>
    <row r="137" spans="2:12" s="1" customFormat="1" ht="23.25" customHeight="1">
      <c r="B137" s="32"/>
      <c r="E137" s="274" t="s">
        <v>198</v>
      </c>
      <c r="F137" s="273"/>
      <c r="G137" s="273"/>
      <c r="H137" s="273"/>
      <c r="L137" s="32"/>
    </row>
    <row r="138" spans="2:12" s="1" customFormat="1" ht="12" customHeight="1">
      <c r="B138" s="32"/>
      <c r="C138" s="27" t="s">
        <v>202</v>
      </c>
      <c r="L138" s="32"/>
    </row>
    <row r="139" spans="2:12" s="1" customFormat="1" ht="30" customHeight="1">
      <c r="B139" s="32"/>
      <c r="E139" s="270" t="str">
        <f>E11</f>
        <v>SO01.1 - SO01.1 Búracie práce stavebná časť 1PP v.č.A01, 1NP v.č.A-02, 2NP v.č.A03 + statika str.3</v>
      </c>
      <c r="F139" s="273"/>
      <c r="G139" s="273"/>
      <c r="H139" s="273"/>
      <c r="L139" s="32"/>
    </row>
    <row r="140" spans="2:12" s="1" customFormat="1" ht="6.95" customHeight="1">
      <c r="B140" s="32"/>
      <c r="L140" s="32"/>
    </row>
    <row r="141" spans="2:12" s="1" customFormat="1" ht="12" customHeight="1">
      <c r="B141" s="32"/>
      <c r="C141" s="27" t="s">
        <v>19</v>
      </c>
      <c r="F141" s="25" t="str">
        <f>F14</f>
        <v xml:space="preserve">Topoľčianky </v>
      </c>
      <c r="I141" s="27" t="s">
        <v>21</v>
      </c>
      <c r="J141" s="55" t="str">
        <f>IF(J14="","",J14)</f>
        <v>20. 11. 2025</v>
      </c>
      <c r="L141" s="32"/>
    </row>
    <row r="142" spans="2:12" s="1" customFormat="1" ht="6.95" customHeight="1">
      <c r="B142" s="32"/>
      <c r="L142" s="32"/>
    </row>
    <row r="143" spans="2:12" s="1" customFormat="1" ht="40.15" customHeight="1">
      <c r="B143" s="32"/>
      <c r="C143" s="27" t="s">
        <v>23</v>
      </c>
      <c r="F143" s="25" t="str">
        <f>E17</f>
        <v xml:space="preserve">MV SR Pribinova č.2, 812 72 Bratislava </v>
      </c>
      <c r="I143" s="27" t="s">
        <v>29</v>
      </c>
      <c r="J143" s="30" t="str">
        <f>E23</f>
        <v>STAPRING a.s. Ing.A. Režná,Ing.I.Kóňa</v>
      </c>
      <c r="L143" s="32"/>
    </row>
    <row r="144" spans="2:12" s="1" customFormat="1" ht="15.2" customHeight="1">
      <c r="B144" s="32"/>
      <c r="C144" s="27" t="s">
        <v>27</v>
      </c>
      <c r="F144" s="25" t="str">
        <f>IF(E20="","",E20)</f>
        <v>Vyplň údaj</v>
      </c>
      <c r="I144" s="27" t="s">
        <v>32</v>
      </c>
      <c r="J144" s="30" t="str">
        <f>E26</f>
        <v>K. Šinská</v>
      </c>
      <c r="L144" s="32"/>
    </row>
    <row r="145" spans="2:65" s="1" customFormat="1" ht="10.35" customHeight="1">
      <c r="B145" s="32"/>
      <c r="L145" s="32"/>
    </row>
    <row r="146" spans="2:65" s="9" customFormat="1" ht="29.25" customHeight="1">
      <c r="B146" s="117"/>
      <c r="C146" s="118" t="s">
        <v>144</v>
      </c>
      <c r="D146" s="119" t="s">
        <v>61</v>
      </c>
      <c r="E146" s="119" t="s">
        <v>57</v>
      </c>
      <c r="F146" s="119" t="s">
        <v>58</v>
      </c>
      <c r="G146" s="119" t="s">
        <v>145</v>
      </c>
      <c r="H146" s="119" t="s">
        <v>146</v>
      </c>
      <c r="I146" s="119" t="s">
        <v>147</v>
      </c>
      <c r="J146" s="120" t="s">
        <v>140</v>
      </c>
      <c r="K146" s="121" t="s">
        <v>148</v>
      </c>
      <c r="L146" s="117"/>
      <c r="M146" s="62" t="s">
        <v>1</v>
      </c>
      <c r="N146" s="63" t="s">
        <v>40</v>
      </c>
      <c r="O146" s="63" t="s">
        <v>149</v>
      </c>
      <c r="P146" s="63" t="s">
        <v>150</v>
      </c>
      <c r="Q146" s="63" t="s">
        <v>151</v>
      </c>
      <c r="R146" s="63" t="s">
        <v>152</v>
      </c>
      <c r="S146" s="63" t="s">
        <v>153</v>
      </c>
      <c r="T146" s="64" t="s">
        <v>154</v>
      </c>
    </row>
    <row r="147" spans="2:65" s="1" customFormat="1" ht="22.9" customHeight="1">
      <c r="B147" s="32"/>
      <c r="C147" s="67" t="s">
        <v>141</v>
      </c>
      <c r="J147" s="122">
        <v>0</v>
      </c>
      <c r="L147" s="32"/>
      <c r="M147" s="65"/>
      <c r="N147" s="56"/>
      <c r="O147" s="56"/>
      <c r="P147" s="123">
        <f>P148+P1424</f>
        <v>0</v>
      </c>
      <c r="Q147" s="56"/>
      <c r="R147" s="123">
        <f>R148+R1424</f>
        <v>95.584374015699993</v>
      </c>
      <c r="S147" s="56"/>
      <c r="T147" s="124">
        <f>T148+T1424</f>
        <v>417.00230360000006</v>
      </c>
      <c r="AT147" s="17" t="s">
        <v>75</v>
      </c>
      <c r="AU147" s="17" t="s">
        <v>142</v>
      </c>
      <c r="BK147" s="125">
        <f>BK148+BK1424</f>
        <v>0</v>
      </c>
    </row>
    <row r="148" spans="2:65" s="10" customFormat="1" ht="25.9" customHeight="1">
      <c r="B148" s="126"/>
      <c r="D148" s="127" t="s">
        <v>75</v>
      </c>
      <c r="E148" s="128" t="s">
        <v>261</v>
      </c>
      <c r="F148" s="128" t="s">
        <v>262</v>
      </c>
      <c r="I148" s="129"/>
      <c r="J148" s="130">
        <v>0</v>
      </c>
      <c r="L148" s="126"/>
      <c r="M148" s="131"/>
      <c r="P148" s="132">
        <f>P149+P150+P182+P186+P210+P267+P300+P442+P644+P876+P947+P1068+P1338+P1348+P1372+P1388+P1392+P1422</f>
        <v>0</v>
      </c>
      <c r="R148" s="132">
        <f>R149+R150+R182+R186+R210+R267+R300+R442+R644+R876+R947+R1068+R1338+R1348+R1372+R1388+R1392+R1422</f>
        <v>95.535029615699997</v>
      </c>
      <c r="T148" s="133">
        <f>T149+T150+T182+T186+T210+T267+T300+T442+T644+T876+T947+T1068+T1338+T1348+T1372+T1388+T1392+T1422</f>
        <v>405.08357400000006</v>
      </c>
      <c r="AR148" s="127" t="s">
        <v>82</v>
      </c>
      <c r="AT148" s="134" t="s">
        <v>75</v>
      </c>
      <c r="AU148" s="134" t="s">
        <v>76</v>
      </c>
      <c r="AY148" s="127" t="s">
        <v>156</v>
      </c>
      <c r="BK148" s="135">
        <f>BK149+BK150+BK182+BK186+BK210+BK267+BK300+BK442+BK644+BK876+BK947+BK1068+BK1338+BK1348+BK1372+BK1388+BK1392+BK1422</f>
        <v>0</v>
      </c>
    </row>
    <row r="149" spans="2:65" s="1" customFormat="1" ht="37.9" customHeight="1">
      <c r="B149" s="136"/>
      <c r="C149" s="180" t="s">
        <v>82</v>
      </c>
      <c r="D149" s="180"/>
      <c r="E149" s="181"/>
      <c r="F149" s="220" t="s">
        <v>8452</v>
      </c>
      <c r="G149" s="183" t="s">
        <v>1</v>
      </c>
      <c r="H149" s="184"/>
      <c r="I149" s="185"/>
      <c r="J149" s="186"/>
      <c r="K149" s="187"/>
      <c r="L149" s="188"/>
      <c r="M149" s="189" t="s">
        <v>1</v>
      </c>
      <c r="N149" s="190" t="s">
        <v>42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173</v>
      </c>
      <c r="AT149" s="149" t="s">
        <v>263</v>
      </c>
      <c r="AU149" s="149" t="s">
        <v>82</v>
      </c>
      <c r="AY149" s="17" t="s">
        <v>156</v>
      </c>
      <c r="BE149" s="150">
        <f>IF(N149="základná",J149,0)</f>
        <v>0</v>
      </c>
      <c r="BF149" s="150">
        <f>IF(N149="znížená",J149,0)</f>
        <v>0</v>
      </c>
      <c r="BG149" s="150">
        <f>IF(N149="zákl. prenesená",J149,0)</f>
        <v>0</v>
      </c>
      <c r="BH149" s="150">
        <f>IF(N149="zníž. prenesená",J149,0)</f>
        <v>0</v>
      </c>
      <c r="BI149" s="150">
        <f>IF(N149="nulová",J149,0)</f>
        <v>0</v>
      </c>
      <c r="BJ149" s="17" t="s">
        <v>89</v>
      </c>
      <c r="BK149" s="150">
        <f>ROUND(I149*H149,2)</f>
        <v>0</v>
      </c>
      <c r="BL149" s="17" t="s">
        <v>155</v>
      </c>
      <c r="BM149" s="149" t="s">
        <v>264</v>
      </c>
    </row>
    <row r="150" spans="2:65" s="10" customFormat="1" ht="22.9" customHeight="1">
      <c r="B150" s="126"/>
      <c r="D150" s="127" t="s">
        <v>75</v>
      </c>
      <c r="E150" s="191" t="s">
        <v>82</v>
      </c>
      <c r="F150" s="191" t="s">
        <v>265</v>
      </c>
      <c r="I150" s="129"/>
      <c r="J150" s="192">
        <v>0</v>
      </c>
      <c r="L150" s="126"/>
      <c r="M150" s="131"/>
      <c r="P150" s="132">
        <f>SUM(P151:P181)</f>
        <v>0</v>
      </c>
      <c r="R150" s="132">
        <f>SUM(R151:R181)</f>
        <v>12.614000000000001</v>
      </c>
      <c r="T150" s="133">
        <f>SUM(T151:T181)</f>
        <v>8.4026250000000005</v>
      </c>
      <c r="AR150" s="127" t="s">
        <v>82</v>
      </c>
      <c r="AT150" s="134" t="s">
        <v>75</v>
      </c>
      <c r="AU150" s="134" t="s">
        <v>82</v>
      </c>
      <c r="AY150" s="127" t="s">
        <v>156</v>
      </c>
      <c r="BK150" s="135">
        <f>SUM(BK151:BK181)</f>
        <v>0</v>
      </c>
    </row>
    <row r="151" spans="2:65" s="1" customFormat="1" ht="24.2" customHeight="1">
      <c r="B151" s="136"/>
      <c r="C151" s="137" t="s">
        <v>89</v>
      </c>
      <c r="D151" s="137" t="s">
        <v>157</v>
      </c>
      <c r="E151" s="138" t="s">
        <v>266</v>
      </c>
      <c r="F151" s="139" t="s">
        <v>267</v>
      </c>
      <c r="G151" s="140" t="s">
        <v>178</v>
      </c>
      <c r="H151" s="141">
        <v>37.344999999999999</v>
      </c>
      <c r="I151" s="142"/>
      <c r="J151" s="143">
        <v>0</v>
      </c>
      <c r="K151" s="144"/>
      <c r="L151" s="32"/>
      <c r="M151" s="145" t="s">
        <v>1</v>
      </c>
      <c r="N151" s="146" t="s">
        <v>42</v>
      </c>
      <c r="P151" s="147">
        <f>O151*H151</f>
        <v>0</v>
      </c>
      <c r="Q151" s="147">
        <v>0</v>
      </c>
      <c r="R151" s="147">
        <f>Q151*H151</f>
        <v>0</v>
      </c>
      <c r="S151" s="147">
        <v>0.22500000000000001</v>
      </c>
      <c r="T151" s="148">
        <f>S151*H151</f>
        <v>8.4026250000000005</v>
      </c>
      <c r="AR151" s="149" t="s">
        <v>155</v>
      </c>
      <c r="AT151" s="149" t="s">
        <v>157</v>
      </c>
      <c r="AU151" s="149" t="s">
        <v>89</v>
      </c>
      <c r="AY151" s="17" t="s">
        <v>156</v>
      </c>
      <c r="BE151" s="150">
        <f>IF(N151="základná",J151,0)</f>
        <v>0</v>
      </c>
      <c r="BF151" s="150">
        <f>IF(N151="znížená",J151,0)</f>
        <v>0</v>
      </c>
      <c r="BG151" s="150">
        <f>IF(N151="zákl. prenesená",J151,0)</f>
        <v>0</v>
      </c>
      <c r="BH151" s="150">
        <f>IF(N151="zníž. prenesená",J151,0)</f>
        <v>0</v>
      </c>
      <c r="BI151" s="150">
        <f>IF(N151="nulová",J151,0)</f>
        <v>0</v>
      </c>
      <c r="BJ151" s="17" t="s">
        <v>89</v>
      </c>
      <c r="BK151" s="150">
        <f>ROUND(I151*H151,2)</f>
        <v>0</v>
      </c>
      <c r="BL151" s="17" t="s">
        <v>155</v>
      </c>
      <c r="BM151" s="149" t="s">
        <v>268</v>
      </c>
    </row>
    <row r="152" spans="2:65" s="11" customFormat="1">
      <c r="B152" s="151"/>
      <c r="D152" s="152" t="s">
        <v>160</v>
      </c>
      <c r="E152" s="153" t="s">
        <v>1</v>
      </c>
      <c r="F152" s="154" t="s">
        <v>269</v>
      </c>
      <c r="H152" s="153" t="s">
        <v>1</v>
      </c>
      <c r="I152" s="155"/>
      <c r="L152" s="151"/>
      <c r="M152" s="156"/>
      <c r="T152" s="157"/>
      <c r="AT152" s="153" t="s">
        <v>160</v>
      </c>
      <c r="AU152" s="153" t="s">
        <v>89</v>
      </c>
      <c r="AV152" s="11" t="s">
        <v>82</v>
      </c>
      <c r="AW152" s="11" t="s">
        <v>31</v>
      </c>
      <c r="AX152" s="11" t="s">
        <v>76</v>
      </c>
      <c r="AY152" s="153" t="s">
        <v>156</v>
      </c>
    </row>
    <row r="153" spans="2:65" s="12" customFormat="1">
      <c r="B153" s="158"/>
      <c r="D153" s="152" t="s">
        <v>160</v>
      </c>
      <c r="E153" s="159" t="s">
        <v>1</v>
      </c>
      <c r="F153" s="160" t="s">
        <v>270</v>
      </c>
      <c r="H153" s="161">
        <v>37.344999999999999</v>
      </c>
      <c r="I153" s="162"/>
      <c r="L153" s="158"/>
      <c r="M153" s="163"/>
      <c r="T153" s="164"/>
      <c r="AT153" s="159" t="s">
        <v>160</v>
      </c>
      <c r="AU153" s="159" t="s">
        <v>89</v>
      </c>
      <c r="AV153" s="12" t="s">
        <v>89</v>
      </c>
      <c r="AW153" s="12" t="s">
        <v>31</v>
      </c>
      <c r="AX153" s="12" t="s">
        <v>76</v>
      </c>
      <c r="AY153" s="159" t="s">
        <v>156</v>
      </c>
    </row>
    <row r="154" spans="2:65" s="15" customFormat="1">
      <c r="B154" s="193"/>
      <c r="D154" s="152" t="s">
        <v>160</v>
      </c>
      <c r="E154" s="194" t="s">
        <v>1</v>
      </c>
      <c r="F154" s="195" t="s">
        <v>271</v>
      </c>
      <c r="H154" s="196">
        <v>37.344999999999999</v>
      </c>
      <c r="I154" s="197"/>
      <c r="L154" s="193"/>
      <c r="M154" s="198"/>
      <c r="T154" s="199"/>
      <c r="AT154" s="194" t="s">
        <v>160</v>
      </c>
      <c r="AU154" s="194" t="s">
        <v>89</v>
      </c>
      <c r="AV154" s="15" t="s">
        <v>163</v>
      </c>
      <c r="AW154" s="15" t="s">
        <v>31</v>
      </c>
      <c r="AX154" s="15" t="s">
        <v>76</v>
      </c>
      <c r="AY154" s="194" t="s">
        <v>156</v>
      </c>
    </row>
    <row r="155" spans="2:65" s="13" customFormat="1">
      <c r="B155" s="165"/>
      <c r="D155" s="152" t="s">
        <v>160</v>
      </c>
      <c r="E155" s="166" t="s">
        <v>1</v>
      </c>
      <c r="F155" s="167" t="s">
        <v>161</v>
      </c>
      <c r="H155" s="168">
        <v>37.344999999999999</v>
      </c>
      <c r="I155" s="169"/>
      <c r="L155" s="165"/>
      <c r="M155" s="170"/>
      <c r="T155" s="171"/>
      <c r="AT155" s="166" t="s">
        <v>160</v>
      </c>
      <c r="AU155" s="166" t="s">
        <v>89</v>
      </c>
      <c r="AV155" s="13" t="s">
        <v>155</v>
      </c>
      <c r="AW155" s="13" t="s">
        <v>31</v>
      </c>
      <c r="AX155" s="13" t="s">
        <v>82</v>
      </c>
      <c r="AY155" s="166" t="s">
        <v>156</v>
      </c>
    </row>
    <row r="156" spans="2:65" s="1" customFormat="1" ht="24.2" customHeight="1">
      <c r="B156" s="136"/>
      <c r="C156" s="137" t="s">
        <v>163</v>
      </c>
      <c r="D156" s="137" t="s">
        <v>157</v>
      </c>
      <c r="E156" s="138" t="s">
        <v>272</v>
      </c>
      <c r="F156" s="139" t="s">
        <v>273</v>
      </c>
      <c r="G156" s="140" t="s">
        <v>226</v>
      </c>
      <c r="H156" s="141">
        <v>29.24</v>
      </c>
      <c r="I156" s="142"/>
      <c r="J156" s="143">
        <v>0</v>
      </c>
      <c r="K156" s="144"/>
      <c r="L156" s="32"/>
      <c r="M156" s="145" t="s">
        <v>1</v>
      </c>
      <c r="N156" s="146" t="s">
        <v>42</v>
      </c>
      <c r="P156" s="147">
        <f>O156*H156</f>
        <v>0</v>
      </c>
      <c r="Q156" s="147">
        <v>0</v>
      </c>
      <c r="R156" s="147">
        <f>Q156*H156</f>
        <v>0</v>
      </c>
      <c r="S156" s="147">
        <v>0</v>
      </c>
      <c r="T156" s="148">
        <f>S156*H156</f>
        <v>0</v>
      </c>
      <c r="AR156" s="149" t="s">
        <v>155</v>
      </c>
      <c r="AT156" s="149" t="s">
        <v>157</v>
      </c>
      <c r="AU156" s="149" t="s">
        <v>89</v>
      </c>
      <c r="AY156" s="17" t="s">
        <v>156</v>
      </c>
      <c r="BE156" s="150">
        <f>IF(N156="základná",J156,0)</f>
        <v>0</v>
      </c>
      <c r="BF156" s="150">
        <f>IF(N156="znížená",J156,0)</f>
        <v>0</v>
      </c>
      <c r="BG156" s="150">
        <f>IF(N156="zákl. prenesená",J156,0)</f>
        <v>0</v>
      </c>
      <c r="BH156" s="150">
        <f>IF(N156="zníž. prenesená",J156,0)</f>
        <v>0</v>
      </c>
      <c r="BI156" s="150">
        <f>IF(N156="nulová",J156,0)</f>
        <v>0</v>
      </c>
      <c r="BJ156" s="17" t="s">
        <v>89</v>
      </c>
      <c r="BK156" s="150">
        <f>ROUND(I156*H156,2)</f>
        <v>0</v>
      </c>
      <c r="BL156" s="17" t="s">
        <v>155</v>
      </c>
      <c r="BM156" s="149" t="s">
        <v>274</v>
      </c>
    </row>
    <row r="157" spans="2:65" s="11" customFormat="1">
      <c r="B157" s="151"/>
      <c r="D157" s="152" t="s">
        <v>160</v>
      </c>
      <c r="E157" s="153" t="s">
        <v>1</v>
      </c>
      <c r="F157" s="154" t="s">
        <v>275</v>
      </c>
      <c r="H157" s="153" t="s">
        <v>1</v>
      </c>
      <c r="I157" s="155"/>
      <c r="L157" s="151"/>
      <c r="M157" s="156"/>
      <c r="T157" s="157"/>
      <c r="AT157" s="153" t="s">
        <v>160</v>
      </c>
      <c r="AU157" s="153" t="s">
        <v>89</v>
      </c>
      <c r="AV157" s="11" t="s">
        <v>82</v>
      </c>
      <c r="AW157" s="11" t="s">
        <v>31</v>
      </c>
      <c r="AX157" s="11" t="s">
        <v>76</v>
      </c>
      <c r="AY157" s="153" t="s">
        <v>156</v>
      </c>
    </row>
    <row r="158" spans="2:65" s="11" customFormat="1">
      <c r="B158" s="151"/>
      <c r="D158" s="152" t="s">
        <v>160</v>
      </c>
      <c r="E158" s="153" t="s">
        <v>1</v>
      </c>
      <c r="F158" s="154" t="s">
        <v>276</v>
      </c>
      <c r="H158" s="153" t="s">
        <v>1</v>
      </c>
      <c r="I158" s="155"/>
      <c r="L158" s="151"/>
      <c r="M158" s="156"/>
      <c r="T158" s="157"/>
      <c r="AT158" s="153" t="s">
        <v>160</v>
      </c>
      <c r="AU158" s="153" t="s">
        <v>89</v>
      </c>
      <c r="AV158" s="11" t="s">
        <v>82</v>
      </c>
      <c r="AW158" s="11" t="s">
        <v>31</v>
      </c>
      <c r="AX158" s="11" t="s">
        <v>76</v>
      </c>
      <c r="AY158" s="153" t="s">
        <v>156</v>
      </c>
    </row>
    <row r="159" spans="2:65" s="12" customFormat="1">
      <c r="B159" s="158"/>
      <c r="D159" s="152" t="s">
        <v>160</v>
      </c>
      <c r="E159" s="159" t="s">
        <v>1</v>
      </c>
      <c r="F159" s="160" t="s">
        <v>277</v>
      </c>
      <c r="H159" s="161">
        <v>18.036000000000001</v>
      </c>
      <c r="I159" s="162"/>
      <c r="L159" s="158"/>
      <c r="M159" s="163"/>
      <c r="T159" s="164"/>
      <c r="AT159" s="159" t="s">
        <v>160</v>
      </c>
      <c r="AU159" s="159" t="s">
        <v>89</v>
      </c>
      <c r="AV159" s="12" t="s">
        <v>89</v>
      </c>
      <c r="AW159" s="12" t="s">
        <v>31</v>
      </c>
      <c r="AX159" s="12" t="s">
        <v>76</v>
      </c>
      <c r="AY159" s="159" t="s">
        <v>156</v>
      </c>
    </row>
    <row r="160" spans="2:65" s="15" customFormat="1">
      <c r="B160" s="193"/>
      <c r="D160" s="152" t="s">
        <v>160</v>
      </c>
      <c r="E160" s="194" t="s">
        <v>224</v>
      </c>
      <c r="F160" s="195" t="s">
        <v>278</v>
      </c>
      <c r="H160" s="196">
        <v>18.036000000000001</v>
      </c>
      <c r="I160" s="197"/>
      <c r="L160" s="193"/>
      <c r="M160" s="198"/>
      <c r="T160" s="199"/>
      <c r="AT160" s="194" t="s">
        <v>160</v>
      </c>
      <c r="AU160" s="194" t="s">
        <v>89</v>
      </c>
      <c r="AV160" s="15" t="s">
        <v>163</v>
      </c>
      <c r="AW160" s="15" t="s">
        <v>31</v>
      </c>
      <c r="AX160" s="15" t="s">
        <v>76</v>
      </c>
      <c r="AY160" s="194" t="s">
        <v>156</v>
      </c>
    </row>
    <row r="161" spans="2:65" s="11" customFormat="1">
      <c r="B161" s="151"/>
      <c r="D161" s="152" t="s">
        <v>160</v>
      </c>
      <c r="E161" s="153" t="s">
        <v>1</v>
      </c>
      <c r="F161" s="154" t="s">
        <v>279</v>
      </c>
      <c r="H161" s="153" t="s">
        <v>1</v>
      </c>
      <c r="I161" s="155"/>
      <c r="L161" s="151"/>
      <c r="M161" s="156"/>
      <c r="T161" s="157"/>
      <c r="AT161" s="153" t="s">
        <v>160</v>
      </c>
      <c r="AU161" s="153" t="s">
        <v>89</v>
      </c>
      <c r="AV161" s="11" t="s">
        <v>82</v>
      </c>
      <c r="AW161" s="11" t="s">
        <v>31</v>
      </c>
      <c r="AX161" s="11" t="s">
        <v>76</v>
      </c>
      <c r="AY161" s="153" t="s">
        <v>156</v>
      </c>
    </row>
    <row r="162" spans="2:65" s="12" customFormat="1">
      <c r="B162" s="158"/>
      <c r="D162" s="152" t="s">
        <v>160</v>
      </c>
      <c r="E162" s="159" t="s">
        <v>1</v>
      </c>
      <c r="F162" s="160" t="s">
        <v>280</v>
      </c>
      <c r="H162" s="161">
        <v>11.204000000000001</v>
      </c>
      <c r="I162" s="162"/>
      <c r="L162" s="158"/>
      <c r="M162" s="163"/>
      <c r="T162" s="164"/>
      <c r="AT162" s="159" t="s">
        <v>160</v>
      </c>
      <c r="AU162" s="159" t="s">
        <v>89</v>
      </c>
      <c r="AV162" s="12" t="s">
        <v>89</v>
      </c>
      <c r="AW162" s="12" t="s">
        <v>31</v>
      </c>
      <c r="AX162" s="12" t="s">
        <v>76</v>
      </c>
      <c r="AY162" s="159" t="s">
        <v>156</v>
      </c>
    </row>
    <row r="163" spans="2:65" s="15" customFormat="1">
      <c r="B163" s="193"/>
      <c r="D163" s="152" t="s">
        <v>160</v>
      </c>
      <c r="E163" s="194" t="s">
        <v>228</v>
      </c>
      <c r="F163" s="195" t="s">
        <v>271</v>
      </c>
      <c r="H163" s="196">
        <v>11.204000000000001</v>
      </c>
      <c r="I163" s="197"/>
      <c r="L163" s="193"/>
      <c r="M163" s="198"/>
      <c r="T163" s="199"/>
      <c r="AT163" s="194" t="s">
        <v>160</v>
      </c>
      <c r="AU163" s="194" t="s">
        <v>89</v>
      </c>
      <c r="AV163" s="15" t="s">
        <v>163</v>
      </c>
      <c r="AW163" s="15" t="s">
        <v>31</v>
      </c>
      <c r="AX163" s="15" t="s">
        <v>76</v>
      </c>
      <c r="AY163" s="194" t="s">
        <v>156</v>
      </c>
    </row>
    <row r="164" spans="2:65" s="13" customFormat="1">
      <c r="B164" s="165"/>
      <c r="D164" s="152" t="s">
        <v>160</v>
      </c>
      <c r="E164" s="166" t="s">
        <v>1</v>
      </c>
      <c r="F164" s="167" t="s">
        <v>161</v>
      </c>
      <c r="H164" s="168">
        <v>29.24</v>
      </c>
      <c r="I164" s="169"/>
      <c r="L164" s="165"/>
      <c r="M164" s="170"/>
      <c r="T164" s="171"/>
      <c r="AT164" s="166" t="s">
        <v>160</v>
      </c>
      <c r="AU164" s="166" t="s">
        <v>89</v>
      </c>
      <c r="AV164" s="13" t="s">
        <v>155</v>
      </c>
      <c r="AW164" s="13" t="s">
        <v>31</v>
      </c>
      <c r="AX164" s="13" t="s">
        <v>82</v>
      </c>
      <c r="AY164" s="166" t="s">
        <v>156</v>
      </c>
    </row>
    <row r="165" spans="2:65" s="1" customFormat="1" ht="37.9" customHeight="1">
      <c r="B165" s="136"/>
      <c r="C165" s="137" t="s">
        <v>155</v>
      </c>
      <c r="D165" s="137" t="s">
        <v>157</v>
      </c>
      <c r="E165" s="138" t="s">
        <v>281</v>
      </c>
      <c r="F165" s="139" t="s">
        <v>282</v>
      </c>
      <c r="G165" s="140" t="s">
        <v>226</v>
      </c>
      <c r="H165" s="141">
        <v>29.24</v>
      </c>
      <c r="I165" s="142"/>
      <c r="J165" s="143">
        <v>0</v>
      </c>
      <c r="K165" s="144"/>
      <c r="L165" s="32"/>
      <c r="M165" s="145" t="s">
        <v>1</v>
      </c>
      <c r="N165" s="146" t="s">
        <v>42</v>
      </c>
      <c r="P165" s="147">
        <f>O165*H165</f>
        <v>0</v>
      </c>
      <c r="Q165" s="147">
        <v>0</v>
      </c>
      <c r="R165" s="147">
        <f>Q165*H165</f>
        <v>0</v>
      </c>
      <c r="S165" s="147">
        <v>0</v>
      </c>
      <c r="T165" s="148">
        <f>S165*H165</f>
        <v>0</v>
      </c>
      <c r="AR165" s="149" t="s">
        <v>155</v>
      </c>
      <c r="AT165" s="149" t="s">
        <v>157</v>
      </c>
      <c r="AU165" s="149" t="s">
        <v>89</v>
      </c>
      <c r="AY165" s="17" t="s">
        <v>156</v>
      </c>
      <c r="BE165" s="150">
        <f>IF(N165="základná",J165,0)</f>
        <v>0</v>
      </c>
      <c r="BF165" s="150">
        <f>IF(N165="znížená",J165,0)</f>
        <v>0</v>
      </c>
      <c r="BG165" s="150">
        <f>IF(N165="zákl. prenesená",J165,0)</f>
        <v>0</v>
      </c>
      <c r="BH165" s="150">
        <f>IF(N165="zníž. prenesená",J165,0)</f>
        <v>0</v>
      </c>
      <c r="BI165" s="150">
        <f>IF(N165="nulová",J165,0)</f>
        <v>0</v>
      </c>
      <c r="BJ165" s="17" t="s">
        <v>89</v>
      </c>
      <c r="BK165" s="150">
        <f>ROUND(I165*H165,2)</f>
        <v>0</v>
      </c>
      <c r="BL165" s="17" t="s">
        <v>155</v>
      </c>
      <c r="BM165" s="149" t="s">
        <v>283</v>
      </c>
    </row>
    <row r="166" spans="2:65" s="12" customFormat="1">
      <c r="B166" s="158"/>
      <c r="D166" s="152" t="s">
        <v>160</v>
      </c>
      <c r="E166" s="159" t="s">
        <v>1</v>
      </c>
      <c r="F166" s="160" t="s">
        <v>224</v>
      </c>
      <c r="H166" s="161">
        <v>18.036000000000001</v>
      </c>
      <c r="I166" s="162"/>
      <c r="L166" s="158"/>
      <c r="M166" s="163"/>
      <c r="T166" s="164"/>
      <c r="AT166" s="159" t="s">
        <v>160</v>
      </c>
      <c r="AU166" s="159" t="s">
        <v>89</v>
      </c>
      <c r="AV166" s="12" t="s">
        <v>89</v>
      </c>
      <c r="AW166" s="12" t="s">
        <v>31</v>
      </c>
      <c r="AX166" s="12" t="s">
        <v>76</v>
      </c>
      <c r="AY166" s="159" t="s">
        <v>156</v>
      </c>
    </row>
    <row r="167" spans="2:65" s="12" customFormat="1">
      <c r="B167" s="158"/>
      <c r="D167" s="152" t="s">
        <v>160</v>
      </c>
      <c r="E167" s="159" t="s">
        <v>1</v>
      </c>
      <c r="F167" s="160" t="s">
        <v>228</v>
      </c>
      <c r="H167" s="161">
        <v>11.204000000000001</v>
      </c>
      <c r="I167" s="162"/>
      <c r="L167" s="158"/>
      <c r="M167" s="163"/>
      <c r="T167" s="164"/>
      <c r="AT167" s="159" t="s">
        <v>160</v>
      </c>
      <c r="AU167" s="159" t="s">
        <v>89</v>
      </c>
      <c r="AV167" s="12" t="s">
        <v>89</v>
      </c>
      <c r="AW167" s="12" t="s">
        <v>31</v>
      </c>
      <c r="AX167" s="12" t="s">
        <v>76</v>
      </c>
      <c r="AY167" s="159" t="s">
        <v>156</v>
      </c>
    </row>
    <row r="168" spans="2:65" s="13" customFormat="1">
      <c r="B168" s="165"/>
      <c r="D168" s="152" t="s">
        <v>160</v>
      </c>
      <c r="E168" s="166" t="s">
        <v>1</v>
      </c>
      <c r="F168" s="167" t="s">
        <v>161</v>
      </c>
      <c r="H168" s="168">
        <v>29.24</v>
      </c>
      <c r="I168" s="169"/>
      <c r="L168" s="165"/>
      <c r="M168" s="170"/>
      <c r="T168" s="171"/>
      <c r="AT168" s="166" t="s">
        <v>160</v>
      </c>
      <c r="AU168" s="166" t="s">
        <v>89</v>
      </c>
      <c r="AV168" s="13" t="s">
        <v>155</v>
      </c>
      <c r="AW168" s="13" t="s">
        <v>31</v>
      </c>
      <c r="AX168" s="13" t="s">
        <v>82</v>
      </c>
      <c r="AY168" s="166" t="s">
        <v>156</v>
      </c>
    </row>
    <row r="169" spans="2:65" s="1" customFormat="1" ht="44.25" customHeight="1">
      <c r="B169" s="136"/>
      <c r="C169" s="137" t="s">
        <v>168</v>
      </c>
      <c r="D169" s="137" t="s">
        <v>157</v>
      </c>
      <c r="E169" s="138" t="s">
        <v>284</v>
      </c>
      <c r="F169" s="139" t="s">
        <v>285</v>
      </c>
      <c r="G169" s="140" t="s">
        <v>226</v>
      </c>
      <c r="H169" s="141">
        <v>29.24</v>
      </c>
      <c r="I169" s="142"/>
      <c r="J169" s="143">
        <v>0</v>
      </c>
      <c r="K169" s="144"/>
      <c r="L169" s="32"/>
      <c r="M169" s="145" t="s">
        <v>1</v>
      </c>
      <c r="N169" s="146" t="s">
        <v>42</v>
      </c>
      <c r="P169" s="147">
        <f>O169*H169</f>
        <v>0</v>
      </c>
      <c r="Q169" s="147">
        <v>0</v>
      </c>
      <c r="R169" s="147">
        <f>Q169*H169</f>
        <v>0</v>
      </c>
      <c r="S169" s="147">
        <v>0</v>
      </c>
      <c r="T169" s="148">
        <f>S169*H169</f>
        <v>0</v>
      </c>
      <c r="AR169" s="149" t="s">
        <v>155</v>
      </c>
      <c r="AT169" s="149" t="s">
        <v>157</v>
      </c>
      <c r="AU169" s="149" t="s">
        <v>89</v>
      </c>
      <c r="AY169" s="17" t="s">
        <v>156</v>
      </c>
      <c r="BE169" s="150">
        <f>IF(N169="základná",J169,0)</f>
        <v>0</v>
      </c>
      <c r="BF169" s="150">
        <f>IF(N169="znížená",J169,0)</f>
        <v>0</v>
      </c>
      <c r="BG169" s="150">
        <f>IF(N169="zákl. prenesená",J169,0)</f>
        <v>0</v>
      </c>
      <c r="BH169" s="150">
        <f>IF(N169="zníž. prenesená",J169,0)</f>
        <v>0</v>
      </c>
      <c r="BI169" s="150">
        <f>IF(N169="nulová",J169,0)</f>
        <v>0</v>
      </c>
      <c r="BJ169" s="17" t="s">
        <v>89</v>
      </c>
      <c r="BK169" s="150">
        <f>ROUND(I169*H169,2)</f>
        <v>0</v>
      </c>
      <c r="BL169" s="17" t="s">
        <v>155</v>
      </c>
      <c r="BM169" s="149" t="s">
        <v>286</v>
      </c>
    </row>
    <row r="170" spans="2:65" s="12" customFormat="1">
      <c r="B170" s="158"/>
      <c r="D170" s="152" t="s">
        <v>160</v>
      </c>
      <c r="E170" s="159" t="s">
        <v>1</v>
      </c>
      <c r="F170" s="160" t="s">
        <v>224</v>
      </c>
      <c r="H170" s="161">
        <v>18.036000000000001</v>
      </c>
      <c r="I170" s="162"/>
      <c r="L170" s="158"/>
      <c r="M170" s="163"/>
      <c r="T170" s="164"/>
      <c r="AT170" s="159" t="s">
        <v>160</v>
      </c>
      <c r="AU170" s="159" t="s">
        <v>89</v>
      </c>
      <c r="AV170" s="12" t="s">
        <v>89</v>
      </c>
      <c r="AW170" s="12" t="s">
        <v>31</v>
      </c>
      <c r="AX170" s="12" t="s">
        <v>76</v>
      </c>
      <c r="AY170" s="159" t="s">
        <v>156</v>
      </c>
    </row>
    <row r="171" spans="2:65" s="12" customFormat="1">
      <c r="B171" s="158"/>
      <c r="D171" s="152" t="s">
        <v>160</v>
      </c>
      <c r="E171" s="159" t="s">
        <v>1</v>
      </c>
      <c r="F171" s="160" t="s">
        <v>228</v>
      </c>
      <c r="H171" s="161">
        <v>11.204000000000001</v>
      </c>
      <c r="I171" s="162"/>
      <c r="L171" s="158"/>
      <c r="M171" s="163"/>
      <c r="T171" s="164"/>
      <c r="AT171" s="159" t="s">
        <v>160</v>
      </c>
      <c r="AU171" s="159" t="s">
        <v>89</v>
      </c>
      <c r="AV171" s="12" t="s">
        <v>89</v>
      </c>
      <c r="AW171" s="12" t="s">
        <v>31</v>
      </c>
      <c r="AX171" s="12" t="s">
        <v>76</v>
      </c>
      <c r="AY171" s="159" t="s">
        <v>156</v>
      </c>
    </row>
    <row r="172" spans="2:65" s="13" customFormat="1">
      <c r="B172" s="165"/>
      <c r="D172" s="152" t="s">
        <v>160</v>
      </c>
      <c r="E172" s="166" t="s">
        <v>1</v>
      </c>
      <c r="F172" s="167" t="s">
        <v>161</v>
      </c>
      <c r="H172" s="168">
        <v>29.24</v>
      </c>
      <c r="I172" s="169"/>
      <c r="L172" s="165"/>
      <c r="M172" s="170"/>
      <c r="T172" s="171"/>
      <c r="AT172" s="166" t="s">
        <v>160</v>
      </c>
      <c r="AU172" s="166" t="s">
        <v>89</v>
      </c>
      <c r="AV172" s="13" t="s">
        <v>155</v>
      </c>
      <c r="AW172" s="13" t="s">
        <v>31</v>
      </c>
      <c r="AX172" s="13" t="s">
        <v>82</v>
      </c>
      <c r="AY172" s="166" t="s">
        <v>156</v>
      </c>
    </row>
    <row r="173" spans="2:65" s="1" customFormat="1" ht="24.2" customHeight="1">
      <c r="B173" s="136"/>
      <c r="C173" s="137" t="s">
        <v>169</v>
      </c>
      <c r="D173" s="137" t="s">
        <v>157</v>
      </c>
      <c r="E173" s="138" t="s">
        <v>287</v>
      </c>
      <c r="F173" s="139" t="s">
        <v>288</v>
      </c>
      <c r="G173" s="140" t="s">
        <v>226</v>
      </c>
      <c r="H173" s="141">
        <v>3.125</v>
      </c>
      <c r="I173" s="142"/>
      <c r="J173" s="143">
        <v>0</v>
      </c>
      <c r="K173" s="144"/>
      <c r="L173" s="32"/>
      <c r="M173" s="145" t="s">
        <v>1</v>
      </c>
      <c r="N173" s="146" t="s">
        <v>42</v>
      </c>
      <c r="P173" s="147">
        <f>O173*H173</f>
        <v>0</v>
      </c>
      <c r="Q173" s="147">
        <v>0</v>
      </c>
      <c r="R173" s="147">
        <f>Q173*H173</f>
        <v>0</v>
      </c>
      <c r="S173" s="147">
        <v>0</v>
      </c>
      <c r="T173" s="148">
        <f>S173*H173</f>
        <v>0</v>
      </c>
      <c r="AR173" s="149" t="s">
        <v>155</v>
      </c>
      <c r="AT173" s="149" t="s">
        <v>157</v>
      </c>
      <c r="AU173" s="149" t="s">
        <v>89</v>
      </c>
      <c r="AY173" s="17" t="s">
        <v>156</v>
      </c>
      <c r="BE173" s="150">
        <f>IF(N173="základná",J173,0)</f>
        <v>0</v>
      </c>
      <c r="BF173" s="150">
        <f>IF(N173="znížená",J173,0)</f>
        <v>0</v>
      </c>
      <c r="BG173" s="150">
        <f>IF(N173="zákl. prenesená",J173,0)</f>
        <v>0</v>
      </c>
      <c r="BH173" s="150">
        <f>IF(N173="zníž. prenesená",J173,0)</f>
        <v>0</v>
      </c>
      <c r="BI173" s="150">
        <f>IF(N173="nulová",J173,0)</f>
        <v>0</v>
      </c>
      <c r="BJ173" s="17" t="s">
        <v>89</v>
      </c>
      <c r="BK173" s="150">
        <f>ROUND(I173*H173,2)</f>
        <v>0</v>
      </c>
      <c r="BL173" s="17" t="s">
        <v>155</v>
      </c>
      <c r="BM173" s="149" t="s">
        <v>289</v>
      </c>
    </row>
    <row r="174" spans="2:65" s="11" customFormat="1">
      <c r="B174" s="151"/>
      <c r="D174" s="152" t="s">
        <v>160</v>
      </c>
      <c r="E174" s="153" t="s">
        <v>1</v>
      </c>
      <c r="F174" s="154" t="s">
        <v>290</v>
      </c>
      <c r="H174" s="153" t="s">
        <v>1</v>
      </c>
      <c r="I174" s="155"/>
      <c r="L174" s="151"/>
      <c r="M174" s="156"/>
      <c r="T174" s="157"/>
      <c r="AT174" s="153" t="s">
        <v>160</v>
      </c>
      <c r="AU174" s="153" t="s">
        <v>89</v>
      </c>
      <c r="AV174" s="11" t="s">
        <v>82</v>
      </c>
      <c r="AW174" s="11" t="s">
        <v>31</v>
      </c>
      <c r="AX174" s="11" t="s">
        <v>76</v>
      </c>
      <c r="AY174" s="153" t="s">
        <v>156</v>
      </c>
    </row>
    <row r="175" spans="2:65" s="11" customFormat="1">
      <c r="B175" s="151"/>
      <c r="D175" s="152" t="s">
        <v>160</v>
      </c>
      <c r="E175" s="153" t="s">
        <v>1</v>
      </c>
      <c r="F175" s="154" t="s">
        <v>291</v>
      </c>
      <c r="H175" s="153" t="s">
        <v>1</v>
      </c>
      <c r="I175" s="155"/>
      <c r="L175" s="151"/>
      <c r="M175" s="156"/>
      <c r="T175" s="157"/>
      <c r="AT175" s="153" t="s">
        <v>160</v>
      </c>
      <c r="AU175" s="153" t="s">
        <v>89</v>
      </c>
      <c r="AV175" s="11" t="s">
        <v>82</v>
      </c>
      <c r="AW175" s="11" t="s">
        <v>31</v>
      </c>
      <c r="AX175" s="11" t="s">
        <v>76</v>
      </c>
      <c r="AY175" s="153" t="s">
        <v>156</v>
      </c>
    </row>
    <row r="176" spans="2:65" s="12" customFormat="1">
      <c r="B176" s="158"/>
      <c r="D176" s="152" t="s">
        <v>160</v>
      </c>
      <c r="E176" s="159" t="s">
        <v>1</v>
      </c>
      <c r="F176" s="160" t="s">
        <v>292</v>
      </c>
      <c r="H176" s="161">
        <v>3.125</v>
      </c>
      <c r="I176" s="162"/>
      <c r="L176" s="158"/>
      <c r="M176" s="163"/>
      <c r="T176" s="164"/>
      <c r="AT176" s="159" t="s">
        <v>160</v>
      </c>
      <c r="AU176" s="159" t="s">
        <v>89</v>
      </c>
      <c r="AV176" s="12" t="s">
        <v>89</v>
      </c>
      <c r="AW176" s="12" t="s">
        <v>31</v>
      </c>
      <c r="AX176" s="12" t="s">
        <v>76</v>
      </c>
      <c r="AY176" s="159" t="s">
        <v>156</v>
      </c>
    </row>
    <row r="177" spans="2:65" s="13" customFormat="1">
      <c r="B177" s="165"/>
      <c r="D177" s="152" t="s">
        <v>160</v>
      </c>
      <c r="E177" s="166" t="s">
        <v>1</v>
      </c>
      <c r="F177" s="167" t="s">
        <v>293</v>
      </c>
      <c r="H177" s="168">
        <v>3.125</v>
      </c>
      <c r="I177" s="169"/>
      <c r="L177" s="165"/>
      <c r="M177" s="170"/>
      <c r="T177" s="171"/>
      <c r="AT177" s="166" t="s">
        <v>160</v>
      </c>
      <c r="AU177" s="166" t="s">
        <v>89</v>
      </c>
      <c r="AV177" s="13" t="s">
        <v>155</v>
      </c>
      <c r="AW177" s="13" t="s">
        <v>31</v>
      </c>
      <c r="AX177" s="13" t="s">
        <v>82</v>
      </c>
      <c r="AY177" s="166" t="s">
        <v>156</v>
      </c>
    </row>
    <row r="178" spans="2:65" s="1" customFormat="1" ht="16.5" customHeight="1">
      <c r="B178" s="136"/>
      <c r="C178" s="180" t="s">
        <v>171</v>
      </c>
      <c r="D178" s="180" t="s">
        <v>263</v>
      </c>
      <c r="E178" s="181" t="s">
        <v>294</v>
      </c>
      <c r="F178" s="182" t="s">
        <v>295</v>
      </c>
      <c r="G178" s="183" t="s">
        <v>296</v>
      </c>
      <c r="H178" s="184">
        <v>12.614000000000001</v>
      </c>
      <c r="I178" s="185"/>
      <c r="J178" s="186">
        <v>0</v>
      </c>
      <c r="K178" s="187"/>
      <c r="L178" s="188"/>
      <c r="M178" s="189" t="s">
        <v>1</v>
      </c>
      <c r="N178" s="190" t="s">
        <v>42</v>
      </c>
      <c r="P178" s="147">
        <f>O178*H178</f>
        <v>0</v>
      </c>
      <c r="Q178" s="147">
        <v>1</v>
      </c>
      <c r="R178" s="147">
        <f>Q178*H178</f>
        <v>12.614000000000001</v>
      </c>
      <c r="S178" s="147">
        <v>0</v>
      </c>
      <c r="T178" s="148">
        <f>S178*H178</f>
        <v>0</v>
      </c>
      <c r="AR178" s="149" t="s">
        <v>173</v>
      </c>
      <c r="AT178" s="149" t="s">
        <v>263</v>
      </c>
      <c r="AU178" s="149" t="s">
        <v>89</v>
      </c>
      <c r="AY178" s="17" t="s">
        <v>156</v>
      </c>
      <c r="BE178" s="150">
        <f>IF(N178="základná",J178,0)</f>
        <v>0</v>
      </c>
      <c r="BF178" s="150">
        <f>IF(N178="znížená",J178,0)</f>
        <v>0</v>
      </c>
      <c r="BG178" s="150">
        <f>IF(N178="zákl. prenesená",J178,0)</f>
        <v>0</v>
      </c>
      <c r="BH178" s="150">
        <f>IF(N178="zníž. prenesená",J178,0)</f>
        <v>0</v>
      </c>
      <c r="BI178" s="150">
        <f>IF(N178="nulová",J178,0)</f>
        <v>0</v>
      </c>
      <c r="BJ178" s="17" t="s">
        <v>89</v>
      </c>
      <c r="BK178" s="150">
        <f>ROUND(I178*H178,2)</f>
        <v>0</v>
      </c>
      <c r="BL178" s="17" t="s">
        <v>155</v>
      </c>
      <c r="BM178" s="149" t="s">
        <v>297</v>
      </c>
    </row>
    <row r="179" spans="2:65" s="12" customFormat="1">
      <c r="B179" s="158"/>
      <c r="D179" s="152" t="s">
        <v>160</v>
      </c>
      <c r="E179" s="159" t="s">
        <v>1</v>
      </c>
      <c r="F179" s="160" t="s">
        <v>298</v>
      </c>
      <c r="H179" s="161">
        <v>6.6740000000000004</v>
      </c>
      <c r="I179" s="162"/>
      <c r="L179" s="158"/>
      <c r="M179" s="163"/>
      <c r="T179" s="164"/>
      <c r="AT179" s="159" t="s">
        <v>160</v>
      </c>
      <c r="AU179" s="159" t="s">
        <v>89</v>
      </c>
      <c r="AV179" s="12" t="s">
        <v>89</v>
      </c>
      <c r="AW179" s="12" t="s">
        <v>31</v>
      </c>
      <c r="AX179" s="12" t="s">
        <v>76</v>
      </c>
      <c r="AY179" s="159" t="s">
        <v>156</v>
      </c>
    </row>
    <row r="180" spans="2:65" s="13" customFormat="1">
      <c r="B180" s="165"/>
      <c r="D180" s="152" t="s">
        <v>160</v>
      </c>
      <c r="E180" s="166" t="s">
        <v>1</v>
      </c>
      <c r="F180" s="167" t="s">
        <v>161</v>
      </c>
      <c r="H180" s="168">
        <v>6.6740000000000004</v>
      </c>
      <c r="I180" s="169"/>
      <c r="L180" s="165"/>
      <c r="M180" s="170"/>
      <c r="T180" s="171"/>
      <c r="AT180" s="166" t="s">
        <v>160</v>
      </c>
      <c r="AU180" s="166" t="s">
        <v>89</v>
      </c>
      <c r="AV180" s="13" t="s">
        <v>155</v>
      </c>
      <c r="AW180" s="13" t="s">
        <v>31</v>
      </c>
      <c r="AX180" s="13" t="s">
        <v>82</v>
      </c>
      <c r="AY180" s="166" t="s">
        <v>156</v>
      </c>
    </row>
    <row r="181" spans="2:65" s="12" customFormat="1">
      <c r="B181" s="158"/>
      <c r="D181" s="152" t="s">
        <v>160</v>
      </c>
      <c r="F181" s="160" t="s">
        <v>299</v>
      </c>
      <c r="H181" s="161">
        <v>12.614000000000001</v>
      </c>
      <c r="I181" s="162"/>
      <c r="L181" s="158"/>
      <c r="M181" s="163"/>
      <c r="T181" s="164"/>
      <c r="AT181" s="159" t="s">
        <v>160</v>
      </c>
      <c r="AU181" s="159" t="s">
        <v>89</v>
      </c>
      <c r="AV181" s="12" t="s">
        <v>89</v>
      </c>
      <c r="AW181" s="12" t="s">
        <v>3</v>
      </c>
      <c r="AX181" s="12" t="s">
        <v>82</v>
      </c>
      <c r="AY181" s="159" t="s">
        <v>156</v>
      </c>
    </row>
    <row r="182" spans="2:65" s="10" customFormat="1" ht="22.9" customHeight="1">
      <c r="B182" s="126"/>
      <c r="D182" s="127" t="s">
        <v>75</v>
      </c>
      <c r="E182" s="191" t="s">
        <v>169</v>
      </c>
      <c r="F182" s="191" t="s">
        <v>300</v>
      </c>
      <c r="I182" s="129"/>
      <c r="J182" s="192">
        <v>0</v>
      </c>
      <c r="L182" s="126"/>
      <c r="M182" s="131"/>
      <c r="P182" s="132">
        <f>SUM(P183:P185)</f>
        <v>0</v>
      </c>
      <c r="R182" s="132">
        <f>SUM(R183:R185)</f>
        <v>7.902000000000001</v>
      </c>
      <c r="T182" s="133">
        <f>SUM(T183:T185)</f>
        <v>0</v>
      </c>
      <c r="AR182" s="127" t="s">
        <v>82</v>
      </c>
      <c r="AT182" s="134" t="s">
        <v>75</v>
      </c>
      <c r="AU182" s="134" t="s">
        <v>82</v>
      </c>
      <c r="AY182" s="127" t="s">
        <v>156</v>
      </c>
      <c r="BK182" s="135">
        <f>SUM(BK183:BK185)</f>
        <v>0</v>
      </c>
    </row>
    <row r="183" spans="2:65" s="1" customFormat="1" ht="33" customHeight="1">
      <c r="B183" s="136"/>
      <c r="C183" s="137" t="s">
        <v>173</v>
      </c>
      <c r="D183" s="137" t="s">
        <v>157</v>
      </c>
      <c r="E183" s="138" t="s">
        <v>301</v>
      </c>
      <c r="F183" s="139" t="s">
        <v>302</v>
      </c>
      <c r="G183" s="140" t="s">
        <v>178</v>
      </c>
      <c r="H183" s="141">
        <v>100</v>
      </c>
      <c r="I183" s="142"/>
      <c r="J183" s="143">
        <v>0</v>
      </c>
      <c r="K183" s="144"/>
      <c r="L183" s="32"/>
      <c r="M183" s="145" t="s">
        <v>1</v>
      </c>
      <c r="N183" s="146" t="s">
        <v>42</v>
      </c>
      <c r="P183" s="147">
        <f>O183*H183</f>
        <v>0</v>
      </c>
      <c r="Q183" s="147">
        <v>7.9020000000000007E-2</v>
      </c>
      <c r="R183" s="147">
        <f>Q183*H183</f>
        <v>7.902000000000001</v>
      </c>
      <c r="S183" s="147">
        <v>0</v>
      </c>
      <c r="T183" s="148">
        <f>S183*H183</f>
        <v>0</v>
      </c>
      <c r="AR183" s="149" t="s">
        <v>155</v>
      </c>
      <c r="AT183" s="149" t="s">
        <v>157</v>
      </c>
      <c r="AU183" s="149" t="s">
        <v>89</v>
      </c>
      <c r="AY183" s="17" t="s">
        <v>156</v>
      </c>
      <c r="BE183" s="150">
        <f>IF(N183="základná",J183,0)</f>
        <v>0</v>
      </c>
      <c r="BF183" s="150">
        <f>IF(N183="znížená",J183,0)</f>
        <v>0</v>
      </c>
      <c r="BG183" s="150">
        <f>IF(N183="zákl. prenesená",J183,0)</f>
        <v>0</v>
      </c>
      <c r="BH183" s="150">
        <f>IF(N183="zníž. prenesená",J183,0)</f>
        <v>0</v>
      </c>
      <c r="BI183" s="150">
        <f>IF(N183="nulová",J183,0)</f>
        <v>0</v>
      </c>
      <c r="BJ183" s="17" t="s">
        <v>89</v>
      </c>
      <c r="BK183" s="150">
        <f>ROUND(I183*H183,2)</f>
        <v>0</v>
      </c>
      <c r="BL183" s="17" t="s">
        <v>155</v>
      </c>
      <c r="BM183" s="149" t="s">
        <v>303</v>
      </c>
    </row>
    <row r="184" spans="2:65" s="12" customFormat="1">
      <c r="B184" s="158"/>
      <c r="D184" s="152" t="s">
        <v>160</v>
      </c>
      <c r="E184" s="159" t="s">
        <v>1</v>
      </c>
      <c r="F184" s="160" t="s">
        <v>304</v>
      </c>
      <c r="H184" s="161">
        <v>100</v>
      </c>
      <c r="I184" s="162"/>
      <c r="L184" s="158"/>
      <c r="M184" s="163"/>
      <c r="T184" s="164"/>
      <c r="AT184" s="159" t="s">
        <v>160</v>
      </c>
      <c r="AU184" s="159" t="s">
        <v>89</v>
      </c>
      <c r="AV184" s="12" t="s">
        <v>89</v>
      </c>
      <c r="AW184" s="12" t="s">
        <v>31</v>
      </c>
      <c r="AX184" s="12" t="s">
        <v>76</v>
      </c>
      <c r="AY184" s="159" t="s">
        <v>156</v>
      </c>
    </row>
    <row r="185" spans="2:65" s="13" customFormat="1">
      <c r="B185" s="165"/>
      <c r="D185" s="152" t="s">
        <v>160</v>
      </c>
      <c r="E185" s="166" t="s">
        <v>1</v>
      </c>
      <c r="F185" s="167" t="s">
        <v>161</v>
      </c>
      <c r="H185" s="168">
        <v>100</v>
      </c>
      <c r="I185" s="169"/>
      <c r="L185" s="165"/>
      <c r="M185" s="170"/>
      <c r="T185" s="171"/>
      <c r="AT185" s="166" t="s">
        <v>160</v>
      </c>
      <c r="AU185" s="166" t="s">
        <v>89</v>
      </c>
      <c r="AV185" s="13" t="s">
        <v>155</v>
      </c>
      <c r="AW185" s="13" t="s">
        <v>31</v>
      </c>
      <c r="AX185" s="13" t="s">
        <v>82</v>
      </c>
      <c r="AY185" s="166" t="s">
        <v>156</v>
      </c>
    </row>
    <row r="186" spans="2:65" s="10" customFormat="1" ht="22.9" customHeight="1">
      <c r="B186" s="126"/>
      <c r="D186" s="127" t="s">
        <v>75</v>
      </c>
      <c r="E186" s="191" t="s">
        <v>174</v>
      </c>
      <c r="F186" s="191" t="s">
        <v>305</v>
      </c>
      <c r="I186" s="129"/>
      <c r="J186" s="192">
        <v>0</v>
      </c>
      <c r="L186" s="126"/>
      <c r="M186" s="131"/>
      <c r="P186" s="132">
        <f>SUM(P187:P209)</f>
        <v>0</v>
      </c>
      <c r="R186" s="132">
        <f>SUM(R187:R209)</f>
        <v>8.1392999999999993E-2</v>
      </c>
      <c r="T186" s="133">
        <f>SUM(T187:T209)</f>
        <v>0</v>
      </c>
      <c r="AR186" s="127" t="s">
        <v>82</v>
      </c>
      <c r="AT186" s="134" t="s">
        <v>75</v>
      </c>
      <c r="AU186" s="134" t="s">
        <v>82</v>
      </c>
      <c r="AY186" s="127" t="s">
        <v>156</v>
      </c>
      <c r="BK186" s="135">
        <f>SUM(BK187:BK209)</f>
        <v>0</v>
      </c>
    </row>
    <row r="187" spans="2:65" s="1" customFormat="1" ht="24.2" customHeight="1">
      <c r="B187" s="136"/>
      <c r="C187" s="137" t="s">
        <v>174</v>
      </c>
      <c r="D187" s="137" t="s">
        <v>157</v>
      </c>
      <c r="E187" s="138" t="s">
        <v>306</v>
      </c>
      <c r="F187" s="139" t="s">
        <v>307</v>
      </c>
      <c r="G187" s="140" t="s">
        <v>165</v>
      </c>
      <c r="H187" s="141">
        <v>100</v>
      </c>
      <c r="I187" s="142"/>
      <c r="J187" s="143">
        <v>0</v>
      </c>
      <c r="K187" s="144"/>
      <c r="L187" s="32"/>
      <c r="M187" s="145" t="s">
        <v>1</v>
      </c>
      <c r="N187" s="146" t="s">
        <v>42</v>
      </c>
      <c r="P187" s="147">
        <f>O187*H187</f>
        <v>0</v>
      </c>
      <c r="Q187" s="147">
        <v>0</v>
      </c>
      <c r="R187" s="147">
        <f>Q187*H187</f>
        <v>0</v>
      </c>
      <c r="S187" s="147">
        <v>0</v>
      </c>
      <c r="T187" s="148">
        <f>S187*H187</f>
        <v>0</v>
      </c>
      <c r="AR187" s="149" t="s">
        <v>155</v>
      </c>
      <c r="AT187" s="149" t="s">
        <v>157</v>
      </c>
      <c r="AU187" s="149" t="s">
        <v>89</v>
      </c>
      <c r="AY187" s="17" t="s">
        <v>156</v>
      </c>
      <c r="BE187" s="150">
        <f>IF(N187="základná",J187,0)</f>
        <v>0</v>
      </c>
      <c r="BF187" s="150">
        <f>IF(N187="znížená",J187,0)</f>
        <v>0</v>
      </c>
      <c r="BG187" s="150">
        <f>IF(N187="zákl. prenesená",J187,0)</f>
        <v>0</v>
      </c>
      <c r="BH187" s="150">
        <f>IF(N187="zníž. prenesená",J187,0)</f>
        <v>0</v>
      </c>
      <c r="BI187" s="150">
        <f>IF(N187="nulová",J187,0)</f>
        <v>0</v>
      </c>
      <c r="BJ187" s="17" t="s">
        <v>89</v>
      </c>
      <c r="BK187" s="150">
        <f>ROUND(I187*H187,2)</f>
        <v>0</v>
      </c>
      <c r="BL187" s="17" t="s">
        <v>155</v>
      </c>
      <c r="BM187" s="149" t="s">
        <v>308</v>
      </c>
    </row>
    <row r="188" spans="2:65" s="12" customFormat="1">
      <c r="B188" s="158"/>
      <c r="D188" s="152" t="s">
        <v>160</v>
      </c>
      <c r="E188" s="159" t="s">
        <v>1</v>
      </c>
      <c r="F188" s="160" t="s">
        <v>309</v>
      </c>
      <c r="H188" s="161">
        <v>100</v>
      </c>
      <c r="I188" s="162"/>
      <c r="L188" s="158"/>
      <c r="M188" s="163"/>
      <c r="T188" s="164"/>
      <c r="AT188" s="159" t="s">
        <v>160</v>
      </c>
      <c r="AU188" s="159" t="s">
        <v>89</v>
      </c>
      <c r="AV188" s="12" t="s">
        <v>89</v>
      </c>
      <c r="AW188" s="12" t="s">
        <v>31</v>
      </c>
      <c r="AX188" s="12" t="s">
        <v>76</v>
      </c>
      <c r="AY188" s="159" t="s">
        <v>156</v>
      </c>
    </row>
    <row r="189" spans="2:65" s="13" customFormat="1">
      <c r="B189" s="165"/>
      <c r="D189" s="152" t="s">
        <v>160</v>
      </c>
      <c r="E189" s="166" t="s">
        <v>1</v>
      </c>
      <c r="F189" s="167" t="s">
        <v>161</v>
      </c>
      <c r="H189" s="168">
        <v>100</v>
      </c>
      <c r="I189" s="169"/>
      <c r="L189" s="165"/>
      <c r="M189" s="170"/>
      <c r="T189" s="171"/>
      <c r="AT189" s="166" t="s">
        <v>160</v>
      </c>
      <c r="AU189" s="166" t="s">
        <v>89</v>
      </c>
      <c r="AV189" s="13" t="s">
        <v>155</v>
      </c>
      <c r="AW189" s="13" t="s">
        <v>31</v>
      </c>
      <c r="AX189" s="13" t="s">
        <v>82</v>
      </c>
      <c r="AY189" s="166" t="s">
        <v>156</v>
      </c>
    </row>
    <row r="190" spans="2:65" s="1" customFormat="1" ht="33" customHeight="1">
      <c r="B190" s="136"/>
      <c r="C190" s="137" t="s">
        <v>175</v>
      </c>
      <c r="D190" s="137" t="s">
        <v>157</v>
      </c>
      <c r="E190" s="138" t="s">
        <v>310</v>
      </c>
      <c r="F190" s="139" t="s">
        <v>311</v>
      </c>
      <c r="G190" s="140" t="s">
        <v>178</v>
      </c>
      <c r="H190" s="141">
        <v>1627.86</v>
      </c>
      <c r="I190" s="142"/>
      <c r="J190" s="143">
        <v>0</v>
      </c>
      <c r="K190" s="144"/>
      <c r="L190" s="32"/>
      <c r="M190" s="145" t="s">
        <v>1</v>
      </c>
      <c r="N190" s="146" t="s">
        <v>42</v>
      </c>
      <c r="P190" s="147">
        <f>O190*H190</f>
        <v>0</v>
      </c>
      <c r="Q190" s="147">
        <v>5.0000000000000002E-5</v>
      </c>
      <c r="R190" s="147">
        <f>Q190*H190</f>
        <v>8.1392999999999993E-2</v>
      </c>
      <c r="S190" s="147">
        <v>0</v>
      </c>
      <c r="T190" s="148">
        <f>S190*H190</f>
        <v>0</v>
      </c>
      <c r="AR190" s="149" t="s">
        <v>155</v>
      </c>
      <c r="AT190" s="149" t="s">
        <v>157</v>
      </c>
      <c r="AU190" s="149" t="s">
        <v>89</v>
      </c>
      <c r="AY190" s="17" t="s">
        <v>156</v>
      </c>
      <c r="BE190" s="150">
        <f>IF(N190="základná",J190,0)</f>
        <v>0</v>
      </c>
      <c r="BF190" s="150">
        <f>IF(N190="znížená",J190,0)</f>
        <v>0</v>
      </c>
      <c r="BG190" s="150">
        <f>IF(N190="zákl. prenesená",J190,0)</f>
        <v>0</v>
      </c>
      <c r="BH190" s="150">
        <f>IF(N190="zníž. prenesená",J190,0)</f>
        <v>0</v>
      </c>
      <c r="BI190" s="150">
        <f>IF(N190="nulová",J190,0)</f>
        <v>0</v>
      </c>
      <c r="BJ190" s="17" t="s">
        <v>89</v>
      </c>
      <c r="BK190" s="150">
        <f>ROUND(I190*H190,2)</f>
        <v>0</v>
      </c>
      <c r="BL190" s="17" t="s">
        <v>155</v>
      </c>
      <c r="BM190" s="149" t="s">
        <v>312</v>
      </c>
    </row>
    <row r="191" spans="2:65" s="11" customFormat="1">
      <c r="B191" s="151"/>
      <c r="D191" s="152" t="s">
        <v>160</v>
      </c>
      <c r="E191" s="153" t="s">
        <v>1</v>
      </c>
      <c r="F191" s="154" t="s">
        <v>313</v>
      </c>
      <c r="H191" s="153" t="s">
        <v>1</v>
      </c>
      <c r="I191" s="155"/>
      <c r="L191" s="151"/>
      <c r="M191" s="156"/>
      <c r="T191" s="157"/>
      <c r="AT191" s="153" t="s">
        <v>160</v>
      </c>
      <c r="AU191" s="153" t="s">
        <v>89</v>
      </c>
      <c r="AV191" s="11" t="s">
        <v>82</v>
      </c>
      <c r="AW191" s="11" t="s">
        <v>31</v>
      </c>
      <c r="AX191" s="11" t="s">
        <v>76</v>
      </c>
      <c r="AY191" s="153" t="s">
        <v>156</v>
      </c>
    </row>
    <row r="192" spans="2:65" s="12" customFormat="1">
      <c r="B192" s="158"/>
      <c r="D192" s="152" t="s">
        <v>160</v>
      </c>
      <c r="E192" s="159" t="s">
        <v>1</v>
      </c>
      <c r="F192" s="160" t="s">
        <v>314</v>
      </c>
      <c r="H192" s="161">
        <v>752.96</v>
      </c>
      <c r="I192" s="162"/>
      <c r="L192" s="158"/>
      <c r="M192" s="163"/>
      <c r="T192" s="164"/>
      <c r="AT192" s="159" t="s">
        <v>160</v>
      </c>
      <c r="AU192" s="159" t="s">
        <v>89</v>
      </c>
      <c r="AV192" s="12" t="s">
        <v>89</v>
      </c>
      <c r="AW192" s="12" t="s">
        <v>31</v>
      </c>
      <c r="AX192" s="12" t="s">
        <v>76</v>
      </c>
      <c r="AY192" s="159" t="s">
        <v>156</v>
      </c>
    </row>
    <row r="193" spans="2:51" s="15" customFormat="1">
      <c r="B193" s="193"/>
      <c r="D193" s="152" t="s">
        <v>160</v>
      </c>
      <c r="E193" s="194" t="s">
        <v>1</v>
      </c>
      <c r="F193" s="195" t="s">
        <v>315</v>
      </c>
      <c r="H193" s="196">
        <v>752.96</v>
      </c>
      <c r="I193" s="197"/>
      <c r="L193" s="193"/>
      <c r="M193" s="198"/>
      <c r="T193" s="199"/>
      <c r="AT193" s="194" t="s">
        <v>160</v>
      </c>
      <c r="AU193" s="194" t="s">
        <v>89</v>
      </c>
      <c r="AV193" s="15" t="s">
        <v>163</v>
      </c>
      <c r="AW193" s="15" t="s">
        <v>31</v>
      </c>
      <c r="AX193" s="15" t="s">
        <v>76</v>
      </c>
      <c r="AY193" s="194" t="s">
        <v>156</v>
      </c>
    </row>
    <row r="194" spans="2:51" s="11" customFormat="1">
      <c r="B194" s="151"/>
      <c r="D194" s="152" t="s">
        <v>160</v>
      </c>
      <c r="E194" s="153" t="s">
        <v>1</v>
      </c>
      <c r="F194" s="154" t="s">
        <v>316</v>
      </c>
      <c r="H194" s="153" t="s">
        <v>1</v>
      </c>
      <c r="I194" s="155"/>
      <c r="L194" s="151"/>
      <c r="M194" s="156"/>
      <c r="T194" s="157"/>
      <c r="AT194" s="153" t="s">
        <v>160</v>
      </c>
      <c r="AU194" s="153" t="s">
        <v>89</v>
      </c>
      <c r="AV194" s="11" t="s">
        <v>82</v>
      </c>
      <c r="AW194" s="11" t="s">
        <v>31</v>
      </c>
      <c r="AX194" s="11" t="s">
        <v>76</v>
      </c>
      <c r="AY194" s="153" t="s">
        <v>156</v>
      </c>
    </row>
    <row r="195" spans="2:51" s="12" customFormat="1">
      <c r="B195" s="158"/>
      <c r="D195" s="152" t="s">
        <v>160</v>
      </c>
      <c r="E195" s="159" t="s">
        <v>1</v>
      </c>
      <c r="F195" s="160" t="s">
        <v>317</v>
      </c>
      <c r="H195" s="161">
        <v>784.52</v>
      </c>
      <c r="I195" s="162"/>
      <c r="L195" s="158"/>
      <c r="M195" s="163"/>
      <c r="T195" s="164"/>
      <c r="AT195" s="159" t="s">
        <v>160</v>
      </c>
      <c r="AU195" s="159" t="s">
        <v>89</v>
      </c>
      <c r="AV195" s="12" t="s">
        <v>89</v>
      </c>
      <c r="AW195" s="12" t="s">
        <v>31</v>
      </c>
      <c r="AX195" s="12" t="s">
        <v>76</v>
      </c>
      <c r="AY195" s="159" t="s">
        <v>156</v>
      </c>
    </row>
    <row r="196" spans="2:51" s="15" customFormat="1">
      <c r="B196" s="193"/>
      <c r="D196" s="152" t="s">
        <v>160</v>
      </c>
      <c r="E196" s="194" t="s">
        <v>1</v>
      </c>
      <c r="F196" s="195" t="s">
        <v>318</v>
      </c>
      <c r="H196" s="196">
        <v>784.52</v>
      </c>
      <c r="I196" s="197"/>
      <c r="L196" s="193"/>
      <c r="M196" s="198"/>
      <c r="T196" s="199"/>
      <c r="AT196" s="194" t="s">
        <v>160</v>
      </c>
      <c r="AU196" s="194" t="s">
        <v>89</v>
      </c>
      <c r="AV196" s="15" t="s">
        <v>163</v>
      </c>
      <c r="AW196" s="15" t="s">
        <v>31</v>
      </c>
      <c r="AX196" s="15" t="s">
        <v>76</v>
      </c>
      <c r="AY196" s="194" t="s">
        <v>156</v>
      </c>
    </row>
    <row r="197" spans="2:51" s="11" customFormat="1">
      <c r="B197" s="151"/>
      <c r="D197" s="152" t="s">
        <v>160</v>
      </c>
      <c r="E197" s="153" t="s">
        <v>1</v>
      </c>
      <c r="F197" s="154" t="s">
        <v>319</v>
      </c>
      <c r="H197" s="153" t="s">
        <v>1</v>
      </c>
      <c r="I197" s="155"/>
      <c r="L197" s="151"/>
      <c r="M197" s="156"/>
      <c r="T197" s="157"/>
      <c r="AT197" s="153" t="s">
        <v>160</v>
      </c>
      <c r="AU197" s="153" t="s">
        <v>89</v>
      </c>
      <c r="AV197" s="11" t="s">
        <v>82</v>
      </c>
      <c r="AW197" s="11" t="s">
        <v>31</v>
      </c>
      <c r="AX197" s="11" t="s">
        <v>76</v>
      </c>
      <c r="AY197" s="153" t="s">
        <v>156</v>
      </c>
    </row>
    <row r="198" spans="2:51" s="12" customFormat="1">
      <c r="B198" s="158"/>
      <c r="D198" s="152" t="s">
        <v>160</v>
      </c>
      <c r="E198" s="159" t="s">
        <v>1</v>
      </c>
      <c r="F198" s="160" t="s">
        <v>320</v>
      </c>
      <c r="H198" s="161">
        <v>579.51</v>
      </c>
      <c r="I198" s="162"/>
      <c r="L198" s="158"/>
      <c r="M198" s="163"/>
      <c r="T198" s="164"/>
      <c r="AT198" s="159" t="s">
        <v>160</v>
      </c>
      <c r="AU198" s="159" t="s">
        <v>89</v>
      </c>
      <c r="AV198" s="12" t="s">
        <v>89</v>
      </c>
      <c r="AW198" s="12" t="s">
        <v>31</v>
      </c>
      <c r="AX198" s="12" t="s">
        <v>76</v>
      </c>
      <c r="AY198" s="159" t="s">
        <v>156</v>
      </c>
    </row>
    <row r="199" spans="2:51" s="15" customFormat="1">
      <c r="B199" s="193"/>
      <c r="D199" s="152" t="s">
        <v>160</v>
      </c>
      <c r="E199" s="194" t="s">
        <v>1</v>
      </c>
      <c r="F199" s="195" t="s">
        <v>321</v>
      </c>
      <c r="H199" s="196">
        <v>579.51</v>
      </c>
      <c r="I199" s="197"/>
      <c r="L199" s="193"/>
      <c r="M199" s="198"/>
      <c r="T199" s="199"/>
      <c r="AT199" s="194" t="s">
        <v>160</v>
      </c>
      <c r="AU199" s="194" t="s">
        <v>89</v>
      </c>
      <c r="AV199" s="15" t="s">
        <v>163</v>
      </c>
      <c r="AW199" s="15" t="s">
        <v>31</v>
      </c>
      <c r="AX199" s="15" t="s">
        <v>76</v>
      </c>
      <c r="AY199" s="194" t="s">
        <v>156</v>
      </c>
    </row>
    <row r="200" spans="2:51" s="11" customFormat="1">
      <c r="B200" s="151"/>
      <c r="D200" s="152" t="s">
        <v>160</v>
      </c>
      <c r="E200" s="153" t="s">
        <v>1</v>
      </c>
      <c r="F200" s="154" t="s">
        <v>322</v>
      </c>
      <c r="H200" s="153" t="s">
        <v>1</v>
      </c>
      <c r="I200" s="155"/>
      <c r="L200" s="151"/>
      <c r="M200" s="156"/>
      <c r="T200" s="157"/>
      <c r="AT200" s="153" t="s">
        <v>160</v>
      </c>
      <c r="AU200" s="153" t="s">
        <v>89</v>
      </c>
      <c r="AV200" s="11" t="s">
        <v>82</v>
      </c>
      <c r="AW200" s="11" t="s">
        <v>31</v>
      </c>
      <c r="AX200" s="11" t="s">
        <v>76</v>
      </c>
      <c r="AY200" s="153" t="s">
        <v>156</v>
      </c>
    </row>
    <row r="201" spans="2:51" s="12" customFormat="1" ht="33.75">
      <c r="B201" s="158"/>
      <c r="D201" s="152" t="s">
        <v>160</v>
      </c>
      <c r="E201" s="159" t="s">
        <v>1</v>
      </c>
      <c r="F201" s="160" t="s">
        <v>323</v>
      </c>
      <c r="H201" s="161">
        <v>-178.83</v>
      </c>
      <c r="I201" s="162"/>
      <c r="L201" s="158"/>
      <c r="M201" s="163"/>
      <c r="T201" s="164"/>
      <c r="AT201" s="159" t="s">
        <v>160</v>
      </c>
      <c r="AU201" s="159" t="s">
        <v>89</v>
      </c>
      <c r="AV201" s="12" t="s">
        <v>89</v>
      </c>
      <c r="AW201" s="12" t="s">
        <v>31</v>
      </c>
      <c r="AX201" s="12" t="s">
        <v>76</v>
      </c>
      <c r="AY201" s="159" t="s">
        <v>156</v>
      </c>
    </row>
    <row r="202" spans="2:51" s="15" customFormat="1">
      <c r="B202" s="193"/>
      <c r="D202" s="152" t="s">
        <v>160</v>
      </c>
      <c r="E202" s="194" t="s">
        <v>1</v>
      </c>
      <c r="F202" s="195" t="s">
        <v>278</v>
      </c>
      <c r="H202" s="196">
        <v>-178.83</v>
      </c>
      <c r="I202" s="197"/>
      <c r="L202" s="193"/>
      <c r="M202" s="198"/>
      <c r="T202" s="199"/>
      <c r="AT202" s="194" t="s">
        <v>160</v>
      </c>
      <c r="AU202" s="194" t="s">
        <v>89</v>
      </c>
      <c r="AV202" s="15" t="s">
        <v>163</v>
      </c>
      <c r="AW202" s="15" t="s">
        <v>31</v>
      </c>
      <c r="AX202" s="15" t="s">
        <v>76</v>
      </c>
      <c r="AY202" s="194" t="s">
        <v>156</v>
      </c>
    </row>
    <row r="203" spans="2:51" s="11" customFormat="1">
      <c r="B203" s="151"/>
      <c r="D203" s="152" t="s">
        <v>160</v>
      </c>
      <c r="E203" s="153" t="s">
        <v>1</v>
      </c>
      <c r="F203" s="154" t="s">
        <v>324</v>
      </c>
      <c r="H203" s="153" t="s">
        <v>1</v>
      </c>
      <c r="I203" s="155"/>
      <c r="L203" s="151"/>
      <c r="M203" s="156"/>
      <c r="T203" s="157"/>
      <c r="AT203" s="153" t="s">
        <v>160</v>
      </c>
      <c r="AU203" s="153" t="s">
        <v>89</v>
      </c>
      <c r="AV203" s="11" t="s">
        <v>82</v>
      </c>
      <c r="AW203" s="11" t="s">
        <v>31</v>
      </c>
      <c r="AX203" s="11" t="s">
        <v>76</v>
      </c>
      <c r="AY203" s="153" t="s">
        <v>156</v>
      </c>
    </row>
    <row r="204" spans="2:51" s="12" customFormat="1" ht="33.75">
      <c r="B204" s="158"/>
      <c r="D204" s="152" t="s">
        <v>160</v>
      </c>
      <c r="E204" s="159" t="s">
        <v>1</v>
      </c>
      <c r="F204" s="160" t="s">
        <v>325</v>
      </c>
      <c r="H204" s="161">
        <v>-184.37</v>
      </c>
      <c r="I204" s="162"/>
      <c r="L204" s="158"/>
      <c r="M204" s="163"/>
      <c r="T204" s="164"/>
      <c r="AT204" s="159" t="s">
        <v>160</v>
      </c>
      <c r="AU204" s="159" t="s">
        <v>89</v>
      </c>
      <c r="AV204" s="12" t="s">
        <v>89</v>
      </c>
      <c r="AW204" s="12" t="s">
        <v>31</v>
      </c>
      <c r="AX204" s="12" t="s">
        <v>76</v>
      </c>
      <c r="AY204" s="159" t="s">
        <v>156</v>
      </c>
    </row>
    <row r="205" spans="2:51" s="15" customFormat="1">
      <c r="B205" s="193"/>
      <c r="D205" s="152" t="s">
        <v>160</v>
      </c>
      <c r="E205" s="194" t="s">
        <v>1</v>
      </c>
      <c r="F205" s="195" t="s">
        <v>278</v>
      </c>
      <c r="H205" s="196">
        <v>-184.37</v>
      </c>
      <c r="I205" s="197"/>
      <c r="L205" s="193"/>
      <c r="M205" s="198"/>
      <c r="T205" s="199"/>
      <c r="AT205" s="194" t="s">
        <v>160</v>
      </c>
      <c r="AU205" s="194" t="s">
        <v>89</v>
      </c>
      <c r="AV205" s="15" t="s">
        <v>163</v>
      </c>
      <c r="AW205" s="15" t="s">
        <v>31</v>
      </c>
      <c r="AX205" s="15" t="s">
        <v>76</v>
      </c>
      <c r="AY205" s="194" t="s">
        <v>156</v>
      </c>
    </row>
    <row r="206" spans="2:51" s="11" customFormat="1">
      <c r="B206" s="151"/>
      <c r="D206" s="152" t="s">
        <v>160</v>
      </c>
      <c r="E206" s="153" t="s">
        <v>1</v>
      </c>
      <c r="F206" s="154" t="s">
        <v>326</v>
      </c>
      <c r="H206" s="153" t="s">
        <v>1</v>
      </c>
      <c r="I206" s="155"/>
      <c r="L206" s="151"/>
      <c r="M206" s="156"/>
      <c r="T206" s="157"/>
      <c r="AT206" s="153" t="s">
        <v>160</v>
      </c>
      <c r="AU206" s="153" t="s">
        <v>89</v>
      </c>
      <c r="AV206" s="11" t="s">
        <v>82</v>
      </c>
      <c r="AW206" s="11" t="s">
        <v>31</v>
      </c>
      <c r="AX206" s="11" t="s">
        <v>76</v>
      </c>
      <c r="AY206" s="153" t="s">
        <v>156</v>
      </c>
    </row>
    <row r="207" spans="2:51" s="12" customFormat="1">
      <c r="B207" s="158"/>
      <c r="D207" s="152" t="s">
        <v>160</v>
      </c>
      <c r="E207" s="159" t="s">
        <v>1</v>
      </c>
      <c r="F207" s="160" t="s">
        <v>327</v>
      </c>
      <c r="H207" s="161">
        <v>-125.93</v>
      </c>
      <c r="I207" s="162"/>
      <c r="L207" s="158"/>
      <c r="M207" s="163"/>
      <c r="T207" s="164"/>
      <c r="AT207" s="159" t="s">
        <v>160</v>
      </c>
      <c r="AU207" s="159" t="s">
        <v>89</v>
      </c>
      <c r="AV207" s="12" t="s">
        <v>89</v>
      </c>
      <c r="AW207" s="12" t="s">
        <v>31</v>
      </c>
      <c r="AX207" s="12" t="s">
        <v>76</v>
      </c>
      <c r="AY207" s="159" t="s">
        <v>156</v>
      </c>
    </row>
    <row r="208" spans="2:51" s="15" customFormat="1">
      <c r="B208" s="193"/>
      <c r="D208" s="152" t="s">
        <v>160</v>
      </c>
      <c r="E208" s="194" t="s">
        <v>1</v>
      </c>
      <c r="F208" s="195" t="s">
        <v>278</v>
      </c>
      <c r="H208" s="196">
        <v>-125.93</v>
      </c>
      <c r="I208" s="197"/>
      <c r="L208" s="193"/>
      <c r="M208" s="198"/>
      <c r="T208" s="199"/>
      <c r="AT208" s="194" t="s">
        <v>160</v>
      </c>
      <c r="AU208" s="194" t="s">
        <v>89</v>
      </c>
      <c r="AV208" s="15" t="s">
        <v>163</v>
      </c>
      <c r="AW208" s="15" t="s">
        <v>31</v>
      </c>
      <c r="AX208" s="15" t="s">
        <v>76</v>
      </c>
      <c r="AY208" s="194" t="s">
        <v>156</v>
      </c>
    </row>
    <row r="209" spans="2:65" s="13" customFormat="1">
      <c r="B209" s="165"/>
      <c r="D209" s="152" t="s">
        <v>160</v>
      </c>
      <c r="E209" s="166" t="s">
        <v>1</v>
      </c>
      <c r="F209" s="167" t="s">
        <v>161</v>
      </c>
      <c r="H209" s="168">
        <v>1627.86</v>
      </c>
      <c r="I209" s="169"/>
      <c r="L209" s="165"/>
      <c r="M209" s="170"/>
      <c r="T209" s="171"/>
      <c r="AT209" s="166" t="s">
        <v>160</v>
      </c>
      <c r="AU209" s="166" t="s">
        <v>89</v>
      </c>
      <c r="AV209" s="13" t="s">
        <v>155</v>
      </c>
      <c r="AW209" s="13" t="s">
        <v>31</v>
      </c>
      <c r="AX209" s="13" t="s">
        <v>82</v>
      </c>
      <c r="AY209" s="166" t="s">
        <v>156</v>
      </c>
    </row>
    <row r="210" spans="2:65" s="10" customFormat="1" ht="22.9" customHeight="1">
      <c r="B210" s="126"/>
      <c r="D210" s="127" t="s">
        <v>75</v>
      </c>
      <c r="E210" s="191" t="s">
        <v>328</v>
      </c>
      <c r="F210" s="191" t="s">
        <v>329</v>
      </c>
      <c r="I210" s="129"/>
      <c r="J210" s="192">
        <f>BK210</f>
        <v>0</v>
      </c>
      <c r="L210" s="126"/>
      <c r="M210" s="131"/>
      <c r="P210" s="132">
        <f>SUM(P211:P266)</f>
        <v>0</v>
      </c>
      <c r="R210" s="132">
        <f>SUM(R211:R266)</f>
        <v>0</v>
      </c>
      <c r="T210" s="133">
        <f>SUM(T211:T266)</f>
        <v>26.799700000000001</v>
      </c>
      <c r="AR210" s="127" t="s">
        <v>82</v>
      </c>
      <c r="AT210" s="134" t="s">
        <v>75</v>
      </c>
      <c r="AU210" s="134" t="s">
        <v>82</v>
      </c>
      <c r="AY210" s="127" t="s">
        <v>156</v>
      </c>
      <c r="BK210" s="135">
        <f>SUM(BK211:BK266)</f>
        <v>0</v>
      </c>
    </row>
    <row r="211" spans="2:65" s="1" customFormat="1" ht="24.2" customHeight="1">
      <c r="B211" s="136"/>
      <c r="C211" s="137" t="s">
        <v>330</v>
      </c>
      <c r="D211" s="137" t="s">
        <v>157</v>
      </c>
      <c r="E211" s="138" t="s">
        <v>331</v>
      </c>
      <c r="F211" s="139" t="s">
        <v>332</v>
      </c>
      <c r="G211" s="140" t="s">
        <v>333</v>
      </c>
      <c r="H211" s="141">
        <v>187</v>
      </c>
      <c r="I211" s="142"/>
      <c r="J211" s="143">
        <v>0</v>
      </c>
      <c r="K211" s="144"/>
      <c r="L211" s="32"/>
      <c r="M211" s="145" t="s">
        <v>1</v>
      </c>
      <c r="N211" s="146" t="s">
        <v>42</v>
      </c>
      <c r="P211" s="147">
        <f>O211*H211</f>
        <v>0</v>
      </c>
      <c r="Q211" s="147">
        <v>0</v>
      </c>
      <c r="R211" s="147">
        <f>Q211*H211</f>
        <v>0</v>
      </c>
      <c r="S211" s="147">
        <v>1.6E-2</v>
      </c>
      <c r="T211" s="148">
        <f>S211*H211</f>
        <v>2.992</v>
      </c>
      <c r="AR211" s="149" t="s">
        <v>155</v>
      </c>
      <c r="AT211" s="149" t="s">
        <v>157</v>
      </c>
      <c r="AU211" s="149" t="s">
        <v>89</v>
      </c>
      <c r="AY211" s="17" t="s">
        <v>156</v>
      </c>
      <c r="BE211" s="150">
        <f>IF(N211="základná",J211,0)</f>
        <v>0</v>
      </c>
      <c r="BF211" s="150">
        <f>IF(N211="znížená",J211,0)</f>
        <v>0</v>
      </c>
      <c r="BG211" s="150">
        <f>IF(N211="zákl. prenesená",J211,0)</f>
        <v>0</v>
      </c>
      <c r="BH211" s="150">
        <f>IF(N211="zníž. prenesená",J211,0)</f>
        <v>0</v>
      </c>
      <c r="BI211" s="150">
        <f>IF(N211="nulová",J211,0)</f>
        <v>0</v>
      </c>
      <c r="BJ211" s="17" t="s">
        <v>89</v>
      </c>
      <c r="BK211" s="150">
        <f>ROUND(I211*H211,2)</f>
        <v>0</v>
      </c>
      <c r="BL211" s="17" t="s">
        <v>155</v>
      </c>
      <c r="BM211" s="149" t="s">
        <v>334</v>
      </c>
    </row>
    <row r="212" spans="2:65" s="11" customFormat="1">
      <c r="B212" s="151"/>
      <c r="D212" s="152" t="s">
        <v>160</v>
      </c>
      <c r="E212" s="153" t="s">
        <v>1</v>
      </c>
      <c r="F212" s="154" t="s">
        <v>335</v>
      </c>
      <c r="H212" s="153" t="s">
        <v>1</v>
      </c>
      <c r="I212" s="155"/>
      <c r="L212" s="151"/>
      <c r="M212" s="156"/>
      <c r="T212" s="157"/>
      <c r="AT212" s="153" t="s">
        <v>160</v>
      </c>
      <c r="AU212" s="153" t="s">
        <v>89</v>
      </c>
      <c r="AV212" s="11" t="s">
        <v>82</v>
      </c>
      <c r="AW212" s="11" t="s">
        <v>31</v>
      </c>
      <c r="AX212" s="11" t="s">
        <v>76</v>
      </c>
      <c r="AY212" s="153" t="s">
        <v>156</v>
      </c>
    </row>
    <row r="213" spans="2:65" s="11" customFormat="1">
      <c r="B213" s="151"/>
      <c r="D213" s="152" t="s">
        <v>160</v>
      </c>
      <c r="E213" s="153" t="s">
        <v>1</v>
      </c>
      <c r="F213" s="154" t="s">
        <v>336</v>
      </c>
      <c r="H213" s="153" t="s">
        <v>1</v>
      </c>
      <c r="I213" s="155"/>
      <c r="L213" s="151"/>
      <c r="M213" s="156"/>
      <c r="T213" s="157"/>
      <c r="AT213" s="153" t="s">
        <v>160</v>
      </c>
      <c r="AU213" s="153" t="s">
        <v>89</v>
      </c>
      <c r="AV213" s="11" t="s">
        <v>82</v>
      </c>
      <c r="AW213" s="11" t="s">
        <v>31</v>
      </c>
      <c r="AX213" s="11" t="s">
        <v>76</v>
      </c>
      <c r="AY213" s="153" t="s">
        <v>156</v>
      </c>
    </row>
    <row r="214" spans="2:65" s="12" customFormat="1">
      <c r="B214" s="158"/>
      <c r="D214" s="152" t="s">
        <v>160</v>
      </c>
      <c r="E214" s="159" t="s">
        <v>1</v>
      </c>
      <c r="F214" s="160" t="s">
        <v>337</v>
      </c>
      <c r="H214" s="161">
        <v>84</v>
      </c>
      <c r="I214" s="162"/>
      <c r="L214" s="158"/>
      <c r="M214" s="163"/>
      <c r="T214" s="164"/>
      <c r="AT214" s="159" t="s">
        <v>160</v>
      </c>
      <c r="AU214" s="159" t="s">
        <v>89</v>
      </c>
      <c r="AV214" s="12" t="s">
        <v>89</v>
      </c>
      <c r="AW214" s="12" t="s">
        <v>31</v>
      </c>
      <c r="AX214" s="12" t="s">
        <v>76</v>
      </c>
      <c r="AY214" s="159" t="s">
        <v>156</v>
      </c>
    </row>
    <row r="215" spans="2:65" s="12" customFormat="1">
      <c r="B215" s="158"/>
      <c r="D215" s="152" t="s">
        <v>160</v>
      </c>
      <c r="E215" s="159" t="s">
        <v>1</v>
      </c>
      <c r="F215" s="160" t="s">
        <v>338</v>
      </c>
      <c r="H215" s="161">
        <v>12</v>
      </c>
      <c r="I215" s="162"/>
      <c r="L215" s="158"/>
      <c r="M215" s="163"/>
      <c r="T215" s="164"/>
      <c r="AT215" s="159" t="s">
        <v>160</v>
      </c>
      <c r="AU215" s="159" t="s">
        <v>89</v>
      </c>
      <c r="AV215" s="12" t="s">
        <v>89</v>
      </c>
      <c r="AW215" s="12" t="s">
        <v>31</v>
      </c>
      <c r="AX215" s="12" t="s">
        <v>76</v>
      </c>
      <c r="AY215" s="159" t="s">
        <v>156</v>
      </c>
    </row>
    <row r="216" spans="2:65" s="12" customFormat="1">
      <c r="B216" s="158"/>
      <c r="D216" s="152" t="s">
        <v>160</v>
      </c>
      <c r="E216" s="159" t="s">
        <v>1</v>
      </c>
      <c r="F216" s="160" t="s">
        <v>339</v>
      </c>
      <c r="H216" s="161">
        <v>6</v>
      </c>
      <c r="I216" s="162"/>
      <c r="L216" s="158"/>
      <c r="M216" s="163"/>
      <c r="T216" s="164"/>
      <c r="AT216" s="159" t="s">
        <v>160</v>
      </c>
      <c r="AU216" s="159" t="s">
        <v>89</v>
      </c>
      <c r="AV216" s="12" t="s">
        <v>89</v>
      </c>
      <c r="AW216" s="12" t="s">
        <v>31</v>
      </c>
      <c r="AX216" s="12" t="s">
        <v>76</v>
      </c>
      <c r="AY216" s="159" t="s">
        <v>156</v>
      </c>
    </row>
    <row r="217" spans="2:65" s="12" customFormat="1">
      <c r="B217" s="158"/>
      <c r="D217" s="152" t="s">
        <v>160</v>
      </c>
      <c r="E217" s="159" t="s">
        <v>1</v>
      </c>
      <c r="F217" s="160" t="s">
        <v>339</v>
      </c>
      <c r="H217" s="161">
        <v>6</v>
      </c>
      <c r="I217" s="162"/>
      <c r="L217" s="158"/>
      <c r="M217" s="163"/>
      <c r="T217" s="164"/>
      <c r="AT217" s="159" t="s">
        <v>160</v>
      </c>
      <c r="AU217" s="159" t="s">
        <v>89</v>
      </c>
      <c r="AV217" s="12" t="s">
        <v>89</v>
      </c>
      <c r="AW217" s="12" t="s">
        <v>31</v>
      </c>
      <c r="AX217" s="12" t="s">
        <v>76</v>
      </c>
      <c r="AY217" s="159" t="s">
        <v>156</v>
      </c>
    </row>
    <row r="218" spans="2:65" s="12" customFormat="1">
      <c r="B218" s="158"/>
      <c r="D218" s="152" t="s">
        <v>160</v>
      </c>
      <c r="E218" s="159" t="s">
        <v>1</v>
      </c>
      <c r="F218" s="160" t="s">
        <v>340</v>
      </c>
      <c r="H218" s="161">
        <v>5</v>
      </c>
      <c r="I218" s="162"/>
      <c r="L218" s="158"/>
      <c r="M218" s="163"/>
      <c r="T218" s="164"/>
      <c r="AT218" s="159" t="s">
        <v>160</v>
      </c>
      <c r="AU218" s="159" t="s">
        <v>89</v>
      </c>
      <c r="AV218" s="12" t="s">
        <v>89</v>
      </c>
      <c r="AW218" s="12" t="s">
        <v>31</v>
      </c>
      <c r="AX218" s="12" t="s">
        <v>76</v>
      </c>
      <c r="AY218" s="159" t="s">
        <v>156</v>
      </c>
    </row>
    <row r="219" spans="2:65" s="12" customFormat="1">
      <c r="B219" s="158"/>
      <c r="D219" s="152" t="s">
        <v>160</v>
      </c>
      <c r="E219" s="159" t="s">
        <v>1</v>
      </c>
      <c r="F219" s="160" t="s">
        <v>341</v>
      </c>
      <c r="H219" s="161">
        <v>16</v>
      </c>
      <c r="I219" s="162"/>
      <c r="L219" s="158"/>
      <c r="M219" s="163"/>
      <c r="T219" s="164"/>
      <c r="AT219" s="159" t="s">
        <v>160</v>
      </c>
      <c r="AU219" s="159" t="s">
        <v>89</v>
      </c>
      <c r="AV219" s="12" t="s">
        <v>89</v>
      </c>
      <c r="AW219" s="12" t="s">
        <v>31</v>
      </c>
      <c r="AX219" s="12" t="s">
        <v>76</v>
      </c>
      <c r="AY219" s="159" t="s">
        <v>156</v>
      </c>
    </row>
    <row r="220" spans="2:65" s="12" customFormat="1">
      <c r="B220" s="158"/>
      <c r="D220" s="152" t="s">
        <v>160</v>
      </c>
      <c r="E220" s="159" t="s">
        <v>1</v>
      </c>
      <c r="F220" s="160" t="s">
        <v>342</v>
      </c>
      <c r="H220" s="161">
        <v>2</v>
      </c>
      <c r="I220" s="162"/>
      <c r="L220" s="158"/>
      <c r="M220" s="163"/>
      <c r="T220" s="164"/>
      <c r="AT220" s="159" t="s">
        <v>160</v>
      </c>
      <c r="AU220" s="159" t="s">
        <v>89</v>
      </c>
      <c r="AV220" s="12" t="s">
        <v>89</v>
      </c>
      <c r="AW220" s="12" t="s">
        <v>31</v>
      </c>
      <c r="AX220" s="12" t="s">
        <v>76</v>
      </c>
      <c r="AY220" s="159" t="s">
        <v>156</v>
      </c>
    </row>
    <row r="221" spans="2:65" s="12" customFormat="1">
      <c r="B221" s="158"/>
      <c r="D221" s="152" t="s">
        <v>160</v>
      </c>
      <c r="E221" s="159" t="s">
        <v>1</v>
      </c>
      <c r="F221" s="160" t="s">
        <v>338</v>
      </c>
      <c r="H221" s="161">
        <v>12</v>
      </c>
      <c r="I221" s="162"/>
      <c r="L221" s="158"/>
      <c r="M221" s="163"/>
      <c r="T221" s="164"/>
      <c r="AT221" s="159" t="s">
        <v>160</v>
      </c>
      <c r="AU221" s="159" t="s">
        <v>89</v>
      </c>
      <c r="AV221" s="12" t="s">
        <v>89</v>
      </c>
      <c r="AW221" s="12" t="s">
        <v>31</v>
      </c>
      <c r="AX221" s="12" t="s">
        <v>76</v>
      </c>
      <c r="AY221" s="159" t="s">
        <v>156</v>
      </c>
    </row>
    <row r="222" spans="2:65" s="12" customFormat="1">
      <c r="B222" s="158"/>
      <c r="D222" s="152" t="s">
        <v>160</v>
      </c>
      <c r="E222" s="159" t="s">
        <v>1</v>
      </c>
      <c r="F222" s="160" t="s">
        <v>338</v>
      </c>
      <c r="H222" s="161">
        <v>12</v>
      </c>
      <c r="I222" s="162"/>
      <c r="L222" s="158"/>
      <c r="M222" s="163"/>
      <c r="T222" s="164"/>
      <c r="AT222" s="159" t="s">
        <v>160</v>
      </c>
      <c r="AU222" s="159" t="s">
        <v>89</v>
      </c>
      <c r="AV222" s="12" t="s">
        <v>89</v>
      </c>
      <c r="AW222" s="12" t="s">
        <v>31</v>
      </c>
      <c r="AX222" s="12" t="s">
        <v>76</v>
      </c>
      <c r="AY222" s="159" t="s">
        <v>156</v>
      </c>
    </row>
    <row r="223" spans="2:65" s="12" customFormat="1">
      <c r="B223" s="158"/>
      <c r="D223" s="152" t="s">
        <v>160</v>
      </c>
      <c r="E223" s="159" t="s">
        <v>1</v>
      </c>
      <c r="F223" s="160" t="s">
        <v>343</v>
      </c>
      <c r="H223" s="161">
        <v>2</v>
      </c>
      <c r="I223" s="162"/>
      <c r="L223" s="158"/>
      <c r="M223" s="163"/>
      <c r="T223" s="164"/>
      <c r="AT223" s="159" t="s">
        <v>160</v>
      </c>
      <c r="AU223" s="159" t="s">
        <v>89</v>
      </c>
      <c r="AV223" s="12" t="s">
        <v>89</v>
      </c>
      <c r="AW223" s="12" t="s">
        <v>31</v>
      </c>
      <c r="AX223" s="12" t="s">
        <v>76</v>
      </c>
      <c r="AY223" s="159" t="s">
        <v>156</v>
      </c>
    </row>
    <row r="224" spans="2:65" s="12" customFormat="1">
      <c r="B224" s="158"/>
      <c r="D224" s="152" t="s">
        <v>160</v>
      </c>
      <c r="E224" s="159" t="s">
        <v>1</v>
      </c>
      <c r="F224" s="160" t="s">
        <v>344</v>
      </c>
      <c r="H224" s="161">
        <v>4</v>
      </c>
      <c r="I224" s="162"/>
      <c r="L224" s="158"/>
      <c r="M224" s="163"/>
      <c r="T224" s="164"/>
      <c r="AT224" s="159" t="s">
        <v>160</v>
      </c>
      <c r="AU224" s="159" t="s">
        <v>89</v>
      </c>
      <c r="AV224" s="12" t="s">
        <v>89</v>
      </c>
      <c r="AW224" s="12" t="s">
        <v>31</v>
      </c>
      <c r="AX224" s="12" t="s">
        <v>76</v>
      </c>
      <c r="AY224" s="159" t="s">
        <v>156</v>
      </c>
    </row>
    <row r="225" spans="2:65" s="12" customFormat="1">
      <c r="B225" s="158"/>
      <c r="D225" s="152" t="s">
        <v>160</v>
      </c>
      <c r="E225" s="159" t="s">
        <v>1</v>
      </c>
      <c r="F225" s="160" t="s">
        <v>345</v>
      </c>
      <c r="H225" s="161">
        <v>20</v>
      </c>
      <c r="I225" s="162"/>
      <c r="L225" s="158"/>
      <c r="M225" s="163"/>
      <c r="T225" s="164"/>
      <c r="AT225" s="159" t="s">
        <v>160</v>
      </c>
      <c r="AU225" s="159" t="s">
        <v>89</v>
      </c>
      <c r="AV225" s="12" t="s">
        <v>89</v>
      </c>
      <c r="AW225" s="12" t="s">
        <v>31</v>
      </c>
      <c r="AX225" s="12" t="s">
        <v>76</v>
      </c>
      <c r="AY225" s="159" t="s">
        <v>156</v>
      </c>
    </row>
    <row r="226" spans="2:65" s="12" customFormat="1">
      <c r="B226" s="158"/>
      <c r="D226" s="152" t="s">
        <v>160</v>
      </c>
      <c r="E226" s="159" t="s">
        <v>1</v>
      </c>
      <c r="F226" s="160" t="s">
        <v>346</v>
      </c>
      <c r="H226" s="161">
        <v>1</v>
      </c>
      <c r="I226" s="162"/>
      <c r="L226" s="158"/>
      <c r="M226" s="163"/>
      <c r="T226" s="164"/>
      <c r="AT226" s="159" t="s">
        <v>160</v>
      </c>
      <c r="AU226" s="159" t="s">
        <v>89</v>
      </c>
      <c r="AV226" s="12" t="s">
        <v>89</v>
      </c>
      <c r="AW226" s="12" t="s">
        <v>31</v>
      </c>
      <c r="AX226" s="12" t="s">
        <v>76</v>
      </c>
      <c r="AY226" s="159" t="s">
        <v>156</v>
      </c>
    </row>
    <row r="227" spans="2:65" s="12" customFormat="1">
      <c r="B227" s="158"/>
      <c r="D227" s="152" t="s">
        <v>160</v>
      </c>
      <c r="E227" s="159" t="s">
        <v>1</v>
      </c>
      <c r="F227" s="160" t="s">
        <v>343</v>
      </c>
      <c r="H227" s="161">
        <v>2</v>
      </c>
      <c r="I227" s="162"/>
      <c r="L227" s="158"/>
      <c r="M227" s="163"/>
      <c r="T227" s="164"/>
      <c r="AT227" s="159" t="s">
        <v>160</v>
      </c>
      <c r="AU227" s="159" t="s">
        <v>89</v>
      </c>
      <c r="AV227" s="12" t="s">
        <v>89</v>
      </c>
      <c r="AW227" s="12" t="s">
        <v>31</v>
      </c>
      <c r="AX227" s="12" t="s">
        <v>76</v>
      </c>
      <c r="AY227" s="159" t="s">
        <v>156</v>
      </c>
    </row>
    <row r="228" spans="2:65" s="12" customFormat="1">
      <c r="B228" s="158"/>
      <c r="D228" s="152" t="s">
        <v>160</v>
      </c>
      <c r="E228" s="159" t="s">
        <v>1</v>
      </c>
      <c r="F228" s="160" t="s">
        <v>347</v>
      </c>
      <c r="H228" s="161">
        <v>3</v>
      </c>
      <c r="I228" s="162"/>
      <c r="L228" s="158"/>
      <c r="M228" s="163"/>
      <c r="T228" s="164"/>
      <c r="AT228" s="159" t="s">
        <v>160</v>
      </c>
      <c r="AU228" s="159" t="s">
        <v>89</v>
      </c>
      <c r="AV228" s="12" t="s">
        <v>89</v>
      </c>
      <c r="AW228" s="12" t="s">
        <v>31</v>
      </c>
      <c r="AX228" s="12" t="s">
        <v>76</v>
      </c>
      <c r="AY228" s="159" t="s">
        <v>156</v>
      </c>
    </row>
    <row r="229" spans="2:65" s="13" customFormat="1">
      <c r="B229" s="165"/>
      <c r="D229" s="152" t="s">
        <v>160</v>
      </c>
      <c r="E229" s="166" t="s">
        <v>1</v>
      </c>
      <c r="F229" s="167" t="s">
        <v>348</v>
      </c>
      <c r="H229" s="168">
        <v>187</v>
      </c>
      <c r="I229" s="169"/>
      <c r="L229" s="165"/>
      <c r="M229" s="170"/>
      <c r="T229" s="171"/>
      <c r="AT229" s="166" t="s">
        <v>160</v>
      </c>
      <c r="AU229" s="166" t="s">
        <v>89</v>
      </c>
      <c r="AV229" s="13" t="s">
        <v>155</v>
      </c>
      <c r="AW229" s="13" t="s">
        <v>31</v>
      </c>
      <c r="AX229" s="13" t="s">
        <v>82</v>
      </c>
      <c r="AY229" s="166" t="s">
        <v>156</v>
      </c>
    </row>
    <row r="230" spans="2:65" s="1" customFormat="1" ht="24.2" customHeight="1">
      <c r="B230" s="136"/>
      <c r="C230" s="137" t="s">
        <v>172</v>
      </c>
      <c r="D230" s="137" t="s">
        <v>157</v>
      </c>
      <c r="E230" s="138" t="s">
        <v>349</v>
      </c>
      <c r="F230" s="139" t="s">
        <v>350</v>
      </c>
      <c r="G230" s="140" t="s">
        <v>178</v>
      </c>
      <c r="H230" s="141">
        <v>332.19</v>
      </c>
      <c r="I230" s="142"/>
      <c r="J230" s="143">
        <v>0</v>
      </c>
      <c r="K230" s="144"/>
      <c r="L230" s="32"/>
      <c r="M230" s="145" t="s">
        <v>1</v>
      </c>
      <c r="N230" s="146" t="s">
        <v>42</v>
      </c>
      <c r="P230" s="147">
        <f>O230*H230</f>
        <v>0</v>
      </c>
      <c r="Q230" s="147">
        <v>0</v>
      </c>
      <c r="R230" s="147">
        <f>Q230*H230</f>
        <v>0</v>
      </c>
      <c r="S230" s="147">
        <v>6.2E-2</v>
      </c>
      <c r="T230" s="148">
        <f>S230*H230</f>
        <v>20.595780000000001</v>
      </c>
      <c r="AR230" s="149" t="s">
        <v>155</v>
      </c>
      <c r="AT230" s="149" t="s">
        <v>157</v>
      </c>
      <c r="AU230" s="149" t="s">
        <v>89</v>
      </c>
      <c r="AY230" s="17" t="s">
        <v>156</v>
      </c>
      <c r="BE230" s="150">
        <f>IF(N230="základná",J230,0)</f>
        <v>0</v>
      </c>
      <c r="BF230" s="150">
        <f>IF(N230="znížená",J230,0)</f>
        <v>0</v>
      </c>
      <c r="BG230" s="150">
        <f>IF(N230="zákl. prenesená",J230,0)</f>
        <v>0</v>
      </c>
      <c r="BH230" s="150">
        <f>IF(N230="zníž. prenesená",J230,0)</f>
        <v>0</v>
      </c>
      <c r="BI230" s="150">
        <f>IF(N230="nulová",J230,0)</f>
        <v>0</v>
      </c>
      <c r="BJ230" s="17" t="s">
        <v>89</v>
      </c>
      <c r="BK230" s="150">
        <f>ROUND(I230*H230,2)</f>
        <v>0</v>
      </c>
      <c r="BL230" s="17" t="s">
        <v>155</v>
      </c>
      <c r="BM230" s="149" t="s">
        <v>351</v>
      </c>
    </row>
    <row r="231" spans="2:65" s="11" customFormat="1">
      <c r="B231" s="151"/>
      <c r="D231" s="152" t="s">
        <v>160</v>
      </c>
      <c r="E231" s="153" t="s">
        <v>1</v>
      </c>
      <c r="F231" s="154" t="s">
        <v>352</v>
      </c>
      <c r="H231" s="153" t="s">
        <v>1</v>
      </c>
      <c r="I231" s="155"/>
      <c r="L231" s="151"/>
      <c r="M231" s="156"/>
      <c r="T231" s="157"/>
      <c r="AT231" s="153" t="s">
        <v>160</v>
      </c>
      <c r="AU231" s="153" t="s">
        <v>89</v>
      </c>
      <c r="AV231" s="11" t="s">
        <v>82</v>
      </c>
      <c r="AW231" s="11" t="s">
        <v>31</v>
      </c>
      <c r="AX231" s="11" t="s">
        <v>76</v>
      </c>
      <c r="AY231" s="153" t="s">
        <v>156</v>
      </c>
    </row>
    <row r="232" spans="2:65" s="11" customFormat="1">
      <c r="B232" s="151"/>
      <c r="D232" s="152" t="s">
        <v>160</v>
      </c>
      <c r="E232" s="153" t="s">
        <v>1</v>
      </c>
      <c r="F232" s="154" t="s">
        <v>353</v>
      </c>
      <c r="H232" s="153" t="s">
        <v>1</v>
      </c>
      <c r="I232" s="155"/>
      <c r="L232" s="151"/>
      <c r="M232" s="156"/>
      <c r="T232" s="157"/>
      <c r="AT232" s="153" t="s">
        <v>160</v>
      </c>
      <c r="AU232" s="153" t="s">
        <v>89</v>
      </c>
      <c r="AV232" s="11" t="s">
        <v>82</v>
      </c>
      <c r="AW232" s="11" t="s">
        <v>31</v>
      </c>
      <c r="AX232" s="11" t="s">
        <v>76</v>
      </c>
      <c r="AY232" s="153" t="s">
        <v>156</v>
      </c>
    </row>
    <row r="233" spans="2:65" s="12" customFormat="1">
      <c r="B233" s="158"/>
      <c r="D233" s="152" t="s">
        <v>160</v>
      </c>
      <c r="E233" s="159" t="s">
        <v>1</v>
      </c>
      <c r="F233" s="160" t="s">
        <v>354</v>
      </c>
      <c r="H233" s="161">
        <v>211.68</v>
      </c>
      <c r="I233" s="162"/>
      <c r="L233" s="158"/>
      <c r="M233" s="163"/>
      <c r="T233" s="164"/>
      <c r="AT233" s="159" t="s">
        <v>160</v>
      </c>
      <c r="AU233" s="159" t="s">
        <v>89</v>
      </c>
      <c r="AV233" s="12" t="s">
        <v>89</v>
      </c>
      <c r="AW233" s="12" t="s">
        <v>31</v>
      </c>
      <c r="AX233" s="12" t="s">
        <v>76</v>
      </c>
      <c r="AY233" s="159" t="s">
        <v>156</v>
      </c>
    </row>
    <row r="234" spans="2:65" s="12" customFormat="1">
      <c r="B234" s="158"/>
      <c r="D234" s="152" t="s">
        <v>160</v>
      </c>
      <c r="E234" s="159" t="s">
        <v>1</v>
      </c>
      <c r="F234" s="160" t="s">
        <v>355</v>
      </c>
      <c r="H234" s="161">
        <v>22.68</v>
      </c>
      <c r="I234" s="162"/>
      <c r="L234" s="158"/>
      <c r="M234" s="163"/>
      <c r="T234" s="164"/>
      <c r="AT234" s="159" t="s">
        <v>160</v>
      </c>
      <c r="AU234" s="159" t="s">
        <v>89</v>
      </c>
      <c r="AV234" s="12" t="s">
        <v>89</v>
      </c>
      <c r="AW234" s="12" t="s">
        <v>31</v>
      </c>
      <c r="AX234" s="12" t="s">
        <v>76</v>
      </c>
      <c r="AY234" s="159" t="s">
        <v>156</v>
      </c>
    </row>
    <row r="235" spans="2:65" s="12" customFormat="1">
      <c r="B235" s="158"/>
      <c r="D235" s="152" t="s">
        <v>160</v>
      </c>
      <c r="E235" s="159" t="s">
        <v>1</v>
      </c>
      <c r="F235" s="160" t="s">
        <v>356</v>
      </c>
      <c r="H235" s="161">
        <v>4.32</v>
      </c>
      <c r="I235" s="162"/>
      <c r="L235" s="158"/>
      <c r="M235" s="163"/>
      <c r="T235" s="164"/>
      <c r="AT235" s="159" t="s">
        <v>160</v>
      </c>
      <c r="AU235" s="159" t="s">
        <v>89</v>
      </c>
      <c r="AV235" s="12" t="s">
        <v>89</v>
      </c>
      <c r="AW235" s="12" t="s">
        <v>31</v>
      </c>
      <c r="AX235" s="12" t="s">
        <v>76</v>
      </c>
      <c r="AY235" s="159" t="s">
        <v>156</v>
      </c>
    </row>
    <row r="236" spans="2:65" s="12" customFormat="1">
      <c r="B236" s="158"/>
      <c r="D236" s="152" t="s">
        <v>160</v>
      </c>
      <c r="E236" s="159" t="s">
        <v>1</v>
      </c>
      <c r="F236" s="160" t="s">
        <v>357</v>
      </c>
      <c r="H236" s="161">
        <v>4.32</v>
      </c>
      <c r="I236" s="162"/>
      <c r="L236" s="158"/>
      <c r="M236" s="163"/>
      <c r="T236" s="164"/>
      <c r="AT236" s="159" t="s">
        <v>160</v>
      </c>
      <c r="AU236" s="159" t="s">
        <v>89</v>
      </c>
      <c r="AV236" s="12" t="s">
        <v>89</v>
      </c>
      <c r="AW236" s="12" t="s">
        <v>31</v>
      </c>
      <c r="AX236" s="12" t="s">
        <v>76</v>
      </c>
      <c r="AY236" s="159" t="s">
        <v>156</v>
      </c>
    </row>
    <row r="237" spans="2:65" s="12" customFormat="1">
      <c r="B237" s="158"/>
      <c r="D237" s="152" t="s">
        <v>160</v>
      </c>
      <c r="E237" s="159" t="s">
        <v>1</v>
      </c>
      <c r="F237" s="160" t="s">
        <v>358</v>
      </c>
      <c r="H237" s="161">
        <v>4.05</v>
      </c>
      <c r="I237" s="162"/>
      <c r="L237" s="158"/>
      <c r="M237" s="163"/>
      <c r="T237" s="164"/>
      <c r="AT237" s="159" t="s">
        <v>160</v>
      </c>
      <c r="AU237" s="159" t="s">
        <v>89</v>
      </c>
      <c r="AV237" s="12" t="s">
        <v>89</v>
      </c>
      <c r="AW237" s="12" t="s">
        <v>31</v>
      </c>
      <c r="AX237" s="12" t="s">
        <v>76</v>
      </c>
      <c r="AY237" s="159" t="s">
        <v>156</v>
      </c>
    </row>
    <row r="238" spans="2:65" s="12" customFormat="1">
      <c r="B238" s="158"/>
      <c r="D238" s="152" t="s">
        <v>160</v>
      </c>
      <c r="E238" s="159" t="s">
        <v>1</v>
      </c>
      <c r="F238" s="160" t="s">
        <v>359</v>
      </c>
      <c r="H238" s="161">
        <v>17.28</v>
      </c>
      <c r="I238" s="162"/>
      <c r="L238" s="158"/>
      <c r="M238" s="163"/>
      <c r="T238" s="164"/>
      <c r="AT238" s="159" t="s">
        <v>160</v>
      </c>
      <c r="AU238" s="159" t="s">
        <v>89</v>
      </c>
      <c r="AV238" s="12" t="s">
        <v>89</v>
      </c>
      <c r="AW238" s="12" t="s">
        <v>31</v>
      </c>
      <c r="AX238" s="12" t="s">
        <v>76</v>
      </c>
      <c r="AY238" s="159" t="s">
        <v>156</v>
      </c>
    </row>
    <row r="239" spans="2:65" s="12" customFormat="1">
      <c r="B239" s="158"/>
      <c r="D239" s="152" t="s">
        <v>160</v>
      </c>
      <c r="E239" s="159" t="s">
        <v>1</v>
      </c>
      <c r="F239" s="160" t="s">
        <v>360</v>
      </c>
      <c r="H239" s="161">
        <v>5.04</v>
      </c>
      <c r="I239" s="162"/>
      <c r="L239" s="158"/>
      <c r="M239" s="163"/>
      <c r="T239" s="164"/>
      <c r="AT239" s="159" t="s">
        <v>160</v>
      </c>
      <c r="AU239" s="159" t="s">
        <v>89</v>
      </c>
      <c r="AV239" s="12" t="s">
        <v>89</v>
      </c>
      <c r="AW239" s="12" t="s">
        <v>31</v>
      </c>
      <c r="AX239" s="12" t="s">
        <v>76</v>
      </c>
      <c r="AY239" s="159" t="s">
        <v>156</v>
      </c>
    </row>
    <row r="240" spans="2:65" s="12" customFormat="1">
      <c r="B240" s="158"/>
      <c r="D240" s="152" t="s">
        <v>160</v>
      </c>
      <c r="E240" s="159" t="s">
        <v>1</v>
      </c>
      <c r="F240" s="160" t="s">
        <v>361</v>
      </c>
      <c r="H240" s="161">
        <v>8.64</v>
      </c>
      <c r="I240" s="162"/>
      <c r="L240" s="158"/>
      <c r="M240" s="163"/>
      <c r="T240" s="164"/>
      <c r="AT240" s="159" t="s">
        <v>160</v>
      </c>
      <c r="AU240" s="159" t="s">
        <v>89</v>
      </c>
      <c r="AV240" s="12" t="s">
        <v>89</v>
      </c>
      <c r="AW240" s="12" t="s">
        <v>31</v>
      </c>
      <c r="AX240" s="12" t="s">
        <v>76</v>
      </c>
      <c r="AY240" s="159" t="s">
        <v>156</v>
      </c>
    </row>
    <row r="241" spans="2:65" s="12" customFormat="1">
      <c r="B241" s="158"/>
      <c r="D241" s="152" t="s">
        <v>160</v>
      </c>
      <c r="E241" s="159" t="s">
        <v>1</v>
      </c>
      <c r="F241" s="160" t="s">
        <v>362</v>
      </c>
      <c r="H241" s="161">
        <v>1.08</v>
      </c>
      <c r="I241" s="162"/>
      <c r="L241" s="158"/>
      <c r="M241" s="163"/>
      <c r="T241" s="164"/>
      <c r="AT241" s="159" t="s">
        <v>160</v>
      </c>
      <c r="AU241" s="159" t="s">
        <v>89</v>
      </c>
      <c r="AV241" s="12" t="s">
        <v>89</v>
      </c>
      <c r="AW241" s="12" t="s">
        <v>31</v>
      </c>
      <c r="AX241" s="12" t="s">
        <v>76</v>
      </c>
      <c r="AY241" s="159" t="s">
        <v>156</v>
      </c>
    </row>
    <row r="242" spans="2:65" s="12" customFormat="1">
      <c r="B242" s="158"/>
      <c r="D242" s="152" t="s">
        <v>160</v>
      </c>
      <c r="E242" s="159" t="s">
        <v>1</v>
      </c>
      <c r="F242" s="160" t="s">
        <v>363</v>
      </c>
      <c r="H242" s="161">
        <v>6.48</v>
      </c>
      <c r="I242" s="162"/>
      <c r="L242" s="158"/>
      <c r="M242" s="163"/>
      <c r="T242" s="164"/>
      <c r="AT242" s="159" t="s">
        <v>160</v>
      </c>
      <c r="AU242" s="159" t="s">
        <v>89</v>
      </c>
      <c r="AV242" s="12" t="s">
        <v>89</v>
      </c>
      <c r="AW242" s="12" t="s">
        <v>31</v>
      </c>
      <c r="AX242" s="12" t="s">
        <v>76</v>
      </c>
      <c r="AY242" s="159" t="s">
        <v>156</v>
      </c>
    </row>
    <row r="243" spans="2:65" s="12" customFormat="1">
      <c r="B243" s="158"/>
      <c r="D243" s="152" t="s">
        <v>160</v>
      </c>
      <c r="E243" s="159" t="s">
        <v>1</v>
      </c>
      <c r="F243" s="160" t="s">
        <v>364</v>
      </c>
      <c r="H243" s="161">
        <v>43.2</v>
      </c>
      <c r="I243" s="162"/>
      <c r="L243" s="158"/>
      <c r="M243" s="163"/>
      <c r="T243" s="164"/>
      <c r="AT243" s="159" t="s">
        <v>160</v>
      </c>
      <c r="AU243" s="159" t="s">
        <v>89</v>
      </c>
      <c r="AV243" s="12" t="s">
        <v>89</v>
      </c>
      <c r="AW243" s="12" t="s">
        <v>31</v>
      </c>
      <c r="AX243" s="12" t="s">
        <v>76</v>
      </c>
      <c r="AY243" s="159" t="s">
        <v>156</v>
      </c>
    </row>
    <row r="244" spans="2:65" s="12" customFormat="1">
      <c r="B244" s="158"/>
      <c r="D244" s="152" t="s">
        <v>160</v>
      </c>
      <c r="E244" s="159" t="s">
        <v>1</v>
      </c>
      <c r="F244" s="160" t="s">
        <v>365</v>
      </c>
      <c r="H244" s="161">
        <v>0.72</v>
      </c>
      <c r="I244" s="162"/>
      <c r="L244" s="158"/>
      <c r="M244" s="163"/>
      <c r="T244" s="164"/>
      <c r="AT244" s="159" t="s">
        <v>160</v>
      </c>
      <c r="AU244" s="159" t="s">
        <v>89</v>
      </c>
      <c r="AV244" s="12" t="s">
        <v>89</v>
      </c>
      <c r="AW244" s="12" t="s">
        <v>31</v>
      </c>
      <c r="AX244" s="12" t="s">
        <v>76</v>
      </c>
      <c r="AY244" s="159" t="s">
        <v>156</v>
      </c>
    </row>
    <row r="245" spans="2:65" s="12" customFormat="1">
      <c r="B245" s="158"/>
      <c r="D245" s="152" t="s">
        <v>160</v>
      </c>
      <c r="E245" s="159" t="s">
        <v>1</v>
      </c>
      <c r="F245" s="160" t="s">
        <v>366</v>
      </c>
      <c r="H245" s="161">
        <v>1.08</v>
      </c>
      <c r="I245" s="162"/>
      <c r="L245" s="158"/>
      <c r="M245" s="163"/>
      <c r="T245" s="164"/>
      <c r="AT245" s="159" t="s">
        <v>160</v>
      </c>
      <c r="AU245" s="159" t="s">
        <v>89</v>
      </c>
      <c r="AV245" s="12" t="s">
        <v>89</v>
      </c>
      <c r="AW245" s="12" t="s">
        <v>31</v>
      </c>
      <c r="AX245" s="12" t="s">
        <v>76</v>
      </c>
      <c r="AY245" s="159" t="s">
        <v>156</v>
      </c>
    </row>
    <row r="246" spans="2:65" s="12" customFormat="1">
      <c r="B246" s="158"/>
      <c r="D246" s="152" t="s">
        <v>160</v>
      </c>
      <c r="E246" s="159" t="s">
        <v>1</v>
      </c>
      <c r="F246" s="160" t="s">
        <v>367</v>
      </c>
      <c r="H246" s="161">
        <v>1.62</v>
      </c>
      <c r="I246" s="162"/>
      <c r="L246" s="158"/>
      <c r="M246" s="163"/>
      <c r="T246" s="164"/>
      <c r="AT246" s="159" t="s">
        <v>160</v>
      </c>
      <c r="AU246" s="159" t="s">
        <v>89</v>
      </c>
      <c r="AV246" s="12" t="s">
        <v>89</v>
      </c>
      <c r="AW246" s="12" t="s">
        <v>31</v>
      </c>
      <c r="AX246" s="12" t="s">
        <v>76</v>
      </c>
      <c r="AY246" s="159" t="s">
        <v>156</v>
      </c>
    </row>
    <row r="247" spans="2:65" s="15" customFormat="1">
      <c r="B247" s="193"/>
      <c r="D247" s="152" t="s">
        <v>160</v>
      </c>
      <c r="E247" s="194" t="s">
        <v>1</v>
      </c>
      <c r="F247" s="195" t="s">
        <v>368</v>
      </c>
      <c r="H247" s="196">
        <v>332.19</v>
      </c>
      <c r="I247" s="197"/>
      <c r="L247" s="193"/>
      <c r="M247" s="198"/>
      <c r="T247" s="199"/>
      <c r="AT247" s="194" t="s">
        <v>160</v>
      </c>
      <c r="AU247" s="194" t="s">
        <v>89</v>
      </c>
      <c r="AV247" s="15" t="s">
        <v>163</v>
      </c>
      <c r="AW247" s="15" t="s">
        <v>31</v>
      </c>
      <c r="AX247" s="15" t="s">
        <v>76</v>
      </c>
      <c r="AY247" s="194" t="s">
        <v>156</v>
      </c>
    </row>
    <row r="248" spans="2:65" s="13" customFormat="1">
      <c r="B248" s="165"/>
      <c r="D248" s="152" t="s">
        <v>160</v>
      </c>
      <c r="E248" s="166" t="s">
        <v>176</v>
      </c>
      <c r="F248" s="167" t="s">
        <v>161</v>
      </c>
      <c r="H248" s="168">
        <v>332.19</v>
      </c>
      <c r="I248" s="169"/>
      <c r="L248" s="165"/>
      <c r="M248" s="170"/>
      <c r="T248" s="171"/>
      <c r="AT248" s="166" t="s">
        <v>160</v>
      </c>
      <c r="AU248" s="166" t="s">
        <v>89</v>
      </c>
      <c r="AV248" s="13" t="s">
        <v>155</v>
      </c>
      <c r="AW248" s="13" t="s">
        <v>31</v>
      </c>
      <c r="AX248" s="13" t="s">
        <v>82</v>
      </c>
      <c r="AY248" s="166" t="s">
        <v>156</v>
      </c>
    </row>
    <row r="249" spans="2:65" s="1" customFormat="1" ht="24.2" customHeight="1">
      <c r="B249" s="136"/>
      <c r="C249" s="137" t="s">
        <v>369</v>
      </c>
      <c r="D249" s="137" t="s">
        <v>157</v>
      </c>
      <c r="E249" s="138" t="s">
        <v>370</v>
      </c>
      <c r="F249" s="139" t="s">
        <v>371</v>
      </c>
      <c r="G249" s="140" t="s">
        <v>178</v>
      </c>
      <c r="H249" s="141">
        <v>4.32</v>
      </c>
      <c r="I249" s="142"/>
      <c r="J249" s="143">
        <v>0</v>
      </c>
      <c r="K249" s="144"/>
      <c r="L249" s="32"/>
      <c r="M249" s="145" t="s">
        <v>1</v>
      </c>
      <c r="N249" s="146" t="s">
        <v>42</v>
      </c>
      <c r="P249" s="147">
        <f>O249*H249</f>
        <v>0</v>
      </c>
      <c r="Q249" s="147">
        <v>0</v>
      </c>
      <c r="R249" s="147">
        <f>Q249*H249</f>
        <v>0</v>
      </c>
      <c r="S249" s="147">
        <v>3.1E-2</v>
      </c>
      <c r="T249" s="148">
        <f>S249*H249</f>
        <v>0.13392000000000001</v>
      </c>
      <c r="AR249" s="149" t="s">
        <v>155</v>
      </c>
      <c r="AT249" s="149" t="s">
        <v>157</v>
      </c>
      <c r="AU249" s="149" t="s">
        <v>89</v>
      </c>
      <c r="AY249" s="17" t="s">
        <v>156</v>
      </c>
      <c r="BE249" s="150">
        <f>IF(N249="základná",J249,0)</f>
        <v>0</v>
      </c>
      <c r="BF249" s="150">
        <f>IF(N249="znížená",J249,0)</f>
        <v>0</v>
      </c>
      <c r="BG249" s="150">
        <f>IF(N249="zákl. prenesená",J249,0)</f>
        <v>0</v>
      </c>
      <c r="BH249" s="150">
        <f>IF(N249="zníž. prenesená",J249,0)</f>
        <v>0</v>
      </c>
      <c r="BI249" s="150">
        <f>IF(N249="nulová",J249,0)</f>
        <v>0</v>
      </c>
      <c r="BJ249" s="17" t="s">
        <v>89</v>
      </c>
      <c r="BK249" s="150">
        <f>ROUND(I249*H249,2)</f>
        <v>0</v>
      </c>
      <c r="BL249" s="17" t="s">
        <v>155</v>
      </c>
      <c r="BM249" s="149" t="s">
        <v>372</v>
      </c>
    </row>
    <row r="250" spans="2:65" s="11" customFormat="1">
      <c r="B250" s="151"/>
      <c r="D250" s="152" t="s">
        <v>160</v>
      </c>
      <c r="E250" s="153" t="s">
        <v>1</v>
      </c>
      <c r="F250" s="154" t="s">
        <v>373</v>
      </c>
      <c r="H250" s="153" t="s">
        <v>1</v>
      </c>
      <c r="I250" s="155"/>
      <c r="L250" s="151"/>
      <c r="M250" s="156"/>
      <c r="T250" s="157"/>
      <c r="AT250" s="153" t="s">
        <v>160</v>
      </c>
      <c r="AU250" s="153" t="s">
        <v>89</v>
      </c>
      <c r="AV250" s="11" t="s">
        <v>82</v>
      </c>
      <c r="AW250" s="11" t="s">
        <v>31</v>
      </c>
      <c r="AX250" s="11" t="s">
        <v>76</v>
      </c>
      <c r="AY250" s="153" t="s">
        <v>156</v>
      </c>
    </row>
    <row r="251" spans="2:65" s="11" customFormat="1">
      <c r="B251" s="151"/>
      <c r="D251" s="152" t="s">
        <v>160</v>
      </c>
      <c r="E251" s="153" t="s">
        <v>1</v>
      </c>
      <c r="F251" s="154" t="s">
        <v>374</v>
      </c>
      <c r="H251" s="153" t="s">
        <v>1</v>
      </c>
      <c r="I251" s="155"/>
      <c r="L251" s="151"/>
      <c r="M251" s="156"/>
      <c r="T251" s="157"/>
      <c r="AT251" s="153" t="s">
        <v>160</v>
      </c>
      <c r="AU251" s="153" t="s">
        <v>89</v>
      </c>
      <c r="AV251" s="11" t="s">
        <v>82</v>
      </c>
      <c r="AW251" s="11" t="s">
        <v>31</v>
      </c>
      <c r="AX251" s="11" t="s">
        <v>76</v>
      </c>
      <c r="AY251" s="153" t="s">
        <v>156</v>
      </c>
    </row>
    <row r="252" spans="2:65" s="12" customFormat="1">
      <c r="B252" s="158"/>
      <c r="D252" s="152" t="s">
        <v>160</v>
      </c>
      <c r="E252" s="159" t="s">
        <v>1</v>
      </c>
      <c r="F252" s="160" t="s">
        <v>375</v>
      </c>
      <c r="H252" s="161">
        <v>2.88</v>
      </c>
      <c r="I252" s="162"/>
      <c r="L252" s="158"/>
      <c r="M252" s="163"/>
      <c r="T252" s="164"/>
      <c r="AT252" s="159" t="s">
        <v>160</v>
      </c>
      <c r="AU252" s="159" t="s">
        <v>89</v>
      </c>
      <c r="AV252" s="12" t="s">
        <v>89</v>
      </c>
      <c r="AW252" s="12" t="s">
        <v>31</v>
      </c>
      <c r="AX252" s="12" t="s">
        <v>76</v>
      </c>
      <c r="AY252" s="159" t="s">
        <v>156</v>
      </c>
    </row>
    <row r="253" spans="2:65" s="11" customFormat="1">
      <c r="B253" s="151"/>
      <c r="D253" s="152" t="s">
        <v>160</v>
      </c>
      <c r="E253" s="153" t="s">
        <v>1</v>
      </c>
      <c r="F253" s="154" t="s">
        <v>376</v>
      </c>
      <c r="H253" s="153" t="s">
        <v>1</v>
      </c>
      <c r="I253" s="155"/>
      <c r="L253" s="151"/>
      <c r="M253" s="156"/>
      <c r="T253" s="157"/>
      <c r="AT253" s="153" t="s">
        <v>160</v>
      </c>
      <c r="AU253" s="153" t="s">
        <v>89</v>
      </c>
      <c r="AV253" s="11" t="s">
        <v>82</v>
      </c>
      <c r="AW253" s="11" t="s">
        <v>31</v>
      </c>
      <c r="AX253" s="11" t="s">
        <v>76</v>
      </c>
      <c r="AY253" s="153" t="s">
        <v>156</v>
      </c>
    </row>
    <row r="254" spans="2:65" s="12" customFormat="1">
      <c r="B254" s="158"/>
      <c r="D254" s="152" t="s">
        <v>160</v>
      </c>
      <c r="E254" s="159" t="s">
        <v>1</v>
      </c>
      <c r="F254" s="160" t="s">
        <v>377</v>
      </c>
      <c r="H254" s="161">
        <v>1.44</v>
      </c>
      <c r="I254" s="162"/>
      <c r="L254" s="158"/>
      <c r="M254" s="163"/>
      <c r="T254" s="164"/>
      <c r="AT254" s="159" t="s">
        <v>160</v>
      </c>
      <c r="AU254" s="159" t="s">
        <v>89</v>
      </c>
      <c r="AV254" s="12" t="s">
        <v>89</v>
      </c>
      <c r="AW254" s="12" t="s">
        <v>31</v>
      </c>
      <c r="AX254" s="12" t="s">
        <v>76</v>
      </c>
      <c r="AY254" s="159" t="s">
        <v>156</v>
      </c>
    </row>
    <row r="255" spans="2:65" s="13" customFormat="1">
      <c r="B255" s="165"/>
      <c r="D255" s="152" t="s">
        <v>160</v>
      </c>
      <c r="E255" s="166" t="s">
        <v>1</v>
      </c>
      <c r="F255" s="167" t="s">
        <v>161</v>
      </c>
      <c r="H255" s="168">
        <v>4.32</v>
      </c>
      <c r="I255" s="169"/>
      <c r="L255" s="165"/>
      <c r="M255" s="170"/>
      <c r="T255" s="171"/>
      <c r="AT255" s="166" t="s">
        <v>160</v>
      </c>
      <c r="AU255" s="166" t="s">
        <v>89</v>
      </c>
      <c r="AV255" s="13" t="s">
        <v>155</v>
      </c>
      <c r="AW255" s="13" t="s">
        <v>31</v>
      </c>
      <c r="AX255" s="13" t="s">
        <v>82</v>
      </c>
      <c r="AY255" s="166" t="s">
        <v>156</v>
      </c>
    </row>
    <row r="256" spans="2:65" s="1" customFormat="1" ht="24.2" customHeight="1">
      <c r="B256" s="136"/>
      <c r="C256" s="137" t="s">
        <v>378</v>
      </c>
      <c r="D256" s="137" t="s">
        <v>157</v>
      </c>
      <c r="E256" s="138" t="s">
        <v>379</v>
      </c>
      <c r="F256" s="139" t="s">
        <v>380</v>
      </c>
      <c r="G256" s="140" t="s">
        <v>333</v>
      </c>
      <c r="H256" s="141">
        <v>114</v>
      </c>
      <c r="I256" s="142"/>
      <c r="J256" s="143">
        <v>0</v>
      </c>
      <c r="K256" s="144"/>
      <c r="L256" s="32"/>
      <c r="M256" s="145" t="s">
        <v>1</v>
      </c>
      <c r="N256" s="146" t="s">
        <v>42</v>
      </c>
      <c r="P256" s="147">
        <f>O256*H256</f>
        <v>0</v>
      </c>
      <c r="Q256" s="147">
        <v>0</v>
      </c>
      <c r="R256" s="147">
        <f>Q256*H256</f>
        <v>0</v>
      </c>
      <c r="S256" s="147">
        <v>2.7E-2</v>
      </c>
      <c r="T256" s="148">
        <f>S256*H256</f>
        <v>3.0779999999999998</v>
      </c>
      <c r="AR256" s="149" t="s">
        <v>155</v>
      </c>
      <c r="AT256" s="149" t="s">
        <v>157</v>
      </c>
      <c r="AU256" s="149" t="s">
        <v>89</v>
      </c>
      <c r="AY256" s="17" t="s">
        <v>156</v>
      </c>
      <c r="BE256" s="150">
        <f>IF(N256="základná",J256,0)</f>
        <v>0</v>
      </c>
      <c r="BF256" s="150">
        <f>IF(N256="znížená",J256,0)</f>
        <v>0</v>
      </c>
      <c r="BG256" s="150">
        <f>IF(N256="zákl. prenesená",J256,0)</f>
        <v>0</v>
      </c>
      <c r="BH256" s="150">
        <f>IF(N256="zníž. prenesená",J256,0)</f>
        <v>0</v>
      </c>
      <c r="BI256" s="150">
        <f>IF(N256="nulová",J256,0)</f>
        <v>0</v>
      </c>
      <c r="BJ256" s="17" t="s">
        <v>89</v>
      </c>
      <c r="BK256" s="150">
        <f>ROUND(I256*H256,2)</f>
        <v>0</v>
      </c>
      <c r="BL256" s="17" t="s">
        <v>155</v>
      </c>
      <c r="BM256" s="149" t="s">
        <v>381</v>
      </c>
    </row>
    <row r="257" spans="2:65" s="11" customFormat="1">
      <c r="B257" s="151"/>
      <c r="D257" s="152" t="s">
        <v>160</v>
      </c>
      <c r="E257" s="153" t="s">
        <v>1</v>
      </c>
      <c r="F257" s="154" t="s">
        <v>382</v>
      </c>
      <c r="H257" s="153" t="s">
        <v>1</v>
      </c>
      <c r="I257" s="155"/>
      <c r="L257" s="151"/>
      <c r="M257" s="156"/>
      <c r="T257" s="157"/>
      <c r="AT257" s="153" t="s">
        <v>160</v>
      </c>
      <c r="AU257" s="153" t="s">
        <v>89</v>
      </c>
      <c r="AV257" s="11" t="s">
        <v>82</v>
      </c>
      <c r="AW257" s="11" t="s">
        <v>31</v>
      </c>
      <c r="AX257" s="11" t="s">
        <v>76</v>
      </c>
      <c r="AY257" s="153" t="s">
        <v>156</v>
      </c>
    </row>
    <row r="258" spans="2:65" s="11" customFormat="1">
      <c r="B258" s="151"/>
      <c r="D258" s="152" t="s">
        <v>160</v>
      </c>
      <c r="E258" s="153" t="s">
        <v>1</v>
      </c>
      <c r="F258" s="154" t="s">
        <v>383</v>
      </c>
      <c r="H258" s="153" t="s">
        <v>1</v>
      </c>
      <c r="I258" s="155"/>
      <c r="L258" s="151"/>
      <c r="M258" s="156"/>
      <c r="T258" s="157"/>
      <c r="AT258" s="153" t="s">
        <v>160</v>
      </c>
      <c r="AU258" s="153" t="s">
        <v>89</v>
      </c>
      <c r="AV258" s="11" t="s">
        <v>82</v>
      </c>
      <c r="AW258" s="11" t="s">
        <v>31</v>
      </c>
      <c r="AX258" s="11" t="s">
        <v>76</v>
      </c>
      <c r="AY258" s="153" t="s">
        <v>156</v>
      </c>
    </row>
    <row r="259" spans="2:65" s="12" customFormat="1">
      <c r="B259" s="158"/>
      <c r="D259" s="152" t="s">
        <v>160</v>
      </c>
      <c r="E259" s="159" t="s">
        <v>1</v>
      </c>
      <c r="F259" s="160" t="s">
        <v>384</v>
      </c>
      <c r="H259" s="161">
        <v>65</v>
      </c>
      <c r="I259" s="162"/>
      <c r="L259" s="158"/>
      <c r="M259" s="163"/>
      <c r="T259" s="164"/>
      <c r="AT259" s="159" t="s">
        <v>160</v>
      </c>
      <c r="AU259" s="159" t="s">
        <v>89</v>
      </c>
      <c r="AV259" s="12" t="s">
        <v>89</v>
      </c>
      <c r="AW259" s="12" t="s">
        <v>31</v>
      </c>
      <c r="AX259" s="12" t="s">
        <v>76</v>
      </c>
      <c r="AY259" s="159" t="s">
        <v>156</v>
      </c>
    </row>
    <row r="260" spans="2:65" s="12" customFormat="1">
      <c r="B260" s="158"/>
      <c r="D260" s="152" t="s">
        <v>160</v>
      </c>
      <c r="E260" s="159" t="s">
        <v>1</v>
      </c>
      <c r="F260" s="160" t="s">
        <v>385</v>
      </c>
      <c r="H260" s="161">
        <v>12</v>
      </c>
      <c r="I260" s="162"/>
      <c r="L260" s="158"/>
      <c r="M260" s="163"/>
      <c r="T260" s="164"/>
      <c r="AT260" s="159" t="s">
        <v>160</v>
      </c>
      <c r="AU260" s="159" t="s">
        <v>89</v>
      </c>
      <c r="AV260" s="12" t="s">
        <v>89</v>
      </c>
      <c r="AW260" s="12" t="s">
        <v>31</v>
      </c>
      <c r="AX260" s="12" t="s">
        <v>76</v>
      </c>
      <c r="AY260" s="159" t="s">
        <v>156</v>
      </c>
    </row>
    <row r="261" spans="2:65" s="12" customFormat="1">
      <c r="B261" s="158"/>
      <c r="D261" s="152" t="s">
        <v>160</v>
      </c>
      <c r="E261" s="159" t="s">
        <v>1</v>
      </c>
      <c r="F261" s="160" t="s">
        <v>386</v>
      </c>
      <c r="H261" s="161">
        <v>6</v>
      </c>
      <c r="I261" s="162"/>
      <c r="L261" s="158"/>
      <c r="M261" s="163"/>
      <c r="T261" s="164"/>
      <c r="AT261" s="159" t="s">
        <v>160</v>
      </c>
      <c r="AU261" s="159" t="s">
        <v>89</v>
      </c>
      <c r="AV261" s="12" t="s">
        <v>89</v>
      </c>
      <c r="AW261" s="12" t="s">
        <v>31</v>
      </c>
      <c r="AX261" s="12" t="s">
        <v>76</v>
      </c>
      <c r="AY261" s="159" t="s">
        <v>156</v>
      </c>
    </row>
    <row r="262" spans="2:65" s="12" customFormat="1">
      <c r="B262" s="158"/>
      <c r="D262" s="152" t="s">
        <v>160</v>
      </c>
      <c r="E262" s="159" t="s">
        <v>1</v>
      </c>
      <c r="F262" s="160" t="s">
        <v>387</v>
      </c>
      <c r="H262" s="161">
        <v>16</v>
      </c>
      <c r="I262" s="162"/>
      <c r="L262" s="158"/>
      <c r="M262" s="163"/>
      <c r="T262" s="164"/>
      <c r="AT262" s="159" t="s">
        <v>160</v>
      </c>
      <c r="AU262" s="159" t="s">
        <v>89</v>
      </c>
      <c r="AV262" s="12" t="s">
        <v>89</v>
      </c>
      <c r="AW262" s="12" t="s">
        <v>31</v>
      </c>
      <c r="AX262" s="12" t="s">
        <v>76</v>
      </c>
      <c r="AY262" s="159" t="s">
        <v>156</v>
      </c>
    </row>
    <row r="263" spans="2:65" s="12" customFormat="1">
      <c r="B263" s="158"/>
      <c r="D263" s="152" t="s">
        <v>160</v>
      </c>
      <c r="E263" s="159" t="s">
        <v>1</v>
      </c>
      <c r="F263" s="160" t="s">
        <v>388</v>
      </c>
      <c r="H263" s="161">
        <v>14</v>
      </c>
      <c r="I263" s="162"/>
      <c r="L263" s="158"/>
      <c r="M263" s="163"/>
      <c r="T263" s="164"/>
      <c r="AT263" s="159" t="s">
        <v>160</v>
      </c>
      <c r="AU263" s="159" t="s">
        <v>89</v>
      </c>
      <c r="AV263" s="12" t="s">
        <v>89</v>
      </c>
      <c r="AW263" s="12" t="s">
        <v>31</v>
      </c>
      <c r="AX263" s="12" t="s">
        <v>76</v>
      </c>
      <c r="AY263" s="159" t="s">
        <v>156</v>
      </c>
    </row>
    <row r="264" spans="2:65" s="12" customFormat="1">
      <c r="B264" s="158"/>
      <c r="D264" s="152" t="s">
        <v>160</v>
      </c>
      <c r="E264" s="159" t="s">
        <v>1</v>
      </c>
      <c r="F264" s="160" t="s">
        <v>389</v>
      </c>
      <c r="H264" s="161">
        <v>1</v>
      </c>
      <c r="I264" s="162"/>
      <c r="L264" s="158"/>
      <c r="M264" s="163"/>
      <c r="T264" s="164"/>
      <c r="AT264" s="159" t="s">
        <v>160</v>
      </c>
      <c r="AU264" s="159" t="s">
        <v>89</v>
      </c>
      <c r="AV264" s="12" t="s">
        <v>89</v>
      </c>
      <c r="AW264" s="12" t="s">
        <v>31</v>
      </c>
      <c r="AX264" s="12" t="s">
        <v>76</v>
      </c>
      <c r="AY264" s="159" t="s">
        <v>156</v>
      </c>
    </row>
    <row r="265" spans="2:65" s="15" customFormat="1">
      <c r="B265" s="193"/>
      <c r="D265" s="152" t="s">
        <v>160</v>
      </c>
      <c r="E265" s="194" t="s">
        <v>1</v>
      </c>
      <c r="F265" s="195" t="s">
        <v>390</v>
      </c>
      <c r="H265" s="196">
        <v>114</v>
      </c>
      <c r="I265" s="197"/>
      <c r="L265" s="193"/>
      <c r="M265" s="198"/>
      <c r="T265" s="199"/>
      <c r="AT265" s="194" t="s">
        <v>160</v>
      </c>
      <c r="AU265" s="194" t="s">
        <v>89</v>
      </c>
      <c r="AV265" s="15" t="s">
        <v>163</v>
      </c>
      <c r="AW265" s="15" t="s">
        <v>31</v>
      </c>
      <c r="AX265" s="15" t="s">
        <v>76</v>
      </c>
      <c r="AY265" s="194" t="s">
        <v>156</v>
      </c>
    </row>
    <row r="266" spans="2:65" s="13" customFormat="1">
      <c r="B266" s="165"/>
      <c r="D266" s="152" t="s">
        <v>160</v>
      </c>
      <c r="E266" s="166" t="s">
        <v>1</v>
      </c>
      <c r="F266" s="167" t="s">
        <v>161</v>
      </c>
      <c r="H266" s="168">
        <v>114</v>
      </c>
      <c r="I266" s="169"/>
      <c r="L266" s="165"/>
      <c r="M266" s="170"/>
      <c r="T266" s="171"/>
      <c r="AT266" s="166" t="s">
        <v>160</v>
      </c>
      <c r="AU266" s="166" t="s">
        <v>89</v>
      </c>
      <c r="AV266" s="13" t="s">
        <v>155</v>
      </c>
      <c r="AW266" s="13" t="s">
        <v>31</v>
      </c>
      <c r="AX266" s="13" t="s">
        <v>82</v>
      </c>
      <c r="AY266" s="166" t="s">
        <v>156</v>
      </c>
    </row>
    <row r="267" spans="2:65" s="10" customFormat="1" ht="22.9" customHeight="1">
      <c r="B267" s="126"/>
      <c r="D267" s="127" t="s">
        <v>75</v>
      </c>
      <c r="E267" s="191" t="s">
        <v>391</v>
      </c>
      <c r="F267" s="191" t="s">
        <v>392</v>
      </c>
      <c r="I267" s="129"/>
      <c r="J267" s="192">
        <v>0</v>
      </c>
      <c r="L267" s="126"/>
      <c r="M267" s="131"/>
      <c r="P267" s="132">
        <f>SUM(P268:P299)</f>
        <v>0</v>
      </c>
      <c r="R267" s="132">
        <f>SUM(R268:R299)</f>
        <v>0</v>
      </c>
      <c r="T267" s="133">
        <f>SUM(T268:T299)</f>
        <v>1.7249599999999998</v>
      </c>
      <c r="AR267" s="127" t="s">
        <v>82</v>
      </c>
      <c r="AT267" s="134" t="s">
        <v>75</v>
      </c>
      <c r="AU267" s="134" t="s">
        <v>82</v>
      </c>
      <c r="AY267" s="127" t="s">
        <v>156</v>
      </c>
      <c r="BK267" s="135">
        <f>SUM(BK268:BK299)</f>
        <v>0</v>
      </c>
    </row>
    <row r="268" spans="2:65" s="1" customFormat="1" ht="24.2" customHeight="1">
      <c r="B268" s="136"/>
      <c r="C268" s="137" t="s">
        <v>393</v>
      </c>
      <c r="D268" s="137" t="s">
        <v>157</v>
      </c>
      <c r="E268" s="138" t="s">
        <v>394</v>
      </c>
      <c r="F268" s="139" t="s">
        <v>395</v>
      </c>
      <c r="G268" s="140" t="s">
        <v>396</v>
      </c>
      <c r="H268" s="141">
        <v>14</v>
      </c>
      <c r="I268" s="142"/>
      <c r="J268" s="143">
        <v>0</v>
      </c>
      <c r="K268" s="144"/>
      <c r="L268" s="32"/>
      <c r="M268" s="145" t="s">
        <v>1</v>
      </c>
      <c r="N268" s="146" t="s">
        <v>42</v>
      </c>
      <c r="P268" s="147">
        <f>O268*H268</f>
        <v>0</v>
      </c>
      <c r="Q268" s="147">
        <v>0</v>
      </c>
      <c r="R268" s="147">
        <f>Q268*H268</f>
        <v>0</v>
      </c>
      <c r="S268" s="147">
        <v>0</v>
      </c>
      <c r="T268" s="148">
        <f>S268*H268</f>
        <v>0</v>
      </c>
      <c r="AR268" s="149" t="s">
        <v>155</v>
      </c>
      <c r="AT268" s="149" t="s">
        <v>157</v>
      </c>
      <c r="AU268" s="149" t="s">
        <v>89</v>
      </c>
      <c r="AY268" s="17" t="s">
        <v>156</v>
      </c>
      <c r="BE268" s="150">
        <f>IF(N268="základná",J268,0)</f>
        <v>0</v>
      </c>
      <c r="BF268" s="150">
        <f>IF(N268="znížená",J268,0)</f>
        <v>0</v>
      </c>
      <c r="BG268" s="150">
        <f>IF(N268="zákl. prenesená",J268,0)</f>
        <v>0</v>
      </c>
      <c r="BH268" s="150">
        <f>IF(N268="zníž. prenesená",J268,0)</f>
        <v>0</v>
      </c>
      <c r="BI268" s="150">
        <f>IF(N268="nulová",J268,0)</f>
        <v>0</v>
      </c>
      <c r="BJ268" s="17" t="s">
        <v>89</v>
      </c>
      <c r="BK268" s="150">
        <f>ROUND(I268*H268,2)</f>
        <v>0</v>
      </c>
      <c r="BL268" s="17" t="s">
        <v>155</v>
      </c>
      <c r="BM268" s="149" t="s">
        <v>397</v>
      </c>
    </row>
    <row r="269" spans="2:65" s="11" customFormat="1">
      <c r="B269" s="151"/>
      <c r="D269" s="152" t="s">
        <v>160</v>
      </c>
      <c r="E269" s="153" t="s">
        <v>1</v>
      </c>
      <c r="F269" s="154" t="s">
        <v>398</v>
      </c>
      <c r="H269" s="153" t="s">
        <v>1</v>
      </c>
      <c r="I269" s="155"/>
      <c r="L269" s="151"/>
      <c r="M269" s="156"/>
      <c r="T269" s="157"/>
      <c r="AT269" s="153" t="s">
        <v>160</v>
      </c>
      <c r="AU269" s="153" t="s">
        <v>89</v>
      </c>
      <c r="AV269" s="11" t="s">
        <v>82</v>
      </c>
      <c r="AW269" s="11" t="s">
        <v>31</v>
      </c>
      <c r="AX269" s="11" t="s">
        <v>76</v>
      </c>
      <c r="AY269" s="153" t="s">
        <v>156</v>
      </c>
    </row>
    <row r="270" spans="2:65" s="11" customFormat="1" ht="22.5">
      <c r="B270" s="151"/>
      <c r="D270" s="152" t="s">
        <v>160</v>
      </c>
      <c r="E270" s="153" t="s">
        <v>1</v>
      </c>
      <c r="F270" s="154" t="s">
        <v>399</v>
      </c>
      <c r="H270" s="153" t="s">
        <v>1</v>
      </c>
      <c r="I270" s="155"/>
      <c r="L270" s="151"/>
      <c r="M270" s="156"/>
      <c r="T270" s="157"/>
      <c r="AT270" s="153" t="s">
        <v>160</v>
      </c>
      <c r="AU270" s="153" t="s">
        <v>89</v>
      </c>
      <c r="AV270" s="11" t="s">
        <v>82</v>
      </c>
      <c r="AW270" s="11" t="s">
        <v>31</v>
      </c>
      <c r="AX270" s="11" t="s">
        <v>76</v>
      </c>
      <c r="AY270" s="153" t="s">
        <v>156</v>
      </c>
    </row>
    <row r="271" spans="2:65" s="12" customFormat="1">
      <c r="B271" s="158"/>
      <c r="D271" s="152" t="s">
        <v>160</v>
      </c>
      <c r="E271" s="159" t="s">
        <v>1</v>
      </c>
      <c r="F271" s="160" t="s">
        <v>400</v>
      </c>
      <c r="H271" s="161">
        <v>7</v>
      </c>
      <c r="I271" s="162"/>
      <c r="L271" s="158"/>
      <c r="M271" s="163"/>
      <c r="T271" s="164"/>
      <c r="AT271" s="159" t="s">
        <v>160</v>
      </c>
      <c r="AU271" s="159" t="s">
        <v>89</v>
      </c>
      <c r="AV271" s="12" t="s">
        <v>89</v>
      </c>
      <c r="AW271" s="12" t="s">
        <v>31</v>
      </c>
      <c r="AX271" s="12" t="s">
        <v>76</v>
      </c>
      <c r="AY271" s="159" t="s">
        <v>156</v>
      </c>
    </row>
    <row r="272" spans="2:65" s="12" customFormat="1">
      <c r="B272" s="158"/>
      <c r="D272" s="152" t="s">
        <v>160</v>
      </c>
      <c r="E272" s="159" t="s">
        <v>1</v>
      </c>
      <c r="F272" s="160" t="s">
        <v>400</v>
      </c>
      <c r="H272" s="161">
        <v>7</v>
      </c>
      <c r="I272" s="162"/>
      <c r="L272" s="158"/>
      <c r="M272" s="163"/>
      <c r="T272" s="164"/>
      <c r="AT272" s="159" t="s">
        <v>160</v>
      </c>
      <c r="AU272" s="159" t="s">
        <v>89</v>
      </c>
      <c r="AV272" s="12" t="s">
        <v>89</v>
      </c>
      <c r="AW272" s="12" t="s">
        <v>31</v>
      </c>
      <c r="AX272" s="12" t="s">
        <v>76</v>
      </c>
      <c r="AY272" s="159" t="s">
        <v>156</v>
      </c>
    </row>
    <row r="273" spans="2:65" s="15" customFormat="1">
      <c r="B273" s="193"/>
      <c r="D273" s="152" t="s">
        <v>160</v>
      </c>
      <c r="E273" s="194" t="s">
        <v>1</v>
      </c>
      <c r="F273" s="195" t="s">
        <v>401</v>
      </c>
      <c r="H273" s="196">
        <v>14</v>
      </c>
      <c r="I273" s="197"/>
      <c r="L273" s="193"/>
      <c r="M273" s="198"/>
      <c r="T273" s="199"/>
      <c r="AT273" s="194" t="s">
        <v>160</v>
      </c>
      <c r="AU273" s="194" t="s">
        <v>89</v>
      </c>
      <c r="AV273" s="15" t="s">
        <v>163</v>
      </c>
      <c r="AW273" s="15" t="s">
        <v>31</v>
      </c>
      <c r="AX273" s="15" t="s">
        <v>76</v>
      </c>
      <c r="AY273" s="194" t="s">
        <v>156</v>
      </c>
    </row>
    <row r="274" spans="2:65" s="13" customFormat="1">
      <c r="B274" s="165"/>
      <c r="D274" s="152" t="s">
        <v>160</v>
      </c>
      <c r="E274" s="166" t="s">
        <v>1</v>
      </c>
      <c r="F274" s="167" t="s">
        <v>402</v>
      </c>
      <c r="H274" s="168">
        <v>14</v>
      </c>
      <c r="I274" s="169"/>
      <c r="L274" s="165"/>
      <c r="M274" s="170"/>
      <c r="T274" s="171"/>
      <c r="AT274" s="166" t="s">
        <v>160</v>
      </c>
      <c r="AU274" s="166" t="s">
        <v>89</v>
      </c>
      <c r="AV274" s="13" t="s">
        <v>155</v>
      </c>
      <c r="AW274" s="13" t="s">
        <v>31</v>
      </c>
      <c r="AX274" s="13" t="s">
        <v>82</v>
      </c>
      <c r="AY274" s="166" t="s">
        <v>156</v>
      </c>
    </row>
    <row r="275" spans="2:65" s="1" customFormat="1" ht="24.2" customHeight="1">
      <c r="B275" s="136"/>
      <c r="C275" s="137" t="s">
        <v>403</v>
      </c>
      <c r="D275" s="137" t="s">
        <v>157</v>
      </c>
      <c r="E275" s="138" t="s">
        <v>404</v>
      </c>
      <c r="F275" s="139" t="s">
        <v>405</v>
      </c>
      <c r="G275" s="140" t="s">
        <v>333</v>
      </c>
      <c r="H275" s="141">
        <v>1</v>
      </c>
      <c r="I275" s="142"/>
      <c r="J275" s="143">
        <v>0</v>
      </c>
      <c r="K275" s="144"/>
      <c r="L275" s="32"/>
      <c r="M275" s="145" t="s">
        <v>1</v>
      </c>
      <c r="N275" s="146" t="s">
        <v>42</v>
      </c>
      <c r="P275" s="147">
        <f>O275*H275</f>
        <v>0</v>
      </c>
      <c r="Q275" s="147">
        <v>0</v>
      </c>
      <c r="R275" s="147">
        <f>Q275*H275</f>
        <v>0</v>
      </c>
      <c r="S275" s="147">
        <v>0.06</v>
      </c>
      <c r="T275" s="148">
        <f>S275*H275</f>
        <v>0.06</v>
      </c>
      <c r="AR275" s="149" t="s">
        <v>155</v>
      </c>
      <c r="AT275" s="149" t="s">
        <v>157</v>
      </c>
      <c r="AU275" s="149" t="s">
        <v>89</v>
      </c>
      <c r="AY275" s="17" t="s">
        <v>156</v>
      </c>
      <c r="BE275" s="150">
        <f>IF(N275="základná",J275,0)</f>
        <v>0</v>
      </c>
      <c r="BF275" s="150">
        <f>IF(N275="znížená",J275,0)</f>
        <v>0</v>
      </c>
      <c r="BG275" s="150">
        <f>IF(N275="zákl. prenesená",J275,0)</f>
        <v>0</v>
      </c>
      <c r="BH275" s="150">
        <f>IF(N275="zníž. prenesená",J275,0)</f>
        <v>0</v>
      </c>
      <c r="BI275" s="150">
        <f>IF(N275="nulová",J275,0)</f>
        <v>0</v>
      </c>
      <c r="BJ275" s="17" t="s">
        <v>89</v>
      </c>
      <c r="BK275" s="150">
        <f>ROUND(I275*H275,2)</f>
        <v>0</v>
      </c>
      <c r="BL275" s="17" t="s">
        <v>155</v>
      </c>
      <c r="BM275" s="149" t="s">
        <v>406</v>
      </c>
    </row>
    <row r="276" spans="2:65" s="12" customFormat="1">
      <c r="B276" s="158"/>
      <c r="D276" s="152" t="s">
        <v>160</v>
      </c>
      <c r="E276" s="159" t="s">
        <v>1</v>
      </c>
      <c r="F276" s="160" t="s">
        <v>407</v>
      </c>
      <c r="H276" s="161">
        <v>1</v>
      </c>
      <c r="I276" s="162"/>
      <c r="L276" s="158"/>
      <c r="M276" s="163"/>
      <c r="T276" s="164"/>
      <c r="AT276" s="159" t="s">
        <v>160</v>
      </c>
      <c r="AU276" s="159" t="s">
        <v>89</v>
      </c>
      <c r="AV276" s="12" t="s">
        <v>89</v>
      </c>
      <c r="AW276" s="12" t="s">
        <v>31</v>
      </c>
      <c r="AX276" s="12" t="s">
        <v>76</v>
      </c>
      <c r="AY276" s="159" t="s">
        <v>156</v>
      </c>
    </row>
    <row r="277" spans="2:65" s="15" customFormat="1">
      <c r="B277" s="193"/>
      <c r="D277" s="152" t="s">
        <v>160</v>
      </c>
      <c r="E277" s="194" t="s">
        <v>1</v>
      </c>
      <c r="F277" s="195" t="s">
        <v>408</v>
      </c>
      <c r="H277" s="196">
        <v>1</v>
      </c>
      <c r="I277" s="197"/>
      <c r="L277" s="193"/>
      <c r="M277" s="198"/>
      <c r="T277" s="199"/>
      <c r="AT277" s="194" t="s">
        <v>160</v>
      </c>
      <c r="AU277" s="194" t="s">
        <v>89</v>
      </c>
      <c r="AV277" s="15" t="s">
        <v>163</v>
      </c>
      <c r="AW277" s="15" t="s">
        <v>31</v>
      </c>
      <c r="AX277" s="15" t="s">
        <v>76</v>
      </c>
      <c r="AY277" s="194" t="s">
        <v>156</v>
      </c>
    </row>
    <row r="278" spans="2:65" s="13" customFormat="1">
      <c r="B278" s="165"/>
      <c r="D278" s="152" t="s">
        <v>160</v>
      </c>
      <c r="E278" s="166" t="s">
        <v>1</v>
      </c>
      <c r="F278" s="167" t="s">
        <v>161</v>
      </c>
      <c r="H278" s="168">
        <v>1</v>
      </c>
      <c r="I278" s="169"/>
      <c r="L278" s="165"/>
      <c r="M278" s="170"/>
      <c r="T278" s="171"/>
      <c r="AT278" s="166" t="s">
        <v>160</v>
      </c>
      <c r="AU278" s="166" t="s">
        <v>89</v>
      </c>
      <c r="AV278" s="13" t="s">
        <v>155</v>
      </c>
      <c r="AW278" s="13" t="s">
        <v>31</v>
      </c>
      <c r="AX278" s="13" t="s">
        <v>82</v>
      </c>
      <c r="AY278" s="166" t="s">
        <v>156</v>
      </c>
    </row>
    <row r="279" spans="2:65" s="1" customFormat="1" ht="24.2" customHeight="1">
      <c r="B279" s="136"/>
      <c r="C279" s="137" t="s">
        <v>409</v>
      </c>
      <c r="D279" s="137" t="s">
        <v>157</v>
      </c>
      <c r="E279" s="138" t="s">
        <v>410</v>
      </c>
      <c r="F279" s="139" t="s">
        <v>411</v>
      </c>
      <c r="G279" s="140" t="s">
        <v>178</v>
      </c>
      <c r="H279" s="141">
        <v>1.44</v>
      </c>
      <c r="I279" s="142"/>
      <c r="J279" s="143">
        <v>0</v>
      </c>
      <c r="K279" s="144"/>
      <c r="L279" s="32"/>
      <c r="M279" s="145" t="s">
        <v>1</v>
      </c>
      <c r="N279" s="146" t="s">
        <v>42</v>
      </c>
      <c r="P279" s="147">
        <f>O279*H279</f>
        <v>0</v>
      </c>
      <c r="Q279" s="147">
        <v>0</v>
      </c>
      <c r="R279" s="147">
        <f>Q279*H279</f>
        <v>0</v>
      </c>
      <c r="S279" s="147">
        <v>3.4000000000000002E-2</v>
      </c>
      <c r="T279" s="148">
        <f>S279*H279</f>
        <v>4.8960000000000004E-2</v>
      </c>
      <c r="AR279" s="149" t="s">
        <v>155</v>
      </c>
      <c r="AT279" s="149" t="s">
        <v>157</v>
      </c>
      <c r="AU279" s="149" t="s">
        <v>89</v>
      </c>
      <c r="AY279" s="17" t="s">
        <v>156</v>
      </c>
      <c r="BE279" s="150">
        <f>IF(N279="základná",J279,0)</f>
        <v>0</v>
      </c>
      <c r="BF279" s="150">
        <f>IF(N279="znížená",J279,0)</f>
        <v>0</v>
      </c>
      <c r="BG279" s="150">
        <f>IF(N279="zákl. prenesená",J279,0)</f>
        <v>0</v>
      </c>
      <c r="BH279" s="150">
        <f>IF(N279="zníž. prenesená",J279,0)</f>
        <v>0</v>
      </c>
      <c r="BI279" s="150">
        <f>IF(N279="nulová",J279,0)</f>
        <v>0</v>
      </c>
      <c r="BJ279" s="17" t="s">
        <v>89</v>
      </c>
      <c r="BK279" s="150">
        <f>ROUND(I279*H279,2)</f>
        <v>0</v>
      </c>
      <c r="BL279" s="17" t="s">
        <v>155</v>
      </c>
      <c r="BM279" s="149" t="s">
        <v>412</v>
      </c>
    </row>
    <row r="280" spans="2:65" s="12" customFormat="1">
      <c r="B280" s="158"/>
      <c r="D280" s="152" t="s">
        <v>160</v>
      </c>
      <c r="E280" s="159" t="s">
        <v>1</v>
      </c>
      <c r="F280" s="160" t="s">
        <v>413</v>
      </c>
      <c r="H280" s="161">
        <v>1.44</v>
      </c>
      <c r="I280" s="162"/>
      <c r="L280" s="158"/>
      <c r="M280" s="163"/>
      <c r="T280" s="164"/>
      <c r="AT280" s="159" t="s">
        <v>160</v>
      </c>
      <c r="AU280" s="159" t="s">
        <v>89</v>
      </c>
      <c r="AV280" s="12" t="s">
        <v>89</v>
      </c>
      <c r="AW280" s="12" t="s">
        <v>31</v>
      </c>
      <c r="AX280" s="12" t="s">
        <v>76</v>
      </c>
      <c r="AY280" s="159" t="s">
        <v>156</v>
      </c>
    </row>
    <row r="281" spans="2:65" s="15" customFormat="1">
      <c r="B281" s="193"/>
      <c r="D281" s="152" t="s">
        <v>160</v>
      </c>
      <c r="E281" s="194" t="s">
        <v>1</v>
      </c>
      <c r="F281" s="195" t="s">
        <v>271</v>
      </c>
      <c r="H281" s="196">
        <v>1.44</v>
      </c>
      <c r="I281" s="197"/>
      <c r="L281" s="193"/>
      <c r="M281" s="198"/>
      <c r="T281" s="199"/>
      <c r="AT281" s="194" t="s">
        <v>160</v>
      </c>
      <c r="AU281" s="194" t="s">
        <v>89</v>
      </c>
      <c r="AV281" s="15" t="s">
        <v>163</v>
      </c>
      <c r="AW281" s="15" t="s">
        <v>31</v>
      </c>
      <c r="AX281" s="15" t="s">
        <v>76</v>
      </c>
      <c r="AY281" s="194" t="s">
        <v>156</v>
      </c>
    </row>
    <row r="282" spans="2:65" s="13" customFormat="1">
      <c r="B282" s="165"/>
      <c r="D282" s="152" t="s">
        <v>160</v>
      </c>
      <c r="E282" s="166" t="s">
        <v>1</v>
      </c>
      <c r="F282" s="167" t="s">
        <v>161</v>
      </c>
      <c r="H282" s="168">
        <v>1.44</v>
      </c>
      <c r="I282" s="169"/>
      <c r="L282" s="165"/>
      <c r="M282" s="170"/>
      <c r="T282" s="171"/>
      <c r="AT282" s="166" t="s">
        <v>160</v>
      </c>
      <c r="AU282" s="166" t="s">
        <v>89</v>
      </c>
      <c r="AV282" s="13" t="s">
        <v>155</v>
      </c>
      <c r="AW282" s="13" t="s">
        <v>31</v>
      </c>
      <c r="AX282" s="13" t="s">
        <v>82</v>
      </c>
      <c r="AY282" s="166" t="s">
        <v>156</v>
      </c>
    </row>
    <row r="283" spans="2:65" s="1" customFormat="1" ht="24.2" customHeight="1">
      <c r="B283" s="136"/>
      <c r="C283" s="137" t="s">
        <v>414</v>
      </c>
      <c r="D283" s="137" t="s">
        <v>157</v>
      </c>
      <c r="E283" s="138" t="s">
        <v>415</v>
      </c>
      <c r="F283" s="139" t="s">
        <v>416</v>
      </c>
      <c r="G283" s="140" t="s">
        <v>396</v>
      </c>
      <c r="H283" s="141">
        <v>323.2</v>
      </c>
      <c r="I283" s="142"/>
      <c r="J283" s="143">
        <v>0</v>
      </c>
      <c r="K283" s="144"/>
      <c r="L283" s="32"/>
      <c r="M283" s="145" t="s">
        <v>1</v>
      </c>
      <c r="N283" s="146" t="s">
        <v>42</v>
      </c>
      <c r="P283" s="147">
        <f>O283*H283</f>
        <v>0</v>
      </c>
      <c r="Q283" s="147">
        <v>0</v>
      </c>
      <c r="R283" s="147">
        <f>Q283*H283</f>
        <v>0</v>
      </c>
      <c r="S283" s="147">
        <v>5.0000000000000001E-3</v>
      </c>
      <c r="T283" s="148">
        <f>S283*H283</f>
        <v>1.6159999999999999</v>
      </c>
      <c r="AR283" s="149" t="s">
        <v>155</v>
      </c>
      <c r="AT283" s="149" t="s">
        <v>157</v>
      </c>
      <c r="AU283" s="149" t="s">
        <v>89</v>
      </c>
      <c r="AY283" s="17" t="s">
        <v>156</v>
      </c>
      <c r="BE283" s="150">
        <f>IF(N283="základná",J283,0)</f>
        <v>0</v>
      </c>
      <c r="BF283" s="150">
        <f>IF(N283="znížená",J283,0)</f>
        <v>0</v>
      </c>
      <c r="BG283" s="150">
        <f>IF(N283="zákl. prenesená",J283,0)</f>
        <v>0</v>
      </c>
      <c r="BH283" s="150">
        <f>IF(N283="zníž. prenesená",J283,0)</f>
        <v>0</v>
      </c>
      <c r="BI283" s="150">
        <f>IF(N283="nulová",J283,0)</f>
        <v>0</v>
      </c>
      <c r="BJ283" s="17" t="s">
        <v>89</v>
      </c>
      <c r="BK283" s="150">
        <f>ROUND(I283*H283,2)</f>
        <v>0</v>
      </c>
      <c r="BL283" s="17" t="s">
        <v>155</v>
      </c>
      <c r="BM283" s="149" t="s">
        <v>417</v>
      </c>
    </row>
    <row r="284" spans="2:65" s="11" customFormat="1">
      <c r="B284" s="151"/>
      <c r="D284" s="152" t="s">
        <v>160</v>
      </c>
      <c r="E284" s="153" t="s">
        <v>1</v>
      </c>
      <c r="F284" s="154" t="s">
        <v>418</v>
      </c>
      <c r="H284" s="153" t="s">
        <v>1</v>
      </c>
      <c r="I284" s="155"/>
      <c r="L284" s="151"/>
      <c r="M284" s="156"/>
      <c r="T284" s="157"/>
      <c r="AT284" s="153" t="s">
        <v>160</v>
      </c>
      <c r="AU284" s="153" t="s">
        <v>89</v>
      </c>
      <c r="AV284" s="11" t="s">
        <v>82</v>
      </c>
      <c r="AW284" s="11" t="s">
        <v>31</v>
      </c>
      <c r="AX284" s="11" t="s">
        <v>76</v>
      </c>
      <c r="AY284" s="153" t="s">
        <v>156</v>
      </c>
    </row>
    <row r="285" spans="2:65" s="12" customFormat="1">
      <c r="B285" s="158"/>
      <c r="D285" s="152" t="s">
        <v>160</v>
      </c>
      <c r="E285" s="159" t="s">
        <v>1</v>
      </c>
      <c r="F285" s="160" t="s">
        <v>419</v>
      </c>
      <c r="H285" s="161">
        <v>7.14</v>
      </c>
      <c r="I285" s="162"/>
      <c r="L285" s="158"/>
      <c r="M285" s="163"/>
      <c r="T285" s="164"/>
      <c r="AT285" s="159" t="s">
        <v>160</v>
      </c>
      <c r="AU285" s="159" t="s">
        <v>89</v>
      </c>
      <c r="AV285" s="12" t="s">
        <v>89</v>
      </c>
      <c r="AW285" s="12" t="s">
        <v>31</v>
      </c>
      <c r="AX285" s="12" t="s">
        <v>76</v>
      </c>
      <c r="AY285" s="159" t="s">
        <v>156</v>
      </c>
    </row>
    <row r="286" spans="2:65" s="12" customFormat="1">
      <c r="B286" s="158"/>
      <c r="D286" s="152" t="s">
        <v>160</v>
      </c>
      <c r="E286" s="159" t="s">
        <v>1</v>
      </c>
      <c r="F286" s="160" t="s">
        <v>420</v>
      </c>
      <c r="H286" s="161">
        <v>11.48</v>
      </c>
      <c r="I286" s="162"/>
      <c r="L286" s="158"/>
      <c r="M286" s="163"/>
      <c r="T286" s="164"/>
      <c r="AT286" s="159" t="s">
        <v>160</v>
      </c>
      <c r="AU286" s="159" t="s">
        <v>89</v>
      </c>
      <c r="AV286" s="12" t="s">
        <v>89</v>
      </c>
      <c r="AW286" s="12" t="s">
        <v>31</v>
      </c>
      <c r="AX286" s="12" t="s">
        <v>76</v>
      </c>
      <c r="AY286" s="159" t="s">
        <v>156</v>
      </c>
    </row>
    <row r="287" spans="2:65" s="12" customFormat="1">
      <c r="B287" s="158"/>
      <c r="D287" s="152" t="s">
        <v>160</v>
      </c>
      <c r="E287" s="159" t="s">
        <v>1</v>
      </c>
      <c r="F287" s="160" t="s">
        <v>421</v>
      </c>
      <c r="H287" s="161">
        <v>5.74</v>
      </c>
      <c r="I287" s="162"/>
      <c r="L287" s="158"/>
      <c r="M287" s="163"/>
      <c r="T287" s="164"/>
      <c r="AT287" s="159" t="s">
        <v>160</v>
      </c>
      <c r="AU287" s="159" t="s">
        <v>89</v>
      </c>
      <c r="AV287" s="12" t="s">
        <v>89</v>
      </c>
      <c r="AW287" s="12" t="s">
        <v>31</v>
      </c>
      <c r="AX287" s="12" t="s">
        <v>76</v>
      </c>
      <c r="AY287" s="159" t="s">
        <v>156</v>
      </c>
    </row>
    <row r="288" spans="2:65" s="12" customFormat="1">
      <c r="B288" s="158"/>
      <c r="D288" s="152" t="s">
        <v>160</v>
      </c>
      <c r="E288" s="159" t="s">
        <v>1</v>
      </c>
      <c r="F288" s="160" t="s">
        <v>422</v>
      </c>
      <c r="H288" s="161">
        <v>9.5</v>
      </c>
      <c r="I288" s="162"/>
      <c r="L288" s="158"/>
      <c r="M288" s="163"/>
      <c r="T288" s="164"/>
      <c r="AT288" s="159" t="s">
        <v>160</v>
      </c>
      <c r="AU288" s="159" t="s">
        <v>89</v>
      </c>
      <c r="AV288" s="12" t="s">
        <v>89</v>
      </c>
      <c r="AW288" s="12" t="s">
        <v>31</v>
      </c>
      <c r="AX288" s="12" t="s">
        <v>76</v>
      </c>
      <c r="AY288" s="159" t="s">
        <v>156</v>
      </c>
    </row>
    <row r="289" spans="2:65" s="12" customFormat="1">
      <c r="B289" s="158"/>
      <c r="D289" s="152" t="s">
        <v>160</v>
      </c>
      <c r="E289" s="159" t="s">
        <v>1</v>
      </c>
      <c r="F289" s="160" t="s">
        <v>423</v>
      </c>
      <c r="H289" s="161">
        <v>11.18</v>
      </c>
      <c r="I289" s="162"/>
      <c r="L289" s="158"/>
      <c r="M289" s="163"/>
      <c r="T289" s="164"/>
      <c r="AT289" s="159" t="s">
        <v>160</v>
      </c>
      <c r="AU289" s="159" t="s">
        <v>89</v>
      </c>
      <c r="AV289" s="12" t="s">
        <v>89</v>
      </c>
      <c r="AW289" s="12" t="s">
        <v>31</v>
      </c>
      <c r="AX289" s="12" t="s">
        <v>76</v>
      </c>
      <c r="AY289" s="159" t="s">
        <v>156</v>
      </c>
    </row>
    <row r="290" spans="2:65" s="15" customFormat="1">
      <c r="B290" s="193"/>
      <c r="D290" s="152" t="s">
        <v>160</v>
      </c>
      <c r="E290" s="194" t="s">
        <v>1</v>
      </c>
      <c r="F290" s="195" t="s">
        <v>278</v>
      </c>
      <c r="H290" s="196">
        <v>45.04</v>
      </c>
      <c r="I290" s="197"/>
      <c r="L290" s="193"/>
      <c r="M290" s="198"/>
      <c r="T290" s="199"/>
      <c r="AT290" s="194" t="s">
        <v>160</v>
      </c>
      <c r="AU290" s="194" t="s">
        <v>89</v>
      </c>
      <c r="AV290" s="15" t="s">
        <v>163</v>
      </c>
      <c r="AW290" s="15" t="s">
        <v>31</v>
      </c>
      <c r="AX290" s="15" t="s">
        <v>76</v>
      </c>
      <c r="AY290" s="194" t="s">
        <v>156</v>
      </c>
    </row>
    <row r="291" spans="2:65" s="11" customFormat="1">
      <c r="B291" s="151"/>
      <c r="D291" s="152" t="s">
        <v>160</v>
      </c>
      <c r="E291" s="153" t="s">
        <v>1</v>
      </c>
      <c r="F291" s="154" t="s">
        <v>382</v>
      </c>
      <c r="H291" s="153" t="s">
        <v>1</v>
      </c>
      <c r="I291" s="155"/>
      <c r="L291" s="151"/>
      <c r="M291" s="156"/>
      <c r="T291" s="157"/>
      <c r="AT291" s="153" t="s">
        <v>160</v>
      </c>
      <c r="AU291" s="153" t="s">
        <v>89</v>
      </c>
      <c r="AV291" s="11" t="s">
        <v>82</v>
      </c>
      <c r="AW291" s="11" t="s">
        <v>31</v>
      </c>
      <c r="AX291" s="11" t="s">
        <v>76</v>
      </c>
      <c r="AY291" s="153" t="s">
        <v>156</v>
      </c>
    </row>
    <row r="292" spans="2:65" s="12" customFormat="1">
      <c r="B292" s="158"/>
      <c r="D292" s="152" t="s">
        <v>160</v>
      </c>
      <c r="E292" s="159" t="s">
        <v>1</v>
      </c>
      <c r="F292" s="160" t="s">
        <v>424</v>
      </c>
      <c r="H292" s="161">
        <v>0</v>
      </c>
      <c r="I292" s="162"/>
      <c r="L292" s="158"/>
      <c r="M292" s="163"/>
      <c r="T292" s="164"/>
      <c r="AT292" s="159" t="s">
        <v>160</v>
      </c>
      <c r="AU292" s="159" t="s">
        <v>89</v>
      </c>
      <c r="AV292" s="12" t="s">
        <v>89</v>
      </c>
      <c r="AW292" s="12" t="s">
        <v>31</v>
      </c>
      <c r="AX292" s="12" t="s">
        <v>76</v>
      </c>
      <c r="AY292" s="159" t="s">
        <v>156</v>
      </c>
    </row>
    <row r="293" spans="2:65" s="12" customFormat="1">
      <c r="B293" s="158"/>
      <c r="D293" s="152" t="s">
        <v>160</v>
      </c>
      <c r="E293" s="159" t="s">
        <v>1</v>
      </c>
      <c r="F293" s="160" t="s">
        <v>425</v>
      </c>
      <c r="H293" s="161">
        <v>61.68</v>
      </c>
      <c r="I293" s="162"/>
      <c r="L293" s="158"/>
      <c r="M293" s="163"/>
      <c r="T293" s="164"/>
      <c r="AT293" s="159" t="s">
        <v>160</v>
      </c>
      <c r="AU293" s="159" t="s">
        <v>89</v>
      </c>
      <c r="AV293" s="12" t="s">
        <v>89</v>
      </c>
      <c r="AW293" s="12" t="s">
        <v>31</v>
      </c>
      <c r="AX293" s="12" t="s">
        <v>76</v>
      </c>
      <c r="AY293" s="159" t="s">
        <v>156</v>
      </c>
    </row>
    <row r="294" spans="2:65" s="12" customFormat="1">
      <c r="B294" s="158"/>
      <c r="D294" s="152" t="s">
        <v>160</v>
      </c>
      <c r="E294" s="159" t="s">
        <v>1</v>
      </c>
      <c r="F294" s="160" t="s">
        <v>426</v>
      </c>
      <c r="H294" s="161">
        <v>41.04</v>
      </c>
      <c r="I294" s="162"/>
      <c r="L294" s="158"/>
      <c r="M294" s="163"/>
      <c r="T294" s="164"/>
      <c r="AT294" s="159" t="s">
        <v>160</v>
      </c>
      <c r="AU294" s="159" t="s">
        <v>89</v>
      </c>
      <c r="AV294" s="12" t="s">
        <v>89</v>
      </c>
      <c r="AW294" s="12" t="s">
        <v>31</v>
      </c>
      <c r="AX294" s="12" t="s">
        <v>76</v>
      </c>
      <c r="AY294" s="159" t="s">
        <v>156</v>
      </c>
    </row>
    <row r="295" spans="2:65" s="12" customFormat="1">
      <c r="B295" s="158"/>
      <c r="D295" s="152" t="s">
        <v>160</v>
      </c>
      <c r="E295" s="159" t="s">
        <v>1</v>
      </c>
      <c r="F295" s="160" t="s">
        <v>427</v>
      </c>
      <c r="H295" s="161">
        <v>91.84</v>
      </c>
      <c r="I295" s="162"/>
      <c r="L295" s="158"/>
      <c r="M295" s="163"/>
      <c r="T295" s="164"/>
      <c r="AT295" s="159" t="s">
        <v>160</v>
      </c>
      <c r="AU295" s="159" t="s">
        <v>89</v>
      </c>
      <c r="AV295" s="12" t="s">
        <v>89</v>
      </c>
      <c r="AW295" s="12" t="s">
        <v>31</v>
      </c>
      <c r="AX295" s="12" t="s">
        <v>76</v>
      </c>
      <c r="AY295" s="159" t="s">
        <v>156</v>
      </c>
    </row>
    <row r="296" spans="2:65" s="12" customFormat="1">
      <c r="B296" s="158"/>
      <c r="D296" s="152" t="s">
        <v>160</v>
      </c>
      <c r="E296" s="159" t="s">
        <v>1</v>
      </c>
      <c r="F296" s="160" t="s">
        <v>428</v>
      </c>
      <c r="H296" s="161">
        <v>78.260000000000005</v>
      </c>
      <c r="I296" s="162"/>
      <c r="L296" s="158"/>
      <c r="M296" s="163"/>
      <c r="T296" s="164"/>
      <c r="AT296" s="159" t="s">
        <v>160</v>
      </c>
      <c r="AU296" s="159" t="s">
        <v>89</v>
      </c>
      <c r="AV296" s="12" t="s">
        <v>89</v>
      </c>
      <c r="AW296" s="12" t="s">
        <v>31</v>
      </c>
      <c r="AX296" s="12" t="s">
        <v>76</v>
      </c>
      <c r="AY296" s="159" t="s">
        <v>156</v>
      </c>
    </row>
    <row r="297" spans="2:65" s="12" customFormat="1">
      <c r="B297" s="158"/>
      <c r="D297" s="152" t="s">
        <v>160</v>
      </c>
      <c r="E297" s="159" t="s">
        <v>1</v>
      </c>
      <c r="F297" s="160" t="s">
        <v>429</v>
      </c>
      <c r="H297" s="161">
        <v>5.34</v>
      </c>
      <c r="I297" s="162"/>
      <c r="L297" s="158"/>
      <c r="M297" s="163"/>
      <c r="T297" s="164"/>
      <c r="AT297" s="159" t="s">
        <v>160</v>
      </c>
      <c r="AU297" s="159" t="s">
        <v>89</v>
      </c>
      <c r="AV297" s="12" t="s">
        <v>89</v>
      </c>
      <c r="AW297" s="12" t="s">
        <v>31</v>
      </c>
      <c r="AX297" s="12" t="s">
        <v>76</v>
      </c>
      <c r="AY297" s="159" t="s">
        <v>156</v>
      </c>
    </row>
    <row r="298" spans="2:65" s="15" customFormat="1">
      <c r="B298" s="193"/>
      <c r="D298" s="152" t="s">
        <v>160</v>
      </c>
      <c r="E298" s="194" t="s">
        <v>1</v>
      </c>
      <c r="F298" s="195" t="s">
        <v>278</v>
      </c>
      <c r="H298" s="196">
        <v>278.16000000000003</v>
      </c>
      <c r="I298" s="197"/>
      <c r="L298" s="193"/>
      <c r="M298" s="198"/>
      <c r="T298" s="199"/>
      <c r="AT298" s="194" t="s">
        <v>160</v>
      </c>
      <c r="AU298" s="194" t="s">
        <v>89</v>
      </c>
      <c r="AV298" s="15" t="s">
        <v>163</v>
      </c>
      <c r="AW298" s="15" t="s">
        <v>31</v>
      </c>
      <c r="AX298" s="15" t="s">
        <v>76</v>
      </c>
      <c r="AY298" s="194" t="s">
        <v>156</v>
      </c>
    </row>
    <row r="299" spans="2:65" s="13" customFormat="1">
      <c r="B299" s="165"/>
      <c r="D299" s="152" t="s">
        <v>160</v>
      </c>
      <c r="E299" s="166" t="s">
        <v>1</v>
      </c>
      <c r="F299" s="167" t="s">
        <v>161</v>
      </c>
      <c r="H299" s="168">
        <v>323.2</v>
      </c>
      <c r="I299" s="169"/>
      <c r="L299" s="165"/>
      <c r="M299" s="170"/>
      <c r="T299" s="171"/>
      <c r="AT299" s="166" t="s">
        <v>160</v>
      </c>
      <c r="AU299" s="166" t="s">
        <v>89</v>
      </c>
      <c r="AV299" s="13" t="s">
        <v>155</v>
      </c>
      <c r="AW299" s="13" t="s">
        <v>31</v>
      </c>
      <c r="AX299" s="13" t="s">
        <v>82</v>
      </c>
      <c r="AY299" s="166" t="s">
        <v>156</v>
      </c>
    </row>
    <row r="300" spans="2:65" s="10" customFormat="1" ht="22.9" customHeight="1">
      <c r="B300" s="126"/>
      <c r="D300" s="127" t="s">
        <v>75</v>
      </c>
      <c r="E300" s="191" t="s">
        <v>430</v>
      </c>
      <c r="F300" s="191" t="s">
        <v>431</v>
      </c>
      <c r="I300" s="129"/>
      <c r="J300" s="192">
        <v>0</v>
      </c>
      <c r="L300" s="126"/>
      <c r="M300" s="131"/>
      <c r="P300" s="132">
        <f>SUM(P301:P441)</f>
        <v>0</v>
      </c>
      <c r="R300" s="132">
        <f>SUM(R301:R441)</f>
        <v>3.8211795000000001E-4</v>
      </c>
      <c r="T300" s="133">
        <f>SUM(T301:T441)</f>
        <v>90.266863999999998</v>
      </c>
      <c r="AR300" s="127" t="s">
        <v>82</v>
      </c>
      <c r="AT300" s="134" t="s">
        <v>75</v>
      </c>
      <c r="AU300" s="134" t="s">
        <v>82</v>
      </c>
      <c r="AY300" s="127" t="s">
        <v>156</v>
      </c>
      <c r="BK300" s="135">
        <f>SUM(BK301:BK441)</f>
        <v>0</v>
      </c>
    </row>
    <row r="301" spans="2:65" s="1" customFormat="1" ht="44.25" customHeight="1">
      <c r="B301" s="136"/>
      <c r="C301" s="137" t="s">
        <v>432</v>
      </c>
      <c r="D301" s="137" t="s">
        <v>157</v>
      </c>
      <c r="E301" s="138" t="s">
        <v>433</v>
      </c>
      <c r="F301" s="139" t="s">
        <v>434</v>
      </c>
      <c r="G301" s="140" t="s">
        <v>178</v>
      </c>
      <c r="H301" s="141">
        <v>40</v>
      </c>
      <c r="I301" s="142"/>
      <c r="J301" s="143">
        <v>0</v>
      </c>
      <c r="K301" s="144"/>
      <c r="L301" s="32"/>
      <c r="M301" s="145" t="s">
        <v>1</v>
      </c>
      <c r="N301" s="146" t="s">
        <v>42</v>
      </c>
      <c r="P301" s="147">
        <f>O301*H301</f>
        <v>0</v>
      </c>
      <c r="Q301" s="147">
        <v>0</v>
      </c>
      <c r="R301" s="147">
        <f>Q301*H301</f>
        <v>0</v>
      </c>
      <c r="S301" s="147">
        <v>0.13100000000000001</v>
      </c>
      <c r="T301" s="148">
        <f>S301*H301</f>
        <v>5.24</v>
      </c>
      <c r="AR301" s="149" t="s">
        <v>155</v>
      </c>
      <c r="AT301" s="149" t="s">
        <v>157</v>
      </c>
      <c r="AU301" s="149" t="s">
        <v>89</v>
      </c>
      <c r="AY301" s="17" t="s">
        <v>156</v>
      </c>
      <c r="BE301" s="150">
        <f>IF(N301="základná",J301,0)</f>
        <v>0</v>
      </c>
      <c r="BF301" s="150">
        <f>IF(N301="znížená",J301,0)</f>
        <v>0</v>
      </c>
      <c r="BG301" s="150">
        <f>IF(N301="zákl. prenesená",J301,0)</f>
        <v>0</v>
      </c>
      <c r="BH301" s="150">
        <f>IF(N301="zníž. prenesená",J301,0)</f>
        <v>0</v>
      </c>
      <c r="BI301" s="150">
        <f>IF(N301="nulová",J301,0)</f>
        <v>0</v>
      </c>
      <c r="BJ301" s="17" t="s">
        <v>89</v>
      </c>
      <c r="BK301" s="150">
        <f>ROUND(I301*H301,2)</f>
        <v>0</v>
      </c>
      <c r="BL301" s="17" t="s">
        <v>155</v>
      </c>
      <c r="BM301" s="149" t="s">
        <v>435</v>
      </c>
    </row>
    <row r="302" spans="2:65" s="11" customFormat="1">
      <c r="B302" s="151"/>
      <c r="D302" s="152" t="s">
        <v>160</v>
      </c>
      <c r="E302" s="153" t="s">
        <v>1</v>
      </c>
      <c r="F302" s="154" t="s">
        <v>436</v>
      </c>
      <c r="H302" s="153" t="s">
        <v>1</v>
      </c>
      <c r="I302" s="155"/>
      <c r="L302" s="151"/>
      <c r="M302" s="156"/>
      <c r="T302" s="157"/>
      <c r="AT302" s="153" t="s">
        <v>160</v>
      </c>
      <c r="AU302" s="153" t="s">
        <v>89</v>
      </c>
      <c r="AV302" s="11" t="s">
        <v>82</v>
      </c>
      <c r="AW302" s="11" t="s">
        <v>31</v>
      </c>
      <c r="AX302" s="11" t="s">
        <v>76</v>
      </c>
      <c r="AY302" s="153" t="s">
        <v>156</v>
      </c>
    </row>
    <row r="303" spans="2:65" s="11" customFormat="1">
      <c r="B303" s="151"/>
      <c r="D303" s="152" t="s">
        <v>160</v>
      </c>
      <c r="E303" s="153" t="s">
        <v>1</v>
      </c>
      <c r="F303" s="154" t="s">
        <v>276</v>
      </c>
      <c r="H303" s="153" t="s">
        <v>1</v>
      </c>
      <c r="I303" s="155"/>
      <c r="L303" s="151"/>
      <c r="M303" s="156"/>
      <c r="T303" s="157"/>
      <c r="AT303" s="153" t="s">
        <v>160</v>
      </c>
      <c r="AU303" s="153" t="s">
        <v>89</v>
      </c>
      <c r="AV303" s="11" t="s">
        <v>82</v>
      </c>
      <c r="AW303" s="11" t="s">
        <v>31</v>
      </c>
      <c r="AX303" s="11" t="s">
        <v>76</v>
      </c>
      <c r="AY303" s="153" t="s">
        <v>156</v>
      </c>
    </row>
    <row r="304" spans="2:65" s="12" customFormat="1">
      <c r="B304" s="158"/>
      <c r="D304" s="152" t="s">
        <v>160</v>
      </c>
      <c r="E304" s="159" t="s">
        <v>1</v>
      </c>
      <c r="F304" s="160" t="s">
        <v>437</v>
      </c>
      <c r="H304" s="161">
        <v>39.078000000000003</v>
      </c>
      <c r="I304" s="162"/>
      <c r="L304" s="158"/>
      <c r="M304" s="163"/>
      <c r="T304" s="164"/>
      <c r="AT304" s="159" t="s">
        <v>160</v>
      </c>
      <c r="AU304" s="159" t="s">
        <v>89</v>
      </c>
      <c r="AV304" s="12" t="s">
        <v>89</v>
      </c>
      <c r="AW304" s="12" t="s">
        <v>31</v>
      </c>
      <c r="AX304" s="12" t="s">
        <v>76</v>
      </c>
      <c r="AY304" s="159" t="s">
        <v>156</v>
      </c>
    </row>
    <row r="305" spans="2:65" s="12" customFormat="1">
      <c r="B305" s="158"/>
      <c r="D305" s="152" t="s">
        <v>160</v>
      </c>
      <c r="E305" s="159" t="s">
        <v>1</v>
      </c>
      <c r="F305" s="160" t="s">
        <v>438</v>
      </c>
      <c r="H305" s="161">
        <v>0.92200000000000004</v>
      </c>
      <c r="I305" s="162"/>
      <c r="L305" s="158"/>
      <c r="M305" s="163"/>
      <c r="T305" s="164"/>
      <c r="AT305" s="159" t="s">
        <v>160</v>
      </c>
      <c r="AU305" s="159" t="s">
        <v>89</v>
      </c>
      <c r="AV305" s="12" t="s">
        <v>89</v>
      </c>
      <c r="AW305" s="12" t="s">
        <v>31</v>
      </c>
      <c r="AX305" s="12" t="s">
        <v>76</v>
      </c>
      <c r="AY305" s="159" t="s">
        <v>156</v>
      </c>
    </row>
    <row r="306" spans="2:65" s="15" customFormat="1">
      <c r="B306" s="193"/>
      <c r="D306" s="152" t="s">
        <v>160</v>
      </c>
      <c r="E306" s="194" t="s">
        <v>1</v>
      </c>
      <c r="F306" s="195" t="s">
        <v>278</v>
      </c>
      <c r="H306" s="196">
        <v>40</v>
      </c>
      <c r="I306" s="197"/>
      <c r="L306" s="193"/>
      <c r="M306" s="198"/>
      <c r="T306" s="199"/>
      <c r="AT306" s="194" t="s">
        <v>160</v>
      </c>
      <c r="AU306" s="194" t="s">
        <v>89</v>
      </c>
      <c r="AV306" s="15" t="s">
        <v>163</v>
      </c>
      <c r="AW306" s="15" t="s">
        <v>31</v>
      </c>
      <c r="AX306" s="15" t="s">
        <v>76</v>
      </c>
      <c r="AY306" s="194" t="s">
        <v>156</v>
      </c>
    </row>
    <row r="307" spans="2:65" s="13" customFormat="1">
      <c r="B307" s="165"/>
      <c r="D307" s="152" t="s">
        <v>160</v>
      </c>
      <c r="E307" s="166" t="s">
        <v>1</v>
      </c>
      <c r="F307" s="167" t="s">
        <v>161</v>
      </c>
      <c r="H307" s="168">
        <v>40</v>
      </c>
      <c r="I307" s="169"/>
      <c r="L307" s="165"/>
      <c r="M307" s="170"/>
      <c r="T307" s="171"/>
      <c r="AT307" s="166" t="s">
        <v>160</v>
      </c>
      <c r="AU307" s="166" t="s">
        <v>89</v>
      </c>
      <c r="AV307" s="13" t="s">
        <v>155</v>
      </c>
      <c r="AW307" s="13" t="s">
        <v>31</v>
      </c>
      <c r="AX307" s="13" t="s">
        <v>82</v>
      </c>
      <c r="AY307" s="166" t="s">
        <v>156</v>
      </c>
    </row>
    <row r="308" spans="2:65" s="1" customFormat="1" ht="49.15" customHeight="1">
      <c r="B308" s="136"/>
      <c r="C308" s="137" t="s">
        <v>167</v>
      </c>
      <c r="D308" s="137" t="s">
        <v>157</v>
      </c>
      <c r="E308" s="138" t="s">
        <v>439</v>
      </c>
      <c r="F308" s="139" t="s">
        <v>440</v>
      </c>
      <c r="G308" s="140" t="s">
        <v>178</v>
      </c>
      <c r="H308" s="141">
        <v>14.218</v>
      </c>
      <c r="I308" s="142"/>
      <c r="J308" s="143">
        <v>0</v>
      </c>
      <c r="K308" s="144"/>
      <c r="L308" s="32"/>
      <c r="M308" s="145" t="s">
        <v>1</v>
      </c>
      <c r="N308" s="146" t="s">
        <v>42</v>
      </c>
      <c r="P308" s="147">
        <f>O308*H308</f>
        <v>0</v>
      </c>
      <c r="Q308" s="147">
        <v>0</v>
      </c>
      <c r="R308" s="147">
        <f>Q308*H308</f>
        <v>0</v>
      </c>
      <c r="S308" s="147">
        <v>0.13100000000000001</v>
      </c>
      <c r="T308" s="148">
        <f>S308*H308</f>
        <v>1.8625580000000002</v>
      </c>
      <c r="AR308" s="149" t="s">
        <v>155</v>
      </c>
      <c r="AT308" s="149" t="s">
        <v>157</v>
      </c>
      <c r="AU308" s="149" t="s">
        <v>89</v>
      </c>
      <c r="AY308" s="17" t="s">
        <v>156</v>
      </c>
      <c r="BE308" s="150">
        <f>IF(N308="základná",J308,0)</f>
        <v>0</v>
      </c>
      <c r="BF308" s="150">
        <f>IF(N308="znížená",J308,0)</f>
        <v>0</v>
      </c>
      <c r="BG308" s="150">
        <f>IF(N308="zákl. prenesená",J308,0)</f>
        <v>0</v>
      </c>
      <c r="BH308" s="150">
        <f>IF(N308="zníž. prenesená",J308,0)</f>
        <v>0</v>
      </c>
      <c r="BI308" s="150">
        <f>IF(N308="nulová",J308,0)</f>
        <v>0</v>
      </c>
      <c r="BJ308" s="17" t="s">
        <v>89</v>
      </c>
      <c r="BK308" s="150">
        <f>ROUND(I308*H308,2)</f>
        <v>0</v>
      </c>
      <c r="BL308" s="17" t="s">
        <v>155</v>
      </c>
      <c r="BM308" s="149" t="s">
        <v>441</v>
      </c>
    </row>
    <row r="309" spans="2:65" s="11" customFormat="1">
      <c r="B309" s="151"/>
      <c r="D309" s="152" t="s">
        <v>160</v>
      </c>
      <c r="E309" s="153" t="s">
        <v>1</v>
      </c>
      <c r="F309" s="154" t="s">
        <v>442</v>
      </c>
      <c r="H309" s="153" t="s">
        <v>1</v>
      </c>
      <c r="I309" s="155"/>
      <c r="L309" s="151"/>
      <c r="M309" s="156"/>
      <c r="T309" s="157"/>
      <c r="AT309" s="153" t="s">
        <v>160</v>
      </c>
      <c r="AU309" s="153" t="s">
        <v>89</v>
      </c>
      <c r="AV309" s="11" t="s">
        <v>82</v>
      </c>
      <c r="AW309" s="11" t="s">
        <v>31</v>
      </c>
      <c r="AX309" s="11" t="s">
        <v>76</v>
      </c>
      <c r="AY309" s="153" t="s">
        <v>156</v>
      </c>
    </row>
    <row r="310" spans="2:65" s="12" customFormat="1">
      <c r="B310" s="158"/>
      <c r="D310" s="152" t="s">
        <v>160</v>
      </c>
      <c r="E310" s="159" t="s">
        <v>1</v>
      </c>
      <c r="F310" s="160" t="s">
        <v>443</v>
      </c>
      <c r="H310" s="161">
        <v>12.318</v>
      </c>
      <c r="I310" s="162"/>
      <c r="L310" s="158"/>
      <c r="M310" s="163"/>
      <c r="T310" s="164"/>
      <c r="AT310" s="159" t="s">
        <v>160</v>
      </c>
      <c r="AU310" s="159" t="s">
        <v>89</v>
      </c>
      <c r="AV310" s="12" t="s">
        <v>89</v>
      </c>
      <c r="AW310" s="12" t="s">
        <v>31</v>
      </c>
      <c r="AX310" s="12" t="s">
        <v>76</v>
      </c>
      <c r="AY310" s="159" t="s">
        <v>156</v>
      </c>
    </row>
    <row r="311" spans="2:65" s="12" customFormat="1">
      <c r="B311" s="158"/>
      <c r="D311" s="152" t="s">
        <v>160</v>
      </c>
      <c r="E311" s="159" t="s">
        <v>1</v>
      </c>
      <c r="F311" s="160" t="s">
        <v>444</v>
      </c>
      <c r="H311" s="161">
        <v>-2.9</v>
      </c>
      <c r="I311" s="162"/>
      <c r="L311" s="158"/>
      <c r="M311" s="163"/>
      <c r="T311" s="164"/>
      <c r="AT311" s="159" t="s">
        <v>160</v>
      </c>
      <c r="AU311" s="159" t="s">
        <v>89</v>
      </c>
      <c r="AV311" s="12" t="s">
        <v>89</v>
      </c>
      <c r="AW311" s="12" t="s">
        <v>31</v>
      </c>
      <c r="AX311" s="12" t="s">
        <v>76</v>
      </c>
      <c r="AY311" s="159" t="s">
        <v>156</v>
      </c>
    </row>
    <row r="312" spans="2:65" s="12" customFormat="1">
      <c r="B312" s="158"/>
      <c r="D312" s="152" t="s">
        <v>160</v>
      </c>
      <c r="E312" s="159" t="s">
        <v>1</v>
      </c>
      <c r="F312" s="160" t="s">
        <v>445</v>
      </c>
      <c r="H312" s="161">
        <v>4.8</v>
      </c>
      <c r="I312" s="162"/>
      <c r="L312" s="158"/>
      <c r="M312" s="163"/>
      <c r="T312" s="164"/>
      <c r="AT312" s="159" t="s">
        <v>160</v>
      </c>
      <c r="AU312" s="159" t="s">
        <v>89</v>
      </c>
      <c r="AV312" s="12" t="s">
        <v>89</v>
      </c>
      <c r="AW312" s="12" t="s">
        <v>31</v>
      </c>
      <c r="AX312" s="12" t="s">
        <v>76</v>
      </c>
      <c r="AY312" s="159" t="s">
        <v>156</v>
      </c>
    </row>
    <row r="313" spans="2:65" s="15" customFormat="1">
      <c r="B313" s="193"/>
      <c r="D313" s="152" t="s">
        <v>160</v>
      </c>
      <c r="E313" s="194" t="s">
        <v>1</v>
      </c>
      <c r="F313" s="195" t="s">
        <v>446</v>
      </c>
      <c r="H313" s="196">
        <v>14.218</v>
      </c>
      <c r="I313" s="197"/>
      <c r="L313" s="193"/>
      <c r="M313" s="198"/>
      <c r="T313" s="199"/>
      <c r="AT313" s="194" t="s">
        <v>160</v>
      </c>
      <c r="AU313" s="194" t="s">
        <v>89</v>
      </c>
      <c r="AV313" s="15" t="s">
        <v>163</v>
      </c>
      <c r="AW313" s="15" t="s">
        <v>31</v>
      </c>
      <c r="AX313" s="15" t="s">
        <v>76</v>
      </c>
      <c r="AY313" s="194" t="s">
        <v>156</v>
      </c>
    </row>
    <row r="314" spans="2:65" s="13" customFormat="1">
      <c r="B314" s="165"/>
      <c r="D314" s="152" t="s">
        <v>160</v>
      </c>
      <c r="E314" s="166" t="s">
        <v>1</v>
      </c>
      <c r="F314" s="167" t="s">
        <v>161</v>
      </c>
      <c r="H314" s="168">
        <v>14.218</v>
      </c>
      <c r="I314" s="169"/>
      <c r="L314" s="165"/>
      <c r="M314" s="170"/>
      <c r="T314" s="171"/>
      <c r="AT314" s="166" t="s">
        <v>160</v>
      </c>
      <c r="AU314" s="166" t="s">
        <v>89</v>
      </c>
      <c r="AV314" s="13" t="s">
        <v>155</v>
      </c>
      <c r="AW314" s="13" t="s">
        <v>31</v>
      </c>
      <c r="AX314" s="13" t="s">
        <v>82</v>
      </c>
      <c r="AY314" s="166" t="s">
        <v>156</v>
      </c>
    </row>
    <row r="315" spans="2:65" s="1" customFormat="1" ht="55.5" customHeight="1">
      <c r="B315" s="136"/>
      <c r="C315" s="137" t="s">
        <v>447</v>
      </c>
      <c r="D315" s="137" t="s">
        <v>157</v>
      </c>
      <c r="E315" s="138" t="s">
        <v>448</v>
      </c>
      <c r="F315" s="139" t="s">
        <v>449</v>
      </c>
      <c r="G315" s="140" t="s">
        <v>178</v>
      </c>
      <c r="H315" s="141">
        <v>187.16499999999999</v>
      </c>
      <c r="I315" s="142"/>
      <c r="J315" s="143">
        <v>0</v>
      </c>
      <c r="K315" s="144"/>
      <c r="L315" s="32"/>
      <c r="M315" s="145" t="s">
        <v>1</v>
      </c>
      <c r="N315" s="146" t="s">
        <v>42</v>
      </c>
      <c r="P315" s="147">
        <f>O315*H315</f>
        <v>0</v>
      </c>
      <c r="Q315" s="147">
        <v>0</v>
      </c>
      <c r="R315" s="147">
        <f>Q315*H315</f>
        <v>0</v>
      </c>
      <c r="S315" s="147">
        <v>0.26100000000000001</v>
      </c>
      <c r="T315" s="148">
        <f>S315*H315</f>
        <v>48.850065000000001</v>
      </c>
      <c r="AR315" s="149" t="s">
        <v>155</v>
      </c>
      <c r="AT315" s="149" t="s">
        <v>157</v>
      </c>
      <c r="AU315" s="149" t="s">
        <v>89</v>
      </c>
      <c r="AY315" s="17" t="s">
        <v>156</v>
      </c>
      <c r="BE315" s="150">
        <f>IF(N315="základná",J315,0)</f>
        <v>0</v>
      </c>
      <c r="BF315" s="150">
        <f>IF(N315="znížená",J315,0)</f>
        <v>0</v>
      </c>
      <c r="BG315" s="150">
        <f>IF(N315="zákl. prenesená",J315,0)</f>
        <v>0</v>
      </c>
      <c r="BH315" s="150">
        <f>IF(N315="zníž. prenesená",J315,0)</f>
        <v>0</v>
      </c>
      <c r="BI315" s="150">
        <f>IF(N315="nulová",J315,0)</f>
        <v>0</v>
      </c>
      <c r="BJ315" s="17" t="s">
        <v>89</v>
      </c>
      <c r="BK315" s="150">
        <f>ROUND(I315*H315,2)</f>
        <v>0</v>
      </c>
      <c r="BL315" s="17" t="s">
        <v>155</v>
      </c>
      <c r="BM315" s="149" t="s">
        <v>450</v>
      </c>
    </row>
    <row r="316" spans="2:65" s="11" customFormat="1">
      <c r="B316" s="151"/>
      <c r="D316" s="152" t="s">
        <v>160</v>
      </c>
      <c r="E316" s="153" t="s">
        <v>1</v>
      </c>
      <c r="F316" s="154" t="s">
        <v>451</v>
      </c>
      <c r="H316" s="153" t="s">
        <v>1</v>
      </c>
      <c r="I316" s="155"/>
      <c r="L316" s="151"/>
      <c r="M316" s="156"/>
      <c r="T316" s="157"/>
      <c r="AT316" s="153" t="s">
        <v>160</v>
      </c>
      <c r="AU316" s="153" t="s">
        <v>89</v>
      </c>
      <c r="AV316" s="11" t="s">
        <v>82</v>
      </c>
      <c r="AW316" s="11" t="s">
        <v>31</v>
      </c>
      <c r="AX316" s="11" t="s">
        <v>76</v>
      </c>
      <c r="AY316" s="153" t="s">
        <v>156</v>
      </c>
    </row>
    <row r="317" spans="2:65" s="11" customFormat="1">
      <c r="B317" s="151"/>
      <c r="D317" s="152" t="s">
        <v>160</v>
      </c>
      <c r="E317" s="153" t="s">
        <v>1</v>
      </c>
      <c r="F317" s="154" t="s">
        <v>452</v>
      </c>
      <c r="H317" s="153" t="s">
        <v>1</v>
      </c>
      <c r="I317" s="155"/>
      <c r="L317" s="151"/>
      <c r="M317" s="156"/>
      <c r="T317" s="157"/>
      <c r="AT317" s="153" t="s">
        <v>160</v>
      </c>
      <c r="AU317" s="153" t="s">
        <v>89</v>
      </c>
      <c r="AV317" s="11" t="s">
        <v>82</v>
      </c>
      <c r="AW317" s="11" t="s">
        <v>31</v>
      </c>
      <c r="AX317" s="11" t="s">
        <v>76</v>
      </c>
      <c r="AY317" s="153" t="s">
        <v>156</v>
      </c>
    </row>
    <row r="318" spans="2:65" s="11" customFormat="1" ht="22.5">
      <c r="B318" s="151"/>
      <c r="D318" s="152" t="s">
        <v>160</v>
      </c>
      <c r="E318" s="153" t="s">
        <v>1</v>
      </c>
      <c r="F318" s="154" t="s">
        <v>453</v>
      </c>
      <c r="H318" s="153" t="s">
        <v>1</v>
      </c>
      <c r="I318" s="155"/>
      <c r="L318" s="151"/>
      <c r="M318" s="156"/>
      <c r="T318" s="157"/>
      <c r="AT318" s="153" t="s">
        <v>160</v>
      </c>
      <c r="AU318" s="153" t="s">
        <v>89</v>
      </c>
      <c r="AV318" s="11" t="s">
        <v>82</v>
      </c>
      <c r="AW318" s="11" t="s">
        <v>31</v>
      </c>
      <c r="AX318" s="11" t="s">
        <v>76</v>
      </c>
      <c r="AY318" s="153" t="s">
        <v>156</v>
      </c>
    </row>
    <row r="319" spans="2:65" s="11" customFormat="1">
      <c r="B319" s="151"/>
      <c r="D319" s="152" t="s">
        <v>160</v>
      </c>
      <c r="E319" s="153" t="s">
        <v>1</v>
      </c>
      <c r="F319" s="154" t="s">
        <v>454</v>
      </c>
      <c r="H319" s="153" t="s">
        <v>1</v>
      </c>
      <c r="I319" s="155"/>
      <c r="L319" s="151"/>
      <c r="M319" s="156"/>
      <c r="T319" s="157"/>
      <c r="AT319" s="153" t="s">
        <v>160</v>
      </c>
      <c r="AU319" s="153" t="s">
        <v>89</v>
      </c>
      <c r="AV319" s="11" t="s">
        <v>82</v>
      </c>
      <c r="AW319" s="11" t="s">
        <v>31</v>
      </c>
      <c r="AX319" s="11" t="s">
        <v>76</v>
      </c>
      <c r="AY319" s="153" t="s">
        <v>156</v>
      </c>
    </row>
    <row r="320" spans="2:65" s="12" customFormat="1">
      <c r="B320" s="158"/>
      <c r="D320" s="152" t="s">
        <v>160</v>
      </c>
      <c r="E320" s="159" t="s">
        <v>1</v>
      </c>
      <c r="F320" s="160" t="s">
        <v>455</v>
      </c>
      <c r="H320" s="161">
        <v>17.850000000000001</v>
      </c>
      <c r="I320" s="162"/>
      <c r="L320" s="158"/>
      <c r="M320" s="163"/>
      <c r="T320" s="164"/>
      <c r="AT320" s="159" t="s">
        <v>160</v>
      </c>
      <c r="AU320" s="159" t="s">
        <v>89</v>
      </c>
      <c r="AV320" s="12" t="s">
        <v>89</v>
      </c>
      <c r="AW320" s="12" t="s">
        <v>31</v>
      </c>
      <c r="AX320" s="12" t="s">
        <v>76</v>
      </c>
      <c r="AY320" s="159" t="s">
        <v>156</v>
      </c>
    </row>
    <row r="321" spans="2:51" s="12" customFormat="1">
      <c r="B321" s="158"/>
      <c r="D321" s="152" t="s">
        <v>160</v>
      </c>
      <c r="E321" s="159" t="s">
        <v>1</v>
      </c>
      <c r="F321" s="160" t="s">
        <v>456</v>
      </c>
      <c r="H321" s="161">
        <v>22.263000000000002</v>
      </c>
      <c r="I321" s="162"/>
      <c r="L321" s="158"/>
      <c r="M321" s="163"/>
      <c r="T321" s="164"/>
      <c r="AT321" s="159" t="s">
        <v>160</v>
      </c>
      <c r="AU321" s="159" t="s">
        <v>89</v>
      </c>
      <c r="AV321" s="12" t="s">
        <v>89</v>
      </c>
      <c r="AW321" s="12" t="s">
        <v>31</v>
      </c>
      <c r="AX321" s="12" t="s">
        <v>76</v>
      </c>
      <c r="AY321" s="159" t="s">
        <v>156</v>
      </c>
    </row>
    <row r="322" spans="2:51" s="12" customFormat="1">
      <c r="B322" s="158"/>
      <c r="D322" s="152" t="s">
        <v>160</v>
      </c>
      <c r="E322" s="159" t="s">
        <v>1</v>
      </c>
      <c r="F322" s="160" t="s">
        <v>457</v>
      </c>
      <c r="H322" s="161">
        <v>-2.4</v>
      </c>
      <c r="I322" s="162"/>
      <c r="L322" s="158"/>
      <c r="M322" s="163"/>
      <c r="T322" s="164"/>
      <c r="AT322" s="159" t="s">
        <v>160</v>
      </c>
      <c r="AU322" s="159" t="s">
        <v>89</v>
      </c>
      <c r="AV322" s="12" t="s">
        <v>89</v>
      </c>
      <c r="AW322" s="12" t="s">
        <v>31</v>
      </c>
      <c r="AX322" s="12" t="s">
        <v>76</v>
      </c>
      <c r="AY322" s="159" t="s">
        <v>156</v>
      </c>
    </row>
    <row r="323" spans="2:51" s="12" customFormat="1">
      <c r="B323" s="158"/>
      <c r="D323" s="152" t="s">
        <v>160</v>
      </c>
      <c r="E323" s="159" t="s">
        <v>1</v>
      </c>
      <c r="F323" s="160" t="s">
        <v>458</v>
      </c>
      <c r="H323" s="161">
        <v>24.863</v>
      </c>
      <c r="I323" s="162"/>
      <c r="L323" s="158"/>
      <c r="M323" s="163"/>
      <c r="T323" s="164"/>
      <c r="AT323" s="159" t="s">
        <v>160</v>
      </c>
      <c r="AU323" s="159" t="s">
        <v>89</v>
      </c>
      <c r="AV323" s="12" t="s">
        <v>89</v>
      </c>
      <c r="AW323" s="12" t="s">
        <v>31</v>
      </c>
      <c r="AX323" s="12" t="s">
        <v>76</v>
      </c>
      <c r="AY323" s="159" t="s">
        <v>156</v>
      </c>
    </row>
    <row r="324" spans="2:51" s="12" customFormat="1">
      <c r="B324" s="158"/>
      <c r="D324" s="152" t="s">
        <v>160</v>
      </c>
      <c r="E324" s="159" t="s">
        <v>1</v>
      </c>
      <c r="F324" s="160" t="s">
        <v>459</v>
      </c>
      <c r="H324" s="161">
        <v>-4</v>
      </c>
      <c r="I324" s="162"/>
      <c r="L324" s="158"/>
      <c r="M324" s="163"/>
      <c r="T324" s="164"/>
      <c r="AT324" s="159" t="s">
        <v>160</v>
      </c>
      <c r="AU324" s="159" t="s">
        <v>89</v>
      </c>
      <c r="AV324" s="12" t="s">
        <v>89</v>
      </c>
      <c r="AW324" s="12" t="s">
        <v>31</v>
      </c>
      <c r="AX324" s="12" t="s">
        <v>76</v>
      </c>
      <c r="AY324" s="159" t="s">
        <v>156</v>
      </c>
    </row>
    <row r="325" spans="2:51" s="12" customFormat="1">
      <c r="B325" s="158"/>
      <c r="D325" s="152" t="s">
        <v>160</v>
      </c>
      <c r="E325" s="159" t="s">
        <v>1</v>
      </c>
      <c r="F325" s="160" t="s">
        <v>460</v>
      </c>
      <c r="H325" s="161">
        <v>5.04</v>
      </c>
      <c r="I325" s="162"/>
      <c r="L325" s="158"/>
      <c r="M325" s="163"/>
      <c r="T325" s="164"/>
      <c r="AT325" s="159" t="s">
        <v>160</v>
      </c>
      <c r="AU325" s="159" t="s">
        <v>89</v>
      </c>
      <c r="AV325" s="12" t="s">
        <v>89</v>
      </c>
      <c r="AW325" s="12" t="s">
        <v>31</v>
      </c>
      <c r="AX325" s="12" t="s">
        <v>76</v>
      </c>
      <c r="AY325" s="159" t="s">
        <v>156</v>
      </c>
    </row>
    <row r="326" spans="2:51" s="12" customFormat="1">
      <c r="B326" s="158"/>
      <c r="D326" s="152" t="s">
        <v>160</v>
      </c>
      <c r="E326" s="159" t="s">
        <v>1</v>
      </c>
      <c r="F326" s="160" t="s">
        <v>461</v>
      </c>
      <c r="H326" s="161">
        <v>2.6</v>
      </c>
      <c r="I326" s="162"/>
      <c r="L326" s="158"/>
      <c r="M326" s="163"/>
      <c r="T326" s="164"/>
      <c r="AT326" s="159" t="s">
        <v>160</v>
      </c>
      <c r="AU326" s="159" t="s">
        <v>89</v>
      </c>
      <c r="AV326" s="12" t="s">
        <v>89</v>
      </c>
      <c r="AW326" s="12" t="s">
        <v>31</v>
      </c>
      <c r="AX326" s="12" t="s">
        <v>76</v>
      </c>
      <c r="AY326" s="159" t="s">
        <v>156</v>
      </c>
    </row>
    <row r="327" spans="2:51" s="15" customFormat="1">
      <c r="B327" s="193"/>
      <c r="D327" s="152" t="s">
        <v>160</v>
      </c>
      <c r="E327" s="194" t="s">
        <v>1</v>
      </c>
      <c r="F327" s="195" t="s">
        <v>462</v>
      </c>
      <c r="H327" s="196">
        <v>66.215999999999994</v>
      </c>
      <c r="I327" s="197"/>
      <c r="L327" s="193"/>
      <c r="M327" s="198"/>
      <c r="T327" s="199"/>
      <c r="AT327" s="194" t="s">
        <v>160</v>
      </c>
      <c r="AU327" s="194" t="s">
        <v>89</v>
      </c>
      <c r="AV327" s="15" t="s">
        <v>163</v>
      </c>
      <c r="AW327" s="15" t="s">
        <v>31</v>
      </c>
      <c r="AX327" s="15" t="s">
        <v>76</v>
      </c>
      <c r="AY327" s="194" t="s">
        <v>156</v>
      </c>
    </row>
    <row r="328" spans="2:51" s="11" customFormat="1">
      <c r="B328" s="151"/>
      <c r="D328" s="152" t="s">
        <v>160</v>
      </c>
      <c r="E328" s="153" t="s">
        <v>1</v>
      </c>
      <c r="F328" s="154" t="s">
        <v>463</v>
      </c>
      <c r="H328" s="153" t="s">
        <v>1</v>
      </c>
      <c r="I328" s="155"/>
      <c r="L328" s="151"/>
      <c r="M328" s="156"/>
      <c r="T328" s="157"/>
      <c r="AT328" s="153" t="s">
        <v>160</v>
      </c>
      <c r="AU328" s="153" t="s">
        <v>89</v>
      </c>
      <c r="AV328" s="11" t="s">
        <v>82</v>
      </c>
      <c r="AW328" s="11" t="s">
        <v>31</v>
      </c>
      <c r="AX328" s="11" t="s">
        <v>76</v>
      </c>
      <c r="AY328" s="153" t="s">
        <v>156</v>
      </c>
    </row>
    <row r="329" spans="2:51" s="12" customFormat="1">
      <c r="B329" s="158"/>
      <c r="D329" s="152" t="s">
        <v>160</v>
      </c>
      <c r="E329" s="159" t="s">
        <v>1</v>
      </c>
      <c r="F329" s="160" t="s">
        <v>464</v>
      </c>
      <c r="H329" s="161">
        <v>3.3479999999999999</v>
      </c>
      <c r="I329" s="162"/>
      <c r="L329" s="158"/>
      <c r="M329" s="163"/>
      <c r="T329" s="164"/>
      <c r="AT329" s="159" t="s">
        <v>160</v>
      </c>
      <c r="AU329" s="159" t="s">
        <v>89</v>
      </c>
      <c r="AV329" s="12" t="s">
        <v>89</v>
      </c>
      <c r="AW329" s="12" t="s">
        <v>31</v>
      </c>
      <c r="AX329" s="12" t="s">
        <v>76</v>
      </c>
      <c r="AY329" s="159" t="s">
        <v>156</v>
      </c>
    </row>
    <row r="330" spans="2:51" s="12" customFormat="1">
      <c r="B330" s="158"/>
      <c r="D330" s="152" t="s">
        <v>160</v>
      </c>
      <c r="E330" s="159" t="s">
        <v>1</v>
      </c>
      <c r="F330" s="160" t="s">
        <v>465</v>
      </c>
      <c r="H330" s="161">
        <v>2.9249999999999998</v>
      </c>
      <c r="I330" s="162"/>
      <c r="L330" s="158"/>
      <c r="M330" s="163"/>
      <c r="T330" s="164"/>
      <c r="AT330" s="159" t="s">
        <v>160</v>
      </c>
      <c r="AU330" s="159" t="s">
        <v>89</v>
      </c>
      <c r="AV330" s="12" t="s">
        <v>89</v>
      </c>
      <c r="AW330" s="12" t="s">
        <v>31</v>
      </c>
      <c r="AX330" s="12" t="s">
        <v>76</v>
      </c>
      <c r="AY330" s="159" t="s">
        <v>156</v>
      </c>
    </row>
    <row r="331" spans="2:51" s="12" customFormat="1">
      <c r="B331" s="158"/>
      <c r="D331" s="152" t="s">
        <v>160</v>
      </c>
      <c r="E331" s="159" t="s">
        <v>1</v>
      </c>
      <c r="F331" s="160" t="s">
        <v>466</v>
      </c>
      <c r="H331" s="161">
        <v>3.69</v>
      </c>
      <c r="I331" s="162"/>
      <c r="L331" s="158"/>
      <c r="M331" s="163"/>
      <c r="T331" s="164"/>
      <c r="AT331" s="159" t="s">
        <v>160</v>
      </c>
      <c r="AU331" s="159" t="s">
        <v>89</v>
      </c>
      <c r="AV331" s="12" t="s">
        <v>89</v>
      </c>
      <c r="AW331" s="12" t="s">
        <v>31</v>
      </c>
      <c r="AX331" s="12" t="s">
        <v>76</v>
      </c>
      <c r="AY331" s="159" t="s">
        <v>156</v>
      </c>
    </row>
    <row r="332" spans="2:51" s="12" customFormat="1">
      <c r="B332" s="158"/>
      <c r="D332" s="152" t="s">
        <v>160</v>
      </c>
      <c r="E332" s="159" t="s">
        <v>1</v>
      </c>
      <c r="F332" s="160" t="s">
        <v>467</v>
      </c>
      <c r="H332" s="161">
        <v>20.8</v>
      </c>
      <c r="I332" s="162"/>
      <c r="L332" s="158"/>
      <c r="M332" s="163"/>
      <c r="T332" s="164"/>
      <c r="AT332" s="159" t="s">
        <v>160</v>
      </c>
      <c r="AU332" s="159" t="s">
        <v>89</v>
      </c>
      <c r="AV332" s="12" t="s">
        <v>89</v>
      </c>
      <c r="AW332" s="12" t="s">
        <v>31</v>
      </c>
      <c r="AX332" s="12" t="s">
        <v>76</v>
      </c>
      <c r="AY332" s="159" t="s">
        <v>156</v>
      </c>
    </row>
    <row r="333" spans="2:51" s="12" customFormat="1">
      <c r="B333" s="158"/>
      <c r="D333" s="152" t="s">
        <v>160</v>
      </c>
      <c r="E333" s="159" t="s">
        <v>1</v>
      </c>
      <c r="F333" s="160" t="s">
        <v>468</v>
      </c>
      <c r="H333" s="161">
        <v>-2.88</v>
      </c>
      <c r="I333" s="162"/>
      <c r="L333" s="158"/>
      <c r="M333" s="163"/>
      <c r="T333" s="164"/>
      <c r="AT333" s="159" t="s">
        <v>160</v>
      </c>
      <c r="AU333" s="159" t="s">
        <v>89</v>
      </c>
      <c r="AV333" s="12" t="s">
        <v>89</v>
      </c>
      <c r="AW333" s="12" t="s">
        <v>31</v>
      </c>
      <c r="AX333" s="12" t="s">
        <v>76</v>
      </c>
      <c r="AY333" s="159" t="s">
        <v>156</v>
      </c>
    </row>
    <row r="334" spans="2:51" s="12" customFormat="1">
      <c r="B334" s="158"/>
      <c r="D334" s="152" t="s">
        <v>160</v>
      </c>
      <c r="E334" s="159" t="s">
        <v>1</v>
      </c>
      <c r="F334" s="160" t="s">
        <v>469</v>
      </c>
      <c r="H334" s="161">
        <v>6.1749999999999998</v>
      </c>
      <c r="I334" s="162"/>
      <c r="L334" s="158"/>
      <c r="M334" s="163"/>
      <c r="T334" s="164"/>
      <c r="AT334" s="159" t="s">
        <v>160</v>
      </c>
      <c r="AU334" s="159" t="s">
        <v>89</v>
      </c>
      <c r="AV334" s="12" t="s">
        <v>89</v>
      </c>
      <c r="AW334" s="12" t="s">
        <v>31</v>
      </c>
      <c r="AX334" s="12" t="s">
        <v>76</v>
      </c>
      <c r="AY334" s="159" t="s">
        <v>156</v>
      </c>
    </row>
    <row r="335" spans="2:51" s="12" customFormat="1">
      <c r="B335" s="158"/>
      <c r="D335" s="152" t="s">
        <v>160</v>
      </c>
      <c r="E335" s="159" t="s">
        <v>1</v>
      </c>
      <c r="F335" s="160" t="s">
        <v>470</v>
      </c>
      <c r="H335" s="161">
        <v>19.5</v>
      </c>
      <c r="I335" s="162"/>
      <c r="L335" s="158"/>
      <c r="M335" s="163"/>
      <c r="T335" s="164"/>
      <c r="AT335" s="159" t="s">
        <v>160</v>
      </c>
      <c r="AU335" s="159" t="s">
        <v>89</v>
      </c>
      <c r="AV335" s="12" t="s">
        <v>89</v>
      </c>
      <c r="AW335" s="12" t="s">
        <v>31</v>
      </c>
      <c r="AX335" s="12" t="s">
        <v>76</v>
      </c>
      <c r="AY335" s="159" t="s">
        <v>156</v>
      </c>
    </row>
    <row r="336" spans="2:51" s="12" customFormat="1">
      <c r="B336" s="158"/>
      <c r="D336" s="152" t="s">
        <v>160</v>
      </c>
      <c r="E336" s="159" t="s">
        <v>1</v>
      </c>
      <c r="F336" s="160" t="s">
        <v>471</v>
      </c>
      <c r="H336" s="161">
        <v>-2.4</v>
      </c>
      <c r="I336" s="162"/>
      <c r="L336" s="158"/>
      <c r="M336" s="163"/>
      <c r="T336" s="164"/>
      <c r="AT336" s="159" t="s">
        <v>160</v>
      </c>
      <c r="AU336" s="159" t="s">
        <v>89</v>
      </c>
      <c r="AV336" s="12" t="s">
        <v>89</v>
      </c>
      <c r="AW336" s="12" t="s">
        <v>31</v>
      </c>
      <c r="AX336" s="12" t="s">
        <v>76</v>
      </c>
      <c r="AY336" s="159" t="s">
        <v>156</v>
      </c>
    </row>
    <row r="337" spans="2:51" s="12" customFormat="1">
      <c r="B337" s="158"/>
      <c r="D337" s="152" t="s">
        <v>160</v>
      </c>
      <c r="E337" s="159" t="s">
        <v>1</v>
      </c>
      <c r="F337" s="160" t="s">
        <v>472</v>
      </c>
      <c r="H337" s="161">
        <v>6.5</v>
      </c>
      <c r="I337" s="162"/>
      <c r="L337" s="158"/>
      <c r="M337" s="163"/>
      <c r="T337" s="164"/>
      <c r="AT337" s="159" t="s">
        <v>160</v>
      </c>
      <c r="AU337" s="159" t="s">
        <v>89</v>
      </c>
      <c r="AV337" s="12" t="s">
        <v>89</v>
      </c>
      <c r="AW337" s="12" t="s">
        <v>31</v>
      </c>
      <c r="AX337" s="12" t="s">
        <v>76</v>
      </c>
      <c r="AY337" s="159" t="s">
        <v>156</v>
      </c>
    </row>
    <row r="338" spans="2:51" s="12" customFormat="1">
      <c r="B338" s="158"/>
      <c r="D338" s="152" t="s">
        <v>160</v>
      </c>
      <c r="E338" s="159" t="s">
        <v>1</v>
      </c>
      <c r="F338" s="160" t="s">
        <v>473</v>
      </c>
      <c r="H338" s="161">
        <v>-1.6</v>
      </c>
      <c r="I338" s="162"/>
      <c r="L338" s="158"/>
      <c r="M338" s="163"/>
      <c r="T338" s="164"/>
      <c r="AT338" s="159" t="s">
        <v>160</v>
      </c>
      <c r="AU338" s="159" t="s">
        <v>89</v>
      </c>
      <c r="AV338" s="12" t="s">
        <v>89</v>
      </c>
      <c r="AW338" s="12" t="s">
        <v>31</v>
      </c>
      <c r="AX338" s="12" t="s">
        <v>76</v>
      </c>
      <c r="AY338" s="159" t="s">
        <v>156</v>
      </c>
    </row>
    <row r="339" spans="2:51" s="12" customFormat="1">
      <c r="B339" s="158"/>
      <c r="D339" s="152" t="s">
        <v>160</v>
      </c>
      <c r="E339" s="159" t="s">
        <v>1</v>
      </c>
      <c r="F339" s="160" t="s">
        <v>474</v>
      </c>
      <c r="H339" s="161">
        <v>9.5879999999999992</v>
      </c>
      <c r="I339" s="162"/>
      <c r="L339" s="158"/>
      <c r="M339" s="163"/>
      <c r="T339" s="164"/>
      <c r="AT339" s="159" t="s">
        <v>160</v>
      </c>
      <c r="AU339" s="159" t="s">
        <v>89</v>
      </c>
      <c r="AV339" s="12" t="s">
        <v>89</v>
      </c>
      <c r="AW339" s="12" t="s">
        <v>31</v>
      </c>
      <c r="AX339" s="12" t="s">
        <v>76</v>
      </c>
      <c r="AY339" s="159" t="s">
        <v>156</v>
      </c>
    </row>
    <row r="340" spans="2:51" s="12" customFormat="1">
      <c r="B340" s="158"/>
      <c r="D340" s="152" t="s">
        <v>160</v>
      </c>
      <c r="E340" s="159" t="s">
        <v>1</v>
      </c>
      <c r="F340" s="160" t="s">
        <v>475</v>
      </c>
      <c r="H340" s="161">
        <v>1.845</v>
      </c>
      <c r="I340" s="162"/>
      <c r="L340" s="158"/>
      <c r="M340" s="163"/>
      <c r="T340" s="164"/>
      <c r="AT340" s="159" t="s">
        <v>160</v>
      </c>
      <c r="AU340" s="159" t="s">
        <v>89</v>
      </c>
      <c r="AV340" s="12" t="s">
        <v>89</v>
      </c>
      <c r="AW340" s="12" t="s">
        <v>31</v>
      </c>
      <c r="AX340" s="12" t="s">
        <v>76</v>
      </c>
      <c r="AY340" s="159" t="s">
        <v>156</v>
      </c>
    </row>
    <row r="341" spans="2:51" s="12" customFormat="1">
      <c r="B341" s="158"/>
      <c r="D341" s="152" t="s">
        <v>160</v>
      </c>
      <c r="E341" s="159" t="s">
        <v>1</v>
      </c>
      <c r="F341" s="160" t="s">
        <v>476</v>
      </c>
      <c r="H341" s="161">
        <v>1.44</v>
      </c>
      <c r="I341" s="162"/>
      <c r="L341" s="158"/>
      <c r="M341" s="163"/>
      <c r="T341" s="164"/>
      <c r="AT341" s="159" t="s">
        <v>160</v>
      </c>
      <c r="AU341" s="159" t="s">
        <v>89</v>
      </c>
      <c r="AV341" s="12" t="s">
        <v>89</v>
      </c>
      <c r="AW341" s="12" t="s">
        <v>31</v>
      </c>
      <c r="AX341" s="12" t="s">
        <v>76</v>
      </c>
      <c r="AY341" s="159" t="s">
        <v>156</v>
      </c>
    </row>
    <row r="342" spans="2:51" s="15" customFormat="1">
      <c r="B342" s="193"/>
      <c r="D342" s="152" t="s">
        <v>160</v>
      </c>
      <c r="E342" s="194" t="s">
        <v>1</v>
      </c>
      <c r="F342" s="195" t="s">
        <v>477</v>
      </c>
      <c r="H342" s="196">
        <v>68.930999999999997</v>
      </c>
      <c r="I342" s="197"/>
      <c r="L342" s="193"/>
      <c r="M342" s="198"/>
      <c r="T342" s="199"/>
      <c r="AT342" s="194" t="s">
        <v>160</v>
      </c>
      <c r="AU342" s="194" t="s">
        <v>89</v>
      </c>
      <c r="AV342" s="15" t="s">
        <v>163</v>
      </c>
      <c r="AW342" s="15" t="s">
        <v>31</v>
      </c>
      <c r="AX342" s="15" t="s">
        <v>76</v>
      </c>
      <c r="AY342" s="194" t="s">
        <v>156</v>
      </c>
    </row>
    <row r="343" spans="2:51" s="11" customFormat="1">
      <c r="B343" s="151"/>
      <c r="D343" s="152" t="s">
        <v>160</v>
      </c>
      <c r="E343" s="153" t="s">
        <v>1</v>
      </c>
      <c r="F343" s="154" t="s">
        <v>478</v>
      </c>
      <c r="H343" s="153" t="s">
        <v>1</v>
      </c>
      <c r="I343" s="155"/>
      <c r="L343" s="151"/>
      <c r="M343" s="156"/>
      <c r="T343" s="157"/>
      <c r="AT343" s="153" t="s">
        <v>160</v>
      </c>
      <c r="AU343" s="153" t="s">
        <v>89</v>
      </c>
      <c r="AV343" s="11" t="s">
        <v>82</v>
      </c>
      <c r="AW343" s="11" t="s">
        <v>31</v>
      </c>
      <c r="AX343" s="11" t="s">
        <v>76</v>
      </c>
      <c r="AY343" s="153" t="s">
        <v>156</v>
      </c>
    </row>
    <row r="344" spans="2:51" s="12" customFormat="1">
      <c r="B344" s="158"/>
      <c r="D344" s="152" t="s">
        <v>160</v>
      </c>
      <c r="E344" s="159" t="s">
        <v>1</v>
      </c>
      <c r="F344" s="160" t="s">
        <v>479</v>
      </c>
      <c r="H344" s="161">
        <v>3.3479999999999999</v>
      </c>
      <c r="I344" s="162"/>
      <c r="L344" s="158"/>
      <c r="M344" s="163"/>
      <c r="T344" s="164"/>
      <c r="AT344" s="159" t="s">
        <v>160</v>
      </c>
      <c r="AU344" s="159" t="s">
        <v>89</v>
      </c>
      <c r="AV344" s="12" t="s">
        <v>89</v>
      </c>
      <c r="AW344" s="12" t="s">
        <v>31</v>
      </c>
      <c r="AX344" s="12" t="s">
        <v>76</v>
      </c>
      <c r="AY344" s="159" t="s">
        <v>156</v>
      </c>
    </row>
    <row r="345" spans="2:51" s="12" customFormat="1">
      <c r="B345" s="158"/>
      <c r="D345" s="152" t="s">
        <v>160</v>
      </c>
      <c r="E345" s="159" t="s">
        <v>1</v>
      </c>
      <c r="F345" s="160" t="s">
        <v>480</v>
      </c>
      <c r="H345" s="161">
        <v>4.2249999999999996</v>
      </c>
      <c r="I345" s="162"/>
      <c r="L345" s="158"/>
      <c r="M345" s="163"/>
      <c r="T345" s="164"/>
      <c r="AT345" s="159" t="s">
        <v>160</v>
      </c>
      <c r="AU345" s="159" t="s">
        <v>89</v>
      </c>
      <c r="AV345" s="12" t="s">
        <v>89</v>
      </c>
      <c r="AW345" s="12" t="s">
        <v>31</v>
      </c>
      <c r="AX345" s="12" t="s">
        <v>76</v>
      </c>
      <c r="AY345" s="159" t="s">
        <v>156</v>
      </c>
    </row>
    <row r="346" spans="2:51" s="12" customFormat="1">
      <c r="B346" s="158"/>
      <c r="D346" s="152" t="s">
        <v>160</v>
      </c>
      <c r="E346" s="159" t="s">
        <v>1</v>
      </c>
      <c r="F346" s="160" t="s">
        <v>481</v>
      </c>
      <c r="H346" s="161">
        <v>-1.2</v>
      </c>
      <c r="I346" s="162"/>
      <c r="L346" s="158"/>
      <c r="M346" s="163"/>
      <c r="T346" s="164"/>
      <c r="AT346" s="159" t="s">
        <v>160</v>
      </c>
      <c r="AU346" s="159" t="s">
        <v>89</v>
      </c>
      <c r="AV346" s="12" t="s">
        <v>89</v>
      </c>
      <c r="AW346" s="12" t="s">
        <v>31</v>
      </c>
      <c r="AX346" s="12" t="s">
        <v>76</v>
      </c>
      <c r="AY346" s="159" t="s">
        <v>156</v>
      </c>
    </row>
    <row r="347" spans="2:51" s="12" customFormat="1">
      <c r="B347" s="158"/>
      <c r="D347" s="152" t="s">
        <v>160</v>
      </c>
      <c r="E347" s="159" t="s">
        <v>1</v>
      </c>
      <c r="F347" s="160" t="s">
        <v>482</v>
      </c>
      <c r="H347" s="161">
        <v>2.6</v>
      </c>
      <c r="I347" s="162"/>
      <c r="L347" s="158"/>
      <c r="M347" s="163"/>
      <c r="T347" s="164"/>
      <c r="AT347" s="159" t="s">
        <v>160</v>
      </c>
      <c r="AU347" s="159" t="s">
        <v>89</v>
      </c>
      <c r="AV347" s="12" t="s">
        <v>89</v>
      </c>
      <c r="AW347" s="12" t="s">
        <v>31</v>
      </c>
      <c r="AX347" s="12" t="s">
        <v>76</v>
      </c>
      <c r="AY347" s="159" t="s">
        <v>156</v>
      </c>
    </row>
    <row r="348" spans="2:51" s="12" customFormat="1">
      <c r="B348" s="158"/>
      <c r="D348" s="152" t="s">
        <v>160</v>
      </c>
      <c r="E348" s="159" t="s">
        <v>1</v>
      </c>
      <c r="F348" s="160" t="s">
        <v>483</v>
      </c>
      <c r="H348" s="161">
        <v>13.324999999999999</v>
      </c>
      <c r="I348" s="162"/>
      <c r="L348" s="158"/>
      <c r="M348" s="163"/>
      <c r="T348" s="164"/>
      <c r="AT348" s="159" t="s">
        <v>160</v>
      </c>
      <c r="AU348" s="159" t="s">
        <v>89</v>
      </c>
      <c r="AV348" s="12" t="s">
        <v>89</v>
      </c>
      <c r="AW348" s="12" t="s">
        <v>31</v>
      </c>
      <c r="AX348" s="12" t="s">
        <v>76</v>
      </c>
      <c r="AY348" s="159" t="s">
        <v>156</v>
      </c>
    </row>
    <row r="349" spans="2:51" s="12" customFormat="1">
      <c r="B349" s="158"/>
      <c r="D349" s="152" t="s">
        <v>160</v>
      </c>
      <c r="E349" s="159" t="s">
        <v>1</v>
      </c>
      <c r="F349" s="160" t="s">
        <v>484</v>
      </c>
      <c r="H349" s="161">
        <v>1.8</v>
      </c>
      <c r="I349" s="162"/>
      <c r="L349" s="158"/>
      <c r="M349" s="163"/>
      <c r="T349" s="164"/>
      <c r="AT349" s="159" t="s">
        <v>160</v>
      </c>
      <c r="AU349" s="159" t="s">
        <v>89</v>
      </c>
      <c r="AV349" s="12" t="s">
        <v>89</v>
      </c>
      <c r="AW349" s="12" t="s">
        <v>31</v>
      </c>
      <c r="AX349" s="12" t="s">
        <v>76</v>
      </c>
      <c r="AY349" s="159" t="s">
        <v>156</v>
      </c>
    </row>
    <row r="350" spans="2:51" s="12" customFormat="1">
      <c r="B350" s="158"/>
      <c r="D350" s="152" t="s">
        <v>160</v>
      </c>
      <c r="E350" s="159" t="s">
        <v>1</v>
      </c>
      <c r="F350" s="160" t="s">
        <v>485</v>
      </c>
      <c r="H350" s="161">
        <v>7.1820000000000004</v>
      </c>
      <c r="I350" s="162"/>
      <c r="L350" s="158"/>
      <c r="M350" s="163"/>
      <c r="T350" s="164"/>
      <c r="AT350" s="159" t="s">
        <v>160</v>
      </c>
      <c r="AU350" s="159" t="s">
        <v>89</v>
      </c>
      <c r="AV350" s="12" t="s">
        <v>89</v>
      </c>
      <c r="AW350" s="12" t="s">
        <v>31</v>
      </c>
      <c r="AX350" s="12" t="s">
        <v>76</v>
      </c>
      <c r="AY350" s="159" t="s">
        <v>156</v>
      </c>
    </row>
    <row r="351" spans="2:51" s="12" customFormat="1">
      <c r="B351" s="158"/>
      <c r="D351" s="152" t="s">
        <v>160</v>
      </c>
      <c r="E351" s="159" t="s">
        <v>1</v>
      </c>
      <c r="F351" s="160" t="s">
        <v>486</v>
      </c>
      <c r="H351" s="161">
        <v>2.1</v>
      </c>
      <c r="I351" s="162"/>
      <c r="L351" s="158"/>
      <c r="M351" s="163"/>
      <c r="T351" s="164"/>
      <c r="AT351" s="159" t="s">
        <v>160</v>
      </c>
      <c r="AU351" s="159" t="s">
        <v>89</v>
      </c>
      <c r="AV351" s="12" t="s">
        <v>89</v>
      </c>
      <c r="AW351" s="12" t="s">
        <v>31</v>
      </c>
      <c r="AX351" s="12" t="s">
        <v>76</v>
      </c>
      <c r="AY351" s="159" t="s">
        <v>156</v>
      </c>
    </row>
    <row r="352" spans="2:51" s="12" customFormat="1">
      <c r="B352" s="158"/>
      <c r="D352" s="152" t="s">
        <v>160</v>
      </c>
      <c r="E352" s="159" t="s">
        <v>1</v>
      </c>
      <c r="F352" s="160" t="s">
        <v>487</v>
      </c>
      <c r="H352" s="161">
        <v>1.845</v>
      </c>
      <c r="I352" s="162"/>
      <c r="L352" s="158"/>
      <c r="M352" s="163"/>
      <c r="T352" s="164"/>
      <c r="AT352" s="159" t="s">
        <v>160</v>
      </c>
      <c r="AU352" s="159" t="s">
        <v>89</v>
      </c>
      <c r="AV352" s="12" t="s">
        <v>89</v>
      </c>
      <c r="AW352" s="12" t="s">
        <v>31</v>
      </c>
      <c r="AX352" s="12" t="s">
        <v>76</v>
      </c>
      <c r="AY352" s="159" t="s">
        <v>156</v>
      </c>
    </row>
    <row r="353" spans="2:65" s="12" customFormat="1">
      <c r="B353" s="158"/>
      <c r="D353" s="152" t="s">
        <v>160</v>
      </c>
      <c r="E353" s="159" t="s">
        <v>1</v>
      </c>
      <c r="F353" s="160" t="s">
        <v>488</v>
      </c>
      <c r="H353" s="161">
        <v>2.6</v>
      </c>
      <c r="I353" s="162"/>
      <c r="L353" s="158"/>
      <c r="M353" s="163"/>
      <c r="T353" s="164"/>
      <c r="AT353" s="159" t="s">
        <v>160</v>
      </c>
      <c r="AU353" s="159" t="s">
        <v>89</v>
      </c>
      <c r="AV353" s="12" t="s">
        <v>89</v>
      </c>
      <c r="AW353" s="12" t="s">
        <v>31</v>
      </c>
      <c r="AX353" s="12" t="s">
        <v>76</v>
      </c>
      <c r="AY353" s="159" t="s">
        <v>156</v>
      </c>
    </row>
    <row r="354" spans="2:65" s="12" customFormat="1">
      <c r="B354" s="158"/>
      <c r="D354" s="152" t="s">
        <v>160</v>
      </c>
      <c r="E354" s="159" t="s">
        <v>1</v>
      </c>
      <c r="F354" s="160" t="s">
        <v>489</v>
      </c>
      <c r="H354" s="161">
        <v>1.845</v>
      </c>
      <c r="I354" s="162"/>
      <c r="L354" s="158"/>
      <c r="M354" s="163"/>
      <c r="T354" s="164"/>
      <c r="AT354" s="159" t="s">
        <v>160</v>
      </c>
      <c r="AU354" s="159" t="s">
        <v>89</v>
      </c>
      <c r="AV354" s="12" t="s">
        <v>89</v>
      </c>
      <c r="AW354" s="12" t="s">
        <v>31</v>
      </c>
      <c r="AX354" s="12" t="s">
        <v>76</v>
      </c>
      <c r="AY354" s="159" t="s">
        <v>156</v>
      </c>
    </row>
    <row r="355" spans="2:65" s="12" customFormat="1">
      <c r="B355" s="158"/>
      <c r="D355" s="152" t="s">
        <v>160</v>
      </c>
      <c r="E355" s="159" t="s">
        <v>1</v>
      </c>
      <c r="F355" s="160" t="s">
        <v>490</v>
      </c>
      <c r="H355" s="161">
        <v>2.0499999999999998</v>
      </c>
      <c r="I355" s="162"/>
      <c r="L355" s="158"/>
      <c r="M355" s="163"/>
      <c r="T355" s="164"/>
      <c r="AT355" s="159" t="s">
        <v>160</v>
      </c>
      <c r="AU355" s="159" t="s">
        <v>89</v>
      </c>
      <c r="AV355" s="12" t="s">
        <v>89</v>
      </c>
      <c r="AW355" s="12" t="s">
        <v>31</v>
      </c>
      <c r="AX355" s="12" t="s">
        <v>76</v>
      </c>
      <c r="AY355" s="159" t="s">
        <v>156</v>
      </c>
    </row>
    <row r="356" spans="2:65" s="12" customFormat="1">
      <c r="B356" s="158"/>
      <c r="D356" s="152" t="s">
        <v>160</v>
      </c>
      <c r="E356" s="159" t="s">
        <v>1</v>
      </c>
      <c r="F356" s="160" t="s">
        <v>491</v>
      </c>
      <c r="H356" s="161">
        <v>3.3479999999999999</v>
      </c>
      <c r="I356" s="162"/>
      <c r="L356" s="158"/>
      <c r="M356" s="163"/>
      <c r="T356" s="164"/>
      <c r="AT356" s="159" t="s">
        <v>160</v>
      </c>
      <c r="AU356" s="159" t="s">
        <v>89</v>
      </c>
      <c r="AV356" s="12" t="s">
        <v>89</v>
      </c>
      <c r="AW356" s="12" t="s">
        <v>31</v>
      </c>
      <c r="AX356" s="12" t="s">
        <v>76</v>
      </c>
      <c r="AY356" s="159" t="s">
        <v>156</v>
      </c>
    </row>
    <row r="357" spans="2:65" s="12" customFormat="1">
      <c r="B357" s="158"/>
      <c r="D357" s="152" t="s">
        <v>160</v>
      </c>
      <c r="E357" s="159" t="s">
        <v>1</v>
      </c>
      <c r="F357" s="160" t="s">
        <v>492</v>
      </c>
      <c r="H357" s="161">
        <v>2.0499999999999998</v>
      </c>
      <c r="I357" s="162"/>
      <c r="L357" s="158"/>
      <c r="M357" s="163"/>
      <c r="T357" s="164"/>
      <c r="AT357" s="159" t="s">
        <v>160</v>
      </c>
      <c r="AU357" s="159" t="s">
        <v>89</v>
      </c>
      <c r="AV357" s="12" t="s">
        <v>89</v>
      </c>
      <c r="AW357" s="12" t="s">
        <v>31</v>
      </c>
      <c r="AX357" s="12" t="s">
        <v>76</v>
      </c>
      <c r="AY357" s="159" t="s">
        <v>156</v>
      </c>
    </row>
    <row r="358" spans="2:65" s="12" customFormat="1">
      <c r="B358" s="158"/>
      <c r="D358" s="152" t="s">
        <v>160</v>
      </c>
      <c r="E358" s="159" t="s">
        <v>1</v>
      </c>
      <c r="F358" s="160" t="s">
        <v>493</v>
      </c>
      <c r="H358" s="161">
        <v>7.8</v>
      </c>
      <c r="I358" s="162"/>
      <c r="L358" s="158"/>
      <c r="M358" s="163"/>
      <c r="T358" s="164"/>
      <c r="AT358" s="159" t="s">
        <v>160</v>
      </c>
      <c r="AU358" s="159" t="s">
        <v>89</v>
      </c>
      <c r="AV358" s="12" t="s">
        <v>89</v>
      </c>
      <c r="AW358" s="12" t="s">
        <v>31</v>
      </c>
      <c r="AX358" s="12" t="s">
        <v>76</v>
      </c>
      <c r="AY358" s="159" t="s">
        <v>156</v>
      </c>
    </row>
    <row r="359" spans="2:65" s="12" customFormat="1">
      <c r="B359" s="158"/>
      <c r="D359" s="152" t="s">
        <v>160</v>
      </c>
      <c r="E359" s="159" t="s">
        <v>1</v>
      </c>
      <c r="F359" s="160" t="s">
        <v>444</v>
      </c>
      <c r="H359" s="161">
        <v>-2.9</v>
      </c>
      <c r="I359" s="162"/>
      <c r="L359" s="158"/>
      <c r="M359" s="163"/>
      <c r="T359" s="164"/>
      <c r="AT359" s="159" t="s">
        <v>160</v>
      </c>
      <c r="AU359" s="159" t="s">
        <v>89</v>
      </c>
      <c r="AV359" s="12" t="s">
        <v>89</v>
      </c>
      <c r="AW359" s="12" t="s">
        <v>31</v>
      </c>
      <c r="AX359" s="12" t="s">
        <v>76</v>
      </c>
      <c r="AY359" s="159" t="s">
        <v>156</v>
      </c>
    </row>
    <row r="360" spans="2:65" s="15" customFormat="1">
      <c r="B360" s="193"/>
      <c r="D360" s="152" t="s">
        <v>160</v>
      </c>
      <c r="E360" s="194" t="s">
        <v>1</v>
      </c>
      <c r="F360" s="195" t="s">
        <v>494</v>
      </c>
      <c r="H360" s="196">
        <v>52.018000000000001</v>
      </c>
      <c r="I360" s="197"/>
      <c r="L360" s="193"/>
      <c r="M360" s="198"/>
      <c r="T360" s="199"/>
      <c r="AT360" s="194" t="s">
        <v>160</v>
      </c>
      <c r="AU360" s="194" t="s">
        <v>89</v>
      </c>
      <c r="AV360" s="15" t="s">
        <v>163</v>
      </c>
      <c r="AW360" s="15" t="s">
        <v>31</v>
      </c>
      <c r="AX360" s="15" t="s">
        <v>76</v>
      </c>
      <c r="AY360" s="194" t="s">
        <v>156</v>
      </c>
    </row>
    <row r="361" spans="2:65" s="13" customFormat="1">
      <c r="B361" s="165"/>
      <c r="D361" s="152" t="s">
        <v>160</v>
      </c>
      <c r="E361" s="166" t="s">
        <v>1</v>
      </c>
      <c r="F361" s="167" t="s">
        <v>161</v>
      </c>
      <c r="H361" s="168">
        <v>187.16499999999999</v>
      </c>
      <c r="I361" s="169"/>
      <c r="L361" s="165"/>
      <c r="M361" s="170"/>
      <c r="T361" s="171"/>
      <c r="AT361" s="166" t="s">
        <v>160</v>
      </c>
      <c r="AU361" s="166" t="s">
        <v>89</v>
      </c>
      <c r="AV361" s="13" t="s">
        <v>155</v>
      </c>
      <c r="AW361" s="13" t="s">
        <v>31</v>
      </c>
      <c r="AX361" s="13" t="s">
        <v>82</v>
      </c>
      <c r="AY361" s="166" t="s">
        <v>156</v>
      </c>
    </row>
    <row r="362" spans="2:65" s="1" customFormat="1" ht="24.2" customHeight="1">
      <c r="B362" s="136"/>
      <c r="C362" s="137" t="s">
        <v>495</v>
      </c>
      <c r="D362" s="137" t="s">
        <v>157</v>
      </c>
      <c r="E362" s="138" t="s">
        <v>496</v>
      </c>
      <c r="F362" s="139" t="s">
        <v>497</v>
      </c>
      <c r="G362" s="140" t="s">
        <v>396</v>
      </c>
      <c r="H362" s="141">
        <v>28.495000000000001</v>
      </c>
      <c r="I362" s="142"/>
      <c r="J362" s="143">
        <v>0</v>
      </c>
      <c r="K362" s="144"/>
      <c r="L362" s="32"/>
      <c r="M362" s="145" t="s">
        <v>1</v>
      </c>
      <c r="N362" s="146" t="s">
        <v>42</v>
      </c>
      <c r="P362" s="147">
        <f>O362*H362</f>
        <v>0</v>
      </c>
      <c r="Q362" s="147">
        <v>1.341E-5</v>
      </c>
      <c r="R362" s="147">
        <f>Q362*H362</f>
        <v>3.8211795000000001E-4</v>
      </c>
      <c r="S362" s="147">
        <v>9.5999999999999992E-3</v>
      </c>
      <c r="T362" s="148">
        <f>S362*H362</f>
        <v>0.27355199999999996</v>
      </c>
      <c r="AR362" s="149" t="s">
        <v>155</v>
      </c>
      <c r="AT362" s="149" t="s">
        <v>157</v>
      </c>
      <c r="AU362" s="149" t="s">
        <v>89</v>
      </c>
      <c r="AY362" s="17" t="s">
        <v>156</v>
      </c>
      <c r="BE362" s="150">
        <f>IF(N362="základná",J362,0)</f>
        <v>0</v>
      </c>
      <c r="BF362" s="150">
        <f>IF(N362="znížená",J362,0)</f>
        <v>0</v>
      </c>
      <c r="BG362" s="150">
        <f>IF(N362="zákl. prenesená",J362,0)</f>
        <v>0</v>
      </c>
      <c r="BH362" s="150">
        <f>IF(N362="zníž. prenesená",J362,0)</f>
        <v>0</v>
      </c>
      <c r="BI362" s="150">
        <f>IF(N362="nulová",J362,0)</f>
        <v>0</v>
      </c>
      <c r="BJ362" s="17" t="s">
        <v>89</v>
      </c>
      <c r="BK362" s="150">
        <f>ROUND(I362*H362,2)</f>
        <v>0</v>
      </c>
      <c r="BL362" s="17" t="s">
        <v>155</v>
      </c>
      <c r="BM362" s="149" t="s">
        <v>498</v>
      </c>
    </row>
    <row r="363" spans="2:65" s="11" customFormat="1">
      <c r="B363" s="151"/>
      <c r="D363" s="152" t="s">
        <v>160</v>
      </c>
      <c r="E363" s="153" t="s">
        <v>1</v>
      </c>
      <c r="F363" s="154" t="s">
        <v>499</v>
      </c>
      <c r="H363" s="153" t="s">
        <v>1</v>
      </c>
      <c r="I363" s="155"/>
      <c r="L363" s="151"/>
      <c r="M363" s="156"/>
      <c r="T363" s="157"/>
      <c r="AT363" s="153" t="s">
        <v>160</v>
      </c>
      <c r="AU363" s="153" t="s">
        <v>89</v>
      </c>
      <c r="AV363" s="11" t="s">
        <v>82</v>
      </c>
      <c r="AW363" s="11" t="s">
        <v>31</v>
      </c>
      <c r="AX363" s="11" t="s">
        <v>76</v>
      </c>
      <c r="AY363" s="153" t="s">
        <v>156</v>
      </c>
    </row>
    <row r="364" spans="2:65" s="12" customFormat="1">
      <c r="B364" s="158"/>
      <c r="D364" s="152" t="s">
        <v>160</v>
      </c>
      <c r="E364" s="159" t="s">
        <v>1</v>
      </c>
      <c r="F364" s="160" t="s">
        <v>445</v>
      </c>
      <c r="H364" s="161">
        <v>4.8</v>
      </c>
      <c r="I364" s="162"/>
      <c r="L364" s="158"/>
      <c r="M364" s="163"/>
      <c r="T364" s="164"/>
      <c r="AT364" s="159" t="s">
        <v>160</v>
      </c>
      <c r="AU364" s="159" t="s">
        <v>89</v>
      </c>
      <c r="AV364" s="12" t="s">
        <v>89</v>
      </c>
      <c r="AW364" s="12" t="s">
        <v>31</v>
      </c>
      <c r="AX364" s="12" t="s">
        <v>76</v>
      </c>
      <c r="AY364" s="159" t="s">
        <v>156</v>
      </c>
    </row>
    <row r="365" spans="2:65" s="12" customFormat="1">
      <c r="B365" s="158"/>
      <c r="D365" s="152" t="s">
        <v>160</v>
      </c>
      <c r="E365" s="159" t="s">
        <v>1</v>
      </c>
      <c r="F365" s="160" t="s">
        <v>500</v>
      </c>
      <c r="H365" s="161">
        <v>10</v>
      </c>
      <c r="I365" s="162"/>
      <c r="L365" s="158"/>
      <c r="M365" s="163"/>
      <c r="T365" s="164"/>
      <c r="AT365" s="159" t="s">
        <v>160</v>
      </c>
      <c r="AU365" s="159" t="s">
        <v>89</v>
      </c>
      <c r="AV365" s="12" t="s">
        <v>89</v>
      </c>
      <c r="AW365" s="12" t="s">
        <v>31</v>
      </c>
      <c r="AX365" s="12" t="s">
        <v>76</v>
      </c>
      <c r="AY365" s="159" t="s">
        <v>156</v>
      </c>
    </row>
    <row r="366" spans="2:65" s="12" customFormat="1">
      <c r="B366" s="158"/>
      <c r="D366" s="152" t="s">
        <v>160</v>
      </c>
      <c r="E366" s="159" t="s">
        <v>1</v>
      </c>
      <c r="F366" s="160" t="s">
        <v>501</v>
      </c>
      <c r="H366" s="161">
        <v>3.895</v>
      </c>
      <c r="I366" s="162"/>
      <c r="L366" s="158"/>
      <c r="M366" s="163"/>
      <c r="T366" s="164"/>
      <c r="AT366" s="159" t="s">
        <v>160</v>
      </c>
      <c r="AU366" s="159" t="s">
        <v>89</v>
      </c>
      <c r="AV366" s="12" t="s">
        <v>89</v>
      </c>
      <c r="AW366" s="12" t="s">
        <v>31</v>
      </c>
      <c r="AX366" s="12" t="s">
        <v>76</v>
      </c>
      <c r="AY366" s="159" t="s">
        <v>156</v>
      </c>
    </row>
    <row r="367" spans="2:65" s="12" customFormat="1">
      <c r="B367" s="158"/>
      <c r="D367" s="152" t="s">
        <v>160</v>
      </c>
      <c r="E367" s="159" t="s">
        <v>1</v>
      </c>
      <c r="F367" s="160" t="s">
        <v>502</v>
      </c>
      <c r="H367" s="161">
        <v>4.8</v>
      </c>
      <c r="I367" s="162"/>
      <c r="L367" s="158"/>
      <c r="M367" s="163"/>
      <c r="T367" s="164"/>
      <c r="AT367" s="159" t="s">
        <v>160</v>
      </c>
      <c r="AU367" s="159" t="s">
        <v>89</v>
      </c>
      <c r="AV367" s="12" t="s">
        <v>89</v>
      </c>
      <c r="AW367" s="12" t="s">
        <v>31</v>
      </c>
      <c r="AX367" s="12" t="s">
        <v>76</v>
      </c>
      <c r="AY367" s="159" t="s">
        <v>156</v>
      </c>
    </row>
    <row r="368" spans="2:65" s="15" customFormat="1">
      <c r="B368" s="193"/>
      <c r="D368" s="152" t="s">
        <v>160</v>
      </c>
      <c r="E368" s="194" t="s">
        <v>1</v>
      </c>
      <c r="F368" s="195" t="s">
        <v>446</v>
      </c>
      <c r="H368" s="196">
        <v>23.495000000000001</v>
      </c>
      <c r="I368" s="197"/>
      <c r="L368" s="193"/>
      <c r="M368" s="198"/>
      <c r="T368" s="199"/>
      <c r="AT368" s="194" t="s">
        <v>160</v>
      </c>
      <c r="AU368" s="194" t="s">
        <v>89</v>
      </c>
      <c r="AV368" s="15" t="s">
        <v>163</v>
      </c>
      <c r="AW368" s="15" t="s">
        <v>31</v>
      </c>
      <c r="AX368" s="15" t="s">
        <v>76</v>
      </c>
      <c r="AY368" s="194" t="s">
        <v>156</v>
      </c>
    </row>
    <row r="369" spans="2:65" s="12" customFormat="1">
      <c r="B369" s="158"/>
      <c r="D369" s="152" t="s">
        <v>160</v>
      </c>
      <c r="E369" s="159" t="s">
        <v>1</v>
      </c>
      <c r="F369" s="160" t="s">
        <v>503</v>
      </c>
      <c r="H369" s="161">
        <v>5</v>
      </c>
      <c r="I369" s="162"/>
      <c r="L369" s="158"/>
      <c r="M369" s="163"/>
      <c r="T369" s="164"/>
      <c r="AT369" s="159" t="s">
        <v>160</v>
      </c>
      <c r="AU369" s="159" t="s">
        <v>89</v>
      </c>
      <c r="AV369" s="12" t="s">
        <v>89</v>
      </c>
      <c r="AW369" s="12" t="s">
        <v>31</v>
      </c>
      <c r="AX369" s="12" t="s">
        <v>76</v>
      </c>
      <c r="AY369" s="159" t="s">
        <v>156</v>
      </c>
    </row>
    <row r="370" spans="2:65" s="15" customFormat="1">
      <c r="B370" s="193"/>
      <c r="D370" s="152" t="s">
        <v>160</v>
      </c>
      <c r="E370" s="194" t="s">
        <v>1</v>
      </c>
      <c r="F370" s="195" t="s">
        <v>504</v>
      </c>
      <c r="H370" s="196">
        <v>5</v>
      </c>
      <c r="I370" s="197"/>
      <c r="L370" s="193"/>
      <c r="M370" s="198"/>
      <c r="T370" s="199"/>
      <c r="AT370" s="194" t="s">
        <v>160</v>
      </c>
      <c r="AU370" s="194" t="s">
        <v>89</v>
      </c>
      <c r="AV370" s="15" t="s">
        <v>163</v>
      </c>
      <c r="AW370" s="15" t="s">
        <v>31</v>
      </c>
      <c r="AX370" s="15" t="s">
        <v>76</v>
      </c>
      <c r="AY370" s="194" t="s">
        <v>156</v>
      </c>
    </row>
    <row r="371" spans="2:65" s="13" customFormat="1">
      <c r="B371" s="165"/>
      <c r="D371" s="152" t="s">
        <v>160</v>
      </c>
      <c r="E371" s="166" t="s">
        <v>1</v>
      </c>
      <c r="F371" s="167" t="s">
        <v>161</v>
      </c>
      <c r="H371" s="168">
        <v>28.495000000000001</v>
      </c>
      <c r="I371" s="169"/>
      <c r="L371" s="165"/>
      <c r="M371" s="170"/>
      <c r="T371" s="171"/>
      <c r="AT371" s="166" t="s">
        <v>160</v>
      </c>
      <c r="AU371" s="166" t="s">
        <v>89</v>
      </c>
      <c r="AV371" s="13" t="s">
        <v>155</v>
      </c>
      <c r="AW371" s="13" t="s">
        <v>31</v>
      </c>
      <c r="AX371" s="13" t="s">
        <v>82</v>
      </c>
      <c r="AY371" s="166" t="s">
        <v>156</v>
      </c>
    </row>
    <row r="372" spans="2:65" s="1" customFormat="1" ht="37.9" customHeight="1">
      <c r="B372" s="136"/>
      <c r="C372" s="137" t="s">
        <v>7</v>
      </c>
      <c r="D372" s="137" t="s">
        <v>157</v>
      </c>
      <c r="E372" s="138" t="s">
        <v>505</v>
      </c>
      <c r="F372" s="139" t="s">
        <v>506</v>
      </c>
      <c r="G372" s="140" t="s">
        <v>178</v>
      </c>
      <c r="H372" s="141">
        <v>228.46100000000001</v>
      </c>
      <c r="I372" s="142"/>
      <c r="J372" s="143">
        <v>0</v>
      </c>
      <c r="K372" s="144"/>
      <c r="L372" s="32"/>
      <c r="M372" s="145" t="s">
        <v>1</v>
      </c>
      <c r="N372" s="146" t="s">
        <v>42</v>
      </c>
      <c r="P372" s="147">
        <f>O372*H372</f>
        <v>0</v>
      </c>
      <c r="Q372" s="147">
        <v>0</v>
      </c>
      <c r="R372" s="147">
        <f>Q372*H372</f>
        <v>0</v>
      </c>
      <c r="S372" s="147">
        <v>0.14899999999999999</v>
      </c>
      <c r="T372" s="148">
        <f>S372*H372</f>
        <v>34.040689</v>
      </c>
      <c r="AR372" s="149" t="s">
        <v>155</v>
      </c>
      <c r="AT372" s="149" t="s">
        <v>157</v>
      </c>
      <c r="AU372" s="149" t="s">
        <v>89</v>
      </c>
      <c r="AY372" s="17" t="s">
        <v>156</v>
      </c>
      <c r="BE372" s="150">
        <f>IF(N372="základná",J372,0)</f>
        <v>0</v>
      </c>
      <c r="BF372" s="150">
        <f>IF(N372="znížená",J372,0)</f>
        <v>0</v>
      </c>
      <c r="BG372" s="150">
        <f>IF(N372="zákl. prenesená",J372,0)</f>
        <v>0</v>
      </c>
      <c r="BH372" s="150">
        <f>IF(N372="zníž. prenesená",J372,0)</f>
        <v>0</v>
      </c>
      <c r="BI372" s="150">
        <f>IF(N372="nulová",J372,0)</f>
        <v>0</v>
      </c>
      <c r="BJ372" s="17" t="s">
        <v>89</v>
      </c>
      <c r="BK372" s="150">
        <f>ROUND(I372*H372,2)</f>
        <v>0</v>
      </c>
      <c r="BL372" s="17" t="s">
        <v>155</v>
      </c>
      <c r="BM372" s="149" t="s">
        <v>507</v>
      </c>
    </row>
    <row r="373" spans="2:65" s="11" customFormat="1">
      <c r="B373" s="151"/>
      <c r="D373" s="152" t="s">
        <v>160</v>
      </c>
      <c r="E373" s="153" t="s">
        <v>1</v>
      </c>
      <c r="F373" s="154" t="s">
        <v>508</v>
      </c>
      <c r="H373" s="153" t="s">
        <v>1</v>
      </c>
      <c r="I373" s="155"/>
      <c r="L373" s="151"/>
      <c r="M373" s="156"/>
      <c r="T373" s="157"/>
      <c r="AT373" s="153" t="s">
        <v>160</v>
      </c>
      <c r="AU373" s="153" t="s">
        <v>89</v>
      </c>
      <c r="AV373" s="11" t="s">
        <v>82</v>
      </c>
      <c r="AW373" s="11" t="s">
        <v>31</v>
      </c>
      <c r="AX373" s="11" t="s">
        <v>76</v>
      </c>
      <c r="AY373" s="153" t="s">
        <v>156</v>
      </c>
    </row>
    <row r="374" spans="2:65" s="11" customFormat="1">
      <c r="B374" s="151"/>
      <c r="D374" s="152" t="s">
        <v>160</v>
      </c>
      <c r="E374" s="153" t="s">
        <v>1</v>
      </c>
      <c r="F374" s="154" t="s">
        <v>509</v>
      </c>
      <c r="H374" s="153" t="s">
        <v>1</v>
      </c>
      <c r="I374" s="155"/>
      <c r="L374" s="151"/>
      <c r="M374" s="156"/>
      <c r="T374" s="157"/>
      <c r="AT374" s="153" t="s">
        <v>160</v>
      </c>
      <c r="AU374" s="153" t="s">
        <v>89</v>
      </c>
      <c r="AV374" s="11" t="s">
        <v>82</v>
      </c>
      <c r="AW374" s="11" t="s">
        <v>31</v>
      </c>
      <c r="AX374" s="11" t="s">
        <v>76</v>
      </c>
      <c r="AY374" s="153" t="s">
        <v>156</v>
      </c>
    </row>
    <row r="375" spans="2:65" s="11" customFormat="1">
      <c r="B375" s="151"/>
      <c r="D375" s="152" t="s">
        <v>160</v>
      </c>
      <c r="E375" s="153" t="s">
        <v>1</v>
      </c>
      <c r="F375" s="154" t="s">
        <v>510</v>
      </c>
      <c r="H375" s="153" t="s">
        <v>1</v>
      </c>
      <c r="I375" s="155"/>
      <c r="L375" s="151"/>
      <c r="M375" s="156"/>
      <c r="T375" s="157"/>
      <c r="AT375" s="153" t="s">
        <v>160</v>
      </c>
      <c r="AU375" s="153" t="s">
        <v>89</v>
      </c>
      <c r="AV375" s="11" t="s">
        <v>82</v>
      </c>
      <c r="AW375" s="11" t="s">
        <v>31</v>
      </c>
      <c r="AX375" s="11" t="s">
        <v>76</v>
      </c>
      <c r="AY375" s="153" t="s">
        <v>156</v>
      </c>
    </row>
    <row r="376" spans="2:65" s="11" customFormat="1">
      <c r="B376" s="151"/>
      <c r="D376" s="152" t="s">
        <v>160</v>
      </c>
      <c r="E376" s="153" t="s">
        <v>1</v>
      </c>
      <c r="F376" s="154" t="s">
        <v>454</v>
      </c>
      <c r="H376" s="153" t="s">
        <v>1</v>
      </c>
      <c r="I376" s="155"/>
      <c r="L376" s="151"/>
      <c r="M376" s="156"/>
      <c r="T376" s="157"/>
      <c r="AT376" s="153" t="s">
        <v>160</v>
      </c>
      <c r="AU376" s="153" t="s">
        <v>89</v>
      </c>
      <c r="AV376" s="11" t="s">
        <v>82</v>
      </c>
      <c r="AW376" s="11" t="s">
        <v>31</v>
      </c>
      <c r="AX376" s="11" t="s">
        <v>76</v>
      </c>
      <c r="AY376" s="153" t="s">
        <v>156</v>
      </c>
    </row>
    <row r="377" spans="2:65" s="12" customFormat="1">
      <c r="B377" s="158"/>
      <c r="D377" s="152" t="s">
        <v>160</v>
      </c>
      <c r="E377" s="159" t="s">
        <v>1</v>
      </c>
      <c r="F377" s="160" t="s">
        <v>511</v>
      </c>
      <c r="H377" s="161">
        <v>1.4350000000000001</v>
      </c>
      <c r="I377" s="162"/>
      <c r="L377" s="158"/>
      <c r="M377" s="163"/>
      <c r="T377" s="164"/>
      <c r="AT377" s="159" t="s">
        <v>160</v>
      </c>
      <c r="AU377" s="159" t="s">
        <v>89</v>
      </c>
      <c r="AV377" s="12" t="s">
        <v>89</v>
      </c>
      <c r="AW377" s="12" t="s">
        <v>31</v>
      </c>
      <c r="AX377" s="12" t="s">
        <v>76</v>
      </c>
      <c r="AY377" s="159" t="s">
        <v>156</v>
      </c>
    </row>
    <row r="378" spans="2:65" s="12" customFormat="1">
      <c r="B378" s="158"/>
      <c r="D378" s="152" t="s">
        <v>160</v>
      </c>
      <c r="E378" s="159" t="s">
        <v>1</v>
      </c>
      <c r="F378" s="160" t="s">
        <v>512</v>
      </c>
      <c r="H378" s="161">
        <v>1.845</v>
      </c>
      <c r="I378" s="162"/>
      <c r="L378" s="158"/>
      <c r="M378" s="163"/>
      <c r="T378" s="164"/>
      <c r="AT378" s="159" t="s">
        <v>160</v>
      </c>
      <c r="AU378" s="159" t="s">
        <v>89</v>
      </c>
      <c r="AV378" s="12" t="s">
        <v>89</v>
      </c>
      <c r="AW378" s="12" t="s">
        <v>31</v>
      </c>
      <c r="AX378" s="12" t="s">
        <v>76</v>
      </c>
      <c r="AY378" s="159" t="s">
        <v>156</v>
      </c>
    </row>
    <row r="379" spans="2:65" s="12" customFormat="1">
      <c r="B379" s="158"/>
      <c r="D379" s="152" t="s">
        <v>160</v>
      </c>
      <c r="E379" s="159" t="s">
        <v>1</v>
      </c>
      <c r="F379" s="160" t="s">
        <v>513</v>
      </c>
      <c r="H379" s="161">
        <v>8.5310000000000006</v>
      </c>
      <c r="I379" s="162"/>
      <c r="L379" s="158"/>
      <c r="M379" s="163"/>
      <c r="T379" s="164"/>
      <c r="AT379" s="159" t="s">
        <v>160</v>
      </c>
      <c r="AU379" s="159" t="s">
        <v>89</v>
      </c>
      <c r="AV379" s="12" t="s">
        <v>89</v>
      </c>
      <c r="AW379" s="12" t="s">
        <v>31</v>
      </c>
      <c r="AX379" s="12" t="s">
        <v>76</v>
      </c>
      <c r="AY379" s="159" t="s">
        <v>156</v>
      </c>
    </row>
    <row r="380" spans="2:65" s="12" customFormat="1">
      <c r="B380" s="158"/>
      <c r="D380" s="152" t="s">
        <v>160</v>
      </c>
      <c r="E380" s="159" t="s">
        <v>1</v>
      </c>
      <c r="F380" s="160" t="s">
        <v>514</v>
      </c>
      <c r="H380" s="161">
        <v>8.125</v>
      </c>
      <c r="I380" s="162"/>
      <c r="L380" s="158"/>
      <c r="M380" s="163"/>
      <c r="T380" s="164"/>
      <c r="AT380" s="159" t="s">
        <v>160</v>
      </c>
      <c r="AU380" s="159" t="s">
        <v>89</v>
      </c>
      <c r="AV380" s="12" t="s">
        <v>89</v>
      </c>
      <c r="AW380" s="12" t="s">
        <v>31</v>
      </c>
      <c r="AX380" s="12" t="s">
        <v>76</v>
      </c>
      <c r="AY380" s="159" t="s">
        <v>156</v>
      </c>
    </row>
    <row r="381" spans="2:65" s="12" customFormat="1">
      <c r="B381" s="158"/>
      <c r="D381" s="152" t="s">
        <v>160</v>
      </c>
      <c r="E381" s="159" t="s">
        <v>1</v>
      </c>
      <c r="F381" s="160" t="s">
        <v>515</v>
      </c>
      <c r="H381" s="161">
        <v>8.2880000000000003</v>
      </c>
      <c r="I381" s="162"/>
      <c r="L381" s="158"/>
      <c r="M381" s="163"/>
      <c r="T381" s="164"/>
      <c r="AT381" s="159" t="s">
        <v>160</v>
      </c>
      <c r="AU381" s="159" t="s">
        <v>89</v>
      </c>
      <c r="AV381" s="12" t="s">
        <v>89</v>
      </c>
      <c r="AW381" s="12" t="s">
        <v>31</v>
      </c>
      <c r="AX381" s="12" t="s">
        <v>76</v>
      </c>
      <c r="AY381" s="159" t="s">
        <v>156</v>
      </c>
    </row>
    <row r="382" spans="2:65" s="12" customFormat="1">
      <c r="B382" s="158"/>
      <c r="D382" s="152" t="s">
        <v>160</v>
      </c>
      <c r="E382" s="159" t="s">
        <v>1</v>
      </c>
      <c r="F382" s="160" t="s">
        <v>516</v>
      </c>
      <c r="H382" s="161">
        <v>1.845</v>
      </c>
      <c r="I382" s="162"/>
      <c r="L382" s="158"/>
      <c r="M382" s="163"/>
      <c r="T382" s="164"/>
      <c r="AT382" s="159" t="s">
        <v>160</v>
      </c>
      <c r="AU382" s="159" t="s">
        <v>89</v>
      </c>
      <c r="AV382" s="12" t="s">
        <v>89</v>
      </c>
      <c r="AW382" s="12" t="s">
        <v>31</v>
      </c>
      <c r="AX382" s="12" t="s">
        <v>76</v>
      </c>
      <c r="AY382" s="159" t="s">
        <v>156</v>
      </c>
    </row>
    <row r="383" spans="2:65" s="12" customFormat="1">
      <c r="B383" s="158"/>
      <c r="D383" s="152" t="s">
        <v>160</v>
      </c>
      <c r="E383" s="159" t="s">
        <v>1</v>
      </c>
      <c r="F383" s="160" t="s">
        <v>517</v>
      </c>
      <c r="H383" s="161">
        <v>3.738</v>
      </c>
      <c r="I383" s="162"/>
      <c r="L383" s="158"/>
      <c r="M383" s="163"/>
      <c r="T383" s="164"/>
      <c r="AT383" s="159" t="s">
        <v>160</v>
      </c>
      <c r="AU383" s="159" t="s">
        <v>89</v>
      </c>
      <c r="AV383" s="12" t="s">
        <v>89</v>
      </c>
      <c r="AW383" s="12" t="s">
        <v>31</v>
      </c>
      <c r="AX383" s="12" t="s">
        <v>76</v>
      </c>
      <c r="AY383" s="159" t="s">
        <v>156</v>
      </c>
    </row>
    <row r="384" spans="2:65" s="12" customFormat="1">
      <c r="B384" s="158"/>
      <c r="D384" s="152" t="s">
        <v>160</v>
      </c>
      <c r="E384" s="159" t="s">
        <v>1</v>
      </c>
      <c r="F384" s="160" t="s">
        <v>518</v>
      </c>
      <c r="H384" s="161">
        <v>-1.6</v>
      </c>
      <c r="I384" s="162"/>
      <c r="L384" s="158"/>
      <c r="M384" s="163"/>
      <c r="T384" s="164"/>
      <c r="AT384" s="159" t="s">
        <v>160</v>
      </c>
      <c r="AU384" s="159" t="s">
        <v>89</v>
      </c>
      <c r="AV384" s="12" t="s">
        <v>89</v>
      </c>
      <c r="AW384" s="12" t="s">
        <v>31</v>
      </c>
      <c r="AX384" s="12" t="s">
        <v>76</v>
      </c>
      <c r="AY384" s="159" t="s">
        <v>156</v>
      </c>
    </row>
    <row r="385" spans="2:51" s="12" customFormat="1">
      <c r="B385" s="158"/>
      <c r="D385" s="152" t="s">
        <v>160</v>
      </c>
      <c r="E385" s="159" t="s">
        <v>1</v>
      </c>
      <c r="F385" s="160" t="s">
        <v>519</v>
      </c>
      <c r="H385" s="161">
        <v>2.0499999999999998</v>
      </c>
      <c r="I385" s="162"/>
      <c r="L385" s="158"/>
      <c r="M385" s="163"/>
      <c r="T385" s="164"/>
      <c r="AT385" s="159" t="s">
        <v>160</v>
      </c>
      <c r="AU385" s="159" t="s">
        <v>89</v>
      </c>
      <c r="AV385" s="12" t="s">
        <v>89</v>
      </c>
      <c r="AW385" s="12" t="s">
        <v>31</v>
      </c>
      <c r="AX385" s="12" t="s">
        <v>76</v>
      </c>
      <c r="AY385" s="159" t="s">
        <v>156</v>
      </c>
    </row>
    <row r="386" spans="2:51" s="12" customFormat="1">
      <c r="B386" s="158"/>
      <c r="D386" s="152" t="s">
        <v>160</v>
      </c>
      <c r="E386" s="159" t="s">
        <v>1</v>
      </c>
      <c r="F386" s="160" t="s">
        <v>520</v>
      </c>
      <c r="H386" s="161">
        <v>3.5750000000000002</v>
      </c>
      <c r="I386" s="162"/>
      <c r="L386" s="158"/>
      <c r="M386" s="163"/>
      <c r="T386" s="164"/>
      <c r="AT386" s="159" t="s">
        <v>160</v>
      </c>
      <c r="AU386" s="159" t="s">
        <v>89</v>
      </c>
      <c r="AV386" s="12" t="s">
        <v>89</v>
      </c>
      <c r="AW386" s="12" t="s">
        <v>31</v>
      </c>
      <c r="AX386" s="12" t="s">
        <v>76</v>
      </c>
      <c r="AY386" s="159" t="s">
        <v>156</v>
      </c>
    </row>
    <row r="387" spans="2:51" s="12" customFormat="1">
      <c r="B387" s="158"/>
      <c r="D387" s="152" t="s">
        <v>160</v>
      </c>
      <c r="E387" s="159" t="s">
        <v>1</v>
      </c>
      <c r="F387" s="160" t="s">
        <v>521</v>
      </c>
      <c r="H387" s="161">
        <v>3.5550000000000002</v>
      </c>
      <c r="I387" s="162"/>
      <c r="L387" s="158"/>
      <c r="M387" s="163"/>
      <c r="T387" s="164"/>
      <c r="AT387" s="159" t="s">
        <v>160</v>
      </c>
      <c r="AU387" s="159" t="s">
        <v>89</v>
      </c>
      <c r="AV387" s="12" t="s">
        <v>89</v>
      </c>
      <c r="AW387" s="12" t="s">
        <v>31</v>
      </c>
      <c r="AX387" s="12" t="s">
        <v>76</v>
      </c>
      <c r="AY387" s="159" t="s">
        <v>156</v>
      </c>
    </row>
    <row r="388" spans="2:51" s="12" customFormat="1">
      <c r="B388" s="158"/>
      <c r="D388" s="152" t="s">
        <v>160</v>
      </c>
      <c r="E388" s="159" t="s">
        <v>1</v>
      </c>
      <c r="F388" s="160" t="s">
        <v>522</v>
      </c>
      <c r="H388" s="161">
        <v>47.45</v>
      </c>
      <c r="I388" s="162"/>
      <c r="L388" s="158"/>
      <c r="M388" s="163"/>
      <c r="T388" s="164"/>
      <c r="AT388" s="159" t="s">
        <v>160</v>
      </c>
      <c r="AU388" s="159" t="s">
        <v>89</v>
      </c>
      <c r="AV388" s="12" t="s">
        <v>89</v>
      </c>
      <c r="AW388" s="12" t="s">
        <v>31</v>
      </c>
      <c r="AX388" s="12" t="s">
        <v>76</v>
      </c>
      <c r="AY388" s="159" t="s">
        <v>156</v>
      </c>
    </row>
    <row r="389" spans="2:51" s="12" customFormat="1">
      <c r="B389" s="158"/>
      <c r="D389" s="152" t="s">
        <v>160</v>
      </c>
      <c r="E389" s="159" t="s">
        <v>1</v>
      </c>
      <c r="F389" s="160" t="s">
        <v>523</v>
      </c>
      <c r="H389" s="161">
        <v>-5.4</v>
      </c>
      <c r="I389" s="162"/>
      <c r="L389" s="158"/>
      <c r="M389" s="163"/>
      <c r="T389" s="164"/>
      <c r="AT389" s="159" t="s">
        <v>160</v>
      </c>
      <c r="AU389" s="159" t="s">
        <v>89</v>
      </c>
      <c r="AV389" s="12" t="s">
        <v>89</v>
      </c>
      <c r="AW389" s="12" t="s">
        <v>31</v>
      </c>
      <c r="AX389" s="12" t="s">
        <v>76</v>
      </c>
      <c r="AY389" s="159" t="s">
        <v>156</v>
      </c>
    </row>
    <row r="390" spans="2:51" s="12" customFormat="1">
      <c r="B390" s="158"/>
      <c r="D390" s="152" t="s">
        <v>160</v>
      </c>
      <c r="E390" s="159" t="s">
        <v>1</v>
      </c>
      <c r="F390" s="160" t="s">
        <v>524</v>
      </c>
      <c r="H390" s="161">
        <v>2.0499999999999998</v>
      </c>
      <c r="I390" s="162"/>
      <c r="L390" s="158"/>
      <c r="M390" s="163"/>
      <c r="T390" s="164"/>
      <c r="AT390" s="159" t="s">
        <v>160</v>
      </c>
      <c r="AU390" s="159" t="s">
        <v>89</v>
      </c>
      <c r="AV390" s="12" t="s">
        <v>89</v>
      </c>
      <c r="AW390" s="12" t="s">
        <v>31</v>
      </c>
      <c r="AX390" s="12" t="s">
        <v>76</v>
      </c>
      <c r="AY390" s="159" t="s">
        <v>156</v>
      </c>
    </row>
    <row r="391" spans="2:51" s="15" customFormat="1">
      <c r="B391" s="193"/>
      <c r="D391" s="152" t="s">
        <v>160</v>
      </c>
      <c r="E391" s="194" t="s">
        <v>1</v>
      </c>
      <c r="F391" s="195" t="s">
        <v>525</v>
      </c>
      <c r="H391" s="196">
        <v>85.486999999999995</v>
      </c>
      <c r="I391" s="197"/>
      <c r="L391" s="193"/>
      <c r="M391" s="198"/>
      <c r="T391" s="199"/>
      <c r="AT391" s="194" t="s">
        <v>160</v>
      </c>
      <c r="AU391" s="194" t="s">
        <v>89</v>
      </c>
      <c r="AV391" s="15" t="s">
        <v>163</v>
      </c>
      <c r="AW391" s="15" t="s">
        <v>31</v>
      </c>
      <c r="AX391" s="15" t="s">
        <v>76</v>
      </c>
      <c r="AY391" s="194" t="s">
        <v>156</v>
      </c>
    </row>
    <row r="392" spans="2:51" s="11" customFormat="1">
      <c r="B392" s="151"/>
      <c r="D392" s="152" t="s">
        <v>160</v>
      </c>
      <c r="E392" s="153" t="s">
        <v>1</v>
      </c>
      <c r="F392" s="154" t="s">
        <v>526</v>
      </c>
      <c r="H392" s="153" t="s">
        <v>1</v>
      </c>
      <c r="I392" s="155"/>
      <c r="L392" s="151"/>
      <c r="M392" s="156"/>
      <c r="T392" s="157"/>
      <c r="AT392" s="153" t="s">
        <v>160</v>
      </c>
      <c r="AU392" s="153" t="s">
        <v>89</v>
      </c>
      <c r="AV392" s="11" t="s">
        <v>82</v>
      </c>
      <c r="AW392" s="11" t="s">
        <v>31</v>
      </c>
      <c r="AX392" s="11" t="s">
        <v>76</v>
      </c>
      <c r="AY392" s="153" t="s">
        <v>156</v>
      </c>
    </row>
    <row r="393" spans="2:51" s="12" customFormat="1">
      <c r="B393" s="158"/>
      <c r="D393" s="152" t="s">
        <v>160</v>
      </c>
      <c r="E393" s="159" t="s">
        <v>1</v>
      </c>
      <c r="F393" s="160" t="s">
        <v>527</v>
      </c>
      <c r="H393" s="161">
        <v>5.67</v>
      </c>
      <c r="I393" s="162"/>
      <c r="L393" s="158"/>
      <c r="M393" s="163"/>
      <c r="T393" s="164"/>
      <c r="AT393" s="159" t="s">
        <v>160</v>
      </c>
      <c r="AU393" s="159" t="s">
        <v>89</v>
      </c>
      <c r="AV393" s="12" t="s">
        <v>89</v>
      </c>
      <c r="AW393" s="12" t="s">
        <v>31</v>
      </c>
      <c r="AX393" s="12" t="s">
        <v>76</v>
      </c>
      <c r="AY393" s="159" t="s">
        <v>156</v>
      </c>
    </row>
    <row r="394" spans="2:51" s="12" customFormat="1">
      <c r="B394" s="158"/>
      <c r="D394" s="152" t="s">
        <v>160</v>
      </c>
      <c r="E394" s="159" t="s">
        <v>1</v>
      </c>
      <c r="F394" s="160" t="s">
        <v>528</v>
      </c>
      <c r="H394" s="161">
        <v>1.4350000000000001</v>
      </c>
      <c r="I394" s="162"/>
      <c r="L394" s="158"/>
      <c r="M394" s="163"/>
      <c r="T394" s="164"/>
      <c r="AT394" s="159" t="s">
        <v>160</v>
      </c>
      <c r="AU394" s="159" t="s">
        <v>89</v>
      </c>
      <c r="AV394" s="12" t="s">
        <v>89</v>
      </c>
      <c r="AW394" s="12" t="s">
        <v>31</v>
      </c>
      <c r="AX394" s="12" t="s">
        <v>76</v>
      </c>
      <c r="AY394" s="159" t="s">
        <v>156</v>
      </c>
    </row>
    <row r="395" spans="2:51" s="12" customFormat="1">
      <c r="B395" s="158"/>
      <c r="D395" s="152" t="s">
        <v>160</v>
      </c>
      <c r="E395" s="159" t="s">
        <v>1</v>
      </c>
      <c r="F395" s="160" t="s">
        <v>529</v>
      </c>
      <c r="H395" s="161">
        <v>55.070999999999998</v>
      </c>
      <c r="I395" s="162"/>
      <c r="L395" s="158"/>
      <c r="M395" s="163"/>
      <c r="T395" s="164"/>
      <c r="AT395" s="159" t="s">
        <v>160</v>
      </c>
      <c r="AU395" s="159" t="s">
        <v>89</v>
      </c>
      <c r="AV395" s="12" t="s">
        <v>89</v>
      </c>
      <c r="AW395" s="12" t="s">
        <v>31</v>
      </c>
      <c r="AX395" s="12" t="s">
        <v>76</v>
      </c>
      <c r="AY395" s="159" t="s">
        <v>156</v>
      </c>
    </row>
    <row r="396" spans="2:51" s="12" customFormat="1">
      <c r="B396" s="158"/>
      <c r="D396" s="152" t="s">
        <v>160</v>
      </c>
      <c r="E396" s="159" t="s">
        <v>1</v>
      </c>
      <c r="F396" s="160" t="s">
        <v>530</v>
      </c>
      <c r="H396" s="161">
        <v>-3.2</v>
      </c>
      <c r="I396" s="162"/>
      <c r="L396" s="158"/>
      <c r="M396" s="163"/>
      <c r="T396" s="164"/>
      <c r="AT396" s="159" t="s">
        <v>160</v>
      </c>
      <c r="AU396" s="159" t="s">
        <v>89</v>
      </c>
      <c r="AV396" s="12" t="s">
        <v>89</v>
      </c>
      <c r="AW396" s="12" t="s">
        <v>31</v>
      </c>
      <c r="AX396" s="12" t="s">
        <v>76</v>
      </c>
      <c r="AY396" s="159" t="s">
        <v>156</v>
      </c>
    </row>
    <row r="397" spans="2:51" s="12" customFormat="1">
      <c r="B397" s="158"/>
      <c r="D397" s="152" t="s">
        <v>160</v>
      </c>
      <c r="E397" s="159" t="s">
        <v>1</v>
      </c>
      <c r="F397" s="160" t="s">
        <v>531</v>
      </c>
      <c r="H397" s="161">
        <v>14.95</v>
      </c>
      <c r="I397" s="162"/>
      <c r="L397" s="158"/>
      <c r="M397" s="163"/>
      <c r="T397" s="164"/>
      <c r="AT397" s="159" t="s">
        <v>160</v>
      </c>
      <c r="AU397" s="159" t="s">
        <v>89</v>
      </c>
      <c r="AV397" s="12" t="s">
        <v>89</v>
      </c>
      <c r="AW397" s="12" t="s">
        <v>31</v>
      </c>
      <c r="AX397" s="12" t="s">
        <v>76</v>
      </c>
      <c r="AY397" s="159" t="s">
        <v>156</v>
      </c>
    </row>
    <row r="398" spans="2:51" s="12" customFormat="1">
      <c r="B398" s="158"/>
      <c r="D398" s="152" t="s">
        <v>160</v>
      </c>
      <c r="E398" s="159" t="s">
        <v>1</v>
      </c>
      <c r="F398" s="160" t="s">
        <v>532</v>
      </c>
      <c r="H398" s="161">
        <v>-1.8</v>
      </c>
      <c r="I398" s="162"/>
      <c r="L398" s="158"/>
      <c r="M398" s="163"/>
      <c r="T398" s="164"/>
      <c r="AT398" s="159" t="s">
        <v>160</v>
      </c>
      <c r="AU398" s="159" t="s">
        <v>89</v>
      </c>
      <c r="AV398" s="12" t="s">
        <v>89</v>
      </c>
      <c r="AW398" s="12" t="s">
        <v>31</v>
      </c>
      <c r="AX398" s="12" t="s">
        <v>76</v>
      </c>
      <c r="AY398" s="159" t="s">
        <v>156</v>
      </c>
    </row>
    <row r="399" spans="2:51" s="12" customFormat="1">
      <c r="B399" s="158"/>
      <c r="D399" s="152" t="s">
        <v>160</v>
      </c>
      <c r="E399" s="159" t="s">
        <v>1</v>
      </c>
      <c r="F399" s="160" t="s">
        <v>533</v>
      </c>
      <c r="H399" s="161">
        <v>5.9080000000000004</v>
      </c>
      <c r="I399" s="162"/>
      <c r="L399" s="158"/>
      <c r="M399" s="163"/>
      <c r="T399" s="164"/>
      <c r="AT399" s="159" t="s">
        <v>160</v>
      </c>
      <c r="AU399" s="159" t="s">
        <v>89</v>
      </c>
      <c r="AV399" s="12" t="s">
        <v>89</v>
      </c>
      <c r="AW399" s="12" t="s">
        <v>31</v>
      </c>
      <c r="AX399" s="12" t="s">
        <v>76</v>
      </c>
      <c r="AY399" s="159" t="s">
        <v>156</v>
      </c>
    </row>
    <row r="400" spans="2:51" s="12" customFormat="1">
      <c r="B400" s="158"/>
      <c r="D400" s="152" t="s">
        <v>160</v>
      </c>
      <c r="E400" s="159" t="s">
        <v>1</v>
      </c>
      <c r="F400" s="160" t="s">
        <v>534</v>
      </c>
      <c r="H400" s="161">
        <v>1.845</v>
      </c>
      <c r="I400" s="162"/>
      <c r="L400" s="158"/>
      <c r="M400" s="163"/>
      <c r="T400" s="164"/>
      <c r="AT400" s="159" t="s">
        <v>160</v>
      </c>
      <c r="AU400" s="159" t="s">
        <v>89</v>
      </c>
      <c r="AV400" s="12" t="s">
        <v>89</v>
      </c>
      <c r="AW400" s="12" t="s">
        <v>31</v>
      </c>
      <c r="AX400" s="12" t="s">
        <v>76</v>
      </c>
      <c r="AY400" s="159" t="s">
        <v>156</v>
      </c>
    </row>
    <row r="401" spans="2:51" s="12" customFormat="1">
      <c r="B401" s="158"/>
      <c r="D401" s="152" t="s">
        <v>160</v>
      </c>
      <c r="E401" s="159" t="s">
        <v>1</v>
      </c>
      <c r="F401" s="160" t="s">
        <v>535</v>
      </c>
      <c r="H401" s="161">
        <v>1.845</v>
      </c>
      <c r="I401" s="162"/>
      <c r="L401" s="158"/>
      <c r="M401" s="163"/>
      <c r="T401" s="164"/>
      <c r="AT401" s="159" t="s">
        <v>160</v>
      </c>
      <c r="AU401" s="159" t="s">
        <v>89</v>
      </c>
      <c r="AV401" s="12" t="s">
        <v>89</v>
      </c>
      <c r="AW401" s="12" t="s">
        <v>31</v>
      </c>
      <c r="AX401" s="12" t="s">
        <v>76</v>
      </c>
      <c r="AY401" s="159" t="s">
        <v>156</v>
      </c>
    </row>
    <row r="402" spans="2:51" s="12" customFormat="1">
      <c r="B402" s="158"/>
      <c r="D402" s="152" t="s">
        <v>160</v>
      </c>
      <c r="E402" s="159" t="s">
        <v>1</v>
      </c>
      <c r="F402" s="160" t="s">
        <v>536</v>
      </c>
      <c r="H402" s="161">
        <v>3.9</v>
      </c>
      <c r="I402" s="162"/>
      <c r="L402" s="158"/>
      <c r="M402" s="163"/>
      <c r="T402" s="164"/>
      <c r="AT402" s="159" t="s">
        <v>160</v>
      </c>
      <c r="AU402" s="159" t="s">
        <v>89</v>
      </c>
      <c r="AV402" s="12" t="s">
        <v>89</v>
      </c>
      <c r="AW402" s="12" t="s">
        <v>31</v>
      </c>
      <c r="AX402" s="12" t="s">
        <v>76</v>
      </c>
      <c r="AY402" s="159" t="s">
        <v>156</v>
      </c>
    </row>
    <row r="403" spans="2:51" s="12" customFormat="1">
      <c r="B403" s="158"/>
      <c r="D403" s="152" t="s">
        <v>160</v>
      </c>
      <c r="E403" s="159" t="s">
        <v>1</v>
      </c>
      <c r="F403" s="160" t="s">
        <v>532</v>
      </c>
      <c r="H403" s="161">
        <v>-1.8</v>
      </c>
      <c r="I403" s="162"/>
      <c r="L403" s="158"/>
      <c r="M403" s="163"/>
      <c r="T403" s="164"/>
      <c r="AT403" s="159" t="s">
        <v>160</v>
      </c>
      <c r="AU403" s="159" t="s">
        <v>89</v>
      </c>
      <c r="AV403" s="12" t="s">
        <v>89</v>
      </c>
      <c r="AW403" s="12" t="s">
        <v>31</v>
      </c>
      <c r="AX403" s="12" t="s">
        <v>76</v>
      </c>
      <c r="AY403" s="159" t="s">
        <v>156</v>
      </c>
    </row>
    <row r="404" spans="2:51" s="15" customFormat="1">
      <c r="B404" s="193"/>
      <c r="D404" s="152" t="s">
        <v>160</v>
      </c>
      <c r="E404" s="194" t="s">
        <v>1</v>
      </c>
      <c r="F404" s="195" t="s">
        <v>477</v>
      </c>
      <c r="H404" s="196">
        <v>83.823999999999998</v>
      </c>
      <c r="I404" s="197"/>
      <c r="L404" s="193"/>
      <c r="M404" s="198"/>
      <c r="T404" s="199"/>
      <c r="AT404" s="194" t="s">
        <v>160</v>
      </c>
      <c r="AU404" s="194" t="s">
        <v>89</v>
      </c>
      <c r="AV404" s="15" t="s">
        <v>163</v>
      </c>
      <c r="AW404" s="15" t="s">
        <v>31</v>
      </c>
      <c r="AX404" s="15" t="s">
        <v>76</v>
      </c>
      <c r="AY404" s="194" t="s">
        <v>156</v>
      </c>
    </row>
    <row r="405" spans="2:51" s="11" customFormat="1">
      <c r="B405" s="151"/>
      <c r="D405" s="152" t="s">
        <v>160</v>
      </c>
      <c r="E405" s="153" t="s">
        <v>1</v>
      </c>
      <c r="F405" s="154" t="s">
        <v>478</v>
      </c>
      <c r="H405" s="153" t="s">
        <v>1</v>
      </c>
      <c r="I405" s="155"/>
      <c r="L405" s="151"/>
      <c r="M405" s="156"/>
      <c r="T405" s="157"/>
      <c r="AT405" s="153" t="s">
        <v>160</v>
      </c>
      <c r="AU405" s="153" t="s">
        <v>89</v>
      </c>
      <c r="AV405" s="11" t="s">
        <v>82</v>
      </c>
      <c r="AW405" s="11" t="s">
        <v>31</v>
      </c>
      <c r="AX405" s="11" t="s">
        <v>76</v>
      </c>
      <c r="AY405" s="153" t="s">
        <v>156</v>
      </c>
    </row>
    <row r="406" spans="2:51" s="12" customFormat="1">
      <c r="B406" s="158"/>
      <c r="D406" s="152" t="s">
        <v>160</v>
      </c>
      <c r="E406" s="159" t="s">
        <v>1</v>
      </c>
      <c r="F406" s="160" t="s">
        <v>537</v>
      </c>
      <c r="H406" s="161">
        <v>13.65</v>
      </c>
      <c r="I406" s="162"/>
      <c r="L406" s="158"/>
      <c r="M406" s="163"/>
      <c r="T406" s="164"/>
      <c r="AT406" s="159" t="s">
        <v>160</v>
      </c>
      <c r="AU406" s="159" t="s">
        <v>89</v>
      </c>
      <c r="AV406" s="12" t="s">
        <v>89</v>
      </c>
      <c r="AW406" s="12" t="s">
        <v>31</v>
      </c>
      <c r="AX406" s="12" t="s">
        <v>76</v>
      </c>
      <c r="AY406" s="159" t="s">
        <v>156</v>
      </c>
    </row>
    <row r="407" spans="2:51" s="12" customFormat="1">
      <c r="B407" s="158"/>
      <c r="D407" s="152" t="s">
        <v>160</v>
      </c>
      <c r="E407" s="159" t="s">
        <v>1</v>
      </c>
      <c r="F407" s="160" t="s">
        <v>538</v>
      </c>
      <c r="H407" s="161">
        <v>7.8</v>
      </c>
      <c r="I407" s="162"/>
      <c r="L407" s="158"/>
      <c r="M407" s="163"/>
      <c r="T407" s="164"/>
      <c r="AT407" s="159" t="s">
        <v>160</v>
      </c>
      <c r="AU407" s="159" t="s">
        <v>89</v>
      </c>
      <c r="AV407" s="12" t="s">
        <v>89</v>
      </c>
      <c r="AW407" s="12" t="s">
        <v>31</v>
      </c>
      <c r="AX407" s="12" t="s">
        <v>76</v>
      </c>
      <c r="AY407" s="159" t="s">
        <v>156</v>
      </c>
    </row>
    <row r="408" spans="2:51" s="15" customFormat="1">
      <c r="B408" s="193"/>
      <c r="D408" s="152" t="s">
        <v>160</v>
      </c>
      <c r="E408" s="194" t="s">
        <v>1</v>
      </c>
      <c r="F408" s="195" t="s">
        <v>539</v>
      </c>
      <c r="H408" s="196">
        <v>21.45</v>
      </c>
      <c r="I408" s="197"/>
      <c r="L408" s="193"/>
      <c r="M408" s="198"/>
      <c r="T408" s="199"/>
      <c r="AT408" s="194" t="s">
        <v>160</v>
      </c>
      <c r="AU408" s="194" t="s">
        <v>89</v>
      </c>
      <c r="AV408" s="15" t="s">
        <v>163</v>
      </c>
      <c r="AW408" s="15" t="s">
        <v>31</v>
      </c>
      <c r="AX408" s="15" t="s">
        <v>76</v>
      </c>
      <c r="AY408" s="194" t="s">
        <v>156</v>
      </c>
    </row>
    <row r="409" spans="2:51" s="11" customFormat="1">
      <c r="B409" s="151"/>
      <c r="D409" s="152" t="s">
        <v>160</v>
      </c>
      <c r="E409" s="153" t="s">
        <v>1</v>
      </c>
      <c r="F409" s="154" t="s">
        <v>540</v>
      </c>
      <c r="H409" s="153" t="s">
        <v>1</v>
      </c>
      <c r="I409" s="155"/>
      <c r="L409" s="151"/>
      <c r="M409" s="156"/>
      <c r="T409" s="157"/>
      <c r="AT409" s="153" t="s">
        <v>160</v>
      </c>
      <c r="AU409" s="153" t="s">
        <v>89</v>
      </c>
      <c r="AV409" s="11" t="s">
        <v>82</v>
      </c>
      <c r="AW409" s="11" t="s">
        <v>31</v>
      </c>
      <c r="AX409" s="11" t="s">
        <v>76</v>
      </c>
      <c r="AY409" s="153" t="s">
        <v>156</v>
      </c>
    </row>
    <row r="410" spans="2:51" s="12" customFormat="1">
      <c r="B410" s="158"/>
      <c r="D410" s="152" t="s">
        <v>160</v>
      </c>
      <c r="E410" s="159" t="s">
        <v>1</v>
      </c>
      <c r="F410" s="160" t="s">
        <v>541</v>
      </c>
      <c r="H410" s="161">
        <v>6.5</v>
      </c>
      <c r="I410" s="162"/>
      <c r="L410" s="158"/>
      <c r="M410" s="163"/>
      <c r="T410" s="164"/>
      <c r="AT410" s="159" t="s">
        <v>160</v>
      </c>
      <c r="AU410" s="159" t="s">
        <v>89</v>
      </c>
      <c r="AV410" s="12" t="s">
        <v>89</v>
      </c>
      <c r="AW410" s="12" t="s">
        <v>31</v>
      </c>
      <c r="AX410" s="12" t="s">
        <v>76</v>
      </c>
      <c r="AY410" s="159" t="s">
        <v>156</v>
      </c>
    </row>
    <row r="411" spans="2:51" s="12" customFormat="1">
      <c r="B411" s="158"/>
      <c r="D411" s="152" t="s">
        <v>160</v>
      </c>
      <c r="E411" s="159" t="s">
        <v>1</v>
      </c>
      <c r="F411" s="160" t="s">
        <v>542</v>
      </c>
      <c r="H411" s="161">
        <v>5.2</v>
      </c>
      <c r="I411" s="162"/>
      <c r="L411" s="158"/>
      <c r="M411" s="163"/>
      <c r="T411" s="164"/>
      <c r="AT411" s="159" t="s">
        <v>160</v>
      </c>
      <c r="AU411" s="159" t="s">
        <v>89</v>
      </c>
      <c r="AV411" s="12" t="s">
        <v>89</v>
      </c>
      <c r="AW411" s="12" t="s">
        <v>31</v>
      </c>
      <c r="AX411" s="12" t="s">
        <v>76</v>
      </c>
      <c r="AY411" s="159" t="s">
        <v>156</v>
      </c>
    </row>
    <row r="412" spans="2:51" s="12" customFormat="1">
      <c r="B412" s="158"/>
      <c r="D412" s="152" t="s">
        <v>160</v>
      </c>
      <c r="E412" s="159" t="s">
        <v>1</v>
      </c>
      <c r="F412" s="160" t="s">
        <v>543</v>
      </c>
      <c r="H412" s="161">
        <v>6.5</v>
      </c>
      <c r="I412" s="162"/>
      <c r="L412" s="158"/>
      <c r="M412" s="163"/>
      <c r="T412" s="164"/>
      <c r="AT412" s="159" t="s">
        <v>160</v>
      </c>
      <c r="AU412" s="159" t="s">
        <v>89</v>
      </c>
      <c r="AV412" s="12" t="s">
        <v>89</v>
      </c>
      <c r="AW412" s="12" t="s">
        <v>31</v>
      </c>
      <c r="AX412" s="12" t="s">
        <v>76</v>
      </c>
      <c r="AY412" s="159" t="s">
        <v>156</v>
      </c>
    </row>
    <row r="413" spans="2:51" s="12" customFormat="1">
      <c r="B413" s="158"/>
      <c r="D413" s="152" t="s">
        <v>160</v>
      </c>
      <c r="E413" s="159" t="s">
        <v>1</v>
      </c>
      <c r="F413" s="160" t="s">
        <v>544</v>
      </c>
      <c r="H413" s="161">
        <v>6.5</v>
      </c>
      <c r="I413" s="162"/>
      <c r="L413" s="158"/>
      <c r="M413" s="163"/>
      <c r="T413" s="164"/>
      <c r="AT413" s="159" t="s">
        <v>160</v>
      </c>
      <c r="AU413" s="159" t="s">
        <v>89</v>
      </c>
      <c r="AV413" s="12" t="s">
        <v>89</v>
      </c>
      <c r="AW413" s="12" t="s">
        <v>31</v>
      </c>
      <c r="AX413" s="12" t="s">
        <v>76</v>
      </c>
      <c r="AY413" s="159" t="s">
        <v>156</v>
      </c>
    </row>
    <row r="414" spans="2:51" s="12" customFormat="1">
      <c r="B414" s="158"/>
      <c r="D414" s="152" t="s">
        <v>160</v>
      </c>
      <c r="E414" s="159" t="s">
        <v>1</v>
      </c>
      <c r="F414" s="160" t="s">
        <v>545</v>
      </c>
      <c r="H414" s="161">
        <v>6.5</v>
      </c>
      <c r="I414" s="162"/>
      <c r="L414" s="158"/>
      <c r="M414" s="163"/>
      <c r="T414" s="164"/>
      <c r="AT414" s="159" t="s">
        <v>160</v>
      </c>
      <c r="AU414" s="159" t="s">
        <v>89</v>
      </c>
      <c r="AV414" s="12" t="s">
        <v>89</v>
      </c>
      <c r="AW414" s="12" t="s">
        <v>31</v>
      </c>
      <c r="AX414" s="12" t="s">
        <v>76</v>
      </c>
      <c r="AY414" s="159" t="s">
        <v>156</v>
      </c>
    </row>
    <row r="415" spans="2:51" s="12" customFormat="1">
      <c r="B415" s="158"/>
      <c r="D415" s="152" t="s">
        <v>160</v>
      </c>
      <c r="E415" s="159" t="s">
        <v>1</v>
      </c>
      <c r="F415" s="160" t="s">
        <v>546</v>
      </c>
      <c r="H415" s="161">
        <v>6.5</v>
      </c>
      <c r="I415" s="162"/>
      <c r="L415" s="158"/>
      <c r="M415" s="163"/>
      <c r="T415" s="164"/>
      <c r="AT415" s="159" t="s">
        <v>160</v>
      </c>
      <c r="AU415" s="159" t="s">
        <v>89</v>
      </c>
      <c r="AV415" s="12" t="s">
        <v>89</v>
      </c>
      <c r="AW415" s="12" t="s">
        <v>31</v>
      </c>
      <c r="AX415" s="12" t="s">
        <v>76</v>
      </c>
      <c r="AY415" s="159" t="s">
        <v>156</v>
      </c>
    </row>
    <row r="416" spans="2:51" s="15" customFormat="1">
      <c r="B416" s="193"/>
      <c r="D416" s="152" t="s">
        <v>160</v>
      </c>
      <c r="E416" s="194" t="s">
        <v>1</v>
      </c>
      <c r="F416" s="195" t="s">
        <v>547</v>
      </c>
      <c r="H416" s="196">
        <v>37.700000000000003</v>
      </c>
      <c r="I416" s="197"/>
      <c r="L416" s="193"/>
      <c r="M416" s="198"/>
      <c r="T416" s="199"/>
      <c r="AT416" s="194" t="s">
        <v>160</v>
      </c>
      <c r="AU416" s="194" t="s">
        <v>89</v>
      </c>
      <c r="AV416" s="15" t="s">
        <v>163</v>
      </c>
      <c r="AW416" s="15" t="s">
        <v>31</v>
      </c>
      <c r="AX416" s="15" t="s">
        <v>76</v>
      </c>
      <c r="AY416" s="194" t="s">
        <v>156</v>
      </c>
    </row>
    <row r="417" spans="2:65" s="13" customFormat="1">
      <c r="B417" s="165"/>
      <c r="D417" s="152" t="s">
        <v>160</v>
      </c>
      <c r="E417" s="166" t="s">
        <v>1</v>
      </c>
      <c r="F417" s="167" t="s">
        <v>161</v>
      </c>
      <c r="H417" s="168">
        <v>228.46100000000001</v>
      </c>
      <c r="I417" s="169"/>
      <c r="L417" s="165"/>
      <c r="M417" s="170"/>
      <c r="T417" s="171"/>
      <c r="AT417" s="166" t="s">
        <v>160</v>
      </c>
      <c r="AU417" s="166" t="s">
        <v>89</v>
      </c>
      <c r="AV417" s="13" t="s">
        <v>155</v>
      </c>
      <c r="AW417" s="13" t="s">
        <v>31</v>
      </c>
      <c r="AX417" s="13" t="s">
        <v>82</v>
      </c>
      <c r="AY417" s="166" t="s">
        <v>156</v>
      </c>
    </row>
    <row r="418" spans="2:65" s="1" customFormat="1" ht="16.5" customHeight="1">
      <c r="B418" s="136"/>
      <c r="C418" s="137" t="s">
        <v>548</v>
      </c>
      <c r="D418" s="137" t="s">
        <v>157</v>
      </c>
      <c r="E418" s="138" t="s">
        <v>549</v>
      </c>
      <c r="F418" s="139" t="s">
        <v>550</v>
      </c>
      <c r="G418" s="140" t="s">
        <v>396</v>
      </c>
      <c r="H418" s="141">
        <v>88.09</v>
      </c>
      <c r="I418" s="142"/>
      <c r="J418" s="143">
        <v>0</v>
      </c>
      <c r="K418" s="144"/>
      <c r="L418" s="32"/>
      <c r="M418" s="145" t="s">
        <v>1</v>
      </c>
      <c r="N418" s="146" t="s">
        <v>42</v>
      </c>
      <c r="P418" s="147">
        <f>O418*H418</f>
        <v>0</v>
      </c>
      <c r="Q418" s="147">
        <v>0</v>
      </c>
      <c r="R418" s="147">
        <f>Q418*H418</f>
        <v>0</v>
      </c>
      <c r="S418" s="147">
        <v>0</v>
      </c>
      <c r="T418" s="148">
        <f>S418*H418</f>
        <v>0</v>
      </c>
      <c r="AR418" s="149" t="s">
        <v>155</v>
      </c>
      <c r="AT418" s="149" t="s">
        <v>157</v>
      </c>
      <c r="AU418" s="149" t="s">
        <v>89</v>
      </c>
      <c r="AY418" s="17" t="s">
        <v>156</v>
      </c>
      <c r="BE418" s="150">
        <f>IF(N418="základná",J418,0)</f>
        <v>0</v>
      </c>
      <c r="BF418" s="150">
        <f>IF(N418="znížená",J418,0)</f>
        <v>0</v>
      </c>
      <c r="BG418" s="150">
        <f>IF(N418="zákl. prenesená",J418,0)</f>
        <v>0</v>
      </c>
      <c r="BH418" s="150">
        <f>IF(N418="zníž. prenesená",J418,0)</f>
        <v>0</v>
      </c>
      <c r="BI418" s="150">
        <f>IF(N418="nulová",J418,0)</f>
        <v>0</v>
      </c>
      <c r="BJ418" s="17" t="s">
        <v>89</v>
      </c>
      <c r="BK418" s="150">
        <f>ROUND(I418*H418,2)</f>
        <v>0</v>
      </c>
      <c r="BL418" s="17" t="s">
        <v>155</v>
      </c>
      <c r="BM418" s="149" t="s">
        <v>551</v>
      </c>
    </row>
    <row r="419" spans="2:65" s="11" customFormat="1">
      <c r="B419" s="151"/>
      <c r="D419" s="152" t="s">
        <v>160</v>
      </c>
      <c r="E419" s="153" t="s">
        <v>1</v>
      </c>
      <c r="F419" s="154" t="s">
        <v>552</v>
      </c>
      <c r="H419" s="153" t="s">
        <v>1</v>
      </c>
      <c r="I419" s="155"/>
      <c r="L419" s="151"/>
      <c r="M419" s="156"/>
      <c r="T419" s="157"/>
      <c r="AT419" s="153" t="s">
        <v>160</v>
      </c>
      <c r="AU419" s="153" t="s">
        <v>89</v>
      </c>
      <c r="AV419" s="11" t="s">
        <v>82</v>
      </c>
      <c r="AW419" s="11" t="s">
        <v>31</v>
      </c>
      <c r="AX419" s="11" t="s">
        <v>76</v>
      </c>
      <c r="AY419" s="153" t="s">
        <v>156</v>
      </c>
    </row>
    <row r="420" spans="2:65" s="11" customFormat="1">
      <c r="B420" s="151"/>
      <c r="D420" s="152" t="s">
        <v>160</v>
      </c>
      <c r="E420" s="153" t="s">
        <v>1</v>
      </c>
      <c r="F420" s="154" t="s">
        <v>454</v>
      </c>
      <c r="H420" s="153" t="s">
        <v>1</v>
      </c>
      <c r="I420" s="155"/>
      <c r="L420" s="151"/>
      <c r="M420" s="156"/>
      <c r="T420" s="157"/>
      <c r="AT420" s="153" t="s">
        <v>160</v>
      </c>
      <c r="AU420" s="153" t="s">
        <v>89</v>
      </c>
      <c r="AV420" s="11" t="s">
        <v>82</v>
      </c>
      <c r="AW420" s="11" t="s">
        <v>31</v>
      </c>
      <c r="AX420" s="11" t="s">
        <v>76</v>
      </c>
      <c r="AY420" s="153" t="s">
        <v>156</v>
      </c>
    </row>
    <row r="421" spans="2:65" s="12" customFormat="1">
      <c r="B421" s="158"/>
      <c r="D421" s="152" t="s">
        <v>160</v>
      </c>
      <c r="E421" s="159" t="s">
        <v>1</v>
      </c>
      <c r="F421" s="160" t="s">
        <v>553</v>
      </c>
      <c r="H421" s="161">
        <v>4.9000000000000004</v>
      </c>
      <c r="I421" s="162"/>
      <c r="L421" s="158"/>
      <c r="M421" s="163"/>
      <c r="T421" s="164"/>
      <c r="AT421" s="159" t="s">
        <v>160</v>
      </c>
      <c r="AU421" s="159" t="s">
        <v>89</v>
      </c>
      <c r="AV421" s="12" t="s">
        <v>89</v>
      </c>
      <c r="AW421" s="12" t="s">
        <v>31</v>
      </c>
      <c r="AX421" s="12" t="s">
        <v>76</v>
      </c>
      <c r="AY421" s="159" t="s">
        <v>156</v>
      </c>
    </row>
    <row r="422" spans="2:65" s="12" customFormat="1">
      <c r="B422" s="158"/>
      <c r="D422" s="152" t="s">
        <v>160</v>
      </c>
      <c r="E422" s="159" t="s">
        <v>1</v>
      </c>
      <c r="F422" s="160" t="s">
        <v>554</v>
      </c>
      <c r="H422" s="161">
        <v>5.0999999999999996</v>
      </c>
      <c r="I422" s="162"/>
      <c r="L422" s="158"/>
      <c r="M422" s="163"/>
      <c r="T422" s="164"/>
      <c r="AT422" s="159" t="s">
        <v>160</v>
      </c>
      <c r="AU422" s="159" t="s">
        <v>89</v>
      </c>
      <c r="AV422" s="12" t="s">
        <v>89</v>
      </c>
      <c r="AW422" s="12" t="s">
        <v>31</v>
      </c>
      <c r="AX422" s="12" t="s">
        <v>76</v>
      </c>
      <c r="AY422" s="159" t="s">
        <v>156</v>
      </c>
    </row>
    <row r="423" spans="2:65" s="12" customFormat="1">
      <c r="B423" s="158"/>
      <c r="D423" s="152" t="s">
        <v>160</v>
      </c>
      <c r="E423" s="159" t="s">
        <v>1</v>
      </c>
      <c r="F423" s="160" t="s">
        <v>555</v>
      </c>
      <c r="H423" s="161">
        <v>6.5</v>
      </c>
      <c r="I423" s="162"/>
      <c r="L423" s="158"/>
      <c r="M423" s="163"/>
      <c r="T423" s="164"/>
      <c r="AT423" s="159" t="s">
        <v>160</v>
      </c>
      <c r="AU423" s="159" t="s">
        <v>89</v>
      </c>
      <c r="AV423" s="12" t="s">
        <v>89</v>
      </c>
      <c r="AW423" s="12" t="s">
        <v>31</v>
      </c>
      <c r="AX423" s="12" t="s">
        <v>76</v>
      </c>
      <c r="AY423" s="159" t="s">
        <v>156</v>
      </c>
    </row>
    <row r="424" spans="2:65" s="12" customFormat="1">
      <c r="B424" s="158"/>
      <c r="D424" s="152" t="s">
        <v>160</v>
      </c>
      <c r="E424" s="159" t="s">
        <v>1</v>
      </c>
      <c r="F424" s="160" t="s">
        <v>556</v>
      </c>
      <c r="H424" s="161">
        <v>6.5</v>
      </c>
      <c r="I424" s="162"/>
      <c r="L424" s="158"/>
      <c r="M424" s="163"/>
      <c r="T424" s="164"/>
      <c r="AT424" s="159" t="s">
        <v>160</v>
      </c>
      <c r="AU424" s="159" t="s">
        <v>89</v>
      </c>
      <c r="AV424" s="12" t="s">
        <v>89</v>
      </c>
      <c r="AW424" s="12" t="s">
        <v>31</v>
      </c>
      <c r="AX424" s="12" t="s">
        <v>76</v>
      </c>
      <c r="AY424" s="159" t="s">
        <v>156</v>
      </c>
    </row>
    <row r="425" spans="2:65" s="12" customFormat="1">
      <c r="B425" s="158"/>
      <c r="D425" s="152" t="s">
        <v>160</v>
      </c>
      <c r="E425" s="159" t="s">
        <v>1</v>
      </c>
      <c r="F425" s="160" t="s">
        <v>557</v>
      </c>
      <c r="H425" s="161">
        <v>5</v>
      </c>
      <c r="I425" s="162"/>
      <c r="L425" s="158"/>
      <c r="M425" s="163"/>
      <c r="T425" s="164"/>
      <c r="AT425" s="159" t="s">
        <v>160</v>
      </c>
      <c r="AU425" s="159" t="s">
        <v>89</v>
      </c>
      <c r="AV425" s="12" t="s">
        <v>89</v>
      </c>
      <c r="AW425" s="12" t="s">
        <v>31</v>
      </c>
      <c r="AX425" s="12" t="s">
        <v>76</v>
      </c>
      <c r="AY425" s="159" t="s">
        <v>156</v>
      </c>
    </row>
    <row r="426" spans="2:65" s="12" customFormat="1">
      <c r="B426" s="158"/>
      <c r="D426" s="152" t="s">
        <v>160</v>
      </c>
      <c r="E426" s="159" t="s">
        <v>1</v>
      </c>
      <c r="F426" s="160" t="s">
        <v>558</v>
      </c>
      <c r="H426" s="161">
        <v>5.0999999999999996</v>
      </c>
      <c r="I426" s="162"/>
      <c r="L426" s="158"/>
      <c r="M426" s="163"/>
      <c r="T426" s="164"/>
      <c r="AT426" s="159" t="s">
        <v>160</v>
      </c>
      <c r="AU426" s="159" t="s">
        <v>89</v>
      </c>
      <c r="AV426" s="12" t="s">
        <v>89</v>
      </c>
      <c r="AW426" s="12" t="s">
        <v>31</v>
      </c>
      <c r="AX426" s="12" t="s">
        <v>76</v>
      </c>
      <c r="AY426" s="159" t="s">
        <v>156</v>
      </c>
    </row>
    <row r="427" spans="2:65" s="12" customFormat="1">
      <c r="B427" s="158"/>
      <c r="D427" s="152" t="s">
        <v>160</v>
      </c>
      <c r="E427" s="159" t="s">
        <v>1</v>
      </c>
      <c r="F427" s="160" t="s">
        <v>559</v>
      </c>
      <c r="H427" s="161">
        <v>5.37</v>
      </c>
      <c r="I427" s="162"/>
      <c r="L427" s="158"/>
      <c r="M427" s="163"/>
      <c r="T427" s="164"/>
      <c r="AT427" s="159" t="s">
        <v>160</v>
      </c>
      <c r="AU427" s="159" t="s">
        <v>89</v>
      </c>
      <c r="AV427" s="12" t="s">
        <v>89</v>
      </c>
      <c r="AW427" s="12" t="s">
        <v>31</v>
      </c>
      <c r="AX427" s="12" t="s">
        <v>76</v>
      </c>
      <c r="AY427" s="159" t="s">
        <v>156</v>
      </c>
    </row>
    <row r="428" spans="2:65" s="12" customFormat="1">
      <c r="B428" s="158"/>
      <c r="D428" s="152" t="s">
        <v>160</v>
      </c>
      <c r="E428" s="159" t="s">
        <v>1</v>
      </c>
      <c r="F428" s="160" t="s">
        <v>560</v>
      </c>
      <c r="H428" s="161">
        <v>5.0999999999999996</v>
      </c>
      <c r="I428" s="162"/>
      <c r="L428" s="158"/>
      <c r="M428" s="163"/>
      <c r="T428" s="164"/>
      <c r="AT428" s="159" t="s">
        <v>160</v>
      </c>
      <c r="AU428" s="159" t="s">
        <v>89</v>
      </c>
      <c r="AV428" s="12" t="s">
        <v>89</v>
      </c>
      <c r="AW428" s="12" t="s">
        <v>31</v>
      </c>
      <c r="AX428" s="12" t="s">
        <v>76</v>
      </c>
      <c r="AY428" s="159" t="s">
        <v>156</v>
      </c>
    </row>
    <row r="429" spans="2:65" s="15" customFormat="1">
      <c r="B429" s="193"/>
      <c r="D429" s="152" t="s">
        <v>160</v>
      </c>
      <c r="E429" s="194" t="s">
        <v>1</v>
      </c>
      <c r="F429" s="195" t="s">
        <v>561</v>
      </c>
      <c r="H429" s="196">
        <v>43.57</v>
      </c>
      <c r="I429" s="197"/>
      <c r="L429" s="193"/>
      <c r="M429" s="198"/>
      <c r="T429" s="199"/>
      <c r="AT429" s="194" t="s">
        <v>160</v>
      </c>
      <c r="AU429" s="194" t="s">
        <v>89</v>
      </c>
      <c r="AV429" s="15" t="s">
        <v>163</v>
      </c>
      <c r="AW429" s="15" t="s">
        <v>31</v>
      </c>
      <c r="AX429" s="15" t="s">
        <v>76</v>
      </c>
      <c r="AY429" s="194" t="s">
        <v>156</v>
      </c>
    </row>
    <row r="430" spans="2:65" s="11" customFormat="1">
      <c r="B430" s="151"/>
      <c r="D430" s="152" t="s">
        <v>160</v>
      </c>
      <c r="E430" s="153" t="s">
        <v>1</v>
      </c>
      <c r="F430" s="154" t="s">
        <v>526</v>
      </c>
      <c r="H430" s="153" t="s">
        <v>1</v>
      </c>
      <c r="I430" s="155"/>
      <c r="L430" s="151"/>
      <c r="M430" s="156"/>
      <c r="T430" s="157"/>
      <c r="AT430" s="153" t="s">
        <v>160</v>
      </c>
      <c r="AU430" s="153" t="s">
        <v>89</v>
      </c>
      <c r="AV430" s="11" t="s">
        <v>82</v>
      </c>
      <c r="AW430" s="11" t="s">
        <v>31</v>
      </c>
      <c r="AX430" s="11" t="s">
        <v>76</v>
      </c>
      <c r="AY430" s="153" t="s">
        <v>156</v>
      </c>
    </row>
    <row r="431" spans="2:65" s="12" customFormat="1">
      <c r="B431" s="158"/>
      <c r="D431" s="152" t="s">
        <v>160</v>
      </c>
      <c r="E431" s="159" t="s">
        <v>1</v>
      </c>
      <c r="F431" s="160" t="s">
        <v>445</v>
      </c>
      <c r="H431" s="161">
        <v>4.8</v>
      </c>
      <c r="I431" s="162"/>
      <c r="L431" s="158"/>
      <c r="M431" s="163"/>
      <c r="T431" s="164"/>
      <c r="AT431" s="159" t="s">
        <v>160</v>
      </c>
      <c r="AU431" s="159" t="s">
        <v>89</v>
      </c>
      <c r="AV431" s="12" t="s">
        <v>89</v>
      </c>
      <c r="AW431" s="12" t="s">
        <v>31</v>
      </c>
      <c r="AX431" s="12" t="s">
        <v>76</v>
      </c>
      <c r="AY431" s="159" t="s">
        <v>156</v>
      </c>
    </row>
    <row r="432" spans="2:65" s="12" customFormat="1">
      <c r="B432" s="158"/>
      <c r="D432" s="152" t="s">
        <v>160</v>
      </c>
      <c r="E432" s="159" t="s">
        <v>1</v>
      </c>
      <c r="F432" s="160" t="s">
        <v>562</v>
      </c>
      <c r="H432" s="161">
        <v>11.97</v>
      </c>
      <c r="I432" s="162"/>
      <c r="L432" s="158"/>
      <c r="M432" s="163"/>
      <c r="T432" s="164"/>
      <c r="AT432" s="159" t="s">
        <v>160</v>
      </c>
      <c r="AU432" s="159" t="s">
        <v>89</v>
      </c>
      <c r="AV432" s="12" t="s">
        <v>89</v>
      </c>
      <c r="AW432" s="12" t="s">
        <v>31</v>
      </c>
      <c r="AX432" s="12" t="s">
        <v>76</v>
      </c>
      <c r="AY432" s="159" t="s">
        <v>156</v>
      </c>
    </row>
    <row r="433" spans="2:65" s="12" customFormat="1">
      <c r="B433" s="158"/>
      <c r="D433" s="152" t="s">
        <v>160</v>
      </c>
      <c r="E433" s="159" t="s">
        <v>1</v>
      </c>
      <c r="F433" s="160" t="s">
        <v>563</v>
      </c>
      <c r="H433" s="161">
        <v>7.75</v>
      </c>
      <c r="I433" s="162"/>
      <c r="L433" s="158"/>
      <c r="M433" s="163"/>
      <c r="T433" s="164"/>
      <c r="AT433" s="159" t="s">
        <v>160</v>
      </c>
      <c r="AU433" s="159" t="s">
        <v>89</v>
      </c>
      <c r="AV433" s="12" t="s">
        <v>89</v>
      </c>
      <c r="AW433" s="12" t="s">
        <v>31</v>
      </c>
      <c r="AX433" s="12" t="s">
        <v>76</v>
      </c>
      <c r="AY433" s="159" t="s">
        <v>156</v>
      </c>
    </row>
    <row r="434" spans="2:65" s="12" customFormat="1">
      <c r="B434" s="158"/>
      <c r="D434" s="152" t="s">
        <v>160</v>
      </c>
      <c r="E434" s="159" t="s">
        <v>1</v>
      </c>
      <c r="F434" s="160" t="s">
        <v>564</v>
      </c>
      <c r="H434" s="161">
        <v>5</v>
      </c>
      <c r="I434" s="162"/>
      <c r="L434" s="158"/>
      <c r="M434" s="163"/>
      <c r="T434" s="164"/>
      <c r="AT434" s="159" t="s">
        <v>160</v>
      </c>
      <c r="AU434" s="159" t="s">
        <v>89</v>
      </c>
      <c r="AV434" s="12" t="s">
        <v>89</v>
      </c>
      <c r="AW434" s="12" t="s">
        <v>31</v>
      </c>
      <c r="AX434" s="12" t="s">
        <v>76</v>
      </c>
      <c r="AY434" s="159" t="s">
        <v>156</v>
      </c>
    </row>
    <row r="435" spans="2:65" s="15" customFormat="1">
      <c r="B435" s="193"/>
      <c r="D435" s="152" t="s">
        <v>160</v>
      </c>
      <c r="E435" s="194" t="s">
        <v>1</v>
      </c>
      <c r="F435" s="195" t="s">
        <v>477</v>
      </c>
      <c r="H435" s="196">
        <v>29.52</v>
      </c>
      <c r="I435" s="197"/>
      <c r="L435" s="193"/>
      <c r="M435" s="198"/>
      <c r="T435" s="199"/>
      <c r="AT435" s="194" t="s">
        <v>160</v>
      </c>
      <c r="AU435" s="194" t="s">
        <v>89</v>
      </c>
      <c r="AV435" s="15" t="s">
        <v>163</v>
      </c>
      <c r="AW435" s="15" t="s">
        <v>31</v>
      </c>
      <c r="AX435" s="15" t="s">
        <v>76</v>
      </c>
      <c r="AY435" s="194" t="s">
        <v>156</v>
      </c>
    </row>
    <row r="436" spans="2:65" s="11" customFormat="1">
      <c r="B436" s="151"/>
      <c r="D436" s="152" t="s">
        <v>160</v>
      </c>
      <c r="E436" s="153" t="s">
        <v>1</v>
      </c>
      <c r="F436" s="154" t="s">
        <v>478</v>
      </c>
      <c r="H436" s="153" t="s">
        <v>1</v>
      </c>
      <c r="I436" s="155"/>
      <c r="L436" s="151"/>
      <c r="M436" s="156"/>
      <c r="T436" s="157"/>
      <c r="AT436" s="153" t="s">
        <v>160</v>
      </c>
      <c r="AU436" s="153" t="s">
        <v>89</v>
      </c>
      <c r="AV436" s="11" t="s">
        <v>82</v>
      </c>
      <c r="AW436" s="11" t="s">
        <v>31</v>
      </c>
      <c r="AX436" s="11" t="s">
        <v>76</v>
      </c>
      <c r="AY436" s="153" t="s">
        <v>156</v>
      </c>
    </row>
    <row r="437" spans="2:65" s="12" customFormat="1">
      <c r="B437" s="158"/>
      <c r="D437" s="152" t="s">
        <v>160</v>
      </c>
      <c r="E437" s="159" t="s">
        <v>1</v>
      </c>
      <c r="F437" s="160" t="s">
        <v>565</v>
      </c>
      <c r="H437" s="161">
        <v>5</v>
      </c>
      <c r="I437" s="162"/>
      <c r="L437" s="158"/>
      <c r="M437" s="163"/>
      <c r="T437" s="164"/>
      <c r="AT437" s="159" t="s">
        <v>160</v>
      </c>
      <c r="AU437" s="159" t="s">
        <v>89</v>
      </c>
      <c r="AV437" s="12" t="s">
        <v>89</v>
      </c>
      <c r="AW437" s="12" t="s">
        <v>31</v>
      </c>
      <c r="AX437" s="12" t="s">
        <v>76</v>
      </c>
      <c r="AY437" s="159" t="s">
        <v>156</v>
      </c>
    </row>
    <row r="438" spans="2:65" s="12" customFormat="1">
      <c r="B438" s="158"/>
      <c r="D438" s="152" t="s">
        <v>160</v>
      </c>
      <c r="E438" s="159" t="s">
        <v>1</v>
      </c>
      <c r="F438" s="160" t="s">
        <v>566</v>
      </c>
      <c r="H438" s="161">
        <v>5</v>
      </c>
      <c r="I438" s="162"/>
      <c r="L438" s="158"/>
      <c r="M438" s="163"/>
      <c r="T438" s="164"/>
      <c r="AT438" s="159" t="s">
        <v>160</v>
      </c>
      <c r="AU438" s="159" t="s">
        <v>89</v>
      </c>
      <c r="AV438" s="12" t="s">
        <v>89</v>
      </c>
      <c r="AW438" s="12" t="s">
        <v>31</v>
      </c>
      <c r="AX438" s="12" t="s">
        <v>76</v>
      </c>
      <c r="AY438" s="159" t="s">
        <v>156</v>
      </c>
    </row>
    <row r="439" spans="2:65" s="12" customFormat="1">
      <c r="B439" s="158"/>
      <c r="D439" s="152" t="s">
        <v>160</v>
      </c>
      <c r="E439" s="159" t="s">
        <v>1</v>
      </c>
      <c r="F439" s="160" t="s">
        <v>567</v>
      </c>
      <c r="H439" s="161">
        <v>5</v>
      </c>
      <c r="I439" s="162"/>
      <c r="L439" s="158"/>
      <c r="M439" s="163"/>
      <c r="T439" s="164"/>
      <c r="AT439" s="159" t="s">
        <v>160</v>
      </c>
      <c r="AU439" s="159" t="s">
        <v>89</v>
      </c>
      <c r="AV439" s="12" t="s">
        <v>89</v>
      </c>
      <c r="AW439" s="12" t="s">
        <v>31</v>
      </c>
      <c r="AX439" s="12" t="s">
        <v>76</v>
      </c>
      <c r="AY439" s="159" t="s">
        <v>156</v>
      </c>
    </row>
    <row r="440" spans="2:65" s="15" customFormat="1">
      <c r="B440" s="193"/>
      <c r="D440" s="152" t="s">
        <v>160</v>
      </c>
      <c r="E440" s="194" t="s">
        <v>1</v>
      </c>
      <c r="F440" s="195" t="s">
        <v>568</v>
      </c>
      <c r="H440" s="196">
        <v>15</v>
      </c>
      <c r="I440" s="197"/>
      <c r="L440" s="193"/>
      <c r="M440" s="198"/>
      <c r="T440" s="199"/>
      <c r="AT440" s="194" t="s">
        <v>160</v>
      </c>
      <c r="AU440" s="194" t="s">
        <v>89</v>
      </c>
      <c r="AV440" s="15" t="s">
        <v>163</v>
      </c>
      <c r="AW440" s="15" t="s">
        <v>31</v>
      </c>
      <c r="AX440" s="15" t="s">
        <v>76</v>
      </c>
      <c r="AY440" s="194" t="s">
        <v>156</v>
      </c>
    </row>
    <row r="441" spans="2:65" s="13" customFormat="1">
      <c r="B441" s="165"/>
      <c r="D441" s="152" t="s">
        <v>160</v>
      </c>
      <c r="E441" s="166" t="s">
        <v>1</v>
      </c>
      <c r="F441" s="167" t="s">
        <v>161</v>
      </c>
      <c r="H441" s="168">
        <v>88.09</v>
      </c>
      <c r="I441" s="169"/>
      <c r="L441" s="165"/>
      <c r="M441" s="170"/>
      <c r="T441" s="171"/>
      <c r="AT441" s="166" t="s">
        <v>160</v>
      </c>
      <c r="AU441" s="166" t="s">
        <v>89</v>
      </c>
      <c r="AV441" s="13" t="s">
        <v>155</v>
      </c>
      <c r="AW441" s="13" t="s">
        <v>31</v>
      </c>
      <c r="AX441" s="13" t="s">
        <v>82</v>
      </c>
      <c r="AY441" s="166" t="s">
        <v>156</v>
      </c>
    </row>
    <row r="442" spans="2:65" s="10" customFormat="1" ht="22.9" customHeight="1">
      <c r="B442" s="126"/>
      <c r="D442" s="127" t="s">
        <v>75</v>
      </c>
      <c r="E442" s="191" t="s">
        <v>569</v>
      </c>
      <c r="F442" s="191" t="s">
        <v>570</v>
      </c>
      <c r="I442" s="129"/>
      <c r="J442" s="192">
        <v>0</v>
      </c>
      <c r="L442" s="126"/>
      <c r="M442" s="131"/>
      <c r="P442" s="132">
        <f>SUM(P443:P643)</f>
        <v>0</v>
      </c>
      <c r="R442" s="132">
        <f>SUM(R443:R643)</f>
        <v>1.5073467750000001E-2</v>
      </c>
      <c r="T442" s="133">
        <f>SUM(T443:T643)</f>
        <v>83.15188000000002</v>
      </c>
      <c r="AR442" s="127" t="s">
        <v>82</v>
      </c>
      <c r="AT442" s="134" t="s">
        <v>75</v>
      </c>
      <c r="AU442" s="134" t="s">
        <v>82</v>
      </c>
      <c r="AY442" s="127" t="s">
        <v>156</v>
      </c>
      <c r="BK442" s="135">
        <f>SUM(BK443:BK643)</f>
        <v>0</v>
      </c>
    </row>
    <row r="443" spans="2:65" s="1" customFormat="1" ht="21.75" customHeight="1">
      <c r="B443" s="136"/>
      <c r="C443" s="137" t="s">
        <v>571</v>
      </c>
      <c r="D443" s="137" t="s">
        <v>157</v>
      </c>
      <c r="E443" s="138" t="s">
        <v>572</v>
      </c>
      <c r="F443" s="139" t="s">
        <v>573</v>
      </c>
      <c r="G443" s="140" t="s">
        <v>226</v>
      </c>
      <c r="H443" s="141">
        <v>3.2389999999999999</v>
      </c>
      <c r="I443" s="142"/>
      <c r="J443" s="143">
        <v>0</v>
      </c>
      <c r="K443" s="144"/>
      <c r="L443" s="32"/>
      <c r="M443" s="145" t="s">
        <v>1</v>
      </c>
      <c r="N443" s="146" t="s">
        <v>42</v>
      </c>
      <c r="P443" s="147">
        <f>O443*H443</f>
        <v>0</v>
      </c>
      <c r="Q443" s="147">
        <v>0</v>
      </c>
      <c r="R443" s="147">
        <f>Q443*H443</f>
        <v>0</v>
      </c>
      <c r="S443" s="147">
        <v>2.2000000000000002</v>
      </c>
      <c r="T443" s="148">
        <f>S443*H443</f>
        <v>7.1257999999999999</v>
      </c>
      <c r="AR443" s="149" t="s">
        <v>155</v>
      </c>
      <c r="AT443" s="149" t="s">
        <v>157</v>
      </c>
      <c r="AU443" s="149" t="s">
        <v>89</v>
      </c>
      <c r="AY443" s="17" t="s">
        <v>156</v>
      </c>
      <c r="BE443" s="150">
        <f>IF(N443="základná",J443,0)</f>
        <v>0</v>
      </c>
      <c r="BF443" s="150">
        <f>IF(N443="znížená",J443,0)</f>
        <v>0</v>
      </c>
      <c r="BG443" s="150">
        <f>IF(N443="zákl. prenesená",J443,0)</f>
        <v>0</v>
      </c>
      <c r="BH443" s="150">
        <f>IF(N443="zníž. prenesená",J443,0)</f>
        <v>0</v>
      </c>
      <c r="BI443" s="150">
        <f>IF(N443="nulová",J443,0)</f>
        <v>0</v>
      </c>
      <c r="BJ443" s="17" t="s">
        <v>89</v>
      </c>
      <c r="BK443" s="150">
        <f>ROUND(I443*H443,2)</f>
        <v>0</v>
      </c>
      <c r="BL443" s="17" t="s">
        <v>155</v>
      </c>
      <c r="BM443" s="149" t="s">
        <v>574</v>
      </c>
    </row>
    <row r="444" spans="2:65" s="11" customFormat="1">
      <c r="B444" s="151"/>
      <c r="D444" s="152" t="s">
        <v>160</v>
      </c>
      <c r="E444" s="153" t="s">
        <v>1</v>
      </c>
      <c r="F444" s="154" t="s">
        <v>575</v>
      </c>
      <c r="H444" s="153" t="s">
        <v>1</v>
      </c>
      <c r="I444" s="155"/>
      <c r="L444" s="151"/>
      <c r="M444" s="156"/>
      <c r="T444" s="157"/>
      <c r="AT444" s="153" t="s">
        <v>160</v>
      </c>
      <c r="AU444" s="153" t="s">
        <v>89</v>
      </c>
      <c r="AV444" s="11" t="s">
        <v>82</v>
      </c>
      <c r="AW444" s="11" t="s">
        <v>31</v>
      </c>
      <c r="AX444" s="11" t="s">
        <v>76</v>
      </c>
      <c r="AY444" s="153" t="s">
        <v>156</v>
      </c>
    </row>
    <row r="445" spans="2:65" s="12" customFormat="1">
      <c r="B445" s="158"/>
      <c r="D445" s="152" t="s">
        <v>160</v>
      </c>
      <c r="E445" s="159" t="s">
        <v>1</v>
      </c>
      <c r="F445" s="160" t="s">
        <v>576</v>
      </c>
      <c r="H445" s="161">
        <v>0.3</v>
      </c>
      <c r="I445" s="162"/>
      <c r="L445" s="158"/>
      <c r="M445" s="163"/>
      <c r="T445" s="164"/>
      <c r="AT445" s="159" t="s">
        <v>160</v>
      </c>
      <c r="AU445" s="159" t="s">
        <v>89</v>
      </c>
      <c r="AV445" s="12" t="s">
        <v>89</v>
      </c>
      <c r="AW445" s="12" t="s">
        <v>31</v>
      </c>
      <c r="AX445" s="12" t="s">
        <v>76</v>
      </c>
      <c r="AY445" s="159" t="s">
        <v>156</v>
      </c>
    </row>
    <row r="446" spans="2:65" s="11" customFormat="1">
      <c r="B446" s="151"/>
      <c r="D446" s="152" t="s">
        <v>160</v>
      </c>
      <c r="E446" s="153" t="s">
        <v>1</v>
      </c>
      <c r="F446" s="154" t="s">
        <v>577</v>
      </c>
      <c r="H446" s="153" t="s">
        <v>1</v>
      </c>
      <c r="I446" s="155"/>
      <c r="L446" s="151"/>
      <c r="M446" s="156"/>
      <c r="T446" s="157"/>
      <c r="AT446" s="153" t="s">
        <v>160</v>
      </c>
      <c r="AU446" s="153" t="s">
        <v>89</v>
      </c>
      <c r="AV446" s="11" t="s">
        <v>82</v>
      </c>
      <c r="AW446" s="11" t="s">
        <v>31</v>
      </c>
      <c r="AX446" s="11" t="s">
        <v>76</v>
      </c>
      <c r="AY446" s="153" t="s">
        <v>156</v>
      </c>
    </row>
    <row r="447" spans="2:65" s="15" customFormat="1">
      <c r="B447" s="193"/>
      <c r="D447" s="152" t="s">
        <v>160</v>
      </c>
      <c r="E447" s="194" t="s">
        <v>1</v>
      </c>
      <c r="F447" s="195" t="s">
        <v>278</v>
      </c>
      <c r="H447" s="196">
        <v>0.3</v>
      </c>
      <c r="I447" s="197"/>
      <c r="L447" s="193"/>
      <c r="M447" s="198"/>
      <c r="T447" s="199"/>
      <c r="AT447" s="194" t="s">
        <v>160</v>
      </c>
      <c r="AU447" s="194" t="s">
        <v>89</v>
      </c>
      <c r="AV447" s="15" t="s">
        <v>163</v>
      </c>
      <c r="AW447" s="15" t="s">
        <v>31</v>
      </c>
      <c r="AX447" s="15" t="s">
        <v>76</v>
      </c>
      <c r="AY447" s="194" t="s">
        <v>156</v>
      </c>
    </row>
    <row r="448" spans="2:65" s="12" customFormat="1">
      <c r="B448" s="158"/>
      <c r="D448" s="152" t="s">
        <v>160</v>
      </c>
      <c r="E448" s="159" t="s">
        <v>1</v>
      </c>
      <c r="F448" s="160" t="s">
        <v>578</v>
      </c>
      <c r="H448" s="161">
        <v>0.85299999999999998</v>
      </c>
      <c r="I448" s="162"/>
      <c r="L448" s="158"/>
      <c r="M448" s="163"/>
      <c r="T448" s="164"/>
      <c r="AT448" s="159" t="s">
        <v>160</v>
      </c>
      <c r="AU448" s="159" t="s">
        <v>89</v>
      </c>
      <c r="AV448" s="12" t="s">
        <v>89</v>
      </c>
      <c r="AW448" s="12" t="s">
        <v>31</v>
      </c>
      <c r="AX448" s="12" t="s">
        <v>76</v>
      </c>
      <c r="AY448" s="159" t="s">
        <v>156</v>
      </c>
    </row>
    <row r="449" spans="2:65" s="11" customFormat="1">
      <c r="B449" s="151"/>
      <c r="D449" s="152" t="s">
        <v>160</v>
      </c>
      <c r="E449" s="153" t="s">
        <v>1</v>
      </c>
      <c r="F449" s="154" t="s">
        <v>579</v>
      </c>
      <c r="H449" s="153" t="s">
        <v>1</v>
      </c>
      <c r="I449" s="155"/>
      <c r="L449" s="151"/>
      <c r="M449" s="156"/>
      <c r="T449" s="157"/>
      <c r="AT449" s="153" t="s">
        <v>160</v>
      </c>
      <c r="AU449" s="153" t="s">
        <v>89</v>
      </c>
      <c r="AV449" s="11" t="s">
        <v>82</v>
      </c>
      <c r="AW449" s="11" t="s">
        <v>31</v>
      </c>
      <c r="AX449" s="11" t="s">
        <v>76</v>
      </c>
      <c r="AY449" s="153" t="s">
        <v>156</v>
      </c>
    </row>
    <row r="450" spans="2:65" s="12" customFormat="1">
      <c r="B450" s="158"/>
      <c r="D450" s="152" t="s">
        <v>160</v>
      </c>
      <c r="E450" s="159" t="s">
        <v>1</v>
      </c>
      <c r="F450" s="160" t="s">
        <v>580</v>
      </c>
      <c r="H450" s="161">
        <v>0.54</v>
      </c>
      <c r="I450" s="162"/>
      <c r="L450" s="158"/>
      <c r="M450" s="163"/>
      <c r="T450" s="164"/>
      <c r="AT450" s="159" t="s">
        <v>160</v>
      </c>
      <c r="AU450" s="159" t="s">
        <v>89</v>
      </c>
      <c r="AV450" s="12" t="s">
        <v>89</v>
      </c>
      <c r="AW450" s="12" t="s">
        <v>31</v>
      </c>
      <c r="AX450" s="12" t="s">
        <v>76</v>
      </c>
      <c r="AY450" s="159" t="s">
        <v>156</v>
      </c>
    </row>
    <row r="451" spans="2:65" s="11" customFormat="1">
      <c r="B451" s="151"/>
      <c r="D451" s="152" t="s">
        <v>160</v>
      </c>
      <c r="E451" s="153" t="s">
        <v>1</v>
      </c>
      <c r="F451" s="154" t="s">
        <v>581</v>
      </c>
      <c r="H451" s="153" t="s">
        <v>1</v>
      </c>
      <c r="I451" s="155"/>
      <c r="L451" s="151"/>
      <c r="M451" s="156"/>
      <c r="T451" s="157"/>
      <c r="AT451" s="153" t="s">
        <v>160</v>
      </c>
      <c r="AU451" s="153" t="s">
        <v>89</v>
      </c>
      <c r="AV451" s="11" t="s">
        <v>82</v>
      </c>
      <c r="AW451" s="11" t="s">
        <v>31</v>
      </c>
      <c r="AX451" s="11" t="s">
        <v>76</v>
      </c>
      <c r="AY451" s="153" t="s">
        <v>156</v>
      </c>
    </row>
    <row r="452" spans="2:65" s="12" customFormat="1">
      <c r="B452" s="158"/>
      <c r="D452" s="152" t="s">
        <v>160</v>
      </c>
      <c r="E452" s="159" t="s">
        <v>1</v>
      </c>
      <c r="F452" s="160" t="s">
        <v>582</v>
      </c>
      <c r="H452" s="161">
        <v>1.3220000000000001</v>
      </c>
      <c r="I452" s="162"/>
      <c r="L452" s="158"/>
      <c r="M452" s="163"/>
      <c r="T452" s="164"/>
      <c r="AT452" s="159" t="s">
        <v>160</v>
      </c>
      <c r="AU452" s="159" t="s">
        <v>89</v>
      </c>
      <c r="AV452" s="12" t="s">
        <v>89</v>
      </c>
      <c r="AW452" s="12" t="s">
        <v>31</v>
      </c>
      <c r="AX452" s="12" t="s">
        <v>76</v>
      </c>
      <c r="AY452" s="159" t="s">
        <v>156</v>
      </c>
    </row>
    <row r="453" spans="2:65" s="12" customFormat="1">
      <c r="B453" s="158"/>
      <c r="D453" s="152" t="s">
        <v>160</v>
      </c>
      <c r="E453" s="159" t="s">
        <v>1</v>
      </c>
      <c r="F453" s="160" t="s">
        <v>583</v>
      </c>
      <c r="H453" s="161">
        <v>0.09</v>
      </c>
      <c r="I453" s="162"/>
      <c r="L453" s="158"/>
      <c r="M453" s="163"/>
      <c r="T453" s="164"/>
      <c r="AT453" s="159" t="s">
        <v>160</v>
      </c>
      <c r="AU453" s="159" t="s">
        <v>89</v>
      </c>
      <c r="AV453" s="12" t="s">
        <v>89</v>
      </c>
      <c r="AW453" s="12" t="s">
        <v>31</v>
      </c>
      <c r="AX453" s="12" t="s">
        <v>76</v>
      </c>
      <c r="AY453" s="159" t="s">
        <v>156</v>
      </c>
    </row>
    <row r="454" spans="2:65" s="11" customFormat="1">
      <c r="B454" s="151"/>
      <c r="D454" s="152" t="s">
        <v>160</v>
      </c>
      <c r="E454" s="153" t="s">
        <v>1</v>
      </c>
      <c r="F454" s="154" t="s">
        <v>584</v>
      </c>
      <c r="H454" s="153" t="s">
        <v>1</v>
      </c>
      <c r="I454" s="155"/>
      <c r="L454" s="151"/>
      <c r="M454" s="156"/>
      <c r="T454" s="157"/>
      <c r="AT454" s="153" t="s">
        <v>160</v>
      </c>
      <c r="AU454" s="153" t="s">
        <v>89</v>
      </c>
      <c r="AV454" s="11" t="s">
        <v>82</v>
      </c>
      <c r="AW454" s="11" t="s">
        <v>31</v>
      </c>
      <c r="AX454" s="11" t="s">
        <v>76</v>
      </c>
      <c r="AY454" s="153" t="s">
        <v>156</v>
      </c>
    </row>
    <row r="455" spans="2:65" s="12" customFormat="1">
      <c r="B455" s="158"/>
      <c r="D455" s="152" t="s">
        <v>160</v>
      </c>
      <c r="E455" s="159" t="s">
        <v>1</v>
      </c>
      <c r="F455" s="160" t="s">
        <v>585</v>
      </c>
      <c r="H455" s="161">
        <v>0.13400000000000001</v>
      </c>
      <c r="I455" s="162"/>
      <c r="L455" s="158"/>
      <c r="M455" s="163"/>
      <c r="T455" s="164"/>
      <c r="AT455" s="159" t="s">
        <v>160</v>
      </c>
      <c r="AU455" s="159" t="s">
        <v>89</v>
      </c>
      <c r="AV455" s="12" t="s">
        <v>89</v>
      </c>
      <c r="AW455" s="12" t="s">
        <v>31</v>
      </c>
      <c r="AX455" s="12" t="s">
        <v>76</v>
      </c>
      <c r="AY455" s="159" t="s">
        <v>156</v>
      </c>
    </row>
    <row r="456" spans="2:65" s="15" customFormat="1">
      <c r="B456" s="193"/>
      <c r="D456" s="152" t="s">
        <v>160</v>
      </c>
      <c r="E456" s="194" t="s">
        <v>1</v>
      </c>
      <c r="F456" s="195" t="s">
        <v>586</v>
      </c>
      <c r="H456" s="196">
        <v>2.9390000000000001</v>
      </c>
      <c r="I456" s="197"/>
      <c r="L456" s="193"/>
      <c r="M456" s="198"/>
      <c r="T456" s="199"/>
      <c r="AT456" s="194" t="s">
        <v>160</v>
      </c>
      <c r="AU456" s="194" t="s">
        <v>89</v>
      </c>
      <c r="AV456" s="15" t="s">
        <v>163</v>
      </c>
      <c r="AW456" s="15" t="s">
        <v>31</v>
      </c>
      <c r="AX456" s="15" t="s">
        <v>76</v>
      </c>
      <c r="AY456" s="194" t="s">
        <v>156</v>
      </c>
    </row>
    <row r="457" spans="2:65" s="13" customFormat="1">
      <c r="B457" s="165"/>
      <c r="D457" s="152" t="s">
        <v>160</v>
      </c>
      <c r="E457" s="166" t="s">
        <v>1</v>
      </c>
      <c r="F457" s="167" t="s">
        <v>161</v>
      </c>
      <c r="H457" s="168">
        <v>3.2389999999999999</v>
      </c>
      <c r="I457" s="169"/>
      <c r="L457" s="165"/>
      <c r="M457" s="170"/>
      <c r="T457" s="171"/>
      <c r="AT457" s="166" t="s">
        <v>160</v>
      </c>
      <c r="AU457" s="166" t="s">
        <v>89</v>
      </c>
      <c r="AV457" s="13" t="s">
        <v>155</v>
      </c>
      <c r="AW457" s="13" t="s">
        <v>31</v>
      </c>
      <c r="AX457" s="13" t="s">
        <v>82</v>
      </c>
      <c r="AY457" s="166" t="s">
        <v>156</v>
      </c>
    </row>
    <row r="458" spans="2:65" s="1" customFormat="1" ht="37.9" customHeight="1">
      <c r="B458" s="136"/>
      <c r="C458" s="137" t="s">
        <v>587</v>
      </c>
      <c r="D458" s="137" t="s">
        <v>157</v>
      </c>
      <c r="E458" s="138" t="s">
        <v>588</v>
      </c>
      <c r="F458" s="139" t="s">
        <v>589</v>
      </c>
      <c r="G458" s="140" t="s">
        <v>226</v>
      </c>
      <c r="H458" s="141">
        <v>4.5679999999999996</v>
      </c>
      <c r="I458" s="142"/>
      <c r="J458" s="143">
        <v>0</v>
      </c>
      <c r="K458" s="144"/>
      <c r="L458" s="32"/>
      <c r="M458" s="145" t="s">
        <v>1</v>
      </c>
      <c r="N458" s="146" t="s">
        <v>42</v>
      </c>
      <c r="P458" s="147">
        <f>O458*H458</f>
        <v>0</v>
      </c>
      <c r="Q458" s="147">
        <v>0</v>
      </c>
      <c r="R458" s="147">
        <f>Q458*H458</f>
        <v>0</v>
      </c>
      <c r="S458" s="147">
        <v>2.2000000000000002</v>
      </c>
      <c r="T458" s="148">
        <f>S458*H458</f>
        <v>10.0496</v>
      </c>
      <c r="AR458" s="149" t="s">
        <v>155</v>
      </c>
      <c r="AT458" s="149" t="s">
        <v>157</v>
      </c>
      <c r="AU458" s="149" t="s">
        <v>89</v>
      </c>
      <c r="AY458" s="17" t="s">
        <v>156</v>
      </c>
      <c r="BE458" s="150">
        <f>IF(N458="základná",J458,0)</f>
        <v>0</v>
      </c>
      <c r="BF458" s="150">
        <f>IF(N458="znížená",J458,0)</f>
        <v>0</v>
      </c>
      <c r="BG458" s="150">
        <f>IF(N458="zákl. prenesená",J458,0)</f>
        <v>0</v>
      </c>
      <c r="BH458" s="150">
        <f>IF(N458="zníž. prenesená",J458,0)</f>
        <v>0</v>
      </c>
      <c r="BI458" s="150">
        <f>IF(N458="nulová",J458,0)</f>
        <v>0</v>
      </c>
      <c r="BJ458" s="17" t="s">
        <v>89</v>
      </c>
      <c r="BK458" s="150">
        <f>ROUND(I458*H458,2)</f>
        <v>0</v>
      </c>
      <c r="BL458" s="17" t="s">
        <v>155</v>
      </c>
      <c r="BM458" s="149" t="s">
        <v>590</v>
      </c>
    </row>
    <row r="459" spans="2:65" s="12" customFormat="1">
      <c r="B459" s="158"/>
      <c r="D459" s="152" t="s">
        <v>160</v>
      </c>
      <c r="E459" s="159" t="s">
        <v>1</v>
      </c>
      <c r="F459" s="160" t="s">
        <v>591</v>
      </c>
      <c r="H459" s="161">
        <v>0.6</v>
      </c>
      <c r="I459" s="162"/>
      <c r="L459" s="158"/>
      <c r="M459" s="163"/>
      <c r="T459" s="164"/>
      <c r="AT459" s="159" t="s">
        <v>160</v>
      </c>
      <c r="AU459" s="159" t="s">
        <v>89</v>
      </c>
      <c r="AV459" s="12" t="s">
        <v>89</v>
      </c>
      <c r="AW459" s="12" t="s">
        <v>31</v>
      </c>
      <c r="AX459" s="12" t="s">
        <v>76</v>
      </c>
      <c r="AY459" s="159" t="s">
        <v>156</v>
      </c>
    </row>
    <row r="460" spans="2:65" s="15" customFormat="1">
      <c r="B460" s="193"/>
      <c r="D460" s="152" t="s">
        <v>160</v>
      </c>
      <c r="E460" s="194" t="s">
        <v>1</v>
      </c>
      <c r="F460" s="195" t="s">
        <v>592</v>
      </c>
      <c r="H460" s="196">
        <v>0.6</v>
      </c>
      <c r="I460" s="197"/>
      <c r="L460" s="193"/>
      <c r="M460" s="198"/>
      <c r="T460" s="199"/>
      <c r="AT460" s="194" t="s">
        <v>160</v>
      </c>
      <c r="AU460" s="194" t="s">
        <v>89</v>
      </c>
      <c r="AV460" s="15" t="s">
        <v>163</v>
      </c>
      <c r="AW460" s="15" t="s">
        <v>31</v>
      </c>
      <c r="AX460" s="15" t="s">
        <v>76</v>
      </c>
      <c r="AY460" s="194" t="s">
        <v>156</v>
      </c>
    </row>
    <row r="461" spans="2:65" s="12" customFormat="1">
      <c r="B461" s="158"/>
      <c r="D461" s="152" t="s">
        <v>160</v>
      </c>
      <c r="E461" s="159" t="s">
        <v>1</v>
      </c>
      <c r="F461" s="160" t="s">
        <v>593</v>
      </c>
      <c r="H461" s="161">
        <v>0.6</v>
      </c>
      <c r="I461" s="162"/>
      <c r="L461" s="158"/>
      <c r="M461" s="163"/>
      <c r="T461" s="164"/>
      <c r="AT461" s="159" t="s">
        <v>160</v>
      </c>
      <c r="AU461" s="159" t="s">
        <v>89</v>
      </c>
      <c r="AV461" s="12" t="s">
        <v>89</v>
      </c>
      <c r="AW461" s="12" t="s">
        <v>31</v>
      </c>
      <c r="AX461" s="12" t="s">
        <v>76</v>
      </c>
      <c r="AY461" s="159" t="s">
        <v>156</v>
      </c>
    </row>
    <row r="462" spans="2:65" s="12" customFormat="1">
      <c r="B462" s="158"/>
      <c r="D462" s="152" t="s">
        <v>160</v>
      </c>
      <c r="E462" s="159" t="s">
        <v>1</v>
      </c>
      <c r="F462" s="160" t="s">
        <v>594</v>
      </c>
      <c r="H462" s="161">
        <v>0.6</v>
      </c>
      <c r="I462" s="162"/>
      <c r="L462" s="158"/>
      <c r="M462" s="163"/>
      <c r="T462" s="164"/>
      <c r="AT462" s="159" t="s">
        <v>160</v>
      </c>
      <c r="AU462" s="159" t="s">
        <v>89</v>
      </c>
      <c r="AV462" s="12" t="s">
        <v>89</v>
      </c>
      <c r="AW462" s="12" t="s">
        <v>31</v>
      </c>
      <c r="AX462" s="12" t="s">
        <v>76</v>
      </c>
      <c r="AY462" s="159" t="s">
        <v>156</v>
      </c>
    </row>
    <row r="463" spans="2:65" s="12" customFormat="1">
      <c r="B463" s="158"/>
      <c r="D463" s="152" t="s">
        <v>160</v>
      </c>
      <c r="E463" s="159" t="s">
        <v>1</v>
      </c>
      <c r="F463" s="160" t="s">
        <v>595</v>
      </c>
      <c r="H463" s="161">
        <v>0.6</v>
      </c>
      <c r="I463" s="162"/>
      <c r="L463" s="158"/>
      <c r="M463" s="163"/>
      <c r="T463" s="164"/>
      <c r="AT463" s="159" t="s">
        <v>160</v>
      </c>
      <c r="AU463" s="159" t="s">
        <v>89</v>
      </c>
      <c r="AV463" s="12" t="s">
        <v>89</v>
      </c>
      <c r="AW463" s="12" t="s">
        <v>31</v>
      </c>
      <c r="AX463" s="12" t="s">
        <v>76</v>
      </c>
      <c r="AY463" s="159" t="s">
        <v>156</v>
      </c>
    </row>
    <row r="464" spans="2:65" s="12" customFormat="1">
      <c r="B464" s="158"/>
      <c r="D464" s="152" t="s">
        <v>160</v>
      </c>
      <c r="E464" s="159" t="s">
        <v>1</v>
      </c>
      <c r="F464" s="160" t="s">
        <v>596</v>
      </c>
      <c r="H464" s="161">
        <v>1.53</v>
      </c>
      <c r="I464" s="162"/>
      <c r="L464" s="158"/>
      <c r="M464" s="163"/>
      <c r="T464" s="164"/>
      <c r="AT464" s="159" t="s">
        <v>160</v>
      </c>
      <c r="AU464" s="159" t="s">
        <v>89</v>
      </c>
      <c r="AV464" s="12" t="s">
        <v>89</v>
      </c>
      <c r="AW464" s="12" t="s">
        <v>31</v>
      </c>
      <c r="AX464" s="12" t="s">
        <v>76</v>
      </c>
      <c r="AY464" s="159" t="s">
        <v>156</v>
      </c>
    </row>
    <row r="465" spans="2:65" s="12" customFormat="1">
      <c r="B465" s="158"/>
      <c r="D465" s="152" t="s">
        <v>160</v>
      </c>
      <c r="E465" s="159" t="s">
        <v>1</v>
      </c>
      <c r="F465" s="160" t="s">
        <v>597</v>
      </c>
      <c r="H465" s="161">
        <v>0.26800000000000002</v>
      </c>
      <c r="I465" s="162"/>
      <c r="L465" s="158"/>
      <c r="M465" s="163"/>
      <c r="T465" s="164"/>
      <c r="AT465" s="159" t="s">
        <v>160</v>
      </c>
      <c r="AU465" s="159" t="s">
        <v>89</v>
      </c>
      <c r="AV465" s="12" t="s">
        <v>89</v>
      </c>
      <c r="AW465" s="12" t="s">
        <v>31</v>
      </c>
      <c r="AX465" s="12" t="s">
        <v>76</v>
      </c>
      <c r="AY465" s="159" t="s">
        <v>156</v>
      </c>
    </row>
    <row r="466" spans="2:65" s="15" customFormat="1">
      <c r="B466" s="193"/>
      <c r="D466" s="152" t="s">
        <v>160</v>
      </c>
      <c r="E466" s="194" t="s">
        <v>1</v>
      </c>
      <c r="F466" s="195" t="s">
        <v>598</v>
      </c>
      <c r="H466" s="196">
        <v>3.5979999999999999</v>
      </c>
      <c r="I466" s="197"/>
      <c r="L466" s="193"/>
      <c r="M466" s="198"/>
      <c r="T466" s="199"/>
      <c r="AT466" s="194" t="s">
        <v>160</v>
      </c>
      <c r="AU466" s="194" t="s">
        <v>89</v>
      </c>
      <c r="AV466" s="15" t="s">
        <v>163</v>
      </c>
      <c r="AW466" s="15" t="s">
        <v>31</v>
      </c>
      <c r="AX466" s="15" t="s">
        <v>76</v>
      </c>
      <c r="AY466" s="194" t="s">
        <v>156</v>
      </c>
    </row>
    <row r="467" spans="2:65" s="12" customFormat="1">
      <c r="B467" s="158"/>
      <c r="D467" s="152" t="s">
        <v>160</v>
      </c>
      <c r="E467" s="159" t="s">
        <v>1</v>
      </c>
      <c r="F467" s="160" t="s">
        <v>599</v>
      </c>
      <c r="H467" s="161">
        <v>0.37</v>
      </c>
      <c r="I467" s="162"/>
      <c r="L467" s="158"/>
      <c r="M467" s="163"/>
      <c r="T467" s="164"/>
      <c r="AT467" s="159" t="s">
        <v>160</v>
      </c>
      <c r="AU467" s="159" t="s">
        <v>89</v>
      </c>
      <c r="AV467" s="12" t="s">
        <v>89</v>
      </c>
      <c r="AW467" s="12" t="s">
        <v>31</v>
      </c>
      <c r="AX467" s="12" t="s">
        <v>76</v>
      </c>
      <c r="AY467" s="159" t="s">
        <v>156</v>
      </c>
    </row>
    <row r="468" spans="2:65" s="15" customFormat="1">
      <c r="B468" s="193"/>
      <c r="D468" s="152" t="s">
        <v>160</v>
      </c>
      <c r="E468" s="194" t="s">
        <v>1</v>
      </c>
      <c r="F468" s="195" t="s">
        <v>600</v>
      </c>
      <c r="H468" s="196">
        <v>0.37</v>
      </c>
      <c r="I468" s="197"/>
      <c r="L468" s="193"/>
      <c r="M468" s="198"/>
      <c r="T468" s="199"/>
      <c r="AT468" s="194" t="s">
        <v>160</v>
      </c>
      <c r="AU468" s="194" t="s">
        <v>89</v>
      </c>
      <c r="AV468" s="15" t="s">
        <v>163</v>
      </c>
      <c r="AW468" s="15" t="s">
        <v>31</v>
      </c>
      <c r="AX468" s="15" t="s">
        <v>76</v>
      </c>
      <c r="AY468" s="194" t="s">
        <v>156</v>
      </c>
    </row>
    <row r="469" spans="2:65" s="13" customFormat="1">
      <c r="B469" s="165"/>
      <c r="D469" s="152" t="s">
        <v>160</v>
      </c>
      <c r="E469" s="166" t="s">
        <v>1</v>
      </c>
      <c r="F469" s="167" t="s">
        <v>601</v>
      </c>
      <c r="H469" s="168">
        <v>4.5679999999999996</v>
      </c>
      <c r="I469" s="169"/>
      <c r="L469" s="165"/>
      <c r="M469" s="170"/>
      <c r="T469" s="171"/>
      <c r="AT469" s="166" t="s">
        <v>160</v>
      </c>
      <c r="AU469" s="166" t="s">
        <v>89</v>
      </c>
      <c r="AV469" s="13" t="s">
        <v>155</v>
      </c>
      <c r="AW469" s="13" t="s">
        <v>31</v>
      </c>
      <c r="AX469" s="13" t="s">
        <v>82</v>
      </c>
      <c r="AY469" s="166" t="s">
        <v>156</v>
      </c>
    </row>
    <row r="470" spans="2:65" s="1" customFormat="1" ht="21.75" customHeight="1">
      <c r="B470" s="136"/>
      <c r="C470" s="137" t="s">
        <v>602</v>
      </c>
      <c r="D470" s="137" t="s">
        <v>157</v>
      </c>
      <c r="E470" s="138" t="s">
        <v>603</v>
      </c>
      <c r="F470" s="139" t="s">
        <v>604</v>
      </c>
      <c r="G470" s="140" t="s">
        <v>162</v>
      </c>
      <c r="H470" s="141">
        <v>5</v>
      </c>
      <c r="I470" s="142"/>
      <c r="J470" s="143">
        <v>0</v>
      </c>
      <c r="K470" s="144"/>
      <c r="L470" s="32"/>
      <c r="M470" s="145" t="s">
        <v>1</v>
      </c>
      <c r="N470" s="146" t="s">
        <v>42</v>
      </c>
      <c r="P470" s="147">
        <f>O470*H470</f>
        <v>0</v>
      </c>
      <c r="Q470" s="147">
        <v>0</v>
      </c>
      <c r="R470" s="147">
        <f>Q470*H470</f>
        <v>0</v>
      </c>
      <c r="S470" s="147">
        <v>7.2999999999999995E-2</v>
      </c>
      <c r="T470" s="148">
        <f>S470*H470</f>
        <v>0.36499999999999999</v>
      </c>
      <c r="AR470" s="149" t="s">
        <v>155</v>
      </c>
      <c r="AT470" s="149" t="s">
        <v>157</v>
      </c>
      <c r="AU470" s="149" t="s">
        <v>89</v>
      </c>
      <c r="AY470" s="17" t="s">
        <v>156</v>
      </c>
      <c r="BE470" s="150">
        <f>IF(N470="základná",J470,0)</f>
        <v>0</v>
      </c>
      <c r="BF470" s="150">
        <f>IF(N470="znížená",J470,0)</f>
        <v>0</v>
      </c>
      <c r="BG470" s="150">
        <f>IF(N470="zákl. prenesená",J470,0)</f>
        <v>0</v>
      </c>
      <c r="BH470" s="150">
        <f>IF(N470="zníž. prenesená",J470,0)</f>
        <v>0</v>
      </c>
      <c r="BI470" s="150">
        <f>IF(N470="nulová",J470,0)</f>
        <v>0</v>
      </c>
      <c r="BJ470" s="17" t="s">
        <v>89</v>
      </c>
      <c r="BK470" s="150">
        <f>ROUND(I470*H470,2)</f>
        <v>0</v>
      </c>
      <c r="BL470" s="17" t="s">
        <v>155</v>
      </c>
      <c r="BM470" s="149" t="s">
        <v>605</v>
      </c>
    </row>
    <row r="471" spans="2:65" s="11" customFormat="1">
      <c r="B471" s="151"/>
      <c r="D471" s="152" t="s">
        <v>160</v>
      </c>
      <c r="E471" s="153" t="s">
        <v>1</v>
      </c>
      <c r="F471" s="154" t="s">
        <v>606</v>
      </c>
      <c r="H471" s="153" t="s">
        <v>1</v>
      </c>
      <c r="I471" s="155"/>
      <c r="L471" s="151"/>
      <c r="M471" s="156"/>
      <c r="T471" s="157"/>
      <c r="AT471" s="153" t="s">
        <v>160</v>
      </c>
      <c r="AU471" s="153" t="s">
        <v>89</v>
      </c>
      <c r="AV471" s="11" t="s">
        <v>82</v>
      </c>
      <c r="AW471" s="11" t="s">
        <v>31</v>
      </c>
      <c r="AX471" s="11" t="s">
        <v>76</v>
      </c>
      <c r="AY471" s="153" t="s">
        <v>156</v>
      </c>
    </row>
    <row r="472" spans="2:65" s="12" customFormat="1">
      <c r="B472" s="158"/>
      <c r="D472" s="152" t="s">
        <v>160</v>
      </c>
      <c r="E472" s="159" t="s">
        <v>1</v>
      </c>
      <c r="F472" s="160" t="s">
        <v>168</v>
      </c>
      <c r="H472" s="161">
        <v>5</v>
      </c>
      <c r="I472" s="162"/>
      <c r="L472" s="158"/>
      <c r="M472" s="163"/>
      <c r="T472" s="164"/>
      <c r="AT472" s="159" t="s">
        <v>160</v>
      </c>
      <c r="AU472" s="159" t="s">
        <v>89</v>
      </c>
      <c r="AV472" s="12" t="s">
        <v>89</v>
      </c>
      <c r="AW472" s="12" t="s">
        <v>31</v>
      </c>
      <c r="AX472" s="12" t="s">
        <v>76</v>
      </c>
      <c r="AY472" s="159" t="s">
        <v>156</v>
      </c>
    </row>
    <row r="473" spans="2:65" s="15" customFormat="1">
      <c r="B473" s="193"/>
      <c r="D473" s="152" t="s">
        <v>160</v>
      </c>
      <c r="E473" s="194" t="s">
        <v>1</v>
      </c>
      <c r="F473" s="195" t="s">
        <v>607</v>
      </c>
      <c r="H473" s="196">
        <v>5</v>
      </c>
      <c r="I473" s="197"/>
      <c r="L473" s="193"/>
      <c r="M473" s="198"/>
      <c r="T473" s="199"/>
      <c r="AT473" s="194" t="s">
        <v>160</v>
      </c>
      <c r="AU473" s="194" t="s">
        <v>89</v>
      </c>
      <c r="AV473" s="15" t="s">
        <v>163</v>
      </c>
      <c r="AW473" s="15" t="s">
        <v>31</v>
      </c>
      <c r="AX473" s="15" t="s">
        <v>76</v>
      </c>
      <c r="AY473" s="194" t="s">
        <v>156</v>
      </c>
    </row>
    <row r="474" spans="2:65" s="13" customFormat="1">
      <c r="B474" s="165"/>
      <c r="D474" s="152" t="s">
        <v>160</v>
      </c>
      <c r="E474" s="166" t="s">
        <v>1</v>
      </c>
      <c r="F474" s="167" t="s">
        <v>161</v>
      </c>
      <c r="H474" s="168">
        <v>5</v>
      </c>
      <c r="I474" s="169"/>
      <c r="L474" s="165"/>
      <c r="M474" s="170"/>
      <c r="T474" s="171"/>
      <c r="AT474" s="166" t="s">
        <v>160</v>
      </c>
      <c r="AU474" s="166" t="s">
        <v>89</v>
      </c>
      <c r="AV474" s="13" t="s">
        <v>155</v>
      </c>
      <c r="AW474" s="13" t="s">
        <v>31</v>
      </c>
      <c r="AX474" s="13" t="s">
        <v>82</v>
      </c>
      <c r="AY474" s="166" t="s">
        <v>156</v>
      </c>
    </row>
    <row r="475" spans="2:65" s="1" customFormat="1" ht="33" customHeight="1">
      <c r="B475" s="136"/>
      <c r="C475" s="137" t="s">
        <v>608</v>
      </c>
      <c r="D475" s="137" t="s">
        <v>157</v>
      </c>
      <c r="E475" s="138" t="s">
        <v>609</v>
      </c>
      <c r="F475" s="139" t="s">
        <v>610</v>
      </c>
      <c r="G475" s="140" t="s">
        <v>178</v>
      </c>
      <c r="H475" s="141">
        <v>414.33199999999999</v>
      </c>
      <c r="I475" s="142"/>
      <c r="J475" s="143">
        <v>0</v>
      </c>
      <c r="K475" s="144"/>
      <c r="L475" s="32"/>
      <c r="M475" s="145" t="s">
        <v>1</v>
      </c>
      <c r="N475" s="146" t="s">
        <v>42</v>
      </c>
      <c r="P475" s="147">
        <f>O475*H475</f>
        <v>0</v>
      </c>
      <c r="Q475" s="147">
        <v>0</v>
      </c>
      <c r="R475" s="147">
        <f>Q475*H475</f>
        <v>0</v>
      </c>
      <c r="S475" s="147">
        <v>0.105</v>
      </c>
      <c r="T475" s="148">
        <f>S475*H475</f>
        <v>43.504860000000001</v>
      </c>
      <c r="AR475" s="149" t="s">
        <v>155</v>
      </c>
      <c r="AT475" s="149" t="s">
        <v>157</v>
      </c>
      <c r="AU475" s="149" t="s">
        <v>89</v>
      </c>
      <c r="AY475" s="17" t="s">
        <v>156</v>
      </c>
      <c r="BE475" s="150">
        <f>IF(N475="základná",J475,0)</f>
        <v>0</v>
      </c>
      <c r="BF475" s="150">
        <f>IF(N475="znížená",J475,0)</f>
        <v>0</v>
      </c>
      <c r="BG475" s="150">
        <f>IF(N475="zákl. prenesená",J475,0)</f>
        <v>0</v>
      </c>
      <c r="BH475" s="150">
        <f>IF(N475="zníž. prenesená",J475,0)</f>
        <v>0</v>
      </c>
      <c r="BI475" s="150">
        <f>IF(N475="nulová",J475,0)</f>
        <v>0</v>
      </c>
      <c r="BJ475" s="17" t="s">
        <v>89</v>
      </c>
      <c r="BK475" s="150">
        <f>ROUND(I475*H475,2)</f>
        <v>0</v>
      </c>
      <c r="BL475" s="17" t="s">
        <v>155</v>
      </c>
      <c r="BM475" s="149" t="s">
        <v>611</v>
      </c>
    </row>
    <row r="476" spans="2:65" s="11" customFormat="1">
      <c r="B476" s="151"/>
      <c r="D476" s="152" t="s">
        <v>160</v>
      </c>
      <c r="E476" s="153" t="s">
        <v>1</v>
      </c>
      <c r="F476" s="154" t="s">
        <v>612</v>
      </c>
      <c r="H476" s="153" t="s">
        <v>1</v>
      </c>
      <c r="I476" s="155"/>
      <c r="L476" s="151"/>
      <c r="M476" s="156"/>
      <c r="T476" s="157"/>
      <c r="AT476" s="153" t="s">
        <v>160</v>
      </c>
      <c r="AU476" s="153" t="s">
        <v>89</v>
      </c>
      <c r="AV476" s="11" t="s">
        <v>82</v>
      </c>
      <c r="AW476" s="11" t="s">
        <v>31</v>
      </c>
      <c r="AX476" s="11" t="s">
        <v>76</v>
      </c>
      <c r="AY476" s="153" t="s">
        <v>156</v>
      </c>
    </row>
    <row r="477" spans="2:65" s="11" customFormat="1" ht="22.5">
      <c r="B477" s="151"/>
      <c r="D477" s="152" t="s">
        <v>160</v>
      </c>
      <c r="E477" s="153" t="s">
        <v>1</v>
      </c>
      <c r="F477" s="154" t="s">
        <v>613</v>
      </c>
      <c r="H477" s="153" t="s">
        <v>1</v>
      </c>
      <c r="I477" s="155"/>
      <c r="L477" s="151"/>
      <c r="M477" s="156"/>
      <c r="T477" s="157"/>
      <c r="AT477" s="153" t="s">
        <v>160</v>
      </c>
      <c r="AU477" s="153" t="s">
        <v>89</v>
      </c>
      <c r="AV477" s="11" t="s">
        <v>82</v>
      </c>
      <c r="AW477" s="11" t="s">
        <v>31</v>
      </c>
      <c r="AX477" s="11" t="s">
        <v>76</v>
      </c>
      <c r="AY477" s="153" t="s">
        <v>156</v>
      </c>
    </row>
    <row r="478" spans="2:65" s="11" customFormat="1" ht="22.5">
      <c r="B478" s="151"/>
      <c r="D478" s="152" t="s">
        <v>160</v>
      </c>
      <c r="E478" s="153" t="s">
        <v>1</v>
      </c>
      <c r="F478" s="154" t="s">
        <v>614</v>
      </c>
      <c r="H478" s="153" t="s">
        <v>1</v>
      </c>
      <c r="I478" s="155"/>
      <c r="L478" s="151"/>
      <c r="M478" s="156"/>
      <c r="T478" s="157"/>
      <c r="AT478" s="153" t="s">
        <v>160</v>
      </c>
      <c r="AU478" s="153" t="s">
        <v>89</v>
      </c>
      <c r="AV478" s="11" t="s">
        <v>82</v>
      </c>
      <c r="AW478" s="11" t="s">
        <v>31</v>
      </c>
      <c r="AX478" s="11" t="s">
        <v>76</v>
      </c>
      <c r="AY478" s="153" t="s">
        <v>156</v>
      </c>
    </row>
    <row r="479" spans="2:65" s="11" customFormat="1">
      <c r="B479" s="151"/>
      <c r="D479" s="152" t="s">
        <v>160</v>
      </c>
      <c r="E479" s="153" t="s">
        <v>1</v>
      </c>
      <c r="F479" s="154" t="s">
        <v>615</v>
      </c>
      <c r="H479" s="153" t="s">
        <v>1</v>
      </c>
      <c r="I479" s="155"/>
      <c r="L479" s="151"/>
      <c r="M479" s="156"/>
      <c r="T479" s="157"/>
      <c r="AT479" s="153" t="s">
        <v>160</v>
      </c>
      <c r="AU479" s="153" t="s">
        <v>89</v>
      </c>
      <c r="AV479" s="11" t="s">
        <v>82</v>
      </c>
      <c r="AW479" s="11" t="s">
        <v>31</v>
      </c>
      <c r="AX479" s="11" t="s">
        <v>76</v>
      </c>
      <c r="AY479" s="153" t="s">
        <v>156</v>
      </c>
    </row>
    <row r="480" spans="2:65" s="11" customFormat="1">
      <c r="B480" s="151"/>
      <c r="D480" s="152" t="s">
        <v>160</v>
      </c>
      <c r="E480" s="153" t="s">
        <v>1</v>
      </c>
      <c r="F480" s="154" t="s">
        <v>454</v>
      </c>
      <c r="H480" s="153" t="s">
        <v>1</v>
      </c>
      <c r="I480" s="155"/>
      <c r="L480" s="151"/>
      <c r="M480" s="156"/>
      <c r="T480" s="157"/>
      <c r="AT480" s="153" t="s">
        <v>160</v>
      </c>
      <c r="AU480" s="153" t="s">
        <v>89</v>
      </c>
      <c r="AV480" s="11" t="s">
        <v>82</v>
      </c>
      <c r="AW480" s="11" t="s">
        <v>31</v>
      </c>
      <c r="AX480" s="11" t="s">
        <v>76</v>
      </c>
      <c r="AY480" s="153" t="s">
        <v>156</v>
      </c>
    </row>
    <row r="481" spans="2:65" s="12" customFormat="1" ht="22.5">
      <c r="B481" s="158"/>
      <c r="D481" s="152" t="s">
        <v>160</v>
      </c>
      <c r="E481" s="159" t="s">
        <v>1</v>
      </c>
      <c r="F481" s="160" t="s">
        <v>616</v>
      </c>
      <c r="H481" s="161">
        <v>125.41</v>
      </c>
      <c r="I481" s="162"/>
      <c r="L481" s="158"/>
      <c r="M481" s="163"/>
      <c r="T481" s="164"/>
      <c r="AT481" s="159" t="s">
        <v>160</v>
      </c>
      <c r="AU481" s="159" t="s">
        <v>89</v>
      </c>
      <c r="AV481" s="12" t="s">
        <v>89</v>
      </c>
      <c r="AW481" s="12" t="s">
        <v>31</v>
      </c>
      <c r="AX481" s="12" t="s">
        <v>76</v>
      </c>
      <c r="AY481" s="159" t="s">
        <v>156</v>
      </c>
    </row>
    <row r="482" spans="2:65" s="12" customFormat="1">
      <c r="B482" s="158"/>
      <c r="D482" s="152" t="s">
        <v>160</v>
      </c>
      <c r="E482" s="159" t="s">
        <v>1</v>
      </c>
      <c r="F482" s="160" t="s">
        <v>617</v>
      </c>
      <c r="H482" s="161">
        <v>25.082000000000001</v>
      </c>
      <c r="I482" s="162"/>
      <c r="L482" s="158"/>
      <c r="M482" s="163"/>
      <c r="T482" s="164"/>
      <c r="AT482" s="159" t="s">
        <v>160</v>
      </c>
      <c r="AU482" s="159" t="s">
        <v>89</v>
      </c>
      <c r="AV482" s="12" t="s">
        <v>89</v>
      </c>
      <c r="AW482" s="12" t="s">
        <v>31</v>
      </c>
      <c r="AX482" s="12" t="s">
        <v>76</v>
      </c>
      <c r="AY482" s="159" t="s">
        <v>156</v>
      </c>
    </row>
    <row r="483" spans="2:65" s="15" customFormat="1">
      <c r="B483" s="193"/>
      <c r="D483" s="152" t="s">
        <v>160</v>
      </c>
      <c r="E483" s="194" t="s">
        <v>195</v>
      </c>
      <c r="F483" s="195" t="s">
        <v>618</v>
      </c>
      <c r="H483" s="196">
        <v>150.49199999999999</v>
      </c>
      <c r="I483" s="197"/>
      <c r="L483" s="193"/>
      <c r="M483" s="198"/>
      <c r="T483" s="199"/>
      <c r="AT483" s="194" t="s">
        <v>160</v>
      </c>
      <c r="AU483" s="194" t="s">
        <v>89</v>
      </c>
      <c r="AV483" s="15" t="s">
        <v>163</v>
      </c>
      <c r="AW483" s="15" t="s">
        <v>31</v>
      </c>
      <c r="AX483" s="15" t="s">
        <v>76</v>
      </c>
      <c r="AY483" s="194" t="s">
        <v>156</v>
      </c>
    </row>
    <row r="484" spans="2:65" s="11" customFormat="1">
      <c r="B484" s="151"/>
      <c r="D484" s="152" t="s">
        <v>160</v>
      </c>
      <c r="E484" s="153" t="s">
        <v>1</v>
      </c>
      <c r="F484" s="154" t="s">
        <v>526</v>
      </c>
      <c r="H484" s="153" t="s">
        <v>1</v>
      </c>
      <c r="I484" s="155"/>
      <c r="L484" s="151"/>
      <c r="M484" s="156"/>
      <c r="T484" s="157"/>
      <c r="AT484" s="153" t="s">
        <v>160</v>
      </c>
      <c r="AU484" s="153" t="s">
        <v>89</v>
      </c>
      <c r="AV484" s="11" t="s">
        <v>82</v>
      </c>
      <c r="AW484" s="11" t="s">
        <v>31</v>
      </c>
      <c r="AX484" s="11" t="s">
        <v>76</v>
      </c>
      <c r="AY484" s="153" t="s">
        <v>156</v>
      </c>
    </row>
    <row r="485" spans="2:65" s="12" customFormat="1" ht="22.5">
      <c r="B485" s="158"/>
      <c r="D485" s="152" t="s">
        <v>160</v>
      </c>
      <c r="E485" s="159" t="s">
        <v>1</v>
      </c>
      <c r="F485" s="160" t="s">
        <v>619</v>
      </c>
      <c r="H485" s="161">
        <v>134.09</v>
      </c>
      <c r="I485" s="162"/>
      <c r="L485" s="158"/>
      <c r="M485" s="163"/>
      <c r="T485" s="164"/>
      <c r="AT485" s="159" t="s">
        <v>160</v>
      </c>
      <c r="AU485" s="159" t="s">
        <v>89</v>
      </c>
      <c r="AV485" s="12" t="s">
        <v>89</v>
      </c>
      <c r="AW485" s="12" t="s">
        <v>31</v>
      </c>
      <c r="AX485" s="12" t="s">
        <v>76</v>
      </c>
      <c r="AY485" s="159" t="s">
        <v>156</v>
      </c>
    </row>
    <row r="486" spans="2:65" s="12" customFormat="1" ht="22.5">
      <c r="B486" s="158"/>
      <c r="D486" s="152" t="s">
        <v>160</v>
      </c>
      <c r="E486" s="159" t="s">
        <v>1</v>
      </c>
      <c r="F486" s="160" t="s">
        <v>620</v>
      </c>
      <c r="H486" s="161">
        <v>65.010000000000005</v>
      </c>
      <c r="I486" s="162"/>
      <c r="L486" s="158"/>
      <c r="M486" s="163"/>
      <c r="T486" s="164"/>
      <c r="AT486" s="159" t="s">
        <v>160</v>
      </c>
      <c r="AU486" s="159" t="s">
        <v>89</v>
      </c>
      <c r="AV486" s="12" t="s">
        <v>89</v>
      </c>
      <c r="AW486" s="12" t="s">
        <v>31</v>
      </c>
      <c r="AX486" s="12" t="s">
        <v>76</v>
      </c>
      <c r="AY486" s="159" t="s">
        <v>156</v>
      </c>
    </row>
    <row r="487" spans="2:65" s="11" customFormat="1">
      <c r="B487" s="151"/>
      <c r="D487" s="152" t="s">
        <v>160</v>
      </c>
      <c r="E487" s="153" t="s">
        <v>1</v>
      </c>
      <c r="F487" s="154" t="s">
        <v>621</v>
      </c>
      <c r="H487" s="153" t="s">
        <v>1</v>
      </c>
      <c r="I487" s="155"/>
      <c r="L487" s="151"/>
      <c r="M487" s="156"/>
      <c r="T487" s="157"/>
      <c r="AT487" s="153" t="s">
        <v>160</v>
      </c>
      <c r="AU487" s="153" t="s">
        <v>89</v>
      </c>
      <c r="AV487" s="11" t="s">
        <v>82</v>
      </c>
      <c r="AW487" s="11" t="s">
        <v>31</v>
      </c>
      <c r="AX487" s="11" t="s">
        <v>76</v>
      </c>
      <c r="AY487" s="153" t="s">
        <v>156</v>
      </c>
    </row>
    <row r="488" spans="2:65" s="15" customFormat="1">
      <c r="B488" s="193"/>
      <c r="D488" s="152" t="s">
        <v>160</v>
      </c>
      <c r="E488" s="194" t="s">
        <v>186</v>
      </c>
      <c r="F488" s="195" t="s">
        <v>622</v>
      </c>
      <c r="H488" s="196">
        <v>199.1</v>
      </c>
      <c r="I488" s="197"/>
      <c r="L488" s="193"/>
      <c r="M488" s="198"/>
      <c r="T488" s="199"/>
      <c r="AT488" s="194" t="s">
        <v>160</v>
      </c>
      <c r="AU488" s="194" t="s">
        <v>89</v>
      </c>
      <c r="AV488" s="15" t="s">
        <v>163</v>
      </c>
      <c r="AW488" s="15" t="s">
        <v>31</v>
      </c>
      <c r="AX488" s="15" t="s">
        <v>76</v>
      </c>
      <c r="AY488" s="194" t="s">
        <v>156</v>
      </c>
    </row>
    <row r="489" spans="2:65" s="11" customFormat="1">
      <c r="B489" s="151"/>
      <c r="D489" s="152" t="s">
        <v>160</v>
      </c>
      <c r="E489" s="153" t="s">
        <v>1</v>
      </c>
      <c r="F489" s="154" t="s">
        <v>478</v>
      </c>
      <c r="H489" s="153" t="s">
        <v>1</v>
      </c>
      <c r="I489" s="155"/>
      <c r="L489" s="151"/>
      <c r="M489" s="156"/>
      <c r="T489" s="157"/>
      <c r="AT489" s="153" t="s">
        <v>160</v>
      </c>
      <c r="AU489" s="153" t="s">
        <v>89</v>
      </c>
      <c r="AV489" s="11" t="s">
        <v>82</v>
      </c>
      <c r="AW489" s="11" t="s">
        <v>31</v>
      </c>
      <c r="AX489" s="11" t="s">
        <v>76</v>
      </c>
      <c r="AY489" s="153" t="s">
        <v>156</v>
      </c>
    </row>
    <row r="490" spans="2:65" s="12" customFormat="1">
      <c r="B490" s="158"/>
      <c r="D490" s="152" t="s">
        <v>160</v>
      </c>
      <c r="E490" s="159" t="s">
        <v>1</v>
      </c>
      <c r="F490" s="160" t="s">
        <v>623</v>
      </c>
      <c r="H490" s="161">
        <v>53.95</v>
      </c>
      <c r="I490" s="162"/>
      <c r="L490" s="158"/>
      <c r="M490" s="163"/>
      <c r="T490" s="164"/>
      <c r="AT490" s="159" t="s">
        <v>160</v>
      </c>
      <c r="AU490" s="159" t="s">
        <v>89</v>
      </c>
      <c r="AV490" s="12" t="s">
        <v>89</v>
      </c>
      <c r="AW490" s="12" t="s">
        <v>31</v>
      </c>
      <c r="AX490" s="12" t="s">
        <v>76</v>
      </c>
      <c r="AY490" s="159" t="s">
        <v>156</v>
      </c>
    </row>
    <row r="491" spans="2:65" s="12" customFormat="1">
      <c r="B491" s="158"/>
      <c r="D491" s="152" t="s">
        <v>160</v>
      </c>
      <c r="E491" s="159" t="s">
        <v>1</v>
      </c>
      <c r="F491" s="160" t="s">
        <v>624</v>
      </c>
      <c r="H491" s="161">
        <v>10.79</v>
      </c>
      <c r="I491" s="162"/>
      <c r="L491" s="158"/>
      <c r="M491" s="163"/>
      <c r="T491" s="164"/>
      <c r="AT491" s="159" t="s">
        <v>160</v>
      </c>
      <c r="AU491" s="159" t="s">
        <v>89</v>
      </c>
      <c r="AV491" s="12" t="s">
        <v>89</v>
      </c>
      <c r="AW491" s="12" t="s">
        <v>31</v>
      </c>
      <c r="AX491" s="12" t="s">
        <v>76</v>
      </c>
      <c r="AY491" s="159" t="s">
        <v>156</v>
      </c>
    </row>
    <row r="492" spans="2:65" s="15" customFormat="1">
      <c r="B492" s="193"/>
      <c r="D492" s="152" t="s">
        <v>160</v>
      </c>
      <c r="E492" s="194" t="s">
        <v>216</v>
      </c>
      <c r="F492" s="195" t="s">
        <v>625</v>
      </c>
      <c r="H492" s="196">
        <v>64.739999999999995</v>
      </c>
      <c r="I492" s="197"/>
      <c r="L492" s="193"/>
      <c r="M492" s="198"/>
      <c r="T492" s="199"/>
      <c r="AT492" s="194" t="s">
        <v>160</v>
      </c>
      <c r="AU492" s="194" t="s">
        <v>89</v>
      </c>
      <c r="AV492" s="15" t="s">
        <v>163</v>
      </c>
      <c r="AW492" s="15" t="s">
        <v>31</v>
      </c>
      <c r="AX492" s="15" t="s">
        <v>76</v>
      </c>
      <c r="AY492" s="194" t="s">
        <v>156</v>
      </c>
    </row>
    <row r="493" spans="2:65" s="13" customFormat="1">
      <c r="B493" s="165"/>
      <c r="D493" s="152" t="s">
        <v>160</v>
      </c>
      <c r="E493" s="166" t="s">
        <v>1</v>
      </c>
      <c r="F493" s="167" t="s">
        <v>161</v>
      </c>
      <c r="H493" s="168">
        <v>414.33199999999999</v>
      </c>
      <c r="I493" s="169"/>
      <c r="L493" s="165"/>
      <c r="M493" s="170"/>
      <c r="T493" s="171"/>
      <c r="AT493" s="166" t="s">
        <v>160</v>
      </c>
      <c r="AU493" s="166" t="s">
        <v>89</v>
      </c>
      <c r="AV493" s="13" t="s">
        <v>155</v>
      </c>
      <c r="AW493" s="13" t="s">
        <v>31</v>
      </c>
      <c r="AX493" s="13" t="s">
        <v>82</v>
      </c>
      <c r="AY493" s="166" t="s">
        <v>156</v>
      </c>
    </row>
    <row r="494" spans="2:65" s="1" customFormat="1" ht="21.75" customHeight="1">
      <c r="B494" s="136"/>
      <c r="C494" s="137" t="s">
        <v>626</v>
      </c>
      <c r="D494" s="137" t="s">
        <v>157</v>
      </c>
      <c r="E494" s="138" t="s">
        <v>627</v>
      </c>
      <c r="F494" s="139" t="s">
        <v>628</v>
      </c>
      <c r="G494" s="140" t="s">
        <v>178</v>
      </c>
      <c r="H494" s="141">
        <v>22.803999999999998</v>
      </c>
      <c r="I494" s="142"/>
      <c r="J494" s="143">
        <v>0</v>
      </c>
      <c r="K494" s="144"/>
      <c r="L494" s="32"/>
      <c r="M494" s="145" t="s">
        <v>1</v>
      </c>
      <c r="N494" s="146" t="s">
        <v>42</v>
      </c>
      <c r="P494" s="147">
        <f>O494*H494</f>
        <v>0</v>
      </c>
      <c r="Q494" s="147">
        <v>0</v>
      </c>
      <c r="R494" s="147">
        <f>Q494*H494</f>
        <v>0</v>
      </c>
      <c r="S494" s="147">
        <v>6.5000000000000002E-2</v>
      </c>
      <c r="T494" s="148">
        <f>S494*H494</f>
        <v>1.4822599999999999</v>
      </c>
      <c r="AR494" s="149" t="s">
        <v>155</v>
      </c>
      <c r="AT494" s="149" t="s">
        <v>157</v>
      </c>
      <c r="AU494" s="149" t="s">
        <v>89</v>
      </c>
      <c r="AY494" s="17" t="s">
        <v>156</v>
      </c>
      <c r="BE494" s="150">
        <f>IF(N494="základná",J494,0)</f>
        <v>0</v>
      </c>
      <c r="BF494" s="150">
        <f>IF(N494="znížená",J494,0)</f>
        <v>0</v>
      </c>
      <c r="BG494" s="150">
        <f>IF(N494="zákl. prenesená",J494,0)</f>
        <v>0</v>
      </c>
      <c r="BH494" s="150">
        <f>IF(N494="zníž. prenesená",J494,0)</f>
        <v>0</v>
      </c>
      <c r="BI494" s="150">
        <f>IF(N494="nulová",J494,0)</f>
        <v>0</v>
      </c>
      <c r="BJ494" s="17" t="s">
        <v>89</v>
      </c>
      <c r="BK494" s="150">
        <f>ROUND(I494*H494,2)</f>
        <v>0</v>
      </c>
      <c r="BL494" s="17" t="s">
        <v>155</v>
      </c>
      <c r="BM494" s="149" t="s">
        <v>629</v>
      </c>
    </row>
    <row r="495" spans="2:65" s="11" customFormat="1">
      <c r="B495" s="151"/>
      <c r="D495" s="152" t="s">
        <v>160</v>
      </c>
      <c r="E495" s="153" t="s">
        <v>1</v>
      </c>
      <c r="F495" s="154" t="s">
        <v>630</v>
      </c>
      <c r="H495" s="153" t="s">
        <v>1</v>
      </c>
      <c r="I495" s="155"/>
      <c r="L495" s="151"/>
      <c r="M495" s="156"/>
      <c r="T495" s="157"/>
      <c r="AT495" s="153" t="s">
        <v>160</v>
      </c>
      <c r="AU495" s="153" t="s">
        <v>89</v>
      </c>
      <c r="AV495" s="11" t="s">
        <v>82</v>
      </c>
      <c r="AW495" s="11" t="s">
        <v>31</v>
      </c>
      <c r="AX495" s="11" t="s">
        <v>76</v>
      </c>
      <c r="AY495" s="153" t="s">
        <v>156</v>
      </c>
    </row>
    <row r="496" spans="2:65" s="11" customFormat="1">
      <c r="B496" s="151"/>
      <c r="D496" s="152" t="s">
        <v>160</v>
      </c>
      <c r="E496" s="153" t="s">
        <v>1</v>
      </c>
      <c r="F496" s="154" t="s">
        <v>631</v>
      </c>
      <c r="H496" s="153" t="s">
        <v>1</v>
      </c>
      <c r="I496" s="155"/>
      <c r="L496" s="151"/>
      <c r="M496" s="156"/>
      <c r="T496" s="157"/>
      <c r="AT496" s="153" t="s">
        <v>160</v>
      </c>
      <c r="AU496" s="153" t="s">
        <v>89</v>
      </c>
      <c r="AV496" s="11" t="s">
        <v>82</v>
      </c>
      <c r="AW496" s="11" t="s">
        <v>31</v>
      </c>
      <c r="AX496" s="11" t="s">
        <v>76</v>
      </c>
      <c r="AY496" s="153" t="s">
        <v>156</v>
      </c>
    </row>
    <row r="497" spans="2:65" s="12" customFormat="1">
      <c r="B497" s="158"/>
      <c r="D497" s="152" t="s">
        <v>160</v>
      </c>
      <c r="E497" s="159" t="s">
        <v>1</v>
      </c>
      <c r="F497" s="160" t="s">
        <v>189</v>
      </c>
      <c r="H497" s="161">
        <v>22.803999999999998</v>
      </c>
      <c r="I497" s="162"/>
      <c r="L497" s="158"/>
      <c r="M497" s="163"/>
      <c r="T497" s="164"/>
      <c r="AT497" s="159" t="s">
        <v>160</v>
      </c>
      <c r="AU497" s="159" t="s">
        <v>89</v>
      </c>
      <c r="AV497" s="12" t="s">
        <v>89</v>
      </c>
      <c r="AW497" s="12" t="s">
        <v>31</v>
      </c>
      <c r="AX497" s="12" t="s">
        <v>76</v>
      </c>
      <c r="AY497" s="159" t="s">
        <v>156</v>
      </c>
    </row>
    <row r="498" spans="2:65" s="15" customFormat="1">
      <c r="B498" s="193"/>
      <c r="D498" s="152" t="s">
        <v>160</v>
      </c>
      <c r="E498" s="194" t="s">
        <v>1</v>
      </c>
      <c r="F498" s="195" t="s">
        <v>632</v>
      </c>
      <c r="H498" s="196">
        <v>22.803999999999998</v>
      </c>
      <c r="I498" s="197"/>
      <c r="L498" s="193"/>
      <c r="M498" s="198"/>
      <c r="T498" s="199"/>
      <c r="AT498" s="194" t="s">
        <v>160</v>
      </c>
      <c r="AU498" s="194" t="s">
        <v>89</v>
      </c>
      <c r="AV498" s="15" t="s">
        <v>163</v>
      </c>
      <c r="AW498" s="15" t="s">
        <v>31</v>
      </c>
      <c r="AX498" s="15" t="s">
        <v>76</v>
      </c>
      <c r="AY498" s="194" t="s">
        <v>156</v>
      </c>
    </row>
    <row r="499" spans="2:65" s="13" customFormat="1">
      <c r="B499" s="165"/>
      <c r="D499" s="152" t="s">
        <v>160</v>
      </c>
      <c r="E499" s="166" t="s">
        <v>1</v>
      </c>
      <c r="F499" s="167" t="s">
        <v>161</v>
      </c>
      <c r="H499" s="168">
        <v>22.803999999999998</v>
      </c>
      <c r="I499" s="169"/>
      <c r="L499" s="165"/>
      <c r="M499" s="170"/>
      <c r="T499" s="171"/>
      <c r="AT499" s="166" t="s">
        <v>160</v>
      </c>
      <c r="AU499" s="166" t="s">
        <v>89</v>
      </c>
      <c r="AV499" s="13" t="s">
        <v>155</v>
      </c>
      <c r="AW499" s="13" t="s">
        <v>31</v>
      </c>
      <c r="AX499" s="13" t="s">
        <v>82</v>
      </c>
      <c r="AY499" s="166" t="s">
        <v>156</v>
      </c>
    </row>
    <row r="500" spans="2:65" s="1" customFormat="1" ht="33" customHeight="1">
      <c r="B500" s="136"/>
      <c r="C500" s="137" t="s">
        <v>633</v>
      </c>
      <c r="D500" s="137" t="s">
        <v>157</v>
      </c>
      <c r="E500" s="138" t="s">
        <v>634</v>
      </c>
      <c r="F500" s="139" t="s">
        <v>635</v>
      </c>
      <c r="G500" s="140" t="s">
        <v>178</v>
      </c>
      <c r="H500" s="141">
        <v>1262.8030000000001</v>
      </c>
      <c r="I500" s="142"/>
      <c r="J500" s="143">
        <v>0</v>
      </c>
      <c r="K500" s="144"/>
      <c r="L500" s="32"/>
      <c r="M500" s="145" t="s">
        <v>1</v>
      </c>
      <c r="N500" s="146" t="s">
        <v>42</v>
      </c>
      <c r="P500" s="147">
        <f>O500*H500</f>
        <v>0</v>
      </c>
      <c r="Q500" s="147">
        <v>1.0000000000000001E-5</v>
      </c>
      <c r="R500" s="147">
        <f>Q500*H500</f>
        <v>1.2628030000000002E-2</v>
      </c>
      <c r="S500" s="147">
        <v>6.0000000000000001E-3</v>
      </c>
      <c r="T500" s="148">
        <f>S500*H500</f>
        <v>7.5768180000000012</v>
      </c>
      <c r="AR500" s="149" t="s">
        <v>155</v>
      </c>
      <c r="AT500" s="149" t="s">
        <v>157</v>
      </c>
      <c r="AU500" s="149" t="s">
        <v>89</v>
      </c>
      <c r="AY500" s="17" t="s">
        <v>156</v>
      </c>
      <c r="BE500" s="150">
        <f>IF(N500="základná",J500,0)</f>
        <v>0</v>
      </c>
      <c r="BF500" s="150">
        <f>IF(N500="znížená",J500,0)</f>
        <v>0</v>
      </c>
      <c r="BG500" s="150">
        <f>IF(N500="zákl. prenesená",J500,0)</f>
        <v>0</v>
      </c>
      <c r="BH500" s="150">
        <f>IF(N500="zníž. prenesená",J500,0)</f>
        <v>0</v>
      </c>
      <c r="BI500" s="150">
        <f>IF(N500="nulová",J500,0)</f>
        <v>0</v>
      </c>
      <c r="BJ500" s="17" t="s">
        <v>89</v>
      </c>
      <c r="BK500" s="150">
        <f>ROUND(I500*H500,2)</f>
        <v>0</v>
      </c>
      <c r="BL500" s="17" t="s">
        <v>155</v>
      </c>
      <c r="BM500" s="149" t="s">
        <v>636</v>
      </c>
    </row>
    <row r="501" spans="2:65" s="11" customFormat="1">
      <c r="B501" s="151"/>
      <c r="D501" s="152" t="s">
        <v>160</v>
      </c>
      <c r="E501" s="153" t="s">
        <v>1</v>
      </c>
      <c r="F501" s="154" t="s">
        <v>637</v>
      </c>
      <c r="H501" s="153" t="s">
        <v>1</v>
      </c>
      <c r="I501" s="155"/>
      <c r="L501" s="151"/>
      <c r="M501" s="156"/>
      <c r="T501" s="157"/>
      <c r="AT501" s="153" t="s">
        <v>160</v>
      </c>
      <c r="AU501" s="153" t="s">
        <v>89</v>
      </c>
      <c r="AV501" s="11" t="s">
        <v>82</v>
      </c>
      <c r="AW501" s="11" t="s">
        <v>31</v>
      </c>
      <c r="AX501" s="11" t="s">
        <v>76</v>
      </c>
      <c r="AY501" s="153" t="s">
        <v>156</v>
      </c>
    </row>
    <row r="502" spans="2:65" s="11" customFormat="1">
      <c r="B502" s="151"/>
      <c r="D502" s="152" t="s">
        <v>160</v>
      </c>
      <c r="E502" s="153" t="s">
        <v>1</v>
      </c>
      <c r="F502" s="154" t="s">
        <v>638</v>
      </c>
      <c r="H502" s="153" t="s">
        <v>1</v>
      </c>
      <c r="I502" s="155"/>
      <c r="L502" s="151"/>
      <c r="M502" s="156"/>
      <c r="T502" s="157"/>
      <c r="AT502" s="153" t="s">
        <v>160</v>
      </c>
      <c r="AU502" s="153" t="s">
        <v>89</v>
      </c>
      <c r="AV502" s="11" t="s">
        <v>82</v>
      </c>
      <c r="AW502" s="11" t="s">
        <v>31</v>
      </c>
      <c r="AX502" s="11" t="s">
        <v>76</v>
      </c>
      <c r="AY502" s="153" t="s">
        <v>156</v>
      </c>
    </row>
    <row r="503" spans="2:65" s="11" customFormat="1">
      <c r="B503" s="151"/>
      <c r="D503" s="152" t="s">
        <v>160</v>
      </c>
      <c r="E503" s="153" t="s">
        <v>1</v>
      </c>
      <c r="F503" s="154" t="s">
        <v>639</v>
      </c>
      <c r="H503" s="153" t="s">
        <v>1</v>
      </c>
      <c r="I503" s="155"/>
      <c r="L503" s="151"/>
      <c r="M503" s="156"/>
      <c r="T503" s="157"/>
      <c r="AT503" s="153" t="s">
        <v>160</v>
      </c>
      <c r="AU503" s="153" t="s">
        <v>89</v>
      </c>
      <c r="AV503" s="11" t="s">
        <v>82</v>
      </c>
      <c r="AW503" s="11" t="s">
        <v>31</v>
      </c>
      <c r="AX503" s="11" t="s">
        <v>76</v>
      </c>
      <c r="AY503" s="153" t="s">
        <v>156</v>
      </c>
    </row>
    <row r="504" spans="2:65" s="12" customFormat="1">
      <c r="B504" s="158"/>
      <c r="D504" s="152" t="s">
        <v>160</v>
      </c>
      <c r="E504" s="159" t="s">
        <v>1</v>
      </c>
      <c r="F504" s="160" t="s">
        <v>192</v>
      </c>
      <c r="H504" s="161">
        <v>138.84</v>
      </c>
      <c r="I504" s="162"/>
      <c r="L504" s="158"/>
      <c r="M504" s="163"/>
      <c r="T504" s="164"/>
      <c r="AT504" s="159" t="s">
        <v>160</v>
      </c>
      <c r="AU504" s="159" t="s">
        <v>89</v>
      </c>
      <c r="AV504" s="12" t="s">
        <v>89</v>
      </c>
      <c r="AW504" s="12" t="s">
        <v>31</v>
      </c>
      <c r="AX504" s="12" t="s">
        <v>76</v>
      </c>
      <c r="AY504" s="159" t="s">
        <v>156</v>
      </c>
    </row>
    <row r="505" spans="2:65" s="12" customFormat="1">
      <c r="B505" s="158"/>
      <c r="D505" s="152" t="s">
        <v>160</v>
      </c>
      <c r="E505" s="159" t="s">
        <v>1</v>
      </c>
      <c r="F505" s="160" t="s">
        <v>183</v>
      </c>
      <c r="H505" s="161">
        <v>288.97000000000003</v>
      </c>
      <c r="I505" s="162"/>
      <c r="L505" s="158"/>
      <c r="M505" s="163"/>
      <c r="T505" s="164"/>
      <c r="AT505" s="159" t="s">
        <v>160</v>
      </c>
      <c r="AU505" s="159" t="s">
        <v>89</v>
      </c>
      <c r="AV505" s="12" t="s">
        <v>89</v>
      </c>
      <c r="AW505" s="12" t="s">
        <v>31</v>
      </c>
      <c r="AX505" s="12" t="s">
        <v>76</v>
      </c>
      <c r="AY505" s="159" t="s">
        <v>156</v>
      </c>
    </row>
    <row r="506" spans="2:65" s="12" customFormat="1">
      <c r="B506" s="158"/>
      <c r="D506" s="152" t="s">
        <v>160</v>
      </c>
      <c r="E506" s="159" t="s">
        <v>1</v>
      </c>
      <c r="F506" s="160" t="s">
        <v>213</v>
      </c>
      <c r="H506" s="161">
        <v>367.83</v>
      </c>
      <c r="I506" s="162"/>
      <c r="L506" s="158"/>
      <c r="M506" s="163"/>
      <c r="T506" s="164"/>
      <c r="AT506" s="159" t="s">
        <v>160</v>
      </c>
      <c r="AU506" s="159" t="s">
        <v>89</v>
      </c>
      <c r="AV506" s="12" t="s">
        <v>89</v>
      </c>
      <c r="AW506" s="12" t="s">
        <v>31</v>
      </c>
      <c r="AX506" s="12" t="s">
        <v>76</v>
      </c>
      <c r="AY506" s="159" t="s">
        <v>156</v>
      </c>
    </row>
    <row r="507" spans="2:65" s="15" customFormat="1">
      <c r="B507" s="193"/>
      <c r="D507" s="152" t="s">
        <v>160</v>
      </c>
      <c r="E507" s="194" t="s">
        <v>1</v>
      </c>
      <c r="F507" s="195" t="s">
        <v>640</v>
      </c>
      <c r="H507" s="196">
        <v>795.64</v>
      </c>
      <c r="I507" s="197"/>
      <c r="L507" s="193"/>
      <c r="M507" s="198"/>
      <c r="T507" s="199"/>
      <c r="AT507" s="194" t="s">
        <v>160</v>
      </c>
      <c r="AU507" s="194" t="s">
        <v>89</v>
      </c>
      <c r="AV507" s="15" t="s">
        <v>163</v>
      </c>
      <c r="AW507" s="15" t="s">
        <v>31</v>
      </c>
      <c r="AX507" s="15" t="s">
        <v>76</v>
      </c>
      <c r="AY507" s="194" t="s">
        <v>156</v>
      </c>
    </row>
    <row r="508" spans="2:65" s="11" customFormat="1">
      <c r="B508" s="151"/>
      <c r="D508" s="152" t="s">
        <v>160</v>
      </c>
      <c r="E508" s="153" t="s">
        <v>1</v>
      </c>
      <c r="F508" s="154" t="s">
        <v>612</v>
      </c>
      <c r="H508" s="153" t="s">
        <v>1</v>
      </c>
      <c r="I508" s="155"/>
      <c r="L508" s="151"/>
      <c r="M508" s="156"/>
      <c r="T508" s="157"/>
      <c r="AT508" s="153" t="s">
        <v>160</v>
      </c>
      <c r="AU508" s="153" t="s">
        <v>89</v>
      </c>
      <c r="AV508" s="11" t="s">
        <v>82</v>
      </c>
      <c r="AW508" s="11" t="s">
        <v>31</v>
      </c>
      <c r="AX508" s="11" t="s">
        <v>76</v>
      </c>
      <c r="AY508" s="153" t="s">
        <v>156</v>
      </c>
    </row>
    <row r="509" spans="2:65" s="11" customFormat="1" ht="22.5">
      <c r="B509" s="151"/>
      <c r="D509" s="152" t="s">
        <v>160</v>
      </c>
      <c r="E509" s="153" t="s">
        <v>1</v>
      </c>
      <c r="F509" s="154" t="s">
        <v>613</v>
      </c>
      <c r="H509" s="153" t="s">
        <v>1</v>
      </c>
      <c r="I509" s="155"/>
      <c r="L509" s="151"/>
      <c r="M509" s="156"/>
      <c r="T509" s="157"/>
      <c r="AT509" s="153" t="s">
        <v>160</v>
      </c>
      <c r="AU509" s="153" t="s">
        <v>89</v>
      </c>
      <c r="AV509" s="11" t="s">
        <v>82</v>
      </c>
      <c r="AW509" s="11" t="s">
        <v>31</v>
      </c>
      <c r="AX509" s="11" t="s">
        <v>76</v>
      </c>
      <c r="AY509" s="153" t="s">
        <v>156</v>
      </c>
    </row>
    <row r="510" spans="2:65" s="11" customFormat="1" ht="22.5">
      <c r="B510" s="151"/>
      <c r="D510" s="152" t="s">
        <v>160</v>
      </c>
      <c r="E510" s="153" t="s">
        <v>1</v>
      </c>
      <c r="F510" s="154" t="s">
        <v>614</v>
      </c>
      <c r="H510" s="153" t="s">
        <v>1</v>
      </c>
      <c r="I510" s="155"/>
      <c r="L510" s="151"/>
      <c r="M510" s="156"/>
      <c r="T510" s="157"/>
      <c r="AT510" s="153" t="s">
        <v>160</v>
      </c>
      <c r="AU510" s="153" t="s">
        <v>89</v>
      </c>
      <c r="AV510" s="11" t="s">
        <v>82</v>
      </c>
      <c r="AW510" s="11" t="s">
        <v>31</v>
      </c>
      <c r="AX510" s="11" t="s">
        <v>76</v>
      </c>
      <c r="AY510" s="153" t="s">
        <v>156</v>
      </c>
    </row>
    <row r="511" spans="2:65" s="11" customFormat="1">
      <c r="B511" s="151"/>
      <c r="D511" s="152" t="s">
        <v>160</v>
      </c>
      <c r="E511" s="153" t="s">
        <v>1</v>
      </c>
      <c r="F511" s="154" t="s">
        <v>641</v>
      </c>
      <c r="H511" s="153" t="s">
        <v>1</v>
      </c>
      <c r="I511" s="155"/>
      <c r="L511" s="151"/>
      <c r="M511" s="156"/>
      <c r="T511" s="157"/>
      <c r="AT511" s="153" t="s">
        <v>160</v>
      </c>
      <c r="AU511" s="153" t="s">
        <v>89</v>
      </c>
      <c r="AV511" s="11" t="s">
        <v>82</v>
      </c>
      <c r="AW511" s="11" t="s">
        <v>31</v>
      </c>
      <c r="AX511" s="11" t="s">
        <v>76</v>
      </c>
      <c r="AY511" s="153" t="s">
        <v>156</v>
      </c>
    </row>
    <row r="512" spans="2:65" s="12" customFormat="1">
      <c r="B512" s="158"/>
      <c r="D512" s="152" t="s">
        <v>160</v>
      </c>
      <c r="E512" s="159" t="s">
        <v>1</v>
      </c>
      <c r="F512" s="160" t="s">
        <v>195</v>
      </c>
      <c r="H512" s="161">
        <v>150.49199999999999</v>
      </c>
      <c r="I512" s="162"/>
      <c r="L512" s="158"/>
      <c r="M512" s="163"/>
      <c r="T512" s="164"/>
      <c r="AT512" s="159" t="s">
        <v>160</v>
      </c>
      <c r="AU512" s="159" t="s">
        <v>89</v>
      </c>
      <c r="AV512" s="12" t="s">
        <v>89</v>
      </c>
      <c r="AW512" s="12" t="s">
        <v>31</v>
      </c>
      <c r="AX512" s="12" t="s">
        <v>76</v>
      </c>
      <c r="AY512" s="159" t="s">
        <v>156</v>
      </c>
    </row>
    <row r="513" spans="2:65" s="12" customFormat="1">
      <c r="B513" s="158"/>
      <c r="D513" s="152" t="s">
        <v>160</v>
      </c>
      <c r="E513" s="159" t="s">
        <v>1</v>
      </c>
      <c r="F513" s="160" t="s">
        <v>186</v>
      </c>
      <c r="H513" s="161">
        <v>199.1</v>
      </c>
      <c r="I513" s="162"/>
      <c r="L513" s="158"/>
      <c r="M513" s="163"/>
      <c r="T513" s="164"/>
      <c r="AT513" s="159" t="s">
        <v>160</v>
      </c>
      <c r="AU513" s="159" t="s">
        <v>89</v>
      </c>
      <c r="AV513" s="12" t="s">
        <v>89</v>
      </c>
      <c r="AW513" s="12" t="s">
        <v>31</v>
      </c>
      <c r="AX513" s="12" t="s">
        <v>76</v>
      </c>
      <c r="AY513" s="159" t="s">
        <v>156</v>
      </c>
    </row>
    <row r="514" spans="2:65" s="12" customFormat="1">
      <c r="B514" s="158"/>
      <c r="D514" s="152" t="s">
        <v>160</v>
      </c>
      <c r="E514" s="159" t="s">
        <v>1</v>
      </c>
      <c r="F514" s="160" t="s">
        <v>216</v>
      </c>
      <c r="H514" s="161">
        <v>64.739999999999995</v>
      </c>
      <c r="I514" s="162"/>
      <c r="L514" s="158"/>
      <c r="M514" s="163"/>
      <c r="T514" s="164"/>
      <c r="AT514" s="159" t="s">
        <v>160</v>
      </c>
      <c r="AU514" s="159" t="s">
        <v>89</v>
      </c>
      <c r="AV514" s="12" t="s">
        <v>89</v>
      </c>
      <c r="AW514" s="12" t="s">
        <v>31</v>
      </c>
      <c r="AX514" s="12" t="s">
        <v>76</v>
      </c>
      <c r="AY514" s="159" t="s">
        <v>156</v>
      </c>
    </row>
    <row r="515" spans="2:65" s="15" customFormat="1">
      <c r="B515" s="193"/>
      <c r="D515" s="152" t="s">
        <v>160</v>
      </c>
      <c r="E515" s="194" t="s">
        <v>1</v>
      </c>
      <c r="F515" s="195" t="s">
        <v>642</v>
      </c>
      <c r="H515" s="196">
        <v>414.33199999999999</v>
      </c>
      <c r="I515" s="197"/>
      <c r="L515" s="193"/>
      <c r="M515" s="198"/>
      <c r="T515" s="199"/>
      <c r="AT515" s="194" t="s">
        <v>160</v>
      </c>
      <c r="AU515" s="194" t="s">
        <v>89</v>
      </c>
      <c r="AV515" s="15" t="s">
        <v>163</v>
      </c>
      <c r="AW515" s="15" t="s">
        <v>31</v>
      </c>
      <c r="AX515" s="15" t="s">
        <v>76</v>
      </c>
      <c r="AY515" s="194" t="s">
        <v>156</v>
      </c>
    </row>
    <row r="516" spans="2:65" s="11" customFormat="1">
      <c r="B516" s="151"/>
      <c r="D516" s="152" t="s">
        <v>160</v>
      </c>
      <c r="E516" s="153" t="s">
        <v>1</v>
      </c>
      <c r="F516" s="154" t="s">
        <v>630</v>
      </c>
      <c r="H516" s="153" t="s">
        <v>1</v>
      </c>
      <c r="I516" s="155"/>
      <c r="L516" s="151"/>
      <c r="M516" s="156"/>
      <c r="T516" s="157"/>
      <c r="AT516" s="153" t="s">
        <v>160</v>
      </c>
      <c r="AU516" s="153" t="s">
        <v>89</v>
      </c>
      <c r="AV516" s="11" t="s">
        <v>82</v>
      </c>
      <c r="AW516" s="11" t="s">
        <v>31</v>
      </c>
      <c r="AX516" s="11" t="s">
        <v>76</v>
      </c>
      <c r="AY516" s="153" t="s">
        <v>156</v>
      </c>
    </row>
    <row r="517" spans="2:65" s="11" customFormat="1">
      <c r="B517" s="151"/>
      <c r="D517" s="152" t="s">
        <v>160</v>
      </c>
      <c r="E517" s="153" t="s">
        <v>1</v>
      </c>
      <c r="F517" s="154" t="s">
        <v>643</v>
      </c>
      <c r="H517" s="153" t="s">
        <v>1</v>
      </c>
      <c r="I517" s="155"/>
      <c r="L517" s="151"/>
      <c r="M517" s="156"/>
      <c r="T517" s="157"/>
      <c r="AT517" s="153" t="s">
        <v>160</v>
      </c>
      <c r="AU517" s="153" t="s">
        <v>89</v>
      </c>
      <c r="AV517" s="11" t="s">
        <v>82</v>
      </c>
      <c r="AW517" s="11" t="s">
        <v>31</v>
      </c>
      <c r="AX517" s="11" t="s">
        <v>76</v>
      </c>
      <c r="AY517" s="153" t="s">
        <v>156</v>
      </c>
    </row>
    <row r="518" spans="2:65" s="11" customFormat="1">
      <c r="B518" s="151"/>
      <c r="D518" s="152" t="s">
        <v>160</v>
      </c>
      <c r="E518" s="153" t="s">
        <v>1</v>
      </c>
      <c r="F518" s="154" t="s">
        <v>644</v>
      </c>
      <c r="H518" s="153" t="s">
        <v>1</v>
      </c>
      <c r="I518" s="155"/>
      <c r="L518" s="151"/>
      <c r="M518" s="156"/>
      <c r="T518" s="157"/>
      <c r="AT518" s="153" t="s">
        <v>160</v>
      </c>
      <c r="AU518" s="153" t="s">
        <v>89</v>
      </c>
      <c r="AV518" s="11" t="s">
        <v>82</v>
      </c>
      <c r="AW518" s="11" t="s">
        <v>31</v>
      </c>
      <c r="AX518" s="11" t="s">
        <v>76</v>
      </c>
      <c r="AY518" s="153" t="s">
        <v>156</v>
      </c>
    </row>
    <row r="519" spans="2:65" s="11" customFormat="1">
      <c r="B519" s="151"/>
      <c r="D519" s="152" t="s">
        <v>160</v>
      </c>
      <c r="E519" s="153" t="s">
        <v>1</v>
      </c>
      <c r="F519" s="154" t="s">
        <v>631</v>
      </c>
      <c r="H519" s="153" t="s">
        <v>1</v>
      </c>
      <c r="I519" s="155"/>
      <c r="L519" s="151"/>
      <c r="M519" s="156"/>
      <c r="T519" s="157"/>
      <c r="AT519" s="153" t="s">
        <v>160</v>
      </c>
      <c r="AU519" s="153" t="s">
        <v>89</v>
      </c>
      <c r="AV519" s="11" t="s">
        <v>82</v>
      </c>
      <c r="AW519" s="11" t="s">
        <v>31</v>
      </c>
      <c r="AX519" s="11" t="s">
        <v>76</v>
      </c>
      <c r="AY519" s="153" t="s">
        <v>156</v>
      </c>
    </row>
    <row r="520" spans="2:65" s="12" customFormat="1">
      <c r="B520" s="158"/>
      <c r="D520" s="152" t="s">
        <v>160</v>
      </c>
      <c r="E520" s="159" t="s">
        <v>1</v>
      </c>
      <c r="F520" s="160" t="s">
        <v>645</v>
      </c>
      <c r="H520" s="161">
        <v>0</v>
      </c>
      <c r="I520" s="162"/>
      <c r="L520" s="158"/>
      <c r="M520" s="163"/>
      <c r="T520" s="164"/>
      <c r="AT520" s="159" t="s">
        <v>160</v>
      </c>
      <c r="AU520" s="159" t="s">
        <v>89</v>
      </c>
      <c r="AV520" s="12" t="s">
        <v>89</v>
      </c>
      <c r="AW520" s="12" t="s">
        <v>31</v>
      </c>
      <c r="AX520" s="12" t="s">
        <v>76</v>
      </c>
      <c r="AY520" s="159" t="s">
        <v>156</v>
      </c>
    </row>
    <row r="521" spans="2:65" s="12" customFormat="1">
      <c r="B521" s="158"/>
      <c r="D521" s="152" t="s">
        <v>160</v>
      </c>
      <c r="E521" s="159" t="s">
        <v>1</v>
      </c>
      <c r="F521" s="160" t="s">
        <v>189</v>
      </c>
      <c r="H521" s="161">
        <v>22.803999999999998</v>
      </c>
      <c r="I521" s="162"/>
      <c r="L521" s="158"/>
      <c r="M521" s="163"/>
      <c r="T521" s="164"/>
      <c r="AT521" s="159" t="s">
        <v>160</v>
      </c>
      <c r="AU521" s="159" t="s">
        <v>89</v>
      </c>
      <c r="AV521" s="12" t="s">
        <v>89</v>
      </c>
      <c r="AW521" s="12" t="s">
        <v>31</v>
      </c>
      <c r="AX521" s="12" t="s">
        <v>76</v>
      </c>
      <c r="AY521" s="159" t="s">
        <v>156</v>
      </c>
    </row>
    <row r="522" spans="2:65" s="12" customFormat="1">
      <c r="B522" s="158"/>
      <c r="D522" s="152" t="s">
        <v>160</v>
      </c>
      <c r="E522" s="159" t="s">
        <v>1</v>
      </c>
      <c r="F522" s="160" t="s">
        <v>219</v>
      </c>
      <c r="H522" s="161">
        <v>30.027000000000001</v>
      </c>
      <c r="I522" s="162"/>
      <c r="L522" s="158"/>
      <c r="M522" s="163"/>
      <c r="T522" s="164"/>
      <c r="AT522" s="159" t="s">
        <v>160</v>
      </c>
      <c r="AU522" s="159" t="s">
        <v>89</v>
      </c>
      <c r="AV522" s="12" t="s">
        <v>89</v>
      </c>
      <c r="AW522" s="12" t="s">
        <v>31</v>
      </c>
      <c r="AX522" s="12" t="s">
        <v>76</v>
      </c>
      <c r="AY522" s="159" t="s">
        <v>156</v>
      </c>
    </row>
    <row r="523" spans="2:65" s="15" customFormat="1">
      <c r="B523" s="193"/>
      <c r="D523" s="152" t="s">
        <v>160</v>
      </c>
      <c r="E523" s="194" t="s">
        <v>1</v>
      </c>
      <c r="F523" s="195" t="s">
        <v>646</v>
      </c>
      <c r="H523" s="196">
        <v>52.831000000000003</v>
      </c>
      <c r="I523" s="197"/>
      <c r="L523" s="193"/>
      <c r="M523" s="198"/>
      <c r="T523" s="199"/>
      <c r="AT523" s="194" t="s">
        <v>160</v>
      </c>
      <c r="AU523" s="194" t="s">
        <v>89</v>
      </c>
      <c r="AV523" s="15" t="s">
        <v>163</v>
      </c>
      <c r="AW523" s="15" t="s">
        <v>31</v>
      </c>
      <c r="AX523" s="15" t="s">
        <v>76</v>
      </c>
      <c r="AY523" s="194" t="s">
        <v>156</v>
      </c>
    </row>
    <row r="524" spans="2:65" s="13" customFormat="1">
      <c r="B524" s="165"/>
      <c r="D524" s="152" t="s">
        <v>160</v>
      </c>
      <c r="E524" s="166" t="s">
        <v>1</v>
      </c>
      <c r="F524" s="167" t="s">
        <v>161</v>
      </c>
      <c r="H524" s="168">
        <v>1262.8030000000001</v>
      </c>
      <c r="I524" s="169"/>
      <c r="L524" s="165"/>
      <c r="M524" s="170"/>
      <c r="T524" s="171"/>
      <c r="AT524" s="166" t="s">
        <v>160</v>
      </c>
      <c r="AU524" s="166" t="s">
        <v>89</v>
      </c>
      <c r="AV524" s="13" t="s">
        <v>155</v>
      </c>
      <c r="AW524" s="13" t="s">
        <v>31</v>
      </c>
      <c r="AX524" s="13" t="s">
        <v>82</v>
      </c>
      <c r="AY524" s="166" t="s">
        <v>156</v>
      </c>
    </row>
    <row r="525" spans="2:65" s="1" customFormat="1" ht="33" customHeight="1">
      <c r="B525" s="136"/>
      <c r="C525" s="137" t="s">
        <v>647</v>
      </c>
      <c r="D525" s="137" t="s">
        <v>157</v>
      </c>
      <c r="E525" s="138" t="s">
        <v>648</v>
      </c>
      <c r="F525" s="139" t="s">
        <v>649</v>
      </c>
      <c r="G525" s="140" t="s">
        <v>178</v>
      </c>
      <c r="H525" s="141">
        <v>2525.6060000000002</v>
      </c>
      <c r="I525" s="142"/>
      <c r="J525" s="143">
        <v>0</v>
      </c>
      <c r="K525" s="144"/>
      <c r="L525" s="32"/>
      <c r="M525" s="145" t="s">
        <v>1</v>
      </c>
      <c r="N525" s="146" t="s">
        <v>42</v>
      </c>
      <c r="P525" s="147">
        <f>O525*H525</f>
        <v>0</v>
      </c>
      <c r="Q525" s="147">
        <v>0</v>
      </c>
      <c r="R525" s="147">
        <f>Q525*H525</f>
        <v>0</v>
      </c>
      <c r="S525" s="147">
        <v>2E-3</v>
      </c>
      <c r="T525" s="148">
        <f>S525*H525</f>
        <v>5.0512120000000005</v>
      </c>
      <c r="AR525" s="149" t="s">
        <v>155</v>
      </c>
      <c r="AT525" s="149" t="s">
        <v>157</v>
      </c>
      <c r="AU525" s="149" t="s">
        <v>89</v>
      </c>
      <c r="AY525" s="17" t="s">
        <v>156</v>
      </c>
      <c r="BE525" s="150">
        <f>IF(N525="základná",J525,0)</f>
        <v>0</v>
      </c>
      <c r="BF525" s="150">
        <f>IF(N525="znížená",J525,0)</f>
        <v>0</v>
      </c>
      <c r="BG525" s="150">
        <f>IF(N525="zákl. prenesená",J525,0)</f>
        <v>0</v>
      </c>
      <c r="BH525" s="150">
        <f>IF(N525="zníž. prenesená",J525,0)</f>
        <v>0</v>
      </c>
      <c r="BI525" s="150">
        <f>IF(N525="nulová",J525,0)</f>
        <v>0</v>
      </c>
      <c r="BJ525" s="17" t="s">
        <v>89</v>
      </c>
      <c r="BK525" s="150">
        <f>ROUND(I525*H525,2)</f>
        <v>0</v>
      </c>
      <c r="BL525" s="17" t="s">
        <v>155</v>
      </c>
      <c r="BM525" s="149" t="s">
        <v>650</v>
      </c>
    </row>
    <row r="526" spans="2:65" s="11" customFormat="1">
      <c r="B526" s="151"/>
      <c r="D526" s="152" t="s">
        <v>160</v>
      </c>
      <c r="E526" s="153" t="s">
        <v>1</v>
      </c>
      <c r="F526" s="154" t="s">
        <v>638</v>
      </c>
      <c r="H526" s="153" t="s">
        <v>1</v>
      </c>
      <c r="I526" s="155"/>
      <c r="L526" s="151"/>
      <c r="M526" s="156"/>
      <c r="T526" s="157"/>
      <c r="AT526" s="153" t="s">
        <v>160</v>
      </c>
      <c r="AU526" s="153" t="s">
        <v>89</v>
      </c>
      <c r="AV526" s="11" t="s">
        <v>82</v>
      </c>
      <c r="AW526" s="11" t="s">
        <v>31</v>
      </c>
      <c r="AX526" s="11" t="s">
        <v>76</v>
      </c>
      <c r="AY526" s="153" t="s">
        <v>156</v>
      </c>
    </row>
    <row r="527" spans="2:65" s="11" customFormat="1">
      <c r="B527" s="151"/>
      <c r="D527" s="152" t="s">
        <v>160</v>
      </c>
      <c r="E527" s="153" t="s">
        <v>1</v>
      </c>
      <c r="F527" s="154" t="s">
        <v>651</v>
      </c>
      <c r="H527" s="153" t="s">
        <v>1</v>
      </c>
      <c r="I527" s="155"/>
      <c r="L527" s="151"/>
      <c r="M527" s="156"/>
      <c r="T527" s="157"/>
      <c r="AT527" s="153" t="s">
        <v>160</v>
      </c>
      <c r="AU527" s="153" t="s">
        <v>89</v>
      </c>
      <c r="AV527" s="11" t="s">
        <v>82</v>
      </c>
      <c r="AW527" s="11" t="s">
        <v>31</v>
      </c>
      <c r="AX527" s="11" t="s">
        <v>76</v>
      </c>
      <c r="AY527" s="153" t="s">
        <v>156</v>
      </c>
    </row>
    <row r="528" spans="2:65" s="12" customFormat="1">
      <c r="B528" s="158"/>
      <c r="D528" s="152" t="s">
        <v>160</v>
      </c>
      <c r="E528" s="159" t="s">
        <v>1</v>
      </c>
      <c r="F528" s="160" t="s">
        <v>652</v>
      </c>
      <c r="H528" s="161">
        <v>277.68</v>
      </c>
      <c r="I528" s="162"/>
      <c r="L528" s="158"/>
      <c r="M528" s="163"/>
      <c r="T528" s="164"/>
      <c r="AT528" s="159" t="s">
        <v>160</v>
      </c>
      <c r="AU528" s="159" t="s">
        <v>89</v>
      </c>
      <c r="AV528" s="12" t="s">
        <v>89</v>
      </c>
      <c r="AW528" s="12" t="s">
        <v>31</v>
      </c>
      <c r="AX528" s="12" t="s">
        <v>76</v>
      </c>
      <c r="AY528" s="159" t="s">
        <v>156</v>
      </c>
    </row>
    <row r="529" spans="2:51" s="12" customFormat="1">
      <c r="B529" s="158"/>
      <c r="D529" s="152" t="s">
        <v>160</v>
      </c>
      <c r="E529" s="159" t="s">
        <v>1</v>
      </c>
      <c r="F529" s="160" t="s">
        <v>653</v>
      </c>
      <c r="H529" s="161">
        <v>577.94000000000005</v>
      </c>
      <c r="I529" s="162"/>
      <c r="L529" s="158"/>
      <c r="M529" s="163"/>
      <c r="T529" s="164"/>
      <c r="AT529" s="159" t="s">
        <v>160</v>
      </c>
      <c r="AU529" s="159" t="s">
        <v>89</v>
      </c>
      <c r="AV529" s="12" t="s">
        <v>89</v>
      </c>
      <c r="AW529" s="12" t="s">
        <v>31</v>
      </c>
      <c r="AX529" s="12" t="s">
        <v>76</v>
      </c>
      <c r="AY529" s="159" t="s">
        <v>156</v>
      </c>
    </row>
    <row r="530" spans="2:51" s="12" customFormat="1">
      <c r="B530" s="158"/>
      <c r="D530" s="152" t="s">
        <v>160</v>
      </c>
      <c r="E530" s="159" t="s">
        <v>1</v>
      </c>
      <c r="F530" s="160" t="s">
        <v>654</v>
      </c>
      <c r="H530" s="161">
        <v>735.66</v>
      </c>
      <c r="I530" s="162"/>
      <c r="L530" s="158"/>
      <c r="M530" s="163"/>
      <c r="T530" s="164"/>
      <c r="AT530" s="159" t="s">
        <v>160</v>
      </c>
      <c r="AU530" s="159" t="s">
        <v>89</v>
      </c>
      <c r="AV530" s="12" t="s">
        <v>89</v>
      </c>
      <c r="AW530" s="12" t="s">
        <v>31</v>
      </c>
      <c r="AX530" s="12" t="s">
        <v>76</v>
      </c>
      <c r="AY530" s="159" t="s">
        <v>156</v>
      </c>
    </row>
    <row r="531" spans="2:51" s="15" customFormat="1">
      <c r="B531" s="193"/>
      <c r="D531" s="152" t="s">
        <v>160</v>
      </c>
      <c r="E531" s="194" t="s">
        <v>1</v>
      </c>
      <c r="F531" s="195" t="s">
        <v>655</v>
      </c>
      <c r="H531" s="196">
        <v>1591.28</v>
      </c>
      <c r="I531" s="197"/>
      <c r="L531" s="193"/>
      <c r="M531" s="198"/>
      <c r="T531" s="199"/>
      <c r="AT531" s="194" t="s">
        <v>160</v>
      </c>
      <c r="AU531" s="194" t="s">
        <v>89</v>
      </c>
      <c r="AV531" s="15" t="s">
        <v>163</v>
      </c>
      <c r="AW531" s="15" t="s">
        <v>31</v>
      </c>
      <c r="AX531" s="15" t="s">
        <v>76</v>
      </c>
      <c r="AY531" s="194" t="s">
        <v>156</v>
      </c>
    </row>
    <row r="532" spans="2:51" s="11" customFormat="1">
      <c r="B532" s="151"/>
      <c r="D532" s="152" t="s">
        <v>160</v>
      </c>
      <c r="E532" s="153" t="s">
        <v>1</v>
      </c>
      <c r="F532" s="154" t="s">
        <v>612</v>
      </c>
      <c r="H532" s="153" t="s">
        <v>1</v>
      </c>
      <c r="I532" s="155"/>
      <c r="L532" s="151"/>
      <c r="M532" s="156"/>
      <c r="T532" s="157"/>
      <c r="AT532" s="153" t="s">
        <v>160</v>
      </c>
      <c r="AU532" s="153" t="s">
        <v>89</v>
      </c>
      <c r="AV532" s="11" t="s">
        <v>82</v>
      </c>
      <c r="AW532" s="11" t="s">
        <v>31</v>
      </c>
      <c r="AX532" s="11" t="s">
        <v>76</v>
      </c>
      <c r="AY532" s="153" t="s">
        <v>156</v>
      </c>
    </row>
    <row r="533" spans="2:51" s="11" customFormat="1" ht="22.5">
      <c r="B533" s="151"/>
      <c r="D533" s="152" t="s">
        <v>160</v>
      </c>
      <c r="E533" s="153" t="s">
        <v>1</v>
      </c>
      <c r="F533" s="154" t="s">
        <v>613</v>
      </c>
      <c r="H533" s="153" t="s">
        <v>1</v>
      </c>
      <c r="I533" s="155"/>
      <c r="L533" s="151"/>
      <c r="M533" s="156"/>
      <c r="T533" s="157"/>
      <c r="AT533" s="153" t="s">
        <v>160</v>
      </c>
      <c r="AU533" s="153" t="s">
        <v>89</v>
      </c>
      <c r="AV533" s="11" t="s">
        <v>82</v>
      </c>
      <c r="AW533" s="11" t="s">
        <v>31</v>
      </c>
      <c r="AX533" s="11" t="s">
        <v>76</v>
      </c>
      <c r="AY533" s="153" t="s">
        <v>156</v>
      </c>
    </row>
    <row r="534" spans="2:51" s="11" customFormat="1" ht="22.5">
      <c r="B534" s="151"/>
      <c r="D534" s="152" t="s">
        <v>160</v>
      </c>
      <c r="E534" s="153" t="s">
        <v>1</v>
      </c>
      <c r="F534" s="154" t="s">
        <v>614</v>
      </c>
      <c r="H534" s="153" t="s">
        <v>1</v>
      </c>
      <c r="I534" s="155"/>
      <c r="L534" s="151"/>
      <c r="M534" s="156"/>
      <c r="T534" s="157"/>
      <c r="AT534" s="153" t="s">
        <v>160</v>
      </c>
      <c r="AU534" s="153" t="s">
        <v>89</v>
      </c>
      <c r="AV534" s="11" t="s">
        <v>82</v>
      </c>
      <c r="AW534" s="11" t="s">
        <v>31</v>
      </c>
      <c r="AX534" s="11" t="s">
        <v>76</v>
      </c>
      <c r="AY534" s="153" t="s">
        <v>156</v>
      </c>
    </row>
    <row r="535" spans="2:51" s="11" customFormat="1">
      <c r="B535" s="151"/>
      <c r="D535" s="152" t="s">
        <v>160</v>
      </c>
      <c r="E535" s="153" t="s">
        <v>1</v>
      </c>
      <c r="F535" s="154" t="s">
        <v>656</v>
      </c>
      <c r="H535" s="153" t="s">
        <v>1</v>
      </c>
      <c r="I535" s="155"/>
      <c r="L535" s="151"/>
      <c r="M535" s="156"/>
      <c r="T535" s="157"/>
      <c r="AT535" s="153" t="s">
        <v>160</v>
      </c>
      <c r="AU535" s="153" t="s">
        <v>89</v>
      </c>
      <c r="AV535" s="11" t="s">
        <v>82</v>
      </c>
      <c r="AW535" s="11" t="s">
        <v>31</v>
      </c>
      <c r="AX535" s="11" t="s">
        <v>76</v>
      </c>
      <c r="AY535" s="153" t="s">
        <v>156</v>
      </c>
    </row>
    <row r="536" spans="2:51" s="12" customFormat="1">
      <c r="B536" s="158"/>
      <c r="D536" s="152" t="s">
        <v>160</v>
      </c>
      <c r="E536" s="159" t="s">
        <v>1</v>
      </c>
      <c r="F536" s="160" t="s">
        <v>657</v>
      </c>
      <c r="H536" s="161">
        <v>300.98399999999998</v>
      </c>
      <c r="I536" s="162"/>
      <c r="L536" s="158"/>
      <c r="M536" s="163"/>
      <c r="T536" s="164"/>
      <c r="AT536" s="159" t="s">
        <v>160</v>
      </c>
      <c r="AU536" s="159" t="s">
        <v>89</v>
      </c>
      <c r="AV536" s="12" t="s">
        <v>89</v>
      </c>
      <c r="AW536" s="12" t="s">
        <v>31</v>
      </c>
      <c r="AX536" s="12" t="s">
        <v>76</v>
      </c>
      <c r="AY536" s="159" t="s">
        <v>156</v>
      </c>
    </row>
    <row r="537" spans="2:51" s="12" customFormat="1">
      <c r="B537" s="158"/>
      <c r="D537" s="152" t="s">
        <v>160</v>
      </c>
      <c r="E537" s="159" t="s">
        <v>1</v>
      </c>
      <c r="F537" s="160" t="s">
        <v>658</v>
      </c>
      <c r="H537" s="161">
        <v>398.2</v>
      </c>
      <c r="I537" s="162"/>
      <c r="L537" s="158"/>
      <c r="M537" s="163"/>
      <c r="T537" s="164"/>
      <c r="AT537" s="159" t="s">
        <v>160</v>
      </c>
      <c r="AU537" s="159" t="s">
        <v>89</v>
      </c>
      <c r="AV537" s="12" t="s">
        <v>89</v>
      </c>
      <c r="AW537" s="12" t="s">
        <v>31</v>
      </c>
      <c r="AX537" s="12" t="s">
        <v>76</v>
      </c>
      <c r="AY537" s="159" t="s">
        <v>156</v>
      </c>
    </row>
    <row r="538" spans="2:51" s="12" customFormat="1">
      <c r="B538" s="158"/>
      <c r="D538" s="152" t="s">
        <v>160</v>
      </c>
      <c r="E538" s="159" t="s">
        <v>1</v>
      </c>
      <c r="F538" s="160" t="s">
        <v>659</v>
      </c>
      <c r="H538" s="161">
        <v>129.47999999999999</v>
      </c>
      <c r="I538" s="162"/>
      <c r="L538" s="158"/>
      <c r="M538" s="163"/>
      <c r="T538" s="164"/>
      <c r="AT538" s="159" t="s">
        <v>160</v>
      </c>
      <c r="AU538" s="159" t="s">
        <v>89</v>
      </c>
      <c r="AV538" s="12" t="s">
        <v>89</v>
      </c>
      <c r="AW538" s="12" t="s">
        <v>31</v>
      </c>
      <c r="AX538" s="12" t="s">
        <v>76</v>
      </c>
      <c r="AY538" s="159" t="s">
        <v>156</v>
      </c>
    </row>
    <row r="539" spans="2:51" s="15" customFormat="1">
      <c r="B539" s="193"/>
      <c r="D539" s="152" t="s">
        <v>160</v>
      </c>
      <c r="E539" s="194" t="s">
        <v>1</v>
      </c>
      <c r="F539" s="195" t="s">
        <v>660</v>
      </c>
      <c r="H539" s="196">
        <v>828.66399999999999</v>
      </c>
      <c r="I539" s="197"/>
      <c r="L539" s="193"/>
      <c r="M539" s="198"/>
      <c r="T539" s="199"/>
      <c r="AT539" s="194" t="s">
        <v>160</v>
      </c>
      <c r="AU539" s="194" t="s">
        <v>89</v>
      </c>
      <c r="AV539" s="15" t="s">
        <v>163</v>
      </c>
      <c r="AW539" s="15" t="s">
        <v>31</v>
      </c>
      <c r="AX539" s="15" t="s">
        <v>76</v>
      </c>
      <c r="AY539" s="194" t="s">
        <v>156</v>
      </c>
    </row>
    <row r="540" spans="2:51" s="11" customFormat="1">
      <c r="B540" s="151"/>
      <c r="D540" s="152" t="s">
        <v>160</v>
      </c>
      <c r="E540" s="153" t="s">
        <v>1</v>
      </c>
      <c r="F540" s="154" t="s">
        <v>630</v>
      </c>
      <c r="H540" s="153" t="s">
        <v>1</v>
      </c>
      <c r="I540" s="155"/>
      <c r="L540" s="151"/>
      <c r="M540" s="156"/>
      <c r="T540" s="157"/>
      <c r="AT540" s="153" t="s">
        <v>160</v>
      </c>
      <c r="AU540" s="153" t="s">
        <v>89</v>
      </c>
      <c r="AV540" s="11" t="s">
        <v>82</v>
      </c>
      <c r="AW540" s="11" t="s">
        <v>31</v>
      </c>
      <c r="AX540" s="11" t="s">
        <v>76</v>
      </c>
      <c r="AY540" s="153" t="s">
        <v>156</v>
      </c>
    </row>
    <row r="541" spans="2:51" s="11" customFormat="1">
      <c r="B541" s="151"/>
      <c r="D541" s="152" t="s">
        <v>160</v>
      </c>
      <c r="E541" s="153" t="s">
        <v>1</v>
      </c>
      <c r="F541" s="154" t="s">
        <v>643</v>
      </c>
      <c r="H541" s="153" t="s">
        <v>1</v>
      </c>
      <c r="I541" s="155"/>
      <c r="L541" s="151"/>
      <c r="M541" s="156"/>
      <c r="T541" s="157"/>
      <c r="AT541" s="153" t="s">
        <v>160</v>
      </c>
      <c r="AU541" s="153" t="s">
        <v>89</v>
      </c>
      <c r="AV541" s="11" t="s">
        <v>82</v>
      </c>
      <c r="AW541" s="11" t="s">
        <v>31</v>
      </c>
      <c r="AX541" s="11" t="s">
        <v>76</v>
      </c>
      <c r="AY541" s="153" t="s">
        <v>156</v>
      </c>
    </row>
    <row r="542" spans="2:51" s="11" customFormat="1">
      <c r="B542" s="151"/>
      <c r="D542" s="152" t="s">
        <v>160</v>
      </c>
      <c r="E542" s="153" t="s">
        <v>1</v>
      </c>
      <c r="F542" s="154" t="s">
        <v>644</v>
      </c>
      <c r="H542" s="153" t="s">
        <v>1</v>
      </c>
      <c r="I542" s="155"/>
      <c r="L542" s="151"/>
      <c r="M542" s="156"/>
      <c r="T542" s="157"/>
      <c r="AT542" s="153" t="s">
        <v>160</v>
      </c>
      <c r="AU542" s="153" t="s">
        <v>89</v>
      </c>
      <c r="AV542" s="11" t="s">
        <v>82</v>
      </c>
      <c r="AW542" s="11" t="s">
        <v>31</v>
      </c>
      <c r="AX542" s="11" t="s">
        <v>76</v>
      </c>
      <c r="AY542" s="153" t="s">
        <v>156</v>
      </c>
    </row>
    <row r="543" spans="2:51" s="11" customFormat="1">
      <c r="B543" s="151"/>
      <c r="D543" s="152" t="s">
        <v>160</v>
      </c>
      <c r="E543" s="153" t="s">
        <v>1</v>
      </c>
      <c r="F543" s="154" t="s">
        <v>631</v>
      </c>
      <c r="H543" s="153" t="s">
        <v>1</v>
      </c>
      <c r="I543" s="155"/>
      <c r="L543" s="151"/>
      <c r="M543" s="156"/>
      <c r="T543" s="157"/>
      <c r="AT543" s="153" t="s">
        <v>160</v>
      </c>
      <c r="AU543" s="153" t="s">
        <v>89</v>
      </c>
      <c r="AV543" s="11" t="s">
        <v>82</v>
      </c>
      <c r="AW543" s="11" t="s">
        <v>31</v>
      </c>
      <c r="AX543" s="11" t="s">
        <v>76</v>
      </c>
      <c r="AY543" s="153" t="s">
        <v>156</v>
      </c>
    </row>
    <row r="544" spans="2:51" s="12" customFormat="1">
      <c r="B544" s="158"/>
      <c r="D544" s="152" t="s">
        <v>160</v>
      </c>
      <c r="E544" s="159" t="s">
        <v>1</v>
      </c>
      <c r="F544" s="160" t="s">
        <v>645</v>
      </c>
      <c r="H544" s="161">
        <v>0</v>
      </c>
      <c r="I544" s="162"/>
      <c r="L544" s="158"/>
      <c r="M544" s="163"/>
      <c r="T544" s="164"/>
      <c r="AT544" s="159" t="s">
        <v>160</v>
      </c>
      <c r="AU544" s="159" t="s">
        <v>89</v>
      </c>
      <c r="AV544" s="12" t="s">
        <v>89</v>
      </c>
      <c r="AW544" s="12" t="s">
        <v>31</v>
      </c>
      <c r="AX544" s="12" t="s">
        <v>76</v>
      </c>
      <c r="AY544" s="159" t="s">
        <v>156</v>
      </c>
    </row>
    <row r="545" spans="2:65" s="12" customFormat="1">
      <c r="B545" s="158"/>
      <c r="D545" s="152" t="s">
        <v>160</v>
      </c>
      <c r="E545" s="159" t="s">
        <v>1</v>
      </c>
      <c r="F545" s="160" t="s">
        <v>661</v>
      </c>
      <c r="H545" s="161">
        <v>45.607999999999997</v>
      </c>
      <c r="I545" s="162"/>
      <c r="L545" s="158"/>
      <c r="M545" s="163"/>
      <c r="T545" s="164"/>
      <c r="AT545" s="159" t="s">
        <v>160</v>
      </c>
      <c r="AU545" s="159" t="s">
        <v>89</v>
      </c>
      <c r="AV545" s="12" t="s">
        <v>89</v>
      </c>
      <c r="AW545" s="12" t="s">
        <v>31</v>
      </c>
      <c r="AX545" s="12" t="s">
        <v>76</v>
      </c>
      <c r="AY545" s="159" t="s">
        <v>156</v>
      </c>
    </row>
    <row r="546" spans="2:65" s="12" customFormat="1">
      <c r="B546" s="158"/>
      <c r="D546" s="152" t="s">
        <v>160</v>
      </c>
      <c r="E546" s="159" t="s">
        <v>1</v>
      </c>
      <c r="F546" s="160" t="s">
        <v>662</v>
      </c>
      <c r="H546" s="161">
        <v>60.054000000000002</v>
      </c>
      <c r="I546" s="162"/>
      <c r="L546" s="158"/>
      <c r="M546" s="163"/>
      <c r="T546" s="164"/>
      <c r="AT546" s="159" t="s">
        <v>160</v>
      </c>
      <c r="AU546" s="159" t="s">
        <v>89</v>
      </c>
      <c r="AV546" s="12" t="s">
        <v>89</v>
      </c>
      <c r="AW546" s="12" t="s">
        <v>31</v>
      </c>
      <c r="AX546" s="12" t="s">
        <v>76</v>
      </c>
      <c r="AY546" s="159" t="s">
        <v>156</v>
      </c>
    </row>
    <row r="547" spans="2:65" s="15" customFormat="1">
      <c r="B547" s="193"/>
      <c r="D547" s="152" t="s">
        <v>160</v>
      </c>
      <c r="E547" s="194" t="s">
        <v>1</v>
      </c>
      <c r="F547" s="195" t="s">
        <v>663</v>
      </c>
      <c r="H547" s="196">
        <v>105.66200000000001</v>
      </c>
      <c r="I547" s="197"/>
      <c r="L547" s="193"/>
      <c r="M547" s="198"/>
      <c r="T547" s="199"/>
      <c r="AT547" s="194" t="s">
        <v>160</v>
      </c>
      <c r="AU547" s="194" t="s">
        <v>89</v>
      </c>
      <c r="AV547" s="15" t="s">
        <v>163</v>
      </c>
      <c r="AW547" s="15" t="s">
        <v>31</v>
      </c>
      <c r="AX547" s="15" t="s">
        <v>76</v>
      </c>
      <c r="AY547" s="194" t="s">
        <v>156</v>
      </c>
    </row>
    <row r="548" spans="2:65" s="13" customFormat="1">
      <c r="B548" s="165"/>
      <c r="D548" s="152" t="s">
        <v>160</v>
      </c>
      <c r="E548" s="166" t="s">
        <v>1</v>
      </c>
      <c r="F548" s="167" t="s">
        <v>161</v>
      </c>
      <c r="H548" s="168">
        <v>2525.6060000000002</v>
      </c>
      <c r="I548" s="169"/>
      <c r="L548" s="165"/>
      <c r="M548" s="170"/>
      <c r="T548" s="171"/>
      <c r="AT548" s="166" t="s">
        <v>160</v>
      </c>
      <c r="AU548" s="166" t="s">
        <v>89</v>
      </c>
      <c r="AV548" s="13" t="s">
        <v>155</v>
      </c>
      <c r="AW548" s="13" t="s">
        <v>31</v>
      </c>
      <c r="AX548" s="13" t="s">
        <v>82</v>
      </c>
      <c r="AY548" s="166" t="s">
        <v>156</v>
      </c>
    </row>
    <row r="549" spans="2:65" s="1" customFormat="1" ht="37.9" customHeight="1">
      <c r="B549" s="136"/>
      <c r="C549" s="137" t="s">
        <v>664</v>
      </c>
      <c r="D549" s="137" t="s">
        <v>157</v>
      </c>
      <c r="E549" s="138" t="s">
        <v>665</v>
      </c>
      <c r="F549" s="139" t="s">
        <v>666</v>
      </c>
      <c r="G549" s="140" t="s">
        <v>178</v>
      </c>
      <c r="H549" s="141">
        <v>70.510000000000005</v>
      </c>
      <c r="I549" s="142"/>
      <c r="J549" s="143">
        <v>0</v>
      </c>
      <c r="K549" s="144"/>
      <c r="L549" s="32"/>
      <c r="M549" s="145" t="s">
        <v>1</v>
      </c>
      <c r="N549" s="146" t="s">
        <v>42</v>
      </c>
      <c r="P549" s="147">
        <f>O549*H549</f>
        <v>0</v>
      </c>
      <c r="Q549" s="147">
        <v>0</v>
      </c>
      <c r="R549" s="147">
        <f>Q549*H549</f>
        <v>0</v>
      </c>
      <c r="S549" s="147">
        <v>8.5000000000000006E-2</v>
      </c>
      <c r="T549" s="148">
        <f>S549*H549</f>
        <v>5.9933500000000013</v>
      </c>
      <c r="AR549" s="149" t="s">
        <v>155</v>
      </c>
      <c r="AT549" s="149" t="s">
        <v>157</v>
      </c>
      <c r="AU549" s="149" t="s">
        <v>89</v>
      </c>
      <c r="AY549" s="17" t="s">
        <v>156</v>
      </c>
      <c r="BE549" s="150">
        <f>IF(N549="základná",J549,0)</f>
        <v>0</v>
      </c>
      <c r="BF549" s="150">
        <f>IF(N549="znížená",J549,0)</f>
        <v>0</v>
      </c>
      <c r="BG549" s="150">
        <f>IF(N549="zákl. prenesená",J549,0)</f>
        <v>0</v>
      </c>
      <c r="BH549" s="150">
        <f>IF(N549="zníž. prenesená",J549,0)</f>
        <v>0</v>
      </c>
      <c r="BI549" s="150">
        <f>IF(N549="nulová",J549,0)</f>
        <v>0</v>
      </c>
      <c r="BJ549" s="17" t="s">
        <v>89</v>
      </c>
      <c r="BK549" s="150">
        <f>ROUND(I549*H549,2)</f>
        <v>0</v>
      </c>
      <c r="BL549" s="17" t="s">
        <v>155</v>
      </c>
      <c r="BM549" s="149" t="s">
        <v>667</v>
      </c>
    </row>
    <row r="550" spans="2:65" s="11" customFormat="1">
      <c r="B550" s="151"/>
      <c r="D550" s="152" t="s">
        <v>160</v>
      </c>
      <c r="E550" s="153" t="s">
        <v>1</v>
      </c>
      <c r="F550" s="154" t="s">
        <v>668</v>
      </c>
      <c r="H550" s="153" t="s">
        <v>1</v>
      </c>
      <c r="I550" s="155"/>
      <c r="L550" s="151"/>
      <c r="M550" s="156"/>
      <c r="T550" s="157"/>
      <c r="AT550" s="153" t="s">
        <v>160</v>
      </c>
      <c r="AU550" s="153" t="s">
        <v>89</v>
      </c>
      <c r="AV550" s="11" t="s">
        <v>82</v>
      </c>
      <c r="AW550" s="11" t="s">
        <v>31</v>
      </c>
      <c r="AX550" s="11" t="s">
        <v>76</v>
      </c>
      <c r="AY550" s="153" t="s">
        <v>156</v>
      </c>
    </row>
    <row r="551" spans="2:65" s="11" customFormat="1">
      <c r="B551" s="151"/>
      <c r="D551" s="152" t="s">
        <v>160</v>
      </c>
      <c r="E551" s="153" t="s">
        <v>1</v>
      </c>
      <c r="F551" s="154" t="s">
        <v>669</v>
      </c>
      <c r="H551" s="153" t="s">
        <v>1</v>
      </c>
      <c r="I551" s="155"/>
      <c r="L551" s="151"/>
      <c r="M551" s="156"/>
      <c r="T551" s="157"/>
      <c r="AT551" s="153" t="s">
        <v>160</v>
      </c>
      <c r="AU551" s="153" t="s">
        <v>89</v>
      </c>
      <c r="AV551" s="11" t="s">
        <v>82</v>
      </c>
      <c r="AW551" s="11" t="s">
        <v>31</v>
      </c>
      <c r="AX551" s="11" t="s">
        <v>76</v>
      </c>
      <c r="AY551" s="153" t="s">
        <v>156</v>
      </c>
    </row>
    <row r="552" spans="2:65" s="11" customFormat="1">
      <c r="B552" s="151"/>
      <c r="D552" s="152" t="s">
        <v>160</v>
      </c>
      <c r="E552" s="153" t="s">
        <v>1</v>
      </c>
      <c r="F552" s="154" t="s">
        <v>670</v>
      </c>
      <c r="H552" s="153" t="s">
        <v>1</v>
      </c>
      <c r="I552" s="155"/>
      <c r="L552" s="151"/>
      <c r="M552" s="156"/>
      <c r="T552" s="157"/>
      <c r="AT552" s="153" t="s">
        <v>160</v>
      </c>
      <c r="AU552" s="153" t="s">
        <v>89</v>
      </c>
      <c r="AV552" s="11" t="s">
        <v>82</v>
      </c>
      <c r="AW552" s="11" t="s">
        <v>31</v>
      </c>
      <c r="AX552" s="11" t="s">
        <v>76</v>
      </c>
      <c r="AY552" s="153" t="s">
        <v>156</v>
      </c>
    </row>
    <row r="553" spans="2:65" s="12" customFormat="1">
      <c r="B553" s="158"/>
      <c r="D553" s="152" t="s">
        <v>160</v>
      </c>
      <c r="E553" s="159" t="s">
        <v>1</v>
      </c>
      <c r="F553" s="160" t="s">
        <v>671</v>
      </c>
      <c r="H553" s="161">
        <v>4.29</v>
      </c>
      <c r="I553" s="162"/>
      <c r="L553" s="158"/>
      <c r="M553" s="163"/>
      <c r="T553" s="164"/>
      <c r="AT553" s="159" t="s">
        <v>160</v>
      </c>
      <c r="AU553" s="159" t="s">
        <v>89</v>
      </c>
      <c r="AV553" s="12" t="s">
        <v>89</v>
      </c>
      <c r="AW553" s="12" t="s">
        <v>31</v>
      </c>
      <c r="AX553" s="12" t="s">
        <v>76</v>
      </c>
      <c r="AY553" s="159" t="s">
        <v>156</v>
      </c>
    </row>
    <row r="554" spans="2:65" s="12" customFormat="1">
      <c r="B554" s="158"/>
      <c r="D554" s="152" t="s">
        <v>160</v>
      </c>
      <c r="E554" s="159" t="s">
        <v>1</v>
      </c>
      <c r="F554" s="160" t="s">
        <v>672</v>
      </c>
      <c r="H554" s="161">
        <v>8.51</v>
      </c>
      <c r="I554" s="162"/>
      <c r="L554" s="158"/>
      <c r="M554" s="163"/>
      <c r="T554" s="164"/>
      <c r="AT554" s="159" t="s">
        <v>160</v>
      </c>
      <c r="AU554" s="159" t="s">
        <v>89</v>
      </c>
      <c r="AV554" s="12" t="s">
        <v>89</v>
      </c>
      <c r="AW554" s="12" t="s">
        <v>31</v>
      </c>
      <c r="AX554" s="12" t="s">
        <v>76</v>
      </c>
      <c r="AY554" s="159" t="s">
        <v>156</v>
      </c>
    </row>
    <row r="555" spans="2:65" s="15" customFormat="1">
      <c r="B555" s="193"/>
      <c r="D555" s="152" t="s">
        <v>160</v>
      </c>
      <c r="E555" s="194" t="s">
        <v>203</v>
      </c>
      <c r="F555" s="195" t="s">
        <v>673</v>
      </c>
      <c r="H555" s="196">
        <v>12.8</v>
      </c>
      <c r="I555" s="197"/>
      <c r="L555" s="193"/>
      <c r="M555" s="198"/>
      <c r="T555" s="199"/>
      <c r="AT555" s="194" t="s">
        <v>160</v>
      </c>
      <c r="AU555" s="194" t="s">
        <v>89</v>
      </c>
      <c r="AV555" s="15" t="s">
        <v>163</v>
      </c>
      <c r="AW555" s="15" t="s">
        <v>31</v>
      </c>
      <c r="AX555" s="15" t="s">
        <v>76</v>
      </c>
      <c r="AY555" s="194" t="s">
        <v>156</v>
      </c>
    </row>
    <row r="556" spans="2:65" s="11" customFormat="1">
      <c r="B556" s="151"/>
      <c r="D556" s="152" t="s">
        <v>160</v>
      </c>
      <c r="E556" s="153" t="s">
        <v>1</v>
      </c>
      <c r="F556" s="154" t="s">
        <v>526</v>
      </c>
      <c r="H556" s="153" t="s">
        <v>1</v>
      </c>
      <c r="I556" s="155"/>
      <c r="L556" s="151"/>
      <c r="M556" s="156"/>
      <c r="T556" s="157"/>
      <c r="AT556" s="153" t="s">
        <v>160</v>
      </c>
      <c r="AU556" s="153" t="s">
        <v>89</v>
      </c>
      <c r="AV556" s="11" t="s">
        <v>82</v>
      </c>
      <c r="AW556" s="11" t="s">
        <v>31</v>
      </c>
      <c r="AX556" s="11" t="s">
        <v>76</v>
      </c>
      <c r="AY556" s="153" t="s">
        <v>156</v>
      </c>
    </row>
    <row r="557" spans="2:65" s="12" customFormat="1">
      <c r="B557" s="158"/>
      <c r="D557" s="152" t="s">
        <v>160</v>
      </c>
      <c r="E557" s="159" t="s">
        <v>1</v>
      </c>
      <c r="F557" s="160" t="s">
        <v>674</v>
      </c>
      <c r="H557" s="161">
        <v>12.29</v>
      </c>
      <c r="I557" s="162"/>
      <c r="L557" s="158"/>
      <c r="M557" s="163"/>
      <c r="T557" s="164"/>
      <c r="AT557" s="159" t="s">
        <v>160</v>
      </c>
      <c r="AU557" s="159" t="s">
        <v>89</v>
      </c>
      <c r="AV557" s="12" t="s">
        <v>89</v>
      </c>
      <c r="AW557" s="12" t="s">
        <v>31</v>
      </c>
      <c r="AX557" s="12" t="s">
        <v>76</v>
      </c>
      <c r="AY557" s="159" t="s">
        <v>156</v>
      </c>
    </row>
    <row r="558" spans="2:65" s="12" customFormat="1">
      <c r="B558" s="158"/>
      <c r="D558" s="152" t="s">
        <v>160</v>
      </c>
      <c r="E558" s="159" t="s">
        <v>1</v>
      </c>
      <c r="F558" s="160" t="s">
        <v>675</v>
      </c>
      <c r="H558" s="161">
        <v>39.19</v>
      </c>
      <c r="I558" s="162"/>
      <c r="L558" s="158"/>
      <c r="M558" s="163"/>
      <c r="T558" s="164"/>
      <c r="AT558" s="159" t="s">
        <v>160</v>
      </c>
      <c r="AU558" s="159" t="s">
        <v>89</v>
      </c>
      <c r="AV558" s="12" t="s">
        <v>89</v>
      </c>
      <c r="AW558" s="12" t="s">
        <v>31</v>
      </c>
      <c r="AX558" s="12" t="s">
        <v>76</v>
      </c>
      <c r="AY558" s="159" t="s">
        <v>156</v>
      </c>
    </row>
    <row r="559" spans="2:65" s="12" customFormat="1">
      <c r="B559" s="158"/>
      <c r="D559" s="152" t="s">
        <v>160</v>
      </c>
      <c r="E559" s="159" t="s">
        <v>1</v>
      </c>
      <c r="F559" s="160" t="s">
        <v>676</v>
      </c>
      <c r="H559" s="161">
        <v>6.23</v>
      </c>
      <c r="I559" s="162"/>
      <c r="L559" s="158"/>
      <c r="M559" s="163"/>
      <c r="T559" s="164"/>
      <c r="AT559" s="159" t="s">
        <v>160</v>
      </c>
      <c r="AU559" s="159" t="s">
        <v>89</v>
      </c>
      <c r="AV559" s="12" t="s">
        <v>89</v>
      </c>
      <c r="AW559" s="12" t="s">
        <v>31</v>
      </c>
      <c r="AX559" s="12" t="s">
        <v>76</v>
      </c>
      <c r="AY559" s="159" t="s">
        <v>156</v>
      </c>
    </row>
    <row r="560" spans="2:65" s="15" customFormat="1">
      <c r="B560" s="193"/>
      <c r="D560" s="152" t="s">
        <v>160</v>
      </c>
      <c r="E560" s="194" t="s">
        <v>199</v>
      </c>
      <c r="F560" s="195" t="s">
        <v>677</v>
      </c>
      <c r="H560" s="196">
        <v>57.71</v>
      </c>
      <c r="I560" s="197"/>
      <c r="L560" s="193"/>
      <c r="M560" s="198"/>
      <c r="T560" s="199"/>
      <c r="AT560" s="194" t="s">
        <v>160</v>
      </c>
      <c r="AU560" s="194" t="s">
        <v>89</v>
      </c>
      <c r="AV560" s="15" t="s">
        <v>163</v>
      </c>
      <c r="AW560" s="15" t="s">
        <v>31</v>
      </c>
      <c r="AX560" s="15" t="s">
        <v>76</v>
      </c>
      <c r="AY560" s="194" t="s">
        <v>156</v>
      </c>
    </row>
    <row r="561" spans="2:65" s="11" customFormat="1">
      <c r="B561" s="151"/>
      <c r="D561" s="152" t="s">
        <v>160</v>
      </c>
      <c r="E561" s="153" t="s">
        <v>1</v>
      </c>
      <c r="F561" s="154" t="s">
        <v>478</v>
      </c>
      <c r="H561" s="153" t="s">
        <v>1</v>
      </c>
      <c r="I561" s="155"/>
      <c r="L561" s="151"/>
      <c r="M561" s="156"/>
      <c r="T561" s="157"/>
      <c r="AT561" s="153" t="s">
        <v>160</v>
      </c>
      <c r="AU561" s="153" t="s">
        <v>89</v>
      </c>
      <c r="AV561" s="11" t="s">
        <v>82</v>
      </c>
      <c r="AW561" s="11" t="s">
        <v>31</v>
      </c>
      <c r="AX561" s="11" t="s">
        <v>76</v>
      </c>
      <c r="AY561" s="153" t="s">
        <v>156</v>
      </c>
    </row>
    <row r="562" spans="2:65" s="11" customFormat="1">
      <c r="B562" s="151"/>
      <c r="D562" s="152" t="s">
        <v>160</v>
      </c>
      <c r="E562" s="153" t="s">
        <v>1</v>
      </c>
      <c r="F562" s="154" t="s">
        <v>678</v>
      </c>
      <c r="H562" s="153" t="s">
        <v>1</v>
      </c>
      <c r="I562" s="155"/>
      <c r="L562" s="151"/>
      <c r="M562" s="156"/>
      <c r="T562" s="157"/>
      <c r="AT562" s="153" t="s">
        <v>160</v>
      </c>
      <c r="AU562" s="153" t="s">
        <v>89</v>
      </c>
      <c r="AV562" s="11" t="s">
        <v>82</v>
      </c>
      <c r="AW562" s="11" t="s">
        <v>31</v>
      </c>
      <c r="AX562" s="11" t="s">
        <v>76</v>
      </c>
      <c r="AY562" s="153" t="s">
        <v>156</v>
      </c>
    </row>
    <row r="563" spans="2:65" s="12" customFormat="1">
      <c r="B563" s="158"/>
      <c r="D563" s="152" t="s">
        <v>160</v>
      </c>
      <c r="E563" s="159" t="s">
        <v>1</v>
      </c>
      <c r="F563" s="160" t="s">
        <v>679</v>
      </c>
      <c r="H563" s="161">
        <v>0</v>
      </c>
      <c r="I563" s="162"/>
      <c r="L563" s="158"/>
      <c r="M563" s="163"/>
      <c r="T563" s="164"/>
      <c r="AT563" s="159" t="s">
        <v>160</v>
      </c>
      <c r="AU563" s="159" t="s">
        <v>89</v>
      </c>
      <c r="AV563" s="12" t="s">
        <v>89</v>
      </c>
      <c r="AW563" s="12" t="s">
        <v>31</v>
      </c>
      <c r="AX563" s="12" t="s">
        <v>76</v>
      </c>
      <c r="AY563" s="159" t="s">
        <v>156</v>
      </c>
    </row>
    <row r="564" spans="2:65" s="15" customFormat="1">
      <c r="B564" s="193"/>
      <c r="D564" s="152" t="s">
        <v>160</v>
      </c>
      <c r="E564" s="194" t="s">
        <v>1</v>
      </c>
      <c r="F564" s="195" t="s">
        <v>680</v>
      </c>
      <c r="H564" s="196">
        <v>0</v>
      </c>
      <c r="I564" s="197"/>
      <c r="L564" s="193"/>
      <c r="M564" s="198"/>
      <c r="T564" s="199"/>
      <c r="AT564" s="194" t="s">
        <v>160</v>
      </c>
      <c r="AU564" s="194" t="s">
        <v>89</v>
      </c>
      <c r="AV564" s="15" t="s">
        <v>163</v>
      </c>
      <c r="AW564" s="15" t="s">
        <v>31</v>
      </c>
      <c r="AX564" s="15" t="s">
        <v>76</v>
      </c>
      <c r="AY564" s="194" t="s">
        <v>156</v>
      </c>
    </row>
    <row r="565" spans="2:65" s="13" customFormat="1">
      <c r="B565" s="165"/>
      <c r="D565" s="152" t="s">
        <v>160</v>
      </c>
      <c r="E565" s="166" t="s">
        <v>1</v>
      </c>
      <c r="F565" s="167" t="s">
        <v>161</v>
      </c>
      <c r="H565" s="168">
        <v>70.510000000000005</v>
      </c>
      <c r="I565" s="169"/>
      <c r="L565" s="165"/>
      <c r="M565" s="170"/>
      <c r="T565" s="171"/>
      <c r="AT565" s="166" t="s">
        <v>160</v>
      </c>
      <c r="AU565" s="166" t="s">
        <v>89</v>
      </c>
      <c r="AV565" s="13" t="s">
        <v>155</v>
      </c>
      <c r="AW565" s="13" t="s">
        <v>31</v>
      </c>
      <c r="AX565" s="13" t="s">
        <v>82</v>
      </c>
      <c r="AY565" s="166" t="s">
        <v>156</v>
      </c>
    </row>
    <row r="566" spans="2:65" s="1" customFormat="1" ht="33" customHeight="1">
      <c r="B566" s="136"/>
      <c r="C566" s="137" t="s">
        <v>681</v>
      </c>
      <c r="D566" s="137" t="s">
        <v>157</v>
      </c>
      <c r="E566" s="138" t="s">
        <v>682</v>
      </c>
      <c r="F566" s="139" t="s">
        <v>683</v>
      </c>
      <c r="G566" s="140" t="s">
        <v>178</v>
      </c>
      <c r="H566" s="141">
        <v>70.510000000000005</v>
      </c>
      <c r="I566" s="142"/>
      <c r="J566" s="143">
        <v>0</v>
      </c>
      <c r="K566" s="144"/>
      <c r="L566" s="32"/>
      <c r="M566" s="145" t="s">
        <v>1</v>
      </c>
      <c r="N566" s="146" t="s">
        <v>42</v>
      </c>
      <c r="P566" s="147">
        <f>O566*H566</f>
        <v>0</v>
      </c>
      <c r="Q566" s="147">
        <v>1.1025E-5</v>
      </c>
      <c r="R566" s="147">
        <f>Q566*H566</f>
        <v>7.7737275000000006E-4</v>
      </c>
      <c r="S566" s="147">
        <v>6.0000000000000001E-3</v>
      </c>
      <c r="T566" s="148">
        <f>S566*H566</f>
        <v>0.42306000000000005</v>
      </c>
      <c r="W566" s="219"/>
      <c r="AR566" s="149" t="s">
        <v>155</v>
      </c>
      <c r="AT566" s="149" t="s">
        <v>157</v>
      </c>
      <c r="AU566" s="149" t="s">
        <v>89</v>
      </c>
      <c r="AY566" s="17" t="s">
        <v>156</v>
      </c>
      <c r="BE566" s="150">
        <f>IF(N566="základná",J566,0)</f>
        <v>0</v>
      </c>
      <c r="BF566" s="150">
        <f>IF(N566="znížená",J566,0)</f>
        <v>0</v>
      </c>
      <c r="BG566" s="150">
        <f>IF(N566="zákl. prenesená",J566,0)</f>
        <v>0</v>
      </c>
      <c r="BH566" s="150">
        <f>IF(N566="zníž. prenesená",J566,0)</f>
        <v>0</v>
      </c>
      <c r="BI566" s="150">
        <f>IF(N566="nulová",J566,0)</f>
        <v>0</v>
      </c>
      <c r="BJ566" s="17" t="s">
        <v>89</v>
      </c>
      <c r="BK566" s="150">
        <f>ROUND(I566*H566,2)</f>
        <v>0</v>
      </c>
      <c r="BL566" s="17" t="s">
        <v>155</v>
      </c>
      <c r="BM566" s="149" t="s">
        <v>684</v>
      </c>
    </row>
    <row r="567" spans="2:65" s="11" customFormat="1">
      <c r="B567" s="151"/>
      <c r="D567" s="152" t="s">
        <v>160</v>
      </c>
      <c r="E567" s="153" t="s">
        <v>1</v>
      </c>
      <c r="F567" s="154" t="s">
        <v>685</v>
      </c>
      <c r="H567" s="153" t="s">
        <v>1</v>
      </c>
      <c r="I567" s="155"/>
      <c r="L567" s="151"/>
      <c r="M567" s="156"/>
      <c r="T567" s="157"/>
      <c r="AT567" s="153" t="s">
        <v>160</v>
      </c>
      <c r="AU567" s="153" t="s">
        <v>89</v>
      </c>
      <c r="AV567" s="11" t="s">
        <v>82</v>
      </c>
      <c r="AW567" s="11" t="s">
        <v>31</v>
      </c>
      <c r="AX567" s="11" t="s">
        <v>76</v>
      </c>
      <c r="AY567" s="153" t="s">
        <v>156</v>
      </c>
    </row>
    <row r="568" spans="2:65" s="11" customFormat="1">
      <c r="B568" s="151"/>
      <c r="D568" s="152" t="s">
        <v>160</v>
      </c>
      <c r="E568" s="153" t="s">
        <v>1</v>
      </c>
      <c r="F568" s="154" t="s">
        <v>686</v>
      </c>
      <c r="H568" s="153" t="s">
        <v>1</v>
      </c>
      <c r="I568" s="155"/>
      <c r="L568" s="151"/>
      <c r="M568" s="156"/>
      <c r="T568" s="157"/>
      <c r="AT568" s="153" t="s">
        <v>160</v>
      </c>
      <c r="AU568" s="153" t="s">
        <v>89</v>
      </c>
      <c r="AV568" s="11" t="s">
        <v>82</v>
      </c>
      <c r="AW568" s="11" t="s">
        <v>31</v>
      </c>
      <c r="AX568" s="11" t="s">
        <v>76</v>
      </c>
      <c r="AY568" s="153" t="s">
        <v>156</v>
      </c>
    </row>
    <row r="569" spans="2:65" s="12" customFormat="1">
      <c r="B569" s="158"/>
      <c r="D569" s="152" t="s">
        <v>160</v>
      </c>
      <c r="E569" s="159" t="s">
        <v>1</v>
      </c>
      <c r="F569" s="160" t="s">
        <v>203</v>
      </c>
      <c r="H569" s="161">
        <v>12.8</v>
      </c>
      <c r="I569" s="162"/>
      <c r="L569" s="158"/>
      <c r="M569" s="163"/>
      <c r="T569" s="164"/>
      <c r="AT569" s="159" t="s">
        <v>160</v>
      </c>
      <c r="AU569" s="159" t="s">
        <v>89</v>
      </c>
      <c r="AV569" s="12" t="s">
        <v>89</v>
      </c>
      <c r="AW569" s="12" t="s">
        <v>31</v>
      </c>
      <c r="AX569" s="12" t="s">
        <v>76</v>
      </c>
      <c r="AY569" s="159" t="s">
        <v>156</v>
      </c>
    </row>
    <row r="570" spans="2:65" s="12" customFormat="1">
      <c r="B570" s="158"/>
      <c r="D570" s="152" t="s">
        <v>160</v>
      </c>
      <c r="E570" s="159" t="s">
        <v>1</v>
      </c>
      <c r="F570" s="160" t="s">
        <v>199</v>
      </c>
      <c r="H570" s="161">
        <v>57.71</v>
      </c>
      <c r="I570" s="162"/>
      <c r="L570" s="158"/>
      <c r="M570" s="163"/>
      <c r="T570" s="164"/>
      <c r="AT570" s="159" t="s">
        <v>160</v>
      </c>
      <c r="AU570" s="159" t="s">
        <v>89</v>
      </c>
      <c r="AV570" s="12" t="s">
        <v>89</v>
      </c>
      <c r="AW570" s="12" t="s">
        <v>31</v>
      </c>
      <c r="AX570" s="12" t="s">
        <v>76</v>
      </c>
      <c r="AY570" s="159" t="s">
        <v>156</v>
      </c>
    </row>
    <row r="571" spans="2:65" s="12" customFormat="1">
      <c r="B571" s="158"/>
      <c r="D571" s="152" t="s">
        <v>160</v>
      </c>
      <c r="E571" s="159" t="s">
        <v>1</v>
      </c>
      <c r="F571" s="160" t="s">
        <v>687</v>
      </c>
      <c r="H571" s="161">
        <v>0</v>
      </c>
      <c r="I571" s="162"/>
      <c r="L571" s="158"/>
      <c r="M571" s="163"/>
      <c r="T571" s="164"/>
      <c r="AT571" s="159" t="s">
        <v>160</v>
      </c>
      <c r="AU571" s="159" t="s">
        <v>89</v>
      </c>
      <c r="AV571" s="12" t="s">
        <v>89</v>
      </c>
      <c r="AW571" s="12" t="s">
        <v>31</v>
      </c>
      <c r="AX571" s="12" t="s">
        <v>76</v>
      </c>
      <c r="AY571" s="159" t="s">
        <v>156</v>
      </c>
    </row>
    <row r="572" spans="2:65" s="13" customFormat="1">
      <c r="B572" s="165"/>
      <c r="D572" s="152" t="s">
        <v>160</v>
      </c>
      <c r="E572" s="166" t="s">
        <v>1</v>
      </c>
      <c r="F572" s="167" t="s">
        <v>161</v>
      </c>
      <c r="H572" s="168">
        <v>70.510000000000005</v>
      </c>
      <c r="I572" s="169"/>
      <c r="L572" s="165"/>
      <c r="M572" s="170"/>
      <c r="T572" s="171"/>
      <c r="AT572" s="166" t="s">
        <v>160</v>
      </c>
      <c r="AU572" s="166" t="s">
        <v>89</v>
      </c>
      <c r="AV572" s="13" t="s">
        <v>155</v>
      </c>
      <c r="AW572" s="13" t="s">
        <v>31</v>
      </c>
      <c r="AX572" s="13" t="s">
        <v>82</v>
      </c>
      <c r="AY572" s="166" t="s">
        <v>156</v>
      </c>
    </row>
    <row r="573" spans="2:65" s="1" customFormat="1" ht="33" customHeight="1">
      <c r="B573" s="136"/>
      <c r="C573" s="137" t="s">
        <v>688</v>
      </c>
      <c r="D573" s="137" t="s">
        <v>157</v>
      </c>
      <c r="E573" s="138" t="s">
        <v>689</v>
      </c>
      <c r="F573" s="139" t="s">
        <v>690</v>
      </c>
      <c r="G573" s="140" t="s">
        <v>178</v>
      </c>
      <c r="H573" s="141">
        <v>1.335</v>
      </c>
      <c r="I573" s="142"/>
      <c r="J573" s="143">
        <v>0</v>
      </c>
      <c r="K573" s="144"/>
      <c r="L573" s="32"/>
      <c r="M573" s="145" t="s">
        <v>1</v>
      </c>
      <c r="N573" s="146" t="s">
        <v>42</v>
      </c>
      <c r="P573" s="147">
        <f>O573*H573</f>
        <v>0</v>
      </c>
      <c r="Q573" s="147">
        <v>0</v>
      </c>
      <c r="R573" s="147">
        <f>Q573*H573</f>
        <v>0</v>
      </c>
      <c r="S573" s="147">
        <v>9.5000000000000001E-2</v>
      </c>
      <c r="T573" s="148">
        <f>S573*H573</f>
        <v>0.12682499999999999</v>
      </c>
      <c r="AR573" s="149" t="s">
        <v>155</v>
      </c>
      <c r="AT573" s="149" t="s">
        <v>157</v>
      </c>
      <c r="AU573" s="149" t="s">
        <v>89</v>
      </c>
      <c r="AY573" s="17" t="s">
        <v>156</v>
      </c>
      <c r="BE573" s="150">
        <f>IF(N573="základná",J573,0)</f>
        <v>0</v>
      </c>
      <c r="BF573" s="150">
        <f>IF(N573="znížená",J573,0)</f>
        <v>0</v>
      </c>
      <c r="BG573" s="150">
        <f>IF(N573="zákl. prenesená",J573,0)</f>
        <v>0</v>
      </c>
      <c r="BH573" s="150">
        <f>IF(N573="zníž. prenesená",J573,0)</f>
        <v>0</v>
      </c>
      <c r="BI573" s="150">
        <f>IF(N573="nulová",J573,0)</f>
        <v>0</v>
      </c>
      <c r="BJ573" s="17" t="s">
        <v>89</v>
      </c>
      <c r="BK573" s="150">
        <f>ROUND(I573*H573,2)</f>
        <v>0</v>
      </c>
      <c r="BL573" s="17" t="s">
        <v>155</v>
      </c>
      <c r="BM573" s="149" t="s">
        <v>691</v>
      </c>
    </row>
    <row r="574" spans="2:65" s="11" customFormat="1">
      <c r="B574" s="151"/>
      <c r="D574" s="152" t="s">
        <v>160</v>
      </c>
      <c r="E574" s="153" t="s">
        <v>1</v>
      </c>
      <c r="F574" s="154" t="s">
        <v>692</v>
      </c>
      <c r="H574" s="153" t="s">
        <v>1</v>
      </c>
      <c r="I574" s="155"/>
      <c r="L574" s="151"/>
      <c r="M574" s="156"/>
      <c r="T574" s="157"/>
      <c r="AT574" s="153" t="s">
        <v>160</v>
      </c>
      <c r="AU574" s="153" t="s">
        <v>89</v>
      </c>
      <c r="AV574" s="11" t="s">
        <v>82</v>
      </c>
      <c r="AW574" s="11" t="s">
        <v>31</v>
      </c>
      <c r="AX574" s="11" t="s">
        <v>76</v>
      </c>
      <c r="AY574" s="153" t="s">
        <v>156</v>
      </c>
    </row>
    <row r="575" spans="2:65" s="11" customFormat="1" ht="22.5">
      <c r="B575" s="151"/>
      <c r="D575" s="152" t="s">
        <v>160</v>
      </c>
      <c r="E575" s="153" t="s">
        <v>1</v>
      </c>
      <c r="F575" s="154" t="s">
        <v>693</v>
      </c>
      <c r="H575" s="153" t="s">
        <v>1</v>
      </c>
      <c r="I575" s="155"/>
      <c r="L575" s="151"/>
      <c r="M575" s="156"/>
      <c r="T575" s="157"/>
      <c r="AT575" s="153" t="s">
        <v>160</v>
      </c>
      <c r="AU575" s="153" t="s">
        <v>89</v>
      </c>
      <c r="AV575" s="11" t="s">
        <v>82</v>
      </c>
      <c r="AW575" s="11" t="s">
        <v>31</v>
      </c>
      <c r="AX575" s="11" t="s">
        <v>76</v>
      </c>
      <c r="AY575" s="153" t="s">
        <v>156</v>
      </c>
    </row>
    <row r="576" spans="2:65" s="12" customFormat="1">
      <c r="B576" s="158"/>
      <c r="D576" s="152" t="s">
        <v>160</v>
      </c>
      <c r="E576" s="159" t="s">
        <v>1</v>
      </c>
      <c r="F576" s="160" t="s">
        <v>694</v>
      </c>
      <c r="H576" s="161">
        <v>8.6999999999999994E-2</v>
      </c>
      <c r="I576" s="162"/>
      <c r="L576" s="158"/>
      <c r="M576" s="163"/>
      <c r="T576" s="164"/>
      <c r="AT576" s="159" t="s">
        <v>160</v>
      </c>
      <c r="AU576" s="159" t="s">
        <v>89</v>
      </c>
      <c r="AV576" s="12" t="s">
        <v>89</v>
      </c>
      <c r="AW576" s="12" t="s">
        <v>31</v>
      </c>
      <c r="AX576" s="12" t="s">
        <v>76</v>
      </c>
      <c r="AY576" s="159" t="s">
        <v>156</v>
      </c>
    </row>
    <row r="577" spans="2:65" s="12" customFormat="1">
      <c r="B577" s="158"/>
      <c r="D577" s="152" t="s">
        <v>160</v>
      </c>
      <c r="E577" s="159" t="s">
        <v>1</v>
      </c>
      <c r="F577" s="160" t="s">
        <v>695</v>
      </c>
      <c r="H577" s="161">
        <v>0.9</v>
      </c>
      <c r="I577" s="162"/>
      <c r="L577" s="158"/>
      <c r="M577" s="163"/>
      <c r="T577" s="164"/>
      <c r="AT577" s="159" t="s">
        <v>160</v>
      </c>
      <c r="AU577" s="159" t="s">
        <v>89</v>
      </c>
      <c r="AV577" s="12" t="s">
        <v>89</v>
      </c>
      <c r="AW577" s="12" t="s">
        <v>31</v>
      </c>
      <c r="AX577" s="12" t="s">
        <v>76</v>
      </c>
      <c r="AY577" s="159" t="s">
        <v>156</v>
      </c>
    </row>
    <row r="578" spans="2:65" s="15" customFormat="1">
      <c r="B578" s="193"/>
      <c r="D578" s="152" t="s">
        <v>160</v>
      </c>
      <c r="E578" s="194" t="s">
        <v>1</v>
      </c>
      <c r="F578" s="195" t="s">
        <v>696</v>
      </c>
      <c r="H578" s="196">
        <v>0.98699999999999999</v>
      </c>
      <c r="I578" s="197"/>
      <c r="L578" s="193"/>
      <c r="M578" s="198"/>
      <c r="T578" s="199"/>
      <c r="AT578" s="194" t="s">
        <v>160</v>
      </c>
      <c r="AU578" s="194" t="s">
        <v>89</v>
      </c>
      <c r="AV578" s="15" t="s">
        <v>163</v>
      </c>
      <c r="AW578" s="15" t="s">
        <v>31</v>
      </c>
      <c r="AX578" s="15" t="s">
        <v>76</v>
      </c>
      <c r="AY578" s="194" t="s">
        <v>156</v>
      </c>
    </row>
    <row r="579" spans="2:65" s="11" customFormat="1">
      <c r="B579" s="151"/>
      <c r="D579" s="152" t="s">
        <v>160</v>
      </c>
      <c r="E579" s="153" t="s">
        <v>1</v>
      </c>
      <c r="F579" s="154" t="s">
        <v>526</v>
      </c>
      <c r="H579" s="153" t="s">
        <v>1</v>
      </c>
      <c r="I579" s="155"/>
      <c r="L579" s="151"/>
      <c r="M579" s="156"/>
      <c r="T579" s="157"/>
      <c r="AT579" s="153" t="s">
        <v>160</v>
      </c>
      <c r="AU579" s="153" t="s">
        <v>89</v>
      </c>
      <c r="AV579" s="11" t="s">
        <v>82</v>
      </c>
      <c r="AW579" s="11" t="s">
        <v>31</v>
      </c>
      <c r="AX579" s="11" t="s">
        <v>76</v>
      </c>
      <c r="AY579" s="153" t="s">
        <v>156</v>
      </c>
    </row>
    <row r="580" spans="2:65" s="12" customFormat="1">
      <c r="B580" s="158"/>
      <c r="D580" s="152" t="s">
        <v>160</v>
      </c>
      <c r="E580" s="159" t="s">
        <v>1</v>
      </c>
      <c r="F580" s="160" t="s">
        <v>697</v>
      </c>
      <c r="H580" s="161">
        <v>8.6999999999999994E-2</v>
      </c>
      <c r="I580" s="162"/>
      <c r="L580" s="158"/>
      <c r="M580" s="163"/>
      <c r="T580" s="164"/>
      <c r="AT580" s="159" t="s">
        <v>160</v>
      </c>
      <c r="AU580" s="159" t="s">
        <v>89</v>
      </c>
      <c r="AV580" s="12" t="s">
        <v>89</v>
      </c>
      <c r="AW580" s="12" t="s">
        <v>31</v>
      </c>
      <c r="AX580" s="12" t="s">
        <v>76</v>
      </c>
      <c r="AY580" s="159" t="s">
        <v>156</v>
      </c>
    </row>
    <row r="581" spans="2:65" s="12" customFormat="1">
      <c r="B581" s="158"/>
      <c r="D581" s="152" t="s">
        <v>160</v>
      </c>
      <c r="E581" s="159" t="s">
        <v>1</v>
      </c>
      <c r="F581" s="160" t="s">
        <v>698</v>
      </c>
      <c r="H581" s="161">
        <v>8.6999999999999994E-2</v>
      </c>
      <c r="I581" s="162"/>
      <c r="L581" s="158"/>
      <c r="M581" s="163"/>
      <c r="T581" s="164"/>
      <c r="AT581" s="159" t="s">
        <v>160</v>
      </c>
      <c r="AU581" s="159" t="s">
        <v>89</v>
      </c>
      <c r="AV581" s="12" t="s">
        <v>89</v>
      </c>
      <c r="AW581" s="12" t="s">
        <v>31</v>
      </c>
      <c r="AX581" s="12" t="s">
        <v>76</v>
      </c>
      <c r="AY581" s="159" t="s">
        <v>156</v>
      </c>
    </row>
    <row r="582" spans="2:65" s="15" customFormat="1">
      <c r="B582" s="193"/>
      <c r="D582" s="152" t="s">
        <v>160</v>
      </c>
      <c r="E582" s="194" t="s">
        <v>1</v>
      </c>
      <c r="F582" s="195" t="s">
        <v>632</v>
      </c>
      <c r="H582" s="196">
        <v>0.17399999999999999</v>
      </c>
      <c r="I582" s="197"/>
      <c r="L582" s="193"/>
      <c r="M582" s="198"/>
      <c r="T582" s="199"/>
      <c r="AT582" s="194" t="s">
        <v>160</v>
      </c>
      <c r="AU582" s="194" t="s">
        <v>89</v>
      </c>
      <c r="AV582" s="15" t="s">
        <v>163</v>
      </c>
      <c r="AW582" s="15" t="s">
        <v>31</v>
      </c>
      <c r="AX582" s="15" t="s">
        <v>76</v>
      </c>
      <c r="AY582" s="194" t="s">
        <v>156</v>
      </c>
    </row>
    <row r="583" spans="2:65" s="11" customFormat="1">
      <c r="B583" s="151"/>
      <c r="D583" s="152" t="s">
        <v>160</v>
      </c>
      <c r="E583" s="153" t="s">
        <v>1</v>
      </c>
      <c r="F583" s="154" t="s">
        <v>478</v>
      </c>
      <c r="H583" s="153" t="s">
        <v>1</v>
      </c>
      <c r="I583" s="155"/>
      <c r="L583" s="151"/>
      <c r="M583" s="156"/>
      <c r="T583" s="157"/>
      <c r="AT583" s="153" t="s">
        <v>160</v>
      </c>
      <c r="AU583" s="153" t="s">
        <v>89</v>
      </c>
      <c r="AV583" s="11" t="s">
        <v>82</v>
      </c>
      <c r="AW583" s="11" t="s">
        <v>31</v>
      </c>
      <c r="AX583" s="11" t="s">
        <v>76</v>
      </c>
      <c r="AY583" s="153" t="s">
        <v>156</v>
      </c>
    </row>
    <row r="584" spans="2:65" s="12" customFormat="1">
      <c r="B584" s="158"/>
      <c r="D584" s="152" t="s">
        <v>160</v>
      </c>
      <c r="E584" s="159" t="s">
        <v>1</v>
      </c>
      <c r="F584" s="160" t="s">
        <v>699</v>
      </c>
      <c r="H584" s="161">
        <v>8.6999999999999994E-2</v>
      </c>
      <c r="I584" s="162"/>
      <c r="L584" s="158"/>
      <c r="M584" s="163"/>
      <c r="T584" s="164"/>
      <c r="AT584" s="159" t="s">
        <v>160</v>
      </c>
      <c r="AU584" s="159" t="s">
        <v>89</v>
      </c>
      <c r="AV584" s="12" t="s">
        <v>89</v>
      </c>
      <c r="AW584" s="12" t="s">
        <v>31</v>
      </c>
      <c r="AX584" s="12" t="s">
        <v>76</v>
      </c>
      <c r="AY584" s="159" t="s">
        <v>156</v>
      </c>
    </row>
    <row r="585" spans="2:65" s="12" customFormat="1">
      <c r="B585" s="158"/>
      <c r="D585" s="152" t="s">
        <v>160</v>
      </c>
      <c r="E585" s="159" t="s">
        <v>1</v>
      </c>
      <c r="F585" s="160" t="s">
        <v>700</v>
      </c>
      <c r="H585" s="161">
        <v>8.6999999999999994E-2</v>
      </c>
      <c r="I585" s="162"/>
      <c r="L585" s="158"/>
      <c r="M585" s="163"/>
      <c r="T585" s="164"/>
      <c r="AT585" s="159" t="s">
        <v>160</v>
      </c>
      <c r="AU585" s="159" t="s">
        <v>89</v>
      </c>
      <c r="AV585" s="12" t="s">
        <v>89</v>
      </c>
      <c r="AW585" s="12" t="s">
        <v>31</v>
      </c>
      <c r="AX585" s="12" t="s">
        <v>76</v>
      </c>
      <c r="AY585" s="159" t="s">
        <v>156</v>
      </c>
    </row>
    <row r="586" spans="2:65" s="15" customFormat="1">
      <c r="B586" s="193"/>
      <c r="D586" s="152" t="s">
        <v>160</v>
      </c>
      <c r="E586" s="194" t="s">
        <v>1</v>
      </c>
      <c r="F586" s="195" t="s">
        <v>539</v>
      </c>
      <c r="H586" s="196">
        <v>0.17399999999999999</v>
      </c>
      <c r="I586" s="197"/>
      <c r="L586" s="193"/>
      <c r="M586" s="198"/>
      <c r="T586" s="199"/>
      <c r="AT586" s="194" t="s">
        <v>160</v>
      </c>
      <c r="AU586" s="194" t="s">
        <v>89</v>
      </c>
      <c r="AV586" s="15" t="s">
        <v>163</v>
      </c>
      <c r="AW586" s="15" t="s">
        <v>31</v>
      </c>
      <c r="AX586" s="15" t="s">
        <v>76</v>
      </c>
      <c r="AY586" s="194" t="s">
        <v>156</v>
      </c>
    </row>
    <row r="587" spans="2:65" s="13" customFormat="1">
      <c r="B587" s="165"/>
      <c r="D587" s="152" t="s">
        <v>160</v>
      </c>
      <c r="E587" s="166" t="s">
        <v>701</v>
      </c>
      <c r="F587" s="167" t="s">
        <v>161</v>
      </c>
      <c r="H587" s="168">
        <v>1.335</v>
      </c>
      <c r="I587" s="169"/>
      <c r="L587" s="165"/>
      <c r="M587" s="170"/>
      <c r="T587" s="171"/>
      <c r="AT587" s="166" t="s">
        <v>160</v>
      </c>
      <c r="AU587" s="166" t="s">
        <v>89</v>
      </c>
      <c r="AV587" s="13" t="s">
        <v>155</v>
      </c>
      <c r="AW587" s="13" t="s">
        <v>31</v>
      </c>
      <c r="AX587" s="13" t="s">
        <v>82</v>
      </c>
      <c r="AY587" s="166" t="s">
        <v>156</v>
      </c>
    </row>
    <row r="588" spans="2:65" s="1" customFormat="1" ht="37.9" customHeight="1">
      <c r="B588" s="136"/>
      <c r="C588" s="137" t="s">
        <v>702</v>
      </c>
      <c r="D588" s="137" t="s">
        <v>157</v>
      </c>
      <c r="E588" s="138" t="s">
        <v>703</v>
      </c>
      <c r="F588" s="139" t="s">
        <v>704</v>
      </c>
      <c r="G588" s="140" t="s">
        <v>178</v>
      </c>
      <c r="H588" s="141">
        <v>1.2809999999999999</v>
      </c>
      <c r="I588" s="142"/>
      <c r="J588" s="143">
        <v>0</v>
      </c>
      <c r="K588" s="144"/>
      <c r="L588" s="32"/>
      <c r="M588" s="145" t="s">
        <v>1</v>
      </c>
      <c r="N588" s="146" t="s">
        <v>42</v>
      </c>
      <c r="P588" s="147">
        <f>O588*H588</f>
        <v>0</v>
      </c>
      <c r="Q588" s="147">
        <v>0</v>
      </c>
      <c r="R588" s="147">
        <f>Q588*H588</f>
        <v>0</v>
      </c>
      <c r="S588" s="147">
        <v>9.5000000000000001E-2</v>
      </c>
      <c r="T588" s="148">
        <f>S588*H588</f>
        <v>0.121695</v>
      </c>
      <c r="AR588" s="149" t="s">
        <v>155</v>
      </c>
      <c r="AT588" s="149" t="s">
        <v>157</v>
      </c>
      <c r="AU588" s="149" t="s">
        <v>89</v>
      </c>
      <c r="AY588" s="17" t="s">
        <v>156</v>
      </c>
      <c r="BE588" s="150">
        <f>IF(N588="základná",J588,0)</f>
        <v>0</v>
      </c>
      <c r="BF588" s="150">
        <f>IF(N588="znížená",J588,0)</f>
        <v>0</v>
      </c>
      <c r="BG588" s="150">
        <f>IF(N588="zákl. prenesená",J588,0)</f>
        <v>0</v>
      </c>
      <c r="BH588" s="150">
        <f>IF(N588="zníž. prenesená",J588,0)</f>
        <v>0</v>
      </c>
      <c r="BI588" s="150">
        <f>IF(N588="nulová",J588,0)</f>
        <v>0</v>
      </c>
      <c r="BJ588" s="17" t="s">
        <v>89</v>
      </c>
      <c r="BK588" s="150">
        <f>ROUND(I588*H588,2)</f>
        <v>0</v>
      </c>
      <c r="BL588" s="17" t="s">
        <v>155</v>
      </c>
      <c r="BM588" s="149" t="s">
        <v>705</v>
      </c>
    </row>
    <row r="589" spans="2:65" s="11" customFormat="1">
      <c r="B589" s="151"/>
      <c r="D589" s="152" t="s">
        <v>160</v>
      </c>
      <c r="E589" s="153" t="s">
        <v>1</v>
      </c>
      <c r="F589" s="154" t="s">
        <v>706</v>
      </c>
      <c r="H589" s="153" t="s">
        <v>1</v>
      </c>
      <c r="I589" s="155"/>
      <c r="L589" s="151"/>
      <c r="M589" s="156"/>
      <c r="T589" s="157"/>
      <c r="AT589" s="153" t="s">
        <v>160</v>
      </c>
      <c r="AU589" s="153" t="s">
        <v>89</v>
      </c>
      <c r="AV589" s="11" t="s">
        <v>82</v>
      </c>
      <c r="AW589" s="11" t="s">
        <v>31</v>
      </c>
      <c r="AX589" s="11" t="s">
        <v>76</v>
      </c>
      <c r="AY589" s="153" t="s">
        <v>156</v>
      </c>
    </row>
    <row r="590" spans="2:65" s="11" customFormat="1" ht="22.5">
      <c r="B590" s="151"/>
      <c r="D590" s="152" t="s">
        <v>160</v>
      </c>
      <c r="E590" s="153" t="s">
        <v>1</v>
      </c>
      <c r="F590" s="154" t="s">
        <v>707</v>
      </c>
      <c r="H590" s="153" t="s">
        <v>1</v>
      </c>
      <c r="I590" s="155"/>
      <c r="L590" s="151"/>
      <c r="M590" s="156"/>
      <c r="T590" s="157"/>
      <c r="AT590" s="153" t="s">
        <v>160</v>
      </c>
      <c r="AU590" s="153" t="s">
        <v>89</v>
      </c>
      <c r="AV590" s="11" t="s">
        <v>82</v>
      </c>
      <c r="AW590" s="11" t="s">
        <v>31</v>
      </c>
      <c r="AX590" s="11" t="s">
        <v>76</v>
      </c>
      <c r="AY590" s="153" t="s">
        <v>156</v>
      </c>
    </row>
    <row r="591" spans="2:65" s="11" customFormat="1">
      <c r="B591" s="151"/>
      <c r="D591" s="152" t="s">
        <v>160</v>
      </c>
      <c r="E591" s="153" t="s">
        <v>1</v>
      </c>
      <c r="F591" s="154" t="s">
        <v>454</v>
      </c>
      <c r="H591" s="153" t="s">
        <v>1</v>
      </c>
      <c r="I591" s="155"/>
      <c r="L591" s="151"/>
      <c r="M591" s="156"/>
      <c r="T591" s="157"/>
      <c r="AT591" s="153" t="s">
        <v>160</v>
      </c>
      <c r="AU591" s="153" t="s">
        <v>89</v>
      </c>
      <c r="AV591" s="11" t="s">
        <v>82</v>
      </c>
      <c r="AW591" s="11" t="s">
        <v>31</v>
      </c>
      <c r="AX591" s="11" t="s">
        <v>76</v>
      </c>
      <c r="AY591" s="153" t="s">
        <v>156</v>
      </c>
    </row>
    <row r="592" spans="2:65" s="12" customFormat="1">
      <c r="B592" s="158"/>
      <c r="D592" s="152" t="s">
        <v>160</v>
      </c>
      <c r="E592" s="159" t="s">
        <v>1</v>
      </c>
      <c r="F592" s="160" t="s">
        <v>708</v>
      </c>
      <c r="H592" s="161">
        <v>8.7999999999999995E-2</v>
      </c>
      <c r="I592" s="162"/>
      <c r="L592" s="158"/>
      <c r="M592" s="163"/>
      <c r="T592" s="164"/>
      <c r="AT592" s="159" t="s">
        <v>160</v>
      </c>
      <c r="AU592" s="159" t="s">
        <v>89</v>
      </c>
      <c r="AV592" s="12" t="s">
        <v>89</v>
      </c>
      <c r="AW592" s="12" t="s">
        <v>31</v>
      </c>
      <c r="AX592" s="12" t="s">
        <v>76</v>
      </c>
      <c r="AY592" s="159" t="s">
        <v>156</v>
      </c>
    </row>
    <row r="593" spans="2:65" s="15" customFormat="1">
      <c r="B593" s="193"/>
      <c r="D593" s="152" t="s">
        <v>160</v>
      </c>
      <c r="E593" s="194" t="s">
        <v>1</v>
      </c>
      <c r="F593" s="195" t="s">
        <v>709</v>
      </c>
      <c r="H593" s="196">
        <v>8.7999999999999995E-2</v>
      </c>
      <c r="I593" s="197"/>
      <c r="L593" s="193"/>
      <c r="M593" s="198"/>
      <c r="T593" s="199"/>
      <c r="AT593" s="194" t="s">
        <v>160</v>
      </c>
      <c r="AU593" s="194" t="s">
        <v>89</v>
      </c>
      <c r="AV593" s="15" t="s">
        <v>163</v>
      </c>
      <c r="AW593" s="15" t="s">
        <v>31</v>
      </c>
      <c r="AX593" s="15" t="s">
        <v>76</v>
      </c>
      <c r="AY593" s="194" t="s">
        <v>156</v>
      </c>
    </row>
    <row r="594" spans="2:65" s="11" customFormat="1">
      <c r="B594" s="151"/>
      <c r="D594" s="152" t="s">
        <v>160</v>
      </c>
      <c r="E594" s="153" t="s">
        <v>1</v>
      </c>
      <c r="F594" s="154" t="s">
        <v>710</v>
      </c>
      <c r="H594" s="153" t="s">
        <v>1</v>
      </c>
      <c r="I594" s="155"/>
      <c r="L594" s="151"/>
      <c r="M594" s="156"/>
      <c r="T594" s="157"/>
      <c r="AT594" s="153" t="s">
        <v>160</v>
      </c>
      <c r="AU594" s="153" t="s">
        <v>89</v>
      </c>
      <c r="AV594" s="11" t="s">
        <v>82</v>
      </c>
      <c r="AW594" s="11" t="s">
        <v>31</v>
      </c>
      <c r="AX594" s="11" t="s">
        <v>76</v>
      </c>
      <c r="AY594" s="153" t="s">
        <v>156</v>
      </c>
    </row>
    <row r="595" spans="2:65" s="12" customFormat="1">
      <c r="B595" s="158"/>
      <c r="D595" s="152" t="s">
        <v>160</v>
      </c>
      <c r="E595" s="159" t="s">
        <v>1</v>
      </c>
      <c r="F595" s="160" t="s">
        <v>711</v>
      </c>
      <c r="H595" s="161">
        <v>1.0229999999999999</v>
      </c>
      <c r="I595" s="162"/>
      <c r="L595" s="158"/>
      <c r="M595" s="163"/>
      <c r="T595" s="164"/>
      <c r="AT595" s="159" t="s">
        <v>160</v>
      </c>
      <c r="AU595" s="159" t="s">
        <v>89</v>
      </c>
      <c r="AV595" s="12" t="s">
        <v>89</v>
      </c>
      <c r="AW595" s="12" t="s">
        <v>31</v>
      </c>
      <c r="AX595" s="12" t="s">
        <v>76</v>
      </c>
      <c r="AY595" s="159" t="s">
        <v>156</v>
      </c>
    </row>
    <row r="596" spans="2:65" s="12" customFormat="1">
      <c r="B596" s="158"/>
      <c r="D596" s="152" t="s">
        <v>160</v>
      </c>
      <c r="E596" s="159" t="s">
        <v>1</v>
      </c>
      <c r="F596" s="160" t="s">
        <v>712</v>
      </c>
      <c r="H596" s="161">
        <v>0.17</v>
      </c>
      <c r="I596" s="162"/>
      <c r="L596" s="158"/>
      <c r="M596" s="163"/>
      <c r="T596" s="164"/>
      <c r="AT596" s="159" t="s">
        <v>160</v>
      </c>
      <c r="AU596" s="159" t="s">
        <v>89</v>
      </c>
      <c r="AV596" s="12" t="s">
        <v>89</v>
      </c>
      <c r="AW596" s="12" t="s">
        <v>31</v>
      </c>
      <c r="AX596" s="12" t="s">
        <v>76</v>
      </c>
      <c r="AY596" s="159" t="s">
        <v>156</v>
      </c>
    </row>
    <row r="597" spans="2:65" s="15" customFormat="1">
      <c r="B597" s="193"/>
      <c r="D597" s="152" t="s">
        <v>160</v>
      </c>
      <c r="E597" s="194" t="s">
        <v>1</v>
      </c>
      <c r="F597" s="195" t="s">
        <v>632</v>
      </c>
      <c r="H597" s="196">
        <v>1.1930000000000001</v>
      </c>
      <c r="I597" s="197"/>
      <c r="L597" s="193"/>
      <c r="M597" s="198"/>
      <c r="T597" s="199"/>
      <c r="AT597" s="194" t="s">
        <v>160</v>
      </c>
      <c r="AU597" s="194" t="s">
        <v>89</v>
      </c>
      <c r="AV597" s="15" t="s">
        <v>163</v>
      </c>
      <c r="AW597" s="15" t="s">
        <v>31</v>
      </c>
      <c r="AX597" s="15" t="s">
        <v>76</v>
      </c>
      <c r="AY597" s="194" t="s">
        <v>156</v>
      </c>
    </row>
    <row r="598" spans="2:65" s="12" customFormat="1">
      <c r="B598" s="158"/>
      <c r="D598" s="152" t="s">
        <v>160</v>
      </c>
      <c r="E598" s="159" t="s">
        <v>1</v>
      </c>
      <c r="F598" s="160" t="s">
        <v>713</v>
      </c>
      <c r="H598" s="161">
        <v>0</v>
      </c>
      <c r="I598" s="162"/>
      <c r="L598" s="158"/>
      <c r="M598" s="163"/>
      <c r="T598" s="164"/>
      <c r="AT598" s="159" t="s">
        <v>160</v>
      </c>
      <c r="AU598" s="159" t="s">
        <v>89</v>
      </c>
      <c r="AV598" s="12" t="s">
        <v>89</v>
      </c>
      <c r="AW598" s="12" t="s">
        <v>31</v>
      </c>
      <c r="AX598" s="12" t="s">
        <v>76</v>
      </c>
      <c r="AY598" s="159" t="s">
        <v>156</v>
      </c>
    </row>
    <row r="599" spans="2:65" s="15" customFormat="1">
      <c r="B599" s="193"/>
      <c r="D599" s="152" t="s">
        <v>160</v>
      </c>
      <c r="E599" s="194" t="s">
        <v>1</v>
      </c>
      <c r="F599" s="195" t="s">
        <v>539</v>
      </c>
      <c r="H599" s="196">
        <v>0</v>
      </c>
      <c r="I599" s="197"/>
      <c r="L599" s="193"/>
      <c r="M599" s="198"/>
      <c r="T599" s="199"/>
      <c r="AT599" s="194" t="s">
        <v>160</v>
      </c>
      <c r="AU599" s="194" t="s">
        <v>89</v>
      </c>
      <c r="AV599" s="15" t="s">
        <v>163</v>
      </c>
      <c r="AW599" s="15" t="s">
        <v>31</v>
      </c>
      <c r="AX599" s="15" t="s">
        <v>76</v>
      </c>
      <c r="AY599" s="194" t="s">
        <v>156</v>
      </c>
    </row>
    <row r="600" spans="2:65" s="13" customFormat="1">
      <c r="B600" s="165"/>
      <c r="D600" s="152" t="s">
        <v>160</v>
      </c>
      <c r="E600" s="166" t="s">
        <v>714</v>
      </c>
      <c r="F600" s="167" t="s">
        <v>161</v>
      </c>
      <c r="H600" s="168">
        <v>1.2809999999999999</v>
      </c>
      <c r="I600" s="169"/>
      <c r="L600" s="165"/>
      <c r="M600" s="170"/>
      <c r="T600" s="171"/>
      <c r="AT600" s="166" t="s">
        <v>160</v>
      </c>
      <c r="AU600" s="166" t="s">
        <v>89</v>
      </c>
      <c r="AV600" s="13" t="s">
        <v>155</v>
      </c>
      <c r="AW600" s="13" t="s">
        <v>31</v>
      </c>
      <c r="AX600" s="13" t="s">
        <v>82</v>
      </c>
      <c r="AY600" s="166" t="s">
        <v>156</v>
      </c>
    </row>
    <row r="601" spans="2:65" s="1" customFormat="1" ht="37.9" customHeight="1">
      <c r="B601" s="136"/>
      <c r="C601" s="137" t="s">
        <v>715</v>
      </c>
      <c r="D601" s="137" t="s">
        <v>157</v>
      </c>
      <c r="E601" s="138" t="s">
        <v>716</v>
      </c>
      <c r="F601" s="139" t="s">
        <v>717</v>
      </c>
      <c r="G601" s="140" t="s">
        <v>396</v>
      </c>
      <c r="H601" s="141">
        <v>15.72</v>
      </c>
      <c r="I601" s="142"/>
      <c r="J601" s="143">
        <v>0</v>
      </c>
      <c r="K601" s="144"/>
      <c r="L601" s="32"/>
      <c r="M601" s="145" t="s">
        <v>1</v>
      </c>
      <c r="N601" s="146" t="s">
        <v>42</v>
      </c>
      <c r="P601" s="147">
        <f>O601*H601</f>
        <v>0</v>
      </c>
      <c r="Q601" s="147">
        <v>0</v>
      </c>
      <c r="R601" s="147">
        <f>Q601*H601</f>
        <v>0</v>
      </c>
      <c r="S601" s="147">
        <v>0</v>
      </c>
      <c r="T601" s="148">
        <f>S601*H601</f>
        <v>0</v>
      </c>
      <c r="AR601" s="149" t="s">
        <v>155</v>
      </c>
      <c r="AT601" s="149" t="s">
        <v>157</v>
      </c>
      <c r="AU601" s="149" t="s">
        <v>89</v>
      </c>
      <c r="AY601" s="17" t="s">
        <v>156</v>
      </c>
      <c r="BE601" s="150">
        <f>IF(N601="základná",J601,0)</f>
        <v>0</v>
      </c>
      <c r="BF601" s="150">
        <f>IF(N601="znížená",J601,0)</f>
        <v>0</v>
      </c>
      <c r="BG601" s="150">
        <f>IF(N601="zákl. prenesená",J601,0)</f>
        <v>0</v>
      </c>
      <c r="BH601" s="150">
        <f>IF(N601="zníž. prenesená",J601,0)</f>
        <v>0</v>
      </c>
      <c r="BI601" s="150">
        <f>IF(N601="nulová",J601,0)</f>
        <v>0</v>
      </c>
      <c r="BJ601" s="17" t="s">
        <v>89</v>
      </c>
      <c r="BK601" s="150">
        <f>ROUND(I601*H601,2)</f>
        <v>0</v>
      </c>
      <c r="BL601" s="17" t="s">
        <v>155</v>
      </c>
      <c r="BM601" s="149" t="s">
        <v>718</v>
      </c>
    </row>
    <row r="602" spans="2:65" s="11" customFormat="1">
      <c r="B602" s="151"/>
      <c r="D602" s="152" t="s">
        <v>160</v>
      </c>
      <c r="E602" s="153" t="s">
        <v>1</v>
      </c>
      <c r="F602" s="154" t="s">
        <v>719</v>
      </c>
      <c r="H602" s="153" t="s">
        <v>1</v>
      </c>
      <c r="I602" s="155"/>
      <c r="L602" s="151"/>
      <c r="M602" s="156"/>
      <c r="T602" s="157"/>
      <c r="AT602" s="153" t="s">
        <v>160</v>
      </c>
      <c r="AU602" s="153" t="s">
        <v>89</v>
      </c>
      <c r="AV602" s="11" t="s">
        <v>82</v>
      </c>
      <c r="AW602" s="11" t="s">
        <v>31</v>
      </c>
      <c r="AX602" s="11" t="s">
        <v>76</v>
      </c>
      <c r="AY602" s="153" t="s">
        <v>156</v>
      </c>
    </row>
    <row r="603" spans="2:65" s="12" customFormat="1">
      <c r="B603" s="158"/>
      <c r="D603" s="152" t="s">
        <v>160</v>
      </c>
      <c r="E603" s="159" t="s">
        <v>1</v>
      </c>
      <c r="F603" s="160" t="s">
        <v>720</v>
      </c>
      <c r="H603" s="161">
        <v>1.94</v>
      </c>
      <c r="I603" s="162"/>
      <c r="L603" s="158"/>
      <c r="M603" s="163"/>
      <c r="T603" s="164"/>
      <c r="AT603" s="159" t="s">
        <v>160</v>
      </c>
      <c r="AU603" s="159" t="s">
        <v>89</v>
      </c>
      <c r="AV603" s="12" t="s">
        <v>89</v>
      </c>
      <c r="AW603" s="12" t="s">
        <v>31</v>
      </c>
      <c r="AX603" s="12" t="s">
        <v>76</v>
      </c>
      <c r="AY603" s="159" t="s">
        <v>156</v>
      </c>
    </row>
    <row r="604" spans="2:65" s="12" customFormat="1">
      <c r="B604" s="158"/>
      <c r="D604" s="152" t="s">
        <v>160</v>
      </c>
      <c r="E604" s="159" t="s">
        <v>1</v>
      </c>
      <c r="F604" s="160" t="s">
        <v>721</v>
      </c>
      <c r="H604" s="161">
        <v>1.94</v>
      </c>
      <c r="I604" s="162"/>
      <c r="L604" s="158"/>
      <c r="M604" s="163"/>
      <c r="T604" s="164"/>
      <c r="AT604" s="159" t="s">
        <v>160</v>
      </c>
      <c r="AU604" s="159" t="s">
        <v>89</v>
      </c>
      <c r="AV604" s="12" t="s">
        <v>89</v>
      </c>
      <c r="AW604" s="12" t="s">
        <v>31</v>
      </c>
      <c r="AX604" s="12" t="s">
        <v>76</v>
      </c>
      <c r="AY604" s="159" t="s">
        <v>156</v>
      </c>
    </row>
    <row r="605" spans="2:65" s="12" customFormat="1">
      <c r="B605" s="158"/>
      <c r="D605" s="152" t="s">
        <v>160</v>
      </c>
      <c r="E605" s="159" t="s">
        <v>1</v>
      </c>
      <c r="F605" s="160" t="s">
        <v>722</v>
      </c>
      <c r="H605" s="161">
        <v>1.94</v>
      </c>
      <c r="I605" s="162"/>
      <c r="L605" s="158"/>
      <c r="M605" s="163"/>
      <c r="T605" s="164"/>
      <c r="AT605" s="159" t="s">
        <v>160</v>
      </c>
      <c r="AU605" s="159" t="s">
        <v>89</v>
      </c>
      <c r="AV605" s="12" t="s">
        <v>89</v>
      </c>
      <c r="AW605" s="12" t="s">
        <v>31</v>
      </c>
      <c r="AX605" s="12" t="s">
        <v>76</v>
      </c>
      <c r="AY605" s="159" t="s">
        <v>156</v>
      </c>
    </row>
    <row r="606" spans="2:65" s="12" customFormat="1">
      <c r="B606" s="158"/>
      <c r="D606" s="152" t="s">
        <v>160</v>
      </c>
      <c r="E606" s="159" t="s">
        <v>1</v>
      </c>
      <c r="F606" s="160" t="s">
        <v>723</v>
      </c>
      <c r="H606" s="161">
        <v>1.94</v>
      </c>
      <c r="I606" s="162"/>
      <c r="L606" s="158"/>
      <c r="M606" s="163"/>
      <c r="T606" s="164"/>
      <c r="AT606" s="159" t="s">
        <v>160</v>
      </c>
      <c r="AU606" s="159" t="s">
        <v>89</v>
      </c>
      <c r="AV606" s="12" t="s">
        <v>89</v>
      </c>
      <c r="AW606" s="12" t="s">
        <v>31</v>
      </c>
      <c r="AX606" s="12" t="s">
        <v>76</v>
      </c>
      <c r="AY606" s="159" t="s">
        <v>156</v>
      </c>
    </row>
    <row r="607" spans="2:65" s="12" customFormat="1">
      <c r="B607" s="158"/>
      <c r="D607" s="152" t="s">
        <v>160</v>
      </c>
      <c r="E607" s="159" t="s">
        <v>1</v>
      </c>
      <c r="F607" s="160" t="s">
        <v>724</v>
      </c>
      <c r="H607" s="161">
        <v>1.94</v>
      </c>
      <c r="I607" s="162"/>
      <c r="L607" s="158"/>
      <c r="M607" s="163"/>
      <c r="T607" s="164"/>
      <c r="AT607" s="159" t="s">
        <v>160</v>
      </c>
      <c r="AU607" s="159" t="s">
        <v>89</v>
      </c>
      <c r="AV607" s="12" t="s">
        <v>89</v>
      </c>
      <c r="AW607" s="12" t="s">
        <v>31</v>
      </c>
      <c r="AX607" s="12" t="s">
        <v>76</v>
      </c>
      <c r="AY607" s="159" t="s">
        <v>156</v>
      </c>
    </row>
    <row r="608" spans="2:65" s="15" customFormat="1">
      <c r="B608" s="193"/>
      <c r="D608" s="152" t="s">
        <v>160</v>
      </c>
      <c r="E608" s="194" t="s">
        <v>1</v>
      </c>
      <c r="F608" s="195" t="s">
        <v>725</v>
      </c>
      <c r="H608" s="196">
        <v>9.6999999999999993</v>
      </c>
      <c r="I608" s="197"/>
      <c r="L608" s="193"/>
      <c r="M608" s="198"/>
      <c r="T608" s="199"/>
      <c r="AT608" s="194" t="s">
        <v>160</v>
      </c>
      <c r="AU608" s="194" t="s">
        <v>89</v>
      </c>
      <c r="AV608" s="15" t="s">
        <v>163</v>
      </c>
      <c r="AW608" s="15" t="s">
        <v>31</v>
      </c>
      <c r="AX608" s="15" t="s">
        <v>76</v>
      </c>
      <c r="AY608" s="194" t="s">
        <v>156</v>
      </c>
    </row>
    <row r="609" spans="2:65" s="11" customFormat="1">
      <c r="B609" s="151"/>
      <c r="D609" s="152" t="s">
        <v>160</v>
      </c>
      <c r="E609" s="153" t="s">
        <v>1</v>
      </c>
      <c r="F609" s="154" t="s">
        <v>726</v>
      </c>
      <c r="H609" s="153" t="s">
        <v>1</v>
      </c>
      <c r="I609" s="155"/>
      <c r="L609" s="151"/>
      <c r="M609" s="156"/>
      <c r="T609" s="157"/>
      <c r="AT609" s="153" t="s">
        <v>160</v>
      </c>
      <c r="AU609" s="153" t="s">
        <v>89</v>
      </c>
      <c r="AV609" s="11" t="s">
        <v>82</v>
      </c>
      <c r="AW609" s="11" t="s">
        <v>31</v>
      </c>
      <c r="AX609" s="11" t="s">
        <v>76</v>
      </c>
      <c r="AY609" s="153" t="s">
        <v>156</v>
      </c>
    </row>
    <row r="610" spans="2:65" s="11" customFormat="1">
      <c r="B610" s="151"/>
      <c r="D610" s="152" t="s">
        <v>160</v>
      </c>
      <c r="E610" s="153" t="s">
        <v>1</v>
      </c>
      <c r="F610" s="154" t="s">
        <v>727</v>
      </c>
      <c r="H610" s="153" t="s">
        <v>1</v>
      </c>
      <c r="I610" s="155"/>
      <c r="L610" s="151"/>
      <c r="M610" s="156"/>
      <c r="T610" s="157"/>
      <c r="AT610" s="153" t="s">
        <v>160</v>
      </c>
      <c r="AU610" s="153" t="s">
        <v>89</v>
      </c>
      <c r="AV610" s="11" t="s">
        <v>82</v>
      </c>
      <c r="AW610" s="11" t="s">
        <v>31</v>
      </c>
      <c r="AX610" s="11" t="s">
        <v>76</v>
      </c>
      <c r="AY610" s="153" t="s">
        <v>156</v>
      </c>
    </row>
    <row r="611" spans="2:65" s="11" customFormat="1">
      <c r="B611" s="151"/>
      <c r="D611" s="152" t="s">
        <v>160</v>
      </c>
      <c r="E611" s="153" t="s">
        <v>1</v>
      </c>
      <c r="F611" s="154" t="s">
        <v>726</v>
      </c>
      <c r="H611" s="153" t="s">
        <v>1</v>
      </c>
      <c r="I611" s="155"/>
      <c r="L611" s="151"/>
      <c r="M611" s="156"/>
      <c r="T611" s="157"/>
      <c r="AT611" s="153" t="s">
        <v>160</v>
      </c>
      <c r="AU611" s="153" t="s">
        <v>89</v>
      </c>
      <c r="AV611" s="11" t="s">
        <v>82</v>
      </c>
      <c r="AW611" s="11" t="s">
        <v>31</v>
      </c>
      <c r="AX611" s="11" t="s">
        <v>76</v>
      </c>
      <c r="AY611" s="153" t="s">
        <v>156</v>
      </c>
    </row>
    <row r="612" spans="2:65" s="12" customFormat="1">
      <c r="B612" s="158"/>
      <c r="D612" s="152" t="s">
        <v>160</v>
      </c>
      <c r="E612" s="159" t="s">
        <v>1</v>
      </c>
      <c r="F612" s="160" t="s">
        <v>728</v>
      </c>
      <c r="H612" s="161">
        <v>1.96</v>
      </c>
      <c r="I612" s="162"/>
      <c r="L612" s="158"/>
      <c r="M612" s="163"/>
      <c r="T612" s="164"/>
      <c r="AT612" s="159" t="s">
        <v>160</v>
      </c>
      <c r="AU612" s="159" t="s">
        <v>89</v>
      </c>
      <c r="AV612" s="12" t="s">
        <v>89</v>
      </c>
      <c r="AW612" s="12" t="s">
        <v>31</v>
      </c>
      <c r="AX612" s="12" t="s">
        <v>76</v>
      </c>
      <c r="AY612" s="159" t="s">
        <v>156</v>
      </c>
    </row>
    <row r="613" spans="2:65" s="12" customFormat="1">
      <c r="B613" s="158"/>
      <c r="D613" s="152" t="s">
        <v>160</v>
      </c>
      <c r="E613" s="159" t="s">
        <v>1</v>
      </c>
      <c r="F613" s="160" t="s">
        <v>729</v>
      </c>
      <c r="H613" s="161">
        <v>4.0599999999999996</v>
      </c>
      <c r="I613" s="162"/>
      <c r="L613" s="158"/>
      <c r="M613" s="163"/>
      <c r="T613" s="164"/>
      <c r="AT613" s="159" t="s">
        <v>160</v>
      </c>
      <c r="AU613" s="159" t="s">
        <v>89</v>
      </c>
      <c r="AV613" s="12" t="s">
        <v>89</v>
      </c>
      <c r="AW613" s="12" t="s">
        <v>31</v>
      </c>
      <c r="AX613" s="12" t="s">
        <v>76</v>
      </c>
      <c r="AY613" s="159" t="s">
        <v>156</v>
      </c>
    </row>
    <row r="614" spans="2:65" s="15" customFormat="1">
      <c r="B614" s="193"/>
      <c r="D614" s="152" t="s">
        <v>160</v>
      </c>
      <c r="E614" s="194" t="s">
        <v>1</v>
      </c>
      <c r="F614" s="195" t="s">
        <v>730</v>
      </c>
      <c r="H614" s="196">
        <v>6.02</v>
      </c>
      <c r="I614" s="197"/>
      <c r="L614" s="193"/>
      <c r="M614" s="198"/>
      <c r="T614" s="199"/>
      <c r="AT614" s="194" t="s">
        <v>160</v>
      </c>
      <c r="AU614" s="194" t="s">
        <v>89</v>
      </c>
      <c r="AV614" s="15" t="s">
        <v>163</v>
      </c>
      <c r="AW614" s="15" t="s">
        <v>31</v>
      </c>
      <c r="AX614" s="15" t="s">
        <v>76</v>
      </c>
      <c r="AY614" s="194" t="s">
        <v>156</v>
      </c>
    </row>
    <row r="615" spans="2:65" s="13" customFormat="1">
      <c r="B615" s="165"/>
      <c r="D615" s="152" t="s">
        <v>160</v>
      </c>
      <c r="E615" s="166" t="s">
        <v>1</v>
      </c>
      <c r="F615" s="167" t="s">
        <v>161</v>
      </c>
      <c r="H615" s="168">
        <v>15.72</v>
      </c>
      <c r="I615" s="169"/>
      <c r="L615" s="165"/>
      <c r="M615" s="170"/>
      <c r="T615" s="171"/>
      <c r="AT615" s="166" t="s">
        <v>160</v>
      </c>
      <c r="AU615" s="166" t="s">
        <v>89</v>
      </c>
      <c r="AV615" s="13" t="s">
        <v>155</v>
      </c>
      <c r="AW615" s="13" t="s">
        <v>31</v>
      </c>
      <c r="AX615" s="13" t="s">
        <v>82</v>
      </c>
      <c r="AY615" s="166" t="s">
        <v>156</v>
      </c>
    </row>
    <row r="616" spans="2:65" s="1" customFormat="1" ht="33" customHeight="1">
      <c r="B616" s="136"/>
      <c r="C616" s="137" t="s">
        <v>731</v>
      </c>
      <c r="D616" s="137" t="s">
        <v>157</v>
      </c>
      <c r="E616" s="138" t="s">
        <v>732</v>
      </c>
      <c r="F616" s="139" t="s">
        <v>733</v>
      </c>
      <c r="G616" s="140" t="s">
        <v>178</v>
      </c>
      <c r="H616" s="141">
        <v>152.94999999999999</v>
      </c>
      <c r="I616" s="142"/>
      <c r="J616" s="143">
        <v>0</v>
      </c>
      <c r="K616" s="144"/>
      <c r="L616" s="32"/>
      <c r="M616" s="145" t="s">
        <v>1</v>
      </c>
      <c r="N616" s="146" t="s">
        <v>42</v>
      </c>
      <c r="P616" s="147">
        <f>O616*H616</f>
        <v>0</v>
      </c>
      <c r="Q616" s="147">
        <v>1.0000000000000001E-5</v>
      </c>
      <c r="R616" s="147">
        <f>Q616*H616</f>
        <v>1.5295E-3</v>
      </c>
      <c r="S616" s="147">
        <v>6.0000000000000001E-3</v>
      </c>
      <c r="T616" s="148">
        <f>S616*H616</f>
        <v>0.91769999999999996</v>
      </c>
      <c r="AR616" s="149" t="s">
        <v>155</v>
      </c>
      <c r="AT616" s="149" t="s">
        <v>157</v>
      </c>
      <c r="AU616" s="149" t="s">
        <v>89</v>
      </c>
      <c r="AY616" s="17" t="s">
        <v>156</v>
      </c>
      <c r="BE616" s="150">
        <f>IF(N616="základná",J616,0)</f>
        <v>0</v>
      </c>
      <c r="BF616" s="150">
        <f>IF(N616="znížená",J616,0)</f>
        <v>0</v>
      </c>
      <c r="BG616" s="150">
        <f>IF(N616="zákl. prenesená",J616,0)</f>
        <v>0</v>
      </c>
      <c r="BH616" s="150">
        <f>IF(N616="zníž. prenesená",J616,0)</f>
        <v>0</v>
      </c>
      <c r="BI616" s="150">
        <f>IF(N616="nulová",J616,0)</f>
        <v>0</v>
      </c>
      <c r="BJ616" s="17" t="s">
        <v>89</v>
      </c>
      <c r="BK616" s="150">
        <f>ROUND(I616*H616,2)</f>
        <v>0</v>
      </c>
      <c r="BL616" s="17" t="s">
        <v>155</v>
      </c>
      <c r="BM616" s="149" t="s">
        <v>734</v>
      </c>
    </row>
    <row r="617" spans="2:65" s="11" customFormat="1">
      <c r="B617" s="151"/>
      <c r="D617" s="152" t="s">
        <v>160</v>
      </c>
      <c r="E617" s="153" t="s">
        <v>1</v>
      </c>
      <c r="F617" s="154" t="s">
        <v>735</v>
      </c>
      <c r="H617" s="153" t="s">
        <v>1</v>
      </c>
      <c r="I617" s="155"/>
      <c r="L617" s="151"/>
      <c r="M617" s="156"/>
      <c r="T617" s="157"/>
      <c r="AT617" s="153" t="s">
        <v>160</v>
      </c>
      <c r="AU617" s="153" t="s">
        <v>89</v>
      </c>
      <c r="AV617" s="11" t="s">
        <v>82</v>
      </c>
      <c r="AW617" s="11" t="s">
        <v>31</v>
      </c>
      <c r="AX617" s="11" t="s">
        <v>76</v>
      </c>
      <c r="AY617" s="153" t="s">
        <v>156</v>
      </c>
    </row>
    <row r="618" spans="2:65" s="11" customFormat="1">
      <c r="B618" s="151"/>
      <c r="D618" s="152" t="s">
        <v>160</v>
      </c>
      <c r="E618" s="153" t="s">
        <v>1</v>
      </c>
      <c r="F618" s="154" t="s">
        <v>736</v>
      </c>
      <c r="H618" s="153" t="s">
        <v>1</v>
      </c>
      <c r="I618" s="155"/>
      <c r="L618" s="151"/>
      <c r="M618" s="156"/>
      <c r="T618" s="157"/>
      <c r="AT618" s="153" t="s">
        <v>160</v>
      </c>
      <c r="AU618" s="153" t="s">
        <v>89</v>
      </c>
      <c r="AV618" s="11" t="s">
        <v>82</v>
      </c>
      <c r="AW618" s="11" t="s">
        <v>31</v>
      </c>
      <c r="AX618" s="11" t="s">
        <v>76</v>
      </c>
      <c r="AY618" s="153" t="s">
        <v>156</v>
      </c>
    </row>
    <row r="619" spans="2:65" s="12" customFormat="1">
      <c r="B619" s="158"/>
      <c r="D619" s="152" t="s">
        <v>160</v>
      </c>
      <c r="E619" s="159" t="s">
        <v>1</v>
      </c>
      <c r="F619" s="160" t="s">
        <v>737</v>
      </c>
      <c r="H619" s="161">
        <v>8.65</v>
      </c>
      <c r="I619" s="162"/>
      <c r="L619" s="158"/>
      <c r="M619" s="163"/>
      <c r="T619" s="164"/>
      <c r="AT619" s="159" t="s">
        <v>160</v>
      </c>
      <c r="AU619" s="159" t="s">
        <v>89</v>
      </c>
      <c r="AV619" s="12" t="s">
        <v>89</v>
      </c>
      <c r="AW619" s="12" t="s">
        <v>31</v>
      </c>
      <c r="AX619" s="12" t="s">
        <v>76</v>
      </c>
      <c r="AY619" s="159" t="s">
        <v>156</v>
      </c>
    </row>
    <row r="620" spans="2:65" s="12" customFormat="1">
      <c r="B620" s="158"/>
      <c r="D620" s="152" t="s">
        <v>160</v>
      </c>
      <c r="E620" s="159" t="s">
        <v>1</v>
      </c>
      <c r="F620" s="160" t="s">
        <v>738</v>
      </c>
      <c r="H620" s="161">
        <v>15.4</v>
      </c>
      <c r="I620" s="162"/>
      <c r="L620" s="158"/>
      <c r="M620" s="163"/>
      <c r="T620" s="164"/>
      <c r="AT620" s="159" t="s">
        <v>160</v>
      </c>
      <c r="AU620" s="159" t="s">
        <v>89</v>
      </c>
      <c r="AV620" s="12" t="s">
        <v>89</v>
      </c>
      <c r="AW620" s="12" t="s">
        <v>31</v>
      </c>
      <c r="AX620" s="12" t="s">
        <v>76</v>
      </c>
      <c r="AY620" s="159" t="s">
        <v>156</v>
      </c>
    </row>
    <row r="621" spans="2:65" s="15" customFormat="1">
      <c r="B621" s="193"/>
      <c r="D621" s="152" t="s">
        <v>160</v>
      </c>
      <c r="E621" s="194" t="s">
        <v>207</v>
      </c>
      <c r="F621" s="195" t="s">
        <v>739</v>
      </c>
      <c r="H621" s="196">
        <v>24.05</v>
      </c>
      <c r="I621" s="197"/>
      <c r="L621" s="193"/>
      <c r="M621" s="198"/>
      <c r="T621" s="199"/>
      <c r="AT621" s="194" t="s">
        <v>160</v>
      </c>
      <c r="AU621" s="194" t="s">
        <v>89</v>
      </c>
      <c r="AV621" s="15" t="s">
        <v>163</v>
      </c>
      <c r="AW621" s="15" t="s">
        <v>31</v>
      </c>
      <c r="AX621" s="15" t="s">
        <v>76</v>
      </c>
      <c r="AY621" s="194" t="s">
        <v>156</v>
      </c>
    </row>
    <row r="622" spans="2:65" s="11" customFormat="1">
      <c r="B622" s="151"/>
      <c r="D622" s="152" t="s">
        <v>160</v>
      </c>
      <c r="E622" s="153" t="s">
        <v>1</v>
      </c>
      <c r="F622" s="154" t="s">
        <v>740</v>
      </c>
      <c r="H622" s="153" t="s">
        <v>1</v>
      </c>
      <c r="I622" s="155"/>
      <c r="L622" s="151"/>
      <c r="M622" s="156"/>
      <c r="T622" s="157"/>
      <c r="AT622" s="153" t="s">
        <v>160</v>
      </c>
      <c r="AU622" s="153" t="s">
        <v>89</v>
      </c>
      <c r="AV622" s="11" t="s">
        <v>82</v>
      </c>
      <c r="AW622" s="11" t="s">
        <v>31</v>
      </c>
      <c r="AX622" s="11" t="s">
        <v>76</v>
      </c>
      <c r="AY622" s="153" t="s">
        <v>156</v>
      </c>
    </row>
    <row r="623" spans="2:65" s="11" customFormat="1">
      <c r="B623" s="151"/>
      <c r="D623" s="152" t="s">
        <v>160</v>
      </c>
      <c r="E623" s="153" t="s">
        <v>1</v>
      </c>
      <c r="F623" s="154" t="s">
        <v>741</v>
      </c>
      <c r="H623" s="153" t="s">
        <v>1</v>
      </c>
      <c r="I623" s="155"/>
      <c r="L623" s="151"/>
      <c r="M623" s="156"/>
      <c r="T623" s="157"/>
      <c r="AT623" s="153" t="s">
        <v>160</v>
      </c>
      <c r="AU623" s="153" t="s">
        <v>89</v>
      </c>
      <c r="AV623" s="11" t="s">
        <v>82</v>
      </c>
      <c r="AW623" s="11" t="s">
        <v>31</v>
      </c>
      <c r="AX623" s="11" t="s">
        <v>76</v>
      </c>
      <c r="AY623" s="153" t="s">
        <v>156</v>
      </c>
    </row>
    <row r="624" spans="2:65" s="12" customFormat="1">
      <c r="B624" s="158"/>
      <c r="D624" s="152" t="s">
        <v>160</v>
      </c>
      <c r="E624" s="159" t="s">
        <v>1</v>
      </c>
      <c r="F624" s="160" t="s">
        <v>742</v>
      </c>
      <c r="H624" s="161">
        <v>19.25</v>
      </c>
      <c r="I624" s="162"/>
      <c r="L624" s="158"/>
      <c r="M624" s="163"/>
      <c r="T624" s="164"/>
      <c r="AT624" s="159" t="s">
        <v>160</v>
      </c>
      <c r="AU624" s="159" t="s">
        <v>89</v>
      </c>
      <c r="AV624" s="12" t="s">
        <v>89</v>
      </c>
      <c r="AW624" s="12" t="s">
        <v>31</v>
      </c>
      <c r="AX624" s="12" t="s">
        <v>76</v>
      </c>
      <c r="AY624" s="159" t="s">
        <v>156</v>
      </c>
    </row>
    <row r="625" spans="2:65" s="15" customFormat="1">
      <c r="B625" s="193"/>
      <c r="D625" s="152" t="s">
        <v>160</v>
      </c>
      <c r="E625" s="194" t="s">
        <v>210</v>
      </c>
      <c r="F625" s="195" t="s">
        <v>462</v>
      </c>
      <c r="H625" s="196">
        <v>19.25</v>
      </c>
      <c r="I625" s="197"/>
      <c r="L625" s="193"/>
      <c r="M625" s="198"/>
      <c r="T625" s="199"/>
      <c r="AT625" s="194" t="s">
        <v>160</v>
      </c>
      <c r="AU625" s="194" t="s">
        <v>89</v>
      </c>
      <c r="AV625" s="15" t="s">
        <v>163</v>
      </c>
      <c r="AW625" s="15" t="s">
        <v>31</v>
      </c>
      <c r="AX625" s="15" t="s">
        <v>76</v>
      </c>
      <c r="AY625" s="194" t="s">
        <v>156</v>
      </c>
    </row>
    <row r="626" spans="2:65" s="11" customFormat="1">
      <c r="B626" s="151"/>
      <c r="D626" s="152" t="s">
        <v>160</v>
      </c>
      <c r="E626" s="153" t="s">
        <v>1</v>
      </c>
      <c r="F626" s="154" t="s">
        <v>743</v>
      </c>
      <c r="H626" s="153" t="s">
        <v>1</v>
      </c>
      <c r="I626" s="155"/>
      <c r="L626" s="151"/>
      <c r="M626" s="156"/>
      <c r="T626" s="157"/>
      <c r="AT626" s="153" t="s">
        <v>160</v>
      </c>
      <c r="AU626" s="153" t="s">
        <v>89</v>
      </c>
      <c r="AV626" s="11" t="s">
        <v>82</v>
      </c>
      <c r="AW626" s="11" t="s">
        <v>31</v>
      </c>
      <c r="AX626" s="11" t="s">
        <v>76</v>
      </c>
      <c r="AY626" s="153" t="s">
        <v>156</v>
      </c>
    </row>
    <row r="627" spans="2:65" s="11" customFormat="1">
      <c r="B627" s="151"/>
      <c r="D627" s="152" t="s">
        <v>160</v>
      </c>
      <c r="E627" s="153" t="s">
        <v>1</v>
      </c>
      <c r="F627" s="154" t="s">
        <v>744</v>
      </c>
      <c r="H627" s="153" t="s">
        <v>1</v>
      </c>
      <c r="I627" s="155"/>
      <c r="L627" s="151"/>
      <c r="M627" s="156"/>
      <c r="T627" s="157"/>
      <c r="AT627" s="153" t="s">
        <v>160</v>
      </c>
      <c r="AU627" s="153" t="s">
        <v>89</v>
      </c>
      <c r="AV627" s="11" t="s">
        <v>82</v>
      </c>
      <c r="AW627" s="11" t="s">
        <v>31</v>
      </c>
      <c r="AX627" s="11" t="s">
        <v>76</v>
      </c>
      <c r="AY627" s="153" t="s">
        <v>156</v>
      </c>
    </row>
    <row r="628" spans="2:65" s="12" customFormat="1">
      <c r="B628" s="158"/>
      <c r="D628" s="152" t="s">
        <v>160</v>
      </c>
      <c r="E628" s="159" t="s">
        <v>1</v>
      </c>
      <c r="F628" s="160" t="s">
        <v>745</v>
      </c>
      <c r="H628" s="161">
        <v>52.81</v>
      </c>
      <c r="I628" s="162"/>
      <c r="L628" s="158"/>
      <c r="M628" s="163"/>
      <c r="T628" s="164"/>
      <c r="AT628" s="159" t="s">
        <v>160</v>
      </c>
      <c r="AU628" s="159" t="s">
        <v>89</v>
      </c>
      <c r="AV628" s="12" t="s">
        <v>89</v>
      </c>
      <c r="AW628" s="12" t="s">
        <v>31</v>
      </c>
      <c r="AX628" s="12" t="s">
        <v>76</v>
      </c>
      <c r="AY628" s="159" t="s">
        <v>156</v>
      </c>
    </row>
    <row r="629" spans="2:65" s="12" customFormat="1">
      <c r="B629" s="158"/>
      <c r="D629" s="152" t="s">
        <v>160</v>
      </c>
      <c r="E629" s="159" t="s">
        <v>1</v>
      </c>
      <c r="F629" s="160" t="s">
        <v>746</v>
      </c>
      <c r="H629" s="161">
        <v>56.84</v>
      </c>
      <c r="I629" s="162"/>
      <c r="L629" s="158"/>
      <c r="M629" s="163"/>
      <c r="T629" s="164"/>
      <c r="AT629" s="159" t="s">
        <v>160</v>
      </c>
      <c r="AU629" s="159" t="s">
        <v>89</v>
      </c>
      <c r="AV629" s="12" t="s">
        <v>89</v>
      </c>
      <c r="AW629" s="12" t="s">
        <v>31</v>
      </c>
      <c r="AX629" s="12" t="s">
        <v>76</v>
      </c>
      <c r="AY629" s="159" t="s">
        <v>156</v>
      </c>
    </row>
    <row r="630" spans="2:65" s="15" customFormat="1">
      <c r="B630" s="193"/>
      <c r="D630" s="152" t="s">
        <v>160</v>
      </c>
      <c r="E630" s="194" t="s">
        <v>747</v>
      </c>
      <c r="F630" s="195" t="s">
        <v>748</v>
      </c>
      <c r="H630" s="196">
        <v>109.65</v>
      </c>
      <c r="I630" s="197"/>
      <c r="L630" s="193"/>
      <c r="M630" s="198"/>
      <c r="T630" s="199"/>
      <c r="AT630" s="194" t="s">
        <v>160</v>
      </c>
      <c r="AU630" s="194" t="s">
        <v>89</v>
      </c>
      <c r="AV630" s="15" t="s">
        <v>163</v>
      </c>
      <c r="AW630" s="15" t="s">
        <v>31</v>
      </c>
      <c r="AX630" s="15" t="s">
        <v>76</v>
      </c>
      <c r="AY630" s="194" t="s">
        <v>156</v>
      </c>
    </row>
    <row r="631" spans="2:65" s="13" customFormat="1">
      <c r="B631" s="165"/>
      <c r="D631" s="152" t="s">
        <v>160</v>
      </c>
      <c r="E631" s="166" t="s">
        <v>1</v>
      </c>
      <c r="F631" s="167" t="s">
        <v>161</v>
      </c>
      <c r="H631" s="168">
        <v>152.94999999999999</v>
      </c>
      <c r="I631" s="169"/>
      <c r="L631" s="165"/>
      <c r="M631" s="170"/>
      <c r="T631" s="171"/>
      <c r="AT631" s="166" t="s">
        <v>160</v>
      </c>
      <c r="AU631" s="166" t="s">
        <v>89</v>
      </c>
      <c r="AV631" s="13" t="s">
        <v>155</v>
      </c>
      <c r="AW631" s="13" t="s">
        <v>31</v>
      </c>
      <c r="AX631" s="13" t="s">
        <v>82</v>
      </c>
      <c r="AY631" s="166" t="s">
        <v>156</v>
      </c>
    </row>
    <row r="632" spans="2:65" s="1" customFormat="1" ht="33" customHeight="1">
      <c r="B632" s="136"/>
      <c r="C632" s="137" t="s">
        <v>749</v>
      </c>
      <c r="D632" s="137" t="s">
        <v>157</v>
      </c>
      <c r="E632" s="138" t="s">
        <v>750</v>
      </c>
      <c r="F632" s="139" t="s">
        <v>751</v>
      </c>
      <c r="G632" s="140" t="s">
        <v>178</v>
      </c>
      <c r="H632" s="141">
        <v>206.85</v>
      </c>
      <c r="I632" s="142"/>
      <c r="J632" s="143">
        <v>0</v>
      </c>
      <c r="K632" s="144"/>
      <c r="L632" s="32"/>
      <c r="M632" s="145" t="s">
        <v>1</v>
      </c>
      <c r="N632" s="146" t="s">
        <v>42</v>
      </c>
      <c r="P632" s="147">
        <f>O632*H632</f>
        <v>0</v>
      </c>
      <c r="Q632" s="147">
        <v>0</v>
      </c>
      <c r="R632" s="147">
        <f>Q632*H632</f>
        <v>0</v>
      </c>
      <c r="S632" s="147">
        <v>2E-3</v>
      </c>
      <c r="T632" s="148">
        <f>S632*H632</f>
        <v>0.41370000000000001</v>
      </c>
      <c r="AR632" s="149" t="s">
        <v>155</v>
      </c>
      <c r="AT632" s="149" t="s">
        <v>157</v>
      </c>
      <c r="AU632" s="149" t="s">
        <v>89</v>
      </c>
      <c r="AY632" s="17" t="s">
        <v>156</v>
      </c>
      <c r="BE632" s="150">
        <f>IF(N632="základná",J632,0)</f>
        <v>0</v>
      </c>
      <c r="BF632" s="150">
        <f>IF(N632="znížená",J632,0)</f>
        <v>0</v>
      </c>
      <c r="BG632" s="150">
        <f>IF(N632="zákl. prenesená",J632,0)</f>
        <v>0</v>
      </c>
      <c r="BH632" s="150">
        <f>IF(N632="zníž. prenesená",J632,0)</f>
        <v>0</v>
      </c>
      <c r="BI632" s="150">
        <f>IF(N632="nulová",J632,0)</f>
        <v>0</v>
      </c>
      <c r="BJ632" s="17" t="s">
        <v>89</v>
      </c>
      <c r="BK632" s="150">
        <f>ROUND(I632*H632,2)</f>
        <v>0</v>
      </c>
      <c r="BL632" s="17" t="s">
        <v>155</v>
      </c>
      <c r="BM632" s="149" t="s">
        <v>752</v>
      </c>
    </row>
    <row r="633" spans="2:65" s="11" customFormat="1">
      <c r="B633" s="151"/>
      <c r="D633" s="152" t="s">
        <v>160</v>
      </c>
      <c r="E633" s="153" t="s">
        <v>1</v>
      </c>
      <c r="F633" s="154" t="s">
        <v>753</v>
      </c>
      <c r="H633" s="153" t="s">
        <v>1</v>
      </c>
      <c r="I633" s="155"/>
      <c r="L633" s="151"/>
      <c r="M633" s="156"/>
      <c r="T633" s="157"/>
      <c r="AT633" s="153" t="s">
        <v>160</v>
      </c>
      <c r="AU633" s="153" t="s">
        <v>89</v>
      </c>
      <c r="AV633" s="11" t="s">
        <v>82</v>
      </c>
      <c r="AW633" s="11" t="s">
        <v>31</v>
      </c>
      <c r="AX633" s="11" t="s">
        <v>76</v>
      </c>
      <c r="AY633" s="153" t="s">
        <v>156</v>
      </c>
    </row>
    <row r="634" spans="2:65" s="12" customFormat="1">
      <c r="B634" s="158"/>
      <c r="D634" s="152" t="s">
        <v>160</v>
      </c>
      <c r="E634" s="159" t="s">
        <v>1</v>
      </c>
      <c r="F634" s="160" t="s">
        <v>754</v>
      </c>
      <c r="H634" s="161">
        <v>168.35</v>
      </c>
      <c r="I634" s="162"/>
      <c r="L634" s="158"/>
      <c r="M634" s="163"/>
      <c r="T634" s="164"/>
      <c r="AT634" s="159" t="s">
        <v>160</v>
      </c>
      <c r="AU634" s="159" t="s">
        <v>89</v>
      </c>
      <c r="AV634" s="12" t="s">
        <v>89</v>
      </c>
      <c r="AW634" s="12" t="s">
        <v>31</v>
      </c>
      <c r="AX634" s="12" t="s">
        <v>76</v>
      </c>
      <c r="AY634" s="159" t="s">
        <v>156</v>
      </c>
    </row>
    <row r="635" spans="2:65" s="15" customFormat="1">
      <c r="B635" s="193"/>
      <c r="D635" s="152" t="s">
        <v>160</v>
      </c>
      <c r="E635" s="194" t="s">
        <v>1</v>
      </c>
      <c r="F635" s="195" t="s">
        <v>278</v>
      </c>
      <c r="H635" s="196">
        <v>168.35</v>
      </c>
      <c r="I635" s="197"/>
      <c r="L635" s="193"/>
      <c r="M635" s="198"/>
      <c r="T635" s="199"/>
      <c r="AT635" s="194" t="s">
        <v>160</v>
      </c>
      <c r="AU635" s="194" t="s">
        <v>89</v>
      </c>
      <c r="AV635" s="15" t="s">
        <v>163</v>
      </c>
      <c r="AW635" s="15" t="s">
        <v>31</v>
      </c>
      <c r="AX635" s="15" t="s">
        <v>76</v>
      </c>
      <c r="AY635" s="194" t="s">
        <v>156</v>
      </c>
    </row>
    <row r="636" spans="2:65" s="12" customFormat="1">
      <c r="B636" s="158"/>
      <c r="D636" s="152" t="s">
        <v>160</v>
      </c>
      <c r="E636" s="159" t="s">
        <v>1</v>
      </c>
      <c r="F636" s="160" t="s">
        <v>755</v>
      </c>
      <c r="H636" s="161">
        <v>38.5</v>
      </c>
      <c r="I636" s="162"/>
      <c r="L636" s="158"/>
      <c r="M636" s="163"/>
      <c r="T636" s="164"/>
      <c r="AT636" s="159" t="s">
        <v>160</v>
      </c>
      <c r="AU636" s="159" t="s">
        <v>89</v>
      </c>
      <c r="AV636" s="12" t="s">
        <v>89</v>
      </c>
      <c r="AW636" s="12" t="s">
        <v>31</v>
      </c>
      <c r="AX636" s="12" t="s">
        <v>76</v>
      </c>
      <c r="AY636" s="159" t="s">
        <v>156</v>
      </c>
    </row>
    <row r="637" spans="2:65" s="15" customFormat="1">
      <c r="B637" s="193"/>
      <c r="D637" s="152" t="s">
        <v>160</v>
      </c>
      <c r="E637" s="194" t="s">
        <v>1</v>
      </c>
      <c r="F637" s="195" t="s">
        <v>278</v>
      </c>
      <c r="H637" s="196">
        <v>38.5</v>
      </c>
      <c r="I637" s="197"/>
      <c r="L637" s="193"/>
      <c r="M637" s="198"/>
      <c r="T637" s="199"/>
      <c r="AT637" s="194" t="s">
        <v>160</v>
      </c>
      <c r="AU637" s="194" t="s">
        <v>89</v>
      </c>
      <c r="AV637" s="15" t="s">
        <v>163</v>
      </c>
      <c r="AW637" s="15" t="s">
        <v>31</v>
      </c>
      <c r="AX637" s="15" t="s">
        <v>76</v>
      </c>
      <c r="AY637" s="194" t="s">
        <v>156</v>
      </c>
    </row>
    <row r="638" spans="2:65" s="13" customFormat="1">
      <c r="B638" s="165"/>
      <c r="D638" s="152" t="s">
        <v>160</v>
      </c>
      <c r="E638" s="166" t="s">
        <v>1</v>
      </c>
      <c r="F638" s="167" t="s">
        <v>161</v>
      </c>
      <c r="H638" s="168">
        <v>206.85</v>
      </c>
      <c r="I638" s="169"/>
      <c r="L638" s="165"/>
      <c r="M638" s="170"/>
      <c r="T638" s="171"/>
      <c r="AT638" s="166" t="s">
        <v>160</v>
      </c>
      <c r="AU638" s="166" t="s">
        <v>89</v>
      </c>
      <c r="AV638" s="13" t="s">
        <v>155</v>
      </c>
      <c r="AW638" s="13" t="s">
        <v>31</v>
      </c>
      <c r="AX638" s="13" t="s">
        <v>82</v>
      </c>
      <c r="AY638" s="166" t="s">
        <v>156</v>
      </c>
    </row>
    <row r="639" spans="2:65" s="1" customFormat="1" ht="24.2" customHeight="1">
      <c r="B639" s="136"/>
      <c r="C639" s="137" t="s">
        <v>756</v>
      </c>
      <c r="D639" s="137" t="s">
        <v>157</v>
      </c>
      <c r="E639" s="138" t="s">
        <v>757</v>
      </c>
      <c r="F639" s="139" t="s">
        <v>758</v>
      </c>
      <c r="G639" s="140" t="s">
        <v>396</v>
      </c>
      <c r="H639" s="141">
        <v>18.5</v>
      </c>
      <c r="I639" s="142"/>
      <c r="J639" s="143">
        <v>0</v>
      </c>
      <c r="K639" s="144"/>
      <c r="L639" s="32"/>
      <c r="M639" s="145" t="s">
        <v>1</v>
      </c>
      <c r="N639" s="146" t="s">
        <v>42</v>
      </c>
      <c r="P639" s="147">
        <f>O639*H639</f>
        <v>0</v>
      </c>
      <c r="Q639" s="147">
        <v>7.4900000000000003E-6</v>
      </c>
      <c r="R639" s="147">
        <f>Q639*H639</f>
        <v>1.38565E-4</v>
      </c>
      <c r="S639" s="147">
        <v>0</v>
      </c>
      <c r="T639" s="148">
        <f>S639*H639</f>
        <v>0</v>
      </c>
      <c r="AR639" s="149" t="s">
        <v>155</v>
      </c>
      <c r="AT639" s="149" t="s">
        <v>157</v>
      </c>
      <c r="AU639" s="149" t="s">
        <v>89</v>
      </c>
      <c r="AY639" s="17" t="s">
        <v>156</v>
      </c>
      <c r="BE639" s="150">
        <f>IF(N639="základná",J639,0)</f>
        <v>0</v>
      </c>
      <c r="BF639" s="150">
        <f>IF(N639="znížená",J639,0)</f>
        <v>0</v>
      </c>
      <c r="BG639" s="150">
        <f>IF(N639="zákl. prenesená",J639,0)</f>
        <v>0</v>
      </c>
      <c r="BH639" s="150">
        <f>IF(N639="zníž. prenesená",J639,0)</f>
        <v>0</v>
      </c>
      <c r="BI639" s="150">
        <f>IF(N639="nulová",J639,0)</f>
        <v>0</v>
      </c>
      <c r="BJ639" s="17" t="s">
        <v>89</v>
      </c>
      <c r="BK639" s="150">
        <f>ROUND(I639*H639,2)</f>
        <v>0</v>
      </c>
      <c r="BL639" s="17" t="s">
        <v>155</v>
      </c>
      <c r="BM639" s="149" t="s">
        <v>759</v>
      </c>
    </row>
    <row r="640" spans="2:65" s="11" customFormat="1">
      <c r="B640" s="151"/>
      <c r="D640" s="152" t="s">
        <v>160</v>
      </c>
      <c r="E640" s="153" t="s">
        <v>1</v>
      </c>
      <c r="F640" s="154" t="s">
        <v>760</v>
      </c>
      <c r="H640" s="153" t="s">
        <v>1</v>
      </c>
      <c r="I640" s="155"/>
      <c r="L640" s="151"/>
      <c r="M640" s="156"/>
      <c r="T640" s="157"/>
      <c r="AT640" s="153" t="s">
        <v>160</v>
      </c>
      <c r="AU640" s="153" t="s">
        <v>89</v>
      </c>
      <c r="AV640" s="11" t="s">
        <v>82</v>
      </c>
      <c r="AW640" s="11" t="s">
        <v>31</v>
      </c>
      <c r="AX640" s="11" t="s">
        <v>76</v>
      </c>
      <c r="AY640" s="153" t="s">
        <v>156</v>
      </c>
    </row>
    <row r="641" spans="2:65" s="12" customFormat="1">
      <c r="B641" s="158"/>
      <c r="D641" s="152" t="s">
        <v>160</v>
      </c>
      <c r="E641" s="159" t="s">
        <v>1</v>
      </c>
      <c r="F641" s="160" t="s">
        <v>761</v>
      </c>
      <c r="H641" s="161">
        <v>18.5</v>
      </c>
      <c r="I641" s="162"/>
      <c r="L641" s="158"/>
      <c r="M641" s="163"/>
      <c r="T641" s="164"/>
      <c r="AT641" s="159" t="s">
        <v>160</v>
      </c>
      <c r="AU641" s="159" t="s">
        <v>89</v>
      </c>
      <c r="AV641" s="12" t="s">
        <v>89</v>
      </c>
      <c r="AW641" s="12" t="s">
        <v>31</v>
      </c>
      <c r="AX641" s="12" t="s">
        <v>76</v>
      </c>
      <c r="AY641" s="159" t="s">
        <v>156</v>
      </c>
    </row>
    <row r="642" spans="2:65" s="15" customFormat="1">
      <c r="B642" s="193"/>
      <c r="D642" s="152" t="s">
        <v>160</v>
      </c>
      <c r="E642" s="194" t="s">
        <v>1</v>
      </c>
      <c r="F642" s="195" t="s">
        <v>278</v>
      </c>
      <c r="H642" s="196">
        <v>18.5</v>
      </c>
      <c r="I642" s="197"/>
      <c r="L642" s="193"/>
      <c r="M642" s="198"/>
      <c r="T642" s="199"/>
      <c r="AT642" s="194" t="s">
        <v>160</v>
      </c>
      <c r="AU642" s="194" t="s">
        <v>89</v>
      </c>
      <c r="AV642" s="15" t="s">
        <v>163</v>
      </c>
      <c r="AW642" s="15" t="s">
        <v>31</v>
      </c>
      <c r="AX642" s="15" t="s">
        <v>76</v>
      </c>
      <c r="AY642" s="194" t="s">
        <v>156</v>
      </c>
    </row>
    <row r="643" spans="2:65" s="13" customFormat="1">
      <c r="B643" s="165"/>
      <c r="D643" s="152" t="s">
        <v>160</v>
      </c>
      <c r="E643" s="166" t="s">
        <v>1</v>
      </c>
      <c r="F643" s="167" t="s">
        <v>161</v>
      </c>
      <c r="H643" s="168">
        <v>18.5</v>
      </c>
      <c r="I643" s="169"/>
      <c r="L643" s="165"/>
      <c r="M643" s="170"/>
      <c r="T643" s="171"/>
      <c r="AT643" s="166" t="s">
        <v>160</v>
      </c>
      <c r="AU643" s="166" t="s">
        <v>89</v>
      </c>
      <c r="AV643" s="13" t="s">
        <v>155</v>
      </c>
      <c r="AW643" s="13" t="s">
        <v>31</v>
      </c>
      <c r="AX643" s="13" t="s">
        <v>82</v>
      </c>
      <c r="AY643" s="166" t="s">
        <v>156</v>
      </c>
    </row>
    <row r="644" spans="2:65" s="10" customFormat="1" ht="22.9" customHeight="1">
      <c r="B644" s="126"/>
      <c r="D644" s="127" t="s">
        <v>75</v>
      </c>
      <c r="E644" s="191" t="s">
        <v>762</v>
      </c>
      <c r="F644" s="191" t="s">
        <v>763</v>
      </c>
      <c r="I644" s="129"/>
      <c r="J644" s="192">
        <f>BK644</f>
        <v>0</v>
      </c>
      <c r="L644" s="126"/>
      <c r="M644" s="131"/>
      <c r="P644" s="132">
        <f>SUM(P645:P875)</f>
        <v>0</v>
      </c>
      <c r="R644" s="132">
        <f>SUM(R645:R875)</f>
        <v>0</v>
      </c>
      <c r="T644" s="133">
        <f>SUM(T645:T875)</f>
        <v>90.729084</v>
      </c>
      <c r="AR644" s="127" t="s">
        <v>82</v>
      </c>
      <c r="AT644" s="134" t="s">
        <v>75</v>
      </c>
      <c r="AU644" s="134" t="s">
        <v>82</v>
      </c>
      <c r="AY644" s="127" t="s">
        <v>156</v>
      </c>
      <c r="BK644" s="135">
        <f>SUM(BK645:BK875)</f>
        <v>0</v>
      </c>
    </row>
    <row r="645" spans="2:65" s="1" customFormat="1" ht="37.9" customHeight="1">
      <c r="B645" s="136"/>
      <c r="C645" s="137" t="s">
        <v>764</v>
      </c>
      <c r="D645" s="137" t="s">
        <v>157</v>
      </c>
      <c r="E645" s="138" t="s">
        <v>765</v>
      </c>
      <c r="F645" s="139" t="s">
        <v>766</v>
      </c>
      <c r="G645" s="140" t="s">
        <v>178</v>
      </c>
      <c r="H645" s="141">
        <v>2089.13</v>
      </c>
      <c r="I645" s="142"/>
      <c r="J645" s="143">
        <v>0</v>
      </c>
      <c r="K645" s="144"/>
      <c r="L645" s="32"/>
      <c r="M645" s="145" t="s">
        <v>1</v>
      </c>
      <c r="N645" s="146" t="s">
        <v>42</v>
      </c>
      <c r="P645" s="147">
        <f>O645*H645</f>
        <v>0</v>
      </c>
      <c r="Q645" s="147">
        <v>0</v>
      </c>
      <c r="R645" s="147">
        <f>Q645*H645</f>
        <v>0</v>
      </c>
      <c r="S645" s="147">
        <v>4.0000000000000001E-3</v>
      </c>
      <c r="T645" s="148">
        <f>S645*H645</f>
        <v>8.3565199999999997</v>
      </c>
      <c r="AR645" s="149" t="s">
        <v>155</v>
      </c>
      <c r="AT645" s="149" t="s">
        <v>157</v>
      </c>
      <c r="AU645" s="149" t="s">
        <v>89</v>
      </c>
      <c r="AY645" s="17" t="s">
        <v>156</v>
      </c>
      <c r="BE645" s="150">
        <f>IF(N645="základná",J645,0)</f>
        <v>0</v>
      </c>
      <c r="BF645" s="150">
        <f>IF(N645="znížená",J645,0)</f>
        <v>0</v>
      </c>
      <c r="BG645" s="150">
        <f>IF(N645="zákl. prenesená",J645,0)</f>
        <v>0</v>
      </c>
      <c r="BH645" s="150">
        <f>IF(N645="zníž. prenesená",J645,0)</f>
        <v>0</v>
      </c>
      <c r="BI645" s="150">
        <f>IF(N645="nulová",J645,0)</f>
        <v>0</v>
      </c>
      <c r="BJ645" s="17" t="s">
        <v>89</v>
      </c>
      <c r="BK645" s="150">
        <f>ROUND(I645*H645,2)</f>
        <v>0</v>
      </c>
      <c r="BL645" s="17" t="s">
        <v>155</v>
      </c>
      <c r="BM645" s="149" t="s">
        <v>767</v>
      </c>
    </row>
    <row r="646" spans="2:65" s="11" customFormat="1">
      <c r="B646" s="151"/>
      <c r="D646" s="152" t="s">
        <v>160</v>
      </c>
      <c r="E646" s="153" t="s">
        <v>1</v>
      </c>
      <c r="F646" s="154" t="s">
        <v>768</v>
      </c>
      <c r="H646" s="153" t="s">
        <v>1</v>
      </c>
      <c r="I646" s="155"/>
      <c r="L646" s="151"/>
      <c r="M646" s="156"/>
      <c r="T646" s="157"/>
      <c r="AT646" s="153" t="s">
        <v>160</v>
      </c>
      <c r="AU646" s="153" t="s">
        <v>89</v>
      </c>
      <c r="AV646" s="11" t="s">
        <v>82</v>
      </c>
      <c r="AW646" s="11" t="s">
        <v>31</v>
      </c>
      <c r="AX646" s="11" t="s">
        <v>76</v>
      </c>
      <c r="AY646" s="153" t="s">
        <v>156</v>
      </c>
    </row>
    <row r="647" spans="2:65" s="11" customFormat="1" ht="22.5">
      <c r="B647" s="151"/>
      <c r="D647" s="152" t="s">
        <v>160</v>
      </c>
      <c r="E647" s="153" t="s">
        <v>1</v>
      </c>
      <c r="F647" s="154" t="s">
        <v>769</v>
      </c>
      <c r="H647" s="153" t="s">
        <v>1</v>
      </c>
      <c r="I647" s="155"/>
      <c r="L647" s="151"/>
      <c r="M647" s="156"/>
      <c r="T647" s="157"/>
      <c r="AT647" s="153" t="s">
        <v>160</v>
      </c>
      <c r="AU647" s="153" t="s">
        <v>89</v>
      </c>
      <c r="AV647" s="11" t="s">
        <v>82</v>
      </c>
      <c r="AW647" s="11" t="s">
        <v>31</v>
      </c>
      <c r="AX647" s="11" t="s">
        <v>76</v>
      </c>
      <c r="AY647" s="153" t="s">
        <v>156</v>
      </c>
    </row>
    <row r="648" spans="2:65" s="11" customFormat="1">
      <c r="B648" s="151"/>
      <c r="D648" s="152" t="s">
        <v>160</v>
      </c>
      <c r="E648" s="153" t="s">
        <v>1</v>
      </c>
      <c r="F648" s="154" t="s">
        <v>770</v>
      </c>
      <c r="H648" s="153" t="s">
        <v>1</v>
      </c>
      <c r="I648" s="155"/>
      <c r="L648" s="151"/>
      <c r="M648" s="156"/>
      <c r="T648" s="157"/>
      <c r="AT648" s="153" t="s">
        <v>160</v>
      </c>
      <c r="AU648" s="153" t="s">
        <v>89</v>
      </c>
      <c r="AV648" s="11" t="s">
        <v>82</v>
      </c>
      <c r="AW648" s="11" t="s">
        <v>31</v>
      </c>
      <c r="AX648" s="11" t="s">
        <v>76</v>
      </c>
      <c r="AY648" s="153" t="s">
        <v>156</v>
      </c>
    </row>
    <row r="649" spans="2:65" s="11" customFormat="1">
      <c r="B649" s="151"/>
      <c r="D649" s="152" t="s">
        <v>160</v>
      </c>
      <c r="E649" s="153" t="s">
        <v>1</v>
      </c>
      <c r="F649" s="154" t="s">
        <v>454</v>
      </c>
      <c r="H649" s="153" t="s">
        <v>1</v>
      </c>
      <c r="I649" s="155"/>
      <c r="L649" s="151"/>
      <c r="M649" s="156"/>
      <c r="T649" s="157"/>
      <c r="AT649" s="153" t="s">
        <v>160</v>
      </c>
      <c r="AU649" s="153" t="s">
        <v>89</v>
      </c>
      <c r="AV649" s="11" t="s">
        <v>82</v>
      </c>
      <c r="AW649" s="11" t="s">
        <v>31</v>
      </c>
      <c r="AX649" s="11" t="s">
        <v>76</v>
      </c>
      <c r="AY649" s="153" t="s">
        <v>156</v>
      </c>
    </row>
    <row r="650" spans="2:65" s="12" customFormat="1">
      <c r="B650" s="158"/>
      <c r="D650" s="152" t="s">
        <v>160</v>
      </c>
      <c r="E650" s="159" t="s">
        <v>1</v>
      </c>
      <c r="F650" s="160" t="s">
        <v>771</v>
      </c>
      <c r="H650" s="161">
        <v>741.07</v>
      </c>
      <c r="I650" s="162"/>
      <c r="L650" s="158"/>
      <c r="M650" s="163"/>
      <c r="T650" s="164"/>
      <c r="AT650" s="159" t="s">
        <v>160</v>
      </c>
      <c r="AU650" s="159" t="s">
        <v>89</v>
      </c>
      <c r="AV650" s="12" t="s">
        <v>89</v>
      </c>
      <c r="AW650" s="12" t="s">
        <v>31</v>
      </c>
      <c r="AX650" s="12" t="s">
        <v>76</v>
      </c>
      <c r="AY650" s="159" t="s">
        <v>156</v>
      </c>
    </row>
    <row r="651" spans="2:65" s="15" customFormat="1">
      <c r="B651" s="193"/>
      <c r="D651" s="152" t="s">
        <v>160</v>
      </c>
      <c r="E651" s="194" t="s">
        <v>1</v>
      </c>
      <c r="F651" s="195" t="s">
        <v>739</v>
      </c>
      <c r="H651" s="196">
        <v>741.07</v>
      </c>
      <c r="I651" s="197"/>
      <c r="L651" s="193"/>
      <c r="M651" s="198"/>
      <c r="T651" s="199"/>
      <c r="AT651" s="194" t="s">
        <v>160</v>
      </c>
      <c r="AU651" s="194" t="s">
        <v>89</v>
      </c>
      <c r="AV651" s="15" t="s">
        <v>163</v>
      </c>
      <c r="AW651" s="15" t="s">
        <v>31</v>
      </c>
      <c r="AX651" s="15" t="s">
        <v>76</v>
      </c>
      <c r="AY651" s="194" t="s">
        <v>156</v>
      </c>
    </row>
    <row r="652" spans="2:65" s="11" customFormat="1">
      <c r="B652" s="151"/>
      <c r="D652" s="152" t="s">
        <v>160</v>
      </c>
      <c r="E652" s="153" t="s">
        <v>1</v>
      </c>
      <c r="F652" s="154" t="s">
        <v>316</v>
      </c>
      <c r="H652" s="153" t="s">
        <v>1</v>
      </c>
      <c r="I652" s="155"/>
      <c r="L652" s="151"/>
      <c r="M652" s="156"/>
      <c r="T652" s="157"/>
      <c r="AT652" s="153" t="s">
        <v>160</v>
      </c>
      <c r="AU652" s="153" t="s">
        <v>89</v>
      </c>
      <c r="AV652" s="11" t="s">
        <v>82</v>
      </c>
      <c r="AW652" s="11" t="s">
        <v>31</v>
      </c>
      <c r="AX652" s="11" t="s">
        <v>76</v>
      </c>
      <c r="AY652" s="153" t="s">
        <v>156</v>
      </c>
    </row>
    <row r="653" spans="2:65" s="12" customFormat="1">
      <c r="B653" s="158"/>
      <c r="D653" s="152" t="s">
        <v>160</v>
      </c>
      <c r="E653" s="159" t="s">
        <v>1</v>
      </c>
      <c r="F653" s="160" t="s">
        <v>772</v>
      </c>
      <c r="H653" s="161">
        <v>766.25</v>
      </c>
      <c r="I653" s="162"/>
      <c r="L653" s="158"/>
      <c r="M653" s="163"/>
      <c r="T653" s="164"/>
      <c r="AT653" s="159" t="s">
        <v>160</v>
      </c>
      <c r="AU653" s="159" t="s">
        <v>89</v>
      </c>
      <c r="AV653" s="12" t="s">
        <v>89</v>
      </c>
      <c r="AW653" s="12" t="s">
        <v>31</v>
      </c>
      <c r="AX653" s="12" t="s">
        <v>76</v>
      </c>
      <c r="AY653" s="159" t="s">
        <v>156</v>
      </c>
    </row>
    <row r="654" spans="2:65" s="15" customFormat="1">
      <c r="B654" s="193"/>
      <c r="D654" s="152" t="s">
        <v>160</v>
      </c>
      <c r="E654" s="194" t="s">
        <v>1</v>
      </c>
      <c r="F654" s="195" t="s">
        <v>773</v>
      </c>
      <c r="H654" s="196">
        <v>766.25</v>
      </c>
      <c r="I654" s="197"/>
      <c r="L654" s="193"/>
      <c r="M654" s="198"/>
      <c r="T654" s="199"/>
      <c r="AT654" s="194" t="s">
        <v>160</v>
      </c>
      <c r="AU654" s="194" t="s">
        <v>89</v>
      </c>
      <c r="AV654" s="15" t="s">
        <v>163</v>
      </c>
      <c r="AW654" s="15" t="s">
        <v>31</v>
      </c>
      <c r="AX654" s="15" t="s">
        <v>76</v>
      </c>
      <c r="AY654" s="194" t="s">
        <v>156</v>
      </c>
    </row>
    <row r="655" spans="2:65" s="11" customFormat="1">
      <c r="B655" s="151"/>
      <c r="D655" s="152" t="s">
        <v>160</v>
      </c>
      <c r="E655" s="153" t="s">
        <v>1</v>
      </c>
      <c r="F655" s="154" t="s">
        <v>478</v>
      </c>
      <c r="H655" s="153" t="s">
        <v>1</v>
      </c>
      <c r="I655" s="155"/>
      <c r="L655" s="151"/>
      <c r="M655" s="156"/>
      <c r="T655" s="157"/>
      <c r="AT655" s="153" t="s">
        <v>160</v>
      </c>
      <c r="AU655" s="153" t="s">
        <v>89</v>
      </c>
      <c r="AV655" s="11" t="s">
        <v>82</v>
      </c>
      <c r="AW655" s="11" t="s">
        <v>31</v>
      </c>
      <c r="AX655" s="11" t="s">
        <v>76</v>
      </c>
      <c r="AY655" s="153" t="s">
        <v>156</v>
      </c>
    </row>
    <row r="656" spans="2:65" s="12" customFormat="1">
      <c r="B656" s="158"/>
      <c r="D656" s="152" t="s">
        <v>160</v>
      </c>
      <c r="E656" s="159" t="s">
        <v>1</v>
      </c>
      <c r="F656" s="160" t="s">
        <v>774</v>
      </c>
      <c r="H656" s="161">
        <v>581.80999999999995</v>
      </c>
      <c r="I656" s="162"/>
      <c r="L656" s="158"/>
      <c r="M656" s="163"/>
      <c r="T656" s="164"/>
      <c r="AT656" s="159" t="s">
        <v>160</v>
      </c>
      <c r="AU656" s="159" t="s">
        <v>89</v>
      </c>
      <c r="AV656" s="12" t="s">
        <v>89</v>
      </c>
      <c r="AW656" s="12" t="s">
        <v>31</v>
      </c>
      <c r="AX656" s="12" t="s">
        <v>76</v>
      </c>
      <c r="AY656" s="159" t="s">
        <v>156</v>
      </c>
    </row>
    <row r="657" spans="2:65" s="15" customFormat="1">
      <c r="B657" s="193"/>
      <c r="D657" s="152" t="s">
        <v>160</v>
      </c>
      <c r="E657" s="194" t="s">
        <v>1</v>
      </c>
      <c r="F657" s="195" t="s">
        <v>539</v>
      </c>
      <c r="H657" s="196">
        <v>581.80999999999995</v>
      </c>
      <c r="I657" s="197"/>
      <c r="L657" s="193"/>
      <c r="M657" s="198"/>
      <c r="T657" s="199"/>
      <c r="AT657" s="194" t="s">
        <v>160</v>
      </c>
      <c r="AU657" s="194" t="s">
        <v>89</v>
      </c>
      <c r="AV657" s="15" t="s">
        <v>163</v>
      </c>
      <c r="AW657" s="15" t="s">
        <v>31</v>
      </c>
      <c r="AX657" s="15" t="s">
        <v>76</v>
      </c>
      <c r="AY657" s="194" t="s">
        <v>156</v>
      </c>
    </row>
    <row r="658" spans="2:65" s="13" customFormat="1">
      <c r="B658" s="165"/>
      <c r="D658" s="152" t="s">
        <v>160</v>
      </c>
      <c r="E658" s="166" t="s">
        <v>775</v>
      </c>
      <c r="F658" s="167" t="s">
        <v>161</v>
      </c>
      <c r="H658" s="168">
        <v>2089.13</v>
      </c>
      <c r="I658" s="169"/>
      <c r="L658" s="165"/>
      <c r="M658" s="170"/>
      <c r="T658" s="171"/>
      <c r="AT658" s="166" t="s">
        <v>160</v>
      </c>
      <c r="AU658" s="166" t="s">
        <v>89</v>
      </c>
      <c r="AV658" s="13" t="s">
        <v>155</v>
      </c>
      <c r="AW658" s="13" t="s">
        <v>31</v>
      </c>
      <c r="AX658" s="13" t="s">
        <v>82</v>
      </c>
      <c r="AY658" s="166" t="s">
        <v>156</v>
      </c>
    </row>
    <row r="659" spans="2:65" s="1" customFormat="1" ht="44.25" customHeight="1">
      <c r="B659" s="136"/>
      <c r="C659" s="137" t="s">
        <v>776</v>
      </c>
      <c r="D659" s="137" t="s">
        <v>157</v>
      </c>
      <c r="E659" s="138" t="s">
        <v>777</v>
      </c>
      <c r="F659" s="139" t="s">
        <v>778</v>
      </c>
      <c r="G659" s="140" t="s">
        <v>178</v>
      </c>
      <c r="H659" s="141">
        <v>3107.893</v>
      </c>
      <c r="I659" s="142"/>
      <c r="J659" s="143">
        <v>0</v>
      </c>
      <c r="K659" s="144"/>
      <c r="L659" s="32"/>
      <c r="M659" s="145" t="s">
        <v>1</v>
      </c>
      <c r="N659" s="146" t="s">
        <v>42</v>
      </c>
      <c r="P659" s="147">
        <f>O659*H659</f>
        <v>0</v>
      </c>
      <c r="Q659" s="147">
        <v>0</v>
      </c>
      <c r="R659" s="147">
        <f>Q659*H659</f>
        <v>0</v>
      </c>
      <c r="S659" s="147">
        <v>4.0000000000000001E-3</v>
      </c>
      <c r="T659" s="148">
        <f>S659*H659</f>
        <v>12.431572000000001</v>
      </c>
      <c r="AR659" s="149" t="s">
        <v>155</v>
      </c>
      <c r="AT659" s="149" t="s">
        <v>157</v>
      </c>
      <c r="AU659" s="149" t="s">
        <v>89</v>
      </c>
      <c r="AY659" s="17" t="s">
        <v>156</v>
      </c>
      <c r="BE659" s="150">
        <f>IF(N659="základná",J659,0)</f>
        <v>0</v>
      </c>
      <c r="BF659" s="150">
        <f>IF(N659="znížená",J659,0)</f>
        <v>0</v>
      </c>
      <c r="BG659" s="150">
        <f>IF(N659="zákl. prenesená",J659,0)</f>
        <v>0</v>
      </c>
      <c r="BH659" s="150">
        <f>IF(N659="zníž. prenesená",J659,0)</f>
        <v>0</v>
      </c>
      <c r="BI659" s="150">
        <f>IF(N659="nulová",J659,0)</f>
        <v>0</v>
      </c>
      <c r="BJ659" s="17" t="s">
        <v>89</v>
      </c>
      <c r="BK659" s="150">
        <f>ROUND(I659*H659,2)</f>
        <v>0</v>
      </c>
      <c r="BL659" s="17" t="s">
        <v>155</v>
      </c>
      <c r="BM659" s="149" t="s">
        <v>779</v>
      </c>
    </row>
    <row r="660" spans="2:65" s="11" customFormat="1">
      <c r="B660" s="151"/>
      <c r="D660" s="152" t="s">
        <v>160</v>
      </c>
      <c r="E660" s="153" t="s">
        <v>1</v>
      </c>
      <c r="F660" s="154" t="s">
        <v>768</v>
      </c>
      <c r="H660" s="153" t="s">
        <v>1</v>
      </c>
      <c r="I660" s="155"/>
      <c r="L660" s="151"/>
      <c r="M660" s="156"/>
      <c r="T660" s="157"/>
      <c r="AT660" s="153" t="s">
        <v>160</v>
      </c>
      <c r="AU660" s="153" t="s">
        <v>89</v>
      </c>
      <c r="AV660" s="11" t="s">
        <v>82</v>
      </c>
      <c r="AW660" s="11" t="s">
        <v>31</v>
      </c>
      <c r="AX660" s="11" t="s">
        <v>76</v>
      </c>
      <c r="AY660" s="153" t="s">
        <v>156</v>
      </c>
    </row>
    <row r="661" spans="2:65" s="11" customFormat="1" ht="22.5">
      <c r="B661" s="151"/>
      <c r="D661" s="152" t="s">
        <v>160</v>
      </c>
      <c r="E661" s="153" t="s">
        <v>1</v>
      </c>
      <c r="F661" s="154" t="s">
        <v>780</v>
      </c>
      <c r="H661" s="153" t="s">
        <v>1</v>
      </c>
      <c r="I661" s="155"/>
      <c r="L661" s="151"/>
      <c r="M661" s="156"/>
      <c r="T661" s="157"/>
      <c r="AT661" s="153" t="s">
        <v>160</v>
      </c>
      <c r="AU661" s="153" t="s">
        <v>89</v>
      </c>
      <c r="AV661" s="11" t="s">
        <v>82</v>
      </c>
      <c r="AW661" s="11" t="s">
        <v>31</v>
      </c>
      <c r="AX661" s="11" t="s">
        <v>76</v>
      </c>
      <c r="AY661" s="153" t="s">
        <v>156</v>
      </c>
    </row>
    <row r="662" spans="2:65" s="11" customFormat="1">
      <c r="B662" s="151"/>
      <c r="D662" s="152" t="s">
        <v>160</v>
      </c>
      <c r="E662" s="153" t="s">
        <v>1</v>
      </c>
      <c r="F662" s="154" t="s">
        <v>770</v>
      </c>
      <c r="H662" s="153" t="s">
        <v>1</v>
      </c>
      <c r="I662" s="155"/>
      <c r="L662" s="151"/>
      <c r="M662" s="156"/>
      <c r="T662" s="157"/>
      <c r="AT662" s="153" t="s">
        <v>160</v>
      </c>
      <c r="AU662" s="153" t="s">
        <v>89</v>
      </c>
      <c r="AV662" s="11" t="s">
        <v>82</v>
      </c>
      <c r="AW662" s="11" t="s">
        <v>31</v>
      </c>
      <c r="AX662" s="11" t="s">
        <v>76</v>
      </c>
      <c r="AY662" s="153" t="s">
        <v>156</v>
      </c>
    </row>
    <row r="663" spans="2:65" s="11" customFormat="1">
      <c r="B663" s="151"/>
      <c r="D663" s="152" t="s">
        <v>160</v>
      </c>
      <c r="E663" s="153" t="s">
        <v>1</v>
      </c>
      <c r="F663" s="154" t="s">
        <v>781</v>
      </c>
      <c r="H663" s="153" t="s">
        <v>1</v>
      </c>
      <c r="I663" s="155"/>
      <c r="L663" s="151"/>
      <c r="M663" s="156"/>
      <c r="T663" s="157"/>
      <c r="AT663" s="153" t="s">
        <v>160</v>
      </c>
      <c r="AU663" s="153" t="s">
        <v>89</v>
      </c>
      <c r="AV663" s="11" t="s">
        <v>82</v>
      </c>
      <c r="AW663" s="11" t="s">
        <v>31</v>
      </c>
      <c r="AX663" s="11" t="s">
        <v>76</v>
      </c>
      <c r="AY663" s="153" t="s">
        <v>156</v>
      </c>
    </row>
    <row r="664" spans="2:65" s="12" customFormat="1" ht="22.5">
      <c r="B664" s="158"/>
      <c r="D664" s="152" t="s">
        <v>160</v>
      </c>
      <c r="E664" s="159" t="s">
        <v>1</v>
      </c>
      <c r="F664" s="160" t="s">
        <v>782</v>
      </c>
      <c r="H664" s="161">
        <v>19.158999999999999</v>
      </c>
      <c r="I664" s="162"/>
      <c r="L664" s="158"/>
      <c r="M664" s="163"/>
      <c r="T664" s="164"/>
      <c r="AT664" s="159" t="s">
        <v>160</v>
      </c>
      <c r="AU664" s="159" t="s">
        <v>89</v>
      </c>
      <c r="AV664" s="12" t="s">
        <v>89</v>
      </c>
      <c r="AW664" s="12" t="s">
        <v>31</v>
      </c>
      <c r="AX664" s="12" t="s">
        <v>76</v>
      </c>
      <c r="AY664" s="159" t="s">
        <v>156</v>
      </c>
    </row>
    <row r="665" spans="2:65" s="12" customFormat="1">
      <c r="B665" s="158"/>
      <c r="D665" s="152" t="s">
        <v>160</v>
      </c>
      <c r="E665" s="159" t="s">
        <v>1</v>
      </c>
      <c r="F665" s="160" t="s">
        <v>783</v>
      </c>
      <c r="H665" s="161">
        <v>5.4050000000000002</v>
      </c>
      <c r="I665" s="162"/>
      <c r="L665" s="158"/>
      <c r="M665" s="163"/>
      <c r="T665" s="164"/>
      <c r="AT665" s="159" t="s">
        <v>160</v>
      </c>
      <c r="AU665" s="159" t="s">
        <v>89</v>
      </c>
      <c r="AV665" s="12" t="s">
        <v>89</v>
      </c>
      <c r="AW665" s="12" t="s">
        <v>31</v>
      </c>
      <c r="AX665" s="12" t="s">
        <v>76</v>
      </c>
      <c r="AY665" s="159" t="s">
        <v>156</v>
      </c>
    </row>
    <row r="666" spans="2:65" s="12" customFormat="1">
      <c r="B666" s="158"/>
      <c r="D666" s="152" t="s">
        <v>160</v>
      </c>
      <c r="E666" s="159" t="s">
        <v>1</v>
      </c>
      <c r="F666" s="160" t="s">
        <v>784</v>
      </c>
      <c r="H666" s="161">
        <v>4.7149999999999999</v>
      </c>
      <c r="I666" s="162"/>
      <c r="L666" s="158"/>
      <c r="M666" s="163"/>
      <c r="T666" s="164"/>
      <c r="AT666" s="159" t="s">
        <v>160</v>
      </c>
      <c r="AU666" s="159" t="s">
        <v>89</v>
      </c>
      <c r="AV666" s="12" t="s">
        <v>89</v>
      </c>
      <c r="AW666" s="12" t="s">
        <v>31</v>
      </c>
      <c r="AX666" s="12" t="s">
        <v>76</v>
      </c>
      <c r="AY666" s="159" t="s">
        <v>156</v>
      </c>
    </row>
    <row r="667" spans="2:65" s="12" customFormat="1">
      <c r="B667" s="158"/>
      <c r="D667" s="152" t="s">
        <v>160</v>
      </c>
      <c r="E667" s="159" t="s">
        <v>1</v>
      </c>
      <c r="F667" s="160" t="s">
        <v>785</v>
      </c>
      <c r="H667" s="161">
        <v>20.170999999999999</v>
      </c>
      <c r="I667" s="162"/>
      <c r="L667" s="158"/>
      <c r="M667" s="163"/>
      <c r="T667" s="164"/>
      <c r="AT667" s="159" t="s">
        <v>160</v>
      </c>
      <c r="AU667" s="159" t="s">
        <v>89</v>
      </c>
      <c r="AV667" s="12" t="s">
        <v>89</v>
      </c>
      <c r="AW667" s="12" t="s">
        <v>31</v>
      </c>
      <c r="AX667" s="12" t="s">
        <v>76</v>
      </c>
      <c r="AY667" s="159" t="s">
        <v>156</v>
      </c>
    </row>
    <row r="668" spans="2:65" s="12" customFormat="1">
      <c r="B668" s="158"/>
      <c r="D668" s="152" t="s">
        <v>160</v>
      </c>
      <c r="E668" s="159" t="s">
        <v>1</v>
      </c>
      <c r="F668" s="160" t="s">
        <v>786</v>
      </c>
      <c r="H668" s="161">
        <v>20.93</v>
      </c>
      <c r="I668" s="162"/>
      <c r="L668" s="158"/>
      <c r="M668" s="163"/>
      <c r="T668" s="164"/>
      <c r="AT668" s="159" t="s">
        <v>160</v>
      </c>
      <c r="AU668" s="159" t="s">
        <v>89</v>
      </c>
      <c r="AV668" s="12" t="s">
        <v>89</v>
      </c>
      <c r="AW668" s="12" t="s">
        <v>31</v>
      </c>
      <c r="AX668" s="12" t="s">
        <v>76</v>
      </c>
      <c r="AY668" s="159" t="s">
        <v>156</v>
      </c>
    </row>
    <row r="669" spans="2:65" s="12" customFormat="1">
      <c r="B669" s="158"/>
      <c r="D669" s="152" t="s">
        <v>160</v>
      </c>
      <c r="E669" s="159" t="s">
        <v>1</v>
      </c>
      <c r="F669" s="160" t="s">
        <v>787</v>
      </c>
      <c r="H669" s="161">
        <v>20.815000000000001</v>
      </c>
      <c r="I669" s="162"/>
      <c r="L669" s="158"/>
      <c r="M669" s="163"/>
      <c r="T669" s="164"/>
      <c r="AT669" s="159" t="s">
        <v>160</v>
      </c>
      <c r="AU669" s="159" t="s">
        <v>89</v>
      </c>
      <c r="AV669" s="12" t="s">
        <v>89</v>
      </c>
      <c r="AW669" s="12" t="s">
        <v>31</v>
      </c>
      <c r="AX669" s="12" t="s">
        <v>76</v>
      </c>
      <c r="AY669" s="159" t="s">
        <v>156</v>
      </c>
    </row>
    <row r="670" spans="2:65" s="12" customFormat="1" ht="22.5">
      <c r="B670" s="158"/>
      <c r="D670" s="152" t="s">
        <v>160</v>
      </c>
      <c r="E670" s="159" t="s">
        <v>1</v>
      </c>
      <c r="F670" s="160" t="s">
        <v>788</v>
      </c>
      <c r="H670" s="161">
        <v>21.62</v>
      </c>
      <c r="I670" s="162"/>
      <c r="L670" s="158"/>
      <c r="M670" s="163"/>
      <c r="T670" s="164"/>
      <c r="AT670" s="159" t="s">
        <v>160</v>
      </c>
      <c r="AU670" s="159" t="s">
        <v>89</v>
      </c>
      <c r="AV670" s="12" t="s">
        <v>89</v>
      </c>
      <c r="AW670" s="12" t="s">
        <v>31</v>
      </c>
      <c r="AX670" s="12" t="s">
        <v>76</v>
      </c>
      <c r="AY670" s="159" t="s">
        <v>156</v>
      </c>
    </row>
    <row r="671" spans="2:65" s="12" customFormat="1" ht="22.5">
      <c r="B671" s="158"/>
      <c r="D671" s="152" t="s">
        <v>160</v>
      </c>
      <c r="E671" s="159" t="s">
        <v>1</v>
      </c>
      <c r="F671" s="160" t="s">
        <v>789</v>
      </c>
      <c r="H671" s="161">
        <v>22.08</v>
      </c>
      <c r="I671" s="162"/>
      <c r="L671" s="158"/>
      <c r="M671" s="163"/>
      <c r="T671" s="164"/>
      <c r="AT671" s="159" t="s">
        <v>160</v>
      </c>
      <c r="AU671" s="159" t="s">
        <v>89</v>
      </c>
      <c r="AV671" s="12" t="s">
        <v>89</v>
      </c>
      <c r="AW671" s="12" t="s">
        <v>31</v>
      </c>
      <c r="AX671" s="12" t="s">
        <v>76</v>
      </c>
      <c r="AY671" s="159" t="s">
        <v>156</v>
      </c>
    </row>
    <row r="672" spans="2:65" s="12" customFormat="1">
      <c r="B672" s="158"/>
      <c r="D672" s="152" t="s">
        <v>160</v>
      </c>
      <c r="E672" s="159" t="s">
        <v>1</v>
      </c>
      <c r="F672" s="160" t="s">
        <v>790</v>
      </c>
      <c r="H672" s="161">
        <v>61.75</v>
      </c>
      <c r="I672" s="162"/>
      <c r="L672" s="158"/>
      <c r="M672" s="163"/>
      <c r="T672" s="164"/>
      <c r="AT672" s="159" t="s">
        <v>160</v>
      </c>
      <c r="AU672" s="159" t="s">
        <v>89</v>
      </c>
      <c r="AV672" s="12" t="s">
        <v>89</v>
      </c>
      <c r="AW672" s="12" t="s">
        <v>31</v>
      </c>
      <c r="AX672" s="12" t="s">
        <v>76</v>
      </c>
      <c r="AY672" s="159" t="s">
        <v>156</v>
      </c>
    </row>
    <row r="673" spans="2:51" s="12" customFormat="1">
      <c r="B673" s="158"/>
      <c r="D673" s="152" t="s">
        <v>160</v>
      </c>
      <c r="E673" s="159" t="s">
        <v>1</v>
      </c>
      <c r="F673" s="160" t="s">
        <v>791</v>
      </c>
      <c r="H673" s="161">
        <v>-5.04</v>
      </c>
      <c r="I673" s="162"/>
      <c r="L673" s="158"/>
      <c r="M673" s="163"/>
      <c r="T673" s="164"/>
      <c r="AT673" s="159" t="s">
        <v>160</v>
      </c>
      <c r="AU673" s="159" t="s">
        <v>89</v>
      </c>
      <c r="AV673" s="12" t="s">
        <v>89</v>
      </c>
      <c r="AW673" s="12" t="s">
        <v>31</v>
      </c>
      <c r="AX673" s="12" t="s">
        <v>76</v>
      </c>
      <c r="AY673" s="159" t="s">
        <v>156</v>
      </c>
    </row>
    <row r="674" spans="2:51" s="12" customFormat="1">
      <c r="B674" s="158"/>
      <c r="D674" s="152" t="s">
        <v>160</v>
      </c>
      <c r="E674" s="159" t="s">
        <v>1</v>
      </c>
      <c r="F674" s="160" t="s">
        <v>792</v>
      </c>
      <c r="H674" s="161">
        <v>61.75</v>
      </c>
      <c r="I674" s="162"/>
      <c r="L674" s="158"/>
      <c r="M674" s="163"/>
      <c r="T674" s="164"/>
      <c r="AT674" s="159" t="s">
        <v>160</v>
      </c>
      <c r="AU674" s="159" t="s">
        <v>89</v>
      </c>
      <c r="AV674" s="12" t="s">
        <v>89</v>
      </c>
      <c r="AW674" s="12" t="s">
        <v>31</v>
      </c>
      <c r="AX674" s="12" t="s">
        <v>76</v>
      </c>
      <c r="AY674" s="159" t="s">
        <v>156</v>
      </c>
    </row>
    <row r="675" spans="2:51" s="12" customFormat="1">
      <c r="B675" s="158"/>
      <c r="D675" s="152" t="s">
        <v>160</v>
      </c>
      <c r="E675" s="159" t="s">
        <v>1</v>
      </c>
      <c r="F675" s="160" t="s">
        <v>793</v>
      </c>
      <c r="H675" s="161">
        <v>-5.92</v>
      </c>
      <c r="I675" s="162"/>
      <c r="L675" s="158"/>
      <c r="M675" s="163"/>
      <c r="T675" s="164"/>
      <c r="AT675" s="159" t="s">
        <v>160</v>
      </c>
      <c r="AU675" s="159" t="s">
        <v>89</v>
      </c>
      <c r="AV675" s="12" t="s">
        <v>89</v>
      </c>
      <c r="AW675" s="12" t="s">
        <v>31</v>
      </c>
      <c r="AX675" s="12" t="s">
        <v>76</v>
      </c>
      <c r="AY675" s="159" t="s">
        <v>156</v>
      </c>
    </row>
    <row r="676" spans="2:51" s="12" customFormat="1">
      <c r="B676" s="158"/>
      <c r="D676" s="152" t="s">
        <v>160</v>
      </c>
      <c r="E676" s="159" t="s">
        <v>1</v>
      </c>
      <c r="F676" s="160" t="s">
        <v>794</v>
      </c>
      <c r="H676" s="161">
        <v>45.825000000000003</v>
      </c>
      <c r="I676" s="162"/>
      <c r="L676" s="158"/>
      <c r="M676" s="163"/>
      <c r="T676" s="164"/>
      <c r="AT676" s="159" t="s">
        <v>160</v>
      </c>
      <c r="AU676" s="159" t="s">
        <v>89</v>
      </c>
      <c r="AV676" s="12" t="s">
        <v>89</v>
      </c>
      <c r="AW676" s="12" t="s">
        <v>31</v>
      </c>
      <c r="AX676" s="12" t="s">
        <v>76</v>
      </c>
      <c r="AY676" s="159" t="s">
        <v>156</v>
      </c>
    </row>
    <row r="677" spans="2:51" s="12" customFormat="1">
      <c r="B677" s="158"/>
      <c r="D677" s="152" t="s">
        <v>160</v>
      </c>
      <c r="E677" s="159" t="s">
        <v>1</v>
      </c>
      <c r="F677" s="160" t="s">
        <v>530</v>
      </c>
      <c r="H677" s="161">
        <v>-3.2</v>
      </c>
      <c r="I677" s="162"/>
      <c r="L677" s="158"/>
      <c r="M677" s="163"/>
      <c r="T677" s="164"/>
      <c r="AT677" s="159" t="s">
        <v>160</v>
      </c>
      <c r="AU677" s="159" t="s">
        <v>89</v>
      </c>
      <c r="AV677" s="12" t="s">
        <v>89</v>
      </c>
      <c r="AW677" s="12" t="s">
        <v>31</v>
      </c>
      <c r="AX677" s="12" t="s">
        <v>76</v>
      </c>
      <c r="AY677" s="159" t="s">
        <v>156</v>
      </c>
    </row>
    <row r="678" spans="2:51" s="12" customFormat="1">
      <c r="B678" s="158"/>
      <c r="D678" s="152" t="s">
        <v>160</v>
      </c>
      <c r="E678" s="159" t="s">
        <v>1</v>
      </c>
      <c r="F678" s="160" t="s">
        <v>795</v>
      </c>
      <c r="H678" s="161">
        <v>-4.32</v>
      </c>
      <c r="I678" s="162"/>
      <c r="L678" s="158"/>
      <c r="M678" s="163"/>
      <c r="T678" s="164"/>
      <c r="AT678" s="159" t="s">
        <v>160</v>
      </c>
      <c r="AU678" s="159" t="s">
        <v>89</v>
      </c>
      <c r="AV678" s="12" t="s">
        <v>89</v>
      </c>
      <c r="AW678" s="12" t="s">
        <v>31</v>
      </c>
      <c r="AX678" s="12" t="s">
        <v>76</v>
      </c>
      <c r="AY678" s="159" t="s">
        <v>156</v>
      </c>
    </row>
    <row r="679" spans="2:51" s="12" customFormat="1">
      <c r="B679" s="158"/>
      <c r="D679" s="152" t="s">
        <v>160</v>
      </c>
      <c r="E679" s="159" t="s">
        <v>1</v>
      </c>
      <c r="F679" s="160" t="s">
        <v>796</v>
      </c>
      <c r="H679" s="161">
        <v>16.215</v>
      </c>
      <c r="I679" s="162"/>
      <c r="L679" s="158"/>
      <c r="M679" s="163"/>
      <c r="T679" s="164"/>
      <c r="AT679" s="159" t="s">
        <v>160</v>
      </c>
      <c r="AU679" s="159" t="s">
        <v>89</v>
      </c>
      <c r="AV679" s="12" t="s">
        <v>89</v>
      </c>
      <c r="AW679" s="12" t="s">
        <v>31</v>
      </c>
      <c r="AX679" s="12" t="s">
        <v>76</v>
      </c>
      <c r="AY679" s="159" t="s">
        <v>156</v>
      </c>
    </row>
    <row r="680" spans="2:51" s="12" customFormat="1">
      <c r="B680" s="158"/>
      <c r="D680" s="152" t="s">
        <v>160</v>
      </c>
      <c r="E680" s="159" t="s">
        <v>1</v>
      </c>
      <c r="F680" s="160" t="s">
        <v>797</v>
      </c>
      <c r="H680" s="161">
        <v>0</v>
      </c>
      <c r="I680" s="162"/>
      <c r="L680" s="158"/>
      <c r="M680" s="163"/>
      <c r="T680" s="164"/>
      <c r="AT680" s="159" t="s">
        <v>160</v>
      </c>
      <c r="AU680" s="159" t="s">
        <v>89</v>
      </c>
      <c r="AV680" s="12" t="s">
        <v>89</v>
      </c>
      <c r="AW680" s="12" t="s">
        <v>31</v>
      </c>
      <c r="AX680" s="12" t="s">
        <v>76</v>
      </c>
      <c r="AY680" s="159" t="s">
        <v>156</v>
      </c>
    </row>
    <row r="681" spans="2:51" s="12" customFormat="1">
      <c r="B681" s="158"/>
      <c r="D681" s="152" t="s">
        <v>160</v>
      </c>
      <c r="E681" s="159" t="s">
        <v>1</v>
      </c>
      <c r="F681" s="160" t="s">
        <v>798</v>
      </c>
      <c r="H681" s="161">
        <v>0</v>
      </c>
      <c r="I681" s="162"/>
      <c r="L681" s="158"/>
      <c r="M681" s="163"/>
      <c r="T681" s="164"/>
      <c r="AT681" s="159" t="s">
        <v>160</v>
      </c>
      <c r="AU681" s="159" t="s">
        <v>89</v>
      </c>
      <c r="AV681" s="12" t="s">
        <v>89</v>
      </c>
      <c r="AW681" s="12" t="s">
        <v>31</v>
      </c>
      <c r="AX681" s="12" t="s">
        <v>76</v>
      </c>
      <c r="AY681" s="159" t="s">
        <v>156</v>
      </c>
    </row>
    <row r="682" spans="2:51" s="12" customFormat="1">
      <c r="B682" s="158"/>
      <c r="D682" s="152" t="s">
        <v>160</v>
      </c>
      <c r="E682" s="159" t="s">
        <v>1</v>
      </c>
      <c r="F682" s="160" t="s">
        <v>799</v>
      </c>
      <c r="H682" s="161">
        <v>0</v>
      </c>
      <c r="I682" s="162"/>
      <c r="L682" s="158"/>
      <c r="M682" s="163"/>
      <c r="T682" s="164"/>
      <c r="AT682" s="159" t="s">
        <v>160</v>
      </c>
      <c r="AU682" s="159" t="s">
        <v>89</v>
      </c>
      <c r="AV682" s="12" t="s">
        <v>89</v>
      </c>
      <c r="AW682" s="12" t="s">
        <v>31</v>
      </c>
      <c r="AX682" s="12" t="s">
        <v>76</v>
      </c>
      <c r="AY682" s="159" t="s">
        <v>156</v>
      </c>
    </row>
    <row r="683" spans="2:51" s="12" customFormat="1">
      <c r="B683" s="158"/>
      <c r="D683" s="152" t="s">
        <v>160</v>
      </c>
      <c r="E683" s="159" t="s">
        <v>1</v>
      </c>
      <c r="F683" s="160" t="s">
        <v>800</v>
      </c>
      <c r="H683" s="161">
        <v>8.51</v>
      </c>
      <c r="I683" s="162"/>
      <c r="L683" s="158"/>
      <c r="M683" s="163"/>
      <c r="T683" s="164"/>
      <c r="AT683" s="159" t="s">
        <v>160</v>
      </c>
      <c r="AU683" s="159" t="s">
        <v>89</v>
      </c>
      <c r="AV683" s="12" t="s">
        <v>89</v>
      </c>
      <c r="AW683" s="12" t="s">
        <v>31</v>
      </c>
      <c r="AX683" s="12" t="s">
        <v>76</v>
      </c>
      <c r="AY683" s="159" t="s">
        <v>156</v>
      </c>
    </row>
    <row r="684" spans="2:51" s="12" customFormat="1">
      <c r="B684" s="158"/>
      <c r="D684" s="152" t="s">
        <v>160</v>
      </c>
      <c r="E684" s="159" t="s">
        <v>1</v>
      </c>
      <c r="F684" s="160" t="s">
        <v>801</v>
      </c>
      <c r="H684" s="161">
        <v>67.05</v>
      </c>
      <c r="I684" s="162"/>
      <c r="L684" s="158"/>
      <c r="M684" s="163"/>
      <c r="T684" s="164"/>
      <c r="AT684" s="159" t="s">
        <v>160</v>
      </c>
      <c r="AU684" s="159" t="s">
        <v>89</v>
      </c>
      <c r="AV684" s="12" t="s">
        <v>89</v>
      </c>
      <c r="AW684" s="12" t="s">
        <v>31</v>
      </c>
      <c r="AX684" s="12" t="s">
        <v>76</v>
      </c>
      <c r="AY684" s="159" t="s">
        <v>156</v>
      </c>
    </row>
    <row r="685" spans="2:51" s="12" customFormat="1">
      <c r="B685" s="158"/>
      <c r="D685" s="152" t="s">
        <v>160</v>
      </c>
      <c r="E685" s="159" t="s">
        <v>1</v>
      </c>
      <c r="F685" s="160" t="s">
        <v>802</v>
      </c>
      <c r="H685" s="161">
        <v>22.184999999999999</v>
      </c>
      <c r="I685" s="162"/>
      <c r="L685" s="158"/>
      <c r="M685" s="163"/>
      <c r="T685" s="164"/>
      <c r="AT685" s="159" t="s">
        <v>160</v>
      </c>
      <c r="AU685" s="159" t="s">
        <v>89</v>
      </c>
      <c r="AV685" s="12" t="s">
        <v>89</v>
      </c>
      <c r="AW685" s="12" t="s">
        <v>31</v>
      </c>
      <c r="AX685" s="12" t="s">
        <v>76</v>
      </c>
      <c r="AY685" s="159" t="s">
        <v>156</v>
      </c>
    </row>
    <row r="686" spans="2:51" s="12" customFormat="1">
      <c r="B686" s="158"/>
      <c r="D686" s="152" t="s">
        <v>160</v>
      </c>
      <c r="E686" s="159" t="s">
        <v>1</v>
      </c>
      <c r="F686" s="160" t="s">
        <v>803</v>
      </c>
      <c r="H686" s="161">
        <v>73.8</v>
      </c>
      <c r="I686" s="162"/>
      <c r="L686" s="158"/>
      <c r="M686" s="163"/>
      <c r="T686" s="164"/>
      <c r="AT686" s="159" t="s">
        <v>160</v>
      </c>
      <c r="AU686" s="159" t="s">
        <v>89</v>
      </c>
      <c r="AV686" s="12" t="s">
        <v>89</v>
      </c>
      <c r="AW686" s="12" t="s">
        <v>31</v>
      </c>
      <c r="AX686" s="12" t="s">
        <v>76</v>
      </c>
      <c r="AY686" s="159" t="s">
        <v>156</v>
      </c>
    </row>
    <row r="687" spans="2:51" s="12" customFormat="1">
      <c r="B687" s="158"/>
      <c r="D687" s="152" t="s">
        <v>160</v>
      </c>
      <c r="E687" s="159" t="s">
        <v>1</v>
      </c>
      <c r="F687" s="160" t="s">
        <v>804</v>
      </c>
      <c r="H687" s="161">
        <v>43.335000000000001</v>
      </c>
      <c r="I687" s="162"/>
      <c r="L687" s="158"/>
      <c r="M687" s="163"/>
      <c r="T687" s="164"/>
      <c r="AT687" s="159" t="s">
        <v>160</v>
      </c>
      <c r="AU687" s="159" t="s">
        <v>89</v>
      </c>
      <c r="AV687" s="12" t="s">
        <v>89</v>
      </c>
      <c r="AW687" s="12" t="s">
        <v>31</v>
      </c>
      <c r="AX687" s="12" t="s">
        <v>76</v>
      </c>
      <c r="AY687" s="159" t="s">
        <v>156</v>
      </c>
    </row>
    <row r="688" spans="2:51" s="12" customFormat="1">
      <c r="B688" s="158"/>
      <c r="D688" s="152" t="s">
        <v>160</v>
      </c>
      <c r="E688" s="159" t="s">
        <v>1</v>
      </c>
      <c r="F688" s="160" t="s">
        <v>805</v>
      </c>
      <c r="H688" s="161">
        <v>5.0599999999999996</v>
      </c>
      <c r="I688" s="162"/>
      <c r="L688" s="158"/>
      <c r="M688" s="163"/>
      <c r="T688" s="164"/>
      <c r="AT688" s="159" t="s">
        <v>160</v>
      </c>
      <c r="AU688" s="159" t="s">
        <v>89</v>
      </c>
      <c r="AV688" s="12" t="s">
        <v>89</v>
      </c>
      <c r="AW688" s="12" t="s">
        <v>31</v>
      </c>
      <c r="AX688" s="12" t="s">
        <v>76</v>
      </c>
      <c r="AY688" s="159" t="s">
        <v>156</v>
      </c>
    </row>
    <row r="689" spans="2:51" s="12" customFormat="1">
      <c r="B689" s="158"/>
      <c r="D689" s="152" t="s">
        <v>160</v>
      </c>
      <c r="E689" s="159" t="s">
        <v>1</v>
      </c>
      <c r="F689" s="160" t="s">
        <v>806</v>
      </c>
      <c r="H689" s="161">
        <v>59.475000000000001</v>
      </c>
      <c r="I689" s="162"/>
      <c r="L689" s="158"/>
      <c r="M689" s="163"/>
      <c r="T689" s="164"/>
      <c r="AT689" s="159" t="s">
        <v>160</v>
      </c>
      <c r="AU689" s="159" t="s">
        <v>89</v>
      </c>
      <c r="AV689" s="12" t="s">
        <v>89</v>
      </c>
      <c r="AW689" s="12" t="s">
        <v>31</v>
      </c>
      <c r="AX689" s="12" t="s">
        <v>76</v>
      </c>
      <c r="AY689" s="159" t="s">
        <v>156</v>
      </c>
    </row>
    <row r="690" spans="2:51" s="12" customFormat="1">
      <c r="B690" s="158"/>
      <c r="D690" s="152" t="s">
        <v>160</v>
      </c>
      <c r="E690" s="159" t="s">
        <v>1</v>
      </c>
      <c r="F690" s="160" t="s">
        <v>807</v>
      </c>
      <c r="H690" s="161">
        <v>-3.6</v>
      </c>
      <c r="I690" s="162"/>
      <c r="L690" s="158"/>
      <c r="M690" s="163"/>
      <c r="T690" s="164"/>
      <c r="AT690" s="159" t="s">
        <v>160</v>
      </c>
      <c r="AU690" s="159" t="s">
        <v>89</v>
      </c>
      <c r="AV690" s="12" t="s">
        <v>89</v>
      </c>
      <c r="AW690" s="12" t="s">
        <v>31</v>
      </c>
      <c r="AX690" s="12" t="s">
        <v>76</v>
      </c>
      <c r="AY690" s="159" t="s">
        <v>156</v>
      </c>
    </row>
    <row r="691" spans="2:51" s="12" customFormat="1">
      <c r="B691" s="158"/>
      <c r="D691" s="152" t="s">
        <v>160</v>
      </c>
      <c r="E691" s="159" t="s">
        <v>1</v>
      </c>
      <c r="F691" s="160" t="s">
        <v>808</v>
      </c>
      <c r="H691" s="161">
        <v>422.5</v>
      </c>
      <c r="I691" s="162"/>
      <c r="L691" s="158"/>
      <c r="M691" s="163"/>
      <c r="T691" s="164"/>
      <c r="AT691" s="159" t="s">
        <v>160</v>
      </c>
      <c r="AU691" s="159" t="s">
        <v>89</v>
      </c>
      <c r="AV691" s="12" t="s">
        <v>89</v>
      </c>
      <c r="AW691" s="12" t="s">
        <v>31</v>
      </c>
      <c r="AX691" s="12" t="s">
        <v>76</v>
      </c>
      <c r="AY691" s="159" t="s">
        <v>156</v>
      </c>
    </row>
    <row r="692" spans="2:51" s="12" customFormat="1">
      <c r="B692" s="158"/>
      <c r="D692" s="152" t="s">
        <v>160</v>
      </c>
      <c r="E692" s="159" t="s">
        <v>1</v>
      </c>
      <c r="F692" s="160" t="s">
        <v>809</v>
      </c>
      <c r="H692" s="161">
        <v>44.780999999999999</v>
      </c>
      <c r="I692" s="162"/>
      <c r="L692" s="158"/>
      <c r="M692" s="163"/>
      <c r="T692" s="164"/>
      <c r="AT692" s="159" t="s">
        <v>160</v>
      </c>
      <c r="AU692" s="159" t="s">
        <v>89</v>
      </c>
      <c r="AV692" s="12" t="s">
        <v>89</v>
      </c>
      <c r="AW692" s="12" t="s">
        <v>31</v>
      </c>
      <c r="AX692" s="12" t="s">
        <v>76</v>
      </c>
      <c r="AY692" s="159" t="s">
        <v>156</v>
      </c>
    </row>
    <row r="693" spans="2:51" s="12" customFormat="1">
      <c r="B693" s="158"/>
      <c r="D693" s="152" t="s">
        <v>160</v>
      </c>
      <c r="E693" s="159" t="s">
        <v>1</v>
      </c>
      <c r="F693" s="160" t="s">
        <v>810</v>
      </c>
      <c r="H693" s="161">
        <v>-4.5</v>
      </c>
      <c r="I693" s="162"/>
      <c r="L693" s="158"/>
      <c r="M693" s="163"/>
      <c r="T693" s="164"/>
      <c r="AT693" s="159" t="s">
        <v>160</v>
      </c>
      <c r="AU693" s="159" t="s">
        <v>89</v>
      </c>
      <c r="AV693" s="12" t="s">
        <v>89</v>
      </c>
      <c r="AW693" s="12" t="s">
        <v>31</v>
      </c>
      <c r="AX693" s="12" t="s">
        <v>76</v>
      </c>
      <c r="AY693" s="159" t="s">
        <v>156</v>
      </c>
    </row>
    <row r="694" spans="2:51" s="12" customFormat="1">
      <c r="B694" s="158"/>
      <c r="D694" s="152" t="s">
        <v>160</v>
      </c>
      <c r="E694" s="159" t="s">
        <v>1</v>
      </c>
      <c r="F694" s="160" t="s">
        <v>811</v>
      </c>
      <c r="H694" s="161">
        <v>12.42</v>
      </c>
      <c r="I694" s="162"/>
      <c r="L694" s="158"/>
      <c r="M694" s="163"/>
      <c r="T694" s="164"/>
      <c r="AT694" s="159" t="s">
        <v>160</v>
      </c>
      <c r="AU694" s="159" t="s">
        <v>89</v>
      </c>
      <c r="AV694" s="12" t="s">
        <v>89</v>
      </c>
      <c r="AW694" s="12" t="s">
        <v>31</v>
      </c>
      <c r="AX694" s="12" t="s">
        <v>76</v>
      </c>
      <c r="AY694" s="159" t="s">
        <v>156</v>
      </c>
    </row>
    <row r="695" spans="2:51" s="12" customFormat="1">
      <c r="B695" s="158"/>
      <c r="D695" s="152" t="s">
        <v>160</v>
      </c>
      <c r="E695" s="159" t="s">
        <v>1</v>
      </c>
      <c r="F695" s="160" t="s">
        <v>812</v>
      </c>
      <c r="H695" s="161">
        <v>39.26</v>
      </c>
      <c r="I695" s="162"/>
      <c r="L695" s="158"/>
      <c r="M695" s="163"/>
      <c r="T695" s="164"/>
      <c r="AT695" s="159" t="s">
        <v>160</v>
      </c>
      <c r="AU695" s="159" t="s">
        <v>89</v>
      </c>
      <c r="AV695" s="12" t="s">
        <v>89</v>
      </c>
      <c r="AW695" s="12" t="s">
        <v>31</v>
      </c>
      <c r="AX695" s="12" t="s">
        <v>76</v>
      </c>
      <c r="AY695" s="159" t="s">
        <v>156</v>
      </c>
    </row>
    <row r="696" spans="2:51" s="12" customFormat="1">
      <c r="B696" s="158"/>
      <c r="D696" s="152" t="s">
        <v>160</v>
      </c>
      <c r="E696" s="159" t="s">
        <v>1</v>
      </c>
      <c r="F696" s="160" t="s">
        <v>813</v>
      </c>
      <c r="H696" s="161">
        <v>-7.56</v>
      </c>
      <c r="I696" s="162"/>
      <c r="L696" s="158"/>
      <c r="M696" s="163"/>
      <c r="T696" s="164"/>
      <c r="AT696" s="159" t="s">
        <v>160</v>
      </c>
      <c r="AU696" s="159" t="s">
        <v>89</v>
      </c>
      <c r="AV696" s="12" t="s">
        <v>89</v>
      </c>
      <c r="AW696" s="12" t="s">
        <v>31</v>
      </c>
      <c r="AX696" s="12" t="s">
        <v>76</v>
      </c>
      <c r="AY696" s="159" t="s">
        <v>156</v>
      </c>
    </row>
    <row r="697" spans="2:51" s="12" customFormat="1">
      <c r="B697" s="158"/>
      <c r="D697" s="152" t="s">
        <v>160</v>
      </c>
      <c r="E697" s="159" t="s">
        <v>1</v>
      </c>
      <c r="F697" s="160" t="s">
        <v>814</v>
      </c>
      <c r="H697" s="161">
        <v>53.95</v>
      </c>
      <c r="I697" s="162"/>
      <c r="L697" s="158"/>
      <c r="M697" s="163"/>
      <c r="T697" s="164"/>
      <c r="AT697" s="159" t="s">
        <v>160</v>
      </c>
      <c r="AU697" s="159" t="s">
        <v>89</v>
      </c>
      <c r="AV697" s="12" t="s">
        <v>89</v>
      </c>
      <c r="AW697" s="12" t="s">
        <v>31</v>
      </c>
      <c r="AX697" s="12" t="s">
        <v>76</v>
      </c>
      <c r="AY697" s="159" t="s">
        <v>156</v>
      </c>
    </row>
    <row r="698" spans="2:51" s="12" customFormat="1">
      <c r="B698" s="158"/>
      <c r="D698" s="152" t="s">
        <v>160</v>
      </c>
      <c r="E698" s="159" t="s">
        <v>1</v>
      </c>
      <c r="F698" s="160" t="s">
        <v>815</v>
      </c>
      <c r="H698" s="161">
        <v>8.25</v>
      </c>
      <c r="I698" s="162"/>
      <c r="L698" s="158"/>
      <c r="M698" s="163"/>
      <c r="T698" s="164"/>
      <c r="AT698" s="159" t="s">
        <v>160</v>
      </c>
      <c r="AU698" s="159" t="s">
        <v>89</v>
      </c>
      <c r="AV698" s="12" t="s">
        <v>89</v>
      </c>
      <c r="AW698" s="12" t="s">
        <v>31</v>
      </c>
      <c r="AX698" s="12" t="s">
        <v>76</v>
      </c>
      <c r="AY698" s="159" t="s">
        <v>156</v>
      </c>
    </row>
    <row r="699" spans="2:51" s="12" customFormat="1">
      <c r="B699" s="158"/>
      <c r="D699" s="152" t="s">
        <v>160</v>
      </c>
      <c r="E699" s="159" t="s">
        <v>1</v>
      </c>
      <c r="F699" s="160" t="s">
        <v>816</v>
      </c>
      <c r="H699" s="161">
        <v>57.07</v>
      </c>
      <c r="I699" s="162"/>
      <c r="L699" s="158"/>
      <c r="M699" s="163"/>
      <c r="T699" s="164"/>
      <c r="AT699" s="159" t="s">
        <v>160</v>
      </c>
      <c r="AU699" s="159" t="s">
        <v>89</v>
      </c>
      <c r="AV699" s="12" t="s">
        <v>89</v>
      </c>
      <c r="AW699" s="12" t="s">
        <v>31</v>
      </c>
      <c r="AX699" s="12" t="s">
        <v>76</v>
      </c>
      <c r="AY699" s="159" t="s">
        <v>156</v>
      </c>
    </row>
    <row r="700" spans="2:51" s="12" customFormat="1">
      <c r="B700" s="158"/>
      <c r="D700" s="152" t="s">
        <v>160</v>
      </c>
      <c r="E700" s="159" t="s">
        <v>1</v>
      </c>
      <c r="F700" s="160" t="s">
        <v>532</v>
      </c>
      <c r="H700" s="161">
        <v>-1.8</v>
      </c>
      <c r="I700" s="162"/>
      <c r="L700" s="158"/>
      <c r="M700" s="163"/>
      <c r="T700" s="164"/>
      <c r="AT700" s="159" t="s">
        <v>160</v>
      </c>
      <c r="AU700" s="159" t="s">
        <v>89</v>
      </c>
      <c r="AV700" s="12" t="s">
        <v>89</v>
      </c>
      <c r="AW700" s="12" t="s">
        <v>31</v>
      </c>
      <c r="AX700" s="12" t="s">
        <v>76</v>
      </c>
      <c r="AY700" s="159" t="s">
        <v>156</v>
      </c>
    </row>
    <row r="701" spans="2:51" s="12" customFormat="1">
      <c r="B701" s="158"/>
      <c r="D701" s="152" t="s">
        <v>160</v>
      </c>
      <c r="E701" s="159" t="s">
        <v>1</v>
      </c>
      <c r="F701" s="160" t="s">
        <v>817</v>
      </c>
      <c r="H701" s="161">
        <v>58.5</v>
      </c>
      <c r="I701" s="162"/>
      <c r="L701" s="158"/>
      <c r="M701" s="163"/>
      <c r="T701" s="164"/>
      <c r="AT701" s="159" t="s">
        <v>160</v>
      </c>
      <c r="AU701" s="159" t="s">
        <v>89</v>
      </c>
      <c r="AV701" s="12" t="s">
        <v>89</v>
      </c>
      <c r="AW701" s="12" t="s">
        <v>31</v>
      </c>
      <c r="AX701" s="12" t="s">
        <v>76</v>
      </c>
      <c r="AY701" s="159" t="s">
        <v>156</v>
      </c>
    </row>
    <row r="702" spans="2:51" s="12" customFormat="1">
      <c r="B702" s="158"/>
      <c r="D702" s="152" t="s">
        <v>160</v>
      </c>
      <c r="E702" s="159" t="s">
        <v>1</v>
      </c>
      <c r="F702" s="160" t="s">
        <v>818</v>
      </c>
      <c r="H702" s="161">
        <v>-3.15</v>
      </c>
      <c r="I702" s="162"/>
      <c r="L702" s="158"/>
      <c r="M702" s="163"/>
      <c r="T702" s="164"/>
      <c r="AT702" s="159" t="s">
        <v>160</v>
      </c>
      <c r="AU702" s="159" t="s">
        <v>89</v>
      </c>
      <c r="AV702" s="12" t="s">
        <v>89</v>
      </c>
      <c r="AW702" s="12" t="s">
        <v>31</v>
      </c>
      <c r="AX702" s="12" t="s">
        <v>76</v>
      </c>
      <c r="AY702" s="159" t="s">
        <v>156</v>
      </c>
    </row>
    <row r="703" spans="2:51" s="12" customFormat="1">
      <c r="B703" s="158"/>
      <c r="D703" s="152" t="s">
        <v>160</v>
      </c>
      <c r="E703" s="159" t="s">
        <v>1</v>
      </c>
      <c r="F703" s="160" t="s">
        <v>819</v>
      </c>
      <c r="H703" s="161">
        <v>54.924999999999997</v>
      </c>
      <c r="I703" s="162"/>
      <c r="L703" s="158"/>
      <c r="M703" s="163"/>
      <c r="T703" s="164"/>
      <c r="AT703" s="159" t="s">
        <v>160</v>
      </c>
      <c r="AU703" s="159" t="s">
        <v>89</v>
      </c>
      <c r="AV703" s="12" t="s">
        <v>89</v>
      </c>
      <c r="AW703" s="12" t="s">
        <v>31</v>
      </c>
      <c r="AX703" s="12" t="s">
        <v>76</v>
      </c>
      <c r="AY703" s="159" t="s">
        <v>156</v>
      </c>
    </row>
    <row r="704" spans="2:51" s="12" customFormat="1">
      <c r="B704" s="158"/>
      <c r="D704" s="152" t="s">
        <v>160</v>
      </c>
      <c r="E704" s="159" t="s">
        <v>1</v>
      </c>
      <c r="F704" s="160" t="s">
        <v>820</v>
      </c>
      <c r="H704" s="161">
        <v>-3.4</v>
      </c>
      <c r="I704" s="162"/>
      <c r="L704" s="158"/>
      <c r="M704" s="163"/>
      <c r="T704" s="164"/>
      <c r="AT704" s="159" t="s">
        <v>160</v>
      </c>
      <c r="AU704" s="159" t="s">
        <v>89</v>
      </c>
      <c r="AV704" s="12" t="s">
        <v>89</v>
      </c>
      <c r="AW704" s="12" t="s">
        <v>31</v>
      </c>
      <c r="AX704" s="12" t="s">
        <v>76</v>
      </c>
      <c r="AY704" s="159" t="s">
        <v>156</v>
      </c>
    </row>
    <row r="705" spans="2:51" s="12" customFormat="1">
      <c r="B705" s="158"/>
      <c r="D705" s="152" t="s">
        <v>160</v>
      </c>
      <c r="E705" s="159" t="s">
        <v>1</v>
      </c>
      <c r="F705" s="160" t="s">
        <v>821</v>
      </c>
      <c r="H705" s="161">
        <v>26.65</v>
      </c>
      <c r="I705" s="162"/>
      <c r="L705" s="158"/>
      <c r="M705" s="163"/>
      <c r="T705" s="164"/>
      <c r="AT705" s="159" t="s">
        <v>160</v>
      </c>
      <c r="AU705" s="159" t="s">
        <v>89</v>
      </c>
      <c r="AV705" s="12" t="s">
        <v>89</v>
      </c>
      <c r="AW705" s="12" t="s">
        <v>31</v>
      </c>
      <c r="AX705" s="12" t="s">
        <v>76</v>
      </c>
      <c r="AY705" s="159" t="s">
        <v>156</v>
      </c>
    </row>
    <row r="706" spans="2:51" s="12" customFormat="1">
      <c r="B706" s="158"/>
      <c r="D706" s="152" t="s">
        <v>160</v>
      </c>
      <c r="E706" s="159" t="s">
        <v>1</v>
      </c>
      <c r="F706" s="160" t="s">
        <v>530</v>
      </c>
      <c r="H706" s="161">
        <v>-3.2</v>
      </c>
      <c r="I706" s="162"/>
      <c r="L706" s="158"/>
      <c r="M706" s="163"/>
      <c r="T706" s="164"/>
      <c r="AT706" s="159" t="s">
        <v>160</v>
      </c>
      <c r="AU706" s="159" t="s">
        <v>89</v>
      </c>
      <c r="AV706" s="12" t="s">
        <v>89</v>
      </c>
      <c r="AW706" s="12" t="s">
        <v>31</v>
      </c>
      <c r="AX706" s="12" t="s">
        <v>76</v>
      </c>
      <c r="AY706" s="159" t="s">
        <v>156</v>
      </c>
    </row>
    <row r="707" spans="2:51" s="12" customFormat="1">
      <c r="B707" s="158"/>
      <c r="D707" s="152" t="s">
        <v>160</v>
      </c>
      <c r="E707" s="159" t="s">
        <v>1</v>
      </c>
      <c r="F707" s="160" t="s">
        <v>822</v>
      </c>
      <c r="H707" s="161">
        <v>0</v>
      </c>
      <c r="I707" s="162"/>
      <c r="L707" s="158"/>
      <c r="M707" s="163"/>
      <c r="T707" s="164"/>
      <c r="AT707" s="159" t="s">
        <v>160</v>
      </c>
      <c r="AU707" s="159" t="s">
        <v>89</v>
      </c>
      <c r="AV707" s="12" t="s">
        <v>89</v>
      </c>
      <c r="AW707" s="12" t="s">
        <v>31</v>
      </c>
      <c r="AX707" s="12" t="s">
        <v>76</v>
      </c>
      <c r="AY707" s="159" t="s">
        <v>156</v>
      </c>
    </row>
    <row r="708" spans="2:51" s="12" customFormat="1">
      <c r="B708" s="158"/>
      <c r="D708" s="152" t="s">
        <v>160</v>
      </c>
      <c r="E708" s="159" t="s">
        <v>1</v>
      </c>
      <c r="F708" s="160" t="s">
        <v>823</v>
      </c>
      <c r="H708" s="161">
        <v>3.5649999999999999</v>
      </c>
      <c r="I708" s="162"/>
      <c r="L708" s="158"/>
      <c r="M708" s="163"/>
      <c r="T708" s="164"/>
      <c r="AT708" s="159" t="s">
        <v>160</v>
      </c>
      <c r="AU708" s="159" t="s">
        <v>89</v>
      </c>
      <c r="AV708" s="12" t="s">
        <v>89</v>
      </c>
      <c r="AW708" s="12" t="s">
        <v>31</v>
      </c>
      <c r="AX708" s="12" t="s">
        <v>76</v>
      </c>
      <c r="AY708" s="159" t="s">
        <v>156</v>
      </c>
    </row>
    <row r="709" spans="2:51" s="12" customFormat="1">
      <c r="B709" s="158"/>
      <c r="D709" s="152" t="s">
        <v>160</v>
      </c>
      <c r="E709" s="159" t="s">
        <v>1</v>
      </c>
      <c r="F709" s="160" t="s">
        <v>824</v>
      </c>
      <c r="H709" s="161">
        <v>3.5649999999999999</v>
      </c>
      <c r="I709" s="162"/>
      <c r="L709" s="158"/>
      <c r="M709" s="163"/>
      <c r="T709" s="164"/>
      <c r="AT709" s="159" t="s">
        <v>160</v>
      </c>
      <c r="AU709" s="159" t="s">
        <v>89</v>
      </c>
      <c r="AV709" s="12" t="s">
        <v>89</v>
      </c>
      <c r="AW709" s="12" t="s">
        <v>31</v>
      </c>
      <c r="AX709" s="12" t="s">
        <v>76</v>
      </c>
      <c r="AY709" s="159" t="s">
        <v>156</v>
      </c>
    </row>
    <row r="710" spans="2:51" s="15" customFormat="1">
      <c r="B710" s="193"/>
      <c r="D710" s="152" t="s">
        <v>160</v>
      </c>
      <c r="E710" s="194" t="s">
        <v>1</v>
      </c>
      <c r="F710" s="195" t="s">
        <v>825</v>
      </c>
      <c r="H710" s="196">
        <v>1339.596</v>
      </c>
      <c r="I710" s="197"/>
      <c r="L710" s="193"/>
      <c r="M710" s="198"/>
      <c r="T710" s="199"/>
      <c r="AT710" s="194" t="s">
        <v>160</v>
      </c>
      <c r="AU710" s="194" t="s">
        <v>89</v>
      </c>
      <c r="AV710" s="15" t="s">
        <v>163</v>
      </c>
      <c r="AW710" s="15" t="s">
        <v>31</v>
      </c>
      <c r="AX710" s="15" t="s">
        <v>76</v>
      </c>
      <c r="AY710" s="194" t="s">
        <v>156</v>
      </c>
    </row>
    <row r="711" spans="2:51" s="11" customFormat="1">
      <c r="B711" s="151"/>
      <c r="D711" s="152" t="s">
        <v>160</v>
      </c>
      <c r="E711" s="153" t="s">
        <v>1</v>
      </c>
      <c r="F711" s="154" t="s">
        <v>526</v>
      </c>
      <c r="H711" s="153" t="s">
        <v>1</v>
      </c>
      <c r="I711" s="155"/>
      <c r="L711" s="151"/>
      <c r="M711" s="156"/>
      <c r="T711" s="157"/>
      <c r="AT711" s="153" t="s">
        <v>160</v>
      </c>
      <c r="AU711" s="153" t="s">
        <v>89</v>
      </c>
      <c r="AV711" s="11" t="s">
        <v>82</v>
      </c>
      <c r="AW711" s="11" t="s">
        <v>31</v>
      </c>
      <c r="AX711" s="11" t="s">
        <v>76</v>
      </c>
      <c r="AY711" s="153" t="s">
        <v>156</v>
      </c>
    </row>
    <row r="712" spans="2:51" s="12" customFormat="1">
      <c r="B712" s="158"/>
      <c r="D712" s="152" t="s">
        <v>160</v>
      </c>
      <c r="E712" s="159" t="s">
        <v>1</v>
      </c>
      <c r="F712" s="160" t="s">
        <v>826</v>
      </c>
      <c r="H712" s="161">
        <v>0</v>
      </c>
      <c r="I712" s="162"/>
      <c r="L712" s="158"/>
      <c r="M712" s="163"/>
      <c r="T712" s="164"/>
      <c r="AT712" s="159" t="s">
        <v>160</v>
      </c>
      <c r="AU712" s="159" t="s">
        <v>89</v>
      </c>
      <c r="AV712" s="12" t="s">
        <v>89</v>
      </c>
      <c r="AW712" s="12" t="s">
        <v>31</v>
      </c>
      <c r="AX712" s="12" t="s">
        <v>76</v>
      </c>
      <c r="AY712" s="159" t="s">
        <v>156</v>
      </c>
    </row>
    <row r="713" spans="2:51" s="12" customFormat="1">
      <c r="B713" s="158"/>
      <c r="D713" s="152" t="s">
        <v>160</v>
      </c>
      <c r="E713" s="159" t="s">
        <v>1</v>
      </c>
      <c r="F713" s="160" t="s">
        <v>827</v>
      </c>
      <c r="H713" s="161">
        <v>14.651</v>
      </c>
      <c r="I713" s="162"/>
      <c r="L713" s="158"/>
      <c r="M713" s="163"/>
      <c r="T713" s="164"/>
      <c r="AT713" s="159" t="s">
        <v>160</v>
      </c>
      <c r="AU713" s="159" t="s">
        <v>89</v>
      </c>
      <c r="AV713" s="12" t="s">
        <v>89</v>
      </c>
      <c r="AW713" s="12" t="s">
        <v>31</v>
      </c>
      <c r="AX713" s="12" t="s">
        <v>76</v>
      </c>
      <c r="AY713" s="159" t="s">
        <v>156</v>
      </c>
    </row>
    <row r="714" spans="2:51" s="12" customFormat="1">
      <c r="B714" s="158"/>
      <c r="D714" s="152" t="s">
        <v>160</v>
      </c>
      <c r="E714" s="159" t="s">
        <v>1</v>
      </c>
      <c r="F714" s="160" t="s">
        <v>828</v>
      </c>
      <c r="H714" s="161">
        <v>0</v>
      </c>
      <c r="I714" s="162"/>
      <c r="L714" s="158"/>
      <c r="M714" s="163"/>
      <c r="T714" s="164"/>
      <c r="AT714" s="159" t="s">
        <v>160</v>
      </c>
      <c r="AU714" s="159" t="s">
        <v>89</v>
      </c>
      <c r="AV714" s="12" t="s">
        <v>89</v>
      </c>
      <c r="AW714" s="12" t="s">
        <v>31</v>
      </c>
      <c r="AX714" s="12" t="s">
        <v>76</v>
      </c>
      <c r="AY714" s="159" t="s">
        <v>156</v>
      </c>
    </row>
    <row r="715" spans="2:51" s="12" customFormat="1">
      <c r="B715" s="158"/>
      <c r="D715" s="152" t="s">
        <v>160</v>
      </c>
      <c r="E715" s="159" t="s">
        <v>1</v>
      </c>
      <c r="F715" s="160" t="s">
        <v>829</v>
      </c>
      <c r="H715" s="161">
        <v>62.92</v>
      </c>
      <c r="I715" s="162"/>
      <c r="L715" s="158"/>
      <c r="M715" s="163"/>
      <c r="T715" s="164"/>
      <c r="AT715" s="159" t="s">
        <v>160</v>
      </c>
      <c r="AU715" s="159" t="s">
        <v>89</v>
      </c>
      <c r="AV715" s="12" t="s">
        <v>89</v>
      </c>
      <c r="AW715" s="12" t="s">
        <v>31</v>
      </c>
      <c r="AX715" s="12" t="s">
        <v>76</v>
      </c>
      <c r="AY715" s="159" t="s">
        <v>156</v>
      </c>
    </row>
    <row r="716" spans="2:51" s="12" customFormat="1">
      <c r="B716" s="158"/>
      <c r="D716" s="152" t="s">
        <v>160</v>
      </c>
      <c r="E716" s="159" t="s">
        <v>1</v>
      </c>
      <c r="F716" s="160" t="s">
        <v>830</v>
      </c>
      <c r="H716" s="161">
        <v>-6.84</v>
      </c>
      <c r="I716" s="162"/>
      <c r="L716" s="158"/>
      <c r="M716" s="163"/>
      <c r="T716" s="164"/>
      <c r="AT716" s="159" t="s">
        <v>160</v>
      </c>
      <c r="AU716" s="159" t="s">
        <v>89</v>
      </c>
      <c r="AV716" s="12" t="s">
        <v>89</v>
      </c>
      <c r="AW716" s="12" t="s">
        <v>31</v>
      </c>
      <c r="AX716" s="12" t="s">
        <v>76</v>
      </c>
      <c r="AY716" s="159" t="s">
        <v>156</v>
      </c>
    </row>
    <row r="717" spans="2:51" s="12" customFormat="1">
      <c r="B717" s="158"/>
      <c r="D717" s="152" t="s">
        <v>160</v>
      </c>
      <c r="E717" s="159" t="s">
        <v>1</v>
      </c>
      <c r="F717" s="160" t="s">
        <v>831</v>
      </c>
      <c r="H717" s="161">
        <v>62.854999999999997</v>
      </c>
      <c r="I717" s="162"/>
      <c r="L717" s="158"/>
      <c r="M717" s="163"/>
      <c r="T717" s="164"/>
      <c r="AT717" s="159" t="s">
        <v>160</v>
      </c>
      <c r="AU717" s="159" t="s">
        <v>89</v>
      </c>
      <c r="AV717" s="12" t="s">
        <v>89</v>
      </c>
      <c r="AW717" s="12" t="s">
        <v>31</v>
      </c>
      <c r="AX717" s="12" t="s">
        <v>76</v>
      </c>
      <c r="AY717" s="159" t="s">
        <v>156</v>
      </c>
    </row>
    <row r="718" spans="2:51" s="12" customFormat="1">
      <c r="B718" s="158"/>
      <c r="D718" s="152" t="s">
        <v>160</v>
      </c>
      <c r="E718" s="159" t="s">
        <v>1</v>
      </c>
      <c r="F718" s="160" t="s">
        <v>830</v>
      </c>
      <c r="H718" s="161">
        <v>-6.84</v>
      </c>
      <c r="I718" s="162"/>
      <c r="L718" s="158"/>
      <c r="M718" s="163"/>
      <c r="T718" s="164"/>
      <c r="AT718" s="159" t="s">
        <v>160</v>
      </c>
      <c r="AU718" s="159" t="s">
        <v>89</v>
      </c>
      <c r="AV718" s="12" t="s">
        <v>89</v>
      </c>
      <c r="AW718" s="12" t="s">
        <v>3</v>
      </c>
      <c r="AX718" s="12" t="s">
        <v>76</v>
      </c>
      <c r="AY718" s="159" t="s">
        <v>156</v>
      </c>
    </row>
    <row r="719" spans="2:51" s="12" customFormat="1">
      <c r="B719" s="158"/>
      <c r="D719" s="152" t="s">
        <v>160</v>
      </c>
      <c r="E719" s="159" t="s">
        <v>1</v>
      </c>
      <c r="F719" s="160" t="s">
        <v>832</v>
      </c>
      <c r="H719" s="161">
        <v>29.483000000000001</v>
      </c>
      <c r="I719" s="162"/>
      <c r="L719" s="158"/>
      <c r="M719" s="163"/>
      <c r="T719" s="164"/>
      <c r="AT719" s="159" t="s">
        <v>160</v>
      </c>
      <c r="AU719" s="159" t="s">
        <v>89</v>
      </c>
      <c r="AV719" s="12" t="s">
        <v>89</v>
      </c>
      <c r="AW719" s="12" t="s">
        <v>31</v>
      </c>
      <c r="AX719" s="12" t="s">
        <v>76</v>
      </c>
      <c r="AY719" s="159" t="s">
        <v>156</v>
      </c>
    </row>
    <row r="720" spans="2:51" s="12" customFormat="1">
      <c r="B720" s="158"/>
      <c r="D720" s="152" t="s">
        <v>160</v>
      </c>
      <c r="E720" s="159" t="s">
        <v>1</v>
      </c>
      <c r="F720" s="160" t="s">
        <v>830</v>
      </c>
      <c r="H720" s="161">
        <v>-6.84</v>
      </c>
      <c r="I720" s="162"/>
      <c r="L720" s="158"/>
      <c r="M720" s="163"/>
      <c r="T720" s="164"/>
      <c r="AT720" s="159" t="s">
        <v>160</v>
      </c>
      <c r="AU720" s="159" t="s">
        <v>89</v>
      </c>
      <c r="AV720" s="12" t="s">
        <v>89</v>
      </c>
      <c r="AW720" s="12" t="s">
        <v>31</v>
      </c>
      <c r="AX720" s="12" t="s">
        <v>76</v>
      </c>
      <c r="AY720" s="159" t="s">
        <v>156</v>
      </c>
    </row>
    <row r="721" spans="2:51" s="12" customFormat="1">
      <c r="B721" s="158"/>
      <c r="D721" s="152" t="s">
        <v>160</v>
      </c>
      <c r="E721" s="159" t="s">
        <v>1</v>
      </c>
      <c r="F721" s="160" t="s">
        <v>833</v>
      </c>
      <c r="H721" s="161">
        <v>29.451000000000001</v>
      </c>
      <c r="I721" s="162"/>
      <c r="L721" s="158"/>
      <c r="M721" s="163"/>
      <c r="T721" s="164"/>
      <c r="AT721" s="159" t="s">
        <v>160</v>
      </c>
      <c r="AU721" s="159" t="s">
        <v>89</v>
      </c>
      <c r="AV721" s="12" t="s">
        <v>89</v>
      </c>
      <c r="AW721" s="12" t="s">
        <v>31</v>
      </c>
      <c r="AX721" s="12" t="s">
        <v>76</v>
      </c>
      <c r="AY721" s="159" t="s">
        <v>156</v>
      </c>
    </row>
    <row r="722" spans="2:51" s="12" customFormat="1">
      <c r="B722" s="158"/>
      <c r="D722" s="152" t="s">
        <v>160</v>
      </c>
      <c r="E722" s="159" t="s">
        <v>1</v>
      </c>
      <c r="F722" s="160" t="s">
        <v>830</v>
      </c>
      <c r="H722" s="161">
        <v>-6.84</v>
      </c>
      <c r="I722" s="162"/>
      <c r="L722" s="158"/>
      <c r="M722" s="163"/>
      <c r="T722" s="164"/>
      <c r="AT722" s="159" t="s">
        <v>160</v>
      </c>
      <c r="AU722" s="159" t="s">
        <v>89</v>
      </c>
      <c r="AV722" s="12" t="s">
        <v>89</v>
      </c>
      <c r="AW722" s="12" t="s">
        <v>31</v>
      </c>
      <c r="AX722" s="12" t="s">
        <v>76</v>
      </c>
      <c r="AY722" s="159" t="s">
        <v>156</v>
      </c>
    </row>
    <row r="723" spans="2:51" s="12" customFormat="1">
      <c r="B723" s="158"/>
      <c r="D723" s="152" t="s">
        <v>160</v>
      </c>
      <c r="E723" s="159" t="s">
        <v>1</v>
      </c>
      <c r="F723" s="160" t="s">
        <v>834</v>
      </c>
      <c r="H723" s="161">
        <v>30.556999999999999</v>
      </c>
      <c r="I723" s="162"/>
      <c r="L723" s="158"/>
      <c r="M723" s="163"/>
      <c r="T723" s="164"/>
      <c r="AT723" s="159" t="s">
        <v>160</v>
      </c>
      <c r="AU723" s="159" t="s">
        <v>89</v>
      </c>
      <c r="AV723" s="12" t="s">
        <v>89</v>
      </c>
      <c r="AW723" s="12" t="s">
        <v>31</v>
      </c>
      <c r="AX723" s="12" t="s">
        <v>76</v>
      </c>
      <c r="AY723" s="159" t="s">
        <v>156</v>
      </c>
    </row>
    <row r="724" spans="2:51" s="12" customFormat="1">
      <c r="B724" s="158"/>
      <c r="D724" s="152" t="s">
        <v>160</v>
      </c>
      <c r="E724" s="159" t="s">
        <v>1</v>
      </c>
      <c r="F724" s="160" t="s">
        <v>830</v>
      </c>
      <c r="H724" s="161">
        <v>-6.84</v>
      </c>
      <c r="I724" s="162"/>
      <c r="L724" s="158"/>
      <c r="M724" s="163"/>
      <c r="T724" s="164"/>
      <c r="AT724" s="159" t="s">
        <v>160</v>
      </c>
      <c r="AU724" s="159" t="s">
        <v>89</v>
      </c>
      <c r="AV724" s="12" t="s">
        <v>89</v>
      </c>
      <c r="AW724" s="12" t="s">
        <v>31</v>
      </c>
      <c r="AX724" s="12" t="s">
        <v>76</v>
      </c>
      <c r="AY724" s="159" t="s">
        <v>156</v>
      </c>
    </row>
    <row r="725" spans="2:51" s="12" customFormat="1">
      <c r="B725" s="158"/>
      <c r="D725" s="152" t="s">
        <v>160</v>
      </c>
      <c r="E725" s="159" t="s">
        <v>1</v>
      </c>
      <c r="F725" s="160" t="s">
        <v>835</v>
      </c>
      <c r="H725" s="161">
        <v>50.023000000000003</v>
      </c>
      <c r="I725" s="162"/>
      <c r="L725" s="158"/>
      <c r="M725" s="163"/>
      <c r="T725" s="164"/>
      <c r="AT725" s="159" t="s">
        <v>160</v>
      </c>
      <c r="AU725" s="159" t="s">
        <v>89</v>
      </c>
      <c r="AV725" s="12" t="s">
        <v>89</v>
      </c>
      <c r="AW725" s="12" t="s">
        <v>31</v>
      </c>
      <c r="AX725" s="12" t="s">
        <v>76</v>
      </c>
      <c r="AY725" s="159" t="s">
        <v>156</v>
      </c>
    </row>
    <row r="726" spans="2:51" s="12" customFormat="1">
      <c r="B726" s="158"/>
      <c r="D726" s="152" t="s">
        <v>160</v>
      </c>
      <c r="E726" s="159" t="s">
        <v>1</v>
      </c>
      <c r="F726" s="160" t="s">
        <v>836</v>
      </c>
      <c r="H726" s="161">
        <v>-15.12</v>
      </c>
      <c r="I726" s="162"/>
      <c r="L726" s="158"/>
      <c r="M726" s="163"/>
      <c r="T726" s="164"/>
      <c r="AT726" s="159" t="s">
        <v>160</v>
      </c>
      <c r="AU726" s="159" t="s">
        <v>89</v>
      </c>
      <c r="AV726" s="12" t="s">
        <v>89</v>
      </c>
      <c r="AW726" s="12" t="s">
        <v>31</v>
      </c>
      <c r="AX726" s="12" t="s">
        <v>76</v>
      </c>
      <c r="AY726" s="159" t="s">
        <v>156</v>
      </c>
    </row>
    <row r="727" spans="2:51" s="12" customFormat="1">
      <c r="B727" s="158"/>
      <c r="D727" s="152" t="s">
        <v>160</v>
      </c>
      <c r="E727" s="159" t="s">
        <v>1</v>
      </c>
      <c r="F727" s="160" t="s">
        <v>444</v>
      </c>
      <c r="H727" s="161">
        <v>-2.9</v>
      </c>
      <c r="I727" s="162"/>
      <c r="L727" s="158"/>
      <c r="M727" s="163"/>
      <c r="T727" s="164"/>
      <c r="AT727" s="159" t="s">
        <v>160</v>
      </c>
      <c r="AU727" s="159" t="s">
        <v>89</v>
      </c>
      <c r="AV727" s="12" t="s">
        <v>89</v>
      </c>
      <c r="AW727" s="12" t="s">
        <v>31</v>
      </c>
      <c r="AX727" s="12" t="s">
        <v>76</v>
      </c>
      <c r="AY727" s="159" t="s">
        <v>156</v>
      </c>
    </row>
    <row r="728" spans="2:51" s="11" customFormat="1">
      <c r="B728" s="151"/>
      <c r="D728" s="152" t="s">
        <v>160</v>
      </c>
      <c r="E728" s="153" t="s">
        <v>1</v>
      </c>
      <c r="F728" s="154" t="s">
        <v>837</v>
      </c>
      <c r="H728" s="153" t="s">
        <v>1</v>
      </c>
      <c r="I728" s="155"/>
      <c r="L728" s="151"/>
      <c r="M728" s="156"/>
      <c r="T728" s="157"/>
      <c r="AT728" s="153" t="s">
        <v>160</v>
      </c>
      <c r="AU728" s="153" t="s">
        <v>89</v>
      </c>
      <c r="AV728" s="11" t="s">
        <v>82</v>
      </c>
      <c r="AW728" s="11" t="s">
        <v>31</v>
      </c>
      <c r="AX728" s="11" t="s">
        <v>76</v>
      </c>
      <c r="AY728" s="153" t="s">
        <v>156</v>
      </c>
    </row>
    <row r="729" spans="2:51" s="12" customFormat="1">
      <c r="B729" s="158"/>
      <c r="D729" s="152" t="s">
        <v>160</v>
      </c>
      <c r="E729" s="159" t="s">
        <v>1</v>
      </c>
      <c r="F729" s="160" t="s">
        <v>838</v>
      </c>
      <c r="H729" s="161">
        <v>59.118000000000002</v>
      </c>
      <c r="I729" s="162"/>
      <c r="L729" s="158"/>
      <c r="M729" s="163"/>
      <c r="T729" s="164"/>
      <c r="AT729" s="159" t="s">
        <v>160</v>
      </c>
      <c r="AU729" s="159" t="s">
        <v>89</v>
      </c>
      <c r="AV729" s="12" t="s">
        <v>89</v>
      </c>
      <c r="AW729" s="12" t="s">
        <v>31</v>
      </c>
      <c r="AX729" s="12" t="s">
        <v>76</v>
      </c>
      <c r="AY729" s="159" t="s">
        <v>156</v>
      </c>
    </row>
    <row r="730" spans="2:51" s="12" customFormat="1">
      <c r="B730" s="158"/>
      <c r="D730" s="152" t="s">
        <v>160</v>
      </c>
      <c r="E730" s="159" t="s">
        <v>1</v>
      </c>
      <c r="F730" s="160" t="s">
        <v>839</v>
      </c>
      <c r="H730" s="161">
        <v>-3.24</v>
      </c>
      <c r="I730" s="162"/>
      <c r="L730" s="158"/>
      <c r="M730" s="163"/>
      <c r="T730" s="164"/>
      <c r="AT730" s="159" t="s">
        <v>160</v>
      </c>
      <c r="AU730" s="159" t="s">
        <v>89</v>
      </c>
      <c r="AV730" s="12" t="s">
        <v>89</v>
      </c>
      <c r="AW730" s="12" t="s">
        <v>31</v>
      </c>
      <c r="AX730" s="12" t="s">
        <v>76</v>
      </c>
      <c r="AY730" s="159" t="s">
        <v>156</v>
      </c>
    </row>
    <row r="731" spans="2:51" s="12" customFormat="1">
      <c r="B731" s="158"/>
      <c r="D731" s="152" t="s">
        <v>160</v>
      </c>
      <c r="E731" s="159" t="s">
        <v>1</v>
      </c>
      <c r="F731" s="160" t="s">
        <v>840</v>
      </c>
      <c r="H731" s="161">
        <v>58.533000000000001</v>
      </c>
      <c r="I731" s="162"/>
      <c r="L731" s="158"/>
      <c r="M731" s="163"/>
      <c r="T731" s="164"/>
      <c r="AT731" s="159" t="s">
        <v>160</v>
      </c>
      <c r="AU731" s="159" t="s">
        <v>89</v>
      </c>
      <c r="AV731" s="12" t="s">
        <v>89</v>
      </c>
      <c r="AW731" s="12" t="s">
        <v>31</v>
      </c>
      <c r="AX731" s="12" t="s">
        <v>76</v>
      </c>
      <c r="AY731" s="159" t="s">
        <v>156</v>
      </c>
    </row>
    <row r="732" spans="2:51" s="12" customFormat="1">
      <c r="B732" s="158"/>
      <c r="D732" s="152" t="s">
        <v>160</v>
      </c>
      <c r="E732" s="159" t="s">
        <v>1</v>
      </c>
      <c r="F732" s="160" t="s">
        <v>839</v>
      </c>
      <c r="H732" s="161">
        <v>-3.24</v>
      </c>
      <c r="I732" s="162"/>
      <c r="L732" s="158"/>
      <c r="M732" s="163"/>
      <c r="T732" s="164"/>
      <c r="AT732" s="159" t="s">
        <v>160</v>
      </c>
      <c r="AU732" s="159" t="s">
        <v>89</v>
      </c>
      <c r="AV732" s="12" t="s">
        <v>89</v>
      </c>
      <c r="AW732" s="12" t="s">
        <v>31</v>
      </c>
      <c r="AX732" s="12" t="s">
        <v>76</v>
      </c>
      <c r="AY732" s="159" t="s">
        <v>156</v>
      </c>
    </row>
    <row r="733" spans="2:51" s="12" customFormat="1">
      <c r="B733" s="158"/>
      <c r="D733" s="152" t="s">
        <v>160</v>
      </c>
      <c r="E733" s="159" t="s">
        <v>1</v>
      </c>
      <c r="F733" s="160" t="s">
        <v>841</v>
      </c>
      <c r="H733" s="161">
        <v>7.92</v>
      </c>
      <c r="I733" s="162"/>
      <c r="L733" s="158"/>
      <c r="M733" s="163"/>
      <c r="T733" s="164"/>
      <c r="AT733" s="159" t="s">
        <v>160</v>
      </c>
      <c r="AU733" s="159" t="s">
        <v>89</v>
      </c>
      <c r="AV733" s="12" t="s">
        <v>89</v>
      </c>
      <c r="AW733" s="12" t="s">
        <v>31</v>
      </c>
      <c r="AX733" s="12" t="s">
        <v>76</v>
      </c>
      <c r="AY733" s="159" t="s">
        <v>156</v>
      </c>
    </row>
    <row r="734" spans="2:51" s="12" customFormat="1">
      <c r="B734" s="158"/>
      <c r="D734" s="152" t="s">
        <v>160</v>
      </c>
      <c r="E734" s="159" t="s">
        <v>1</v>
      </c>
      <c r="F734" s="160" t="s">
        <v>842</v>
      </c>
      <c r="H734" s="161">
        <v>12.32</v>
      </c>
      <c r="I734" s="162"/>
      <c r="L734" s="158"/>
      <c r="M734" s="163"/>
      <c r="T734" s="164"/>
      <c r="AT734" s="159" t="s">
        <v>160</v>
      </c>
      <c r="AU734" s="159" t="s">
        <v>89</v>
      </c>
      <c r="AV734" s="12" t="s">
        <v>89</v>
      </c>
      <c r="AW734" s="12" t="s">
        <v>31</v>
      </c>
      <c r="AX734" s="12" t="s">
        <v>76</v>
      </c>
      <c r="AY734" s="159" t="s">
        <v>156</v>
      </c>
    </row>
    <row r="735" spans="2:51" s="12" customFormat="1">
      <c r="B735" s="158"/>
      <c r="D735" s="152" t="s">
        <v>160</v>
      </c>
      <c r="E735" s="159" t="s">
        <v>1</v>
      </c>
      <c r="F735" s="160" t="s">
        <v>843</v>
      </c>
      <c r="H735" s="161">
        <v>18.106000000000002</v>
      </c>
      <c r="I735" s="162"/>
      <c r="L735" s="158"/>
      <c r="M735" s="163"/>
      <c r="T735" s="164"/>
      <c r="AT735" s="159" t="s">
        <v>160</v>
      </c>
      <c r="AU735" s="159" t="s">
        <v>89</v>
      </c>
      <c r="AV735" s="12" t="s">
        <v>89</v>
      </c>
      <c r="AW735" s="12" t="s">
        <v>31</v>
      </c>
      <c r="AX735" s="12" t="s">
        <v>76</v>
      </c>
      <c r="AY735" s="159" t="s">
        <v>156</v>
      </c>
    </row>
    <row r="736" spans="2:51" s="12" customFormat="1">
      <c r="B736" s="158"/>
      <c r="D736" s="152" t="s">
        <v>160</v>
      </c>
      <c r="E736" s="159" t="s">
        <v>1</v>
      </c>
      <c r="F736" s="160" t="s">
        <v>844</v>
      </c>
      <c r="H736" s="161">
        <v>5.17</v>
      </c>
      <c r="I736" s="162"/>
      <c r="L736" s="158"/>
      <c r="M736" s="163"/>
      <c r="T736" s="164"/>
      <c r="AT736" s="159" t="s">
        <v>160</v>
      </c>
      <c r="AU736" s="159" t="s">
        <v>89</v>
      </c>
      <c r="AV736" s="12" t="s">
        <v>89</v>
      </c>
      <c r="AW736" s="12" t="s">
        <v>31</v>
      </c>
      <c r="AX736" s="12" t="s">
        <v>76</v>
      </c>
      <c r="AY736" s="159" t="s">
        <v>156</v>
      </c>
    </row>
    <row r="737" spans="2:51" s="12" customFormat="1">
      <c r="B737" s="158"/>
      <c r="D737" s="152" t="s">
        <v>160</v>
      </c>
      <c r="E737" s="159" t="s">
        <v>1</v>
      </c>
      <c r="F737" s="160" t="s">
        <v>845</v>
      </c>
      <c r="H737" s="161">
        <v>5.5</v>
      </c>
      <c r="I737" s="162"/>
      <c r="L737" s="158"/>
      <c r="M737" s="163"/>
      <c r="T737" s="164"/>
      <c r="AT737" s="159" t="s">
        <v>160</v>
      </c>
      <c r="AU737" s="159" t="s">
        <v>89</v>
      </c>
      <c r="AV737" s="12" t="s">
        <v>89</v>
      </c>
      <c r="AW737" s="12" t="s">
        <v>31</v>
      </c>
      <c r="AX737" s="12" t="s">
        <v>76</v>
      </c>
      <c r="AY737" s="159" t="s">
        <v>156</v>
      </c>
    </row>
    <row r="738" spans="2:51" s="12" customFormat="1">
      <c r="B738" s="158"/>
      <c r="D738" s="152" t="s">
        <v>160</v>
      </c>
      <c r="E738" s="159" t="s">
        <v>1</v>
      </c>
      <c r="F738" s="160" t="s">
        <v>846</v>
      </c>
      <c r="H738" s="161">
        <v>83.525000000000006</v>
      </c>
      <c r="I738" s="162"/>
      <c r="L738" s="158"/>
      <c r="M738" s="163"/>
      <c r="T738" s="164"/>
      <c r="AT738" s="159" t="s">
        <v>160</v>
      </c>
      <c r="AU738" s="159" t="s">
        <v>89</v>
      </c>
      <c r="AV738" s="12" t="s">
        <v>89</v>
      </c>
      <c r="AW738" s="12" t="s">
        <v>31</v>
      </c>
      <c r="AX738" s="12" t="s">
        <v>76</v>
      </c>
      <c r="AY738" s="159" t="s">
        <v>156</v>
      </c>
    </row>
    <row r="739" spans="2:51" s="12" customFormat="1">
      <c r="B739" s="158"/>
      <c r="D739" s="152" t="s">
        <v>160</v>
      </c>
      <c r="E739" s="159" t="s">
        <v>1</v>
      </c>
      <c r="F739" s="160" t="s">
        <v>847</v>
      </c>
      <c r="H739" s="161">
        <v>-10.08</v>
      </c>
      <c r="I739" s="162"/>
      <c r="L739" s="158"/>
      <c r="M739" s="163"/>
      <c r="T739" s="164"/>
      <c r="AT739" s="159" t="s">
        <v>160</v>
      </c>
      <c r="AU739" s="159" t="s">
        <v>89</v>
      </c>
      <c r="AV739" s="12" t="s">
        <v>89</v>
      </c>
      <c r="AW739" s="12" t="s">
        <v>31</v>
      </c>
      <c r="AX739" s="12" t="s">
        <v>76</v>
      </c>
      <c r="AY739" s="159" t="s">
        <v>156</v>
      </c>
    </row>
    <row r="740" spans="2:51" s="12" customFormat="1">
      <c r="B740" s="158"/>
      <c r="D740" s="152" t="s">
        <v>160</v>
      </c>
      <c r="E740" s="159" t="s">
        <v>1</v>
      </c>
      <c r="F740" s="160" t="s">
        <v>444</v>
      </c>
      <c r="H740" s="161">
        <v>-2.9</v>
      </c>
      <c r="I740" s="162"/>
      <c r="L740" s="158"/>
      <c r="M740" s="163"/>
      <c r="T740" s="164"/>
      <c r="AT740" s="159" t="s">
        <v>160</v>
      </c>
      <c r="AU740" s="159" t="s">
        <v>89</v>
      </c>
      <c r="AV740" s="12" t="s">
        <v>89</v>
      </c>
      <c r="AW740" s="12" t="s">
        <v>31</v>
      </c>
      <c r="AX740" s="12" t="s">
        <v>76</v>
      </c>
      <c r="AY740" s="159" t="s">
        <v>156</v>
      </c>
    </row>
    <row r="741" spans="2:51" s="12" customFormat="1">
      <c r="B741" s="158"/>
      <c r="D741" s="152" t="s">
        <v>160</v>
      </c>
      <c r="E741" s="159" t="s">
        <v>1</v>
      </c>
      <c r="F741" s="160" t="s">
        <v>848</v>
      </c>
      <c r="H741" s="161">
        <v>11</v>
      </c>
      <c r="I741" s="162"/>
      <c r="L741" s="158"/>
      <c r="M741" s="163"/>
      <c r="T741" s="164"/>
      <c r="AT741" s="159" t="s">
        <v>160</v>
      </c>
      <c r="AU741" s="159" t="s">
        <v>89</v>
      </c>
      <c r="AV741" s="12" t="s">
        <v>89</v>
      </c>
      <c r="AW741" s="12" t="s">
        <v>31</v>
      </c>
      <c r="AX741" s="12" t="s">
        <v>76</v>
      </c>
      <c r="AY741" s="159" t="s">
        <v>156</v>
      </c>
    </row>
    <row r="742" spans="2:51" s="12" customFormat="1">
      <c r="B742" s="158"/>
      <c r="D742" s="152" t="s">
        <v>160</v>
      </c>
      <c r="E742" s="159" t="s">
        <v>1</v>
      </c>
      <c r="F742" s="160" t="s">
        <v>849</v>
      </c>
      <c r="H742" s="161">
        <v>16.100000000000001</v>
      </c>
      <c r="I742" s="162"/>
      <c r="L742" s="158"/>
      <c r="M742" s="163"/>
      <c r="T742" s="164"/>
      <c r="AT742" s="159" t="s">
        <v>160</v>
      </c>
      <c r="AU742" s="159" t="s">
        <v>89</v>
      </c>
      <c r="AV742" s="12" t="s">
        <v>89</v>
      </c>
      <c r="AW742" s="12" t="s">
        <v>31</v>
      </c>
      <c r="AX742" s="12" t="s">
        <v>76</v>
      </c>
      <c r="AY742" s="159" t="s">
        <v>156</v>
      </c>
    </row>
    <row r="743" spans="2:51" s="12" customFormat="1">
      <c r="B743" s="158"/>
      <c r="D743" s="152" t="s">
        <v>160</v>
      </c>
      <c r="E743" s="159" t="s">
        <v>1</v>
      </c>
      <c r="F743" s="160" t="s">
        <v>850</v>
      </c>
      <c r="H743" s="161">
        <v>26.68</v>
      </c>
      <c r="I743" s="162"/>
      <c r="L743" s="158"/>
      <c r="M743" s="163"/>
      <c r="T743" s="164"/>
      <c r="AT743" s="159" t="s">
        <v>160</v>
      </c>
      <c r="AU743" s="159" t="s">
        <v>89</v>
      </c>
      <c r="AV743" s="12" t="s">
        <v>89</v>
      </c>
      <c r="AW743" s="12" t="s">
        <v>31</v>
      </c>
      <c r="AX743" s="12" t="s">
        <v>76</v>
      </c>
      <c r="AY743" s="159" t="s">
        <v>156</v>
      </c>
    </row>
    <row r="744" spans="2:51" s="12" customFormat="1">
      <c r="B744" s="158"/>
      <c r="D744" s="152" t="s">
        <v>160</v>
      </c>
      <c r="E744" s="159" t="s">
        <v>1</v>
      </c>
      <c r="F744" s="160" t="s">
        <v>851</v>
      </c>
      <c r="H744" s="161">
        <v>8.3379999999999992</v>
      </c>
      <c r="I744" s="162"/>
      <c r="L744" s="158"/>
      <c r="M744" s="163"/>
      <c r="T744" s="164"/>
      <c r="AT744" s="159" t="s">
        <v>160</v>
      </c>
      <c r="AU744" s="159" t="s">
        <v>89</v>
      </c>
      <c r="AV744" s="12" t="s">
        <v>89</v>
      </c>
      <c r="AW744" s="12" t="s">
        <v>31</v>
      </c>
      <c r="AX744" s="12" t="s">
        <v>76</v>
      </c>
      <c r="AY744" s="159" t="s">
        <v>156</v>
      </c>
    </row>
    <row r="745" spans="2:51" s="12" customFormat="1">
      <c r="B745" s="158"/>
      <c r="D745" s="152" t="s">
        <v>160</v>
      </c>
      <c r="E745" s="159" t="s">
        <v>1</v>
      </c>
      <c r="F745" s="160" t="s">
        <v>852</v>
      </c>
      <c r="H745" s="161">
        <v>8.3379999999999992</v>
      </c>
      <c r="I745" s="162"/>
      <c r="L745" s="158"/>
      <c r="M745" s="163"/>
      <c r="T745" s="164"/>
      <c r="AT745" s="159" t="s">
        <v>160</v>
      </c>
      <c r="AU745" s="159" t="s">
        <v>89</v>
      </c>
      <c r="AV745" s="12" t="s">
        <v>89</v>
      </c>
      <c r="AW745" s="12" t="s">
        <v>31</v>
      </c>
      <c r="AX745" s="12" t="s">
        <v>76</v>
      </c>
      <c r="AY745" s="159" t="s">
        <v>156</v>
      </c>
    </row>
    <row r="746" spans="2:51" s="12" customFormat="1">
      <c r="B746" s="158"/>
      <c r="D746" s="152" t="s">
        <v>160</v>
      </c>
      <c r="E746" s="159" t="s">
        <v>1</v>
      </c>
      <c r="F746" s="160" t="s">
        <v>853</v>
      </c>
      <c r="H746" s="161">
        <v>27.95</v>
      </c>
      <c r="I746" s="162"/>
      <c r="L746" s="158"/>
      <c r="M746" s="163"/>
      <c r="T746" s="164"/>
      <c r="AT746" s="159" t="s">
        <v>160</v>
      </c>
      <c r="AU746" s="159" t="s">
        <v>89</v>
      </c>
      <c r="AV746" s="12" t="s">
        <v>89</v>
      </c>
      <c r="AW746" s="12" t="s">
        <v>31</v>
      </c>
      <c r="AX746" s="12" t="s">
        <v>76</v>
      </c>
      <c r="AY746" s="159" t="s">
        <v>156</v>
      </c>
    </row>
    <row r="747" spans="2:51" s="12" customFormat="1">
      <c r="B747" s="158"/>
      <c r="D747" s="152" t="s">
        <v>160</v>
      </c>
      <c r="E747" s="159" t="s">
        <v>1</v>
      </c>
      <c r="F747" s="160" t="s">
        <v>854</v>
      </c>
      <c r="H747" s="161">
        <v>-2.68</v>
      </c>
      <c r="I747" s="162"/>
      <c r="L747" s="158"/>
      <c r="M747" s="163"/>
      <c r="T747" s="164"/>
      <c r="AT747" s="159" t="s">
        <v>160</v>
      </c>
      <c r="AU747" s="159" t="s">
        <v>89</v>
      </c>
      <c r="AV747" s="12" t="s">
        <v>89</v>
      </c>
      <c r="AW747" s="12" t="s">
        <v>31</v>
      </c>
      <c r="AX747" s="12" t="s">
        <v>76</v>
      </c>
      <c r="AY747" s="159" t="s">
        <v>156</v>
      </c>
    </row>
    <row r="748" spans="2:51" s="12" customFormat="1">
      <c r="B748" s="158"/>
      <c r="D748" s="152" t="s">
        <v>160</v>
      </c>
      <c r="E748" s="159" t="s">
        <v>1</v>
      </c>
      <c r="F748" s="160" t="s">
        <v>855</v>
      </c>
      <c r="H748" s="161">
        <v>64.734999999999999</v>
      </c>
      <c r="I748" s="162"/>
      <c r="L748" s="158"/>
      <c r="M748" s="163"/>
      <c r="T748" s="164"/>
      <c r="AT748" s="159" t="s">
        <v>160</v>
      </c>
      <c r="AU748" s="159" t="s">
        <v>89</v>
      </c>
      <c r="AV748" s="12" t="s">
        <v>89</v>
      </c>
      <c r="AW748" s="12" t="s">
        <v>31</v>
      </c>
      <c r="AX748" s="12" t="s">
        <v>76</v>
      </c>
      <c r="AY748" s="159" t="s">
        <v>156</v>
      </c>
    </row>
    <row r="749" spans="2:51" s="12" customFormat="1">
      <c r="B749" s="158"/>
      <c r="D749" s="152" t="s">
        <v>160</v>
      </c>
      <c r="E749" s="159" t="s">
        <v>1</v>
      </c>
      <c r="F749" s="160" t="s">
        <v>856</v>
      </c>
      <c r="H749" s="161">
        <v>13.914999999999999</v>
      </c>
      <c r="I749" s="162"/>
      <c r="L749" s="158"/>
      <c r="M749" s="163"/>
      <c r="T749" s="164"/>
      <c r="AT749" s="159" t="s">
        <v>160</v>
      </c>
      <c r="AU749" s="159" t="s">
        <v>89</v>
      </c>
      <c r="AV749" s="12" t="s">
        <v>89</v>
      </c>
      <c r="AW749" s="12" t="s">
        <v>31</v>
      </c>
      <c r="AX749" s="12" t="s">
        <v>76</v>
      </c>
      <c r="AY749" s="159" t="s">
        <v>156</v>
      </c>
    </row>
    <row r="750" spans="2:51" s="12" customFormat="1">
      <c r="B750" s="158"/>
      <c r="D750" s="152" t="s">
        <v>160</v>
      </c>
      <c r="E750" s="159" t="s">
        <v>1</v>
      </c>
      <c r="F750" s="160" t="s">
        <v>857</v>
      </c>
      <c r="H750" s="161">
        <v>13.914999999999999</v>
      </c>
      <c r="I750" s="162"/>
      <c r="L750" s="158"/>
      <c r="M750" s="163"/>
      <c r="T750" s="164"/>
      <c r="AT750" s="159" t="s">
        <v>160</v>
      </c>
      <c r="AU750" s="159" t="s">
        <v>89</v>
      </c>
      <c r="AV750" s="12" t="s">
        <v>89</v>
      </c>
      <c r="AW750" s="12" t="s">
        <v>31</v>
      </c>
      <c r="AX750" s="12" t="s">
        <v>76</v>
      </c>
      <c r="AY750" s="159" t="s">
        <v>156</v>
      </c>
    </row>
    <row r="751" spans="2:51" s="12" customFormat="1">
      <c r="B751" s="158"/>
      <c r="D751" s="152" t="s">
        <v>160</v>
      </c>
      <c r="E751" s="159" t="s">
        <v>1</v>
      </c>
      <c r="F751" s="160" t="s">
        <v>858</v>
      </c>
      <c r="H751" s="161">
        <v>11.154999999999999</v>
      </c>
      <c r="I751" s="162"/>
      <c r="L751" s="158"/>
      <c r="M751" s="163"/>
      <c r="T751" s="164"/>
      <c r="AT751" s="159" t="s">
        <v>160</v>
      </c>
      <c r="AU751" s="159" t="s">
        <v>89</v>
      </c>
      <c r="AV751" s="12" t="s">
        <v>89</v>
      </c>
      <c r="AW751" s="12" t="s">
        <v>31</v>
      </c>
      <c r="AX751" s="12" t="s">
        <v>76</v>
      </c>
      <c r="AY751" s="159" t="s">
        <v>156</v>
      </c>
    </row>
    <row r="752" spans="2:51" s="12" customFormat="1">
      <c r="B752" s="158"/>
      <c r="D752" s="152" t="s">
        <v>160</v>
      </c>
      <c r="E752" s="159" t="s">
        <v>1</v>
      </c>
      <c r="F752" s="160" t="s">
        <v>859</v>
      </c>
      <c r="H752" s="161">
        <v>9.1999999999999993</v>
      </c>
      <c r="I752" s="162"/>
      <c r="L752" s="158"/>
      <c r="M752" s="163"/>
      <c r="T752" s="164"/>
      <c r="AT752" s="159" t="s">
        <v>160</v>
      </c>
      <c r="AU752" s="159" t="s">
        <v>89</v>
      </c>
      <c r="AV752" s="12" t="s">
        <v>89</v>
      </c>
      <c r="AW752" s="12" t="s">
        <v>31</v>
      </c>
      <c r="AX752" s="12" t="s">
        <v>76</v>
      </c>
      <c r="AY752" s="159" t="s">
        <v>156</v>
      </c>
    </row>
    <row r="753" spans="2:51" s="12" customFormat="1">
      <c r="B753" s="158"/>
      <c r="D753" s="152" t="s">
        <v>160</v>
      </c>
      <c r="E753" s="159" t="s">
        <v>1</v>
      </c>
      <c r="F753" s="160" t="s">
        <v>860</v>
      </c>
      <c r="H753" s="161">
        <v>9.43</v>
      </c>
      <c r="I753" s="162"/>
      <c r="L753" s="158"/>
      <c r="M753" s="163"/>
      <c r="T753" s="164"/>
      <c r="AT753" s="159" t="s">
        <v>160</v>
      </c>
      <c r="AU753" s="159" t="s">
        <v>89</v>
      </c>
      <c r="AV753" s="12" t="s">
        <v>89</v>
      </c>
      <c r="AW753" s="12" t="s">
        <v>31</v>
      </c>
      <c r="AX753" s="12" t="s">
        <v>76</v>
      </c>
      <c r="AY753" s="159" t="s">
        <v>156</v>
      </c>
    </row>
    <row r="754" spans="2:51" s="12" customFormat="1">
      <c r="B754" s="158"/>
      <c r="D754" s="152" t="s">
        <v>160</v>
      </c>
      <c r="E754" s="159" t="s">
        <v>1</v>
      </c>
      <c r="F754" s="160" t="s">
        <v>861</v>
      </c>
      <c r="H754" s="161">
        <v>15.295</v>
      </c>
      <c r="I754" s="162"/>
      <c r="L754" s="158"/>
      <c r="M754" s="163"/>
      <c r="T754" s="164"/>
      <c r="AT754" s="159" t="s">
        <v>160</v>
      </c>
      <c r="AU754" s="159" t="s">
        <v>89</v>
      </c>
      <c r="AV754" s="12" t="s">
        <v>89</v>
      </c>
      <c r="AW754" s="12" t="s">
        <v>31</v>
      </c>
      <c r="AX754" s="12" t="s">
        <v>76</v>
      </c>
      <c r="AY754" s="159" t="s">
        <v>156</v>
      </c>
    </row>
    <row r="755" spans="2:51" s="12" customFormat="1">
      <c r="B755" s="158"/>
      <c r="D755" s="152" t="s">
        <v>160</v>
      </c>
      <c r="E755" s="159" t="s">
        <v>1</v>
      </c>
      <c r="F755" s="160" t="s">
        <v>862</v>
      </c>
      <c r="H755" s="161">
        <v>56.225000000000001</v>
      </c>
      <c r="I755" s="162"/>
      <c r="L755" s="158"/>
      <c r="M755" s="163"/>
      <c r="T755" s="164"/>
      <c r="AT755" s="159" t="s">
        <v>160</v>
      </c>
      <c r="AU755" s="159" t="s">
        <v>89</v>
      </c>
      <c r="AV755" s="12" t="s">
        <v>89</v>
      </c>
      <c r="AW755" s="12" t="s">
        <v>31</v>
      </c>
      <c r="AX755" s="12" t="s">
        <v>76</v>
      </c>
      <c r="AY755" s="159" t="s">
        <v>156</v>
      </c>
    </row>
    <row r="756" spans="2:51" s="12" customFormat="1">
      <c r="B756" s="158"/>
      <c r="D756" s="152" t="s">
        <v>160</v>
      </c>
      <c r="E756" s="159" t="s">
        <v>1</v>
      </c>
      <c r="F756" s="160" t="s">
        <v>863</v>
      </c>
      <c r="H756" s="161">
        <v>-1.32</v>
      </c>
      <c r="I756" s="162"/>
      <c r="L756" s="158"/>
      <c r="M756" s="163"/>
      <c r="T756" s="164"/>
      <c r="AT756" s="159" t="s">
        <v>160</v>
      </c>
      <c r="AU756" s="159" t="s">
        <v>89</v>
      </c>
      <c r="AV756" s="12" t="s">
        <v>89</v>
      </c>
      <c r="AW756" s="12" t="s">
        <v>31</v>
      </c>
      <c r="AX756" s="12" t="s">
        <v>76</v>
      </c>
      <c r="AY756" s="159" t="s">
        <v>156</v>
      </c>
    </row>
    <row r="757" spans="2:51" s="12" customFormat="1">
      <c r="B757" s="158"/>
      <c r="D757" s="152" t="s">
        <v>160</v>
      </c>
      <c r="E757" s="159" t="s">
        <v>1</v>
      </c>
      <c r="F757" s="160" t="s">
        <v>532</v>
      </c>
      <c r="H757" s="161">
        <v>-1.8</v>
      </c>
      <c r="I757" s="162"/>
      <c r="L757" s="158"/>
      <c r="M757" s="163"/>
      <c r="T757" s="164"/>
      <c r="AT757" s="159" t="s">
        <v>160</v>
      </c>
      <c r="AU757" s="159" t="s">
        <v>89</v>
      </c>
      <c r="AV757" s="12" t="s">
        <v>89</v>
      </c>
      <c r="AW757" s="12" t="s">
        <v>31</v>
      </c>
      <c r="AX757" s="12" t="s">
        <v>76</v>
      </c>
      <c r="AY757" s="159" t="s">
        <v>156</v>
      </c>
    </row>
    <row r="758" spans="2:51" s="12" customFormat="1">
      <c r="B758" s="158"/>
      <c r="D758" s="152" t="s">
        <v>160</v>
      </c>
      <c r="E758" s="159" t="s">
        <v>1</v>
      </c>
      <c r="F758" s="160" t="s">
        <v>864</v>
      </c>
      <c r="H758" s="161">
        <v>6.6929999999999996</v>
      </c>
      <c r="I758" s="162"/>
      <c r="L758" s="158"/>
      <c r="M758" s="163"/>
      <c r="T758" s="164"/>
      <c r="AT758" s="159" t="s">
        <v>160</v>
      </c>
      <c r="AU758" s="159" t="s">
        <v>89</v>
      </c>
      <c r="AV758" s="12" t="s">
        <v>89</v>
      </c>
      <c r="AW758" s="12" t="s">
        <v>31</v>
      </c>
      <c r="AX758" s="12" t="s">
        <v>76</v>
      </c>
      <c r="AY758" s="159" t="s">
        <v>156</v>
      </c>
    </row>
    <row r="759" spans="2:51" s="12" customFormat="1">
      <c r="B759" s="158"/>
      <c r="D759" s="152" t="s">
        <v>160</v>
      </c>
      <c r="E759" s="159" t="s">
        <v>1</v>
      </c>
      <c r="F759" s="160" t="s">
        <v>865</v>
      </c>
      <c r="H759" s="161">
        <v>5.98</v>
      </c>
      <c r="I759" s="162"/>
      <c r="L759" s="158"/>
      <c r="M759" s="163"/>
      <c r="T759" s="164"/>
      <c r="AT759" s="159" t="s">
        <v>160</v>
      </c>
      <c r="AU759" s="159" t="s">
        <v>89</v>
      </c>
      <c r="AV759" s="12" t="s">
        <v>89</v>
      </c>
      <c r="AW759" s="12" t="s">
        <v>31</v>
      </c>
      <c r="AX759" s="12" t="s">
        <v>76</v>
      </c>
      <c r="AY759" s="159" t="s">
        <v>156</v>
      </c>
    </row>
    <row r="760" spans="2:51" s="12" customFormat="1">
      <c r="B760" s="158"/>
      <c r="D760" s="152" t="s">
        <v>160</v>
      </c>
      <c r="E760" s="159" t="s">
        <v>1</v>
      </c>
      <c r="F760" s="160" t="s">
        <v>866</v>
      </c>
      <c r="H760" s="161">
        <v>6.6929999999999996</v>
      </c>
      <c r="I760" s="162"/>
      <c r="L760" s="158"/>
      <c r="M760" s="163"/>
      <c r="T760" s="164"/>
      <c r="AT760" s="159" t="s">
        <v>160</v>
      </c>
      <c r="AU760" s="159" t="s">
        <v>89</v>
      </c>
      <c r="AV760" s="12" t="s">
        <v>89</v>
      </c>
      <c r="AW760" s="12" t="s">
        <v>31</v>
      </c>
      <c r="AX760" s="12" t="s">
        <v>76</v>
      </c>
      <c r="AY760" s="159" t="s">
        <v>156</v>
      </c>
    </row>
    <row r="761" spans="2:51" s="12" customFormat="1">
      <c r="B761" s="158"/>
      <c r="D761" s="152" t="s">
        <v>160</v>
      </c>
      <c r="E761" s="159" t="s">
        <v>1</v>
      </c>
      <c r="F761" s="160" t="s">
        <v>867</v>
      </c>
      <c r="H761" s="161">
        <v>6.0720000000000001</v>
      </c>
      <c r="I761" s="162"/>
      <c r="L761" s="158"/>
      <c r="M761" s="163"/>
      <c r="T761" s="164"/>
      <c r="AT761" s="159" t="s">
        <v>160</v>
      </c>
      <c r="AU761" s="159" t="s">
        <v>89</v>
      </c>
      <c r="AV761" s="12" t="s">
        <v>89</v>
      </c>
      <c r="AW761" s="12" t="s">
        <v>31</v>
      </c>
      <c r="AX761" s="12" t="s">
        <v>76</v>
      </c>
      <c r="AY761" s="159" t="s">
        <v>156</v>
      </c>
    </row>
    <row r="762" spans="2:51" s="12" customFormat="1">
      <c r="B762" s="158"/>
      <c r="D762" s="152" t="s">
        <v>160</v>
      </c>
      <c r="E762" s="159" t="s">
        <v>1</v>
      </c>
      <c r="F762" s="160" t="s">
        <v>868</v>
      </c>
      <c r="H762" s="161">
        <v>36.075000000000003</v>
      </c>
      <c r="I762" s="162"/>
      <c r="L762" s="158"/>
      <c r="M762" s="163"/>
      <c r="T762" s="164"/>
      <c r="AT762" s="159" t="s">
        <v>160</v>
      </c>
      <c r="AU762" s="159" t="s">
        <v>89</v>
      </c>
      <c r="AV762" s="12" t="s">
        <v>89</v>
      </c>
      <c r="AW762" s="12" t="s">
        <v>31</v>
      </c>
      <c r="AX762" s="12" t="s">
        <v>76</v>
      </c>
      <c r="AY762" s="159" t="s">
        <v>156</v>
      </c>
    </row>
    <row r="763" spans="2:51" s="12" customFormat="1">
      <c r="B763" s="158"/>
      <c r="D763" s="152" t="s">
        <v>160</v>
      </c>
      <c r="E763" s="159" t="s">
        <v>1</v>
      </c>
      <c r="F763" s="160" t="s">
        <v>532</v>
      </c>
      <c r="H763" s="161">
        <v>-1.8</v>
      </c>
      <c r="I763" s="162"/>
      <c r="L763" s="158"/>
      <c r="M763" s="163"/>
      <c r="T763" s="164"/>
      <c r="AT763" s="159" t="s">
        <v>160</v>
      </c>
      <c r="AU763" s="159" t="s">
        <v>89</v>
      </c>
      <c r="AV763" s="12" t="s">
        <v>89</v>
      </c>
      <c r="AW763" s="12" t="s">
        <v>31</v>
      </c>
      <c r="AX763" s="12" t="s">
        <v>76</v>
      </c>
      <c r="AY763" s="159" t="s">
        <v>156</v>
      </c>
    </row>
    <row r="764" spans="2:51" s="12" customFormat="1">
      <c r="B764" s="158"/>
      <c r="D764" s="152" t="s">
        <v>160</v>
      </c>
      <c r="E764" s="159" t="s">
        <v>1</v>
      </c>
      <c r="F764" s="160" t="s">
        <v>869</v>
      </c>
      <c r="H764" s="161">
        <v>24</v>
      </c>
      <c r="I764" s="162"/>
      <c r="L764" s="158"/>
      <c r="M764" s="163"/>
      <c r="T764" s="164"/>
      <c r="AT764" s="159" t="s">
        <v>160</v>
      </c>
      <c r="AU764" s="159" t="s">
        <v>89</v>
      </c>
      <c r="AV764" s="12" t="s">
        <v>89</v>
      </c>
      <c r="AW764" s="12" t="s">
        <v>31</v>
      </c>
      <c r="AX764" s="12" t="s">
        <v>76</v>
      </c>
      <c r="AY764" s="159" t="s">
        <v>156</v>
      </c>
    </row>
    <row r="765" spans="2:51" s="12" customFormat="1">
      <c r="B765" s="158"/>
      <c r="D765" s="152" t="s">
        <v>160</v>
      </c>
      <c r="E765" s="159" t="s">
        <v>1</v>
      </c>
      <c r="F765" s="160" t="s">
        <v>870</v>
      </c>
      <c r="H765" s="161">
        <v>50.7</v>
      </c>
      <c r="I765" s="162"/>
      <c r="L765" s="158"/>
      <c r="M765" s="163"/>
      <c r="T765" s="164"/>
      <c r="AT765" s="159" t="s">
        <v>160</v>
      </c>
      <c r="AU765" s="159" t="s">
        <v>89</v>
      </c>
      <c r="AV765" s="12" t="s">
        <v>89</v>
      </c>
      <c r="AW765" s="12" t="s">
        <v>31</v>
      </c>
      <c r="AX765" s="12" t="s">
        <v>76</v>
      </c>
      <c r="AY765" s="159" t="s">
        <v>156</v>
      </c>
    </row>
    <row r="766" spans="2:51" s="12" customFormat="1">
      <c r="B766" s="158"/>
      <c r="D766" s="152" t="s">
        <v>160</v>
      </c>
      <c r="E766" s="159" t="s">
        <v>1</v>
      </c>
      <c r="F766" s="160" t="s">
        <v>473</v>
      </c>
      <c r="H766" s="161">
        <v>-1.6</v>
      </c>
      <c r="I766" s="162"/>
      <c r="L766" s="158"/>
      <c r="M766" s="163"/>
      <c r="T766" s="164"/>
      <c r="AT766" s="159" t="s">
        <v>160</v>
      </c>
      <c r="AU766" s="159" t="s">
        <v>89</v>
      </c>
      <c r="AV766" s="12" t="s">
        <v>89</v>
      </c>
      <c r="AW766" s="12" t="s">
        <v>31</v>
      </c>
      <c r="AX766" s="12" t="s">
        <v>76</v>
      </c>
      <c r="AY766" s="159" t="s">
        <v>156</v>
      </c>
    </row>
    <row r="767" spans="2:51" s="12" customFormat="1">
      <c r="B767" s="158"/>
      <c r="D767" s="152" t="s">
        <v>160</v>
      </c>
      <c r="E767" s="159" t="s">
        <v>1</v>
      </c>
      <c r="F767" s="160" t="s">
        <v>871</v>
      </c>
      <c r="H767" s="161">
        <v>-5.04</v>
      </c>
      <c r="I767" s="162"/>
      <c r="L767" s="158"/>
      <c r="M767" s="163"/>
      <c r="T767" s="164"/>
      <c r="AT767" s="159" t="s">
        <v>160</v>
      </c>
      <c r="AU767" s="159" t="s">
        <v>89</v>
      </c>
      <c r="AV767" s="12" t="s">
        <v>89</v>
      </c>
      <c r="AW767" s="12" t="s">
        <v>31</v>
      </c>
      <c r="AX767" s="12" t="s">
        <v>76</v>
      </c>
      <c r="AY767" s="159" t="s">
        <v>156</v>
      </c>
    </row>
    <row r="768" spans="2:51" s="12" customFormat="1">
      <c r="B768" s="158"/>
      <c r="D768" s="152" t="s">
        <v>160</v>
      </c>
      <c r="E768" s="159" t="s">
        <v>1</v>
      </c>
      <c r="F768" s="160" t="s">
        <v>872</v>
      </c>
      <c r="H768" s="161">
        <v>-2.52</v>
      </c>
      <c r="I768" s="162"/>
      <c r="L768" s="158"/>
      <c r="M768" s="163"/>
      <c r="T768" s="164"/>
      <c r="AT768" s="159" t="s">
        <v>160</v>
      </c>
      <c r="AU768" s="159" t="s">
        <v>89</v>
      </c>
      <c r="AV768" s="12" t="s">
        <v>89</v>
      </c>
      <c r="AW768" s="12" t="s">
        <v>31</v>
      </c>
      <c r="AX768" s="12" t="s">
        <v>76</v>
      </c>
      <c r="AY768" s="159" t="s">
        <v>156</v>
      </c>
    </row>
    <row r="769" spans="2:51" s="15" customFormat="1">
      <c r="B769" s="193"/>
      <c r="D769" s="152" t="s">
        <v>160</v>
      </c>
      <c r="E769" s="194" t="s">
        <v>1</v>
      </c>
      <c r="F769" s="195" t="s">
        <v>873</v>
      </c>
      <c r="H769" s="196">
        <v>870.18100000000004</v>
      </c>
      <c r="I769" s="197"/>
      <c r="L769" s="193"/>
      <c r="M769" s="198"/>
      <c r="T769" s="199"/>
      <c r="AT769" s="194" t="s">
        <v>160</v>
      </c>
      <c r="AU769" s="194" t="s">
        <v>89</v>
      </c>
      <c r="AV769" s="15" t="s">
        <v>163</v>
      </c>
      <c r="AW769" s="15" t="s">
        <v>31</v>
      </c>
      <c r="AX769" s="15" t="s">
        <v>76</v>
      </c>
      <c r="AY769" s="194" t="s">
        <v>156</v>
      </c>
    </row>
    <row r="770" spans="2:51" s="11" customFormat="1">
      <c r="B770" s="151"/>
      <c r="D770" s="152" t="s">
        <v>160</v>
      </c>
      <c r="E770" s="153" t="s">
        <v>1</v>
      </c>
      <c r="F770" s="154" t="s">
        <v>874</v>
      </c>
      <c r="H770" s="153" t="s">
        <v>1</v>
      </c>
      <c r="I770" s="155"/>
      <c r="L770" s="151"/>
      <c r="M770" s="156"/>
      <c r="T770" s="157"/>
      <c r="AT770" s="153" t="s">
        <v>160</v>
      </c>
      <c r="AU770" s="153" t="s">
        <v>89</v>
      </c>
      <c r="AV770" s="11" t="s">
        <v>82</v>
      </c>
      <c r="AW770" s="11" t="s">
        <v>31</v>
      </c>
      <c r="AX770" s="11" t="s">
        <v>76</v>
      </c>
      <c r="AY770" s="153" t="s">
        <v>156</v>
      </c>
    </row>
    <row r="771" spans="2:51" s="12" customFormat="1">
      <c r="B771" s="158"/>
      <c r="D771" s="152" t="s">
        <v>160</v>
      </c>
      <c r="E771" s="159" t="s">
        <v>1</v>
      </c>
      <c r="F771" s="160" t="s">
        <v>875</v>
      </c>
      <c r="H771" s="161">
        <v>40.32</v>
      </c>
      <c r="I771" s="162"/>
      <c r="L771" s="158"/>
      <c r="M771" s="163"/>
      <c r="T771" s="164"/>
      <c r="AT771" s="159" t="s">
        <v>160</v>
      </c>
      <c r="AU771" s="159" t="s">
        <v>89</v>
      </c>
      <c r="AV771" s="12" t="s">
        <v>89</v>
      </c>
      <c r="AW771" s="12" t="s">
        <v>31</v>
      </c>
      <c r="AX771" s="12" t="s">
        <v>76</v>
      </c>
      <c r="AY771" s="159" t="s">
        <v>156</v>
      </c>
    </row>
    <row r="772" spans="2:51" s="12" customFormat="1">
      <c r="B772" s="158"/>
      <c r="D772" s="152" t="s">
        <v>160</v>
      </c>
      <c r="E772" s="159" t="s">
        <v>1</v>
      </c>
      <c r="F772" s="160" t="s">
        <v>876</v>
      </c>
      <c r="H772" s="161">
        <v>224.25</v>
      </c>
      <c r="I772" s="162"/>
      <c r="L772" s="158"/>
      <c r="M772" s="163"/>
      <c r="T772" s="164"/>
      <c r="AT772" s="159" t="s">
        <v>160</v>
      </c>
      <c r="AU772" s="159" t="s">
        <v>89</v>
      </c>
      <c r="AV772" s="12" t="s">
        <v>89</v>
      </c>
      <c r="AW772" s="12" t="s">
        <v>31</v>
      </c>
      <c r="AX772" s="12" t="s">
        <v>76</v>
      </c>
      <c r="AY772" s="159" t="s">
        <v>156</v>
      </c>
    </row>
    <row r="773" spans="2:51" s="12" customFormat="1">
      <c r="B773" s="158"/>
      <c r="D773" s="152" t="s">
        <v>160</v>
      </c>
      <c r="E773" s="159" t="s">
        <v>1</v>
      </c>
      <c r="F773" s="160" t="s">
        <v>791</v>
      </c>
      <c r="H773" s="161">
        <v>-5.04</v>
      </c>
      <c r="I773" s="162"/>
      <c r="L773" s="158"/>
      <c r="M773" s="163"/>
      <c r="T773" s="164"/>
      <c r="AT773" s="159" t="s">
        <v>160</v>
      </c>
      <c r="AU773" s="159" t="s">
        <v>89</v>
      </c>
      <c r="AV773" s="12" t="s">
        <v>89</v>
      </c>
      <c r="AW773" s="12" t="s">
        <v>31</v>
      </c>
      <c r="AX773" s="12" t="s">
        <v>76</v>
      </c>
      <c r="AY773" s="159" t="s">
        <v>156</v>
      </c>
    </row>
    <row r="774" spans="2:51" s="12" customFormat="1">
      <c r="B774" s="158"/>
      <c r="D774" s="152" t="s">
        <v>160</v>
      </c>
      <c r="E774" s="159" t="s">
        <v>1</v>
      </c>
      <c r="F774" s="160" t="s">
        <v>473</v>
      </c>
      <c r="H774" s="161">
        <v>-1.6</v>
      </c>
      <c r="I774" s="162"/>
      <c r="L774" s="158"/>
      <c r="M774" s="163"/>
      <c r="T774" s="164"/>
      <c r="AT774" s="159" t="s">
        <v>160</v>
      </c>
      <c r="AU774" s="159" t="s">
        <v>89</v>
      </c>
      <c r="AV774" s="12" t="s">
        <v>89</v>
      </c>
      <c r="AW774" s="12" t="s">
        <v>31</v>
      </c>
      <c r="AX774" s="12" t="s">
        <v>76</v>
      </c>
      <c r="AY774" s="159" t="s">
        <v>156</v>
      </c>
    </row>
    <row r="775" spans="2:51" s="12" customFormat="1">
      <c r="B775" s="158"/>
      <c r="D775" s="152" t="s">
        <v>160</v>
      </c>
      <c r="E775" s="159" t="s">
        <v>1</v>
      </c>
      <c r="F775" s="160" t="s">
        <v>877</v>
      </c>
      <c r="H775" s="161">
        <v>40.479999999999997</v>
      </c>
      <c r="I775" s="162"/>
      <c r="L775" s="158"/>
      <c r="M775" s="163"/>
      <c r="T775" s="164"/>
      <c r="AT775" s="159" t="s">
        <v>160</v>
      </c>
      <c r="AU775" s="159" t="s">
        <v>89</v>
      </c>
      <c r="AV775" s="12" t="s">
        <v>89</v>
      </c>
      <c r="AW775" s="12" t="s">
        <v>31</v>
      </c>
      <c r="AX775" s="12" t="s">
        <v>76</v>
      </c>
      <c r="AY775" s="159" t="s">
        <v>156</v>
      </c>
    </row>
    <row r="776" spans="2:51" s="12" customFormat="1">
      <c r="B776" s="158"/>
      <c r="D776" s="152" t="s">
        <v>160</v>
      </c>
      <c r="E776" s="159" t="s">
        <v>1</v>
      </c>
      <c r="F776" s="160" t="s">
        <v>878</v>
      </c>
      <c r="H776" s="161">
        <v>-5.76</v>
      </c>
      <c r="I776" s="162"/>
      <c r="L776" s="158"/>
      <c r="M776" s="163"/>
      <c r="T776" s="164"/>
      <c r="AT776" s="159" t="s">
        <v>160</v>
      </c>
      <c r="AU776" s="159" t="s">
        <v>89</v>
      </c>
      <c r="AV776" s="12" t="s">
        <v>89</v>
      </c>
      <c r="AW776" s="12" t="s">
        <v>31</v>
      </c>
      <c r="AX776" s="12" t="s">
        <v>76</v>
      </c>
      <c r="AY776" s="159" t="s">
        <v>156</v>
      </c>
    </row>
    <row r="777" spans="2:51" s="12" customFormat="1">
      <c r="B777" s="158"/>
      <c r="D777" s="152" t="s">
        <v>160</v>
      </c>
      <c r="E777" s="159" t="s">
        <v>1</v>
      </c>
      <c r="F777" s="160" t="s">
        <v>879</v>
      </c>
      <c r="H777" s="161">
        <v>224</v>
      </c>
      <c r="I777" s="162"/>
      <c r="L777" s="158"/>
      <c r="M777" s="163"/>
      <c r="T777" s="164"/>
      <c r="AT777" s="159" t="s">
        <v>160</v>
      </c>
      <c r="AU777" s="159" t="s">
        <v>89</v>
      </c>
      <c r="AV777" s="12" t="s">
        <v>89</v>
      </c>
      <c r="AW777" s="12" t="s">
        <v>31</v>
      </c>
      <c r="AX777" s="12" t="s">
        <v>76</v>
      </c>
      <c r="AY777" s="159" t="s">
        <v>156</v>
      </c>
    </row>
    <row r="778" spans="2:51" s="12" customFormat="1">
      <c r="B778" s="158"/>
      <c r="D778" s="152" t="s">
        <v>160</v>
      </c>
      <c r="E778" s="159" t="s">
        <v>1</v>
      </c>
      <c r="F778" s="160" t="s">
        <v>878</v>
      </c>
      <c r="H778" s="161">
        <v>-5.76</v>
      </c>
      <c r="I778" s="162"/>
      <c r="L778" s="158"/>
      <c r="M778" s="163"/>
      <c r="T778" s="164"/>
      <c r="AT778" s="159" t="s">
        <v>160</v>
      </c>
      <c r="AU778" s="159" t="s">
        <v>89</v>
      </c>
      <c r="AV778" s="12" t="s">
        <v>89</v>
      </c>
      <c r="AW778" s="12" t="s">
        <v>31</v>
      </c>
      <c r="AX778" s="12" t="s">
        <v>76</v>
      </c>
      <c r="AY778" s="159" t="s">
        <v>156</v>
      </c>
    </row>
    <row r="779" spans="2:51" s="12" customFormat="1">
      <c r="B779" s="158"/>
      <c r="D779" s="152" t="s">
        <v>160</v>
      </c>
      <c r="E779" s="159" t="s">
        <v>1</v>
      </c>
      <c r="F779" s="160" t="s">
        <v>880</v>
      </c>
      <c r="H779" s="161">
        <v>40</v>
      </c>
      <c r="I779" s="162"/>
      <c r="L779" s="158"/>
      <c r="M779" s="163"/>
      <c r="T779" s="164"/>
      <c r="AT779" s="159" t="s">
        <v>160</v>
      </c>
      <c r="AU779" s="159" t="s">
        <v>89</v>
      </c>
      <c r="AV779" s="12" t="s">
        <v>89</v>
      </c>
      <c r="AW779" s="12" t="s">
        <v>31</v>
      </c>
      <c r="AX779" s="12" t="s">
        <v>76</v>
      </c>
      <c r="AY779" s="159" t="s">
        <v>156</v>
      </c>
    </row>
    <row r="780" spans="2:51" s="12" customFormat="1">
      <c r="B780" s="158"/>
      <c r="D780" s="152" t="s">
        <v>160</v>
      </c>
      <c r="E780" s="159" t="s">
        <v>1</v>
      </c>
      <c r="F780" s="160" t="s">
        <v>878</v>
      </c>
      <c r="H780" s="161">
        <v>-5.76</v>
      </c>
      <c r="I780" s="162"/>
      <c r="L780" s="158"/>
      <c r="M780" s="163"/>
      <c r="T780" s="164"/>
      <c r="AT780" s="159" t="s">
        <v>160</v>
      </c>
      <c r="AU780" s="159" t="s">
        <v>89</v>
      </c>
      <c r="AV780" s="12" t="s">
        <v>89</v>
      </c>
      <c r="AW780" s="12" t="s">
        <v>31</v>
      </c>
      <c r="AX780" s="12" t="s">
        <v>76</v>
      </c>
      <c r="AY780" s="159" t="s">
        <v>156</v>
      </c>
    </row>
    <row r="781" spans="2:51" s="12" customFormat="1">
      <c r="B781" s="158"/>
      <c r="D781" s="152" t="s">
        <v>160</v>
      </c>
      <c r="E781" s="159" t="s">
        <v>1</v>
      </c>
      <c r="F781" s="160" t="s">
        <v>881</v>
      </c>
      <c r="H781" s="161">
        <v>40</v>
      </c>
      <c r="I781" s="162"/>
      <c r="L781" s="158"/>
      <c r="M781" s="163"/>
      <c r="T781" s="164"/>
      <c r="AT781" s="159" t="s">
        <v>160</v>
      </c>
      <c r="AU781" s="159" t="s">
        <v>89</v>
      </c>
      <c r="AV781" s="12" t="s">
        <v>89</v>
      </c>
      <c r="AW781" s="12" t="s">
        <v>31</v>
      </c>
      <c r="AX781" s="12" t="s">
        <v>76</v>
      </c>
      <c r="AY781" s="159" t="s">
        <v>156</v>
      </c>
    </row>
    <row r="782" spans="2:51" s="12" customFormat="1">
      <c r="B782" s="158"/>
      <c r="D782" s="152" t="s">
        <v>160</v>
      </c>
      <c r="E782" s="159" t="s">
        <v>1</v>
      </c>
      <c r="F782" s="160" t="s">
        <v>878</v>
      </c>
      <c r="H782" s="161">
        <v>-5.76</v>
      </c>
      <c r="I782" s="162"/>
      <c r="L782" s="158"/>
      <c r="M782" s="163"/>
      <c r="T782" s="164"/>
      <c r="AT782" s="159" t="s">
        <v>160</v>
      </c>
      <c r="AU782" s="159" t="s">
        <v>89</v>
      </c>
      <c r="AV782" s="12" t="s">
        <v>89</v>
      </c>
      <c r="AW782" s="12" t="s">
        <v>31</v>
      </c>
      <c r="AX782" s="12" t="s">
        <v>76</v>
      </c>
      <c r="AY782" s="159" t="s">
        <v>156</v>
      </c>
    </row>
    <row r="783" spans="2:51" s="12" customFormat="1">
      <c r="B783" s="158"/>
      <c r="D783" s="152" t="s">
        <v>160</v>
      </c>
      <c r="E783" s="159" t="s">
        <v>1</v>
      </c>
      <c r="F783" s="160" t="s">
        <v>882</v>
      </c>
      <c r="H783" s="161">
        <v>40</v>
      </c>
      <c r="I783" s="162"/>
      <c r="L783" s="158"/>
      <c r="M783" s="163"/>
      <c r="T783" s="164"/>
      <c r="AT783" s="159" t="s">
        <v>160</v>
      </c>
      <c r="AU783" s="159" t="s">
        <v>89</v>
      </c>
      <c r="AV783" s="12" t="s">
        <v>89</v>
      </c>
      <c r="AW783" s="12" t="s">
        <v>31</v>
      </c>
      <c r="AX783" s="12" t="s">
        <v>76</v>
      </c>
      <c r="AY783" s="159" t="s">
        <v>156</v>
      </c>
    </row>
    <row r="784" spans="2:51" s="12" customFormat="1">
      <c r="B784" s="158"/>
      <c r="D784" s="152" t="s">
        <v>160</v>
      </c>
      <c r="E784" s="159" t="s">
        <v>1</v>
      </c>
      <c r="F784" s="160" t="s">
        <v>878</v>
      </c>
      <c r="H784" s="161">
        <v>-5.76</v>
      </c>
      <c r="I784" s="162"/>
      <c r="L784" s="158"/>
      <c r="M784" s="163"/>
      <c r="T784" s="164"/>
      <c r="AT784" s="159" t="s">
        <v>160</v>
      </c>
      <c r="AU784" s="159" t="s">
        <v>89</v>
      </c>
      <c r="AV784" s="12" t="s">
        <v>89</v>
      </c>
      <c r="AW784" s="12" t="s">
        <v>31</v>
      </c>
      <c r="AX784" s="12" t="s">
        <v>76</v>
      </c>
      <c r="AY784" s="159" t="s">
        <v>156</v>
      </c>
    </row>
    <row r="785" spans="2:51" s="12" customFormat="1">
      <c r="B785" s="158"/>
      <c r="D785" s="152" t="s">
        <v>160</v>
      </c>
      <c r="E785" s="159" t="s">
        <v>1</v>
      </c>
      <c r="F785" s="160" t="s">
        <v>883</v>
      </c>
      <c r="H785" s="161">
        <v>33.216000000000001</v>
      </c>
      <c r="I785" s="162"/>
      <c r="L785" s="158"/>
      <c r="M785" s="163"/>
      <c r="T785" s="164"/>
      <c r="AT785" s="159" t="s">
        <v>160</v>
      </c>
      <c r="AU785" s="159" t="s">
        <v>89</v>
      </c>
      <c r="AV785" s="12" t="s">
        <v>89</v>
      </c>
      <c r="AW785" s="12" t="s">
        <v>31</v>
      </c>
      <c r="AX785" s="12" t="s">
        <v>76</v>
      </c>
      <c r="AY785" s="159" t="s">
        <v>156</v>
      </c>
    </row>
    <row r="786" spans="2:51" s="12" customFormat="1">
      <c r="B786" s="158"/>
      <c r="D786" s="152" t="s">
        <v>160</v>
      </c>
      <c r="E786" s="159" t="s">
        <v>1</v>
      </c>
      <c r="F786" s="160" t="s">
        <v>884</v>
      </c>
      <c r="H786" s="161">
        <v>-2.88</v>
      </c>
      <c r="I786" s="162"/>
      <c r="L786" s="158"/>
      <c r="M786" s="163"/>
      <c r="T786" s="164"/>
      <c r="AT786" s="159" t="s">
        <v>160</v>
      </c>
      <c r="AU786" s="159" t="s">
        <v>89</v>
      </c>
      <c r="AV786" s="12" t="s">
        <v>89</v>
      </c>
      <c r="AW786" s="12" t="s">
        <v>31</v>
      </c>
      <c r="AX786" s="12" t="s">
        <v>76</v>
      </c>
      <c r="AY786" s="159" t="s">
        <v>156</v>
      </c>
    </row>
    <row r="787" spans="2:51" s="12" customFormat="1">
      <c r="B787" s="158"/>
      <c r="D787" s="152" t="s">
        <v>160</v>
      </c>
      <c r="E787" s="159" t="s">
        <v>1</v>
      </c>
      <c r="F787" s="160" t="s">
        <v>885</v>
      </c>
      <c r="H787" s="161">
        <v>33.856000000000002</v>
      </c>
      <c r="I787" s="162"/>
      <c r="L787" s="158"/>
      <c r="M787" s="163"/>
      <c r="T787" s="164"/>
      <c r="AT787" s="159" t="s">
        <v>160</v>
      </c>
      <c r="AU787" s="159" t="s">
        <v>89</v>
      </c>
      <c r="AV787" s="12" t="s">
        <v>89</v>
      </c>
      <c r="AW787" s="12" t="s">
        <v>31</v>
      </c>
      <c r="AX787" s="12" t="s">
        <v>76</v>
      </c>
      <c r="AY787" s="159" t="s">
        <v>156</v>
      </c>
    </row>
    <row r="788" spans="2:51" s="12" customFormat="1">
      <c r="B788" s="158"/>
      <c r="D788" s="152" t="s">
        <v>160</v>
      </c>
      <c r="E788" s="159" t="s">
        <v>1</v>
      </c>
      <c r="F788" s="160" t="s">
        <v>884</v>
      </c>
      <c r="H788" s="161">
        <v>-2.88</v>
      </c>
      <c r="I788" s="162"/>
      <c r="L788" s="158"/>
      <c r="M788" s="163"/>
      <c r="T788" s="164"/>
      <c r="AT788" s="159" t="s">
        <v>160</v>
      </c>
      <c r="AU788" s="159" t="s">
        <v>89</v>
      </c>
      <c r="AV788" s="12" t="s">
        <v>89</v>
      </c>
      <c r="AW788" s="12" t="s">
        <v>31</v>
      </c>
      <c r="AX788" s="12" t="s">
        <v>76</v>
      </c>
      <c r="AY788" s="159" t="s">
        <v>156</v>
      </c>
    </row>
    <row r="789" spans="2:51" s="12" customFormat="1">
      <c r="B789" s="158"/>
      <c r="D789" s="152" t="s">
        <v>160</v>
      </c>
      <c r="E789" s="159" t="s">
        <v>1</v>
      </c>
      <c r="F789" s="160" t="s">
        <v>886</v>
      </c>
      <c r="H789" s="161">
        <v>102.505</v>
      </c>
      <c r="I789" s="162"/>
      <c r="L789" s="158"/>
      <c r="M789" s="163"/>
      <c r="T789" s="164"/>
      <c r="AT789" s="159" t="s">
        <v>160</v>
      </c>
      <c r="AU789" s="159" t="s">
        <v>89</v>
      </c>
      <c r="AV789" s="12" t="s">
        <v>89</v>
      </c>
      <c r="AW789" s="12" t="s">
        <v>31</v>
      </c>
      <c r="AX789" s="12" t="s">
        <v>76</v>
      </c>
      <c r="AY789" s="159" t="s">
        <v>156</v>
      </c>
    </row>
    <row r="790" spans="2:51" s="12" customFormat="1">
      <c r="B790" s="158"/>
      <c r="D790" s="152" t="s">
        <v>160</v>
      </c>
      <c r="E790" s="159" t="s">
        <v>1</v>
      </c>
      <c r="F790" s="160" t="s">
        <v>836</v>
      </c>
      <c r="H790" s="161">
        <v>-15.12</v>
      </c>
      <c r="I790" s="162"/>
      <c r="L790" s="158"/>
      <c r="M790" s="163"/>
      <c r="T790" s="164"/>
      <c r="AT790" s="159" t="s">
        <v>160</v>
      </c>
      <c r="AU790" s="159" t="s">
        <v>89</v>
      </c>
      <c r="AV790" s="12" t="s">
        <v>89</v>
      </c>
      <c r="AW790" s="12" t="s">
        <v>31</v>
      </c>
      <c r="AX790" s="12" t="s">
        <v>76</v>
      </c>
      <c r="AY790" s="159" t="s">
        <v>156</v>
      </c>
    </row>
    <row r="791" spans="2:51" s="12" customFormat="1">
      <c r="B791" s="158"/>
      <c r="D791" s="152" t="s">
        <v>160</v>
      </c>
      <c r="E791" s="159" t="s">
        <v>1</v>
      </c>
      <c r="F791" s="160" t="s">
        <v>473</v>
      </c>
      <c r="H791" s="161">
        <v>-1.6</v>
      </c>
      <c r="I791" s="162"/>
      <c r="L791" s="158"/>
      <c r="M791" s="163"/>
      <c r="T791" s="164"/>
      <c r="AT791" s="159" t="s">
        <v>160</v>
      </c>
      <c r="AU791" s="159" t="s">
        <v>89</v>
      </c>
      <c r="AV791" s="12" t="s">
        <v>89</v>
      </c>
      <c r="AW791" s="12" t="s">
        <v>31</v>
      </c>
      <c r="AX791" s="12" t="s">
        <v>76</v>
      </c>
      <c r="AY791" s="159" t="s">
        <v>156</v>
      </c>
    </row>
    <row r="792" spans="2:51" s="12" customFormat="1">
      <c r="B792" s="158"/>
      <c r="D792" s="152" t="s">
        <v>160</v>
      </c>
      <c r="E792" s="159" t="s">
        <v>1</v>
      </c>
      <c r="F792" s="160" t="s">
        <v>887</v>
      </c>
      <c r="H792" s="161">
        <v>60.97</v>
      </c>
      <c r="I792" s="162"/>
      <c r="L792" s="158"/>
      <c r="M792" s="163"/>
      <c r="T792" s="164"/>
      <c r="AT792" s="159" t="s">
        <v>160</v>
      </c>
      <c r="AU792" s="159" t="s">
        <v>89</v>
      </c>
      <c r="AV792" s="12" t="s">
        <v>89</v>
      </c>
      <c r="AW792" s="12" t="s">
        <v>31</v>
      </c>
      <c r="AX792" s="12" t="s">
        <v>76</v>
      </c>
      <c r="AY792" s="159" t="s">
        <v>156</v>
      </c>
    </row>
    <row r="793" spans="2:51" s="12" customFormat="1">
      <c r="B793" s="158"/>
      <c r="D793" s="152" t="s">
        <v>160</v>
      </c>
      <c r="E793" s="159" t="s">
        <v>1</v>
      </c>
      <c r="F793" s="160" t="s">
        <v>791</v>
      </c>
      <c r="H793" s="161">
        <v>-5.04</v>
      </c>
      <c r="I793" s="162"/>
      <c r="L793" s="158"/>
      <c r="M793" s="163"/>
      <c r="T793" s="164"/>
      <c r="AT793" s="159" t="s">
        <v>160</v>
      </c>
      <c r="AU793" s="159" t="s">
        <v>89</v>
      </c>
      <c r="AV793" s="12" t="s">
        <v>89</v>
      </c>
      <c r="AW793" s="12" t="s">
        <v>31</v>
      </c>
      <c r="AX793" s="12" t="s">
        <v>76</v>
      </c>
      <c r="AY793" s="159" t="s">
        <v>156</v>
      </c>
    </row>
    <row r="794" spans="2:51" s="12" customFormat="1">
      <c r="B794" s="158"/>
      <c r="D794" s="152" t="s">
        <v>160</v>
      </c>
      <c r="E794" s="159" t="s">
        <v>1</v>
      </c>
      <c r="F794" s="160" t="s">
        <v>473</v>
      </c>
      <c r="H794" s="161">
        <v>-1.6</v>
      </c>
      <c r="I794" s="162"/>
      <c r="L794" s="158"/>
      <c r="M794" s="163"/>
      <c r="T794" s="164"/>
      <c r="AT794" s="159" t="s">
        <v>160</v>
      </c>
      <c r="AU794" s="159" t="s">
        <v>89</v>
      </c>
      <c r="AV794" s="12" t="s">
        <v>89</v>
      </c>
      <c r="AW794" s="12" t="s">
        <v>31</v>
      </c>
      <c r="AX794" s="12" t="s">
        <v>76</v>
      </c>
      <c r="AY794" s="159" t="s">
        <v>156</v>
      </c>
    </row>
    <row r="795" spans="2:51" s="12" customFormat="1">
      <c r="B795" s="158"/>
      <c r="D795" s="152" t="s">
        <v>160</v>
      </c>
      <c r="E795" s="159" t="s">
        <v>1</v>
      </c>
      <c r="F795" s="160" t="s">
        <v>888</v>
      </c>
      <c r="H795" s="161">
        <v>28.704000000000001</v>
      </c>
      <c r="I795" s="162"/>
      <c r="L795" s="158"/>
      <c r="M795" s="163"/>
      <c r="T795" s="164"/>
      <c r="AT795" s="159" t="s">
        <v>160</v>
      </c>
      <c r="AU795" s="159" t="s">
        <v>89</v>
      </c>
      <c r="AV795" s="12" t="s">
        <v>89</v>
      </c>
      <c r="AW795" s="12" t="s">
        <v>31</v>
      </c>
      <c r="AX795" s="12" t="s">
        <v>76</v>
      </c>
      <c r="AY795" s="159" t="s">
        <v>156</v>
      </c>
    </row>
    <row r="796" spans="2:51" s="12" customFormat="1">
      <c r="B796" s="158"/>
      <c r="D796" s="152" t="s">
        <v>160</v>
      </c>
      <c r="E796" s="159" t="s">
        <v>1</v>
      </c>
      <c r="F796" s="160" t="s">
        <v>884</v>
      </c>
      <c r="H796" s="161">
        <v>-2.88</v>
      </c>
      <c r="I796" s="162"/>
      <c r="L796" s="158"/>
      <c r="M796" s="163"/>
      <c r="T796" s="164"/>
      <c r="AT796" s="159" t="s">
        <v>160</v>
      </c>
      <c r="AU796" s="159" t="s">
        <v>89</v>
      </c>
      <c r="AV796" s="12" t="s">
        <v>89</v>
      </c>
      <c r="AW796" s="12" t="s">
        <v>31</v>
      </c>
      <c r="AX796" s="12" t="s">
        <v>76</v>
      </c>
      <c r="AY796" s="159" t="s">
        <v>156</v>
      </c>
    </row>
    <row r="797" spans="2:51" s="12" customFormat="1">
      <c r="B797" s="158"/>
      <c r="D797" s="152" t="s">
        <v>160</v>
      </c>
      <c r="E797" s="159" t="s">
        <v>1</v>
      </c>
      <c r="F797" s="160" t="s">
        <v>889</v>
      </c>
      <c r="H797" s="161">
        <v>63.895000000000003</v>
      </c>
      <c r="I797" s="162"/>
      <c r="L797" s="158"/>
      <c r="M797" s="163"/>
      <c r="T797" s="164"/>
      <c r="AT797" s="159" t="s">
        <v>160</v>
      </c>
      <c r="AU797" s="159" t="s">
        <v>89</v>
      </c>
      <c r="AV797" s="12" t="s">
        <v>89</v>
      </c>
      <c r="AW797" s="12" t="s">
        <v>31</v>
      </c>
      <c r="AX797" s="12" t="s">
        <v>76</v>
      </c>
      <c r="AY797" s="159" t="s">
        <v>156</v>
      </c>
    </row>
    <row r="798" spans="2:51" s="12" customFormat="1">
      <c r="B798" s="158"/>
      <c r="D798" s="152" t="s">
        <v>160</v>
      </c>
      <c r="E798" s="159" t="s">
        <v>1</v>
      </c>
      <c r="F798" s="160" t="s">
        <v>890</v>
      </c>
      <c r="H798" s="161">
        <v>-6.64</v>
      </c>
      <c r="I798" s="162"/>
      <c r="L798" s="158"/>
      <c r="M798" s="163"/>
      <c r="T798" s="164"/>
      <c r="AT798" s="159" t="s">
        <v>160</v>
      </c>
      <c r="AU798" s="159" t="s">
        <v>89</v>
      </c>
      <c r="AV798" s="12" t="s">
        <v>89</v>
      </c>
      <c r="AW798" s="12" t="s">
        <v>31</v>
      </c>
      <c r="AX798" s="12" t="s">
        <v>76</v>
      </c>
      <c r="AY798" s="159" t="s">
        <v>156</v>
      </c>
    </row>
    <row r="799" spans="2:51" s="15" customFormat="1">
      <c r="B799" s="193"/>
      <c r="D799" s="152" t="s">
        <v>160</v>
      </c>
      <c r="E799" s="194" t="s">
        <v>1</v>
      </c>
      <c r="F799" s="195" t="s">
        <v>494</v>
      </c>
      <c r="H799" s="196">
        <v>898.11599999999999</v>
      </c>
      <c r="I799" s="197"/>
      <c r="L799" s="193"/>
      <c r="M799" s="198"/>
      <c r="T799" s="199"/>
      <c r="AT799" s="194" t="s">
        <v>160</v>
      </c>
      <c r="AU799" s="194" t="s">
        <v>89</v>
      </c>
      <c r="AV799" s="15" t="s">
        <v>163</v>
      </c>
      <c r="AW799" s="15" t="s">
        <v>31</v>
      </c>
      <c r="AX799" s="15" t="s">
        <v>76</v>
      </c>
      <c r="AY799" s="194" t="s">
        <v>156</v>
      </c>
    </row>
    <row r="800" spans="2:51" s="13" customFormat="1">
      <c r="B800" s="165"/>
      <c r="D800" s="152" t="s">
        <v>160</v>
      </c>
      <c r="E800" s="166" t="s">
        <v>891</v>
      </c>
      <c r="F800" s="167" t="s">
        <v>161</v>
      </c>
      <c r="H800" s="168">
        <v>3107.893</v>
      </c>
      <c r="I800" s="169"/>
      <c r="L800" s="165"/>
      <c r="M800" s="170"/>
      <c r="T800" s="171"/>
      <c r="AT800" s="166" t="s">
        <v>160</v>
      </c>
      <c r="AU800" s="166" t="s">
        <v>89</v>
      </c>
      <c r="AV800" s="13" t="s">
        <v>155</v>
      </c>
      <c r="AW800" s="13" t="s">
        <v>31</v>
      </c>
      <c r="AX800" s="13" t="s">
        <v>82</v>
      </c>
      <c r="AY800" s="166" t="s">
        <v>156</v>
      </c>
    </row>
    <row r="801" spans="2:65" s="1" customFormat="1" ht="37.9" customHeight="1">
      <c r="B801" s="136"/>
      <c r="C801" s="137" t="s">
        <v>892</v>
      </c>
      <c r="D801" s="137" t="s">
        <v>157</v>
      </c>
      <c r="E801" s="138" t="s">
        <v>893</v>
      </c>
      <c r="F801" s="139" t="s">
        <v>894</v>
      </c>
      <c r="G801" s="140" t="s">
        <v>178</v>
      </c>
      <c r="H801" s="141">
        <v>1028.5440000000001</v>
      </c>
      <c r="I801" s="142"/>
      <c r="J801" s="143">
        <v>0</v>
      </c>
      <c r="K801" s="144"/>
      <c r="L801" s="32"/>
      <c r="M801" s="145" t="s">
        <v>1</v>
      </c>
      <c r="N801" s="146" t="s">
        <v>42</v>
      </c>
      <c r="P801" s="147">
        <f>O801*H801</f>
        <v>0</v>
      </c>
      <c r="Q801" s="147">
        <v>0</v>
      </c>
      <c r="R801" s="147">
        <f>Q801*H801</f>
        <v>0</v>
      </c>
      <c r="S801" s="147">
        <v>6.8000000000000005E-2</v>
      </c>
      <c r="T801" s="148">
        <f>S801*H801</f>
        <v>69.940992000000008</v>
      </c>
      <c r="AR801" s="149" t="s">
        <v>155</v>
      </c>
      <c r="AT801" s="149" t="s">
        <v>157</v>
      </c>
      <c r="AU801" s="149" t="s">
        <v>89</v>
      </c>
      <c r="AY801" s="17" t="s">
        <v>156</v>
      </c>
      <c r="BE801" s="150">
        <f>IF(N801="základná",J801,0)</f>
        <v>0</v>
      </c>
      <c r="BF801" s="150">
        <f>IF(N801="znížená",J801,0)</f>
        <v>0</v>
      </c>
      <c r="BG801" s="150">
        <f>IF(N801="zákl. prenesená",J801,0)</f>
        <v>0</v>
      </c>
      <c r="BH801" s="150">
        <f>IF(N801="zníž. prenesená",J801,0)</f>
        <v>0</v>
      </c>
      <c r="BI801" s="150">
        <f>IF(N801="nulová",J801,0)</f>
        <v>0</v>
      </c>
      <c r="BJ801" s="17" t="s">
        <v>89</v>
      </c>
      <c r="BK801" s="150">
        <f>ROUND(I801*H801,2)</f>
        <v>0</v>
      </c>
      <c r="BL801" s="17" t="s">
        <v>155</v>
      </c>
      <c r="BM801" s="149" t="s">
        <v>895</v>
      </c>
    </row>
    <row r="802" spans="2:65" s="11" customFormat="1">
      <c r="B802" s="151"/>
      <c r="D802" s="152" t="s">
        <v>160</v>
      </c>
      <c r="E802" s="153" t="s">
        <v>1</v>
      </c>
      <c r="F802" s="154" t="s">
        <v>768</v>
      </c>
      <c r="H802" s="153" t="s">
        <v>1</v>
      </c>
      <c r="I802" s="155"/>
      <c r="L802" s="151"/>
      <c r="M802" s="156"/>
      <c r="T802" s="157"/>
      <c r="AT802" s="153" t="s">
        <v>160</v>
      </c>
      <c r="AU802" s="153" t="s">
        <v>89</v>
      </c>
      <c r="AV802" s="11" t="s">
        <v>82</v>
      </c>
      <c r="AW802" s="11" t="s">
        <v>31</v>
      </c>
      <c r="AX802" s="11" t="s">
        <v>76</v>
      </c>
      <c r="AY802" s="153" t="s">
        <v>156</v>
      </c>
    </row>
    <row r="803" spans="2:65" s="11" customFormat="1">
      <c r="B803" s="151"/>
      <c r="D803" s="152" t="s">
        <v>160</v>
      </c>
      <c r="E803" s="153" t="s">
        <v>1</v>
      </c>
      <c r="F803" s="154" t="s">
        <v>896</v>
      </c>
      <c r="H803" s="153" t="s">
        <v>1</v>
      </c>
      <c r="I803" s="155"/>
      <c r="L803" s="151"/>
      <c r="M803" s="156"/>
      <c r="T803" s="157"/>
      <c r="AT803" s="153" t="s">
        <v>160</v>
      </c>
      <c r="AU803" s="153" t="s">
        <v>89</v>
      </c>
      <c r="AV803" s="11" t="s">
        <v>82</v>
      </c>
      <c r="AW803" s="11" t="s">
        <v>31</v>
      </c>
      <c r="AX803" s="11" t="s">
        <v>76</v>
      </c>
      <c r="AY803" s="153" t="s">
        <v>156</v>
      </c>
    </row>
    <row r="804" spans="2:65" s="11" customFormat="1">
      <c r="B804" s="151"/>
      <c r="D804" s="152" t="s">
        <v>160</v>
      </c>
      <c r="E804" s="153" t="s">
        <v>1</v>
      </c>
      <c r="F804" s="154" t="s">
        <v>770</v>
      </c>
      <c r="H804" s="153" t="s">
        <v>1</v>
      </c>
      <c r="I804" s="155"/>
      <c r="L804" s="151"/>
      <c r="M804" s="156"/>
      <c r="T804" s="157"/>
      <c r="AT804" s="153" t="s">
        <v>160</v>
      </c>
      <c r="AU804" s="153" t="s">
        <v>89</v>
      </c>
      <c r="AV804" s="11" t="s">
        <v>82</v>
      </c>
      <c r="AW804" s="11" t="s">
        <v>31</v>
      </c>
      <c r="AX804" s="11" t="s">
        <v>76</v>
      </c>
      <c r="AY804" s="153" t="s">
        <v>156</v>
      </c>
    </row>
    <row r="805" spans="2:65" s="11" customFormat="1">
      <c r="B805" s="151"/>
      <c r="D805" s="152" t="s">
        <v>160</v>
      </c>
      <c r="E805" s="153" t="s">
        <v>1</v>
      </c>
      <c r="F805" s="154" t="s">
        <v>454</v>
      </c>
      <c r="H805" s="153" t="s">
        <v>1</v>
      </c>
      <c r="I805" s="155"/>
      <c r="L805" s="151"/>
      <c r="M805" s="156"/>
      <c r="T805" s="157"/>
      <c r="AT805" s="153" t="s">
        <v>160</v>
      </c>
      <c r="AU805" s="153" t="s">
        <v>89</v>
      </c>
      <c r="AV805" s="11" t="s">
        <v>82</v>
      </c>
      <c r="AW805" s="11" t="s">
        <v>31</v>
      </c>
      <c r="AX805" s="11" t="s">
        <v>76</v>
      </c>
      <c r="AY805" s="153" t="s">
        <v>156</v>
      </c>
    </row>
    <row r="806" spans="2:65" s="12" customFormat="1" ht="22.5">
      <c r="B806" s="158"/>
      <c r="D806" s="152" t="s">
        <v>160</v>
      </c>
      <c r="E806" s="159" t="s">
        <v>1</v>
      </c>
      <c r="F806" s="160" t="s">
        <v>897</v>
      </c>
      <c r="H806" s="161">
        <v>34.985999999999997</v>
      </c>
      <c r="I806" s="162"/>
      <c r="L806" s="158"/>
      <c r="M806" s="163"/>
      <c r="T806" s="164"/>
      <c r="AT806" s="159" t="s">
        <v>160</v>
      </c>
      <c r="AU806" s="159" t="s">
        <v>89</v>
      </c>
      <c r="AV806" s="12" t="s">
        <v>89</v>
      </c>
      <c r="AW806" s="12" t="s">
        <v>31</v>
      </c>
      <c r="AX806" s="12" t="s">
        <v>76</v>
      </c>
      <c r="AY806" s="159" t="s">
        <v>156</v>
      </c>
    </row>
    <row r="807" spans="2:65" s="12" customFormat="1">
      <c r="B807" s="158"/>
      <c r="D807" s="152" t="s">
        <v>160</v>
      </c>
      <c r="E807" s="159" t="s">
        <v>1</v>
      </c>
      <c r="F807" s="160" t="s">
        <v>898</v>
      </c>
      <c r="H807" s="161">
        <v>-5.52</v>
      </c>
      <c r="I807" s="162"/>
      <c r="L807" s="158"/>
      <c r="M807" s="163"/>
      <c r="T807" s="164"/>
      <c r="AT807" s="159" t="s">
        <v>160</v>
      </c>
      <c r="AU807" s="159" t="s">
        <v>89</v>
      </c>
      <c r="AV807" s="12" t="s">
        <v>89</v>
      </c>
      <c r="AW807" s="12" t="s">
        <v>31</v>
      </c>
      <c r="AX807" s="12" t="s">
        <v>76</v>
      </c>
      <c r="AY807" s="159" t="s">
        <v>156</v>
      </c>
    </row>
    <row r="808" spans="2:65" s="12" customFormat="1">
      <c r="B808" s="158"/>
      <c r="D808" s="152" t="s">
        <v>160</v>
      </c>
      <c r="E808" s="159" t="s">
        <v>1</v>
      </c>
      <c r="F808" s="160" t="s">
        <v>899</v>
      </c>
      <c r="H808" s="161">
        <v>9.8699999999999992</v>
      </c>
      <c r="I808" s="162"/>
      <c r="L808" s="158"/>
      <c r="M808" s="163"/>
      <c r="T808" s="164"/>
      <c r="AT808" s="159" t="s">
        <v>160</v>
      </c>
      <c r="AU808" s="159" t="s">
        <v>89</v>
      </c>
      <c r="AV808" s="12" t="s">
        <v>89</v>
      </c>
      <c r="AW808" s="12" t="s">
        <v>31</v>
      </c>
      <c r="AX808" s="12" t="s">
        <v>76</v>
      </c>
      <c r="AY808" s="159" t="s">
        <v>156</v>
      </c>
    </row>
    <row r="809" spans="2:65" s="12" customFormat="1">
      <c r="B809" s="158"/>
      <c r="D809" s="152" t="s">
        <v>160</v>
      </c>
      <c r="E809" s="159" t="s">
        <v>1</v>
      </c>
      <c r="F809" s="160" t="s">
        <v>900</v>
      </c>
      <c r="H809" s="161">
        <v>8.61</v>
      </c>
      <c r="I809" s="162"/>
      <c r="L809" s="158"/>
      <c r="M809" s="163"/>
      <c r="T809" s="164"/>
      <c r="AT809" s="159" t="s">
        <v>160</v>
      </c>
      <c r="AU809" s="159" t="s">
        <v>89</v>
      </c>
      <c r="AV809" s="12" t="s">
        <v>89</v>
      </c>
      <c r="AW809" s="12" t="s">
        <v>31</v>
      </c>
      <c r="AX809" s="12" t="s">
        <v>76</v>
      </c>
      <c r="AY809" s="159" t="s">
        <v>156</v>
      </c>
    </row>
    <row r="810" spans="2:65" s="12" customFormat="1">
      <c r="B810" s="158"/>
      <c r="D810" s="152" t="s">
        <v>160</v>
      </c>
      <c r="E810" s="159" t="s">
        <v>1</v>
      </c>
      <c r="F810" s="160" t="s">
        <v>901</v>
      </c>
      <c r="H810" s="161">
        <v>36.834000000000003</v>
      </c>
      <c r="I810" s="162"/>
      <c r="L810" s="158"/>
      <c r="M810" s="163"/>
      <c r="T810" s="164"/>
      <c r="AT810" s="159" t="s">
        <v>160</v>
      </c>
      <c r="AU810" s="159" t="s">
        <v>89</v>
      </c>
      <c r="AV810" s="12" t="s">
        <v>89</v>
      </c>
      <c r="AW810" s="12" t="s">
        <v>31</v>
      </c>
      <c r="AX810" s="12" t="s">
        <v>76</v>
      </c>
      <c r="AY810" s="159" t="s">
        <v>156</v>
      </c>
    </row>
    <row r="811" spans="2:65" s="12" customFormat="1">
      <c r="B811" s="158"/>
      <c r="D811" s="152" t="s">
        <v>160</v>
      </c>
      <c r="E811" s="159" t="s">
        <v>1</v>
      </c>
      <c r="F811" s="160" t="s">
        <v>902</v>
      </c>
      <c r="H811" s="161">
        <v>-3.96</v>
      </c>
      <c r="I811" s="162"/>
      <c r="L811" s="158"/>
      <c r="M811" s="163"/>
      <c r="T811" s="164"/>
      <c r="AT811" s="159" t="s">
        <v>160</v>
      </c>
      <c r="AU811" s="159" t="s">
        <v>89</v>
      </c>
      <c r="AV811" s="12" t="s">
        <v>89</v>
      </c>
      <c r="AW811" s="12" t="s">
        <v>31</v>
      </c>
      <c r="AX811" s="12" t="s">
        <v>76</v>
      </c>
      <c r="AY811" s="159" t="s">
        <v>156</v>
      </c>
    </row>
    <row r="812" spans="2:65" s="12" customFormat="1">
      <c r="B812" s="158"/>
      <c r="D812" s="152" t="s">
        <v>160</v>
      </c>
      <c r="E812" s="159" t="s">
        <v>1</v>
      </c>
      <c r="F812" s="160" t="s">
        <v>903</v>
      </c>
      <c r="H812" s="161">
        <v>38.22</v>
      </c>
      <c r="I812" s="162"/>
      <c r="L812" s="158"/>
      <c r="M812" s="163"/>
      <c r="T812" s="164"/>
      <c r="AT812" s="159" t="s">
        <v>160</v>
      </c>
      <c r="AU812" s="159" t="s">
        <v>89</v>
      </c>
      <c r="AV812" s="12" t="s">
        <v>89</v>
      </c>
      <c r="AW812" s="12" t="s">
        <v>31</v>
      </c>
      <c r="AX812" s="12" t="s">
        <v>76</v>
      </c>
      <c r="AY812" s="159" t="s">
        <v>156</v>
      </c>
    </row>
    <row r="813" spans="2:65" s="12" customFormat="1">
      <c r="B813" s="158"/>
      <c r="D813" s="152" t="s">
        <v>160</v>
      </c>
      <c r="E813" s="159" t="s">
        <v>1</v>
      </c>
      <c r="F813" s="160" t="s">
        <v>904</v>
      </c>
      <c r="H813" s="161">
        <v>-6.12</v>
      </c>
      <c r="I813" s="162"/>
      <c r="L813" s="158"/>
      <c r="M813" s="163"/>
      <c r="T813" s="164"/>
      <c r="AT813" s="159" t="s">
        <v>160</v>
      </c>
      <c r="AU813" s="159" t="s">
        <v>89</v>
      </c>
      <c r="AV813" s="12" t="s">
        <v>89</v>
      </c>
      <c r="AW813" s="12" t="s">
        <v>31</v>
      </c>
      <c r="AX813" s="12" t="s">
        <v>76</v>
      </c>
      <c r="AY813" s="159" t="s">
        <v>156</v>
      </c>
    </row>
    <row r="814" spans="2:65" s="12" customFormat="1">
      <c r="B814" s="158"/>
      <c r="D814" s="152" t="s">
        <v>160</v>
      </c>
      <c r="E814" s="159" t="s">
        <v>1</v>
      </c>
      <c r="F814" s="160" t="s">
        <v>905</v>
      </c>
      <c r="H814" s="161">
        <v>38.01</v>
      </c>
      <c r="I814" s="162"/>
      <c r="L814" s="158"/>
      <c r="M814" s="163"/>
      <c r="T814" s="164"/>
      <c r="AT814" s="159" t="s">
        <v>160</v>
      </c>
      <c r="AU814" s="159" t="s">
        <v>89</v>
      </c>
      <c r="AV814" s="12" t="s">
        <v>89</v>
      </c>
      <c r="AW814" s="12" t="s">
        <v>31</v>
      </c>
      <c r="AX814" s="12" t="s">
        <v>76</v>
      </c>
      <c r="AY814" s="159" t="s">
        <v>156</v>
      </c>
    </row>
    <row r="815" spans="2:65" s="12" customFormat="1">
      <c r="B815" s="158"/>
      <c r="D815" s="152" t="s">
        <v>160</v>
      </c>
      <c r="E815" s="159" t="s">
        <v>1</v>
      </c>
      <c r="F815" s="160" t="s">
        <v>904</v>
      </c>
      <c r="H815" s="161">
        <v>-6.12</v>
      </c>
      <c r="I815" s="162"/>
      <c r="L815" s="158"/>
      <c r="M815" s="163"/>
      <c r="T815" s="164"/>
      <c r="AT815" s="159" t="s">
        <v>160</v>
      </c>
      <c r="AU815" s="159" t="s">
        <v>89</v>
      </c>
      <c r="AV815" s="12" t="s">
        <v>89</v>
      </c>
      <c r="AW815" s="12" t="s">
        <v>31</v>
      </c>
      <c r="AX815" s="12" t="s">
        <v>76</v>
      </c>
      <c r="AY815" s="159" t="s">
        <v>156</v>
      </c>
    </row>
    <row r="816" spans="2:65" s="12" customFormat="1" ht="22.5">
      <c r="B816" s="158"/>
      <c r="D816" s="152" t="s">
        <v>160</v>
      </c>
      <c r="E816" s="159" t="s">
        <v>1</v>
      </c>
      <c r="F816" s="160" t="s">
        <v>906</v>
      </c>
      <c r="H816" s="161">
        <v>39.479999999999997</v>
      </c>
      <c r="I816" s="162"/>
      <c r="L816" s="158"/>
      <c r="M816" s="163"/>
      <c r="T816" s="164"/>
      <c r="AT816" s="159" t="s">
        <v>160</v>
      </c>
      <c r="AU816" s="159" t="s">
        <v>89</v>
      </c>
      <c r="AV816" s="12" t="s">
        <v>89</v>
      </c>
      <c r="AW816" s="12" t="s">
        <v>31</v>
      </c>
      <c r="AX816" s="12" t="s">
        <v>76</v>
      </c>
      <c r="AY816" s="159" t="s">
        <v>156</v>
      </c>
    </row>
    <row r="817" spans="2:51" s="12" customFormat="1">
      <c r="B817" s="158"/>
      <c r="D817" s="152" t="s">
        <v>160</v>
      </c>
      <c r="E817" s="159" t="s">
        <v>1</v>
      </c>
      <c r="F817" s="160" t="s">
        <v>793</v>
      </c>
      <c r="H817" s="161">
        <v>-5.92</v>
      </c>
      <c r="I817" s="162"/>
      <c r="L817" s="158"/>
      <c r="M817" s="163"/>
      <c r="T817" s="164"/>
      <c r="AT817" s="159" t="s">
        <v>160</v>
      </c>
      <c r="AU817" s="159" t="s">
        <v>89</v>
      </c>
      <c r="AV817" s="12" t="s">
        <v>89</v>
      </c>
      <c r="AW817" s="12" t="s">
        <v>31</v>
      </c>
      <c r="AX817" s="12" t="s">
        <v>76</v>
      </c>
      <c r="AY817" s="159" t="s">
        <v>156</v>
      </c>
    </row>
    <row r="818" spans="2:51" s="12" customFormat="1">
      <c r="B818" s="158"/>
      <c r="D818" s="152" t="s">
        <v>160</v>
      </c>
      <c r="E818" s="159" t="s">
        <v>1</v>
      </c>
      <c r="F818" s="160" t="s">
        <v>907</v>
      </c>
      <c r="H818" s="161">
        <v>40.32</v>
      </c>
      <c r="I818" s="162"/>
      <c r="L818" s="158"/>
      <c r="M818" s="163"/>
      <c r="T818" s="164"/>
      <c r="AT818" s="159" t="s">
        <v>160</v>
      </c>
      <c r="AU818" s="159" t="s">
        <v>89</v>
      </c>
      <c r="AV818" s="12" t="s">
        <v>89</v>
      </c>
      <c r="AW818" s="12" t="s">
        <v>31</v>
      </c>
      <c r="AX818" s="12" t="s">
        <v>76</v>
      </c>
      <c r="AY818" s="159" t="s">
        <v>156</v>
      </c>
    </row>
    <row r="819" spans="2:51" s="12" customFormat="1">
      <c r="B819" s="158"/>
      <c r="D819" s="152" t="s">
        <v>160</v>
      </c>
      <c r="E819" s="159" t="s">
        <v>1</v>
      </c>
      <c r="F819" s="160" t="s">
        <v>908</v>
      </c>
      <c r="H819" s="161">
        <v>29.61</v>
      </c>
      <c r="I819" s="162"/>
      <c r="L819" s="158"/>
      <c r="M819" s="163"/>
      <c r="T819" s="164"/>
      <c r="AT819" s="159" t="s">
        <v>160</v>
      </c>
      <c r="AU819" s="159" t="s">
        <v>89</v>
      </c>
      <c r="AV819" s="12" t="s">
        <v>89</v>
      </c>
      <c r="AW819" s="12" t="s">
        <v>31</v>
      </c>
      <c r="AX819" s="12" t="s">
        <v>76</v>
      </c>
      <c r="AY819" s="159" t="s">
        <v>156</v>
      </c>
    </row>
    <row r="820" spans="2:51" s="12" customFormat="1">
      <c r="B820" s="158"/>
      <c r="D820" s="152" t="s">
        <v>160</v>
      </c>
      <c r="E820" s="159" t="s">
        <v>1</v>
      </c>
      <c r="F820" s="160" t="s">
        <v>909</v>
      </c>
      <c r="H820" s="161">
        <v>-7.2</v>
      </c>
      <c r="I820" s="162"/>
      <c r="L820" s="158"/>
      <c r="M820" s="163"/>
      <c r="T820" s="164"/>
      <c r="AT820" s="159" t="s">
        <v>160</v>
      </c>
      <c r="AU820" s="159" t="s">
        <v>89</v>
      </c>
      <c r="AV820" s="12" t="s">
        <v>89</v>
      </c>
      <c r="AW820" s="12" t="s">
        <v>31</v>
      </c>
      <c r="AX820" s="12" t="s">
        <v>76</v>
      </c>
      <c r="AY820" s="159" t="s">
        <v>156</v>
      </c>
    </row>
    <row r="821" spans="2:51" s="12" customFormat="1">
      <c r="B821" s="158"/>
      <c r="D821" s="152" t="s">
        <v>160</v>
      </c>
      <c r="E821" s="159" t="s">
        <v>1</v>
      </c>
      <c r="F821" s="160" t="s">
        <v>910</v>
      </c>
      <c r="H821" s="161">
        <v>15.54</v>
      </c>
      <c r="I821" s="162"/>
      <c r="L821" s="158"/>
      <c r="M821" s="163"/>
      <c r="T821" s="164"/>
      <c r="AT821" s="159" t="s">
        <v>160</v>
      </c>
      <c r="AU821" s="159" t="s">
        <v>89</v>
      </c>
      <c r="AV821" s="12" t="s">
        <v>89</v>
      </c>
      <c r="AW821" s="12" t="s">
        <v>31</v>
      </c>
      <c r="AX821" s="12" t="s">
        <v>76</v>
      </c>
      <c r="AY821" s="159" t="s">
        <v>156</v>
      </c>
    </row>
    <row r="822" spans="2:51" s="12" customFormat="1">
      <c r="B822" s="158"/>
      <c r="D822" s="152" t="s">
        <v>160</v>
      </c>
      <c r="E822" s="159" t="s">
        <v>1</v>
      </c>
      <c r="F822" s="160" t="s">
        <v>911</v>
      </c>
      <c r="H822" s="161">
        <v>17.010000000000002</v>
      </c>
      <c r="I822" s="162"/>
      <c r="L822" s="158"/>
      <c r="M822" s="163"/>
      <c r="T822" s="164"/>
      <c r="AT822" s="159" t="s">
        <v>160</v>
      </c>
      <c r="AU822" s="159" t="s">
        <v>89</v>
      </c>
      <c r="AV822" s="12" t="s">
        <v>89</v>
      </c>
      <c r="AW822" s="12" t="s">
        <v>31</v>
      </c>
      <c r="AX822" s="12" t="s">
        <v>76</v>
      </c>
      <c r="AY822" s="159" t="s">
        <v>156</v>
      </c>
    </row>
    <row r="823" spans="2:51" s="12" customFormat="1">
      <c r="B823" s="158"/>
      <c r="D823" s="152" t="s">
        <v>160</v>
      </c>
      <c r="E823" s="159" t="s">
        <v>1</v>
      </c>
      <c r="F823" s="160" t="s">
        <v>912</v>
      </c>
      <c r="H823" s="161">
        <v>9.24</v>
      </c>
      <c r="I823" s="162"/>
      <c r="L823" s="158"/>
      <c r="M823" s="163"/>
      <c r="T823" s="164"/>
      <c r="AT823" s="159" t="s">
        <v>160</v>
      </c>
      <c r="AU823" s="159" t="s">
        <v>89</v>
      </c>
      <c r="AV823" s="12" t="s">
        <v>89</v>
      </c>
      <c r="AW823" s="12" t="s">
        <v>31</v>
      </c>
      <c r="AX823" s="12" t="s">
        <v>76</v>
      </c>
      <c r="AY823" s="159" t="s">
        <v>156</v>
      </c>
    </row>
    <row r="824" spans="2:51" s="12" customFormat="1">
      <c r="B824" s="158"/>
      <c r="D824" s="152" t="s">
        <v>160</v>
      </c>
      <c r="E824" s="159" t="s">
        <v>1</v>
      </c>
      <c r="F824" s="160" t="s">
        <v>913</v>
      </c>
      <c r="H824" s="161">
        <v>22.68</v>
      </c>
      <c r="I824" s="162"/>
      <c r="L824" s="158"/>
      <c r="M824" s="163"/>
      <c r="T824" s="164"/>
      <c r="AT824" s="159" t="s">
        <v>160</v>
      </c>
      <c r="AU824" s="159" t="s">
        <v>89</v>
      </c>
      <c r="AV824" s="12" t="s">
        <v>89</v>
      </c>
      <c r="AW824" s="12" t="s">
        <v>31</v>
      </c>
      <c r="AX824" s="12" t="s">
        <v>76</v>
      </c>
      <c r="AY824" s="159" t="s">
        <v>156</v>
      </c>
    </row>
    <row r="825" spans="2:51" s="12" customFormat="1">
      <c r="B825" s="158"/>
      <c r="D825" s="152" t="s">
        <v>160</v>
      </c>
      <c r="E825" s="159" t="s">
        <v>1</v>
      </c>
      <c r="F825" s="160" t="s">
        <v>914</v>
      </c>
      <c r="H825" s="161">
        <v>25.83</v>
      </c>
      <c r="I825" s="162"/>
      <c r="L825" s="158"/>
      <c r="M825" s="163"/>
      <c r="T825" s="164"/>
      <c r="AT825" s="159" t="s">
        <v>160</v>
      </c>
      <c r="AU825" s="159" t="s">
        <v>89</v>
      </c>
      <c r="AV825" s="12" t="s">
        <v>89</v>
      </c>
      <c r="AW825" s="12" t="s">
        <v>31</v>
      </c>
      <c r="AX825" s="12" t="s">
        <v>76</v>
      </c>
      <c r="AY825" s="159" t="s">
        <v>156</v>
      </c>
    </row>
    <row r="826" spans="2:51" s="12" customFormat="1">
      <c r="B826" s="158"/>
      <c r="D826" s="152" t="s">
        <v>160</v>
      </c>
      <c r="E826" s="159" t="s">
        <v>1</v>
      </c>
      <c r="F826" s="160" t="s">
        <v>915</v>
      </c>
      <c r="H826" s="161">
        <v>25.83</v>
      </c>
      <c r="I826" s="162"/>
      <c r="L826" s="158"/>
      <c r="M826" s="163"/>
      <c r="T826" s="164"/>
      <c r="AT826" s="159" t="s">
        <v>160</v>
      </c>
      <c r="AU826" s="159" t="s">
        <v>89</v>
      </c>
      <c r="AV826" s="12" t="s">
        <v>89</v>
      </c>
      <c r="AW826" s="12" t="s">
        <v>31</v>
      </c>
      <c r="AX826" s="12" t="s">
        <v>76</v>
      </c>
      <c r="AY826" s="159" t="s">
        <v>156</v>
      </c>
    </row>
    <row r="827" spans="2:51" s="12" customFormat="1">
      <c r="B827" s="158"/>
      <c r="D827" s="152" t="s">
        <v>160</v>
      </c>
      <c r="E827" s="159" t="s">
        <v>1</v>
      </c>
      <c r="F827" s="160" t="s">
        <v>916</v>
      </c>
      <c r="H827" s="161">
        <v>2.25</v>
      </c>
      <c r="I827" s="162"/>
      <c r="L827" s="158"/>
      <c r="M827" s="163"/>
      <c r="T827" s="164"/>
      <c r="AT827" s="159" t="s">
        <v>160</v>
      </c>
      <c r="AU827" s="159" t="s">
        <v>89</v>
      </c>
      <c r="AV827" s="12" t="s">
        <v>89</v>
      </c>
      <c r="AW827" s="12" t="s">
        <v>31</v>
      </c>
      <c r="AX827" s="12" t="s">
        <v>76</v>
      </c>
      <c r="AY827" s="159" t="s">
        <v>156</v>
      </c>
    </row>
    <row r="828" spans="2:51" s="12" customFormat="1">
      <c r="B828" s="158"/>
      <c r="D828" s="152" t="s">
        <v>160</v>
      </c>
      <c r="E828" s="159" t="s">
        <v>1</v>
      </c>
      <c r="F828" s="160" t="s">
        <v>917</v>
      </c>
      <c r="H828" s="161">
        <v>3</v>
      </c>
      <c r="I828" s="162"/>
      <c r="L828" s="158"/>
      <c r="M828" s="163"/>
      <c r="T828" s="164"/>
      <c r="AT828" s="159" t="s">
        <v>160</v>
      </c>
      <c r="AU828" s="159" t="s">
        <v>89</v>
      </c>
      <c r="AV828" s="12" t="s">
        <v>89</v>
      </c>
      <c r="AW828" s="12" t="s">
        <v>31</v>
      </c>
      <c r="AX828" s="12" t="s">
        <v>76</v>
      </c>
      <c r="AY828" s="159" t="s">
        <v>156</v>
      </c>
    </row>
    <row r="829" spans="2:51" s="12" customFormat="1">
      <c r="B829" s="158"/>
      <c r="D829" s="152" t="s">
        <v>160</v>
      </c>
      <c r="E829" s="159" t="s">
        <v>1</v>
      </c>
      <c r="F829" s="160" t="s">
        <v>918</v>
      </c>
      <c r="H829" s="161">
        <v>2.25</v>
      </c>
      <c r="I829" s="162"/>
      <c r="L829" s="158"/>
      <c r="M829" s="163"/>
      <c r="T829" s="164"/>
      <c r="AT829" s="159" t="s">
        <v>160</v>
      </c>
      <c r="AU829" s="159" t="s">
        <v>89</v>
      </c>
      <c r="AV829" s="12" t="s">
        <v>89</v>
      </c>
      <c r="AW829" s="12" t="s">
        <v>31</v>
      </c>
      <c r="AX829" s="12" t="s">
        <v>76</v>
      </c>
      <c r="AY829" s="159" t="s">
        <v>156</v>
      </c>
    </row>
    <row r="830" spans="2:51" s="15" customFormat="1">
      <c r="B830" s="193"/>
      <c r="D830" s="152" t="s">
        <v>160</v>
      </c>
      <c r="E830" s="194" t="s">
        <v>1</v>
      </c>
      <c r="F830" s="195" t="s">
        <v>462</v>
      </c>
      <c r="H830" s="196">
        <v>364.73</v>
      </c>
      <c r="I830" s="197"/>
      <c r="L830" s="193"/>
      <c r="M830" s="198"/>
      <c r="T830" s="199"/>
      <c r="AT830" s="194" t="s">
        <v>160</v>
      </c>
      <c r="AU830" s="194" t="s">
        <v>89</v>
      </c>
      <c r="AV830" s="15" t="s">
        <v>163</v>
      </c>
      <c r="AW830" s="15" t="s">
        <v>31</v>
      </c>
      <c r="AX830" s="15" t="s">
        <v>76</v>
      </c>
      <c r="AY830" s="194" t="s">
        <v>156</v>
      </c>
    </row>
    <row r="831" spans="2:51" s="11" customFormat="1">
      <c r="B831" s="151"/>
      <c r="D831" s="152" t="s">
        <v>160</v>
      </c>
      <c r="E831" s="153" t="s">
        <v>1</v>
      </c>
      <c r="F831" s="154" t="s">
        <v>919</v>
      </c>
      <c r="H831" s="153" t="s">
        <v>1</v>
      </c>
      <c r="I831" s="155"/>
      <c r="L831" s="151"/>
      <c r="M831" s="156"/>
      <c r="T831" s="157"/>
      <c r="AT831" s="153" t="s">
        <v>160</v>
      </c>
      <c r="AU831" s="153" t="s">
        <v>89</v>
      </c>
      <c r="AV831" s="11" t="s">
        <v>82</v>
      </c>
      <c r="AW831" s="11" t="s">
        <v>31</v>
      </c>
      <c r="AX831" s="11" t="s">
        <v>76</v>
      </c>
      <c r="AY831" s="153" t="s">
        <v>156</v>
      </c>
    </row>
    <row r="832" spans="2:51" s="12" customFormat="1">
      <c r="B832" s="158"/>
      <c r="D832" s="152" t="s">
        <v>160</v>
      </c>
      <c r="E832" s="159" t="s">
        <v>1</v>
      </c>
      <c r="F832" s="160" t="s">
        <v>920</v>
      </c>
      <c r="H832" s="161">
        <v>26.88</v>
      </c>
      <c r="I832" s="162"/>
      <c r="L832" s="158"/>
      <c r="M832" s="163"/>
      <c r="T832" s="164"/>
      <c r="AT832" s="159" t="s">
        <v>160</v>
      </c>
      <c r="AU832" s="159" t="s">
        <v>89</v>
      </c>
      <c r="AV832" s="12" t="s">
        <v>89</v>
      </c>
      <c r="AW832" s="12" t="s">
        <v>31</v>
      </c>
      <c r="AX832" s="12" t="s">
        <v>76</v>
      </c>
      <c r="AY832" s="159" t="s">
        <v>156</v>
      </c>
    </row>
    <row r="833" spans="2:51" s="12" customFormat="1">
      <c r="B833" s="158"/>
      <c r="D833" s="152" t="s">
        <v>160</v>
      </c>
      <c r="E833" s="159" t="s">
        <v>1</v>
      </c>
      <c r="F833" s="160" t="s">
        <v>921</v>
      </c>
      <c r="H833" s="161">
        <v>-3.15</v>
      </c>
      <c r="I833" s="162"/>
      <c r="L833" s="158"/>
      <c r="M833" s="163"/>
      <c r="T833" s="164"/>
      <c r="AT833" s="159" t="s">
        <v>160</v>
      </c>
      <c r="AU833" s="159" t="s">
        <v>89</v>
      </c>
      <c r="AV833" s="12" t="s">
        <v>89</v>
      </c>
      <c r="AW833" s="12" t="s">
        <v>31</v>
      </c>
      <c r="AX833" s="12" t="s">
        <v>76</v>
      </c>
      <c r="AY833" s="159" t="s">
        <v>156</v>
      </c>
    </row>
    <row r="834" spans="2:51" s="12" customFormat="1">
      <c r="B834" s="158"/>
      <c r="D834" s="152" t="s">
        <v>160</v>
      </c>
      <c r="E834" s="159" t="s">
        <v>1</v>
      </c>
      <c r="F834" s="160" t="s">
        <v>922</v>
      </c>
      <c r="H834" s="161">
        <v>39.109000000000002</v>
      </c>
      <c r="I834" s="162"/>
      <c r="L834" s="158"/>
      <c r="M834" s="163"/>
      <c r="T834" s="164"/>
      <c r="AT834" s="159" t="s">
        <v>160</v>
      </c>
      <c r="AU834" s="159" t="s">
        <v>89</v>
      </c>
      <c r="AV834" s="12" t="s">
        <v>89</v>
      </c>
      <c r="AW834" s="12" t="s">
        <v>31</v>
      </c>
      <c r="AX834" s="12" t="s">
        <v>76</v>
      </c>
      <c r="AY834" s="159" t="s">
        <v>156</v>
      </c>
    </row>
    <row r="835" spans="2:51" s="12" customFormat="1">
      <c r="B835" s="158"/>
      <c r="D835" s="152" t="s">
        <v>160</v>
      </c>
      <c r="E835" s="159" t="s">
        <v>1</v>
      </c>
      <c r="F835" s="160" t="s">
        <v>923</v>
      </c>
      <c r="H835" s="161">
        <v>38.722000000000001</v>
      </c>
      <c r="I835" s="162"/>
      <c r="L835" s="158"/>
      <c r="M835" s="163"/>
      <c r="T835" s="164"/>
      <c r="AT835" s="159" t="s">
        <v>160</v>
      </c>
      <c r="AU835" s="159" t="s">
        <v>89</v>
      </c>
      <c r="AV835" s="12" t="s">
        <v>89</v>
      </c>
      <c r="AW835" s="12" t="s">
        <v>31</v>
      </c>
      <c r="AX835" s="12" t="s">
        <v>76</v>
      </c>
      <c r="AY835" s="159" t="s">
        <v>156</v>
      </c>
    </row>
    <row r="836" spans="2:51" s="12" customFormat="1">
      <c r="B836" s="158"/>
      <c r="D836" s="152" t="s">
        <v>160</v>
      </c>
      <c r="E836" s="159" t="s">
        <v>1</v>
      </c>
      <c r="F836" s="160" t="s">
        <v>924</v>
      </c>
      <c r="H836" s="161">
        <v>15.48</v>
      </c>
      <c r="I836" s="162"/>
      <c r="L836" s="158"/>
      <c r="M836" s="163"/>
      <c r="T836" s="164"/>
      <c r="AT836" s="159" t="s">
        <v>160</v>
      </c>
      <c r="AU836" s="159" t="s">
        <v>89</v>
      </c>
      <c r="AV836" s="12" t="s">
        <v>89</v>
      </c>
      <c r="AW836" s="12" t="s">
        <v>31</v>
      </c>
      <c r="AX836" s="12" t="s">
        <v>76</v>
      </c>
      <c r="AY836" s="159" t="s">
        <v>156</v>
      </c>
    </row>
    <row r="837" spans="2:51" s="12" customFormat="1">
      <c r="B837" s="158"/>
      <c r="D837" s="152" t="s">
        <v>160</v>
      </c>
      <c r="E837" s="159" t="s">
        <v>1</v>
      </c>
      <c r="F837" s="160" t="s">
        <v>925</v>
      </c>
      <c r="H837" s="161">
        <v>24.08</v>
      </c>
      <c r="I837" s="162"/>
      <c r="L837" s="158"/>
      <c r="M837" s="163"/>
      <c r="T837" s="164"/>
      <c r="AT837" s="159" t="s">
        <v>160</v>
      </c>
      <c r="AU837" s="159" t="s">
        <v>89</v>
      </c>
      <c r="AV837" s="12" t="s">
        <v>89</v>
      </c>
      <c r="AW837" s="12" t="s">
        <v>31</v>
      </c>
      <c r="AX837" s="12" t="s">
        <v>76</v>
      </c>
      <c r="AY837" s="159" t="s">
        <v>156</v>
      </c>
    </row>
    <row r="838" spans="2:51" s="12" customFormat="1">
      <c r="B838" s="158"/>
      <c r="D838" s="152" t="s">
        <v>160</v>
      </c>
      <c r="E838" s="159" t="s">
        <v>1</v>
      </c>
      <c r="F838" s="160" t="s">
        <v>926</v>
      </c>
      <c r="H838" s="161">
        <v>35.389000000000003</v>
      </c>
      <c r="I838" s="162"/>
      <c r="L838" s="158"/>
      <c r="M838" s="163"/>
      <c r="T838" s="164"/>
      <c r="AT838" s="159" t="s">
        <v>160</v>
      </c>
      <c r="AU838" s="159" t="s">
        <v>89</v>
      </c>
      <c r="AV838" s="12" t="s">
        <v>89</v>
      </c>
      <c r="AW838" s="12" t="s">
        <v>31</v>
      </c>
      <c r="AX838" s="12" t="s">
        <v>76</v>
      </c>
      <c r="AY838" s="159" t="s">
        <v>156</v>
      </c>
    </row>
    <row r="839" spans="2:51" s="12" customFormat="1">
      <c r="B839" s="158"/>
      <c r="D839" s="152" t="s">
        <v>160</v>
      </c>
      <c r="E839" s="159" t="s">
        <v>1</v>
      </c>
      <c r="F839" s="160" t="s">
        <v>927</v>
      </c>
      <c r="H839" s="161">
        <v>10.105</v>
      </c>
      <c r="I839" s="162"/>
      <c r="L839" s="158"/>
      <c r="M839" s="163"/>
      <c r="T839" s="164"/>
      <c r="AT839" s="159" t="s">
        <v>160</v>
      </c>
      <c r="AU839" s="159" t="s">
        <v>89</v>
      </c>
      <c r="AV839" s="12" t="s">
        <v>89</v>
      </c>
      <c r="AW839" s="12" t="s">
        <v>31</v>
      </c>
      <c r="AX839" s="12" t="s">
        <v>76</v>
      </c>
      <c r="AY839" s="159" t="s">
        <v>156</v>
      </c>
    </row>
    <row r="840" spans="2:51" s="12" customFormat="1">
      <c r="B840" s="158"/>
      <c r="D840" s="152" t="s">
        <v>160</v>
      </c>
      <c r="E840" s="159" t="s">
        <v>1</v>
      </c>
      <c r="F840" s="160" t="s">
        <v>928</v>
      </c>
      <c r="H840" s="161">
        <v>10.75</v>
      </c>
      <c r="I840" s="162"/>
      <c r="L840" s="158"/>
      <c r="M840" s="163"/>
      <c r="T840" s="164"/>
      <c r="AT840" s="159" t="s">
        <v>160</v>
      </c>
      <c r="AU840" s="159" t="s">
        <v>89</v>
      </c>
      <c r="AV840" s="12" t="s">
        <v>89</v>
      </c>
      <c r="AW840" s="12" t="s">
        <v>31</v>
      </c>
      <c r="AX840" s="12" t="s">
        <v>76</v>
      </c>
      <c r="AY840" s="159" t="s">
        <v>156</v>
      </c>
    </row>
    <row r="841" spans="2:51" s="12" customFormat="1">
      <c r="B841" s="158"/>
      <c r="D841" s="152" t="s">
        <v>160</v>
      </c>
      <c r="E841" s="159" t="s">
        <v>1</v>
      </c>
      <c r="F841" s="160" t="s">
        <v>929</v>
      </c>
      <c r="H841" s="161">
        <v>15.265000000000001</v>
      </c>
      <c r="I841" s="162"/>
      <c r="L841" s="158"/>
      <c r="M841" s="163"/>
      <c r="T841" s="164"/>
      <c r="AT841" s="159" t="s">
        <v>160</v>
      </c>
      <c r="AU841" s="159" t="s">
        <v>89</v>
      </c>
      <c r="AV841" s="12" t="s">
        <v>89</v>
      </c>
      <c r="AW841" s="12" t="s">
        <v>31</v>
      </c>
      <c r="AX841" s="12" t="s">
        <v>76</v>
      </c>
      <c r="AY841" s="159" t="s">
        <v>156</v>
      </c>
    </row>
    <row r="842" spans="2:51" s="12" customFormat="1">
      <c r="B842" s="158"/>
      <c r="D842" s="152" t="s">
        <v>160</v>
      </c>
      <c r="E842" s="159" t="s">
        <v>1</v>
      </c>
      <c r="F842" s="160" t="s">
        <v>930</v>
      </c>
      <c r="H842" s="161">
        <v>27.72</v>
      </c>
      <c r="I842" s="162"/>
      <c r="L842" s="158"/>
      <c r="M842" s="163"/>
      <c r="T842" s="164"/>
      <c r="AT842" s="159" t="s">
        <v>160</v>
      </c>
      <c r="AU842" s="159" t="s">
        <v>89</v>
      </c>
      <c r="AV842" s="12" t="s">
        <v>89</v>
      </c>
      <c r="AW842" s="12" t="s">
        <v>31</v>
      </c>
      <c r="AX842" s="12" t="s">
        <v>76</v>
      </c>
      <c r="AY842" s="159" t="s">
        <v>156</v>
      </c>
    </row>
    <row r="843" spans="2:51" s="12" customFormat="1">
      <c r="B843" s="158"/>
      <c r="D843" s="152" t="s">
        <v>160</v>
      </c>
      <c r="E843" s="159" t="s">
        <v>1</v>
      </c>
      <c r="F843" s="160" t="s">
        <v>931</v>
      </c>
      <c r="H843" s="161">
        <v>45.15</v>
      </c>
      <c r="I843" s="162"/>
      <c r="L843" s="158"/>
      <c r="M843" s="163"/>
      <c r="T843" s="164"/>
      <c r="AT843" s="159" t="s">
        <v>160</v>
      </c>
      <c r="AU843" s="159" t="s">
        <v>89</v>
      </c>
      <c r="AV843" s="12" t="s">
        <v>89</v>
      </c>
      <c r="AW843" s="12" t="s">
        <v>31</v>
      </c>
      <c r="AX843" s="12" t="s">
        <v>76</v>
      </c>
      <c r="AY843" s="159" t="s">
        <v>156</v>
      </c>
    </row>
    <row r="844" spans="2:51" s="12" customFormat="1">
      <c r="B844" s="158"/>
      <c r="D844" s="152" t="s">
        <v>160</v>
      </c>
      <c r="E844" s="159" t="s">
        <v>1</v>
      </c>
      <c r="F844" s="160" t="s">
        <v>932</v>
      </c>
      <c r="H844" s="161">
        <v>11.445</v>
      </c>
      <c r="I844" s="162"/>
      <c r="L844" s="158"/>
      <c r="M844" s="163"/>
      <c r="T844" s="164"/>
      <c r="AT844" s="159" t="s">
        <v>160</v>
      </c>
      <c r="AU844" s="159" t="s">
        <v>89</v>
      </c>
      <c r="AV844" s="12" t="s">
        <v>89</v>
      </c>
      <c r="AW844" s="12" t="s">
        <v>31</v>
      </c>
      <c r="AX844" s="12" t="s">
        <v>76</v>
      </c>
      <c r="AY844" s="159" t="s">
        <v>156</v>
      </c>
    </row>
    <row r="845" spans="2:51" s="12" customFormat="1">
      <c r="B845" s="158"/>
      <c r="D845" s="152" t="s">
        <v>160</v>
      </c>
      <c r="E845" s="159" t="s">
        <v>1</v>
      </c>
      <c r="F845" s="160" t="s">
        <v>933</v>
      </c>
      <c r="H845" s="161">
        <v>12.285</v>
      </c>
      <c r="I845" s="162"/>
      <c r="L845" s="158"/>
      <c r="M845" s="163"/>
      <c r="T845" s="164"/>
      <c r="AT845" s="159" t="s">
        <v>160</v>
      </c>
      <c r="AU845" s="159" t="s">
        <v>89</v>
      </c>
      <c r="AV845" s="12" t="s">
        <v>89</v>
      </c>
      <c r="AW845" s="12" t="s">
        <v>31</v>
      </c>
      <c r="AX845" s="12" t="s">
        <v>76</v>
      </c>
      <c r="AY845" s="159" t="s">
        <v>156</v>
      </c>
    </row>
    <row r="846" spans="2:51" s="12" customFormat="1">
      <c r="B846" s="158"/>
      <c r="D846" s="152" t="s">
        <v>160</v>
      </c>
      <c r="E846" s="159" t="s">
        <v>1</v>
      </c>
      <c r="F846" s="160" t="s">
        <v>934</v>
      </c>
      <c r="H846" s="161">
        <v>18.059999999999999</v>
      </c>
      <c r="I846" s="162"/>
      <c r="L846" s="158"/>
      <c r="M846" s="163"/>
      <c r="T846" s="164"/>
      <c r="AT846" s="159" t="s">
        <v>160</v>
      </c>
      <c r="AU846" s="159" t="s">
        <v>89</v>
      </c>
      <c r="AV846" s="12" t="s">
        <v>89</v>
      </c>
      <c r="AW846" s="12" t="s">
        <v>31</v>
      </c>
      <c r="AX846" s="12" t="s">
        <v>76</v>
      </c>
      <c r="AY846" s="159" t="s">
        <v>156</v>
      </c>
    </row>
    <row r="847" spans="2:51" s="12" customFormat="1">
      <c r="B847" s="158"/>
      <c r="D847" s="152" t="s">
        <v>160</v>
      </c>
      <c r="E847" s="159" t="s">
        <v>1</v>
      </c>
      <c r="F847" s="160" t="s">
        <v>935</v>
      </c>
      <c r="H847" s="161">
        <v>25.41</v>
      </c>
      <c r="I847" s="162"/>
      <c r="L847" s="158"/>
      <c r="M847" s="163"/>
      <c r="T847" s="164"/>
      <c r="AT847" s="159" t="s">
        <v>160</v>
      </c>
      <c r="AU847" s="159" t="s">
        <v>89</v>
      </c>
      <c r="AV847" s="12" t="s">
        <v>89</v>
      </c>
      <c r="AW847" s="12" t="s">
        <v>31</v>
      </c>
      <c r="AX847" s="12" t="s">
        <v>76</v>
      </c>
      <c r="AY847" s="159" t="s">
        <v>156</v>
      </c>
    </row>
    <row r="848" spans="2:51" s="12" customFormat="1">
      <c r="B848" s="158"/>
      <c r="D848" s="152" t="s">
        <v>160</v>
      </c>
      <c r="E848" s="159" t="s">
        <v>1</v>
      </c>
      <c r="F848" s="160" t="s">
        <v>935</v>
      </c>
      <c r="H848" s="161">
        <v>25.41</v>
      </c>
      <c r="I848" s="162"/>
      <c r="L848" s="158"/>
      <c r="M848" s="163"/>
      <c r="T848" s="164"/>
      <c r="AT848" s="159" t="s">
        <v>160</v>
      </c>
      <c r="AU848" s="159" t="s">
        <v>89</v>
      </c>
      <c r="AV848" s="12" t="s">
        <v>89</v>
      </c>
      <c r="AW848" s="12" t="s">
        <v>31</v>
      </c>
      <c r="AX848" s="12" t="s">
        <v>76</v>
      </c>
      <c r="AY848" s="159" t="s">
        <v>156</v>
      </c>
    </row>
    <row r="849" spans="2:51" s="12" customFormat="1">
      <c r="B849" s="158"/>
      <c r="D849" s="152" t="s">
        <v>160</v>
      </c>
      <c r="E849" s="159" t="s">
        <v>1</v>
      </c>
      <c r="F849" s="160" t="s">
        <v>936</v>
      </c>
      <c r="H849" s="161">
        <v>25.41</v>
      </c>
      <c r="I849" s="162"/>
      <c r="L849" s="158"/>
      <c r="M849" s="163"/>
      <c r="T849" s="164"/>
      <c r="AT849" s="159" t="s">
        <v>160</v>
      </c>
      <c r="AU849" s="159" t="s">
        <v>89</v>
      </c>
      <c r="AV849" s="12" t="s">
        <v>89</v>
      </c>
      <c r="AW849" s="12" t="s">
        <v>31</v>
      </c>
      <c r="AX849" s="12" t="s">
        <v>76</v>
      </c>
      <c r="AY849" s="159" t="s">
        <v>156</v>
      </c>
    </row>
    <row r="850" spans="2:51" s="12" customFormat="1">
      <c r="B850" s="158"/>
      <c r="D850" s="152" t="s">
        <v>160</v>
      </c>
      <c r="E850" s="159" t="s">
        <v>1</v>
      </c>
      <c r="F850" s="160" t="s">
        <v>937</v>
      </c>
      <c r="H850" s="161">
        <v>20.37</v>
      </c>
      <c r="I850" s="162"/>
      <c r="L850" s="158"/>
      <c r="M850" s="163"/>
      <c r="T850" s="164"/>
      <c r="AT850" s="159" t="s">
        <v>160</v>
      </c>
      <c r="AU850" s="159" t="s">
        <v>89</v>
      </c>
      <c r="AV850" s="12" t="s">
        <v>89</v>
      </c>
      <c r="AW850" s="12" t="s">
        <v>31</v>
      </c>
      <c r="AX850" s="12" t="s">
        <v>76</v>
      </c>
      <c r="AY850" s="159" t="s">
        <v>156</v>
      </c>
    </row>
    <row r="851" spans="2:51" s="12" customFormat="1">
      <c r="B851" s="158"/>
      <c r="D851" s="152" t="s">
        <v>160</v>
      </c>
      <c r="E851" s="159" t="s">
        <v>1</v>
      </c>
      <c r="F851" s="160" t="s">
        <v>938</v>
      </c>
      <c r="H851" s="161">
        <v>16.8</v>
      </c>
      <c r="I851" s="162"/>
      <c r="L851" s="158"/>
      <c r="M851" s="163"/>
      <c r="T851" s="164"/>
      <c r="AT851" s="159" t="s">
        <v>160</v>
      </c>
      <c r="AU851" s="159" t="s">
        <v>89</v>
      </c>
      <c r="AV851" s="12" t="s">
        <v>89</v>
      </c>
      <c r="AW851" s="12" t="s">
        <v>31</v>
      </c>
      <c r="AX851" s="12" t="s">
        <v>76</v>
      </c>
      <c r="AY851" s="159" t="s">
        <v>156</v>
      </c>
    </row>
    <row r="852" spans="2:51" s="12" customFormat="1">
      <c r="B852" s="158"/>
      <c r="D852" s="152" t="s">
        <v>160</v>
      </c>
      <c r="E852" s="159" t="s">
        <v>1</v>
      </c>
      <c r="F852" s="160" t="s">
        <v>939</v>
      </c>
      <c r="H852" s="161">
        <v>17.22</v>
      </c>
      <c r="I852" s="162"/>
      <c r="L852" s="158"/>
      <c r="M852" s="163"/>
      <c r="T852" s="164"/>
      <c r="AT852" s="159" t="s">
        <v>160</v>
      </c>
      <c r="AU852" s="159" t="s">
        <v>89</v>
      </c>
      <c r="AV852" s="12" t="s">
        <v>89</v>
      </c>
      <c r="AW852" s="12" t="s">
        <v>31</v>
      </c>
      <c r="AX852" s="12" t="s">
        <v>76</v>
      </c>
      <c r="AY852" s="159" t="s">
        <v>156</v>
      </c>
    </row>
    <row r="853" spans="2:51" s="12" customFormat="1">
      <c r="B853" s="158"/>
      <c r="D853" s="152" t="s">
        <v>160</v>
      </c>
      <c r="E853" s="159" t="s">
        <v>1</v>
      </c>
      <c r="F853" s="160" t="s">
        <v>940</v>
      </c>
      <c r="H853" s="161">
        <v>27.93</v>
      </c>
      <c r="I853" s="162"/>
      <c r="L853" s="158"/>
      <c r="M853" s="163"/>
      <c r="T853" s="164"/>
      <c r="AT853" s="159" t="s">
        <v>160</v>
      </c>
      <c r="AU853" s="159" t="s">
        <v>89</v>
      </c>
      <c r="AV853" s="12" t="s">
        <v>89</v>
      </c>
      <c r="AW853" s="12" t="s">
        <v>31</v>
      </c>
      <c r="AX853" s="12" t="s">
        <v>76</v>
      </c>
      <c r="AY853" s="159" t="s">
        <v>156</v>
      </c>
    </row>
    <row r="854" spans="2:51" s="12" customFormat="1">
      <c r="B854" s="158"/>
      <c r="D854" s="152" t="s">
        <v>160</v>
      </c>
      <c r="E854" s="159" t="s">
        <v>1</v>
      </c>
      <c r="F854" s="160" t="s">
        <v>941</v>
      </c>
      <c r="H854" s="161">
        <v>9.66</v>
      </c>
      <c r="I854" s="162"/>
      <c r="L854" s="158"/>
      <c r="M854" s="163"/>
      <c r="T854" s="164"/>
      <c r="AT854" s="159" t="s">
        <v>160</v>
      </c>
      <c r="AU854" s="159" t="s">
        <v>89</v>
      </c>
      <c r="AV854" s="12" t="s">
        <v>89</v>
      </c>
      <c r="AW854" s="12" t="s">
        <v>31</v>
      </c>
      <c r="AX854" s="12" t="s">
        <v>76</v>
      </c>
      <c r="AY854" s="159" t="s">
        <v>156</v>
      </c>
    </row>
    <row r="855" spans="2:51" s="12" customFormat="1">
      <c r="B855" s="158"/>
      <c r="D855" s="152" t="s">
        <v>160</v>
      </c>
      <c r="E855" s="159" t="s">
        <v>1</v>
      </c>
      <c r="F855" s="160" t="s">
        <v>942</v>
      </c>
      <c r="H855" s="161">
        <v>7.3710000000000004</v>
      </c>
      <c r="I855" s="162"/>
      <c r="L855" s="158"/>
      <c r="M855" s="163"/>
      <c r="T855" s="164"/>
      <c r="AT855" s="159" t="s">
        <v>160</v>
      </c>
      <c r="AU855" s="159" t="s">
        <v>89</v>
      </c>
      <c r="AV855" s="12" t="s">
        <v>89</v>
      </c>
      <c r="AW855" s="12" t="s">
        <v>31</v>
      </c>
      <c r="AX855" s="12" t="s">
        <v>76</v>
      </c>
      <c r="AY855" s="159" t="s">
        <v>156</v>
      </c>
    </row>
    <row r="856" spans="2:51" s="12" customFormat="1">
      <c r="B856" s="158"/>
      <c r="D856" s="152" t="s">
        <v>160</v>
      </c>
      <c r="E856" s="159" t="s">
        <v>1</v>
      </c>
      <c r="F856" s="160" t="s">
        <v>943</v>
      </c>
      <c r="H856" s="161">
        <v>10.08</v>
      </c>
      <c r="I856" s="162"/>
      <c r="L856" s="158"/>
      <c r="M856" s="163"/>
      <c r="T856" s="164"/>
      <c r="AT856" s="159" t="s">
        <v>160</v>
      </c>
      <c r="AU856" s="159" t="s">
        <v>89</v>
      </c>
      <c r="AV856" s="12" t="s">
        <v>89</v>
      </c>
      <c r="AW856" s="12" t="s">
        <v>31</v>
      </c>
      <c r="AX856" s="12" t="s">
        <v>76</v>
      </c>
      <c r="AY856" s="159" t="s">
        <v>156</v>
      </c>
    </row>
    <row r="857" spans="2:51" s="12" customFormat="1">
      <c r="B857" s="158"/>
      <c r="D857" s="152" t="s">
        <v>160</v>
      </c>
      <c r="E857" s="159" t="s">
        <v>1</v>
      </c>
      <c r="F857" s="160" t="s">
        <v>944</v>
      </c>
      <c r="H857" s="161">
        <v>9.8490000000000002</v>
      </c>
      <c r="I857" s="162"/>
      <c r="L857" s="158"/>
      <c r="M857" s="163"/>
      <c r="T857" s="164"/>
      <c r="AT857" s="159" t="s">
        <v>160</v>
      </c>
      <c r="AU857" s="159" t="s">
        <v>89</v>
      </c>
      <c r="AV857" s="12" t="s">
        <v>89</v>
      </c>
      <c r="AW857" s="12" t="s">
        <v>31</v>
      </c>
      <c r="AX857" s="12" t="s">
        <v>76</v>
      </c>
      <c r="AY857" s="159" t="s">
        <v>156</v>
      </c>
    </row>
    <row r="858" spans="2:51" s="15" customFormat="1">
      <c r="B858" s="193"/>
      <c r="D858" s="152" t="s">
        <v>160</v>
      </c>
      <c r="E858" s="194" t="s">
        <v>1</v>
      </c>
      <c r="F858" s="195" t="s">
        <v>945</v>
      </c>
      <c r="H858" s="196">
        <v>522.79999999999995</v>
      </c>
      <c r="I858" s="197"/>
      <c r="L858" s="193"/>
      <c r="M858" s="198"/>
      <c r="T858" s="199"/>
      <c r="AT858" s="194" t="s">
        <v>160</v>
      </c>
      <c r="AU858" s="194" t="s">
        <v>89</v>
      </c>
      <c r="AV858" s="15" t="s">
        <v>163</v>
      </c>
      <c r="AW858" s="15" t="s">
        <v>31</v>
      </c>
      <c r="AX858" s="15" t="s">
        <v>76</v>
      </c>
      <c r="AY858" s="194" t="s">
        <v>156</v>
      </c>
    </row>
    <row r="859" spans="2:51" s="11" customFormat="1">
      <c r="B859" s="151"/>
      <c r="D859" s="152" t="s">
        <v>160</v>
      </c>
      <c r="E859" s="153" t="s">
        <v>1</v>
      </c>
      <c r="F859" s="154" t="s">
        <v>946</v>
      </c>
      <c r="H859" s="153" t="s">
        <v>1</v>
      </c>
      <c r="I859" s="155"/>
      <c r="L859" s="151"/>
      <c r="M859" s="156"/>
      <c r="T859" s="157"/>
      <c r="AT859" s="153" t="s">
        <v>160</v>
      </c>
      <c r="AU859" s="153" t="s">
        <v>89</v>
      </c>
      <c r="AV859" s="11" t="s">
        <v>82</v>
      </c>
      <c r="AW859" s="11" t="s">
        <v>31</v>
      </c>
      <c r="AX859" s="11" t="s">
        <v>76</v>
      </c>
      <c r="AY859" s="153" t="s">
        <v>156</v>
      </c>
    </row>
    <row r="860" spans="2:51" s="12" customFormat="1">
      <c r="B860" s="158"/>
      <c r="D860" s="152" t="s">
        <v>160</v>
      </c>
      <c r="E860" s="159" t="s">
        <v>1</v>
      </c>
      <c r="F860" s="160" t="s">
        <v>947</v>
      </c>
      <c r="H860" s="161">
        <v>24.234000000000002</v>
      </c>
      <c r="I860" s="162"/>
      <c r="L860" s="158"/>
      <c r="M860" s="163"/>
      <c r="T860" s="164"/>
      <c r="AT860" s="159" t="s">
        <v>160</v>
      </c>
      <c r="AU860" s="159" t="s">
        <v>89</v>
      </c>
      <c r="AV860" s="12" t="s">
        <v>89</v>
      </c>
      <c r="AW860" s="12" t="s">
        <v>31</v>
      </c>
      <c r="AX860" s="12" t="s">
        <v>76</v>
      </c>
      <c r="AY860" s="159" t="s">
        <v>156</v>
      </c>
    </row>
    <row r="861" spans="2:51" s="12" customFormat="1">
      <c r="B861" s="158"/>
      <c r="D861" s="152" t="s">
        <v>160</v>
      </c>
      <c r="E861" s="159" t="s">
        <v>1</v>
      </c>
      <c r="F861" s="160" t="s">
        <v>948</v>
      </c>
      <c r="H861" s="161">
        <v>-3.6</v>
      </c>
      <c r="I861" s="162"/>
      <c r="L861" s="158"/>
      <c r="M861" s="163"/>
      <c r="T861" s="164"/>
      <c r="AT861" s="159" t="s">
        <v>160</v>
      </c>
      <c r="AU861" s="159" t="s">
        <v>89</v>
      </c>
      <c r="AV861" s="12" t="s">
        <v>89</v>
      </c>
      <c r="AW861" s="12" t="s">
        <v>31</v>
      </c>
      <c r="AX861" s="12" t="s">
        <v>76</v>
      </c>
      <c r="AY861" s="159" t="s">
        <v>156</v>
      </c>
    </row>
    <row r="862" spans="2:51" s="12" customFormat="1">
      <c r="B862" s="158"/>
      <c r="D862" s="152" t="s">
        <v>160</v>
      </c>
      <c r="E862" s="159" t="s">
        <v>1</v>
      </c>
      <c r="F862" s="160" t="s">
        <v>949</v>
      </c>
      <c r="H862" s="161">
        <v>39.06</v>
      </c>
      <c r="I862" s="162"/>
      <c r="L862" s="158"/>
      <c r="M862" s="163"/>
      <c r="T862" s="164"/>
      <c r="AT862" s="159" t="s">
        <v>160</v>
      </c>
      <c r="AU862" s="159" t="s">
        <v>89</v>
      </c>
      <c r="AV862" s="12" t="s">
        <v>89</v>
      </c>
      <c r="AW862" s="12" t="s">
        <v>31</v>
      </c>
      <c r="AX862" s="12" t="s">
        <v>76</v>
      </c>
      <c r="AY862" s="159" t="s">
        <v>156</v>
      </c>
    </row>
    <row r="863" spans="2:51" s="12" customFormat="1">
      <c r="B863" s="158"/>
      <c r="D863" s="152" t="s">
        <v>160</v>
      </c>
      <c r="E863" s="159" t="s">
        <v>1</v>
      </c>
      <c r="F863" s="160" t="s">
        <v>950</v>
      </c>
      <c r="H863" s="161">
        <v>-1.68</v>
      </c>
      <c r="I863" s="162"/>
      <c r="L863" s="158"/>
      <c r="M863" s="163"/>
      <c r="T863" s="164"/>
      <c r="AT863" s="159" t="s">
        <v>160</v>
      </c>
      <c r="AU863" s="159" t="s">
        <v>89</v>
      </c>
      <c r="AV863" s="12" t="s">
        <v>89</v>
      </c>
      <c r="AW863" s="12" t="s">
        <v>31</v>
      </c>
      <c r="AX863" s="12" t="s">
        <v>76</v>
      </c>
      <c r="AY863" s="159" t="s">
        <v>156</v>
      </c>
    </row>
    <row r="864" spans="2:51" s="12" customFormat="1">
      <c r="B864" s="158"/>
      <c r="D864" s="152" t="s">
        <v>160</v>
      </c>
      <c r="E864" s="159" t="s">
        <v>1</v>
      </c>
      <c r="F864" s="160" t="s">
        <v>951</v>
      </c>
      <c r="H864" s="161">
        <v>0.72</v>
      </c>
      <c r="I864" s="162"/>
      <c r="L864" s="158"/>
      <c r="M864" s="163"/>
      <c r="T864" s="164"/>
      <c r="AT864" s="159" t="s">
        <v>160</v>
      </c>
      <c r="AU864" s="159" t="s">
        <v>89</v>
      </c>
      <c r="AV864" s="12" t="s">
        <v>89</v>
      </c>
      <c r="AW864" s="12" t="s">
        <v>31</v>
      </c>
      <c r="AX864" s="12" t="s">
        <v>76</v>
      </c>
      <c r="AY864" s="159" t="s">
        <v>156</v>
      </c>
    </row>
    <row r="865" spans="2:65" s="12" customFormat="1">
      <c r="B865" s="158"/>
      <c r="D865" s="152" t="s">
        <v>160</v>
      </c>
      <c r="E865" s="159" t="s">
        <v>1</v>
      </c>
      <c r="F865" s="160" t="s">
        <v>952</v>
      </c>
      <c r="H865" s="161">
        <v>19.95</v>
      </c>
      <c r="I865" s="162"/>
      <c r="L865" s="158"/>
      <c r="M865" s="163"/>
      <c r="T865" s="164"/>
      <c r="AT865" s="159" t="s">
        <v>160</v>
      </c>
      <c r="AU865" s="159" t="s">
        <v>89</v>
      </c>
      <c r="AV865" s="12" t="s">
        <v>89</v>
      </c>
      <c r="AW865" s="12" t="s">
        <v>31</v>
      </c>
      <c r="AX865" s="12" t="s">
        <v>76</v>
      </c>
      <c r="AY865" s="159" t="s">
        <v>156</v>
      </c>
    </row>
    <row r="866" spans="2:65" s="12" customFormat="1">
      <c r="B866" s="158"/>
      <c r="D866" s="152" t="s">
        <v>160</v>
      </c>
      <c r="E866" s="159" t="s">
        <v>1</v>
      </c>
      <c r="F866" s="160" t="s">
        <v>953</v>
      </c>
      <c r="H866" s="161">
        <v>0.2</v>
      </c>
      <c r="I866" s="162"/>
      <c r="L866" s="158"/>
      <c r="M866" s="163"/>
      <c r="T866" s="164"/>
      <c r="AT866" s="159" t="s">
        <v>160</v>
      </c>
      <c r="AU866" s="159" t="s">
        <v>89</v>
      </c>
      <c r="AV866" s="12" t="s">
        <v>89</v>
      </c>
      <c r="AW866" s="12" t="s">
        <v>31</v>
      </c>
      <c r="AX866" s="12" t="s">
        <v>76</v>
      </c>
      <c r="AY866" s="159" t="s">
        <v>156</v>
      </c>
    </row>
    <row r="867" spans="2:65" s="12" customFormat="1">
      <c r="B867" s="158"/>
      <c r="D867" s="152" t="s">
        <v>160</v>
      </c>
      <c r="E867" s="159" t="s">
        <v>1</v>
      </c>
      <c r="F867" s="160" t="s">
        <v>954</v>
      </c>
      <c r="H867" s="161">
        <v>23.94</v>
      </c>
      <c r="I867" s="162"/>
      <c r="L867" s="158"/>
      <c r="M867" s="163"/>
      <c r="T867" s="164"/>
      <c r="AT867" s="159" t="s">
        <v>160</v>
      </c>
      <c r="AU867" s="159" t="s">
        <v>89</v>
      </c>
      <c r="AV867" s="12" t="s">
        <v>89</v>
      </c>
      <c r="AW867" s="12" t="s">
        <v>31</v>
      </c>
      <c r="AX867" s="12" t="s">
        <v>76</v>
      </c>
      <c r="AY867" s="159" t="s">
        <v>156</v>
      </c>
    </row>
    <row r="868" spans="2:65" s="12" customFormat="1">
      <c r="B868" s="158"/>
      <c r="D868" s="152" t="s">
        <v>160</v>
      </c>
      <c r="E868" s="159" t="s">
        <v>1</v>
      </c>
      <c r="F868" s="160" t="s">
        <v>532</v>
      </c>
      <c r="H868" s="161">
        <v>-1.8</v>
      </c>
      <c r="I868" s="162"/>
      <c r="L868" s="158"/>
      <c r="M868" s="163"/>
      <c r="T868" s="164"/>
      <c r="AT868" s="159" t="s">
        <v>160</v>
      </c>
      <c r="AU868" s="159" t="s">
        <v>89</v>
      </c>
      <c r="AV868" s="12" t="s">
        <v>89</v>
      </c>
      <c r="AW868" s="12" t="s">
        <v>31</v>
      </c>
      <c r="AX868" s="12" t="s">
        <v>76</v>
      </c>
      <c r="AY868" s="159" t="s">
        <v>156</v>
      </c>
    </row>
    <row r="869" spans="2:65" s="12" customFormat="1">
      <c r="B869" s="158"/>
      <c r="D869" s="152" t="s">
        <v>160</v>
      </c>
      <c r="E869" s="159" t="s">
        <v>1</v>
      </c>
      <c r="F869" s="160" t="s">
        <v>955</v>
      </c>
      <c r="H869" s="161">
        <v>0.36</v>
      </c>
      <c r="I869" s="162"/>
      <c r="L869" s="158"/>
      <c r="M869" s="163"/>
      <c r="T869" s="164"/>
      <c r="AT869" s="159" t="s">
        <v>160</v>
      </c>
      <c r="AU869" s="159" t="s">
        <v>89</v>
      </c>
      <c r="AV869" s="12" t="s">
        <v>89</v>
      </c>
      <c r="AW869" s="12" t="s">
        <v>31</v>
      </c>
      <c r="AX869" s="12" t="s">
        <v>76</v>
      </c>
      <c r="AY869" s="159" t="s">
        <v>156</v>
      </c>
    </row>
    <row r="870" spans="2:65" s="12" customFormat="1">
      <c r="B870" s="158"/>
      <c r="D870" s="152" t="s">
        <v>160</v>
      </c>
      <c r="E870" s="159" t="s">
        <v>1</v>
      </c>
      <c r="F870" s="160" t="s">
        <v>956</v>
      </c>
      <c r="H870" s="161">
        <v>39.9</v>
      </c>
      <c r="I870" s="162"/>
      <c r="L870" s="158"/>
      <c r="M870" s="163"/>
      <c r="T870" s="164"/>
      <c r="AT870" s="159" t="s">
        <v>160</v>
      </c>
      <c r="AU870" s="159" t="s">
        <v>89</v>
      </c>
      <c r="AV870" s="12" t="s">
        <v>89</v>
      </c>
      <c r="AW870" s="12" t="s">
        <v>31</v>
      </c>
      <c r="AX870" s="12" t="s">
        <v>76</v>
      </c>
      <c r="AY870" s="159" t="s">
        <v>156</v>
      </c>
    </row>
    <row r="871" spans="2:65" s="12" customFormat="1">
      <c r="B871" s="158"/>
      <c r="D871" s="152" t="s">
        <v>160</v>
      </c>
      <c r="E871" s="159" t="s">
        <v>1</v>
      </c>
      <c r="F871" s="160" t="s">
        <v>532</v>
      </c>
      <c r="H871" s="161">
        <v>-1.8</v>
      </c>
      <c r="I871" s="162"/>
      <c r="L871" s="158"/>
      <c r="M871" s="163"/>
      <c r="T871" s="164"/>
      <c r="AT871" s="159" t="s">
        <v>160</v>
      </c>
      <c r="AU871" s="159" t="s">
        <v>89</v>
      </c>
      <c r="AV871" s="12" t="s">
        <v>89</v>
      </c>
      <c r="AW871" s="12" t="s">
        <v>31</v>
      </c>
      <c r="AX871" s="12" t="s">
        <v>76</v>
      </c>
      <c r="AY871" s="159" t="s">
        <v>156</v>
      </c>
    </row>
    <row r="872" spans="2:65" s="12" customFormat="1">
      <c r="B872" s="158"/>
      <c r="D872" s="152" t="s">
        <v>160</v>
      </c>
      <c r="E872" s="159" t="s">
        <v>1</v>
      </c>
      <c r="F872" s="160" t="s">
        <v>957</v>
      </c>
      <c r="H872" s="161">
        <v>-0.72</v>
      </c>
      <c r="I872" s="162"/>
      <c r="L872" s="158"/>
      <c r="M872" s="163"/>
      <c r="T872" s="164"/>
      <c r="AT872" s="159" t="s">
        <v>160</v>
      </c>
      <c r="AU872" s="159" t="s">
        <v>89</v>
      </c>
      <c r="AV872" s="12" t="s">
        <v>89</v>
      </c>
      <c r="AW872" s="12" t="s">
        <v>31</v>
      </c>
      <c r="AX872" s="12" t="s">
        <v>76</v>
      </c>
      <c r="AY872" s="159" t="s">
        <v>156</v>
      </c>
    </row>
    <row r="873" spans="2:65" s="12" customFormat="1">
      <c r="B873" s="158"/>
      <c r="D873" s="152" t="s">
        <v>160</v>
      </c>
      <c r="E873" s="159" t="s">
        <v>1</v>
      </c>
      <c r="F873" s="160" t="s">
        <v>958</v>
      </c>
      <c r="H873" s="161">
        <v>2.25</v>
      </c>
      <c r="I873" s="162"/>
      <c r="L873" s="158"/>
      <c r="M873" s="163"/>
      <c r="T873" s="164"/>
      <c r="AT873" s="159" t="s">
        <v>160</v>
      </c>
      <c r="AU873" s="159" t="s">
        <v>89</v>
      </c>
      <c r="AV873" s="12" t="s">
        <v>89</v>
      </c>
      <c r="AW873" s="12" t="s">
        <v>31</v>
      </c>
      <c r="AX873" s="12" t="s">
        <v>76</v>
      </c>
      <c r="AY873" s="159" t="s">
        <v>156</v>
      </c>
    </row>
    <row r="874" spans="2:65" s="15" customFormat="1">
      <c r="B874" s="193"/>
      <c r="D874" s="152" t="s">
        <v>160</v>
      </c>
      <c r="E874" s="194" t="s">
        <v>1</v>
      </c>
      <c r="F874" s="195" t="s">
        <v>959</v>
      </c>
      <c r="H874" s="196">
        <v>141.01400000000001</v>
      </c>
      <c r="I874" s="197"/>
      <c r="L874" s="193"/>
      <c r="M874" s="198"/>
      <c r="T874" s="199"/>
      <c r="AT874" s="194" t="s">
        <v>160</v>
      </c>
      <c r="AU874" s="194" t="s">
        <v>89</v>
      </c>
      <c r="AV874" s="15" t="s">
        <v>163</v>
      </c>
      <c r="AW874" s="15" t="s">
        <v>31</v>
      </c>
      <c r="AX874" s="15" t="s">
        <v>76</v>
      </c>
      <c r="AY874" s="194" t="s">
        <v>156</v>
      </c>
    </row>
    <row r="875" spans="2:65" s="13" customFormat="1">
      <c r="B875" s="165"/>
      <c r="D875" s="152" t="s">
        <v>160</v>
      </c>
      <c r="E875" s="166" t="s">
        <v>960</v>
      </c>
      <c r="F875" s="167" t="s">
        <v>161</v>
      </c>
      <c r="H875" s="168">
        <v>1028.5440000000001</v>
      </c>
      <c r="I875" s="169"/>
      <c r="L875" s="165"/>
      <c r="M875" s="170"/>
      <c r="T875" s="171"/>
      <c r="AT875" s="166" t="s">
        <v>160</v>
      </c>
      <c r="AU875" s="166" t="s">
        <v>89</v>
      </c>
      <c r="AV875" s="13" t="s">
        <v>155</v>
      </c>
      <c r="AW875" s="13" t="s">
        <v>31</v>
      </c>
      <c r="AX875" s="13" t="s">
        <v>82</v>
      </c>
      <c r="AY875" s="166" t="s">
        <v>156</v>
      </c>
    </row>
    <row r="876" spans="2:65" s="10" customFormat="1" ht="22.9" customHeight="1">
      <c r="B876" s="126"/>
      <c r="D876" s="127" t="s">
        <v>75</v>
      </c>
      <c r="E876" s="191" t="s">
        <v>961</v>
      </c>
      <c r="F876" s="191" t="s">
        <v>962</v>
      </c>
      <c r="I876" s="129"/>
      <c r="J876" s="192">
        <v>0</v>
      </c>
      <c r="L876" s="126"/>
      <c r="M876" s="131"/>
      <c r="P876" s="132">
        <f>SUM(P877:P946)</f>
        <v>0</v>
      </c>
      <c r="R876" s="132">
        <f>SUM(R877:R946)</f>
        <v>0.39636542999999996</v>
      </c>
      <c r="T876" s="133">
        <f>SUM(T877:T946)</f>
        <v>0.13799999999999998</v>
      </c>
      <c r="AR876" s="127" t="s">
        <v>82</v>
      </c>
      <c r="AT876" s="134" t="s">
        <v>75</v>
      </c>
      <c r="AU876" s="134" t="s">
        <v>82</v>
      </c>
      <c r="AY876" s="127" t="s">
        <v>156</v>
      </c>
      <c r="BK876" s="135">
        <f>SUM(BK877:BK946)</f>
        <v>0</v>
      </c>
    </row>
    <row r="877" spans="2:65" s="1" customFormat="1" ht="37.9" customHeight="1">
      <c r="B877" s="136"/>
      <c r="C877" s="137" t="s">
        <v>963</v>
      </c>
      <c r="D877" s="137" t="s">
        <v>157</v>
      </c>
      <c r="E877" s="138" t="s">
        <v>964</v>
      </c>
      <c r="F877" s="139" t="s">
        <v>965</v>
      </c>
      <c r="G877" s="140" t="s">
        <v>178</v>
      </c>
      <c r="H877" s="141">
        <v>7</v>
      </c>
      <c r="I877" s="142"/>
      <c r="J877" s="143">
        <v>0</v>
      </c>
      <c r="K877" s="144"/>
      <c r="L877" s="32"/>
      <c r="M877" s="145" t="s">
        <v>1</v>
      </c>
      <c r="N877" s="146" t="s">
        <v>42</v>
      </c>
      <c r="P877" s="147">
        <f>O877*H877</f>
        <v>0</v>
      </c>
      <c r="Q877" s="147">
        <v>7.3099999999999997E-3</v>
      </c>
      <c r="R877" s="147">
        <f>Q877*H877</f>
        <v>5.117E-2</v>
      </c>
      <c r="S877" s="147">
        <v>0</v>
      </c>
      <c r="T877" s="148">
        <f>S877*H877</f>
        <v>0</v>
      </c>
      <c r="AR877" s="149" t="s">
        <v>155</v>
      </c>
      <c r="AT877" s="149" t="s">
        <v>157</v>
      </c>
      <c r="AU877" s="149" t="s">
        <v>89</v>
      </c>
      <c r="AY877" s="17" t="s">
        <v>156</v>
      </c>
      <c r="BE877" s="150">
        <f>IF(N877="základná",J877,0)</f>
        <v>0</v>
      </c>
      <c r="BF877" s="150">
        <f>IF(N877="znížená",J877,0)</f>
        <v>0</v>
      </c>
      <c r="BG877" s="150">
        <f>IF(N877="zákl. prenesená",J877,0)</f>
        <v>0</v>
      </c>
      <c r="BH877" s="150">
        <f>IF(N877="zníž. prenesená",J877,0)</f>
        <v>0</v>
      </c>
      <c r="BI877" s="150">
        <f>IF(N877="nulová",J877,0)</f>
        <v>0</v>
      </c>
      <c r="BJ877" s="17" t="s">
        <v>89</v>
      </c>
      <c r="BK877" s="150">
        <f>ROUND(I877*H877,2)</f>
        <v>0</v>
      </c>
      <c r="BL877" s="17" t="s">
        <v>155</v>
      </c>
      <c r="BM877" s="149" t="s">
        <v>966</v>
      </c>
    </row>
    <row r="878" spans="2:65" s="11" customFormat="1" ht="22.5">
      <c r="B878" s="151"/>
      <c r="D878" s="152" t="s">
        <v>160</v>
      </c>
      <c r="E878" s="153" t="s">
        <v>1</v>
      </c>
      <c r="F878" s="154" t="s">
        <v>967</v>
      </c>
      <c r="H878" s="153" t="s">
        <v>1</v>
      </c>
      <c r="I878" s="155"/>
      <c r="L878" s="151"/>
      <c r="M878" s="156"/>
      <c r="T878" s="157"/>
      <c r="AT878" s="153" t="s">
        <v>160</v>
      </c>
      <c r="AU878" s="153" t="s">
        <v>89</v>
      </c>
      <c r="AV878" s="11" t="s">
        <v>82</v>
      </c>
      <c r="AW878" s="11" t="s">
        <v>31</v>
      </c>
      <c r="AX878" s="11" t="s">
        <v>76</v>
      </c>
      <c r="AY878" s="153" t="s">
        <v>156</v>
      </c>
    </row>
    <row r="879" spans="2:65" s="11" customFormat="1">
      <c r="B879" s="151"/>
      <c r="D879" s="152" t="s">
        <v>160</v>
      </c>
      <c r="E879" s="153" t="s">
        <v>1</v>
      </c>
      <c r="F879" s="154" t="s">
        <v>968</v>
      </c>
      <c r="H879" s="153" t="s">
        <v>1</v>
      </c>
      <c r="I879" s="155"/>
      <c r="L879" s="151"/>
      <c r="M879" s="156"/>
      <c r="T879" s="157"/>
      <c r="AT879" s="153" t="s">
        <v>160</v>
      </c>
      <c r="AU879" s="153" t="s">
        <v>89</v>
      </c>
      <c r="AV879" s="11" t="s">
        <v>82</v>
      </c>
      <c r="AW879" s="11" t="s">
        <v>31</v>
      </c>
      <c r="AX879" s="11" t="s">
        <v>76</v>
      </c>
      <c r="AY879" s="153" t="s">
        <v>156</v>
      </c>
    </row>
    <row r="880" spans="2:65" s="11" customFormat="1">
      <c r="B880" s="151"/>
      <c r="D880" s="152" t="s">
        <v>160</v>
      </c>
      <c r="E880" s="153" t="s">
        <v>1</v>
      </c>
      <c r="F880" s="154" t="s">
        <v>969</v>
      </c>
      <c r="H880" s="153" t="s">
        <v>1</v>
      </c>
      <c r="I880" s="155"/>
      <c r="L880" s="151"/>
      <c r="M880" s="156"/>
      <c r="T880" s="157"/>
      <c r="AT880" s="153" t="s">
        <v>160</v>
      </c>
      <c r="AU880" s="153" t="s">
        <v>89</v>
      </c>
      <c r="AV880" s="11" t="s">
        <v>82</v>
      </c>
      <c r="AW880" s="11" t="s">
        <v>31</v>
      </c>
      <c r="AX880" s="11" t="s">
        <v>76</v>
      </c>
      <c r="AY880" s="153" t="s">
        <v>156</v>
      </c>
    </row>
    <row r="881" spans="2:65" s="11" customFormat="1">
      <c r="B881" s="151"/>
      <c r="D881" s="152" t="s">
        <v>160</v>
      </c>
      <c r="E881" s="153" t="s">
        <v>1</v>
      </c>
      <c r="F881" s="154" t="s">
        <v>970</v>
      </c>
      <c r="H881" s="153" t="s">
        <v>1</v>
      </c>
      <c r="I881" s="155"/>
      <c r="L881" s="151"/>
      <c r="M881" s="156"/>
      <c r="T881" s="157"/>
      <c r="AT881" s="153" t="s">
        <v>160</v>
      </c>
      <c r="AU881" s="153" t="s">
        <v>89</v>
      </c>
      <c r="AV881" s="11" t="s">
        <v>82</v>
      </c>
      <c r="AW881" s="11" t="s">
        <v>31</v>
      </c>
      <c r="AX881" s="11" t="s">
        <v>76</v>
      </c>
      <c r="AY881" s="153" t="s">
        <v>156</v>
      </c>
    </row>
    <row r="882" spans="2:65" s="11" customFormat="1">
      <c r="B882" s="151"/>
      <c r="D882" s="152" t="s">
        <v>160</v>
      </c>
      <c r="E882" s="153" t="s">
        <v>1</v>
      </c>
      <c r="F882" s="154" t="s">
        <v>971</v>
      </c>
      <c r="H882" s="153" t="s">
        <v>1</v>
      </c>
      <c r="I882" s="155"/>
      <c r="L882" s="151"/>
      <c r="M882" s="156"/>
      <c r="T882" s="157"/>
      <c r="AT882" s="153" t="s">
        <v>160</v>
      </c>
      <c r="AU882" s="153" t="s">
        <v>89</v>
      </c>
      <c r="AV882" s="11" t="s">
        <v>82</v>
      </c>
      <c r="AW882" s="11" t="s">
        <v>31</v>
      </c>
      <c r="AX882" s="11" t="s">
        <v>76</v>
      </c>
      <c r="AY882" s="153" t="s">
        <v>156</v>
      </c>
    </row>
    <row r="883" spans="2:65" s="11" customFormat="1">
      <c r="B883" s="151"/>
      <c r="D883" s="152" t="s">
        <v>160</v>
      </c>
      <c r="E883" s="153" t="s">
        <v>1</v>
      </c>
      <c r="F883" s="154" t="s">
        <v>972</v>
      </c>
      <c r="H883" s="153" t="s">
        <v>1</v>
      </c>
      <c r="I883" s="155"/>
      <c r="L883" s="151"/>
      <c r="M883" s="156"/>
      <c r="T883" s="157"/>
      <c r="AT883" s="153" t="s">
        <v>160</v>
      </c>
      <c r="AU883" s="153" t="s">
        <v>89</v>
      </c>
      <c r="AV883" s="11" t="s">
        <v>82</v>
      </c>
      <c r="AW883" s="11" t="s">
        <v>31</v>
      </c>
      <c r="AX883" s="11" t="s">
        <v>76</v>
      </c>
      <c r="AY883" s="153" t="s">
        <v>156</v>
      </c>
    </row>
    <row r="884" spans="2:65" s="11" customFormat="1">
      <c r="B884" s="151"/>
      <c r="D884" s="152" t="s">
        <v>160</v>
      </c>
      <c r="E884" s="153" t="s">
        <v>1</v>
      </c>
      <c r="F884" s="154" t="s">
        <v>973</v>
      </c>
      <c r="H884" s="153" t="s">
        <v>1</v>
      </c>
      <c r="I884" s="155"/>
      <c r="L884" s="151"/>
      <c r="M884" s="156"/>
      <c r="T884" s="157"/>
      <c r="AT884" s="153" t="s">
        <v>160</v>
      </c>
      <c r="AU884" s="153" t="s">
        <v>89</v>
      </c>
      <c r="AV884" s="11" t="s">
        <v>82</v>
      </c>
      <c r="AW884" s="11" t="s">
        <v>31</v>
      </c>
      <c r="AX884" s="11" t="s">
        <v>76</v>
      </c>
      <c r="AY884" s="153" t="s">
        <v>156</v>
      </c>
    </row>
    <row r="885" spans="2:65" s="11" customFormat="1">
      <c r="B885" s="151"/>
      <c r="D885" s="152" t="s">
        <v>160</v>
      </c>
      <c r="E885" s="153" t="s">
        <v>1</v>
      </c>
      <c r="F885" s="154" t="s">
        <v>974</v>
      </c>
      <c r="H885" s="153" t="s">
        <v>1</v>
      </c>
      <c r="I885" s="155"/>
      <c r="L885" s="151"/>
      <c r="M885" s="156"/>
      <c r="T885" s="157"/>
      <c r="AT885" s="153" t="s">
        <v>160</v>
      </c>
      <c r="AU885" s="153" t="s">
        <v>89</v>
      </c>
      <c r="AV885" s="11" t="s">
        <v>82</v>
      </c>
      <c r="AW885" s="11" t="s">
        <v>31</v>
      </c>
      <c r="AX885" s="11" t="s">
        <v>76</v>
      </c>
      <c r="AY885" s="153" t="s">
        <v>156</v>
      </c>
    </row>
    <row r="886" spans="2:65" s="11" customFormat="1">
      <c r="B886" s="151"/>
      <c r="D886" s="152" t="s">
        <v>160</v>
      </c>
      <c r="E886" s="153" t="s">
        <v>1</v>
      </c>
      <c r="F886" s="154" t="s">
        <v>975</v>
      </c>
      <c r="H886" s="153" t="s">
        <v>1</v>
      </c>
      <c r="I886" s="155"/>
      <c r="L886" s="151"/>
      <c r="M886" s="156"/>
      <c r="T886" s="157"/>
      <c r="AT886" s="153" t="s">
        <v>160</v>
      </c>
      <c r="AU886" s="153" t="s">
        <v>89</v>
      </c>
      <c r="AV886" s="11" t="s">
        <v>82</v>
      </c>
      <c r="AW886" s="11" t="s">
        <v>31</v>
      </c>
      <c r="AX886" s="11" t="s">
        <v>76</v>
      </c>
      <c r="AY886" s="153" t="s">
        <v>156</v>
      </c>
    </row>
    <row r="887" spans="2:65" s="11" customFormat="1">
      <c r="B887" s="151"/>
      <c r="D887" s="152" t="s">
        <v>160</v>
      </c>
      <c r="E887" s="153" t="s">
        <v>1</v>
      </c>
      <c r="F887" s="154" t="s">
        <v>976</v>
      </c>
      <c r="H887" s="153" t="s">
        <v>1</v>
      </c>
      <c r="I887" s="155"/>
      <c r="L887" s="151"/>
      <c r="M887" s="156"/>
      <c r="T887" s="157"/>
      <c r="AT887" s="153" t="s">
        <v>160</v>
      </c>
      <c r="AU887" s="153" t="s">
        <v>89</v>
      </c>
      <c r="AV887" s="11" t="s">
        <v>82</v>
      </c>
      <c r="AW887" s="11" t="s">
        <v>31</v>
      </c>
      <c r="AX887" s="11" t="s">
        <v>76</v>
      </c>
      <c r="AY887" s="153" t="s">
        <v>156</v>
      </c>
    </row>
    <row r="888" spans="2:65" s="11" customFormat="1" ht="22.5">
      <c r="B888" s="151"/>
      <c r="D888" s="152" t="s">
        <v>160</v>
      </c>
      <c r="E888" s="153" t="s">
        <v>1</v>
      </c>
      <c r="F888" s="154" t="s">
        <v>977</v>
      </c>
      <c r="H888" s="153" t="s">
        <v>1</v>
      </c>
      <c r="I888" s="155"/>
      <c r="L888" s="151"/>
      <c r="M888" s="156"/>
      <c r="T888" s="157"/>
      <c r="AT888" s="153" t="s">
        <v>160</v>
      </c>
      <c r="AU888" s="153" t="s">
        <v>89</v>
      </c>
      <c r="AV888" s="11" t="s">
        <v>82</v>
      </c>
      <c r="AW888" s="11" t="s">
        <v>31</v>
      </c>
      <c r="AX888" s="11" t="s">
        <v>76</v>
      </c>
      <c r="AY888" s="153" t="s">
        <v>156</v>
      </c>
    </row>
    <row r="889" spans="2:65" s="11" customFormat="1" ht="22.5">
      <c r="B889" s="151"/>
      <c r="D889" s="152" t="s">
        <v>160</v>
      </c>
      <c r="E889" s="153" t="s">
        <v>1</v>
      </c>
      <c r="F889" s="154" t="s">
        <v>978</v>
      </c>
      <c r="H889" s="153" t="s">
        <v>1</v>
      </c>
      <c r="I889" s="155"/>
      <c r="L889" s="151"/>
      <c r="M889" s="156"/>
      <c r="T889" s="157"/>
      <c r="AT889" s="153" t="s">
        <v>160</v>
      </c>
      <c r="AU889" s="153" t="s">
        <v>89</v>
      </c>
      <c r="AV889" s="11" t="s">
        <v>82</v>
      </c>
      <c r="AW889" s="11" t="s">
        <v>31</v>
      </c>
      <c r="AX889" s="11" t="s">
        <v>76</v>
      </c>
      <c r="AY889" s="153" t="s">
        <v>156</v>
      </c>
    </row>
    <row r="890" spans="2:65" s="12" customFormat="1">
      <c r="B890" s="158"/>
      <c r="D890" s="152" t="s">
        <v>160</v>
      </c>
      <c r="E890" s="159" t="s">
        <v>1</v>
      </c>
      <c r="F890" s="160" t="s">
        <v>979</v>
      </c>
      <c r="H890" s="161">
        <v>7</v>
      </c>
      <c r="I890" s="162"/>
      <c r="L890" s="158"/>
      <c r="M890" s="163"/>
      <c r="T890" s="164"/>
      <c r="AT890" s="159" t="s">
        <v>160</v>
      </c>
      <c r="AU890" s="159" t="s">
        <v>89</v>
      </c>
      <c r="AV890" s="12" t="s">
        <v>89</v>
      </c>
      <c r="AW890" s="12" t="s">
        <v>31</v>
      </c>
      <c r="AX890" s="12" t="s">
        <v>76</v>
      </c>
      <c r="AY890" s="159" t="s">
        <v>156</v>
      </c>
    </row>
    <row r="891" spans="2:65" s="11" customFormat="1">
      <c r="B891" s="151"/>
      <c r="D891" s="152" t="s">
        <v>160</v>
      </c>
      <c r="E891" s="153" t="s">
        <v>1</v>
      </c>
      <c r="F891" s="154" t="s">
        <v>980</v>
      </c>
      <c r="H891" s="153" t="s">
        <v>1</v>
      </c>
      <c r="I891" s="155"/>
      <c r="L891" s="151"/>
      <c r="M891" s="156"/>
      <c r="T891" s="157"/>
      <c r="AT891" s="153" t="s">
        <v>160</v>
      </c>
      <c r="AU891" s="153" t="s">
        <v>89</v>
      </c>
      <c r="AV891" s="11" t="s">
        <v>82</v>
      </c>
      <c r="AW891" s="11" t="s">
        <v>31</v>
      </c>
      <c r="AX891" s="11" t="s">
        <v>76</v>
      </c>
      <c r="AY891" s="153" t="s">
        <v>156</v>
      </c>
    </row>
    <row r="892" spans="2:65" s="15" customFormat="1">
      <c r="B892" s="193"/>
      <c r="D892" s="152" t="s">
        <v>160</v>
      </c>
      <c r="E892" s="194" t="s">
        <v>1</v>
      </c>
      <c r="F892" s="195" t="s">
        <v>278</v>
      </c>
      <c r="H892" s="196">
        <v>7</v>
      </c>
      <c r="I892" s="197"/>
      <c r="L892" s="193"/>
      <c r="M892" s="198"/>
      <c r="T892" s="199"/>
      <c r="AT892" s="194" t="s">
        <v>160</v>
      </c>
      <c r="AU892" s="194" t="s">
        <v>89</v>
      </c>
      <c r="AV892" s="15" t="s">
        <v>163</v>
      </c>
      <c r="AW892" s="15" t="s">
        <v>31</v>
      </c>
      <c r="AX892" s="15" t="s">
        <v>76</v>
      </c>
      <c r="AY892" s="194" t="s">
        <v>156</v>
      </c>
    </row>
    <row r="893" spans="2:65" s="13" customFormat="1">
      <c r="B893" s="165"/>
      <c r="D893" s="152" t="s">
        <v>160</v>
      </c>
      <c r="E893" s="166" t="s">
        <v>1</v>
      </c>
      <c r="F893" s="167" t="s">
        <v>161</v>
      </c>
      <c r="H893" s="168">
        <v>7</v>
      </c>
      <c r="I893" s="169"/>
      <c r="L893" s="165"/>
      <c r="M893" s="170"/>
      <c r="T893" s="171"/>
      <c r="AT893" s="166" t="s">
        <v>160</v>
      </c>
      <c r="AU893" s="166" t="s">
        <v>89</v>
      </c>
      <c r="AV893" s="13" t="s">
        <v>155</v>
      </c>
      <c r="AW893" s="13" t="s">
        <v>31</v>
      </c>
      <c r="AX893" s="13" t="s">
        <v>82</v>
      </c>
      <c r="AY893" s="166" t="s">
        <v>156</v>
      </c>
    </row>
    <row r="894" spans="2:65" s="1" customFormat="1" ht="24.2" customHeight="1">
      <c r="B894" s="136"/>
      <c r="C894" s="137" t="s">
        <v>981</v>
      </c>
      <c r="D894" s="137" t="s">
        <v>157</v>
      </c>
      <c r="E894" s="138" t="s">
        <v>982</v>
      </c>
      <c r="F894" s="139" t="s">
        <v>983</v>
      </c>
      <c r="G894" s="140" t="s">
        <v>178</v>
      </c>
      <c r="H894" s="141">
        <v>7</v>
      </c>
      <c r="I894" s="142"/>
      <c r="J894" s="143">
        <v>0</v>
      </c>
      <c r="K894" s="144"/>
      <c r="L894" s="32"/>
      <c r="M894" s="145" t="s">
        <v>1</v>
      </c>
      <c r="N894" s="146" t="s">
        <v>42</v>
      </c>
      <c r="P894" s="147">
        <f>O894*H894</f>
        <v>0</v>
      </c>
      <c r="Q894" s="147">
        <v>0</v>
      </c>
      <c r="R894" s="147">
        <f>Q894*H894</f>
        <v>0</v>
      </c>
      <c r="S894" s="147">
        <v>0</v>
      </c>
      <c r="T894" s="148">
        <f>S894*H894</f>
        <v>0</v>
      </c>
      <c r="AR894" s="149" t="s">
        <v>155</v>
      </c>
      <c r="AT894" s="149" t="s">
        <v>157</v>
      </c>
      <c r="AU894" s="149" t="s">
        <v>89</v>
      </c>
      <c r="AY894" s="17" t="s">
        <v>156</v>
      </c>
      <c r="BE894" s="150">
        <f>IF(N894="základná",J894,0)</f>
        <v>0</v>
      </c>
      <c r="BF894" s="150">
        <f>IF(N894="znížená",J894,0)</f>
        <v>0</v>
      </c>
      <c r="BG894" s="150">
        <f>IF(N894="zákl. prenesená",J894,0)</f>
        <v>0</v>
      </c>
      <c r="BH894" s="150">
        <f>IF(N894="zníž. prenesená",J894,0)</f>
        <v>0</v>
      </c>
      <c r="BI894" s="150">
        <f>IF(N894="nulová",J894,0)</f>
        <v>0</v>
      </c>
      <c r="BJ894" s="17" t="s">
        <v>89</v>
      </c>
      <c r="BK894" s="150">
        <f>ROUND(I894*H894,2)</f>
        <v>0</v>
      </c>
      <c r="BL894" s="17" t="s">
        <v>155</v>
      </c>
      <c r="BM894" s="149" t="s">
        <v>984</v>
      </c>
    </row>
    <row r="895" spans="2:65" s="11" customFormat="1" ht="22.5">
      <c r="B895" s="151"/>
      <c r="D895" s="152" t="s">
        <v>160</v>
      </c>
      <c r="E895" s="153" t="s">
        <v>1</v>
      </c>
      <c r="F895" s="154" t="s">
        <v>977</v>
      </c>
      <c r="H895" s="153" t="s">
        <v>1</v>
      </c>
      <c r="I895" s="155"/>
      <c r="L895" s="151"/>
      <c r="M895" s="156"/>
      <c r="T895" s="157"/>
      <c r="AT895" s="153" t="s">
        <v>160</v>
      </c>
      <c r="AU895" s="153" t="s">
        <v>89</v>
      </c>
      <c r="AV895" s="11" t="s">
        <v>82</v>
      </c>
      <c r="AW895" s="11" t="s">
        <v>31</v>
      </c>
      <c r="AX895" s="11" t="s">
        <v>76</v>
      </c>
      <c r="AY895" s="153" t="s">
        <v>156</v>
      </c>
    </row>
    <row r="896" spans="2:65" s="11" customFormat="1" ht="22.5">
      <c r="B896" s="151"/>
      <c r="D896" s="152" t="s">
        <v>160</v>
      </c>
      <c r="E896" s="153" t="s">
        <v>1</v>
      </c>
      <c r="F896" s="154" t="s">
        <v>978</v>
      </c>
      <c r="H896" s="153" t="s">
        <v>1</v>
      </c>
      <c r="I896" s="155"/>
      <c r="L896" s="151"/>
      <c r="M896" s="156"/>
      <c r="T896" s="157"/>
      <c r="AT896" s="153" t="s">
        <v>160</v>
      </c>
      <c r="AU896" s="153" t="s">
        <v>89</v>
      </c>
      <c r="AV896" s="11" t="s">
        <v>82</v>
      </c>
      <c r="AW896" s="11" t="s">
        <v>31</v>
      </c>
      <c r="AX896" s="11" t="s">
        <v>76</v>
      </c>
      <c r="AY896" s="153" t="s">
        <v>156</v>
      </c>
    </row>
    <row r="897" spans="2:65" s="12" customFormat="1">
      <c r="B897" s="158"/>
      <c r="D897" s="152" t="s">
        <v>160</v>
      </c>
      <c r="E897" s="159" t="s">
        <v>1</v>
      </c>
      <c r="F897" s="160" t="s">
        <v>979</v>
      </c>
      <c r="H897" s="161">
        <v>7</v>
      </c>
      <c r="I897" s="162"/>
      <c r="L897" s="158"/>
      <c r="M897" s="163"/>
      <c r="T897" s="164"/>
      <c r="AT897" s="159" t="s">
        <v>160</v>
      </c>
      <c r="AU897" s="159" t="s">
        <v>89</v>
      </c>
      <c r="AV897" s="12" t="s">
        <v>89</v>
      </c>
      <c r="AW897" s="12" t="s">
        <v>31</v>
      </c>
      <c r="AX897" s="12" t="s">
        <v>76</v>
      </c>
      <c r="AY897" s="159" t="s">
        <v>156</v>
      </c>
    </row>
    <row r="898" spans="2:65" s="11" customFormat="1">
      <c r="B898" s="151"/>
      <c r="D898" s="152" t="s">
        <v>160</v>
      </c>
      <c r="E898" s="153" t="s">
        <v>1</v>
      </c>
      <c r="F898" s="154" t="s">
        <v>980</v>
      </c>
      <c r="H898" s="153" t="s">
        <v>1</v>
      </c>
      <c r="I898" s="155"/>
      <c r="L898" s="151"/>
      <c r="M898" s="156"/>
      <c r="T898" s="157"/>
      <c r="AT898" s="153" t="s">
        <v>160</v>
      </c>
      <c r="AU898" s="153" t="s">
        <v>89</v>
      </c>
      <c r="AV898" s="11" t="s">
        <v>82</v>
      </c>
      <c r="AW898" s="11" t="s">
        <v>31</v>
      </c>
      <c r="AX898" s="11" t="s">
        <v>76</v>
      </c>
      <c r="AY898" s="153" t="s">
        <v>156</v>
      </c>
    </row>
    <row r="899" spans="2:65" s="15" customFormat="1">
      <c r="B899" s="193"/>
      <c r="D899" s="152" t="s">
        <v>160</v>
      </c>
      <c r="E899" s="194" t="s">
        <v>1</v>
      </c>
      <c r="F899" s="195" t="s">
        <v>278</v>
      </c>
      <c r="H899" s="196">
        <v>7</v>
      </c>
      <c r="I899" s="197"/>
      <c r="L899" s="193"/>
      <c r="M899" s="198"/>
      <c r="T899" s="199"/>
      <c r="AT899" s="194" t="s">
        <v>160</v>
      </c>
      <c r="AU899" s="194" t="s">
        <v>89</v>
      </c>
      <c r="AV899" s="15" t="s">
        <v>163</v>
      </c>
      <c r="AW899" s="15" t="s">
        <v>31</v>
      </c>
      <c r="AX899" s="15" t="s">
        <v>82</v>
      </c>
      <c r="AY899" s="194" t="s">
        <v>156</v>
      </c>
    </row>
    <row r="900" spans="2:65" s="1" customFormat="1" ht="24.2" customHeight="1">
      <c r="B900" s="136"/>
      <c r="C900" s="137" t="s">
        <v>985</v>
      </c>
      <c r="D900" s="137" t="s">
        <v>157</v>
      </c>
      <c r="E900" s="138" t="s">
        <v>986</v>
      </c>
      <c r="F900" s="139" t="s">
        <v>987</v>
      </c>
      <c r="G900" s="140" t="s">
        <v>165</v>
      </c>
      <c r="H900" s="141">
        <v>20</v>
      </c>
      <c r="I900" s="142"/>
      <c r="J900" s="143">
        <v>0</v>
      </c>
      <c r="K900" s="144"/>
      <c r="L900" s="32"/>
      <c r="M900" s="145" t="s">
        <v>1</v>
      </c>
      <c r="N900" s="146" t="s">
        <v>42</v>
      </c>
      <c r="P900" s="147">
        <f>O900*H900</f>
        <v>0</v>
      </c>
      <c r="Q900" s="147">
        <v>0</v>
      </c>
      <c r="R900" s="147">
        <f>Q900*H900</f>
        <v>0</v>
      </c>
      <c r="S900" s="147">
        <v>0</v>
      </c>
      <c r="T900" s="148">
        <f>S900*H900</f>
        <v>0</v>
      </c>
      <c r="AR900" s="149" t="s">
        <v>988</v>
      </c>
      <c r="AT900" s="149" t="s">
        <v>157</v>
      </c>
      <c r="AU900" s="149" t="s">
        <v>89</v>
      </c>
      <c r="AY900" s="17" t="s">
        <v>156</v>
      </c>
      <c r="BE900" s="150">
        <f>IF(N900="základná",J900,0)</f>
        <v>0</v>
      </c>
      <c r="BF900" s="150">
        <f>IF(N900="znížená",J900,0)</f>
        <v>0</v>
      </c>
      <c r="BG900" s="150">
        <f>IF(N900="zákl. prenesená",J900,0)</f>
        <v>0</v>
      </c>
      <c r="BH900" s="150">
        <f>IF(N900="zníž. prenesená",J900,0)</f>
        <v>0</v>
      </c>
      <c r="BI900" s="150">
        <f>IF(N900="nulová",J900,0)</f>
        <v>0</v>
      </c>
      <c r="BJ900" s="17" t="s">
        <v>89</v>
      </c>
      <c r="BK900" s="150">
        <f>ROUND(I900*H900,2)</f>
        <v>0</v>
      </c>
      <c r="BL900" s="17" t="s">
        <v>988</v>
      </c>
      <c r="BM900" s="149" t="s">
        <v>989</v>
      </c>
    </row>
    <row r="901" spans="2:65" s="11" customFormat="1">
      <c r="B901" s="151"/>
      <c r="D901" s="152" t="s">
        <v>160</v>
      </c>
      <c r="E901" s="153" t="s">
        <v>1</v>
      </c>
      <c r="F901" s="154" t="s">
        <v>990</v>
      </c>
      <c r="H901" s="153" t="s">
        <v>1</v>
      </c>
      <c r="I901" s="155"/>
      <c r="L901" s="151"/>
      <c r="M901" s="156"/>
      <c r="T901" s="157"/>
      <c r="AT901" s="153" t="s">
        <v>160</v>
      </c>
      <c r="AU901" s="153" t="s">
        <v>89</v>
      </c>
      <c r="AV901" s="11" t="s">
        <v>82</v>
      </c>
      <c r="AW901" s="11" t="s">
        <v>31</v>
      </c>
      <c r="AX901" s="11" t="s">
        <v>76</v>
      </c>
      <c r="AY901" s="153" t="s">
        <v>156</v>
      </c>
    </row>
    <row r="902" spans="2:65" s="11" customFormat="1" ht="22.5">
      <c r="B902" s="151"/>
      <c r="D902" s="152" t="s">
        <v>160</v>
      </c>
      <c r="E902" s="153" t="s">
        <v>1</v>
      </c>
      <c r="F902" s="154" t="s">
        <v>991</v>
      </c>
      <c r="H902" s="153" t="s">
        <v>1</v>
      </c>
      <c r="I902" s="155"/>
      <c r="L902" s="151"/>
      <c r="M902" s="156"/>
      <c r="T902" s="157"/>
      <c r="AT902" s="153" t="s">
        <v>160</v>
      </c>
      <c r="AU902" s="153" t="s">
        <v>89</v>
      </c>
      <c r="AV902" s="11" t="s">
        <v>82</v>
      </c>
      <c r="AW902" s="11" t="s">
        <v>31</v>
      </c>
      <c r="AX902" s="11" t="s">
        <v>76</v>
      </c>
      <c r="AY902" s="153" t="s">
        <v>156</v>
      </c>
    </row>
    <row r="903" spans="2:65" s="11" customFormat="1" ht="22.5">
      <c r="B903" s="151"/>
      <c r="D903" s="152" t="s">
        <v>160</v>
      </c>
      <c r="E903" s="153" t="s">
        <v>1</v>
      </c>
      <c r="F903" s="154" t="s">
        <v>992</v>
      </c>
      <c r="H903" s="153" t="s">
        <v>1</v>
      </c>
      <c r="I903" s="155"/>
      <c r="L903" s="151"/>
      <c r="M903" s="156"/>
      <c r="T903" s="157"/>
      <c r="AT903" s="153" t="s">
        <v>160</v>
      </c>
      <c r="AU903" s="153" t="s">
        <v>89</v>
      </c>
      <c r="AV903" s="11" t="s">
        <v>82</v>
      </c>
      <c r="AW903" s="11" t="s">
        <v>31</v>
      </c>
      <c r="AX903" s="11" t="s">
        <v>76</v>
      </c>
      <c r="AY903" s="153" t="s">
        <v>156</v>
      </c>
    </row>
    <row r="904" spans="2:65" s="11" customFormat="1">
      <c r="B904" s="151"/>
      <c r="D904" s="152" t="s">
        <v>160</v>
      </c>
      <c r="E904" s="153" t="s">
        <v>1</v>
      </c>
      <c r="F904" s="154" t="s">
        <v>993</v>
      </c>
      <c r="H904" s="153" t="s">
        <v>1</v>
      </c>
      <c r="I904" s="155"/>
      <c r="L904" s="151"/>
      <c r="M904" s="156"/>
      <c r="T904" s="157"/>
      <c r="AT904" s="153" t="s">
        <v>160</v>
      </c>
      <c r="AU904" s="153" t="s">
        <v>89</v>
      </c>
      <c r="AV904" s="11" t="s">
        <v>82</v>
      </c>
      <c r="AW904" s="11" t="s">
        <v>31</v>
      </c>
      <c r="AX904" s="11" t="s">
        <v>76</v>
      </c>
      <c r="AY904" s="153" t="s">
        <v>156</v>
      </c>
    </row>
    <row r="905" spans="2:65" s="11" customFormat="1" ht="22.5">
      <c r="B905" s="151"/>
      <c r="D905" s="152" t="s">
        <v>160</v>
      </c>
      <c r="E905" s="153" t="s">
        <v>1</v>
      </c>
      <c r="F905" s="154" t="s">
        <v>994</v>
      </c>
      <c r="H905" s="153" t="s">
        <v>1</v>
      </c>
      <c r="I905" s="155"/>
      <c r="L905" s="151"/>
      <c r="M905" s="156"/>
      <c r="T905" s="157"/>
      <c r="AT905" s="153" t="s">
        <v>160</v>
      </c>
      <c r="AU905" s="153" t="s">
        <v>89</v>
      </c>
      <c r="AV905" s="11" t="s">
        <v>82</v>
      </c>
      <c r="AW905" s="11" t="s">
        <v>31</v>
      </c>
      <c r="AX905" s="11" t="s">
        <v>76</v>
      </c>
      <c r="AY905" s="153" t="s">
        <v>156</v>
      </c>
    </row>
    <row r="906" spans="2:65" s="11" customFormat="1" ht="22.5">
      <c r="B906" s="151"/>
      <c r="D906" s="152" t="s">
        <v>160</v>
      </c>
      <c r="E906" s="153" t="s">
        <v>1</v>
      </c>
      <c r="F906" s="154" t="s">
        <v>995</v>
      </c>
      <c r="H906" s="153" t="s">
        <v>1</v>
      </c>
      <c r="I906" s="155"/>
      <c r="L906" s="151"/>
      <c r="M906" s="156"/>
      <c r="T906" s="157"/>
      <c r="AT906" s="153" t="s">
        <v>160</v>
      </c>
      <c r="AU906" s="153" t="s">
        <v>89</v>
      </c>
      <c r="AV906" s="11" t="s">
        <v>82</v>
      </c>
      <c r="AW906" s="11" t="s">
        <v>31</v>
      </c>
      <c r="AX906" s="11" t="s">
        <v>76</v>
      </c>
      <c r="AY906" s="153" t="s">
        <v>156</v>
      </c>
    </row>
    <row r="907" spans="2:65" s="11" customFormat="1">
      <c r="B907" s="151"/>
      <c r="D907" s="152" t="s">
        <v>160</v>
      </c>
      <c r="E907" s="153" t="s">
        <v>1</v>
      </c>
      <c r="F907" s="154" t="s">
        <v>996</v>
      </c>
      <c r="H907" s="153" t="s">
        <v>1</v>
      </c>
      <c r="I907" s="155"/>
      <c r="L907" s="151"/>
      <c r="M907" s="156"/>
      <c r="T907" s="157"/>
      <c r="AT907" s="153" t="s">
        <v>160</v>
      </c>
      <c r="AU907" s="153" t="s">
        <v>89</v>
      </c>
      <c r="AV907" s="11" t="s">
        <v>82</v>
      </c>
      <c r="AW907" s="11" t="s">
        <v>31</v>
      </c>
      <c r="AX907" s="11" t="s">
        <v>76</v>
      </c>
      <c r="AY907" s="153" t="s">
        <v>156</v>
      </c>
    </row>
    <row r="908" spans="2:65" s="11" customFormat="1">
      <c r="B908" s="151"/>
      <c r="D908" s="152" t="s">
        <v>160</v>
      </c>
      <c r="E908" s="153" t="s">
        <v>1</v>
      </c>
      <c r="F908" s="154" t="s">
        <v>997</v>
      </c>
      <c r="H908" s="153" t="s">
        <v>1</v>
      </c>
      <c r="I908" s="155"/>
      <c r="L908" s="151"/>
      <c r="M908" s="156"/>
      <c r="T908" s="157"/>
      <c r="AT908" s="153" t="s">
        <v>160</v>
      </c>
      <c r="AU908" s="153" t="s">
        <v>89</v>
      </c>
      <c r="AV908" s="11" t="s">
        <v>82</v>
      </c>
      <c r="AW908" s="11" t="s">
        <v>31</v>
      </c>
      <c r="AX908" s="11" t="s">
        <v>76</v>
      </c>
      <c r="AY908" s="153" t="s">
        <v>156</v>
      </c>
    </row>
    <row r="909" spans="2:65" s="11" customFormat="1" ht="22.5">
      <c r="B909" s="151"/>
      <c r="D909" s="152" t="s">
        <v>160</v>
      </c>
      <c r="E909" s="153" t="s">
        <v>1</v>
      </c>
      <c r="F909" s="154" t="s">
        <v>998</v>
      </c>
      <c r="H909" s="153" t="s">
        <v>1</v>
      </c>
      <c r="I909" s="155"/>
      <c r="L909" s="151"/>
      <c r="M909" s="156"/>
      <c r="T909" s="157"/>
      <c r="AT909" s="153" t="s">
        <v>160</v>
      </c>
      <c r="AU909" s="153" t="s">
        <v>89</v>
      </c>
      <c r="AV909" s="11" t="s">
        <v>82</v>
      </c>
      <c r="AW909" s="11" t="s">
        <v>31</v>
      </c>
      <c r="AX909" s="11" t="s">
        <v>76</v>
      </c>
      <c r="AY909" s="153" t="s">
        <v>156</v>
      </c>
    </row>
    <row r="910" spans="2:65" s="11" customFormat="1">
      <c r="B910" s="151"/>
      <c r="D910" s="152" t="s">
        <v>160</v>
      </c>
      <c r="E910" s="153" t="s">
        <v>1</v>
      </c>
      <c r="F910" s="154" t="s">
        <v>999</v>
      </c>
      <c r="H910" s="153" t="s">
        <v>1</v>
      </c>
      <c r="I910" s="155"/>
      <c r="L910" s="151"/>
      <c r="M910" s="156"/>
      <c r="T910" s="157"/>
      <c r="AT910" s="153" t="s">
        <v>160</v>
      </c>
      <c r="AU910" s="153" t="s">
        <v>89</v>
      </c>
      <c r="AV910" s="11" t="s">
        <v>82</v>
      </c>
      <c r="AW910" s="11" t="s">
        <v>31</v>
      </c>
      <c r="AX910" s="11" t="s">
        <v>76</v>
      </c>
      <c r="AY910" s="153" t="s">
        <v>156</v>
      </c>
    </row>
    <row r="911" spans="2:65" s="11" customFormat="1">
      <c r="B911" s="151"/>
      <c r="D911" s="152" t="s">
        <v>160</v>
      </c>
      <c r="E911" s="153" t="s">
        <v>1</v>
      </c>
      <c r="F911" s="154" t="s">
        <v>1000</v>
      </c>
      <c r="H911" s="153" t="s">
        <v>1</v>
      </c>
      <c r="I911" s="155"/>
      <c r="L911" s="151"/>
      <c r="M911" s="156"/>
      <c r="T911" s="157"/>
      <c r="AT911" s="153" t="s">
        <v>160</v>
      </c>
      <c r="AU911" s="153" t="s">
        <v>89</v>
      </c>
      <c r="AV911" s="11" t="s">
        <v>82</v>
      </c>
      <c r="AW911" s="11" t="s">
        <v>31</v>
      </c>
      <c r="AX911" s="11" t="s">
        <v>76</v>
      </c>
      <c r="AY911" s="153" t="s">
        <v>156</v>
      </c>
    </row>
    <row r="912" spans="2:65" s="11" customFormat="1">
      <c r="B912" s="151"/>
      <c r="D912" s="152" t="s">
        <v>160</v>
      </c>
      <c r="E912" s="153" t="s">
        <v>1</v>
      </c>
      <c r="F912" s="154" t="s">
        <v>968</v>
      </c>
      <c r="H912" s="153" t="s">
        <v>1</v>
      </c>
      <c r="I912" s="155"/>
      <c r="L912" s="151"/>
      <c r="M912" s="156"/>
      <c r="T912" s="157"/>
      <c r="AT912" s="153" t="s">
        <v>160</v>
      </c>
      <c r="AU912" s="153" t="s">
        <v>89</v>
      </c>
      <c r="AV912" s="11" t="s">
        <v>82</v>
      </c>
      <c r="AW912" s="11" t="s">
        <v>31</v>
      </c>
      <c r="AX912" s="11" t="s">
        <v>76</v>
      </c>
      <c r="AY912" s="153" t="s">
        <v>156</v>
      </c>
    </row>
    <row r="913" spans="2:65" s="11" customFormat="1">
      <c r="B913" s="151"/>
      <c r="D913" s="152" t="s">
        <v>160</v>
      </c>
      <c r="E913" s="153" t="s">
        <v>1</v>
      </c>
      <c r="F913" s="154" t="s">
        <v>969</v>
      </c>
      <c r="H913" s="153" t="s">
        <v>1</v>
      </c>
      <c r="I913" s="155"/>
      <c r="L913" s="151"/>
      <c r="M913" s="156"/>
      <c r="T913" s="157"/>
      <c r="AT913" s="153" t="s">
        <v>160</v>
      </c>
      <c r="AU913" s="153" t="s">
        <v>89</v>
      </c>
      <c r="AV913" s="11" t="s">
        <v>82</v>
      </c>
      <c r="AW913" s="11" t="s">
        <v>31</v>
      </c>
      <c r="AX913" s="11" t="s">
        <v>76</v>
      </c>
      <c r="AY913" s="153" t="s">
        <v>156</v>
      </c>
    </row>
    <row r="914" spans="2:65" s="11" customFormat="1">
      <c r="B914" s="151"/>
      <c r="D914" s="152" t="s">
        <v>160</v>
      </c>
      <c r="E914" s="153" t="s">
        <v>1</v>
      </c>
      <c r="F914" s="154" t="s">
        <v>970</v>
      </c>
      <c r="H914" s="153" t="s">
        <v>1</v>
      </c>
      <c r="I914" s="155"/>
      <c r="L914" s="151"/>
      <c r="M914" s="156"/>
      <c r="T914" s="157"/>
      <c r="AT914" s="153" t="s">
        <v>160</v>
      </c>
      <c r="AU914" s="153" t="s">
        <v>89</v>
      </c>
      <c r="AV914" s="11" t="s">
        <v>82</v>
      </c>
      <c r="AW914" s="11" t="s">
        <v>31</v>
      </c>
      <c r="AX914" s="11" t="s">
        <v>76</v>
      </c>
      <c r="AY914" s="153" t="s">
        <v>156</v>
      </c>
    </row>
    <row r="915" spans="2:65" s="11" customFormat="1">
      <c r="B915" s="151"/>
      <c r="D915" s="152" t="s">
        <v>160</v>
      </c>
      <c r="E915" s="153" t="s">
        <v>1</v>
      </c>
      <c r="F915" s="154" t="s">
        <v>971</v>
      </c>
      <c r="H915" s="153" t="s">
        <v>1</v>
      </c>
      <c r="I915" s="155"/>
      <c r="L915" s="151"/>
      <c r="M915" s="156"/>
      <c r="T915" s="157"/>
      <c r="AT915" s="153" t="s">
        <v>160</v>
      </c>
      <c r="AU915" s="153" t="s">
        <v>89</v>
      </c>
      <c r="AV915" s="11" t="s">
        <v>82</v>
      </c>
      <c r="AW915" s="11" t="s">
        <v>31</v>
      </c>
      <c r="AX915" s="11" t="s">
        <v>76</v>
      </c>
      <c r="AY915" s="153" t="s">
        <v>156</v>
      </c>
    </row>
    <row r="916" spans="2:65" s="11" customFormat="1">
      <c r="B916" s="151"/>
      <c r="D916" s="152" t="s">
        <v>160</v>
      </c>
      <c r="E916" s="153" t="s">
        <v>1</v>
      </c>
      <c r="F916" s="154" t="s">
        <v>972</v>
      </c>
      <c r="H916" s="153" t="s">
        <v>1</v>
      </c>
      <c r="I916" s="155"/>
      <c r="L916" s="151"/>
      <c r="M916" s="156"/>
      <c r="T916" s="157"/>
      <c r="AT916" s="153" t="s">
        <v>160</v>
      </c>
      <c r="AU916" s="153" t="s">
        <v>89</v>
      </c>
      <c r="AV916" s="11" t="s">
        <v>82</v>
      </c>
      <c r="AW916" s="11" t="s">
        <v>31</v>
      </c>
      <c r="AX916" s="11" t="s">
        <v>76</v>
      </c>
      <c r="AY916" s="153" t="s">
        <v>156</v>
      </c>
    </row>
    <row r="917" spans="2:65" s="11" customFormat="1">
      <c r="B917" s="151"/>
      <c r="D917" s="152" t="s">
        <v>160</v>
      </c>
      <c r="E917" s="153" t="s">
        <v>1</v>
      </c>
      <c r="F917" s="154" t="s">
        <v>973</v>
      </c>
      <c r="H917" s="153" t="s">
        <v>1</v>
      </c>
      <c r="I917" s="155"/>
      <c r="L917" s="151"/>
      <c r="M917" s="156"/>
      <c r="T917" s="157"/>
      <c r="AT917" s="153" t="s">
        <v>160</v>
      </c>
      <c r="AU917" s="153" t="s">
        <v>89</v>
      </c>
      <c r="AV917" s="11" t="s">
        <v>82</v>
      </c>
      <c r="AW917" s="11" t="s">
        <v>31</v>
      </c>
      <c r="AX917" s="11" t="s">
        <v>76</v>
      </c>
      <c r="AY917" s="153" t="s">
        <v>156</v>
      </c>
    </row>
    <row r="918" spans="2:65" s="11" customFormat="1">
      <c r="B918" s="151"/>
      <c r="D918" s="152" t="s">
        <v>160</v>
      </c>
      <c r="E918" s="153" t="s">
        <v>1</v>
      </c>
      <c r="F918" s="154" t="s">
        <v>974</v>
      </c>
      <c r="H918" s="153" t="s">
        <v>1</v>
      </c>
      <c r="I918" s="155"/>
      <c r="L918" s="151"/>
      <c r="M918" s="156"/>
      <c r="T918" s="157"/>
      <c r="AT918" s="153" t="s">
        <v>160</v>
      </c>
      <c r="AU918" s="153" t="s">
        <v>89</v>
      </c>
      <c r="AV918" s="11" t="s">
        <v>82</v>
      </c>
      <c r="AW918" s="11" t="s">
        <v>31</v>
      </c>
      <c r="AX918" s="11" t="s">
        <v>76</v>
      </c>
      <c r="AY918" s="153" t="s">
        <v>156</v>
      </c>
    </row>
    <row r="919" spans="2:65" s="11" customFormat="1">
      <c r="B919" s="151"/>
      <c r="D919" s="152" t="s">
        <v>160</v>
      </c>
      <c r="E919" s="153" t="s">
        <v>1</v>
      </c>
      <c r="F919" s="154" t="s">
        <v>975</v>
      </c>
      <c r="H919" s="153" t="s">
        <v>1</v>
      </c>
      <c r="I919" s="155"/>
      <c r="L919" s="151"/>
      <c r="M919" s="156"/>
      <c r="T919" s="157"/>
      <c r="AT919" s="153" t="s">
        <v>160</v>
      </c>
      <c r="AU919" s="153" t="s">
        <v>89</v>
      </c>
      <c r="AV919" s="11" t="s">
        <v>82</v>
      </c>
      <c r="AW919" s="11" t="s">
        <v>31</v>
      </c>
      <c r="AX919" s="11" t="s">
        <v>76</v>
      </c>
      <c r="AY919" s="153" t="s">
        <v>156</v>
      </c>
    </row>
    <row r="920" spans="2:65" s="11" customFormat="1">
      <c r="B920" s="151"/>
      <c r="D920" s="152" t="s">
        <v>160</v>
      </c>
      <c r="E920" s="153" t="s">
        <v>1</v>
      </c>
      <c r="F920" s="154" t="s">
        <v>976</v>
      </c>
      <c r="H920" s="153" t="s">
        <v>1</v>
      </c>
      <c r="I920" s="155"/>
      <c r="L920" s="151"/>
      <c r="M920" s="156"/>
      <c r="T920" s="157"/>
      <c r="AT920" s="153" t="s">
        <v>160</v>
      </c>
      <c r="AU920" s="153" t="s">
        <v>89</v>
      </c>
      <c r="AV920" s="11" t="s">
        <v>82</v>
      </c>
      <c r="AW920" s="11" t="s">
        <v>31</v>
      </c>
      <c r="AX920" s="11" t="s">
        <v>76</v>
      </c>
      <c r="AY920" s="153" t="s">
        <v>156</v>
      </c>
    </row>
    <row r="921" spans="2:65" s="11" customFormat="1">
      <c r="B921" s="151"/>
      <c r="D921" s="152" t="s">
        <v>160</v>
      </c>
      <c r="E921" s="153" t="s">
        <v>1</v>
      </c>
      <c r="F921" s="154" t="s">
        <v>1001</v>
      </c>
      <c r="H921" s="153" t="s">
        <v>1</v>
      </c>
      <c r="I921" s="155"/>
      <c r="L921" s="151"/>
      <c r="M921" s="156"/>
      <c r="T921" s="157"/>
      <c r="AT921" s="153" t="s">
        <v>160</v>
      </c>
      <c r="AU921" s="153" t="s">
        <v>89</v>
      </c>
      <c r="AV921" s="11" t="s">
        <v>82</v>
      </c>
      <c r="AW921" s="11" t="s">
        <v>31</v>
      </c>
      <c r="AX921" s="11" t="s">
        <v>76</v>
      </c>
      <c r="AY921" s="153" t="s">
        <v>156</v>
      </c>
    </row>
    <row r="922" spans="2:65" s="12" customFormat="1" ht="22.5">
      <c r="B922" s="158"/>
      <c r="D922" s="152" t="s">
        <v>160</v>
      </c>
      <c r="E922" s="159" t="s">
        <v>1</v>
      </c>
      <c r="F922" s="160" t="s">
        <v>1002</v>
      </c>
      <c r="H922" s="161">
        <v>20</v>
      </c>
      <c r="I922" s="162"/>
      <c r="L922" s="158"/>
      <c r="M922" s="163"/>
      <c r="T922" s="164"/>
      <c r="AT922" s="159" t="s">
        <v>160</v>
      </c>
      <c r="AU922" s="159" t="s">
        <v>89</v>
      </c>
      <c r="AV922" s="12" t="s">
        <v>89</v>
      </c>
      <c r="AW922" s="12" t="s">
        <v>31</v>
      </c>
      <c r="AX922" s="12" t="s">
        <v>76</v>
      </c>
      <c r="AY922" s="159" t="s">
        <v>156</v>
      </c>
    </row>
    <row r="923" spans="2:65" s="13" customFormat="1">
      <c r="B923" s="165"/>
      <c r="D923" s="152" t="s">
        <v>160</v>
      </c>
      <c r="E923" s="166" t="s">
        <v>1</v>
      </c>
      <c r="F923" s="167" t="s">
        <v>1003</v>
      </c>
      <c r="H923" s="168">
        <v>20</v>
      </c>
      <c r="I923" s="169"/>
      <c r="L923" s="165"/>
      <c r="M923" s="170"/>
      <c r="T923" s="171"/>
      <c r="AT923" s="166" t="s">
        <v>160</v>
      </c>
      <c r="AU923" s="166" t="s">
        <v>89</v>
      </c>
      <c r="AV923" s="13" t="s">
        <v>155</v>
      </c>
      <c r="AW923" s="13" t="s">
        <v>31</v>
      </c>
      <c r="AX923" s="13" t="s">
        <v>82</v>
      </c>
      <c r="AY923" s="166" t="s">
        <v>156</v>
      </c>
    </row>
    <row r="924" spans="2:65" s="1" customFormat="1" ht="37.9" customHeight="1">
      <c r="B924" s="136"/>
      <c r="C924" s="137" t="s">
        <v>1004</v>
      </c>
      <c r="D924" s="137" t="s">
        <v>157</v>
      </c>
      <c r="E924" s="138" t="s">
        <v>1005</v>
      </c>
      <c r="F924" s="139" t="s">
        <v>1006</v>
      </c>
      <c r="G924" s="140" t="s">
        <v>333</v>
      </c>
      <c r="H924" s="141">
        <v>11</v>
      </c>
      <c r="I924" s="142"/>
      <c r="J924" s="143">
        <v>0</v>
      </c>
      <c r="K924" s="144"/>
      <c r="L924" s="32"/>
      <c r="M924" s="145" t="s">
        <v>1</v>
      </c>
      <c r="N924" s="146" t="s">
        <v>42</v>
      </c>
      <c r="P924" s="147">
        <f>O924*H924</f>
        <v>0</v>
      </c>
      <c r="Q924" s="147">
        <v>8.4924999999999996E-4</v>
      </c>
      <c r="R924" s="147">
        <f>Q924*H924</f>
        <v>9.3417499999999994E-3</v>
      </c>
      <c r="S924" s="147">
        <v>0</v>
      </c>
      <c r="T924" s="148">
        <f>S924*H924</f>
        <v>0</v>
      </c>
      <c r="AR924" s="149" t="s">
        <v>155</v>
      </c>
      <c r="AT924" s="149" t="s">
        <v>157</v>
      </c>
      <c r="AU924" s="149" t="s">
        <v>89</v>
      </c>
      <c r="AY924" s="17" t="s">
        <v>156</v>
      </c>
      <c r="BE924" s="150">
        <f>IF(N924="základná",J924,0)</f>
        <v>0</v>
      </c>
      <c r="BF924" s="150">
        <f>IF(N924="znížená",J924,0)</f>
        <v>0</v>
      </c>
      <c r="BG924" s="150">
        <f>IF(N924="zákl. prenesená",J924,0)</f>
        <v>0</v>
      </c>
      <c r="BH924" s="150">
        <f>IF(N924="zníž. prenesená",J924,0)</f>
        <v>0</v>
      </c>
      <c r="BI924" s="150">
        <f>IF(N924="nulová",J924,0)</f>
        <v>0</v>
      </c>
      <c r="BJ924" s="17" t="s">
        <v>89</v>
      </c>
      <c r="BK924" s="150">
        <f>ROUND(I924*H924,2)</f>
        <v>0</v>
      </c>
      <c r="BL924" s="17" t="s">
        <v>155</v>
      </c>
      <c r="BM924" s="149" t="s">
        <v>1007</v>
      </c>
    </row>
    <row r="925" spans="2:65" s="11" customFormat="1">
      <c r="B925" s="151"/>
      <c r="D925" s="152" t="s">
        <v>160</v>
      </c>
      <c r="E925" s="153" t="s">
        <v>1</v>
      </c>
      <c r="F925" s="154" t="s">
        <v>1008</v>
      </c>
      <c r="H925" s="153" t="s">
        <v>1</v>
      </c>
      <c r="I925" s="155"/>
      <c r="L925" s="151"/>
      <c r="M925" s="156"/>
      <c r="T925" s="157"/>
      <c r="AT925" s="153" t="s">
        <v>160</v>
      </c>
      <c r="AU925" s="153" t="s">
        <v>89</v>
      </c>
      <c r="AV925" s="11" t="s">
        <v>82</v>
      </c>
      <c r="AW925" s="11" t="s">
        <v>31</v>
      </c>
      <c r="AX925" s="11" t="s">
        <v>76</v>
      </c>
      <c r="AY925" s="153" t="s">
        <v>156</v>
      </c>
    </row>
    <row r="926" spans="2:65" s="11" customFormat="1">
      <c r="B926" s="151"/>
      <c r="D926" s="152" t="s">
        <v>160</v>
      </c>
      <c r="E926" s="153" t="s">
        <v>1</v>
      </c>
      <c r="F926" s="154" t="s">
        <v>1009</v>
      </c>
      <c r="H926" s="153" t="s">
        <v>1</v>
      </c>
      <c r="I926" s="155"/>
      <c r="L926" s="151"/>
      <c r="M926" s="156"/>
      <c r="T926" s="157"/>
      <c r="AT926" s="153" t="s">
        <v>160</v>
      </c>
      <c r="AU926" s="153" t="s">
        <v>89</v>
      </c>
      <c r="AV926" s="11" t="s">
        <v>82</v>
      </c>
      <c r="AW926" s="11" t="s">
        <v>31</v>
      </c>
      <c r="AX926" s="11" t="s">
        <v>76</v>
      </c>
      <c r="AY926" s="153" t="s">
        <v>156</v>
      </c>
    </row>
    <row r="927" spans="2:65" s="11" customFormat="1" ht="22.5">
      <c r="B927" s="151"/>
      <c r="D927" s="152" t="s">
        <v>160</v>
      </c>
      <c r="E927" s="153" t="s">
        <v>1</v>
      </c>
      <c r="F927" s="154" t="s">
        <v>1010</v>
      </c>
      <c r="H927" s="153" t="s">
        <v>1</v>
      </c>
      <c r="I927" s="155"/>
      <c r="L927" s="151"/>
      <c r="M927" s="156"/>
      <c r="T927" s="157"/>
      <c r="AT927" s="153" t="s">
        <v>160</v>
      </c>
      <c r="AU927" s="153" t="s">
        <v>89</v>
      </c>
      <c r="AV927" s="11" t="s">
        <v>82</v>
      </c>
      <c r="AW927" s="11" t="s">
        <v>31</v>
      </c>
      <c r="AX927" s="11" t="s">
        <v>76</v>
      </c>
      <c r="AY927" s="153" t="s">
        <v>156</v>
      </c>
    </row>
    <row r="928" spans="2:65" s="12" customFormat="1">
      <c r="B928" s="158"/>
      <c r="D928" s="152" t="s">
        <v>160</v>
      </c>
      <c r="E928" s="159" t="s">
        <v>1</v>
      </c>
      <c r="F928" s="160" t="s">
        <v>330</v>
      </c>
      <c r="H928" s="161">
        <v>11</v>
      </c>
      <c r="I928" s="162"/>
      <c r="L928" s="158"/>
      <c r="M928" s="163"/>
      <c r="T928" s="164"/>
      <c r="AT928" s="159" t="s">
        <v>160</v>
      </c>
      <c r="AU928" s="159" t="s">
        <v>89</v>
      </c>
      <c r="AV928" s="12" t="s">
        <v>89</v>
      </c>
      <c r="AW928" s="12" t="s">
        <v>31</v>
      </c>
      <c r="AX928" s="12" t="s">
        <v>76</v>
      </c>
      <c r="AY928" s="159" t="s">
        <v>156</v>
      </c>
    </row>
    <row r="929" spans="2:65" s="13" customFormat="1">
      <c r="B929" s="165"/>
      <c r="D929" s="152" t="s">
        <v>160</v>
      </c>
      <c r="E929" s="166" t="s">
        <v>1</v>
      </c>
      <c r="F929" s="167" t="s">
        <v>161</v>
      </c>
      <c r="H929" s="168">
        <v>11</v>
      </c>
      <c r="I929" s="169"/>
      <c r="L929" s="165"/>
      <c r="M929" s="170"/>
      <c r="T929" s="171"/>
      <c r="AT929" s="166" t="s">
        <v>160</v>
      </c>
      <c r="AU929" s="166" t="s">
        <v>89</v>
      </c>
      <c r="AV929" s="13" t="s">
        <v>155</v>
      </c>
      <c r="AW929" s="13" t="s">
        <v>31</v>
      </c>
      <c r="AX929" s="13" t="s">
        <v>82</v>
      </c>
      <c r="AY929" s="166" t="s">
        <v>156</v>
      </c>
    </row>
    <row r="930" spans="2:65" s="1" customFormat="1" ht="16.5" customHeight="1">
      <c r="B930" s="136"/>
      <c r="C930" s="137" t="s">
        <v>1011</v>
      </c>
      <c r="D930" s="137" t="s">
        <v>157</v>
      </c>
      <c r="E930" s="138" t="s">
        <v>1012</v>
      </c>
      <c r="F930" s="139" t="s">
        <v>1013</v>
      </c>
      <c r="G930" s="140" t="s">
        <v>226</v>
      </c>
      <c r="H930" s="141">
        <v>8.5999999999999993E-2</v>
      </c>
      <c r="I930" s="142"/>
      <c r="J930" s="143">
        <v>0</v>
      </c>
      <c r="K930" s="144"/>
      <c r="L930" s="32"/>
      <c r="M930" s="145" t="s">
        <v>1</v>
      </c>
      <c r="N930" s="146" t="s">
        <v>42</v>
      </c>
      <c r="P930" s="147">
        <f>O930*H930</f>
        <v>0</v>
      </c>
      <c r="Q930" s="147">
        <v>2.4614099999999999</v>
      </c>
      <c r="R930" s="147">
        <f>Q930*H930</f>
        <v>0.21168125999999998</v>
      </c>
      <c r="S930" s="147">
        <v>0</v>
      </c>
      <c r="T930" s="148">
        <f>S930*H930</f>
        <v>0</v>
      </c>
      <c r="AR930" s="149" t="s">
        <v>155</v>
      </c>
      <c r="AT930" s="149" t="s">
        <v>157</v>
      </c>
      <c r="AU930" s="149" t="s">
        <v>89</v>
      </c>
      <c r="AY930" s="17" t="s">
        <v>156</v>
      </c>
      <c r="BE930" s="150">
        <f>IF(N930="základná",J930,0)</f>
        <v>0</v>
      </c>
      <c r="BF930" s="150">
        <f>IF(N930="znížená",J930,0)</f>
        <v>0</v>
      </c>
      <c r="BG930" s="150">
        <f>IF(N930="zákl. prenesená",J930,0)</f>
        <v>0</v>
      </c>
      <c r="BH930" s="150">
        <f>IF(N930="zníž. prenesená",J930,0)</f>
        <v>0</v>
      </c>
      <c r="BI930" s="150">
        <f>IF(N930="nulová",J930,0)</f>
        <v>0</v>
      </c>
      <c r="BJ930" s="17" t="s">
        <v>89</v>
      </c>
      <c r="BK930" s="150">
        <f>ROUND(I930*H930,2)</f>
        <v>0</v>
      </c>
      <c r="BL930" s="17" t="s">
        <v>155</v>
      </c>
      <c r="BM930" s="149" t="s">
        <v>1014</v>
      </c>
    </row>
    <row r="931" spans="2:65" s="12" customFormat="1">
      <c r="B931" s="158"/>
      <c r="D931" s="152" t="s">
        <v>160</v>
      </c>
      <c r="E931" s="159" t="s">
        <v>1</v>
      </c>
      <c r="F931" s="160" t="s">
        <v>1015</v>
      </c>
      <c r="H931" s="161">
        <v>8.5999999999999993E-2</v>
      </c>
      <c r="I931" s="162"/>
      <c r="L931" s="158"/>
      <c r="M931" s="163"/>
      <c r="T931" s="164"/>
      <c r="AT931" s="159" t="s">
        <v>160</v>
      </c>
      <c r="AU931" s="159" t="s">
        <v>89</v>
      </c>
      <c r="AV931" s="12" t="s">
        <v>89</v>
      </c>
      <c r="AW931" s="12" t="s">
        <v>31</v>
      </c>
      <c r="AX931" s="12" t="s">
        <v>76</v>
      </c>
      <c r="AY931" s="159" t="s">
        <v>156</v>
      </c>
    </row>
    <row r="932" spans="2:65" s="13" customFormat="1">
      <c r="B932" s="165"/>
      <c r="D932" s="152" t="s">
        <v>160</v>
      </c>
      <c r="E932" s="166" t="s">
        <v>1</v>
      </c>
      <c r="F932" s="167" t="s">
        <v>161</v>
      </c>
      <c r="H932" s="168">
        <v>8.5999999999999993E-2</v>
      </c>
      <c r="I932" s="169"/>
      <c r="L932" s="165"/>
      <c r="M932" s="170"/>
      <c r="T932" s="171"/>
      <c r="AT932" s="166" t="s">
        <v>160</v>
      </c>
      <c r="AU932" s="166" t="s">
        <v>89</v>
      </c>
      <c r="AV932" s="13" t="s">
        <v>155</v>
      </c>
      <c r="AW932" s="13" t="s">
        <v>31</v>
      </c>
      <c r="AX932" s="13" t="s">
        <v>82</v>
      </c>
      <c r="AY932" s="166" t="s">
        <v>156</v>
      </c>
    </row>
    <row r="933" spans="2:65" s="1" customFormat="1" ht="24.2" customHeight="1">
      <c r="B933" s="136"/>
      <c r="C933" s="137" t="s">
        <v>1016</v>
      </c>
      <c r="D933" s="137" t="s">
        <v>157</v>
      </c>
      <c r="E933" s="138" t="s">
        <v>1017</v>
      </c>
      <c r="F933" s="139" t="s">
        <v>1018</v>
      </c>
      <c r="G933" s="140" t="s">
        <v>296</v>
      </c>
      <c r="H933" s="141">
        <v>0.113</v>
      </c>
      <c r="I933" s="142"/>
      <c r="J933" s="143">
        <v>0</v>
      </c>
      <c r="K933" s="144"/>
      <c r="L933" s="32"/>
      <c r="M933" s="145" t="s">
        <v>1</v>
      </c>
      <c r="N933" s="146" t="s">
        <v>42</v>
      </c>
      <c r="P933" s="147">
        <f>O933*H933</f>
        <v>0</v>
      </c>
      <c r="Q933" s="147">
        <v>1.7100000000000001E-2</v>
      </c>
      <c r="R933" s="147">
        <f>Q933*H933</f>
        <v>1.9323000000000001E-3</v>
      </c>
      <c r="S933" s="147">
        <v>0</v>
      </c>
      <c r="T933" s="148">
        <f>S933*H933</f>
        <v>0</v>
      </c>
      <c r="AR933" s="149" t="s">
        <v>155</v>
      </c>
      <c r="AT933" s="149" t="s">
        <v>157</v>
      </c>
      <c r="AU933" s="149" t="s">
        <v>89</v>
      </c>
      <c r="AY933" s="17" t="s">
        <v>156</v>
      </c>
      <c r="BE933" s="150">
        <f>IF(N933="základná",J933,0)</f>
        <v>0</v>
      </c>
      <c r="BF933" s="150">
        <f>IF(N933="znížená",J933,0)</f>
        <v>0</v>
      </c>
      <c r="BG933" s="150">
        <f>IF(N933="zákl. prenesená",J933,0)</f>
        <v>0</v>
      </c>
      <c r="BH933" s="150">
        <f>IF(N933="zníž. prenesená",J933,0)</f>
        <v>0</v>
      </c>
      <c r="BI933" s="150">
        <f>IF(N933="nulová",J933,0)</f>
        <v>0</v>
      </c>
      <c r="BJ933" s="17" t="s">
        <v>89</v>
      </c>
      <c r="BK933" s="150">
        <f>ROUND(I933*H933,2)</f>
        <v>0</v>
      </c>
      <c r="BL933" s="17" t="s">
        <v>155</v>
      </c>
      <c r="BM933" s="149" t="s">
        <v>1019</v>
      </c>
    </row>
    <row r="934" spans="2:65" s="11" customFormat="1">
      <c r="B934" s="151"/>
      <c r="D934" s="152" t="s">
        <v>160</v>
      </c>
      <c r="E934" s="153" t="s">
        <v>1</v>
      </c>
      <c r="F934" s="154" t="s">
        <v>1020</v>
      </c>
      <c r="H934" s="153" t="s">
        <v>1</v>
      </c>
      <c r="I934" s="155"/>
      <c r="L934" s="151"/>
      <c r="M934" s="156"/>
      <c r="T934" s="157"/>
      <c r="AT934" s="153" t="s">
        <v>160</v>
      </c>
      <c r="AU934" s="153" t="s">
        <v>89</v>
      </c>
      <c r="AV934" s="11" t="s">
        <v>82</v>
      </c>
      <c r="AW934" s="11" t="s">
        <v>31</v>
      </c>
      <c r="AX934" s="11" t="s">
        <v>76</v>
      </c>
      <c r="AY934" s="153" t="s">
        <v>156</v>
      </c>
    </row>
    <row r="935" spans="2:65" s="12" customFormat="1">
      <c r="B935" s="158"/>
      <c r="D935" s="152" t="s">
        <v>160</v>
      </c>
      <c r="E935" s="159" t="s">
        <v>1</v>
      </c>
      <c r="F935" s="160" t="s">
        <v>1021</v>
      </c>
      <c r="H935" s="161">
        <v>0.113</v>
      </c>
      <c r="I935" s="162"/>
      <c r="L935" s="158"/>
      <c r="M935" s="163"/>
      <c r="T935" s="164"/>
      <c r="AT935" s="159" t="s">
        <v>160</v>
      </c>
      <c r="AU935" s="159" t="s">
        <v>89</v>
      </c>
      <c r="AV935" s="12" t="s">
        <v>89</v>
      </c>
      <c r="AW935" s="12" t="s">
        <v>31</v>
      </c>
      <c r="AX935" s="12" t="s">
        <v>76</v>
      </c>
      <c r="AY935" s="159" t="s">
        <v>156</v>
      </c>
    </row>
    <row r="936" spans="2:65" s="13" customFormat="1">
      <c r="B936" s="165"/>
      <c r="D936" s="152" t="s">
        <v>160</v>
      </c>
      <c r="E936" s="166" t="s">
        <v>1</v>
      </c>
      <c r="F936" s="167" t="s">
        <v>1022</v>
      </c>
      <c r="H936" s="168">
        <v>0.113</v>
      </c>
      <c r="I936" s="169"/>
      <c r="L936" s="165"/>
      <c r="M936" s="170"/>
      <c r="T936" s="171"/>
      <c r="AT936" s="166" t="s">
        <v>160</v>
      </c>
      <c r="AU936" s="166" t="s">
        <v>89</v>
      </c>
      <c r="AV936" s="13" t="s">
        <v>155</v>
      </c>
      <c r="AW936" s="13" t="s">
        <v>31</v>
      </c>
      <c r="AX936" s="13" t="s">
        <v>82</v>
      </c>
      <c r="AY936" s="166" t="s">
        <v>156</v>
      </c>
    </row>
    <row r="937" spans="2:65" s="1" customFormat="1" ht="24.2" customHeight="1">
      <c r="B937" s="136"/>
      <c r="C937" s="180" t="s">
        <v>1023</v>
      </c>
      <c r="D937" s="180" t="s">
        <v>263</v>
      </c>
      <c r="E937" s="181" t="s">
        <v>1024</v>
      </c>
      <c r="F937" s="182" t="s">
        <v>1025</v>
      </c>
      <c r="G937" s="183" t="s">
        <v>296</v>
      </c>
      <c r="H937" s="184">
        <v>0.122</v>
      </c>
      <c r="I937" s="185"/>
      <c r="J937" s="186">
        <v>0</v>
      </c>
      <c r="K937" s="187"/>
      <c r="L937" s="188"/>
      <c r="M937" s="189" t="s">
        <v>1</v>
      </c>
      <c r="N937" s="190" t="s">
        <v>42</v>
      </c>
      <c r="P937" s="147">
        <f>O937*H937</f>
        <v>0</v>
      </c>
      <c r="Q937" s="147">
        <v>1</v>
      </c>
      <c r="R937" s="147">
        <f>Q937*H937</f>
        <v>0.122</v>
      </c>
      <c r="S937" s="147">
        <v>0</v>
      </c>
      <c r="T937" s="148">
        <f>S937*H937</f>
        <v>0</v>
      </c>
      <c r="AR937" s="149" t="s">
        <v>173</v>
      </c>
      <c r="AT937" s="149" t="s">
        <v>263</v>
      </c>
      <c r="AU937" s="149" t="s">
        <v>89</v>
      </c>
      <c r="AY937" s="17" t="s">
        <v>156</v>
      </c>
      <c r="BE937" s="150">
        <f>IF(N937="základná",J937,0)</f>
        <v>0</v>
      </c>
      <c r="BF937" s="150">
        <f>IF(N937="znížená",J937,0)</f>
        <v>0</v>
      </c>
      <c r="BG937" s="150">
        <f>IF(N937="zákl. prenesená",J937,0)</f>
        <v>0</v>
      </c>
      <c r="BH937" s="150">
        <f>IF(N937="zníž. prenesená",J937,0)</f>
        <v>0</v>
      </c>
      <c r="BI937" s="150">
        <f>IF(N937="nulová",J937,0)</f>
        <v>0</v>
      </c>
      <c r="BJ937" s="17" t="s">
        <v>89</v>
      </c>
      <c r="BK937" s="150">
        <f>ROUND(I937*H937,2)</f>
        <v>0</v>
      </c>
      <c r="BL937" s="17" t="s">
        <v>155</v>
      </c>
      <c r="BM937" s="149" t="s">
        <v>1026</v>
      </c>
    </row>
    <row r="938" spans="2:65" s="12" customFormat="1">
      <c r="B938" s="158"/>
      <c r="D938" s="152" t="s">
        <v>160</v>
      </c>
      <c r="F938" s="160" t="s">
        <v>1027</v>
      </c>
      <c r="H938" s="161">
        <v>0.122</v>
      </c>
      <c r="I938" s="162"/>
      <c r="L938" s="158"/>
      <c r="M938" s="163"/>
      <c r="T938" s="164"/>
      <c r="AT938" s="159" t="s">
        <v>160</v>
      </c>
      <c r="AU938" s="159" t="s">
        <v>89</v>
      </c>
      <c r="AV938" s="12" t="s">
        <v>89</v>
      </c>
      <c r="AW938" s="12" t="s">
        <v>3</v>
      </c>
      <c r="AX938" s="12" t="s">
        <v>82</v>
      </c>
      <c r="AY938" s="159" t="s">
        <v>156</v>
      </c>
    </row>
    <row r="939" spans="2:65" s="1" customFormat="1" ht="24.2" customHeight="1">
      <c r="B939" s="136"/>
      <c r="C939" s="137" t="s">
        <v>166</v>
      </c>
      <c r="D939" s="137" t="s">
        <v>157</v>
      </c>
      <c r="E939" s="138" t="s">
        <v>1028</v>
      </c>
      <c r="F939" s="139" t="s">
        <v>1029</v>
      </c>
      <c r="G939" s="140" t="s">
        <v>396</v>
      </c>
      <c r="H939" s="141">
        <v>4.5999999999999996</v>
      </c>
      <c r="I939" s="142"/>
      <c r="J939" s="143">
        <v>0</v>
      </c>
      <c r="K939" s="144"/>
      <c r="L939" s="32"/>
      <c r="M939" s="145" t="s">
        <v>1</v>
      </c>
      <c r="N939" s="146" t="s">
        <v>42</v>
      </c>
      <c r="P939" s="147">
        <f>O939*H939</f>
        <v>0</v>
      </c>
      <c r="Q939" s="147">
        <v>5.2200000000000002E-5</v>
      </c>
      <c r="R939" s="147">
        <f>Q939*H939</f>
        <v>2.4012E-4</v>
      </c>
      <c r="S939" s="147">
        <v>0.03</v>
      </c>
      <c r="T939" s="148">
        <f>S939*H939</f>
        <v>0.13799999999999998</v>
      </c>
      <c r="AR939" s="149" t="s">
        <v>155</v>
      </c>
      <c r="AT939" s="149" t="s">
        <v>157</v>
      </c>
      <c r="AU939" s="149" t="s">
        <v>89</v>
      </c>
      <c r="AY939" s="17" t="s">
        <v>156</v>
      </c>
      <c r="BE939" s="150">
        <f>IF(N939="základná",J939,0)</f>
        <v>0</v>
      </c>
      <c r="BF939" s="150">
        <f>IF(N939="znížená",J939,0)</f>
        <v>0</v>
      </c>
      <c r="BG939" s="150">
        <f>IF(N939="zákl. prenesená",J939,0)</f>
        <v>0</v>
      </c>
      <c r="BH939" s="150">
        <f>IF(N939="zníž. prenesená",J939,0)</f>
        <v>0</v>
      </c>
      <c r="BI939" s="150">
        <f>IF(N939="nulová",J939,0)</f>
        <v>0</v>
      </c>
      <c r="BJ939" s="17" t="s">
        <v>89</v>
      </c>
      <c r="BK939" s="150">
        <f>ROUND(I939*H939,2)</f>
        <v>0</v>
      </c>
      <c r="BL939" s="17" t="s">
        <v>155</v>
      </c>
      <c r="BM939" s="149" t="s">
        <v>1030</v>
      </c>
    </row>
    <row r="940" spans="2:65" s="11" customFormat="1">
      <c r="B940" s="151"/>
      <c r="D940" s="152" t="s">
        <v>160</v>
      </c>
      <c r="E940" s="153" t="s">
        <v>1</v>
      </c>
      <c r="F940" s="154" t="s">
        <v>990</v>
      </c>
      <c r="H940" s="153" t="s">
        <v>1</v>
      </c>
      <c r="I940" s="155"/>
      <c r="L940" s="151"/>
      <c r="M940" s="156"/>
      <c r="T940" s="157"/>
      <c r="AT940" s="153" t="s">
        <v>160</v>
      </c>
      <c r="AU940" s="153" t="s">
        <v>89</v>
      </c>
      <c r="AV940" s="11" t="s">
        <v>82</v>
      </c>
      <c r="AW940" s="11" t="s">
        <v>31</v>
      </c>
      <c r="AX940" s="11" t="s">
        <v>76</v>
      </c>
      <c r="AY940" s="153" t="s">
        <v>156</v>
      </c>
    </row>
    <row r="941" spans="2:65" s="11" customFormat="1" ht="22.5">
      <c r="B941" s="151"/>
      <c r="D941" s="152" t="s">
        <v>160</v>
      </c>
      <c r="E941" s="153" t="s">
        <v>1</v>
      </c>
      <c r="F941" s="154" t="s">
        <v>991</v>
      </c>
      <c r="H941" s="153" t="s">
        <v>1</v>
      </c>
      <c r="I941" s="155"/>
      <c r="L941" s="151"/>
      <c r="M941" s="156"/>
      <c r="T941" s="157"/>
      <c r="AT941" s="153" t="s">
        <v>160</v>
      </c>
      <c r="AU941" s="153" t="s">
        <v>89</v>
      </c>
      <c r="AV941" s="11" t="s">
        <v>82</v>
      </c>
      <c r="AW941" s="11" t="s">
        <v>31</v>
      </c>
      <c r="AX941" s="11" t="s">
        <v>76</v>
      </c>
      <c r="AY941" s="153" t="s">
        <v>156</v>
      </c>
    </row>
    <row r="942" spans="2:65" s="11" customFormat="1" ht="22.5">
      <c r="B942" s="151"/>
      <c r="D942" s="152" t="s">
        <v>160</v>
      </c>
      <c r="E942" s="153" t="s">
        <v>1</v>
      </c>
      <c r="F942" s="154" t="s">
        <v>992</v>
      </c>
      <c r="H942" s="153" t="s">
        <v>1</v>
      </c>
      <c r="I942" s="155"/>
      <c r="L942" s="151"/>
      <c r="M942" s="156"/>
      <c r="T942" s="157"/>
      <c r="AT942" s="153" t="s">
        <v>160</v>
      </c>
      <c r="AU942" s="153" t="s">
        <v>89</v>
      </c>
      <c r="AV942" s="11" t="s">
        <v>82</v>
      </c>
      <c r="AW942" s="11" t="s">
        <v>31</v>
      </c>
      <c r="AX942" s="11" t="s">
        <v>76</v>
      </c>
      <c r="AY942" s="153" t="s">
        <v>156</v>
      </c>
    </row>
    <row r="943" spans="2:65" s="11" customFormat="1">
      <c r="B943" s="151"/>
      <c r="D943" s="152" t="s">
        <v>160</v>
      </c>
      <c r="E943" s="153" t="s">
        <v>1</v>
      </c>
      <c r="F943" s="154" t="s">
        <v>1031</v>
      </c>
      <c r="H943" s="153" t="s">
        <v>1</v>
      </c>
      <c r="I943" s="155"/>
      <c r="L943" s="151"/>
      <c r="M943" s="156"/>
      <c r="T943" s="157"/>
      <c r="AT943" s="153" t="s">
        <v>160</v>
      </c>
      <c r="AU943" s="153" t="s">
        <v>89</v>
      </c>
      <c r="AV943" s="11" t="s">
        <v>82</v>
      </c>
      <c r="AW943" s="11" t="s">
        <v>31</v>
      </c>
      <c r="AX943" s="11" t="s">
        <v>76</v>
      </c>
      <c r="AY943" s="153" t="s">
        <v>156</v>
      </c>
    </row>
    <row r="944" spans="2:65" s="12" customFormat="1">
      <c r="B944" s="158"/>
      <c r="D944" s="152" t="s">
        <v>160</v>
      </c>
      <c r="E944" s="159" t="s">
        <v>1</v>
      </c>
      <c r="F944" s="160" t="s">
        <v>1032</v>
      </c>
      <c r="H944" s="161">
        <v>4.5999999999999996</v>
      </c>
      <c r="I944" s="162"/>
      <c r="L944" s="158"/>
      <c r="M944" s="163"/>
      <c r="T944" s="164"/>
      <c r="AT944" s="159" t="s">
        <v>160</v>
      </c>
      <c r="AU944" s="159" t="s">
        <v>89</v>
      </c>
      <c r="AV944" s="12" t="s">
        <v>89</v>
      </c>
      <c r="AW944" s="12" t="s">
        <v>31</v>
      </c>
      <c r="AX944" s="12" t="s">
        <v>76</v>
      </c>
      <c r="AY944" s="159" t="s">
        <v>156</v>
      </c>
    </row>
    <row r="945" spans="2:65" s="15" customFormat="1">
      <c r="B945" s="193"/>
      <c r="D945" s="152" t="s">
        <v>160</v>
      </c>
      <c r="E945" s="194" t="s">
        <v>1</v>
      </c>
      <c r="F945" s="195" t="s">
        <v>1033</v>
      </c>
      <c r="H945" s="196">
        <v>4.5999999999999996</v>
      </c>
      <c r="I945" s="197"/>
      <c r="L945" s="193"/>
      <c r="M945" s="198"/>
      <c r="T945" s="199"/>
      <c r="AT945" s="194" t="s">
        <v>160</v>
      </c>
      <c r="AU945" s="194" t="s">
        <v>89</v>
      </c>
      <c r="AV945" s="15" t="s">
        <v>163</v>
      </c>
      <c r="AW945" s="15" t="s">
        <v>31</v>
      </c>
      <c r="AX945" s="15" t="s">
        <v>76</v>
      </c>
      <c r="AY945" s="194" t="s">
        <v>156</v>
      </c>
    </row>
    <row r="946" spans="2:65" s="13" customFormat="1">
      <c r="B946" s="165"/>
      <c r="D946" s="152" t="s">
        <v>160</v>
      </c>
      <c r="E946" s="166" t="s">
        <v>1</v>
      </c>
      <c r="F946" s="167" t="s">
        <v>161</v>
      </c>
      <c r="H946" s="168">
        <v>4.5999999999999996</v>
      </c>
      <c r="I946" s="169"/>
      <c r="L946" s="165"/>
      <c r="M946" s="170"/>
      <c r="T946" s="171"/>
      <c r="AT946" s="166" t="s">
        <v>160</v>
      </c>
      <c r="AU946" s="166" t="s">
        <v>89</v>
      </c>
      <c r="AV946" s="13" t="s">
        <v>155</v>
      </c>
      <c r="AW946" s="13" t="s">
        <v>31</v>
      </c>
      <c r="AX946" s="13" t="s">
        <v>82</v>
      </c>
      <c r="AY946" s="166" t="s">
        <v>156</v>
      </c>
    </row>
    <row r="947" spans="2:65" s="10" customFormat="1" ht="22.9" customHeight="1">
      <c r="B947" s="126"/>
      <c r="D947" s="127" t="s">
        <v>75</v>
      </c>
      <c r="E947" s="191" t="s">
        <v>1034</v>
      </c>
      <c r="F947" s="191" t="s">
        <v>1035</v>
      </c>
      <c r="I947" s="129"/>
      <c r="J947" s="192">
        <v>0</v>
      </c>
      <c r="L947" s="126"/>
      <c r="M947" s="131"/>
      <c r="P947" s="132">
        <f>SUM(P948:P1067)</f>
        <v>0</v>
      </c>
      <c r="R947" s="132">
        <f>SUM(R948:R1067)</f>
        <v>2.7502999999999998E-3</v>
      </c>
      <c r="T947" s="133">
        <f>SUM(T948:T1067)</f>
        <v>102.29213100000001</v>
      </c>
      <c r="AR947" s="127" t="s">
        <v>82</v>
      </c>
      <c r="AT947" s="134" t="s">
        <v>75</v>
      </c>
      <c r="AU947" s="134" t="s">
        <v>82</v>
      </c>
      <c r="AY947" s="127" t="s">
        <v>156</v>
      </c>
      <c r="BK947" s="135">
        <f>SUM(BK948:BK1067)</f>
        <v>0</v>
      </c>
    </row>
    <row r="948" spans="2:65" s="1" customFormat="1" ht="24.2" customHeight="1">
      <c r="B948" s="136"/>
      <c r="C948" s="137" t="s">
        <v>1036</v>
      </c>
      <c r="D948" s="137" t="s">
        <v>157</v>
      </c>
      <c r="E948" s="138" t="s">
        <v>1037</v>
      </c>
      <c r="F948" s="139" t="s">
        <v>1038</v>
      </c>
      <c r="G948" s="140" t="s">
        <v>178</v>
      </c>
      <c r="H948" s="141">
        <v>1033.9670000000001</v>
      </c>
      <c r="I948" s="142"/>
      <c r="J948" s="143">
        <v>0</v>
      </c>
      <c r="K948" s="144"/>
      <c r="L948" s="32"/>
      <c r="M948" s="145" t="s">
        <v>1</v>
      </c>
      <c r="N948" s="146" t="s">
        <v>42</v>
      </c>
      <c r="P948" s="147">
        <f>O948*H948</f>
        <v>0</v>
      </c>
      <c r="Q948" s="147">
        <v>0</v>
      </c>
      <c r="R948" s="147">
        <f>Q948*H948</f>
        <v>0</v>
      </c>
      <c r="S948" s="147">
        <v>6.8000000000000005E-2</v>
      </c>
      <c r="T948" s="148">
        <f>S948*H948</f>
        <v>70.309756000000007</v>
      </c>
      <c r="AR948" s="149" t="s">
        <v>155</v>
      </c>
      <c r="AT948" s="149" t="s">
        <v>157</v>
      </c>
      <c r="AU948" s="149" t="s">
        <v>89</v>
      </c>
      <c r="AY948" s="17" t="s">
        <v>156</v>
      </c>
      <c r="BE948" s="150">
        <f>IF(N948="základná",J948,0)</f>
        <v>0</v>
      </c>
      <c r="BF948" s="150">
        <f>IF(N948="znížená",J948,0)</f>
        <v>0</v>
      </c>
      <c r="BG948" s="150">
        <f>IF(N948="zákl. prenesená",J948,0)</f>
        <v>0</v>
      </c>
      <c r="BH948" s="150">
        <f>IF(N948="zníž. prenesená",J948,0)</f>
        <v>0</v>
      </c>
      <c r="BI948" s="150">
        <f>IF(N948="nulová",J948,0)</f>
        <v>0</v>
      </c>
      <c r="BJ948" s="17" t="s">
        <v>89</v>
      </c>
      <c r="BK948" s="150">
        <f>ROUND(I948*H948,2)</f>
        <v>0</v>
      </c>
      <c r="BL948" s="17" t="s">
        <v>155</v>
      </c>
      <c r="BM948" s="149" t="s">
        <v>1039</v>
      </c>
    </row>
    <row r="949" spans="2:65" s="11" customFormat="1">
      <c r="B949" s="151"/>
      <c r="D949" s="152" t="s">
        <v>160</v>
      </c>
      <c r="E949" s="153" t="s">
        <v>1</v>
      </c>
      <c r="F949" s="154" t="s">
        <v>1040</v>
      </c>
      <c r="H949" s="153" t="s">
        <v>1</v>
      </c>
      <c r="I949" s="155"/>
      <c r="L949" s="151"/>
      <c r="M949" s="156"/>
      <c r="T949" s="157"/>
      <c r="AT949" s="153" t="s">
        <v>160</v>
      </c>
      <c r="AU949" s="153" t="s">
        <v>89</v>
      </c>
      <c r="AV949" s="11" t="s">
        <v>82</v>
      </c>
      <c r="AW949" s="11" t="s">
        <v>31</v>
      </c>
      <c r="AX949" s="11" t="s">
        <v>76</v>
      </c>
      <c r="AY949" s="153" t="s">
        <v>156</v>
      </c>
    </row>
    <row r="950" spans="2:65" s="11" customFormat="1" ht="22.5">
      <c r="B950" s="151"/>
      <c r="D950" s="152" t="s">
        <v>160</v>
      </c>
      <c r="E950" s="153" t="s">
        <v>1</v>
      </c>
      <c r="F950" s="154" t="s">
        <v>1041</v>
      </c>
      <c r="H950" s="153" t="s">
        <v>1</v>
      </c>
      <c r="I950" s="155"/>
      <c r="L950" s="151"/>
      <c r="M950" s="156"/>
      <c r="T950" s="157"/>
      <c r="AT950" s="153" t="s">
        <v>160</v>
      </c>
      <c r="AU950" s="153" t="s">
        <v>89</v>
      </c>
      <c r="AV950" s="11" t="s">
        <v>82</v>
      </c>
      <c r="AW950" s="11" t="s">
        <v>31</v>
      </c>
      <c r="AX950" s="11" t="s">
        <v>76</v>
      </c>
      <c r="AY950" s="153" t="s">
        <v>156</v>
      </c>
    </row>
    <row r="951" spans="2:65" s="11" customFormat="1">
      <c r="B951" s="151"/>
      <c r="D951" s="152" t="s">
        <v>160</v>
      </c>
      <c r="E951" s="153" t="s">
        <v>1</v>
      </c>
      <c r="F951" s="154" t="s">
        <v>1042</v>
      </c>
      <c r="H951" s="153" t="s">
        <v>1</v>
      </c>
      <c r="I951" s="155"/>
      <c r="L951" s="151"/>
      <c r="M951" s="156"/>
      <c r="T951" s="157"/>
      <c r="AT951" s="153" t="s">
        <v>160</v>
      </c>
      <c r="AU951" s="153" t="s">
        <v>89</v>
      </c>
      <c r="AV951" s="11" t="s">
        <v>82</v>
      </c>
      <c r="AW951" s="11" t="s">
        <v>31</v>
      </c>
      <c r="AX951" s="11" t="s">
        <v>76</v>
      </c>
      <c r="AY951" s="153" t="s">
        <v>156</v>
      </c>
    </row>
    <row r="952" spans="2:65" s="12" customFormat="1">
      <c r="B952" s="158"/>
      <c r="D952" s="152" t="s">
        <v>160</v>
      </c>
      <c r="E952" s="159" t="s">
        <v>1</v>
      </c>
      <c r="F952" s="160" t="s">
        <v>1043</v>
      </c>
      <c r="H952" s="161">
        <v>13.35</v>
      </c>
      <c r="I952" s="162"/>
      <c r="L952" s="158"/>
      <c r="M952" s="163"/>
      <c r="T952" s="164"/>
      <c r="AT952" s="159" t="s">
        <v>160</v>
      </c>
      <c r="AU952" s="159" t="s">
        <v>89</v>
      </c>
      <c r="AV952" s="12" t="s">
        <v>89</v>
      </c>
      <c r="AW952" s="12" t="s">
        <v>31</v>
      </c>
      <c r="AX952" s="12" t="s">
        <v>76</v>
      </c>
      <c r="AY952" s="159" t="s">
        <v>156</v>
      </c>
    </row>
    <row r="953" spans="2:65" s="11" customFormat="1">
      <c r="B953" s="151"/>
      <c r="D953" s="152" t="s">
        <v>160</v>
      </c>
      <c r="E953" s="153" t="s">
        <v>1</v>
      </c>
      <c r="F953" s="154" t="s">
        <v>1044</v>
      </c>
      <c r="H953" s="153" t="s">
        <v>1</v>
      </c>
      <c r="I953" s="155"/>
      <c r="L953" s="151"/>
      <c r="M953" s="156"/>
      <c r="T953" s="157"/>
      <c r="AT953" s="153" t="s">
        <v>160</v>
      </c>
      <c r="AU953" s="153" t="s">
        <v>89</v>
      </c>
      <c r="AV953" s="11" t="s">
        <v>82</v>
      </c>
      <c r="AW953" s="11" t="s">
        <v>31</v>
      </c>
      <c r="AX953" s="11" t="s">
        <v>76</v>
      </c>
      <c r="AY953" s="153" t="s">
        <v>156</v>
      </c>
    </row>
    <row r="954" spans="2:65" s="12" customFormat="1">
      <c r="B954" s="158"/>
      <c r="D954" s="152" t="s">
        <v>160</v>
      </c>
      <c r="E954" s="159" t="s">
        <v>1</v>
      </c>
      <c r="F954" s="160" t="s">
        <v>1045</v>
      </c>
      <c r="H954" s="161">
        <v>102.48</v>
      </c>
      <c r="I954" s="162"/>
      <c r="L954" s="158"/>
      <c r="M954" s="163"/>
      <c r="T954" s="164"/>
      <c r="AT954" s="159" t="s">
        <v>160</v>
      </c>
      <c r="AU954" s="159" t="s">
        <v>89</v>
      </c>
      <c r="AV954" s="12" t="s">
        <v>89</v>
      </c>
      <c r="AW954" s="12" t="s">
        <v>31</v>
      </c>
      <c r="AX954" s="12" t="s">
        <v>76</v>
      </c>
      <c r="AY954" s="159" t="s">
        <v>156</v>
      </c>
    </row>
    <row r="955" spans="2:65" s="11" customFormat="1">
      <c r="B955" s="151"/>
      <c r="D955" s="152" t="s">
        <v>160</v>
      </c>
      <c r="E955" s="153" t="s">
        <v>1</v>
      </c>
      <c r="F955" s="154" t="s">
        <v>1046</v>
      </c>
      <c r="H955" s="153" t="s">
        <v>1</v>
      </c>
      <c r="I955" s="155"/>
      <c r="L955" s="151"/>
      <c r="M955" s="156"/>
      <c r="T955" s="157"/>
      <c r="AT955" s="153" t="s">
        <v>160</v>
      </c>
      <c r="AU955" s="153" t="s">
        <v>89</v>
      </c>
      <c r="AV955" s="11" t="s">
        <v>82</v>
      </c>
      <c r="AW955" s="11" t="s">
        <v>31</v>
      </c>
      <c r="AX955" s="11" t="s">
        <v>76</v>
      </c>
      <c r="AY955" s="153" t="s">
        <v>156</v>
      </c>
    </row>
    <row r="956" spans="2:65" s="12" customFormat="1">
      <c r="B956" s="158"/>
      <c r="D956" s="152" t="s">
        <v>160</v>
      </c>
      <c r="E956" s="159" t="s">
        <v>1</v>
      </c>
      <c r="F956" s="160" t="s">
        <v>1047</v>
      </c>
      <c r="H956" s="161">
        <v>26.28</v>
      </c>
      <c r="I956" s="162"/>
      <c r="L956" s="158"/>
      <c r="M956" s="163"/>
      <c r="T956" s="164"/>
      <c r="AT956" s="159" t="s">
        <v>160</v>
      </c>
      <c r="AU956" s="159" t="s">
        <v>89</v>
      </c>
      <c r="AV956" s="12" t="s">
        <v>89</v>
      </c>
      <c r="AW956" s="12" t="s">
        <v>31</v>
      </c>
      <c r="AX956" s="12" t="s">
        <v>76</v>
      </c>
      <c r="AY956" s="159" t="s">
        <v>156</v>
      </c>
    </row>
    <row r="957" spans="2:65" s="12" customFormat="1">
      <c r="B957" s="158"/>
      <c r="D957" s="152" t="s">
        <v>160</v>
      </c>
      <c r="E957" s="159" t="s">
        <v>1</v>
      </c>
      <c r="F957" s="160" t="s">
        <v>1048</v>
      </c>
      <c r="H957" s="161">
        <v>-1.62</v>
      </c>
      <c r="I957" s="162"/>
      <c r="L957" s="158"/>
      <c r="M957" s="163"/>
      <c r="T957" s="164"/>
      <c r="AT957" s="159" t="s">
        <v>160</v>
      </c>
      <c r="AU957" s="159" t="s">
        <v>89</v>
      </c>
      <c r="AV957" s="12" t="s">
        <v>89</v>
      </c>
      <c r="AW957" s="12" t="s">
        <v>31</v>
      </c>
      <c r="AX957" s="12" t="s">
        <v>76</v>
      </c>
      <c r="AY957" s="159" t="s">
        <v>156</v>
      </c>
    </row>
    <row r="958" spans="2:65" s="12" customFormat="1">
      <c r="B958" s="158"/>
      <c r="D958" s="152" t="s">
        <v>160</v>
      </c>
      <c r="E958" s="159" t="s">
        <v>1</v>
      </c>
      <c r="F958" s="160" t="s">
        <v>1049</v>
      </c>
      <c r="H958" s="161">
        <v>-1.8</v>
      </c>
      <c r="I958" s="162"/>
      <c r="L958" s="158"/>
      <c r="M958" s="163"/>
      <c r="T958" s="164"/>
      <c r="AT958" s="159" t="s">
        <v>160</v>
      </c>
      <c r="AU958" s="159" t="s">
        <v>89</v>
      </c>
      <c r="AV958" s="12" t="s">
        <v>89</v>
      </c>
      <c r="AW958" s="12" t="s">
        <v>31</v>
      </c>
      <c r="AX958" s="12" t="s">
        <v>76</v>
      </c>
      <c r="AY958" s="159" t="s">
        <v>156</v>
      </c>
    </row>
    <row r="959" spans="2:65" s="12" customFormat="1">
      <c r="B959" s="158"/>
      <c r="D959" s="152" t="s">
        <v>160</v>
      </c>
      <c r="E959" s="159" t="s">
        <v>1</v>
      </c>
      <c r="F959" s="160" t="s">
        <v>872</v>
      </c>
      <c r="H959" s="161">
        <v>-2.52</v>
      </c>
      <c r="I959" s="162"/>
      <c r="L959" s="158"/>
      <c r="M959" s="163"/>
      <c r="T959" s="164"/>
      <c r="AT959" s="159" t="s">
        <v>160</v>
      </c>
      <c r="AU959" s="159" t="s">
        <v>89</v>
      </c>
      <c r="AV959" s="12" t="s">
        <v>89</v>
      </c>
      <c r="AW959" s="12" t="s">
        <v>31</v>
      </c>
      <c r="AX959" s="12" t="s">
        <v>76</v>
      </c>
      <c r="AY959" s="159" t="s">
        <v>156</v>
      </c>
    </row>
    <row r="960" spans="2:65" s="12" customFormat="1">
      <c r="B960" s="158"/>
      <c r="D960" s="152" t="s">
        <v>160</v>
      </c>
      <c r="E960" s="159" t="s">
        <v>1</v>
      </c>
      <c r="F960" s="160" t="s">
        <v>1050</v>
      </c>
      <c r="H960" s="161">
        <v>-10.08</v>
      </c>
      <c r="I960" s="162"/>
      <c r="L960" s="158"/>
      <c r="M960" s="163"/>
      <c r="T960" s="164"/>
      <c r="AT960" s="159" t="s">
        <v>160</v>
      </c>
      <c r="AU960" s="159" t="s">
        <v>89</v>
      </c>
      <c r="AV960" s="12" t="s">
        <v>89</v>
      </c>
      <c r="AW960" s="12" t="s">
        <v>31</v>
      </c>
      <c r="AX960" s="12" t="s">
        <v>76</v>
      </c>
      <c r="AY960" s="159" t="s">
        <v>156</v>
      </c>
    </row>
    <row r="961" spans="2:51" s="12" customFormat="1">
      <c r="B961" s="158"/>
      <c r="D961" s="152" t="s">
        <v>160</v>
      </c>
      <c r="E961" s="159" t="s">
        <v>1</v>
      </c>
      <c r="F961" s="160" t="s">
        <v>1050</v>
      </c>
      <c r="H961" s="161">
        <v>-10.08</v>
      </c>
      <c r="I961" s="162"/>
      <c r="L961" s="158"/>
      <c r="M961" s="163"/>
      <c r="T961" s="164"/>
      <c r="AT961" s="159" t="s">
        <v>160</v>
      </c>
      <c r="AU961" s="159" t="s">
        <v>89</v>
      </c>
      <c r="AV961" s="12" t="s">
        <v>89</v>
      </c>
      <c r="AW961" s="12" t="s">
        <v>31</v>
      </c>
      <c r="AX961" s="12" t="s">
        <v>76</v>
      </c>
      <c r="AY961" s="159" t="s">
        <v>156</v>
      </c>
    </row>
    <row r="962" spans="2:51" s="12" customFormat="1">
      <c r="B962" s="158"/>
      <c r="D962" s="152" t="s">
        <v>160</v>
      </c>
      <c r="E962" s="159" t="s">
        <v>1</v>
      </c>
      <c r="F962" s="160" t="s">
        <v>1051</v>
      </c>
      <c r="H962" s="161">
        <v>-26.24</v>
      </c>
      <c r="I962" s="162"/>
      <c r="L962" s="158"/>
      <c r="M962" s="163"/>
      <c r="T962" s="164"/>
      <c r="AT962" s="159" t="s">
        <v>160</v>
      </c>
      <c r="AU962" s="159" t="s">
        <v>89</v>
      </c>
      <c r="AV962" s="12" t="s">
        <v>89</v>
      </c>
      <c r="AW962" s="12" t="s">
        <v>31</v>
      </c>
      <c r="AX962" s="12" t="s">
        <v>76</v>
      </c>
      <c r="AY962" s="159" t="s">
        <v>156</v>
      </c>
    </row>
    <row r="963" spans="2:51" s="15" customFormat="1">
      <c r="B963" s="193"/>
      <c r="D963" s="152" t="s">
        <v>160</v>
      </c>
      <c r="E963" s="194" t="s">
        <v>1</v>
      </c>
      <c r="F963" s="195" t="s">
        <v>1052</v>
      </c>
      <c r="H963" s="196">
        <v>89.77</v>
      </c>
      <c r="I963" s="197"/>
      <c r="L963" s="193"/>
      <c r="M963" s="198"/>
      <c r="T963" s="199"/>
      <c r="AT963" s="194" t="s">
        <v>160</v>
      </c>
      <c r="AU963" s="194" t="s">
        <v>89</v>
      </c>
      <c r="AV963" s="15" t="s">
        <v>163</v>
      </c>
      <c r="AW963" s="15" t="s">
        <v>31</v>
      </c>
      <c r="AX963" s="15" t="s">
        <v>76</v>
      </c>
      <c r="AY963" s="194" t="s">
        <v>156</v>
      </c>
    </row>
    <row r="964" spans="2:51" s="11" customFormat="1">
      <c r="B964" s="151"/>
      <c r="D964" s="152" t="s">
        <v>160</v>
      </c>
      <c r="E964" s="153" t="s">
        <v>1</v>
      </c>
      <c r="F964" s="154" t="s">
        <v>1053</v>
      </c>
      <c r="H964" s="153" t="s">
        <v>1</v>
      </c>
      <c r="I964" s="155"/>
      <c r="L964" s="151"/>
      <c r="M964" s="156"/>
      <c r="T964" s="157"/>
      <c r="AT964" s="153" t="s">
        <v>160</v>
      </c>
      <c r="AU964" s="153" t="s">
        <v>89</v>
      </c>
      <c r="AV964" s="11" t="s">
        <v>82</v>
      </c>
      <c r="AW964" s="11" t="s">
        <v>31</v>
      </c>
      <c r="AX964" s="11" t="s">
        <v>76</v>
      </c>
      <c r="AY964" s="153" t="s">
        <v>156</v>
      </c>
    </row>
    <row r="965" spans="2:51" s="12" customFormat="1">
      <c r="B965" s="158"/>
      <c r="D965" s="152" t="s">
        <v>160</v>
      </c>
      <c r="E965" s="159" t="s">
        <v>1</v>
      </c>
      <c r="F965" s="160" t="s">
        <v>1054</v>
      </c>
      <c r="H965" s="161">
        <v>139.44</v>
      </c>
      <c r="I965" s="162"/>
      <c r="L965" s="158"/>
      <c r="M965" s="163"/>
      <c r="T965" s="164"/>
      <c r="AT965" s="159" t="s">
        <v>160</v>
      </c>
      <c r="AU965" s="159" t="s">
        <v>89</v>
      </c>
      <c r="AV965" s="12" t="s">
        <v>89</v>
      </c>
      <c r="AW965" s="12" t="s">
        <v>31</v>
      </c>
      <c r="AX965" s="12" t="s">
        <v>76</v>
      </c>
      <c r="AY965" s="159" t="s">
        <v>156</v>
      </c>
    </row>
    <row r="966" spans="2:51" s="12" customFormat="1">
      <c r="B966" s="158"/>
      <c r="D966" s="152" t="s">
        <v>160</v>
      </c>
      <c r="E966" s="159" t="s">
        <v>1</v>
      </c>
      <c r="F966" s="160" t="s">
        <v>1055</v>
      </c>
      <c r="H966" s="161">
        <v>-3.78</v>
      </c>
      <c r="I966" s="162"/>
      <c r="L966" s="158"/>
      <c r="M966" s="163"/>
      <c r="T966" s="164"/>
      <c r="AT966" s="159" t="s">
        <v>160</v>
      </c>
      <c r="AU966" s="159" t="s">
        <v>89</v>
      </c>
      <c r="AV966" s="12" t="s">
        <v>89</v>
      </c>
      <c r="AW966" s="12" t="s">
        <v>31</v>
      </c>
      <c r="AX966" s="12" t="s">
        <v>76</v>
      </c>
      <c r="AY966" s="159" t="s">
        <v>156</v>
      </c>
    </row>
    <row r="967" spans="2:51" s="12" customFormat="1">
      <c r="B967" s="158"/>
      <c r="D967" s="152" t="s">
        <v>160</v>
      </c>
      <c r="E967" s="159" t="s">
        <v>1</v>
      </c>
      <c r="F967" s="160" t="s">
        <v>1055</v>
      </c>
      <c r="H967" s="161">
        <v>-3.78</v>
      </c>
      <c r="I967" s="162"/>
      <c r="L967" s="158"/>
      <c r="M967" s="163"/>
      <c r="T967" s="164"/>
      <c r="AT967" s="159" t="s">
        <v>160</v>
      </c>
      <c r="AU967" s="159" t="s">
        <v>89</v>
      </c>
      <c r="AV967" s="12" t="s">
        <v>89</v>
      </c>
      <c r="AW967" s="12" t="s">
        <v>31</v>
      </c>
      <c r="AX967" s="12" t="s">
        <v>76</v>
      </c>
      <c r="AY967" s="159" t="s">
        <v>156</v>
      </c>
    </row>
    <row r="968" spans="2:51" s="11" customFormat="1">
      <c r="B968" s="151"/>
      <c r="D968" s="152" t="s">
        <v>160</v>
      </c>
      <c r="E968" s="153" t="s">
        <v>1</v>
      </c>
      <c r="F968" s="154" t="s">
        <v>1056</v>
      </c>
      <c r="H968" s="153" t="s">
        <v>1</v>
      </c>
      <c r="I968" s="155"/>
      <c r="L968" s="151"/>
      <c r="M968" s="156"/>
      <c r="T968" s="157"/>
      <c r="AT968" s="153" t="s">
        <v>160</v>
      </c>
      <c r="AU968" s="153" t="s">
        <v>89</v>
      </c>
      <c r="AV968" s="11" t="s">
        <v>82</v>
      </c>
      <c r="AW968" s="11" t="s">
        <v>31</v>
      </c>
      <c r="AX968" s="11" t="s">
        <v>76</v>
      </c>
      <c r="AY968" s="153" t="s">
        <v>156</v>
      </c>
    </row>
    <row r="969" spans="2:51" s="12" customFormat="1">
      <c r="B969" s="158"/>
      <c r="D969" s="152" t="s">
        <v>160</v>
      </c>
      <c r="E969" s="159" t="s">
        <v>1</v>
      </c>
      <c r="F969" s="160" t="s">
        <v>1057</v>
      </c>
      <c r="H969" s="161">
        <v>35.520000000000003</v>
      </c>
      <c r="I969" s="162"/>
      <c r="L969" s="158"/>
      <c r="M969" s="163"/>
      <c r="T969" s="164"/>
      <c r="AT969" s="159" t="s">
        <v>160</v>
      </c>
      <c r="AU969" s="159" t="s">
        <v>89</v>
      </c>
      <c r="AV969" s="12" t="s">
        <v>89</v>
      </c>
      <c r="AW969" s="12" t="s">
        <v>31</v>
      </c>
      <c r="AX969" s="12" t="s">
        <v>76</v>
      </c>
      <c r="AY969" s="159" t="s">
        <v>156</v>
      </c>
    </row>
    <row r="970" spans="2:51" s="15" customFormat="1">
      <c r="B970" s="193"/>
      <c r="D970" s="152" t="s">
        <v>160</v>
      </c>
      <c r="E970" s="194" t="s">
        <v>1</v>
      </c>
      <c r="F970" s="195" t="s">
        <v>1058</v>
      </c>
      <c r="H970" s="196">
        <v>167.4</v>
      </c>
      <c r="I970" s="197"/>
      <c r="L970" s="193"/>
      <c r="M970" s="198"/>
      <c r="T970" s="199"/>
      <c r="AT970" s="194" t="s">
        <v>160</v>
      </c>
      <c r="AU970" s="194" t="s">
        <v>89</v>
      </c>
      <c r="AV970" s="15" t="s">
        <v>163</v>
      </c>
      <c r="AW970" s="15" t="s">
        <v>31</v>
      </c>
      <c r="AX970" s="15" t="s">
        <v>76</v>
      </c>
      <c r="AY970" s="194" t="s">
        <v>156</v>
      </c>
    </row>
    <row r="971" spans="2:51" s="11" customFormat="1">
      <c r="B971" s="151"/>
      <c r="D971" s="152" t="s">
        <v>160</v>
      </c>
      <c r="E971" s="153" t="s">
        <v>1</v>
      </c>
      <c r="F971" s="154" t="s">
        <v>1059</v>
      </c>
      <c r="H971" s="153" t="s">
        <v>1</v>
      </c>
      <c r="I971" s="155"/>
      <c r="L971" s="151"/>
      <c r="M971" s="156"/>
      <c r="T971" s="157"/>
      <c r="AT971" s="153" t="s">
        <v>160</v>
      </c>
      <c r="AU971" s="153" t="s">
        <v>89</v>
      </c>
      <c r="AV971" s="11" t="s">
        <v>82</v>
      </c>
      <c r="AW971" s="11" t="s">
        <v>31</v>
      </c>
      <c r="AX971" s="11" t="s">
        <v>76</v>
      </c>
      <c r="AY971" s="153" t="s">
        <v>156</v>
      </c>
    </row>
    <row r="972" spans="2:51" s="12" customFormat="1">
      <c r="B972" s="158"/>
      <c r="D972" s="152" t="s">
        <v>160</v>
      </c>
      <c r="E972" s="159" t="s">
        <v>1</v>
      </c>
      <c r="F972" s="160" t="s">
        <v>1060</v>
      </c>
      <c r="H972" s="161">
        <v>7.8</v>
      </c>
      <c r="I972" s="162"/>
      <c r="L972" s="158"/>
      <c r="M972" s="163"/>
      <c r="T972" s="164"/>
      <c r="AT972" s="159" t="s">
        <v>160</v>
      </c>
      <c r="AU972" s="159" t="s">
        <v>89</v>
      </c>
      <c r="AV972" s="12" t="s">
        <v>89</v>
      </c>
      <c r="AW972" s="12" t="s">
        <v>31</v>
      </c>
      <c r="AX972" s="12" t="s">
        <v>76</v>
      </c>
      <c r="AY972" s="159" t="s">
        <v>156</v>
      </c>
    </row>
    <row r="973" spans="2:51" s="12" customFormat="1">
      <c r="B973" s="158"/>
      <c r="D973" s="152" t="s">
        <v>160</v>
      </c>
      <c r="E973" s="159" t="s">
        <v>1</v>
      </c>
      <c r="F973" s="160" t="s">
        <v>1061</v>
      </c>
      <c r="H973" s="161">
        <v>-2.1</v>
      </c>
      <c r="I973" s="162"/>
      <c r="L973" s="158"/>
      <c r="M973" s="163"/>
      <c r="T973" s="164"/>
      <c r="AT973" s="159" t="s">
        <v>160</v>
      </c>
      <c r="AU973" s="159" t="s">
        <v>89</v>
      </c>
      <c r="AV973" s="12" t="s">
        <v>89</v>
      </c>
      <c r="AW973" s="12" t="s">
        <v>31</v>
      </c>
      <c r="AX973" s="12" t="s">
        <v>76</v>
      </c>
      <c r="AY973" s="159" t="s">
        <v>156</v>
      </c>
    </row>
    <row r="974" spans="2:51" s="11" customFormat="1">
      <c r="B974" s="151"/>
      <c r="D974" s="152" t="s">
        <v>160</v>
      </c>
      <c r="E974" s="153" t="s">
        <v>1</v>
      </c>
      <c r="F974" s="154" t="s">
        <v>1044</v>
      </c>
      <c r="H974" s="153" t="s">
        <v>1</v>
      </c>
      <c r="I974" s="155"/>
      <c r="L974" s="151"/>
      <c r="M974" s="156"/>
      <c r="T974" s="157"/>
      <c r="AT974" s="153" t="s">
        <v>160</v>
      </c>
      <c r="AU974" s="153" t="s">
        <v>89</v>
      </c>
      <c r="AV974" s="11" t="s">
        <v>82</v>
      </c>
      <c r="AW974" s="11" t="s">
        <v>31</v>
      </c>
      <c r="AX974" s="11" t="s">
        <v>76</v>
      </c>
      <c r="AY974" s="153" t="s">
        <v>156</v>
      </c>
    </row>
    <row r="975" spans="2:51" s="12" customFormat="1">
      <c r="B975" s="158"/>
      <c r="D975" s="152" t="s">
        <v>160</v>
      </c>
      <c r="E975" s="159" t="s">
        <v>1</v>
      </c>
      <c r="F975" s="160" t="s">
        <v>1062</v>
      </c>
      <c r="H975" s="161">
        <v>310.8</v>
      </c>
      <c r="I975" s="162"/>
      <c r="L975" s="158"/>
      <c r="M975" s="163"/>
      <c r="T975" s="164"/>
      <c r="AT975" s="159" t="s">
        <v>160</v>
      </c>
      <c r="AU975" s="159" t="s">
        <v>89</v>
      </c>
      <c r="AV975" s="12" t="s">
        <v>89</v>
      </c>
      <c r="AW975" s="12" t="s">
        <v>31</v>
      </c>
      <c r="AX975" s="12" t="s">
        <v>76</v>
      </c>
      <c r="AY975" s="159" t="s">
        <v>156</v>
      </c>
    </row>
    <row r="976" spans="2:51" s="12" customFormat="1">
      <c r="B976" s="158"/>
      <c r="D976" s="152" t="s">
        <v>160</v>
      </c>
      <c r="E976" s="159" t="s">
        <v>1</v>
      </c>
      <c r="F976" s="160" t="s">
        <v>1063</v>
      </c>
      <c r="H976" s="161">
        <v>-43.2</v>
      </c>
      <c r="I976" s="162"/>
      <c r="L976" s="158"/>
      <c r="M976" s="163"/>
      <c r="T976" s="164"/>
      <c r="AT976" s="159" t="s">
        <v>160</v>
      </c>
      <c r="AU976" s="159" t="s">
        <v>89</v>
      </c>
      <c r="AV976" s="12" t="s">
        <v>89</v>
      </c>
      <c r="AW976" s="12" t="s">
        <v>31</v>
      </c>
      <c r="AX976" s="12" t="s">
        <v>76</v>
      </c>
      <c r="AY976" s="159" t="s">
        <v>156</v>
      </c>
    </row>
    <row r="977" spans="2:51" s="12" customFormat="1">
      <c r="B977" s="158"/>
      <c r="D977" s="152" t="s">
        <v>160</v>
      </c>
      <c r="E977" s="159" t="s">
        <v>1</v>
      </c>
      <c r="F977" s="160" t="s">
        <v>1064</v>
      </c>
      <c r="H977" s="161">
        <v>-2.34</v>
      </c>
      <c r="I977" s="162"/>
      <c r="L977" s="158"/>
      <c r="M977" s="163"/>
      <c r="T977" s="164"/>
      <c r="AT977" s="159" t="s">
        <v>160</v>
      </c>
      <c r="AU977" s="159" t="s">
        <v>89</v>
      </c>
      <c r="AV977" s="12" t="s">
        <v>89</v>
      </c>
      <c r="AW977" s="12" t="s">
        <v>31</v>
      </c>
      <c r="AX977" s="12" t="s">
        <v>76</v>
      </c>
      <c r="AY977" s="159" t="s">
        <v>156</v>
      </c>
    </row>
    <row r="978" spans="2:51" s="12" customFormat="1">
      <c r="B978" s="158"/>
      <c r="D978" s="152" t="s">
        <v>160</v>
      </c>
      <c r="E978" s="159" t="s">
        <v>1</v>
      </c>
      <c r="F978" s="160" t="s">
        <v>1065</v>
      </c>
      <c r="H978" s="161">
        <v>-2.52</v>
      </c>
      <c r="I978" s="162"/>
      <c r="L978" s="158"/>
      <c r="M978" s="163"/>
      <c r="T978" s="164"/>
      <c r="AT978" s="159" t="s">
        <v>160</v>
      </c>
      <c r="AU978" s="159" t="s">
        <v>89</v>
      </c>
      <c r="AV978" s="12" t="s">
        <v>89</v>
      </c>
      <c r="AW978" s="12" t="s">
        <v>31</v>
      </c>
      <c r="AX978" s="12" t="s">
        <v>76</v>
      </c>
      <c r="AY978" s="159" t="s">
        <v>156</v>
      </c>
    </row>
    <row r="979" spans="2:51" s="12" customFormat="1">
      <c r="B979" s="158"/>
      <c r="D979" s="152" t="s">
        <v>160</v>
      </c>
      <c r="E979" s="159" t="s">
        <v>1</v>
      </c>
      <c r="F979" s="160" t="s">
        <v>1066</v>
      </c>
      <c r="H979" s="161">
        <v>60.48</v>
      </c>
      <c r="I979" s="162"/>
      <c r="L979" s="158"/>
      <c r="M979" s="163"/>
      <c r="T979" s="164"/>
      <c r="AT979" s="159" t="s">
        <v>160</v>
      </c>
      <c r="AU979" s="159" t="s">
        <v>89</v>
      </c>
      <c r="AV979" s="12" t="s">
        <v>89</v>
      </c>
      <c r="AW979" s="12" t="s">
        <v>31</v>
      </c>
      <c r="AX979" s="12" t="s">
        <v>76</v>
      </c>
      <c r="AY979" s="159" t="s">
        <v>156</v>
      </c>
    </row>
    <row r="980" spans="2:51" s="11" customFormat="1">
      <c r="B980" s="151"/>
      <c r="D980" s="152" t="s">
        <v>160</v>
      </c>
      <c r="E980" s="153" t="s">
        <v>1</v>
      </c>
      <c r="F980" s="154" t="s">
        <v>1067</v>
      </c>
      <c r="H980" s="153" t="s">
        <v>1</v>
      </c>
      <c r="I980" s="155"/>
      <c r="L980" s="151"/>
      <c r="M980" s="156"/>
      <c r="T980" s="157"/>
      <c r="AT980" s="153" t="s">
        <v>160</v>
      </c>
      <c r="AU980" s="153" t="s">
        <v>89</v>
      </c>
      <c r="AV980" s="11" t="s">
        <v>82</v>
      </c>
      <c r="AW980" s="11" t="s">
        <v>31</v>
      </c>
      <c r="AX980" s="11" t="s">
        <v>76</v>
      </c>
      <c r="AY980" s="153" t="s">
        <v>156</v>
      </c>
    </row>
    <row r="981" spans="2:51" s="12" customFormat="1">
      <c r="B981" s="158"/>
      <c r="D981" s="152" t="s">
        <v>160</v>
      </c>
      <c r="E981" s="159" t="s">
        <v>1</v>
      </c>
      <c r="F981" s="160" t="s">
        <v>1068</v>
      </c>
      <c r="H981" s="161">
        <v>50.4</v>
      </c>
      <c r="I981" s="162"/>
      <c r="L981" s="158"/>
      <c r="M981" s="163"/>
      <c r="T981" s="164"/>
      <c r="AT981" s="159" t="s">
        <v>160</v>
      </c>
      <c r="AU981" s="159" t="s">
        <v>89</v>
      </c>
      <c r="AV981" s="12" t="s">
        <v>89</v>
      </c>
      <c r="AW981" s="12" t="s">
        <v>31</v>
      </c>
      <c r="AX981" s="12" t="s">
        <v>76</v>
      </c>
      <c r="AY981" s="159" t="s">
        <v>156</v>
      </c>
    </row>
    <row r="982" spans="2:51" s="11" customFormat="1">
      <c r="B982" s="151"/>
      <c r="D982" s="152" t="s">
        <v>160</v>
      </c>
      <c r="E982" s="153" t="s">
        <v>1</v>
      </c>
      <c r="F982" s="154" t="s">
        <v>1069</v>
      </c>
      <c r="H982" s="153" t="s">
        <v>1</v>
      </c>
      <c r="I982" s="155"/>
      <c r="L982" s="151"/>
      <c r="M982" s="156"/>
      <c r="T982" s="157"/>
      <c r="AT982" s="153" t="s">
        <v>160</v>
      </c>
      <c r="AU982" s="153" t="s">
        <v>89</v>
      </c>
      <c r="AV982" s="11" t="s">
        <v>82</v>
      </c>
      <c r="AW982" s="11" t="s">
        <v>31</v>
      </c>
      <c r="AX982" s="11" t="s">
        <v>76</v>
      </c>
      <c r="AY982" s="153" t="s">
        <v>156</v>
      </c>
    </row>
    <row r="983" spans="2:51" s="12" customFormat="1">
      <c r="B983" s="158"/>
      <c r="D983" s="152" t="s">
        <v>160</v>
      </c>
      <c r="E983" s="159" t="s">
        <v>1</v>
      </c>
      <c r="F983" s="160" t="s">
        <v>1070</v>
      </c>
      <c r="H983" s="161">
        <v>84</v>
      </c>
      <c r="I983" s="162"/>
      <c r="L983" s="158"/>
      <c r="M983" s="163"/>
      <c r="T983" s="164"/>
      <c r="AT983" s="159" t="s">
        <v>160</v>
      </c>
      <c r="AU983" s="159" t="s">
        <v>89</v>
      </c>
      <c r="AV983" s="12" t="s">
        <v>89</v>
      </c>
      <c r="AW983" s="12" t="s">
        <v>31</v>
      </c>
      <c r="AX983" s="12" t="s">
        <v>76</v>
      </c>
      <c r="AY983" s="159" t="s">
        <v>156</v>
      </c>
    </row>
    <row r="984" spans="2:51" s="15" customFormat="1">
      <c r="B984" s="193"/>
      <c r="D984" s="152" t="s">
        <v>160</v>
      </c>
      <c r="E984" s="194" t="s">
        <v>1</v>
      </c>
      <c r="F984" s="195" t="s">
        <v>1071</v>
      </c>
      <c r="H984" s="196">
        <v>463.32</v>
      </c>
      <c r="I984" s="197"/>
      <c r="L984" s="193"/>
      <c r="M984" s="198"/>
      <c r="T984" s="199"/>
      <c r="AT984" s="194" t="s">
        <v>160</v>
      </c>
      <c r="AU984" s="194" t="s">
        <v>89</v>
      </c>
      <c r="AV984" s="15" t="s">
        <v>163</v>
      </c>
      <c r="AW984" s="15" t="s">
        <v>31</v>
      </c>
      <c r="AX984" s="15" t="s">
        <v>76</v>
      </c>
      <c r="AY984" s="194" t="s">
        <v>156</v>
      </c>
    </row>
    <row r="985" spans="2:51" s="11" customFormat="1">
      <c r="B985" s="151"/>
      <c r="D985" s="152" t="s">
        <v>160</v>
      </c>
      <c r="E985" s="153" t="s">
        <v>1</v>
      </c>
      <c r="F985" s="154" t="s">
        <v>1067</v>
      </c>
      <c r="H985" s="153" t="s">
        <v>1</v>
      </c>
      <c r="I985" s="155"/>
      <c r="L985" s="151"/>
      <c r="M985" s="156"/>
      <c r="T985" s="157"/>
      <c r="AT985" s="153" t="s">
        <v>160</v>
      </c>
      <c r="AU985" s="153" t="s">
        <v>89</v>
      </c>
      <c r="AV985" s="11" t="s">
        <v>82</v>
      </c>
      <c r="AW985" s="11" t="s">
        <v>31</v>
      </c>
      <c r="AX985" s="11" t="s">
        <v>76</v>
      </c>
      <c r="AY985" s="153" t="s">
        <v>156</v>
      </c>
    </row>
    <row r="986" spans="2:51" s="12" customFormat="1">
      <c r="B986" s="158"/>
      <c r="D986" s="152" t="s">
        <v>160</v>
      </c>
      <c r="E986" s="159" t="s">
        <v>1</v>
      </c>
      <c r="F986" s="160" t="s">
        <v>1072</v>
      </c>
      <c r="H986" s="161">
        <v>120</v>
      </c>
      <c r="I986" s="162"/>
      <c r="L986" s="158"/>
      <c r="M986" s="163"/>
      <c r="T986" s="164"/>
      <c r="AT986" s="159" t="s">
        <v>160</v>
      </c>
      <c r="AU986" s="159" t="s">
        <v>89</v>
      </c>
      <c r="AV986" s="12" t="s">
        <v>89</v>
      </c>
      <c r="AW986" s="12" t="s">
        <v>31</v>
      </c>
      <c r="AX986" s="12" t="s">
        <v>76</v>
      </c>
      <c r="AY986" s="159" t="s">
        <v>156</v>
      </c>
    </row>
    <row r="987" spans="2:51" s="12" customFormat="1">
      <c r="B987" s="158"/>
      <c r="D987" s="152" t="s">
        <v>160</v>
      </c>
      <c r="E987" s="159" t="s">
        <v>1</v>
      </c>
      <c r="F987" s="160" t="s">
        <v>1073</v>
      </c>
      <c r="H987" s="161">
        <v>-25.2</v>
      </c>
      <c r="I987" s="162"/>
      <c r="L987" s="158"/>
      <c r="M987" s="163"/>
      <c r="T987" s="164"/>
      <c r="AT987" s="159" t="s">
        <v>160</v>
      </c>
      <c r="AU987" s="159" t="s">
        <v>89</v>
      </c>
      <c r="AV987" s="12" t="s">
        <v>89</v>
      </c>
      <c r="AW987" s="12" t="s">
        <v>31</v>
      </c>
      <c r="AX987" s="12" t="s">
        <v>76</v>
      </c>
      <c r="AY987" s="159" t="s">
        <v>156</v>
      </c>
    </row>
    <row r="988" spans="2:51" s="12" customFormat="1">
      <c r="B988" s="158"/>
      <c r="D988" s="152" t="s">
        <v>160</v>
      </c>
      <c r="E988" s="159" t="s">
        <v>1</v>
      </c>
      <c r="F988" s="160" t="s">
        <v>1074</v>
      </c>
      <c r="H988" s="161">
        <v>-6.48</v>
      </c>
      <c r="I988" s="162"/>
      <c r="L988" s="158"/>
      <c r="M988" s="163"/>
      <c r="T988" s="164"/>
      <c r="AT988" s="159" t="s">
        <v>160</v>
      </c>
      <c r="AU988" s="159" t="s">
        <v>89</v>
      </c>
      <c r="AV988" s="12" t="s">
        <v>89</v>
      </c>
      <c r="AW988" s="12" t="s">
        <v>31</v>
      </c>
      <c r="AX988" s="12" t="s">
        <v>76</v>
      </c>
      <c r="AY988" s="159" t="s">
        <v>156</v>
      </c>
    </row>
    <row r="989" spans="2:51" s="11" customFormat="1">
      <c r="B989" s="151"/>
      <c r="D989" s="152" t="s">
        <v>160</v>
      </c>
      <c r="E989" s="153" t="s">
        <v>1</v>
      </c>
      <c r="F989" s="154" t="s">
        <v>1075</v>
      </c>
      <c r="H989" s="153" t="s">
        <v>1</v>
      </c>
      <c r="I989" s="155"/>
      <c r="L989" s="151"/>
      <c r="M989" s="156"/>
      <c r="T989" s="157"/>
      <c r="AT989" s="153" t="s">
        <v>160</v>
      </c>
      <c r="AU989" s="153" t="s">
        <v>89</v>
      </c>
      <c r="AV989" s="11" t="s">
        <v>82</v>
      </c>
      <c r="AW989" s="11" t="s">
        <v>31</v>
      </c>
      <c r="AX989" s="11" t="s">
        <v>76</v>
      </c>
      <c r="AY989" s="153" t="s">
        <v>156</v>
      </c>
    </row>
    <row r="990" spans="2:51" s="12" customFormat="1">
      <c r="B990" s="158"/>
      <c r="D990" s="152" t="s">
        <v>160</v>
      </c>
      <c r="E990" s="159" t="s">
        <v>1</v>
      </c>
      <c r="F990" s="160" t="s">
        <v>1076</v>
      </c>
      <c r="H990" s="161">
        <v>47.52</v>
      </c>
      <c r="I990" s="162"/>
      <c r="L990" s="158"/>
      <c r="M990" s="163"/>
      <c r="T990" s="164"/>
      <c r="AT990" s="159" t="s">
        <v>160</v>
      </c>
      <c r="AU990" s="159" t="s">
        <v>89</v>
      </c>
      <c r="AV990" s="12" t="s">
        <v>89</v>
      </c>
      <c r="AW990" s="12" t="s">
        <v>31</v>
      </c>
      <c r="AX990" s="12" t="s">
        <v>76</v>
      </c>
      <c r="AY990" s="159" t="s">
        <v>156</v>
      </c>
    </row>
    <row r="991" spans="2:51" s="12" customFormat="1">
      <c r="B991" s="158"/>
      <c r="D991" s="152" t="s">
        <v>160</v>
      </c>
      <c r="E991" s="159" t="s">
        <v>1</v>
      </c>
      <c r="F991" s="160" t="s">
        <v>1050</v>
      </c>
      <c r="H991" s="161">
        <v>-10.08</v>
      </c>
      <c r="I991" s="162"/>
      <c r="L991" s="158"/>
      <c r="M991" s="163"/>
      <c r="T991" s="164"/>
      <c r="AT991" s="159" t="s">
        <v>160</v>
      </c>
      <c r="AU991" s="159" t="s">
        <v>89</v>
      </c>
      <c r="AV991" s="12" t="s">
        <v>89</v>
      </c>
      <c r="AW991" s="12" t="s">
        <v>31</v>
      </c>
      <c r="AX991" s="12" t="s">
        <v>76</v>
      </c>
      <c r="AY991" s="159" t="s">
        <v>156</v>
      </c>
    </row>
    <row r="992" spans="2:51" s="11" customFormat="1">
      <c r="B992" s="151"/>
      <c r="D992" s="152" t="s">
        <v>160</v>
      </c>
      <c r="E992" s="153" t="s">
        <v>1</v>
      </c>
      <c r="F992" s="154" t="s">
        <v>1077</v>
      </c>
      <c r="H992" s="153" t="s">
        <v>1</v>
      </c>
      <c r="I992" s="155"/>
      <c r="L992" s="151"/>
      <c r="M992" s="156"/>
      <c r="T992" s="157"/>
      <c r="AT992" s="153" t="s">
        <v>160</v>
      </c>
      <c r="AU992" s="153" t="s">
        <v>89</v>
      </c>
      <c r="AV992" s="11" t="s">
        <v>82</v>
      </c>
      <c r="AW992" s="11" t="s">
        <v>31</v>
      </c>
      <c r="AX992" s="11" t="s">
        <v>76</v>
      </c>
      <c r="AY992" s="153" t="s">
        <v>156</v>
      </c>
    </row>
    <row r="993" spans="2:65" s="12" customFormat="1">
      <c r="B993" s="158"/>
      <c r="D993" s="152" t="s">
        <v>160</v>
      </c>
      <c r="E993" s="159" t="s">
        <v>1</v>
      </c>
      <c r="F993" s="160" t="s">
        <v>1078</v>
      </c>
      <c r="H993" s="161">
        <v>201.6</v>
      </c>
      <c r="I993" s="162"/>
      <c r="L993" s="158"/>
      <c r="M993" s="163"/>
      <c r="T993" s="164"/>
      <c r="AT993" s="159" t="s">
        <v>160</v>
      </c>
      <c r="AU993" s="159" t="s">
        <v>89</v>
      </c>
      <c r="AV993" s="12" t="s">
        <v>89</v>
      </c>
      <c r="AW993" s="12" t="s">
        <v>31</v>
      </c>
      <c r="AX993" s="12" t="s">
        <v>76</v>
      </c>
      <c r="AY993" s="159" t="s">
        <v>156</v>
      </c>
    </row>
    <row r="994" spans="2:65" s="12" customFormat="1">
      <c r="B994" s="158"/>
      <c r="D994" s="152" t="s">
        <v>160</v>
      </c>
      <c r="E994" s="159" t="s">
        <v>1</v>
      </c>
      <c r="F994" s="160" t="s">
        <v>1079</v>
      </c>
      <c r="H994" s="161">
        <v>-15.12</v>
      </c>
      <c r="I994" s="162"/>
      <c r="L994" s="158"/>
      <c r="M994" s="163"/>
      <c r="T994" s="164"/>
      <c r="AT994" s="159" t="s">
        <v>160</v>
      </c>
      <c r="AU994" s="159" t="s">
        <v>89</v>
      </c>
      <c r="AV994" s="12" t="s">
        <v>89</v>
      </c>
      <c r="AW994" s="12" t="s">
        <v>31</v>
      </c>
      <c r="AX994" s="12" t="s">
        <v>76</v>
      </c>
      <c r="AY994" s="159" t="s">
        <v>156</v>
      </c>
    </row>
    <row r="995" spans="2:65" s="12" customFormat="1">
      <c r="B995" s="158"/>
      <c r="D995" s="152" t="s">
        <v>160</v>
      </c>
      <c r="E995" s="159" t="s">
        <v>1</v>
      </c>
      <c r="F995" s="160" t="s">
        <v>1080</v>
      </c>
      <c r="H995" s="161">
        <v>-4.8</v>
      </c>
      <c r="I995" s="162"/>
      <c r="L995" s="158"/>
      <c r="M995" s="163"/>
      <c r="T995" s="164"/>
      <c r="AT995" s="159" t="s">
        <v>160</v>
      </c>
      <c r="AU995" s="159" t="s">
        <v>89</v>
      </c>
      <c r="AV995" s="12" t="s">
        <v>89</v>
      </c>
      <c r="AW995" s="12" t="s">
        <v>31</v>
      </c>
      <c r="AX995" s="12" t="s">
        <v>76</v>
      </c>
      <c r="AY995" s="159" t="s">
        <v>156</v>
      </c>
    </row>
    <row r="996" spans="2:65" s="12" customFormat="1">
      <c r="B996" s="158"/>
      <c r="D996" s="152" t="s">
        <v>160</v>
      </c>
      <c r="E996" s="159" t="s">
        <v>1</v>
      </c>
      <c r="F996" s="160" t="s">
        <v>1081</v>
      </c>
      <c r="H996" s="161">
        <v>-2.88</v>
      </c>
      <c r="I996" s="162"/>
      <c r="L996" s="158"/>
      <c r="M996" s="163"/>
      <c r="T996" s="164"/>
      <c r="AT996" s="159" t="s">
        <v>160</v>
      </c>
      <c r="AU996" s="159" t="s">
        <v>89</v>
      </c>
      <c r="AV996" s="12" t="s">
        <v>89</v>
      </c>
      <c r="AW996" s="12" t="s">
        <v>31</v>
      </c>
      <c r="AX996" s="12" t="s">
        <v>76</v>
      </c>
      <c r="AY996" s="159" t="s">
        <v>156</v>
      </c>
    </row>
    <row r="997" spans="2:65" s="12" customFormat="1">
      <c r="B997" s="158"/>
      <c r="D997" s="152" t="s">
        <v>160</v>
      </c>
      <c r="E997" s="159" t="s">
        <v>1</v>
      </c>
      <c r="F997" s="160" t="s">
        <v>1082</v>
      </c>
      <c r="H997" s="161">
        <v>-40.32</v>
      </c>
      <c r="I997" s="162"/>
      <c r="L997" s="158"/>
      <c r="M997" s="163"/>
      <c r="T997" s="164"/>
      <c r="AT997" s="159" t="s">
        <v>160</v>
      </c>
      <c r="AU997" s="159" t="s">
        <v>89</v>
      </c>
      <c r="AV997" s="12" t="s">
        <v>89</v>
      </c>
      <c r="AW997" s="12" t="s">
        <v>31</v>
      </c>
      <c r="AX997" s="12" t="s">
        <v>76</v>
      </c>
      <c r="AY997" s="159" t="s">
        <v>156</v>
      </c>
    </row>
    <row r="998" spans="2:65" s="15" customFormat="1">
      <c r="B998" s="193"/>
      <c r="D998" s="152" t="s">
        <v>160</v>
      </c>
      <c r="E998" s="194" t="s">
        <v>1</v>
      </c>
      <c r="F998" s="195" t="s">
        <v>1083</v>
      </c>
      <c r="H998" s="196">
        <v>264.24</v>
      </c>
      <c r="I998" s="197"/>
      <c r="L998" s="193"/>
      <c r="M998" s="198"/>
      <c r="T998" s="199"/>
      <c r="AT998" s="194" t="s">
        <v>160</v>
      </c>
      <c r="AU998" s="194" t="s">
        <v>89</v>
      </c>
      <c r="AV998" s="15" t="s">
        <v>163</v>
      </c>
      <c r="AW998" s="15" t="s">
        <v>31</v>
      </c>
      <c r="AX998" s="15" t="s">
        <v>76</v>
      </c>
      <c r="AY998" s="194" t="s">
        <v>156</v>
      </c>
    </row>
    <row r="999" spans="2:65" s="12" customFormat="1">
      <c r="B999" s="158"/>
      <c r="D999" s="152" t="s">
        <v>160</v>
      </c>
      <c r="E999" s="159" t="s">
        <v>1</v>
      </c>
      <c r="F999" s="160" t="s">
        <v>1084</v>
      </c>
      <c r="H999" s="161">
        <v>49.237000000000002</v>
      </c>
      <c r="I999" s="162"/>
      <c r="L999" s="158"/>
      <c r="M999" s="163"/>
      <c r="T999" s="164"/>
      <c r="AT999" s="159" t="s">
        <v>160</v>
      </c>
      <c r="AU999" s="159" t="s">
        <v>89</v>
      </c>
      <c r="AV999" s="12" t="s">
        <v>89</v>
      </c>
      <c r="AW999" s="12" t="s">
        <v>31</v>
      </c>
      <c r="AX999" s="12" t="s">
        <v>76</v>
      </c>
      <c r="AY999" s="159" t="s">
        <v>156</v>
      </c>
    </row>
    <row r="1000" spans="2:65" s="13" customFormat="1">
      <c r="B1000" s="165"/>
      <c r="D1000" s="152" t="s">
        <v>160</v>
      </c>
      <c r="E1000" s="166" t="s">
        <v>1</v>
      </c>
      <c r="F1000" s="167" t="s">
        <v>1085</v>
      </c>
      <c r="H1000" s="168">
        <v>1033.9670000000001</v>
      </c>
      <c r="I1000" s="169"/>
      <c r="L1000" s="165"/>
      <c r="M1000" s="170"/>
      <c r="T1000" s="171"/>
      <c r="AT1000" s="166" t="s">
        <v>160</v>
      </c>
      <c r="AU1000" s="166" t="s">
        <v>89</v>
      </c>
      <c r="AV1000" s="13" t="s">
        <v>155</v>
      </c>
      <c r="AW1000" s="13" t="s">
        <v>31</v>
      </c>
      <c r="AX1000" s="13" t="s">
        <v>82</v>
      </c>
      <c r="AY1000" s="166" t="s">
        <v>156</v>
      </c>
    </row>
    <row r="1001" spans="2:65" s="1" customFormat="1" ht="24.2" customHeight="1">
      <c r="B1001" s="136"/>
      <c r="C1001" s="137" t="s">
        <v>1086</v>
      </c>
      <c r="D1001" s="137" t="s">
        <v>157</v>
      </c>
      <c r="E1001" s="138" t="s">
        <v>1087</v>
      </c>
      <c r="F1001" s="139" t="s">
        <v>1088</v>
      </c>
      <c r="G1001" s="140" t="s">
        <v>178</v>
      </c>
      <c r="H1001" s="141">
        <v>230.10300000000001</v>
      </c>
      <c r="I1001" s="142"/>
      <c r="J1001" s="143">
        <v>0</v>
      </c>
      <c r="K1001" s="144"/>
      <c r="L1001" s="32"/>
      <c r="M1001" s="145" t="s">
        <v>1</v>
      </c>
      <c r="N1001" s="146" t="s">
        <v>42</v>
      </c>
      <c r="P1001" s="147">
        <f>O1001*H1001</f>
        <v>0</v>
      </c>
      <c r="Q1001" s="147">
        <v>0</v>
      </c>
      <c r="R1001" s="147">
        <f>Q1001*H1001</f>
        <v>0</v>
      </c>
      <c r="S1001" s="147">
        <v>6.8000000000000005E-2</v>
      </c>
      <c r="T1001" s="148">
        <f>S1001*H1001</f>
        <v>15.647004000000003</v>
      </c>
      <c r="AR1001" s="149" t="s">
        <v>155</v>
      </c>
      <c r="AT1001" s="149" t="s">
        <v>157</v>
      </c>
      <c r="AU1001" s="149" t="s">
        <v>89</v>
      </c>
      <c r="AY1001" s="17" t="s">
        <v>156</v>
      </c>
      <c r="BE1001" s="150">
        <f>IF(N1001="základná",J1001,0)</f>
        <v>0</v>
      </c>
      <c r="BF1001" s="150">
        <f>IF(N1001="znížená",J1001,0)</f>
        <v>0</v>
      </c>
      <c r="BG1001" s="150">
        <f>IF(N1001="zákl. prenesená",J1001,0)</f>
        <v>0</v>
      </c>
      <c r="BH1001" s="150">
        <f>IF(N1001="zníž. prenesená",J1001,0)</f>
        <v>0</v>
      </c>
      <c r="BI1001" s="150">
        <f>IF(N1001="nulová",J1001,0)</f>
        <v>0</v>
      </c>
      <c r="BJ1001" s="17" t="s">
        <v>89</v>
      </c>
      <c r="BK1001" s="150">
        <f>ROUND(I1001*H1001,2)</f>
        <v>0</v>
      </c>
      <c r="BL1001" s="17" t="s">
        <v>155</v>
      </c>
      <c r="BM1001" s="149" t="s">
        <v>1089</v>
      </c>
    </row>
    <row r="1002" spans="2:65" s="11" customFormat="1">
      <c r="B1002" s="151"/>
      <c r="D1002" s="152" t="s">
        <v>160</v>
      </c>
      <c r="E1002" s="153" t="s">
        <v>1</v>
      </c>
      <c r="F1002" s="154" t="s">
        <v>1090</v>
      </c>
      <c r="H1002" s="153" t="s">
        <v>1</v>
      </c>
      <c r="I1002" s="155"/>
      <c r="L1002" s="151"/>
      <c r="M1002" s="156"/>
      <c r="T1002" s="157"/>
      <c r="AT1002" s="153" t="s">
        <v>160</v>
      </c>
      <c r="AU1002" s="153" t="s">
        <v>89</v>
      </c>
      <c r="AV1002" s="11" t="s">
        <v>82</v>
      </c>
      <c r="AW1002" s="11" t="s">
        <v>31</v>
      </c>
      <c r="AX1002" s="11" t="s">
        <v>76</v>
      </c>
      <c r="AY1002" s="153" t="s">
        <v>156</v>
      </c>
    </row>
    <row r="1003" spans="2:65" s="11" customFormat="1" ht="22.5">
      <c r="B1003" s="151"/>
      <c r="D1003" s="152" t="s">
        <v>160</v>
      </c>
      <c r="E1003" s="153" t="s">
        <v>1</v>
      </c>
      <c r="F1003" s="154" t="s">
        <v>1091</v>
      </c>
      <c r="H1003" s="153" t="s">
        <v>1</v>
      </c>
      <c r="I1003" s="155"/>
      <c r="L1003" s="151"/>
      <c r="M1003" s="156"/>
      <c r="T1003" s="157"/>
      <c r="AT1003" s="153" t="s">
        <v>160</v>
      </c>
      <c r="AU1003" s="153" t="s">
        <v>89</v>
      </c>
      <c r="AV1003" s="11" t="s">
        <v>82</v>
      </c>
      <c r="AW1003" s="11" t="s">
        <v>31</v>
      </c>
      <c r="AX1003" s="11" t="s">
        <v>76</v>
      </c>
      <c r="AY1003" s="153" t="s">
        <v>156</v>
      </c>
    </row>
    <row r="1004" spans="2:65" s="11" customFormat="1">
      <c r="B1004" s="151"/>
      <c r="D1004" s="152" t="s">
        <v>160</v>
      </c>
      <c r="E1004" s="153" t="s">
        <v>1</v>
      </c>
      <c r="F1004" s="154" t="s">
        <v>1092</v>
      </c>
      <c r="H1004" s="153" t="s">
        <v>1</v>
      </c>
      <c r="I1004" s="155"/>
      <c r="L1004" s="151"/>
      <c r="M1004" s="156"/>
      <c r="T1004" s="157"/>
      <c r="AT1004" s="153" t="s">
        <v>160</v>
      </c>
      <c r="AU1004" s="153" t="s">
        <v>89</v>
      </c>
      <c r="AV1004" s="11" t="s">
        <v>82</v>
      </c>
      <c r="AW1004" s="11" t="s">
        <v>31</v>
      </c>
      <c r="AX1004" s="11" t="s">
        <v>76</v>
      </c>
      <c r="AY1004" s="153" t="s">
        <v>156</v>
      </c>
    </row>
    <row r="1005" spans="2:65" s="12" customFormat="1">
      <c r="B1005" s="158"/>
      <c r="D1005" s="152" t="s">
        <v>160</v>
      </c>
      <c r="E1005" s="159" t="s">
        <v>1</v>
      </c>
      <c r="F1005" s="160" t="s">
        <v>1093</v>
      </c>
      <c r="H1005" s="161">
        <v>35.378</v>
      </c>
      <c r="I1005" s="162"/>
      <c r="L1005" s="158"/>
      <c r="M1005" s="163"/>
      <c r="T1005" s="164"/>
      <c r="AT1005" s="159" t="s">
        <v>160</v>
      </c>
      <c r="AU1005" s="159" t="s">
        <v>89</v>
      </c>
      <c r="AV1005" s="12" t="s">
        <v>89</v>
      </c>
      <c r="AW1005" s="12" t="s">
        <v>31</v>
      </c>
      <c r="AX1005" s="12" t="s">
        <v>76</v>
      </c>
      <c r="AY1005" s="159" t="s">
        <v>156</v>
      </c>
    </row>
    <row r="1006" spans="2:65" s="12" customFormat="1">
      <c r="B1006" s="158"/>
      <c r="D1006" s="152" t="s">
        <v>160</v>
      </c>
      <c r="E1006" s="159" t="s">
        <v>1</v>
      </c>
      <c r="F1006" s="160" t="s">
        <v>1094</v>
      </c>
      <c r="H1006" s="161">
        <v>-8.9600000000000009</v>
      </c>
      <c r="I1006" s="162"/>
      <c r="L1006" s="158"/>
      <c r="M1006" s="163"/>
      <c r="T1006" s="164"/>
      <c r="AT1006" s="159" t="s">
        <v>160</v>
      </c>
      <c r="AU1006" s="159" t="s">
        <v>89</v>
      </c>
      <c r="AV1006" s="12" t="s">
        <v>89</v>
      </c>
      <c r="AW1006" s="12" t="s">
        <v>31</v>
      </c>
      <c r="AX1006" s="12" t="s">
        <v>76</v>
      </c>
      <c r="AY1006" s="159" t="s">
        <v>156</v>
      </c>
    </row>
    <row r="1007" spans="2:65" s="15" customFormat="1">
      <c r="B1007" s="193"/>
      <c r="D1007" s="152" t="s">
        <v>160</v>
      </c>
      <c r="E1007" s="194" t="s">
        <v>1</v>
      </c>
      <c r="F1007" s="195" t="s">
        <v>1095</v>
      </c>
      <c r="H1007" s="196">
        <v>26.417999999999999</v>
      </c>
      <c r="I1007" s="197"/>
      <c r="L1007" s="193"/>
      <c r="M1007" s="198"/>
      <c r="T1007" s="199"/>
      <c r="AT1007" s="194" t="s">
        <v>160</v>
      </c>
      <c r="AU1007" s="194" t="s">
        <v>89</v>
      </c>
      <c r="AV1007" s="15" t="s">
        <v>163</v>
      </c>
      <c r="AW1007" s="15" t="s">
        <v>31</v>
      </c>
      <c r="AX1007" s="15" t="s">
        <v>76</v>
      </c>
      <c r="AY1007" s="194" t="s">
        <v>156</v>
      </c>
    </row>
    <row r="1008" spans="2:65" s="11" customFormat="1">
      <c r="B1008" s="151"/>
      <c r="D1008" s="152" t="s">
        <v>160</v>
      </c>
      <c r="E1008" s="153" t="s">
        <v>1</v>
      </c>
      <c r="F1008" s="154" t="s">
        <v>1096</v>
      </c>
      <c r="H1008" s="153" t="s">
        <v>1</v>
      </c>
      <c r="I1008" s="155"/>
      <c r="L1008" s="151"/>
      <c r="M1008" s="156"/>
      <c r="T1008" s="157"/>
      <c r="AT1008" s="153" t="s">
        <v>160</v>
      </c>
      <c r="AU1008" s="153" t="s">
        <v>89</v>
      </c>
      <c r="AV1008" s="11" t="s">
        <v>82</v>
      </c>
      <c r="AW1008" s="11" t="s">
        <v>31</v>
      </c>
      <c r="AX1008" s="11" t="s">
        <v>76</v>
      </c>
      <c r="AY1008" s="153" t="s">
        <v>156</v>
      </c>
    </row>
    <row r="1009" spans="2:51" s="12" customFormat="1">
      <c r="B1009" s="158"/>
      <c r="D1009" s="152" t="s">
        <v>160</v>
      </c>
      <c r="E1009" s="159" t="s">
        <v>1</v>
      </c>
      <c r="F1009" s="160" t="s">
        <v>1097</v>
      </c>
      <c r="H1009" s="161">
        <v>42.744999999999997</v>
      </c>
      <c r="I1009" s="162"/>
      <c r="L1009" s="158"/>
      <c r="M1009" s="163"/>
      <c r="T1009" s="164"/>
      <c r="AT1009" s="159" t="s">
        <v>160</v>
      </c>
      <c r="AU1009" s="159" t="s">
        <v>89</v>
      </c>
      <c r="AV1009" s="12" t="s">
        <v>89</v>
      </c>
      <c r="AW1009" s="12" t="s">
        <v>31</v>
      </c>
      <c r="AX1009" s="12" t="s">
        <v>76</v>
      </c>
      <c r="AY1009" s="159" t="s">
        <v>156</v>
      </c>
    </row>
    <row r="1010" spans="2:51" s="12" customFormat="1">
      <c r="B1010" s="158"/>
      <c r="D1010" s="152" t="s">
        <v>160</v>
      </c>
      <c r="E1010" s="159" t="s">
        <v>1</v>
      </c>
      <c r="F1010" s="160" t="s">
        <v>1098</v>
      </c>
      <c r="H1010" s="161">
        <v>-5.4</v>
      </c>
      <c r="I1010" s="162"/>
      <c r="L1010" s="158"/>
      <c r="M1010" s="163"/>
      <c r="T1010" s="164"/>
      <c r="AT1010" s="159" t="s">
        <v>160</v>
      </c>
      <c r="AU1010" s="159" t="s">
        <v>89</v>
      </c>
      <c r="AV1010" s="12" t="s">
        <v>89</v>
      </c>
      <c r="AW1010" s="12" t="s">
        <v>31</v>
      </c>
      <c r="AX1010" s="12" t="s">
        <v>76</v>
      </c>
      <c r="AY1010" s="159" t="s">
        <v>156</v>
      </c>
    </row>
    <row r="1011" spans="2:51" s="12" customFormat="1">
      <c r="B1011" s="158"/>
      <c r="D1011" s="152" t="s">
        <v>160</v>
      </c>
      <c r="E1011" s="159" t="s">
        <v>1</v>
      </c>
      <c r="F1011" s="160" t="s">
        <v>1099</v>
      </c>
      <c r="H1011" s="161">
        <v>23.69</v>
      </c>
      <c r="I1011" s="162"/>
      <c r="L1011" s="158"/>
      <c r="M1011" s="163"/>
      <c r="T1011" s="164"/>
      <c r="AT1011" s="159" t="s">
        <v>160</v>
      </c>
      <c r="AU1011" s="159" t="s">
        <v>89</v>
      </c>
      <c r="AV1011" s="12" t="s">
        <v>89</v>
      </c>
      <c r="AW1011" s="12" t="s">
        <v>31</v>
      </c>
      <c r="AX1011" s="12" t="s">
        <v>76</v>
      </c>
      <c r="AY1011" s="159" t="s">
        <v>156</v>
      </c>
    </row>
    <row r="1012" spans="2:51" s="12" customFormat="1">
      <c r="B1012" s="158"/>
      <c r="D1012" s="152" t="s">
        <v>160</v>
      </c>
      <c r="E1012" s="159" t="s">
        <v>1</v>
      </c>
      <c r="F1012" s="160" t="s">
        <v>1100</v>
      </c>
      <c r="H1012" s="161">
        <v>-0.81</v>
      </c>
      <c r="I1012" s="162"/>
      <c r="L1012" s="158"/>
      <c r="M1012" s="163"/>
      <c r="T1012" s="164"/>
      <c r="AT1012" s="159" t="s">
        <v>160</v>
      </c>
      <c r="AU1012" s="159" t="s">
        <v>89</v>
      </c>
      <c r="AV1012" s="12" t="s">
        <v>89</v>
      </c>
      <c r="AW1012" s="12" t="s">
        <v>31</v>
      </c>
      <c r="AX1012" s="12" t="s">
        <v>76</v>
      </c>
      <c r="AY1012" s="159" t="s">
        <v>156</v>
      </c>
    </row>
    <row r="1013" spans="2:51" s="12" customFormat="1">
      <c r="B1013" s="158"/>
      <c r="D1013" s="152" t="s">
        <v>160</v>
      </c>
      <c r="E1013" s="159" t="s">
        <v>1</v>
      </c>
      <c r="F1013" s="160" t="s">
        <v>1101</v>
      </c>
      <c r="H1013" s="161">
        <v>12.6</v>
      </c>
      <c r="I1013" s="162"/>
      <c r="L1013" s="158"/>
      <c r="M1013" s="163"/>
      <c r="T1013" s="164"/>
      <c r="AT1013" s="159" t="s">
        <v>160</v>
      </c>
      <c r="AU1013" s="159" t="s">
        <v>89</v>
      </c>
      <c r="AV1013" s="12" t="s">
        <v>89</v>
      </c>
      <c r="AW1013" s="12" t="s">
        <v>31</v>
      </c>
      <c r="AX1013" s="12" t="s">
        <v>76</v>
      </c>
      <c r="AY1013" s="159" t="s">
        <v>156</v>
      </c>
    </row>
    <row r="1014" spans="2:51" s="12" customFormat="1">
      <c r="B1014" s="158"/>
      <c r="D1014" s="152" t="s">
        <v>160</v>
      </c>
      <c r="E1014" s="159" t="s">
        <v>1</v>
      </c>
      <c r="F1014" s="160" t="s">
        <v>1100</v>
      </c>
      <c r="H1014" s="161">
        <v>-0.81</v>
      </c>
      <c r="I1014" s="162"/>
      <c r="L1014" s="158"/>
      <c r="M1014" s="163"/>
      <c r="T1014" s="164"/>
      <c r="AT1014" s="159" t="s">
        <v>160</v>
      </c>
      <c r="AU1014" s="159" t="s">
        <v>89</v>
      </c>
      <c r="AV1014" s="12" t="s">
        <v>89</v>
      </c>
      <c r="AW1014" s="12" t="s">
        <v>31</v>
      </c>
      <c r="AX1014" s="12" t="s">
        <v>76</v>
      </c>
      <c r="AY1014" s="159" t="s">
        <v>156</v>
      </c>
    </row>
    <row r="1015" spans="2:51" s="12" customFormat="1">
      <c r="B1015" s="158"/>
      <c r="D1015" s="152" t="s">
        <v>160</v>
      </c>
      <c r="E1015" s="159" t="s">
        <v>1</v>
      </c>
      <c r="F1015" s="160" t="s">
        <v>1100</v>
      </c>
      <c r="H1015" s="161">
        <v>-0.81</v>
      </c>
      <c r="I1015" s="162"/>
      <c r="L1015" s="158"/>
      <c r="M1015" s="163"/>
      <c r="T1015" s="164"/>
      <c r="AT1015" s="159" t="s">
        <v>160</v>
      </c>
      <c r="AU1015" s="159" t="s">
        <v>89</v>
      </c>
      <c r="AV1015" s="12" t="s">
        <v>89</v>
      </c>
      <c r="AW1015" s="12" t="s">
        <v>31</v>
      </c>
      <c r="AX1015" s="12" t="s">
        <v>76</v>
      </c>
      <c r="AY1015" s="159" t="s">
        <v>156</v>
      </c>
    </row>
    <row r="1016" spans="2:51" s="15" customFormat="1">
      <c r="B1016" s="193"/>
      <c r="D1016" s="152" t="s">
        <v>160</v>
      </c>
      <c r="E1016" s="194" t="s">
        <v>1</v>
      </c>
      <c r="F1016" s="195" t="s">
        <v>1058</v>
      </c>
      <c r="H1016" s="196">
        <v>71.204999999999998</v>
      </c>
      <c r="I1016" s="197"/>
      <c r="L1016" s="193"/>
      <c r="M1016" s="198"/>
      <c r="T1016" s="199"/>
      <c r="AT1016" s="194" t="s">
        <v>160</v>
      </c>
      <c r="AU1016" s="194" t="s">
        <v>89</v>
      </c>
      <c r="AV1016" s="15" t="s">
        <v>163</v>
      </c>
      <c r="AW1016" s="15" t="s">
        <v>31</v>
      </c>
      <c r="AX1016" s="15" t="s">
        <v>76</v>
      </c>
      <c r="AY1016" s="194" t="s">
        <v>156</v>
      </c>
    </row>
    <row r="1017" spans="2:51" s="11" customFormat="1">
      <c r="B1017" s="151"/>
      <c r="D1017" s="152" t="s">
        <v>160</v>
      </c>
      <c r="E1017" s="153" t="s">
        <v>1</v>
      </c>
      <c r="F1017" s="154" t="s">
        <v>1102</v>
      </c>
      <c r="H1017" s="153" t="s">
        <v>1</v>
      </c>
      <c r="I1017" s="155"/>
      <c r="L1017" s="151"/>
      <c r="M1017" s="156"/>
      <c r="T1017" s="157"/>
      <c r="AT1017" s="153" t="s">
        <v>160</v>
      </c>
      <c r="AU1017" s="153" t="s">
        <v>89</v>
      </c>
      <c r="AV1017" s="11" t="s">
        <v>82</v>
      </c>
      <c r="AW1017" s="11" t="s">
        <v>31</v>
      </c>
      <c r="AX1017" s="11" t="s">
        <v>76</v>
      </c>
      <c r="AY1017" s="153" t="s">
        <v>156</v>
      </c>
    </row>
    <row r="1018" spans="2:51" s="12" customFormat="1">
      <c r="B1018" s="158"/>
      <c r="D1018" s="152" t="s">
        <v>160</v>
      </c>
      <c r="E1018" s="159" t="s">
        <v>1</v>
      </c>
      <c r="F1018" s="160" t="s">
        <v>1103</v>
      </c>
      <c r="H1018" s="161">
        <v>95.275000000000006</v>
      </c>
      <c r="I1018" s="162"/>
      <c r="L1018" s="158"/>
      <c r="M1018" s="163"/>
      <c r="T1018" s="164"/>
      <c r="AT1018" s="159" t="s">
        <v>160</v>
      </c>
      <c r="AU1018" s="159" t="s">
        <v>89</v>
      </c>
      <c r="AV1018" s="12" t="s">
        <v>89</v>
      </c>
      <c r="AW1018" s="12" t="s">
        <v>31</v>
      </c>
      <c r="AX1018" s="12" t="s">
        <v>76</v>
      </c>
      <c r="AY1018" s="159" t="s">
        <v>156</v>
      </c>
    </row>
    <row r="1019" spans="2:51" s="12" customFormat="1">
      <c r="B1019" s="158"/>
      <c r="D1019" s="152" t="s">
        <v>160</v>
      </c>
      <c r="E1019" s="159" t="s">
        <v>1</v>
      </c>
      <c r="F1019" s="160" t="s">
        <v>1104</v>
      </c>
      <c r="H1019" s="161">
        <v>-30.24</v>
      </c>
      <c r="I1019" s="162"/>
      <c r="L1019" s="158"/>
      <c r="M1019" s="163"/>
      <c r="T1019" s="164"/>
      <c r="AT1019" s="159" t="s">
        <v>160</v>
      </c>
      <c r="AU1019" s="159" t="s">
        <v>89</v>
      </c>
      <c r="AV1019" s="12" t="s">
        <v>89</v>
      </c>
      <c r="AW1019" s="12" t="s">
        <v>31</v>
      </c>
      <c r="AX1019" s="12" t="s">
        <v>76</v>
      </c>
      <c r="AY1019" s="159" t="s">
        <v>156</v>
      </c>
    </row>
    <row r="1020" spans="2:51" s="12" customFormat="1">
      <c r="B1020" s="158"/>
      <c r="D1020" s="152" t="s">
        <v>160</v>
      </c>
      <c r="E1020" s="159" t="s">
        <v>1</v>
      </c>
      <c r="F1020" s="160" t="s">
        <v>1105</v>
      </c>
      <c r="H1020" s="161">
        <v>-4.8600000000000003</v>
      </c>
      <c r="I1020" s="162"/>
      <c r="L1020" s="158"/>
      <c r="M1020" s="163"/>
      <c r="T1020" s="164"/>
      <c r="AT1020" s="159" t="s">
        <v>160</v>
      </c>
      <c r="AU1020" s="159" t="s">
        <v>89</v>
      </c>
      <c r="AV1020" s="12" t="s">
        <v>89</v>
      </c>
      <c r="AW1020" s="12" t="s">
        <v>31</v>
      </c>
      <c r="AX1020" s="12" t="s">
        <v>76</v>
      </c>
      <c r="AY1020" s="159" t="s">
        <v>156</v>
      </c>
    </row>
    <row r="1021" spans="2:51" s="12" customFormat="1">
      <c r="B1021" s="158"/>
      <c r="D1021" s="152" t="s">
        <v>160</v>
      </c>
      <c r="E1021" s="159" t="s">
        <v>1</v>
      </c>
      <c r="F1021" s="160" t="s">
        <v>1106</v>
      </c>
      <c r="H1021" s="161">
        <v>-3.6</v>
      </c>
      <c r="I1021" s="162"/>
      <c r="L1021" s="158"/>
      <c r="M1021" s="163"/>
      <c r="T1021" s="164"/>
      <c r="AT1021" s="159" t="s">
        <v>160</v>
      </c>
      <c r="AU1021" s="159" t="s">
        <v>89</v>
      </c>
      <c r="AV1021" s="12" t="s">
        <v>89</v>
      </c>
      <c r="AW1021" s="12" t="s">
        <v>31</v>
      </c>
      <c r="AX1021" s="12" t="s">
        <v>76</v>
      </c>
      <c r="AY1021" s="159" t="s">
        <v>156</v>
      </c>
    </row>
    <row r="1022" spans="2:51" s="12" customFormat="1">
      <c r="B1022" s="158"/>
      <c r="D1022" s="152" t="s">
        <v>160</v>
      </c>
      <c r="E1022" s="159" t="s">
        <v>1</v>
      </c>
      <c r="F1022" s="160" t="s">
        <v>1107</v>
      </c>
      <c r="H1022" s="161">
        <v>-3.2</v>
      </c>
      <c r="I1022" s="162"/>
      <c r="L1022" s="158"/>
      <c r="M1022" s="163"/>
      <c r="T1022" s="164"/>
      <c r="AT1022" s="159" t="s">
        <v>160</v>
      </c>
      <c r="AU1022" s="159" t="s">
        <v>89</v>
      </c>
      <c r="AV1022" s="12" t="s">
        <v>89</v>
      </c>
      <c r="AW1022" s="12" t="s">
        <v>31</v>
      </c>
      <c r="AX1022" s="12" t="s">
        <v>76</v>
      </c>
      <c r="AY1022" s="159" t="s">
        <v>156</v>
      </c>
    </row>
    <row r="1023" spans="2:51" s="15" customFormat="1">
      <c r="B1023" s="193"/>
      <c r="D1023" s="152" t="s">
        <v>160</v>
      </c>
      <c r="E1023" s="194" t="s">
        <v>1</v>
      </c>
      <c r="F1023" s="195" t="s">
        <v>1108</v>
      </c>
      <c r="H1023" s="196">
        <v>53.375</v>
      </c>
      <c r="I1023" s="197"/>
      <c r="L1023" s="193"/>
      <c r="M1023" s="198"/>
      <c r="T1023" s="199"/>
      <c r="AT1023" s="194" t="s">
        <v>160</v>
      </c>
      <c r="AU1023" s="194" t="s">
        <v>89</v>
      </c>
      <c r="AV1023" s="15" t="s">
        <v>163</v>
      </c>
      <c r="AW1023" s="15" t="s">
        <v>31</v>
      </c>
      <c r="AX1023" s="15" t="s">
        <v>76</v>
      </c>
      <c r="AY1023" s="194" t="s">
        <v>156</v>
      </c>
    </row>
    <row r="1024" spans="2:51" s="11" customFormat="1">
      <c r="B1024" s="151"/>
      <c r="D1024" s="152" t="s">
        <v>160</v>
      </c>
      <c r="E1024" s="153" t="s">
        <v>1</v>
      </c>
      <c r="F1024" s="154" t="s">
        <v>1109</v>
      </c>
      <c r="H1024" s="153" t="s">
        <v>1</v>
      </c>
      <c r="I1024" s="155"/>
      <c r="L1024" s="151"/>
      <c r="M1024" s="156"/>
      <c r="T1024" s="157"/>
      <c r="AT1024" s="153" t="s">
        <v>160</v>
      </c>
      <c r="AU1024" s="153" t="s">
        <v>89</v>
      </c>
      <c r="AV1024" s="11" t="s">
        <v>82</v>
      </c>
      <c r="AW1024" s="11" t="s">
        <v>31</v>
      </c>
      <c r="AX1024" s="11" t="s">
        <v>76</v>
      </c>
      <c r="AY1024" s="153" t="s">
        <v>156</v>
      </c>
    </row>
    <row r="1025" spans="2:65" s="12" customFormat="1">
      <c r="B1025" s="158"/>
      <c r="D1025" s="152" t="s">
        <v>160</v>
      </c>
      <c r="E1025" s="159" t="s">
        <v>1</v>
      </c>
      <c r="F1025" s="160" t="s">
        <v>1110</v>
      </c>
      <c r="H1025" s="161">
        <v>20.21</v>
      </c>
      <c r="I1025" s="162"/>
      <c r="L1025" s="158"/>
      <c r="M1025" s="163"/>
      <c r="T1025" s="164"/>
      <c r="AT1025" s="159" t="s">
        <v>160</v>
      </c>
      <c r="AU1025" s="159" t="s">
        <v>89</v>
      </c>
      <c r="AV1025" s="12" t="s">
        <v>89</v>
      </c>
      <c r="AW1025" s="12" t="s">
        <v>31</v>
      </c>
      <c r="AX1025" s="12" t="s">
        <v>76</v>
      </c>
      <c r="AY1025" s="159" t="s">
        <v>156</v>
      </c>
    </row>
    <row r="1026" spans="2:65" s="12" customFormat="1">
      <c r="B1026" s="158"/>
      <c r="D1026" s="152" t="s">
        <v>160</v>
      </c>
      <c r="E1026" s="159" t="s">
        <v>1</v>
      </c>
      <c r="F1026" s="160" t="s">
        <v>1111</v>
      </c>
      <c r="H1026" s="161">
        <v>7.3</v>
      </c>
      <c r="I1026" s="162"/>
      <c r="L1026" s="158"/>
      <c r="M1026" s="163"/>
      <c r="T1026" s="164"/>
      <c r="AT1026" s="159" t="s">
        <v>160</v>
      </c>
      <c r="AU1026" s="159" t="s">
        <v>89</v>
      </c>
      <c r="AV1026" s="12" t="s">
        <v>89</v>
      </c>
      <c r="AW1026" s="12" t="s">
        <v>31</v>
      </c>
      <c r="AX1026" s="12" t="s">
        <v>76</v>
      </c>
      <c r="AY1026" s="159" t="s">
        <v>156</v>
      </c>
    </row>
    <row r="1027" spans="2:65" s="12" customFormat="1">
      <c r="B1027" s="158"/>
      <c r="D1027" s="152" t="s">
        <v>160</v>
      </c>
      <c r="E1027" s="159" t="s">
        <v>1</v>
      </c>
      <c r="F1027" s="160" t="s">
        <v>1112</v>
      </c>
      <c r="H1027" s="161">
        <v>68.238</v>
      </c>
      <c r="I1027" s="162"/>
      <c r="L1027" s="158"/>
      <c r="M1027" s="163"/>
      <c r="T1027" s="164"/>
      <c r="AT1027" s="159" t="s">
        <v>160</v>
      </c>
      <c r="AU1027" s="159" t="s">
        <v>89</v>
      </c>
      <c r="AV1027" s="12" t="s">
        <v>89</v>
      </c>
      <c r="AW1027" s="12" t="s">
        <v>31</v>
      </c>
      <c r="AX1027" s="12" t="s">
        <v>76</v>
      </c>
      <c r="AY1027" s="159" t="s">
        <v>156</v>
      </c>
    </row>
    <row r="1028" spans="2:65" s="12" customFormat="1">
      <c r="B1028" s="158"/>
      <c r="D1028" s="152" t="s">
        <v>160</v>
      </c>
      <c r="E1028" s="159" t="s">
        <v>1</v>
      </c>
      <c r="F1028" s="160" t="s">
        <v>1113</v>
      </c>
      <c r="H1028" s="161">
        <v>-6.48</v>
      </c>
      <c r="I1028" s="162"/>
      <c r="L1028" s="158"/>
      <c r="M1028" s="163"/>
      <c r="T1028" s="164"/>
      <c r="AT1028" s="159" t="s">
        <v>160</v>
      </c>
      <c r="AU1028" s="159" t="s">
        <v>89</v>
      </c>
      <c r="AV1028" s="12" t="s">
        <v>89</v>
      </c>
      <c r="AW1028" s="12" t="s">
        <v>31</v>
      </c>
      <c r="AX1028" s="12" t="s">
        <v>76</v>
      </c>
      <c r="AY1028" s="159" t="s">
        <v>156</v>
      </c>
    </row>
    <row r="1029" spans="2:65" s="12" customFormat="1">
      <c r="B1029" s="158"/>
      <c r="D1029" s="152" t="s">
        <v>160</v>
      </c>
      <c r="E1029" s="159" t="s">
        <v>1</v>
      </c>
      <c r="F1029" s="160" t="s">
        <v>1114</v>
      </c>
      <c r="H1029" s="161">
        <v>-2.4</v>
      </c>
      <c r="I1029" s="162"/>
      <c r="L1029" s="158"/>
      <c r="M1029" s="163"/>
      <c r="T1029" s="164"/>
      <c r="AT1029" s="159" t="s">
        <v>160</v>
      </c>
      <c r="AU1029" s="159" t="s">
        <v>89</v>
      </c>
      <c r="AV1029" s="12" t="s">
        <v>89</v>
      </c>
      <c r="AW1029" s="12" t="s">
        <v>31</v>
      </c>
      <c r="AX1029" s="12" t="s">
        <v>76</v>
      </c>
      <c r="AY1029" s="159" t="s">
        <v>156</v>
      </c>
    </row>
    <row r="1030" spans="2:65" s="12" customFormat="1">
      <c r="B1030" s="158"/>
      <c r="D1030" s="152" t="s">
        <v>160</v>
      </c>
      <c r="E1030" s="159" t="s">
        <v>1</v>
      </c>
      <c r="F1030" s="160" t="s">
        <v>1115</v>
      </c>
      <c r="H1030" s="161">
        <v>-1.44</v>
      </c>
      <c r="I1030" s="162"/>
      <c r="L1030" s="158"/>
      <c r="M1030" s="163"/>
      <c r="T1030" s="164"/>
      <c r="AT1030" s="159" t="s">
        <v>160</v>
      </c>
      <c r="AU1030" s="159" t="s">
        <v>89</v>
      </c>
      <c r="AV1030" s="12" t="s">
        <v>89</v>
      </c>
      <c r="AW1030" s="12" t="s">
        <v>31</v>
      </c>
      <c r="AX1030" s="12" t="s">
        <v>76</v>
      </c>
      <c r="AY1030" s="159" t="s">
        <v>156</v>
      </c>
    </row>
    <row r="1031" spans="2:65" s="12" customFormat="1">
      <c r="B1031" s="158"/>
      <c r="D1031" s="152" t="s">
        <v>160</v>
      </c>
      <c r="E1031" s="159" t="s">
        <v>1</v>
      </c>
      <c r="F1031" s="160" t="s">
        <v>1116</v>
      </c>
      <c r="H1031" s="161">
        <v>-17.28</v>
      </c>
      <c r="I1031" s="162"/>
      <c r="L1031" s="158"/>
      <c r="M1031" s="163"/>
      <c r="T1031" s="164"/>
      <c r="AT1031" s="159" t="s">
        <v>160</v>
      </c>
      <c r="AU1031" s="159" t="s">
        <v>89</v>
      </c>
      <c r="AV1031" s="12" t="s">
        <v>89</v>
      </c>
      <c r="AW1031" s="12" t="s">
        <v>31</v>
      </c>
      <c r="AX1031" s="12" t="s">
        <v>76</v>
      </c>
      <c r="AY1031" s="159" t="s">
        <v>156</v>
      </c>
    </row>
    <row r="1032" spans="2:65" s="15" customFormat="1">
      <c r="B1032" s="193"/>
      <c r="D1032" s="152" t="s">
        <v>160</v>
      </c>
      <c r="E1032" s="194" t="s">
        <v>1</v>
      </c>
      <c r="F1032" s="195" t="s">
        <v>1117</v>
      </c>
      <c r="H1032" s="196">
        <v>68.147999999999996</v>
      </c>
      <c r="I1032" s="197"/>
      <c r="L1032" s="193"/>
      <c r="M1032" s="198"/>
      <c r="T1032" s="199"/>
      <c r="AT1032" s="194" t="s">
        <v>160</v>
      </c>
      <c r="AU1032" s="194" t="s">
        <v>89</v>
      </c>
      <c r="AV1032" s="15" t="s">
        <v>163</v>
      </c>
      <c r="AW1032" s="15" t="s">
        <v>31</v>
      </c>
      <c r="AX1032" s="15" t="s">
        <v>76</v>
      </c>
      <c r="AY1032" s="194" t="s">
        <v>156</v>
      </c>
    </row>
    <row r="1033" spans="2:65" s="12" customFormat="1">
      <c r="B1033" s="158"/>
      <c r="D1033" s="152" t="s">
        <v>160</v>
      </c>
      <c r="E1033" s="159" t="s">
        <v>1</v>
      </c>
      <c r="F1033" s="160" t="s">
        <v>1118</v>
      </c>
      <c r="H1033" s="161">
        <v>10.957000000000001</v>
      </c>
      <c r="I1033" s="162"/>
      <c r="L1033" s="158"/>
      <c r="M1033" s="163"/>
      <c r="T1033" s="164"/>
      <c r="AT1033" s="159" t="s">
        <v>160</v>
      </c>
      <c r="AU1033" s="159" t="s">
        <v>89</v>
      </c>
      <c r="AV1033" s="12" t="s">
        <v>89</v>
      </c>
      <c r="AW1033" s="12" t="s">
        <v>31</v>
      </c>
      <c r="AX1033" s="12" t="s">
        <v>76</v>
      </c>
      <c r="AY1033" s="159" t="s">
        <v>156</v>
      </c>
    </row>
    <row r="1034" spans="2:65" s="13" customFormat="1">
      <c r="B1034" s="165"/>
      <c r="D1034" s="152" t="s">
        <v>160</v>
      </c>
      <c r="E1034" s="166" t="s">
        <v>1</v>
      </c>
      <c r="F1034" s="167" t="s">
        <v>161</v>
      </c>
      <c r="H1034" s="168">
        <v>230.10300000000001</v>
      </c>
      <c r="I1034" s="169"/>
      <c r="L1034" s="165"/>
      <c r="M1034" s="170"/>
      <c r="T1034" s="171"/>
      <c r="AT1034" s="166" t="s">
        <v>160</v>
      </c>
      <c r="AU1034" s="166" t="s">
        <v>89</v>
      </c>
      <c r="AV1034" s="13" t="s">
        <v>155</v>
      </c>
      <c r="AW1034" s="13" t="s">
        <v>31</v>
      </c>
      <c r="AX1034" s="13" t="s">
        <v>82</v>
      </c>
      <c r="AY1034" s="166" t="s">
        <v>156</v>
      </c>
    </row>
    <row r="1035" spans="2:65" s="1" customFormat="1" ht="37.9" customHeight="1">
      <c r="B1035" s="136"/>
      <c r="C1035" s="137" t="s">
        <v>1119</v>
      </c>
      <c r="D1035" s="137" t="s">
        <v>157</v>
      </c>
      <c r="E1035" s="138" t="s">
        <v>1120</v>
      </c>
      <c r="F1035" s="139" t="s">
        <v>1121</v>
      </c>
      <c r="G1035" s="140" t="s">
        <v>178</v>
      </c>
      <c r="H1035" s="141">
        <v>96.659000000000006</v>
      </c>
      <c r="I1035" s="142"/>
      <c r="J1035" s="143">
        <v>0</v>
      </c>
      <c r="K1035" s="144"/>
      <c r="L1035" s="32"/>
      <c r="M1035" s="145" t="s">
        <v>1</v>
      </c>
      <c r="N1035" s="146" t="s">
        <v>42</v>
      </c>
      <c r="P1035" s="147">
        <f>O1035*H1035</f>
        <v>0</v>
      </c>
      <c r="Q1035" s="147">
        <v>0</v>
      </c>
      <c r="R1035" s="147">
        <f>Q1035*H1035</f>
        <v>0</v>
      </c>
      <c r="S1035" s="147">
        <v>0.16900000000000001</v>
      </c>
      <c r="T1035" s="148">
        <f>S1035*H1035</f>
        <v>16.335371000000002</v>
      </c>
      <c r="AR1035" s="149" t="s">
        <v>155</v>
      </c>
      <c r="AT1035" s="149" t="s">
        <v>157</v>
      </c>
      <c r="AU1035" s="149" t="s">
        <v>89</v>
      </c>
      <c r="AY1035" s="17" t="s">
        <v>156</v>
      </c>
      <c r="BE1035" s="150">
        <f>IF(N1035="základná",J1035,0)</f>
        <v>0</v>
      </c>
      <c r="BF1035" s="150">
        <f>IF(N1035="znížená",J1035,0)</f>
        <v>0</v>
      </c>
      <c r="BG1035" s="150">
        <f>IF(N1035="zákl. prenesená",J1035,0)</f>
        <v>0</v>
      </c>
      <c r="BH1035" s="150">
        <f>IF(N1035="zníž. prenesená",J1035,0)</f>
        <v>0</v>
      </c>
      <c r="BI1035" s="150">
        <f>IF(N1035="nulová",J1035,0)</f>
        <v>0</v>
      </c>
      <c r="BJ1035" s="17" t="s">
        <v>89</v>
      </c>
      <c r="BK1035" s="150">
        <f>ROUND(I1035*H1035,2)</f>
        <v>0</v>
      </c>
      <c r="BL1035" s="17" t="s">
        <v>155</v>
      </c>
      <c r="BM1035" s="149" t="s">
        <v>1122</v>
      </c>
    </row>
    <row r="1036" spans="2:65" s="11" customFormat="1">
      <c r="B1036" s="151"/>
      <c r="D1036" s="152" t="s">
        <v>160</v>
      </c>
      <c r="E1036" s="153" t="s">
        <v>1</v>
      </c>
      <c r="F1036" s="154" t="s">
        <v>1123</v>
      </c>
      <c r="H1036" s="153" t="s">
        <v>1</v>
      </c>
      <c r="I1036" s="155"/>
      <c r="L1036" s="151"/>
      <c r="M1036" s="156"/>
      <c r="T1036" s="157"/>
      <c r="AT1036" s="153" t="s">
        <v>160</v>
      </c>
      <c r="AU1036" s="153" t="s">
        <v>89</v>
      </c>
      <c r="AV1036" s="11" t="s">
        <v>82</v>
      </c>
      <c r="AW1036" s="11" t="s">
        <v>31</v>
      </c>
      <c r="AX1036" s="11" t="s">
        <v>76</v>
      </c>
      <c r="AY1036" s="153" t="s">
        <v>156</v>
      </c>
    </row>
    <row r="1037" spans="2:65" s="11" customFormat="1">
      <c r="B1037" s="151"/>
      <c r="D1037" s="152" t="s">
        <v>160</v>
      </c>
      <c r="E1037" s="153" t="s">
        <v>1</v>
      </c>
      <c r="F1037" s="154" t="s">
        <v>1124</v>
      </c>
      <c r="H1037" s="153" t="s">
        <v>1</v>
      </c>
      <c r="I1037" s="155"/>
      <c r="L1037" s="151"/>
      <c r="M1037" s="156"/>
      <c r="T1037" s="157"/>
      <c r="AT1037" s="153" t="s">
        <v>160</v>
      </c>
      <c r="AU1037" s="153" t="s">
        <v>89</v>
      </c>
      <c r="AV1037" s="11" t="s">
        <v>82</v>
      </c>
      <c r="AW1037" s="11" t="s">
        <v>31</v>
      </c>
      <c r="AX1037" s="11" t="s">
        <v>76</v>
      </c>
      <c r="AY1037" s="153" t="s">
        <v>156</v>
      </c>
    </row>
    <row r="1038" spans="2:65" s="12" customFormat="1">
      <c r="B1038" s="158"/>
      <c r="D1038" s="152" t="s">
        <v>160</v>
      </c>
      <c r="E1038" s="159" t="s">
        <v>1</v>
      </c>
      <c r="F1038" s="160" t="s">
        <v>1125</v>
      </c>
      <c r="H1038" s="161">
        <v>12.255000000000001</v>
      </c>
      <c r="I1038" s="162"/>
      <c r="L1038" s="158"/>
      <c r="M1038" s="163"/>
      <c r="T1038" s="164"/>
      <c r="AT1038" s="159" t="s">
        <v>160</v>
      </c>
      <c r="AU1038" s="159" t="s">
        <v>89</v>
      </c>
      <c r="AV1038" s="12" t="s">
        <v>89</v>
      </c>
      <c r="AW1038" s="12" t="s">
        <v>31</v>
      </c>
      <c r="AX1038" s="12" t="s">
        <v>76</v>
      </c>
      <c r="AY1038" s="159" t="s">
        <v>156</v>
      </c>
    </row>
    <row r="1039" spans="2:65" s="15" customFormat="1">
      <c r="B1039" s="193"/>
      <c r="D1039" s="152" t="s">
        <v>160</v>
      </c>
      <c r="E1039" s="194" t="s">
        <v>1</v>
      </c>
      <c r="F1039" s="195" t="s">
        <v>278</v>
      </c>
      <c r="H1039" s="196">
        <v>12.255000000000001</v>
      </c>
      <c r="I1039" s="197"/>
      <c r="L1039" s="193"/>
      <c r="M1039" s="198"/>
      <c r="T1039" s="199"/>
      <c r="AT1039" s="194" t="s">
        <v>160</v>
      </c>
      <c r="AU1039" s="194" t="s">
        <v>89</v>
      </c>
      <c r="AV1039" s="15" t="s">
        <v>163</v>
      </c>
      <c r="AW1039" s="15" t="s">
        <v>31</v>
      </c>
      <c r="AX1039" s="15" t="s">
        <v>76</v>
      </c>
      <c r="AY1039" s="194" t="s">
        <v>156</v>
      </c>
    </row>
    <row r="1040" spans="2:65" s="11" customFormat="1">
      <c r="B1040" s="151"/>
      <c r="D1040" s="152" t="s">
        <v>160</v>
      </c>
      <c r="E1040" s="153" t="s">
        <v>1</v>
      </c>
      <c r="F1040" s="154" t="s">
        <v>1126</v>
      </c>
      <c r="H1040" s="153" t="s">
        <v>1</v>
      </c>
      <c r="I1040" s="155"/>
      <c r="L1040" s="151"/>
      <c r="M1040" s="156"/>
      <c r="T1040" s="157"/>
      <c r="AT1040" s="153" t="s">
        <v>160</v>
      </c>
      <c r="AU1040" s="153" t="s">
        <v>89</v>
      </c>
      <c r="AV1040" s="11" t="s">
        <v>82</v>
      </c>
      <c r="AW1040" s="11" t="s">
        <v>31</v>
      </c>
      <c r="AX1040" s="11" t="s">
        <v>76</v>
      </c>
      <c r="AY1040" s="153" t="s">
        <v>156</v>
      </c>
    </row>
    <row r="1041" spans="2:65" s="12" customFormat="1">
      <c r="B1041" s="158"/>
      <c r="D1041" s="152" t="s">
        <v>160</v>
      </c>
      <c r="E1041" s="159" t="s">
        <v>1</v>
      </c>
      <c r="F1041" s="160" t="s">
        <v>1127</v>
      </c>
      <c r="H1041" s="161">
        <v>15.3</v>
      </c>
      <c r="I1041" s="162"/>
      <c r="L1041" s="158"/>
      <c r="M1041" s="163"/>
      <c r="T1041" s="164"/>
      <c r="AT1041" s="159" t="s">
        <v>160</v>
      </c>
      <c r="AU1041" s="159" t="s">
        <v>89</v>
      </c>
      <c r="AV1041" s="12" t="s">
        <v>89</v>
      </c>
      <c r="AW1041" s="12" t="s">
        <v>31</v>
      </c>
      <c r="AX1041" s="12" t="s">
        <v>76</v>
      </c>
      <c r="AY1041" s="159" t="s">
        <v>156</v>
      </c>
    </row>
    <row r="1042" spans="2:65" s="15" customFormat="1">
      <c r="B1042" s="193"/>
      <c r="D1042" s="152" t="s">
        <v>160</v>
      </c>
      <c r="E1042" s="194" t="s">
        <v>1</v>
      </c>
      <c r="F1042" s="195" t="s">
        <v>278</v>
      </c>
      <c r="H1042" s="196">
        <v>15.3</v>
      </c>
      <c r="I1042" s="197"/>
      <c r="L1042" s="193"/>
      <c r="M1042" s="198"/>
      <c r="T1042" s="199"/>
      <c r="AT1042" s="194" t="s">
        <v>160</v>
      </c>
      <c r="AU1042" s="194" t="s">
        <v>89</v>
      </c>
      <c r="AV1042" s="15" t="s">
        <v>163</v>
      </c>
      <c r="AW1042" s="15" t="s">
        <v>31</v>
      </c>
      <c r="AX1042" s="15" t="s">
        <v>76</v>
      </c>
      <c r="AY1042" s="194" t="s">
        <v>156</v>
      </c>
    </row>
    <row r="1043" spans="2:65" s="11" customFormat="1">
      <c r="B1043" s="151"/>
      <c r="D1043" s="152" t="s">
        <v>160</v>
      </c>
      <c r="E1043" s="153" t="s">
        <v>1</v>
      </c>
      <c r="F1043" s="154" t="s">
        <v>1128</v>
      </c>
      <c r="H1043" s="153" t="s">
        <v>1</v>
      </c>
      <c r="I1043" s="155"/>
      <c r="L1043" s="151"/>
      <c r="M1043" s="156"/>
      <c r="T1043" s="157"/>
      <c r="AT1043" s="153" t="s">
        <v>160</v>
      </c>
      <c r="AU1043" s="153" t="s">
        <v>89</v>
      </c>
      <c r="AV1043" s="11" t="s">
        <v>82</v>
      </c>
      <c r="AW1043" s="11" t="s">
        <v>31</v>
      </c>
      <c r="AX1043" s="11" t="s">
        <v>76</v>
      </c>
      <c r="AY1043" s="153" t="s">
        <v>156</v>
      </c>
    </row>
    <row r="1044" spans="2:65" s="12" customFormat="1">
      <c r="B1044" s="158"/>
      <c r="D1044" s="152" t="s">
        <v>160</v>
      </c>
      <c r="E1044" s="159" t="s">
        <v>1</v>
      </c>
      <c r="F1044" s="160" t="s">
        <v>1129</v>
      </c>
      <c r="H1044" s="161">
        <v>22.673999999999999</v>
      </c>
      <c r="I1044" s="162"/>
      <c r="L1044" s="158"/>
      <c r="M1044" s="163"/>
      <c r="T1044" s="164"/>
      <c r="AT1044" s="159" t="s">
        <v>160</v>
      </c>
      <c r="AU1044" s="159" t="s">
        <v>89</v>
      </c>
      <c r="AV1044" s="12" t="s">
        <v>89</v>
      </c>
      <c r="AW1044" s="12" t="s">
        <v>31</v>
      </c>
      <c r="AX1044" s="12" t="s">
        <v>76</v>
      </c>
      <c r="AY1044" s="159" t="s">
        <v>156</v>
      </c>
    </row>
    <row r="1045" spans="2:65" s="11" customFormat="1">
      <c r="B1045" s="151"/>
      <c r="D1045" s="152" t="s">
        <v>160</v>
      </c>
      <c r="E1045" s="153" t="s">
        <v>1</v>
      </c>
      <c r="F1045" s="154" t="s">
        <v>1130</v>
      </c>
      <c r="H1045" s="153" t="s">
        <v>1</v>
      </c>
      <c r="I1045" s="155"/>
      <c r="L1045" s="151"/>
      <c r="M1045" s="156"/>
      <c r="T1045" s="157"/>
      <c r="AT1045" s="153" t="s">
        <v>160</v>
      </c>
      <c r="AU1045" s="153" t="s">
        <v>89</v>
      </c>
      <c r="AV1045" s="11" t="s">
        <v>82</v>
      </c>
      <c r="AW1045" s="11" t="s">
        <v>31</v>
      </c>
      <c r="AX1045" s="11" t="s">
        <v>76</v>
      </c>
      <c r="AY1045" s="153" t="s">
        <v>156</v>
      </c>
    </row>
    <row r="1046" spans="2:65" s="12" customFormat="1">
      <c r="B1046" s="158"/>
      <c r="D1046" s="152" t="s">
        <v>160</v>
      </c>
      <c r="E1046" s="159" t="s">
        <v>1</v>
      </c>
      <c r="F1046" s="160" t="s">
        <v>1131</v>
      </c>
      <c r="H1046" s="161">
        <v>7.2</v>
      </c>
      <c r="I1046" s="162"/>
      <c r="L1046" s="158"/>
      <c r="M1046" s="163"/>
      <c r="T1046" s="164"/>
      <c r="AT1046" s="159" t="s">
        <v>160</v>
      </c>
      <c r="AU1046" s="159" t="s">
        <v>89</v>
      </c>
      <c r="AV1046" s="12" t="s">
        <v>89</v>
      </c>
      <c r="AW1046" s="12" t="s">
        <v>31</v>
      </c>
      <c r="AX1046" s="12" t="s">
        <v>76</v>
      </c>
      <c r="AY1046" s="159" t="s">
        <v>156</v>
      </c>
    </row>
    <row r="1047" spans="2:65" s="15" customFormat="1">
      <c r="B1047" s="193"/>
      <c r="D1047" s="152" t="s">
        <v>160</v>
      </c>
      <c r="E1047" s="194" t="s">
        <v>1</v>
      </c>
      <c r="F1047" s="195" t="s">
        <v>278</v>
      </c>
      <c r="H1047" s="196">
        <v>29.873999999999999</v>
      </c>
      <c r="I1047" s="197"/>
      <c r="L1047" s="193"/>
      <c r="M1047" s="198"/>
      <c r="T1047" s="199"/>
      <c r="AT1047" s="194" t="s">
        <v>160</v>
      </c>
      <c r="AU1047" s="194" t="s">
        <v>89</v>
      </c>
      <c r="AV1047" s="15" t="s">
        <v>163</v>
      </c>
      <c r="AW1047" s="15" t="s">
        <v>31</v>
      </c>
      <c r="AX1047" s="15" t="s">
        <v>76</v>
      </c>
      <c r="AY1047" s="194" t="s">
        <v>156</v>
      </c>
    </row>
    <row r="1048" spans="2:65" s="11" customFormat="1">
      <c r="B1048" s="151"/>
      <c r="D1048" s="152" t="s">
        <v>160</v>
      </c>
      <c r="E1048" s="153" t="s">
        <v>1</v>
      </c>
      <c r="F1048" s="154" t="s">
        <v>1132</v>
      </c>
      <c r="H1048" s="153" t="s">
        <v>1</v>
      </c>
      <c r="I1048" s="155"/>
      <c r="L1048" s="151"/>
      <c r="M1048" s="156"/>
      <c r="T1048" s="157"/>
      <c r="AT1048" s="153" t="s">
        <v>160</v>
      </c>
      <c r="AU1048" s="153" t="s">
        <v>89</v>
      </c>
      <c r="AV1048" s="11" t="s">
        <v>82</v>
      </c>
      <c r="AW1048" s="11" t="s">
        <v>31</v>
      </c>
      <c r="AX1048" s="11" t="s">
        <v>76</v>
      </c>
      <c r="AY1048" s="153" t="s">
        <v>156</v>
      </c>
    </row>
    <row r="1049" spans="2:65" s="12" customFormat="1">
      <c r="B1049" s="158"/>
      <c r="D1049" s="152" t="s">
        <v>160</v>
      </c>
      <c r="E1049" s="159" t="s">
        <v>1</v>
      </c>
      <c r="F1049" s="160" t="s">
        <v>1133</v>
      </c>
      <c r="H1049" s="161">
        <v>1.3879999999999999</v>
      </c>
      <c r="I1049" s="162"/>
      <c r="L1049" s="158"/>
      <c r="M1049" s="163"/>
      <c r="T1049" s="164"/>
      <c r="AT1049" s="159" t="s">
        <v>160</v>
      </c>
      <c r="AU1049" s="159" t="s">
        <v>89</v>
      </c>
      <c r="AV1049" s="12" t="s">
        <v>89</v>
      </c>
      <c r="AW1049" s="12" t="s">
        <v>31</v>
      </c>
      <c r="AX1049" s="12" t="s">
        <v>76</v>
      </c>
      <c r="AY1049" s="159" t="s">
        <v>156</v>
      </c>
    </row>
    <row r="1050" spans="2:65" s="12" customFormat="1">
      <c r="B1050" s="158"/>
      <c r="D1050" s="152" t="s">
        <v>160</v>
      </c>
      <c r="E1050" s="159" t="s">
        <v>1</v>
      </c>
      <c r="F1050" s="160" t="s">
        <v>1134</v>
      </c>
      <c r="H1050" s="161">
        <v>9.1579999999999995</v>
      </c>
      <c r="I1050" s="162"/>
      <c r="L1050" s="158"/>
      <c r="M1050" s="163"/>
      <c r="T1050" s="164"/>
      <c r="AT1050" s="159" t="s">
        <v>160</v>
      </c>
      <c r="AU1050" s="159" t="s">
        <v>89</v>
      </c>
      <c r="AV1050" s="12" t="s">
        <v>89</v>
      </c>
      <c r="AW1050" s="12" t="s">
        <v>31</v>
      </c>
      <c r="AX1050" s="12" t="s">
        <v>76</v>
      </c>
      <c r="AY1050" s="159" t="s">
        <v>156</v>
      </c>
    </row>
    <row r="1051" spans="2:65" s="12" customFormat="1">
      <c r="B1051" s="158"/>
      <c r="D1051" s="152" t="s">
        <v>160</v>
      </c>
      <c r="E1051" s="159" t="s">
        <v>1</v>
      </c>
      <c r="F1051" s="160" t="s">
        <v>1135</v>
      </c>
      <c r="H1051" s="161">
        <v>2.4980000000000002</v>
      </c>
      <c r="I1051" s="162"/>
      <c r="L1051" s="158"/>
      <c r="M1051" s="163"/>
      <c r="T1051" s="164"/>
      <c r="AT1051" s="159" t="s">
        <v>160</v>
      </c>
      <c r="AU1051" s="159" t="s">
        <v>89</v>
      </c>
      <c r="AV1051" s="12" t="s">
        <v>89</v>
      </c>
      <c r="AW1051" s="12" t="s">
        <v>31</v>
      </c>
      <c r="AX1051" s="12" t="s">
        <v>76</v>
      </c>
      <c r="AY1051" s="159" t="s">
        <v>156</v>
      </c>
    </row>
    <row r="1052" spans="2:65" s="12" customFormat="1">
      <c r="B1052" s="158"/>
      <c r="D1052" s="152" t="s">
        <v>160</v>
      </c>
      <c r="E1052" s="159" t="s">
        <v>1</v>
      </c>
      <c r="F1052" s="160" t="s">
        <v>1136</v>
      </c>
      <c r="H1052" s="161">
        <v>17.399000000000001</v>
      </c>
      <c r="I1052" s="162"/>
      <c r="L1052" s="158"/>
      <c r="M1052" s="163"/>
      <c r="T1052" s="164"/>
      <c r="AT1052" s="159" t="s">
        <v>160</v>
      </c>
      <c r="AU1052" s="159" t="s">
        <v>89</v>
      </c>
      <c r="AV1052" s="12" t="s">
        <v>89</v>
      </c>
      <c r="AW1052" s="12" t="s">
        <v>31</v>
      </c>
      <c r="AX1052" s="12" t="s">
        <v>76</v>
      </c>
      <c r="AY1052" s="159" t="s">
        <v>156</v>
      </c>
    </row>
    <row r="1053" spans="2:65" s="15" customFormat="1">
      <c r="B1053" s="193"/>
      <c r="D1053" s="152" t="s">
        <v>160</v>
      </c>
      <c r="E1053" s="194" t="s">
        <v>1</v>
      </c>
      <c r="F1053" s="195" t="s">
        <v>278</v>
      </c>
      <c r="H1053" s="196">
        <v>30.443000000000001</v>
      </c>
      <c r="I1053" s="197"/>
      <c r="L1053" s="193"/>
      <c r="M1053" s="198"/>
      <c r="T1053" s="199"/>
      <c r="AT1053" s="194" t="s">
        <v>160</v>
      </c>
      <c r="AU1053" s="194" t="s">
        <v>89</v>
      </c>
      <c r="AV1053" s="15" t="s">
        <v>163</v>
      </c>
      <c r="AW1053" s="15" t="s">
        <v>31</v>
      </c>
      <c r="AX1053" s="15" t="s">
        <v>76</v>
      </c>
      <c r="AY1053" s="194" t="s">
        <v>156</v>
      </c>
    </row>
    <row r="1054" spans="2:65" s="12" customFormat="1">
      <c r="B1054" s="158"/>
      <c r="D1054" s="152" t="s">
        <v>160</v>
      </c>
      <c r="E1054" s="159" t="s">
        <v>1</v>
      </c>
      <c r="F1054" s="160" t="s">
        <v>1137</v>
      </c>
      <c r="H1054" s="161">
        <v>8.7870000000000008</v>
      </c>
      <c r="I1054" s="162"/>
      <c r="L1054" s="158"/>
      <c r="M1054" s="163"/>
      <c r="T1054" s="164"/>
      <c r="AT1054" s="159" t="s">
        <v>160</v>
      </c>
      <c r="AU1054" s="159" t="s">
        <v>89</v>
      </c>
      <c r="AV1054" s="12" t="s">
        <v>89</v>
      </c>
      <c r="AW1054" s="12" t="s">
        <v>31</v>
      </c>
      <c r="AX1054" s="12" t="s">
        <v>76</v>
      </c>
      <c r="AY1054" s="159" t="s">
        <v>156</v>
      </c>
    </row>
    <row r="1055" spans="2:65" s="13" customFormat="1">
      <c r="B1055" s="165"/>
      <c r="D1055" s="152" t="s">
        <v>160</v>
      </c>
      <c r="E1055" s="166" t="s">
        <v>1</v>
      </c>
      <c r="F1055" s="167" t="s">
        <v>1138</v>
      </c>
      <c r="H1055" s="168">
        <v>96.659000000000006</v>
      </c>
      <c r="I1055" s="169"/>
      <c r="L1055" s="165"/>
      <c r="M1055" s="170"/>
      <c r="T1055" s="171"/>
      <c r="AT1055" s="166" t="s">
        <v>160</v>
      </c>
      <c r="AU1055" s="166" t="s">
        <v>89</v>
      </c>
      <c r="AV1055" s="13" t="s">
        <v>155</v>
      </c>
      <c r="AW1055" s="13" t="s">
        <v>31</v>
      </c>
      <c r="AX1055" s="13" t="s">
        <v>82</v>
      </c>
      <c r="AY1055" s="166" t="s">
        <v>156</v>
      </c>
    </row>
    <row r="1056" spans="2:65" s="1" customFormat="1" ht="24.2" customHeight="1">
      <c r="B1056" s="136"/>
      <c r="C1056" s="137" t="s">
        <v>1139</v>
      </c>
      <c r="D1056" s="137" t="s">
        <v>157</v>
      </c>
      <c r="E1056" s="138" t="s">
        <v>1140</v>
      </c>
      <c r="F1056" s="139" t="s">
        <v>1141</v>
      </c>
      <c r="G1056" s="140" t="s">
        <v>178</v>
      </c>
      <c r="H1056" s="141">
        <v>78.58</v>
      </c>
      <c r="I1056" s="142"/>
      <c r="J1056" s="143">
        <v>0</v>
      </c>
      <c r="K1056" s="144"/>
      <c r="L1056" s="32"/>
      <c r="M1056" s="145" t="s">
        <v>1</v>
      </c>
      <c r="N1056" s="146" t="s">
        <v>42</v>
      </c>
      <c r="P1056" s="147">
        <f>O1056*H1056</f>
        <v>0</v>
      </c>
      <c r="Q1056" s="147">
        <v>3.4999999999999997E-5</v>
      </c>
      <c r="R1056" s="147">
        <f>Q1056*H1056</f>
        <v>2.7502999999999998E-3</v>
      </c>
      <c r="S1056" s="147">
        <v>0</v>
      </c>
      <c r="T1056" s="148">
        <f>S1056*H1056</f>
        <v>0</v>
      </c>
      <c r="AR1056" s="149" t="s">
        <v>155</v>
      </c>
      <c r="AT1056" s="149" t="s">
        <v>157</v>
      </c>
      <c r="AU1056" s="149" t="s">
        <v>89</v>
      </c>
      <c r="AY1056" s="17" t="s">
        <v>156</v>
      </c>
      <c r="BE1056" s="150">
        <f>IF(N1056="základná",J1056,0)</f>
        <v>0</v>
      </c>
      <c r="BF1056" s="150">
        <f>IF(N1056="znížená",J1056,0)</f>
        <v>0</v>
      </c>
      <c r="BG1056" s="150">
        <f>IF(N1056="zákl. prenesená",J1056,0)</f>
        <v>0</v>
      </c>
      <c r="BH1056" s="150">
        <f>IF(N1056="zníž. prenesená",J1056,0)</f>
        <v>0</v>
      </c>
      <c r="BI1056" s="150">
        <f>IF(N1056="nulová",J1056,0)</f>
        <v>0</v>
      </c>
      <c r="BJ1056" s="17" t="s">
        <v>89</v>
      </c>
      <c r="BK1056" s="150">
        <f>ROUND(I1056*H1056,2)</f>
        <v>0</v>
      </c>
      <c r="BL1056" s="17" t="s">
        <v>155</v>
      </c>
      <c r="BM1056" s="149" t="s">
        <v>1142</v>
      </c>
    </row>
    <row r="1057" spans="2:65" s="11" customFormat="1">
      <c r="B1057" s="151"/>
      <c r="D1057" s="152" t="s">
        <v>160</v>
      </c>
      <c r="E1057" s="153" t="s">
        <v>1</v>
      </c>
      <c r="F1057" s="154" t="s">
        <v>1143</v>
      </c>
      <c r="H1057" s="153" t="s">
        <v>1</v>
      </c>
      <c r="I1057" s="155"/>
      <c r="L1057" s="151"/>
      <c r="M1057" s="156"/>
      <c r="T1057" s="157"/>
      <c r="AT1057" s="153" t="s">
        <v>160</v>
      </c>
      <c r="AU1057" s="153" t="s">
        <v>89</v>
      </c>
      <c r="AV1057" s="11" t="s">
        <v>82</v>
      </c>
      <c r="AW1057" s="11" t="s">
        <v>31</v>
      </c>
      <c r="AX1057" s="11" t="s">
        <v>76</v>
      </c>
      <c r="AY1057" s="153" t="s">
        <v>156</v>
      </c>
    </row>
    <row r="1058" spans="2:65" s="11" customFormat="1">
      <c r="B1058" s="151"/>
      <c r="D1058" s="152" t="s">
        <v>160</v>
      </c>
      <c r="E1058" s="153" t="s">
        <v>1</v>
      </c>
      <c r="F1058" s="154" t="s">
        <v>1144</v>
      </c>
      <c r="H1058" s="153" t="s">
        <v>1</v>
      </c>
      <c r="I1058" s="155"/>
      <c r="L1058" s="151"/>
      <c r="M1058" s="156"/>
      <c r="T1058" s="157"/>
      <c r="AT1058" s="153" t="s">
        <v>160</v>
      </c>
      <c r="AU1058" s="153" t="s">
        <v>89</v>
      </c>
      <c r="AV1058" s="11" t="s">
        <v>82</v>
      </c>
      <c r="AW1058" s="11" t="s">
        <v>31</v>
      </c>
      <c r="AX1058" s="11" t="s">
        <v>76</v>
      </c>
      <c r="AY1058" s="153" t="s">
        <v>156</v>
      </c>
    </row>
    <row r="1059" spans="2:65" s="11" customFormat="1">
      <c r="B1059" s="151"/>
      <c r="D1059" s="152" t="s">
        <v>160</v>
      </c>
      <c r="E1059" s="153" t="s">
        <v>1</v>
      </c>
      <c r="F1059" s="154" t="s">
        <v>1145</v>
      </c>
      <c r="H1059" s="153" t="s">
        <v>1</v>
      </c>
      <c r="I1059" s="155"/>
      <c r="L1059" s="151"/>
      <c r="M1059" s="156"/>
      <c r="T1059" s="157"/>
      <c r="AT1059" s="153" t="s">
        <v>160</v>
      </c>
      <c r="AU1059" s="153" t="s">
        <v>89</v>
      </c>
      <c r="AV1059" s="11" t="s">
        <v>82</v>
      </c>
      <c r="AW1059" s="11" t="s">
        <v>31</v>
      </c>
      <c r="AX1059" s="11" t="s">
        <v>76</v>
      </c>
      <c r="AY1059" s="153" t="s">
        <v>156</v>
      </c>
    </row>
    <row r="1060" spans="2:65" s="12" customFormat="1">
      <c r="B1060" s="158"/>
      <c r="D1060" s="152" t="s">
        <v>160</v>
      </c>
      <c r="E1060" s="159" t="s">
        <v>1</v>
      </c>
      <c r="F1060" s="160" t="s">
        <v>1146</v>
      </c>
      <c r="H1060" s="161">
        <v>38.284999999999997</v>
      </c>
      <c r="I1060" s="162"/>
      <c r="L1060" s="158"/>
      <c r="M1060" s="163"/>
      <c r="T1060" s="164"/>
      <c r="AT1060" s="159" t="s">
        <v>160</v>
      </c>
      <c r="AU1060" s="159" t="s">
        <v>89</v>
      </c>
      <c r="AV1060" s="12" t="s">
        <v>89</v>
      </c>
      <c r="AW1060" s="12" t="s">
        <v>31</v>
      </c>
      <c r="AX1060" s="12" t="s">
        <v>76</v>
      </c>
      <c r="AY1060" s="159" t="s">
        <v>156</v>
      </c>
    </row>
    <row r="1061" spans="2:65" s="12" customFormat="1">
      <c r="B1061" s="158"/>
      <c r="D1061" s="152" t="s">
        <v>160</v>
      </c>
      <c r="E1061" s="159" t="s">
        <v>1</v>
      </c>
      <c r="F1061" s="160" t="s">
        <v>1147</v>
      </c>
      <c r="H1061" s="161">
        <v>12.244999999999999</v>
      </c>
      <c r="I1061" s="162"/>
      <c r="L1061" s="158"/>
      <c r="M1061" s="163"/>
      <c r="T1061" s="164"/>
      <c r="AT1061" s="159" t="s">
        <v>160</v>
      </c>
      <c r="AU1061" s="159" t="s">
        <v>89</v>
      </c>
      <c r="AV1061" s="12" t="s">
        <v>89</v>
      </c>
      <c r="AW1061" s="12" t="s">
        <v>31</v>
      </c>
      <c r="AX1061" s="12" t="s">
        <v>76</v>
      </c>
      <c r="AY1061" s="159" t="s">
        <v>156</v>
      </c>
    </row>
    <row r="1062" spans="2:65" s="12" customFormat="1">
      <c r="B1062" s="158"/>
      <c r="D1062" s="152" t="s">
        <v>160</v>
      </c>
      <c r="E1062" s="159" t="s">
        <v>1</v>
      </c>
      <c r="F1062" s="160" t="s">
        <v>1148</v>
      </c>
      <c r="H1062" s="161">
        <v>19.05</v>
      </c>
      <c r="I1062" s="162"/>
      <c r="L1062" s="158"/>
      <c r="M1062" s="163"/>
      <c r="T1062" s="164"/>
      <c r="AT1062" s="159" t="s">
        <v>160</v>
      </c>
      <c r="AU1062" s="159" t="s">
        <v>89</v>
      </c>
      <c r="AV1062" s="12" t="s">
        <v>89</v>
      </c>
      <c r="AW1062" s="12" t="s">
        <v>31</v>
      </c>
      <c r="AX1062" s="12" t="s">
        <v>76</v>
      </c>
      <c r="AY1062" s="159" t="s">
        <v>156</v>
      </c>
    </row>
    <row r="1063" spans="2:65" s="12" customFormat="1">
      <c r="B1063" s="158"/>
      <c r="D1063" s="152" t="s">
        <v>160</v>
      </c>
      <c r="E1063" s="159" t="s">
        <v>1</v>
      </c>
      <c r="F1063" s="160" t="s">
        <v>1149</v>
      </c>
      <c r="H1063" s="161">
        <v>9</v>
      </c>
      <c r="I1063" s="162"/>
      <c r="L1063" s="158"/>
      <c r="M1063" s="163"/>
      <c r="T1063" s="164"/>
      <c r="AT1063" s="159" t="s">
        <v>160</v>
      </c>
      <c r="AU1063" s="159" t="s">
        <v>89</v>
      </c>
      <c r="AV1063" s="12" t="s">
        <v>89</v>
      </c>
      <c r="AW1063" s="12" t="s">
        <v>31</v>
      </c>
      <c r="AX1063" s="12" t="s">
        <v>76</v>
      </c>
      <c r="AY1063" s="159" t="s">
        <v>156</v>
      </c>
    </row>
    <row r="1064" spans="2:65" s="15" customFormat="1">
      <c r="B1064" s="193"/>
      <c r="D1064" s="152" t="s">
        <v>160</v>
      </c>
      <c r="E1064" s="194" t="s">
        <v>1</v>
      </c>
      <c r="F1064" s="195" t="s">
        <v>278</v>
      </c>
      <c r="H1064" s="196">
        <v>78.58</v>
      </c>
      <c r="I1064" s="197"/>
      <c r="L1064" s="193"/>
      <c r="M1064" s="198"/>
      <c r="T1064" s="199"/>
      <c r="AT1064" s="194" t="s">
        <v>160</v>
      </c>
      <c r="AU1064" s="194" t="s">
        <v>89</v>
      </c>
      <c r="AV1064" s="15" t="s">
        <v>163</v>
      </c>
      <c r="AW1064" s="15" t="s">
        <v>31</v>
      </c>
      <c r="AX1064" s="15" t="s">
        <v>76</v>
      </c>
      <c r="AY1064" s="194" t="s">
        <v>156</v>
      </c>
    </row>
    <row r="1065" spans="2:65" s="13" customFormat="1">
      <c r="B1065" s="165"/>
      <c r="D1065" s="152" t="s">
        <v>160</v>
      </c>
      <c r="E1065" s="166" t="s">
        <v>1</v>
      </c>
      <c r="F1065" s="167" t="s">
        <v>161</v>
      </c>
      <c r="H1065" s="168">
        <v>78.58</v>
      </c>
      <c r="I1065" s="169"/>
      <c r="L1065" s="165"/>
      <c r="M1065" s="170"/>
      <c r="T1065" s="171"/>
      <c r="AT1065" s="166" t="s">
        <v>160</v>
      </c>
      <c r="AU1065" s="166" t="s">
        <v>89</v>
      </c>
      <c r="AV1065" s="13" t="s">
        <v>155</v>
      </c>
      <c r="AW1065" s="13" t="s">
        <v>31</v>
      </c>
      <c r="AX1065" s="13" t="s">
        <v>82</v>
      </c>
      <c r="AY1065" s="166" t="s">
        <v>156</v>
      </c>
    </row>
    <row r="1066" spans="2:65" s="1" customFormat="1" ht="24.2" customHeight="1">
      <c r="B1066" s="136"/>
      <c r="C1066" s="137" t="s">
        <v>1150</v>
      </c>
      <c r="D1066" s="137" t="s">
        <v>157</v>
      </c>
      <c r="E1066" s="138" t="s">
        <v>1151</v>
      </c>
      <c r="F1066" s="139" t="s">
        <v>1152</v>
      </c>
      <c r="G1066" s="140" t="s">
        <v>165</v>
      </c>
      <c r="H1066" s="141">
        <v>30</v>
      </c>
      <c r="I1066" s="142"/>
      <c r="J1066" s="143">
        <v>0</v>
      </c>
      <c r="K1066" s="144"/>
      <c r="L1066" s="32"/>
      <c r="M1066" s="145" t="s">
        <v>1</v>
      </c>
      <c r="N1066" s="146" t="s">
        <v>42</v>
      </c>
      <c r="P1066" s="147">
        <f>O1066*H1066</f>
        <v>0</v>
      </c>
      <c r="Q1066" s="147">
        <v>0</v>
      </c>
      <c r="R1066" s="147">
        <f>Q1066*H1066</f>
        <v>0</v>
      </c>
      <c r="S1066" s="147">
        <v>0</v>
      </c>
      <c r="T1066" s="148">
        <f>S1066*H1066</f>
        <v>0</v>
      </c>
      <c r="AR1066" s="149" t="s">
        <v>988</v>
      </c>
      <c r="AT1066" s="149" t="s">
        <v>157</v>
      </c>
      <c r="AU1066" s="149" t="s">
        <v>89</v>
      </c>
      <c r="AY1066" s="17" t="s">
        <v>156</v>
      </c>
      <c r="BE1066" s="150">
        <f>IF(N1066="základná",J1066,0)</f>
        <v>0</v>
      </c>
      <c r="BF1066" s="150">
        <f>IF(N1066="znížená",J1066,0)</f>
        <v>0</v>
      </c>
      <c r="BG1066" s="150">
        <f>IF(N1066="zákl. prenesená",J1066,0)</f>
        <v>0</v>
      </c>
      <c r="BH1066" s="150">
        <f>IF(N1066="zníž. prenesená",J1066,0)</f>
        <v>0</v>
      </c>
      <c r="BI1066" s="150">
        <f>IF(N1066="nulová",J1066,0)</f>
        <v>0</v>
      </c>
      <c r="BJ1066" s="17" t="s">
        <v>89</v>
      </c>
      <c r="BK1066" s="150">
        <f>ROUND(I1066*H1066,2)</f>
        <v>0</v>
      </c>
      <c r="BL1066" s="17" t="s">
        <v>988</v>
      </c>
      <c r="BM1066" s="149" t="s">
        <v>1153</v>
      </c>
    </row>
    <row r="1067" spans="2:65" s="12" customFormat="1">
      <c r="B1067" s="158"/>
      <c r="D1067" s="152" t="s">
        <v>160</v>
      </c>
      <c r="E1067" s="159" t="s">
        <v>1</v>
      </c>
      <c r="F1067" s="160" t="s">
        <v>633</v>
      </c>
      <c r="H1067" s="161">
        <v>30</v>
      </c>
      <c r="I1067" s="162"/>
      <c r="L1067" s="158"/>
      <c r="M1067" s="163"/>
      <c r="T1067" s="164"/>
      <c r="AT1067" s="159" t="s">
        <v>160</v>
      </c>
      <c r="AU1067" s="159" t="s">
        <v>89</v>
      </c>
      <c r="AV1067" s="12" t="s">
        <v>89</v>
      </c>
      <c r="AW1067" s="12" t="s">
        <v>31</v>
      </c>
      <c r="AX1067" s="12" t="s">
        <v>82</v>
      </c>
      <c r="AY1067" s="159" t="s">
        <v>156</v>
      </c>
    </row>
    <row r="1068" spans="2:65" s="10" customFormat="1" ht="22.9" customHeight="1">
      <c r="B1068" s="126"/>
      <c r="D1068" s="127" t="s">
        <v>75</v>
      </c>
      <c r="E1068" s="191" t="s">
        <v>1154</v>
      </c>
      <c r="F1068" s="191" t="s">
        <v>1155</v>
      </c>
      <c r="I1068" s="129"/>
      <c r="J1068" s="192">
        <v>0</v>
      </c>
      <c r="L1068" s="126"/>
      <c r="M1068" s="131"/>
      <c r="P1068" s="132">
        <f>SUM(P1069:P1337)</f>
        <v>0</v>
      </c>
      <c r="R1068" s="132">
        <f>SUM(R1069:R1337)</f>
        <v>4.2053000000000004E-3</v>
      </c>
      <c r="T1068" s="133">
        <f>SUM(T1069:T1337)</f>
        <v>1.5783300000000002</v>
      </c>
      <c r="AR1068" s="127" t="s">
        <v>82</v>
      </c>
      <c r="AT1068" s="134" t="s">
        <v>75</v>
      </c>
      <c r="AU1068" s="134" t="s">
        <v>82</v>
      </c>
      <c r="AY1068" s="127" t="s">
        <v>156</v>
      </c>
      <c r="BK1068" s="135">
        <f>SUM(BK1069:BK1337)</f>
        <v>0</v>
      </c>
    </row>
    <row r="1069" spans="2:65" s="1" customFormat="1" ht="24.2" customHeight="1">
      <c r="B1069" s="136"/>
      <c r="C1069" s="137" t="s">
        <v>1156</v>
      </c>
      <c r="D1069" s="137" t="s">
        <v>157</v>
      </c>
      <c r="E1069" s="138" t="s">
        <v>1157</v>
      </c>
      <c r="F1069" s="139" t="s">
        <v>1158</v>
      </c>
      <c r="G1069" s="140" t="s">
        <v>333</v>
      </c>
      <c r="H1069" s="141">
        <v>6</v>
      </c>
      <c r="I1069" s="142"/>
      <c r="J1069" s="143">
        <v>0</v>
      </c>
      <c r="K1069" s="144"/>
      <c r="L1069" s="32"/>
      <c r="M1069" s="145" t="s">
        <v>1</v>
      </c>
      <c r="N1069" s="146" t="s">
        <v>42</v>
      </c>
      <c r="P1069" s="147">
        <f>O1069*H1069</f>
        <v>0</v>
      </c>
      <c r="Q1069" s="147">
        <v>3.0000000000000001E-5</v>
      </c>
      <c r="R1069" s="147">
        <f>Q1069*H1069</f>
        <v>1.8000000000000001E-4</v>
      </c>
      <c r="S1069" s="147">
        <v>3.2000000000000003E-4</v>
      </c>
      <c r="T1069" s="148">
        <f>S1069*H1069</f>
        <v>1.9200000000000003E-3</v>
      </c>
      <c r="AR1069" s="149" t="s">
        <v>155</v>
      </c>
      <c r="AT1069" s="149" t="s">
        <v>157</v>
      </c>
      <c r="AU1069" s="149" t="s">
        <v>89</v>
      </c>
      <c r="AY1069" s="17" t="s">
        <v>156</v>
      </c>
      <c r="BE1069" s="150">
        <f>IF(N1069="základná",J1069,0)</f>
        <v>0</v>
      </c>
      <c r="BF1069" s="150">
        <f>IF(N1069="znížená",J1069,0)</f>
        <v>0</v>
      </c>
      <c r="BG1069" s="150">
        <f>IF(N1069="zákl. prenesená",J1069,0)</f>
        <v>0</v>
      </c>
      <c r="BH1069" s="150">
        <f>IF(N1069="zníž. prenesená",J1069,0)</f>
        <v>0</v>
      </c>
      <c r="BI1069" s="150">
        <f>IF(N1069="nulová",J1069,0)</f>
        <v>0</v>
      </c>
      <c r="BJ1069" s="17" t="s">
        <v>89</v>
      </c>
      <c r="BK1069" s="150">
        <f>ROUND(I1069*H1069,2)</f>
        <v>0</v>
      </c>
      <c r="BL1069" s="17" t="s">
        <v>155</v>
      </c>
      <c r="BM1069" s="149" t="s">
        <v>1159</v>
      </c>
    </row>
    <row r="1070" spans="2:65" s="11" customFormat="1">
      <c r="B1070" s="151"/>
      <c r="D1070" s="152" t="s">
        <v>160</v>
      </c>
      <c r="E1070" s="153" t="s">
        <v>1</v>
      </c>
      <c r="F1070" s="154" t="s">
        <v>1160</v>
      </c>
      <c r="H1070" s="153" t="s">
        <v>1</v>
      </c>
      <c r="I1070" s="155"/>
      <c r="L1070" s="151"/>
      <c r="M1070" s="156"/>
      <c r="T1070" s="157"/>
      <c r="AT1070" s="153" t="s">
        <v>160</v>
      </c>
      <c r="AU1070" s="153" t="s">
        <v>89</v>
      </c>
      <c r="AV1070" s="11" t="s">
        <v>82</v>
      </c>
      <c r="AW1070" s="11" t="s">
        <v>31</v>
      </c>
      <c r="AX1070" s="11" t="s">
        <v>76</v>
      </c>
      <c r="AY1070" s="153" t="s">
        <v>156</v>
      </c>
    </row>
    <row r="1071" spans="2:65" s="11" customFormat="1">
      <c r="B1071" s="151"/>
      <c r="D1071" s="152" t="s">
        <v>160</v>
      </c>
      <c r="E1071" s="153" t="s">
        <v>1</v>
      </c>
      <c r="F1071" s="154" t="s">
        <v>1161</v>
      </c>
      <c r="H1071" s="153" t="s">
        <v>1</v>
      </c>
      <c r="I1071" s="155"/>
      <c r="L1071" s="151"/>
      <c r="M1071" s="156"/>
      <c r="T1071" s="157"/>
      <c r="AT1071" s="153" t="s">
        <v>160</v>
      </c>
      <c r="AU1071" s="153" t="s">
        <v>89</v>
      </c>
      <c r="AV1071" s="11" t="s">
        <v>82</v>
      </c>
      <c r="AW1071" s="11" t="s">
        <v>31</v>
      </c>
      <c r="AX1071" s="11" t="s">
        <v>76</v>
      </c>
      <c r="AY1071" s="153" t="s">
        <v>156</v>
      </c>
    </row>
    <row r="1072" spans="2:65" s="11" customFormat="1" ht="33.75">
      <c r="B1072" s="151"/>
      <c r="D1072" s="152" t="s">
        <v>160</v>
      </c>
      <c r="E1072" s="153" t="s">
        <v>1</v>
      </c>
      <c r="F1072" s="154" t="s">
        <v>1162</v>
      </c>
      <c r="H1072" s="153" t="s">
        <v>1</v>
      </c>
      <c r="I1072" s="155"/>
      <c r="L1072" s="151"/>
      <c r="M1072" s="156"/>
      <c r="T1072" s="157"/>
      <c r="AT1072" s="153" t="s">
        <v>160</v>
      </c>
      <c r="AU1072" s="153" t="s">
        <v>89</v>
      </c>
      <c r="AV1072" s="11" t="s">
        <v>82</v>
      </c>
      <c r="AW1072" s="11" t="s">
        <v>31</v>
      </c>
      <c r="AX1072" s="11" t="s">
        <v>76</v>
      </c>
      <c r="AY1072" s="153" t="s">
        <v>156</v>
      </c>
    </row>
    <row r="1073" spans="2:65" s="11" customFormat="1" ht="33.75">
      <c r="B1073" s="151"/>
      <c r="D1073" s="152" t="s">
        <v>160</v>
      </c>
      <c r="E1073" s="153" t="s">
        <v>1</v>
      </c>
      <c r="F1073" s="154" t="s">
        <v>1163</v>
      </c>
      <c r="H1073" s="153" t="s">
        <v>1</v>
      </c>
      <c r="I1073" s="155"/>
      <c r="L1073" s="151"/>
      <c r="M1073" s="156"/>
      <c r="T1073" s="157"/>
      <c r="AT1073" s="153" t="s">
        <v>160</v>
      </c>
      <c r="AU1073" s="153" t="s">
        <v>89</v>
      </c>
      <c r="AV1073" s="11" t="s">
        <v>82</v>
      </c>
      <c r="AW1073" s="11" t="s">
        <v>31</v>
      </c>
      <c r="AX1073" s="11" t="s">
        <v>76</v>
      </c>
      <c r="AY1073" s="153" t="s">
        <v>156</v>
      </c>
    </row>
    <row r="1074" spans="2:65" s="11" customFormat="1">
      <c r="B1074" s="151"/>
      <c r="D1074" s="152" t="s">
        <v>160</v>
      </c>
      <c r="E1074" s="153" t="s">
        <v>1</v>
      </c>
      <c r="F1074" s="154" t="s">
        <v>1164</v>
      </c>
      <c r="H1074" s="153" t="s">
        <v>1</v>
      </c>
      <c r="I1074" s="155"/>
      <c r="L1074" s="151"/>
      <c r="M1074" s="156"/>
      <c r="T1074" s="157"/>
      <c r="AT1074" s="153" t="s">
        <v>160</v>
      </c>
      <c r="AU1074" s="153" t="s">
        <v>89</v>
      </c>
      <c r="AV1074" s="11" t="s">
        <v>82</v>
      </c>
      <c r="AW1074" s="11" t="s">
        <v>31</v>
      </c>
      <c r="AX1074" s="11" t="s">
        <v>76</v>
      </c>
      <c r="AY1074" s="153" t="s">
        <v>156</v>
      </c>
    </row>
    <row r="1075" spans="2:65" s="11" customFormat="1" ht="22.5">
      <c r="B1075" s="151"/>
      <c r="D1075" s="152" t="s">
        <v>160</v>
      </c>
      <c r="E1075" s="153" t="s">
        <v>1</v>
      </c>
      <c r="F1075" s="154" t="s">
        <v>1165</v>
      </c>
      <c r="H1075" s="153" t="s">
        <v>1</v>
      </c>
      <c r="I1075" s="155"/>
      <c r="L1075" s="151"/>
      <c r="M1075" s="156"/>
      <c r="T1075" s="157"/>
      <c r="AT1075" s="153" t="s">
        <v>160</v>
      </c>
      <c r="AU1075" s="153" t="s">
        <v>89</v>
      </c>
      <c r="AV1075" s="11" t="s">
        <v>82</v>
      </c>
      <c r="AW1075" s="11" t="s">
        <v>31</v>
      </c>
      <c r="AX1075" s="11" t="s">
        <v>76</v>
      </c>
      <c r="AY1075" s="153" t="s">
        <v>156</v>
      </c>
    </row>
    <row r="1076" spans="2:65" s="11" customFormat="1" ht="33.75">
      <c r="B1076" s="151"/>
      <c r="D1076" s="152" t="s">
        <v>160</v>
      </c>
      <c r="E1076" s="153" t="s">
        <v>1</v>
      </c>
      <c r="F1076" s="154" t="s">
        <v>1166</v>
      </c>
      <c r="H1076" s="153" t="s">
        <v>1</v>
      </c>
      <c r="I1076" s="155"/>
      <c r="L1076" s="151"/>
      <c r="M1076" s="156"/>
      <c r="T1076" s="157"/>
      <c r="AT1076" s="153" t="s">
        <v>160</v>
      </c>
      <c r="AU1076" s="153" t="s">
        <v>89</v>
      </c>
      <c r="AV1076" s="11" t="s">
        <v>82</v>
      </c>
      <c r="AW1076" s="11" t="s">
        <v>31</v>
      </c>
      <c r="AX1076" s="11" t="s">
        <v>76</v>
      </c>
      <c r="AY1076" s="153" t="s">
        <v>156</v>
      </c>
    </row>
    <row r="1077" spans="2:65" s="11" customFormat="1">
      <c r="B1077" s="151"/>
      <c r="D1077" s="152" t="s">
        <v>160</v>
      </c>
      <c r="E1077" s="153" t="s">
        <v>1</v>
      </c>
      <c r="F1077" s="154" t="s">
        <v>1167</v>
      </c>
      <c r="H1077" s="153" t="s">
        <v>1</v>
      </c>
      <c r="I1077" s="155"/>
      <c r="L1077" s="151"/>
      <c r="M1077" s="156"/>
      <c r="T1077" s="157"/>
      <c r="AT1077" s="153" t="s">
        <v>160</v>
      </c>
      <c r="AU1077" s="153" t="s">
        <v>89</v>
      </c>
      <c r="AV1077" s="11" t="s">
        <v>82</v>
      </c>
      <c r="AW1077" s="11" t="s">
        <v>31</v>
      </c>
      <c r="AX1077" s="11" t="s">
        <v>76</v>
      </c>
      <c r="AY1077" s="153" t="s">
        <v>156</v>
      </c>
    </row>
    <row r="1078" spans="2:65" s="12" customFormat="1">
      <c r="B1078" s="158"/>
      <c r="D1078" s="152" t="s">
        <v>160</v>
      </c>
      <c r="E1078" s="159" t="s">
        <v>1</v>
      </c>
      <c r="F1078" s="160" t="s">
        <v>1168</v>
      </c>
      <c r="H1078" s="161">
        <v>2</v>
      </c>
      <c r="I1078" s="162"/>
      <c r="L1078" s="158"/>
      <c r="M1078" s="163"/>
      <c r="T1078" s="164"/>
      <c r="AT1078" s="159" t="s">
        <v>160</v>
      </c>
      <c r="AU1078" s="159" t="s">
        <v>89</v>
      </c>
      <c r="AV1078" s="12" t="s">
        <v>89</v>
      </c>
      <c r="AW1078" s="12" t="s">
        <v>31</v>
      </c>
      <c r="AX1078" s="12" t="s">
        <v>76</v>
      </c>
      <c r="AY1078" s="159" t="s">
        <v>156</v>
      </c>
    </row>
    <row r="1079" spans="2:65" s="12" customFormat="1">
      <c r="B1079" s="158"/>
      <c r="D1079" s="152" t="s">
        <v>160</v>
      </c>
      <c r="E1079" s="159" t="s">
        <v>1</v>
      </c>
      <c r="F1079" s="160" t="s">
        <v>1169</v>
      </c>
      <c r="H1079" s="161">
        <v>2</v>
      </c>
      <c r="I1079" s="162"/>
      <c r="L1079" s="158"/>
      <c r="M1079" s="163"/>
      <c r="T1079" s="164"/>
      <c r="AT1079" s="159" t="s">
        <v>160</v>
      </c>
      <c r="AU1079" s="159" t="s">
        <v>89</v>
      </c>
      <c r="AV1079" s="12" t="s">
        <v>89</v>
      </c>
      <c r="AW1079" s="12" t="s">
        <v>31</v>
      </c>
      <c r="AX1079" s="12" t="s">
        <v>76</v>
      </c>
      <c r="AY1079" s="159" t="s">
        <v>156</v>
      </c>
    </row>
    <row r="1080" spans="2:65" s="12" customFormat="1">
      <c r="B1080" s="158"/>
      <c r="D1080" s="152" t="s">
        <v>160</v>
      </c>
      <c r="E1080" s="159" t="s">
        <v>1</v>
      </c>
      <c r="F1080" s="160" t="s">
        <v>1170</v>
      </c>
      <c r="H1080" s="161">
        <v>2</v>
      </c>
      <c r="I1080" s="162"/>
      <c r="L1080" s="158"/>
      <c r="M1080" s="163"/>
      <c r="T1080" s="164"/>
      <c r="AT1080" s="159" t="s">
        <v>160</v>
      </c>
      <c r="AU1080" s="159" t="s">
        <v>89</v>
      </c>
      <c r="AV1080" s="12" t="s">
        <v>89</v>
      </c>
      <c r="AW1080" s="12" t="s">
        <v>31</v>
      </c>
      <c r="AX1080" s="12" t="s">
        <v>76</v>
      </c>
      <c r="AY1080" s="159" t="s">
        <v>156</v>
      </c>
    </row>
    <row r="1081" spans="2:65" s="15" customFormat="1">
      <c r="B1081" s="193"/>
      <c r="D1081" s="152" t="s">
        <v>160</v>
      </c>
      <c r="E1081" s="194" t="s">
        <v>1</v>
      </c>
      <c r="F1081" s="195" t="s">
        <v>278</v>
      </c>
      <c r="H1081" s="196">
        <v>6</v>
      </c>
      <c r="I1081" s="197"/>
      <c r="L1081" s="193"/>
      <c r="M1081" s="198"/>
      <c r="T1081" s="199"/>
      <c r="AT1081" s="194" t="s">
        <v>160</v>
      </c>
      <c r="AU1081" s="194" t="s">
        <v>89</v>
      </c>
      <c r="AV1081" s="15" t="s">
        <v>163</v>
      </c>
      <c r="AW1081" s="15" t="s">
        <v>31</v>
      </c>
      <c r="AX1081" s="15" t="s">
        <v>76</v>
      </c>
      <c r="AY1081" s="194" t="s">
        <v>156</v>
      </c>
    </row>
    <row r="1082" spans="2:65" s="13" customFormat="1">
      <c r="B1082" s="165"/>
      <c r="D1082" s="152" t="s">
        <v>160</v>
      </c>
      <c r="E1082" s="166" t="s">
        <v>1</v>
      </c>
      <c r="F1082" s="167" t="s">
        <v>1171</v>
      </c>
      <c r="H1082" s="168">
        <v>6</v>
      </c>
      <c r="I1082" s="169"/>
      <c r="L1082" s="165"/>
      <c r="M1082" s="170"/>
      <c r="T1082" s="171"/>
      <c r="AT1082" s="166" t="s">
        <v>160</v>
      </c>
      <c r="AU1082" s="166" t="s">
        <v>89</v>
      </c>
      <c r="AV1082" s="13" t="s">
        <v>155</v>
      </c>
      <c r="AW1082" s="13" t="s">
        <v>31</v>
      </c>
      <c r="AX1082" s="13" t="s">
        <v>82</v>
      </c>
      <c r="AY1082" s="166" t="s">
        <v>156</v>
      </c>
    </row>
    <row r="1083" spans="2:65" s="1" customFormat="1" ht="24.2" customHeight="1">
      <c r="B1083" s="136"/>
      <c r="C1083" s="137" t="s">
        <v>1172</v>
      </c>
      <c r="D1083" s="137" t="s">
        <v>157</v>
      </c>
      <c r="E1083" s="138" t="s">
        <v>1173</v>
      </c>
      <c r="F1083" s="139" t="s">
        <v>1174</v>
      </c>
      <c r="G1083" s="140" t="s">
        <v>333</v>
      </c>
      <c r="H1083" s="141">
        <v>3</v>
      </c>
      <c r="I1083" s="142"/>
      <c r="J1083" s="143">
        <v>0</v>
      </c>
      <c r="K1083" s="144"/>
      <c r="L1083" s="32"/>
      <c r="M1083" s="145" t="s">
        <v>1</v>
      </c>
      <c r="N1083" s="146" t="s">
        <v>42</v>
      </c>
      <c r="P1083" s="147">
        <f>O1083*H1083</f>
        <v>0</v>
      </c>
      <c r="Q1083" s="147">
        <v>4.0000000000000003E-5</v>
      </c>
      <c r="R1083" s="147">
        <f>Q1083*H1083</f>
        <v>1.2000000000000002E-4</v>
      </c>
      <c r="S1083" s="147">
        <v>1.1299999999999999E-3</v>
      </c>
      <c r="T1083" s="148">
        <f>S1083*H1083</f>
        <v>3.3899999999999998E-3</v>
      </c>
      <c r="AR1083" s="149" t="s">
        <v>155</v>
      </c>
      <c r="AT1083" s="149" t="s">
        <v>157</v>
      </c>
      <c r="AU1083" s="149" t="s">
        <v>89</v>
      </c>
      <c r="AY1083" s="17" t="s">
        <v>156</v>
      </c>
      <c r="BE1083" s="150">
        <f>IF(N1083="základná",J1083,0)</f>
        <v>0</v>
      </c>
      <c r="BF1083" s="150">
        <f>IF(N1083="znížená",J1083,0)</f>
        <v>0</v>
      </c>
      <c r="BG1083" s="150">
        <f>IF(N1083="zákl. prenesená",J1083,0)</f>
        <v>0</v>
      </c>
      <c r="BH1083" s="150">
        <f>IF(N1083="zníž. prenesená",J1083,0)</f>
        <v>0</v>
      </c>
      <c r="BI1083" s="150">
        <f>IF(N1083="nulová",J1083,0)</f>
        <v>0</v>
      </c>
      <c r="BJ1083" s="17" t="s">
        <v>89</v>
      </c>
      <c r="BK1083" s="150">
        <f>ROUND(I1083*H1083,2)</f>
        <v>0</v>
      </c>
      <c r="BL1083" s="17" t="s">
        <v>155</v>
      </c>
      <c r="BM1083" s="149" t="s">
        <v>1175</v>
      </c>
    </row>
    <row r="1084" spans="2:65" s="11" customFormat="1" ht="33.75">
      <c r="B1084" s="151"/>
      <c r="D1084" s="152" t="s">
        <v>160</v>
      </c>
      <c r="E1084" s="153" t="s">
        <v>1</v>
      </c>
      <c r="F1084" s="154" t="s">
        <v>1176</v>
      </c>
      <c r="H1084" s="153" t="s">
        <v>1</v>
      </c>
      <c r="I1084" s="155"/>
      <c r="L1084" s="151"/>
      <c r="M1084" s="156"/>
      <c r="T1084" s="157"/>
      <c r="AT1084" s="153" t="s">
        <v>160</v>
      </c>
      <c r="AU1084" s="153" t="s">
        <v>89</v>
      </c>
      <c r="AV1084" s="11" t="s">
        <v>82</v>
      </c>
      <c r="AW1084" s="11" t="s">
        <v>31</v>
      </c>
      <c r="AX1084" s="11" t="s">
        <v>76</v>
      </c>
      <c r="AY1084" s="153" t="s">
        <v>156</v>
      </c>
    </row>
    <row r="1085" spans="2:65" s="11" customFormat="1">
      <c r="B1085" s="151"/>
      <c r="D1085" s="152" t="s">
        <v>160</v>
      </c>
      <c r="E1085" s="153" t="s">
        <v>1</v>
      </c>
      <c r="F1085" s="154" t="s">
        <v>1177</v>
      </c>
      <c r="H1085" s="153" t="s">
        <v>1</v>
      </c>
      <c r="I1085" s="155"/>
      <c r="L1085" s="151"/>
      <c r="M1085" s="156"/>
      <c r="T1085" s="157"/>
      <c r="AT1085" s="153" t="s">
        <v>160</v>
      </c>
      <c r="AU1085" s="153" t="s">
        <v>89</v>
      </c>
      <c r="AV1085" s="11" t="s">
        <v>82</v>
      </c>
      <c r="AW1085" s="11" t="s">
        <v>31</v>
      </c>
      <c r="AX1085" s="11" t="s">
        <v>76</v>
      </c>
      <c r="AY1085" s="153" t="s">
        <v>156</v>
      </c>
    </row>
    <row r="1086" spans="2:65" s="12" customFormat="1">
      <c r="B1086" s="158"/>
      <c r="D1086" s="152" t="s">
        <v>160</v>
      </c>
      <c r="E1086" s="159" t="s">
        <v>1</v>
      </c>
      <c r="F1086" s="160" t="s">
        <v>1178</v>
      </c>
      <c r="H1086" s="161">
        <v>3</v>
      </c>
      <c r="I1086" s="162"/>
      <c r="L1086" s="158"/>
      <c r="M1086" s="163"/>
      <c r="T1086" s="164"/>
      <c r="AT1086" s="159" t="s">
        <v>160</v>
      </c>
      <c r="AU1086" s="159" t="s">
        <v>89</v>
      </c>
      <c r="AV1086" s="12" t="s">
        <v>89</v>
      </c>
      <c r="AW1086" s="12" t="s">
        <v>31</v>
      </c>
      <c r="AX1086" s="12" t="s">
        <v>76</v>
      </c>
      <c r="AY1086" s="159" t="s">
        <v>156</v>
      </c>
    </row>
    <row r="1087" spans="2:65" s="15" customFormat="1">
      <c r="B1087" s="193"/>
      <c r="D1087" s="152" t="s">
        <v>160</v>
      </c>
      <c r="E1087" s="194" t="s">
        <v>1</v>
      </c>
      <c r="F1087" s="195" t="s">
        <v>278</v>
      </c>
      <c r="H1087" s="196">
        <v>3</v>
      </c>
      <c r="I1087" s="197"/>
      <c r="L1087" s="193"/>
      <c r="M1087" s="198"/>
      <c r="T1087" s="199"/>
      <c r="AT1087" s="194" t="s">
        <v>160</v>
      </c>
      <c r="AU1087" s="194" t="s">
        <v>89</v>
      </c>
      <c r="AV1087" s="15" t="s">
        <v>163</v>
      </c>
      <c r="AW1087" s="15" t="s">
        <v>31</v>
      </c>
      <c r="AX1087" s="15" t="s">
        <v>76</v>
      </c>
      <c r="AY1087" s="194" t="s">
        <v>156</v>
      </c>
    </row>
    <row r="1088" spans="2:65" s="13" customFormat="1">
      <c r="B1088" s="165"/>
      <c r="D1088" s="152" t="s">
        <v>160</v>
      </c>
      <c r="E1088" s="166" t="s">
        <v>1</v>
      </c>
      <c r="F1088" s="167" t="s">
        <v>161</v>
      </c>
      <c r="H1088" s="168">
        <v>3</v>
      </c>
      <c r="I1088" s="169"/>
      <c r="L1088" s="165"/>
      <c r="M1088" s="170"/>
      <c r="T1088" s="171"/>
      <c r="AT1088" s="166" t="s">
        <v>160</v>
      </c>
      <c r="AU1088" s="166" t="s">
        <v>89</v>
      </c>
      <c r="AV1088" s="13" t="s">
        <v>155</v>
      </c>
      <c r="AW1088" s="13" t="s">
        <v>31</v>
      </c>
      <c r="AX1088" s="13" t="s">
        <v>82</v>
      </c>
      <c r="AY1088" s="166" t="s">
        <v>156</v>
      </c>
    </row>
    <row r="1089" spans="2:65" s="1" customFormat="1" ht="33" customHeight="1">
      <c r="B1089" s="136"/>
      <c r="C1089" s="137" t="s">
        <v>1179</v>
      </c>
      <c r="D1089" s="137" t="s">
        <v>157</v>
      </c>
      <c r="E1089" s="138" t="s">
        <v>1180</v>
      </c>
      <c r="F1089" s="139" t="s">
        <v>1181</v>
      </c>
      <c r="G1089" s="140" t="s">
        <v>333</v>
      </c>
      <c r="H1089" s="141">
        <v>1</v>
      </c>
      <c r="I1089" s="142"/>
      <c r="J1089" s="143">
        <v>0</v>
      </c>
      <c r="K1089" s="144"/>
      <c r="L1089" s="32"/>
      <c r="M1089" s="145" t="s">
        <v>1</v>
      </c>
      <c r="N1089" s="146" t="s">
        <v>42</v>
      </c>
      <c r="P1089" s="147">
        <f>O1089*H1089</f>
        <v>0</v>
      </c>
      <c r="Q1089" s="147">
        <v>0</v>
      </c>
      <c r="R1089" s="147">
        <f>Q1089*H1089</f>
        <v>0</v>
      </c>
      <c r="S1089" s="147">
        <v>3.2000000000000002E-3</v>
      </c>
      <c r="T1089" s="148">
        <f>S1089*H1089</f>
        <v>3.2000000000000002E-3</v>
      </c>
      <c r="AR1089" s="149" t="s">
        <v>155</v>
      </c>
      <c r="AT1089" s="149" t="s">
        <v>157</v>
      </c>
      <c r="AU1089" s="149" t="s">
        <v>89</v>
      </c>
      <c r="AY1089" s="17" t="s">
        <v>156</v>
      </c>
      <c r="BE1089" s="150">
        <f>IF(N1089="základná",J1089,0)</f>
        <v>0</v>
      </c>
      <c r="BF1089" s="150">
        <f>IF(N1089="znížená",J1089,0)</f>
        <v>0</v>
      </c>
      <c r="BG1089" s="150">
        <f>IF(N1089="zákl. prenesená",J1089,0)</f>
        <v>0</v>
      </c>
      <c r="BH1089" s="150">
        <f>IF(N1089="zníž. prenesená",J1089,0)</f>
        <v>0</v>
      </c>
      <c r="BI1089" s="150">
        <f>IF(N1089="nulová",J1089,0)</f>
        <v>0</v>
      </c>
      <c r="BJ1089" s="17" t="s">
        <v>89</v>
      </c>
      <c r="BK1089" s="150">
        <f>ROUND(I1089*H1089,2)</f>
        <v>0</v>
      </c>
      <c r="BL1089" s="17" t="s">
        <v>155</v>
      </c>
      <c r="BM1089" s="149" t="s">
        <v>1182</v>
      </c>
    </row>
    <row r="1090" spans="2:65" s="11" customFormat="1">
      <c r="B1090" s="151"/>
      <c r="D1090" s="152" t="s">
        <v>160</v>
      </c>
      <c r="E1090" s="153" t="s">
        <v>1</v>
      </c>
      <c r="F1090" s="154" t="s">
        <v>1183</v>
      </c>
      <c r="H1090" s="153" t="s">
        <v>1</v>
      </c>
      <c r="I1090" s="155"/>
      <c r="L1090" s="151"/>
      <c r="M1090" s="156"/>
      <c r="T1090" s="157"/>
      <c r="AT1090" s="153" t="s">
        <v>160</v>
      </c>
      <c r="AU1090" s="153" t="s">
        <v>89</v>
      </c>
      <c r="AV1090" s="11" t="s">
        <v>82</v>
      </c>
      <c r="AW1090" s="11" t="s">
        <v>31</v>
      </c>
      <c r="AX1090" s="11" t="s">
        <v>76</v>
      </c>
      <c r="AY1090" s="153" t="s">
        <v>156</v>
      </c>
    </row>
    <row r="1091" spans="2:65" s="12" customFormat="1">
      <c r="B1091" s="158"/>
      <c r="D1091" s="152" t="s">
        <v>160</v>
      </c>
      <c r="E1091" s="159" t="s">
        <v>1</v>
      </c>
      <c r="F1091" s="160" t="s">
        <v>1184</v>
      </c>
      <c r="H1091" s="161">
        <v>1</v>
      </c>
      <c r="I1091" s="162"/>
      <c r="L1091" s="158"/>
      <c r="M1091" s="163"/>
      <c r="T1091" s="164"/>
      <c r="AT1091" s="159" t="s">
        <v>160</v>
      </c>
      <c r="AU1091" s="159" t="s">
        <v>89</v>
      </c>
      <c r="AV1091" s="12" t="s">
        <v>89</v>
      </c>
      <c r="AW1091" s="12" t="s">
        <v>31</v>
      </c>
      <c r="AX1091" s="12" t="s">
        <v>76</v>
      </c>
      <c r="AY1091" s="159" t="s">
        <v>156</v>
      </c>
    </row>
    <row r="1092" spans="2:65" s="13" customFormat="1">
      <c r="B1092" s="165"/>
      <c r="D1092" s="152" t="s">
        <v>160</v>
      </c>
      <c r="E1092" s="166" t="s">
        <v>1</v>
      </c>
      <c r="F1092" s="167" t="s">
        <v>1185</v>
      </c>
      <c r="H1092" s="168">
        <v>1</v>
      </c>
      <c r="I1092" s="169"/>
      <c r="L1092" s="165"/>
      <c r="M1092" s="170"/>
      <c r="T1092" s="171"/>
      <c r="AT1092" s="166" t="s">
        <v>160</v>
      </c>
      <c r="AU1092" s="166" t="s">
        <v>89</v>
      </c>
      <c r="AV1092" s="13" t="s">
        <v>155</v>
      </c>
      <c r="AW1092" s="13" t="s">
        <v>31</v>
      </c>
      <c r="AX1092" s="13" t="s">
        <v>82</v>
      </c>
      <c r="AY1092" s="166" t="s">
        <v>156</v>
      </c>
    </row>
    <row r="1093" spans="2:65" s="1" customFormat="1" ht="24.2" customHeight="1">
      <c r="B1093" s="136"/>
      <c r="C1093" s="137" t="s">
        <v>1186</v>
      </c>
      <c r="D1093" s="137" t="s">
        <v>157</v>
      </c>
      <c r="E1093" s="138" t="s">
        <v>1187</v>
      </c>
      <c r="F1093" s="139" t="s">
        <v>1188</v>
      </c>
      <c r="G1093" s="140" t="s">
        <v>333</v>
      </c>
      <c r="H1093" s="141">
        <v>1</v>
      </c>
      <c r="I1093" s="142"/>
      <c r="J1093" s="143">
        <v>0</v>
      </c>
      <c r="K1093" s="144"/>
      <c r="L1093" s="32"/>
      <c r="M1093" s="145" t="s">
        <v>1</v>
      </c>
      <c r="N1093" s="146" t="s">
        <v>42</v>
      </c>
      <c r="P1093" s="147">
        <f>O1093*H1093</f>
        <v>0</v>
      </c>
      <c r="Q1093" s="147">
        <v>0</v>
      </c>
      <c r="R1093" s="147">
        <f>Q1093*H1093</f>
        <v>0</v>
      </c>
      <c r="S1093" s="147">
        <v>1.1299999999999999E-2</v>
      </c>
      <c r="T1093" s="148">
        <f>S1093*H1093</f>
        <v>1.1299999999999999E-2</v>
      </c>
      <c r="AR1093" s="149" t="s">
        <v>155</v>
      </c>
      <c r="AT1093" s="149" t="s">
        <v>157</v>
      </c>
      <c r="AU1093" s="149" t="s">
        <v>89</v>
      </c>
      <c r="AY1093" s="17" t="s">
        <v>156</v>
      </c>
      <c r="BE1093" s="150">
        <f>IF(N1093="základná",J1093,0)</f>
        <v>0</v>
      </c>
      <c r="BF1093" s="150">
        <f>IF(N1093="znížená",J1093,0)</f>
        <v>0</v>
      </c>
      <c r="BG1093" s="150">
        <f>IF(N1093="zákl. prenesená",J1093,0)</f>
        <v>0</v>
      </c>
      <c r="BH1093" s="150">
        <f>IF(N1093="zníž. prenesená",J1093,0)</f>
        <v>0</v>
      </c>
      <c r="BI1093" s="150">
        <f>IF(N1093="nulová",J1093,0)</f>
        <v>0</v>
      </c>
      <c r="BJ1093" s="17" t="s">
        <v>89</v>
      </c>
      <c r="BK1093" s="150">
        <f>ROUND(I1093*H1093,2)</f>
        <v>0</v>
      </c>
      <c r="BL1093" s="17" t="s">
        <v>155</v>
      </c>
      <c r="BM1093" s="149" t="s">
        <v>1189</v>
      </c>
    </row>
    <row r="1094" spans="2:65" s="11" customFormat="1" ht="33.75">
      <c r="B1094" s="151"/>
      <c r="D1094" s="152" t="s">
        <v>160</v>
      </c>
      <c r="E1094" s="153" t="s">
        <v>1</v>
      </c>
      <c r="F1094" s="154" t="s">
        <v>1176</v>
      </c>
      <c r="H1094" s="153" t="s">
        <v>1</v>
      </c>
      <c r="I1094" s="155"/>
      <c r="L1094" s="151"/>
      <c r="M1094" s="156"/>
      <c r="T1094" s="157"/>
      <c r="AT1094" s="153" t="s">
        <v>160</v>
      </c>
      <c r="AU1094" s="153" t="s">
        <v>89</v>
      </c>
      <c r="AV1094" s="11" t="s">
        <v>82</v>
      </c>
      <c r="AW1094" s="11" t="s">
        <v>31</v>
      </c>
      <c r="AX1094" s="11" t="s">
        <v>76</v>
      </c>
      <c r="AY1094" s="153" t="s">
        <v>156</v>
      </c>
    </row>
    <row r="1095" spans="2:65" s="11" customFormat="1">
      <c r="B1095" s="151"/>
      <c r="D1095" s="152" t="s">
        <v>160</v>
      </c>
      <c r="E1095" s="153" t="s">
        <v>1</v>
      </c>
      <c r="F1095" s="154" t="s">
        <v>1190</v>
      </c>
      <c r="H1095" s="153" t="s">
        <v>1</v>
      </c>
      <c r="I1095" s="155"/>
      <c r="L1095" s="151"/>
      <c r="M1095" s="156"/>
      <c r="T1095" s="157"/>
      <c r="AT1095" s="153" t="s">
        <v>160</v>
      </c>
      <c r="AU1095" s="153" t="s">
        <v>89</v>
      </c>
      <c r="AV1095" s="11" t="s">
        <v>82</v>
      </c>
      <c r="AW1095" s="11" t="s">
        <v>31</v>
      </c>
      <c r="AX1095" s="11" t="s">
        <v>76</v>
      </c>
      <c r="AY1095" s="153" t="s">
        <v>156</v>
      </c>
    </row>
    <row r="1096" spans="2:65" s="12" customFormat="1">
      <c r="B1096" s="158"/>
      <c r="D1096" s="152" t="s">
        <v>160</v>
      </c>
      <c r="E1096" s="159" t="s">
        <v>1</v>
      </c>
      <c r="F1096" s="160" t="s">
        <v>1191</v>
      </c>
      <c r="H1096" s="161">
        <v>1</v>
      </c>
      <c r="I1096" s="162"/>
      <c r="L1096" s="158"/>
      <c r="M1096" s="163"/>
      <c r="T1096" s="164"/>
      <c r="AT1096" s="159" t="s">
        <v>160</v>
      </c>
      <c r="AU1096" s="159" t="s">
        <v>89</v>
      </c>
      <c r="AV1096" s="12" t="s">
        <v>89</v>
      </c>
      <c r="AW1096" s="12" t="s">
        <v>31</v>
      </c>
      <c r="AX1096" s="12" t="s">
        <v>76</v>
      </c>
      <c r="AY1096" s="159" t="s">
        <v>156</v>
      </c>
    </row>
    <row r="1097" spans="2:65" s="15" customFormat="1">
      <c r="B1097" s="193"/>
      <c r="D1097" s="152" t="s">
        <v>160</v>
      </c>
      <c r="E1097" s="194" t="s">
        <v>1</v>
      </c>
      <c r="F1097" s="195" t="s">
        <v>278</v>
      </c>
      <c r="H1097" s="196">
        <v>1</v>
      </c>
      <c r="I1097" s="197"/>
      <c r="L1097" s="193"/>
      <c r="M1097" s="198"/>
      <c r="T1097" s="199"/>
      <c r="AT1097" s="194" t="s">
        <v>160</v>
      </c>
      <c r="AU1097" s="194" t="s">
        <v>89</v>
      </c>
      <c r="AV1097" s="15" t="s">
        <v>163</v>
      </c>
      <c r="AW1097" s="15" t="s">
        <v>31</v>
      </c>
      <c r="AX1097" s="15" t="s">
        <v>76</v>
      </c>
      <c r="AY1097" s="194" t="s">
        <v>156</v>
      </c>
    </row>
    <row r="1098" spans="2:65" s="13" customFormat="1">
      <c r="B1098" s="165"/>
      <c r="D1098" s="152" t="s">
        <v>160</v>
      </c>
      <c r="E1098" s="166" t="s">
        <v>1</v>
      </c>
      <c r="F1098" s="167" t="s">
        <v>1171</v>
      </c>
      <c r="H1098" s="168">
        <v>1</v>
      </c>
      <c r="I1098" s="169"/>
      <c r="L1098" s="165"/>
      <c r="M1098" s="170"/>
      <c r="T1098" s="171"/>
      <c r="AT1098" s="166" t="s">
        <v>160</v>
      </c>
      <c r="AU1098" s="166" t="s">
        <v>89</v>
      </c>
      <c r="AV1098" s="13" t="s">
        <v>155</v>
      </c>
      <c r="AW1098" s="13" t="s">
        <v>31</v>
      </c>
      <c r="AX1098" s="13" t="s">
        <v>82</v>
      </c>
      <c r="AY1098" s="166" t="s">
        <v>156</v>
      </c>
    </row>
    <row r="1099" spans="2:65" s="1" customFormat="1" ht="24.2" customHeight="1">
      <c r="B1099" s="136"/>
      <c r="C1099" s="137" t="s">
        <v>1192</v>
      </c>
      <c r="D1099" s="137" t="s">
        <v>157</v>
      </c>
      <c r="E1099" s="138" t="s">
        <v>1193</v>
      </c>
      <c r="F1099" s="139" t="s">
        <v>1194</v>
      </c>
      <c r="G1099" s="140" t="s">
        <v>333</v>
      </c>
      <c r="H1099" s="141">
        <v>1</v>
      </c>
      <c r="I1099" s="142"/>
      <c r="J1099" s="143">
        <v>0</v>
      </c>
      <c r="K1099" s="144"/>
      <c r="L1099" s="32"/>
      <c r="M1099" s="145" t="s">
        <v>1</v>
      </c>
      <c r="N1099" s="146" t="s">
        <v>42</v>
      </c>
      <c r="P1099" s="147">
        <f>O1099*H1099</f>
        <v>0</v>
      </c>
      <c r="Q1099" s="147">
        <v>0</v>
      </c>
      <c r="R1099" s="147">
        <f>Q1099*H1099</f>
        <v>0</v>
      </c>
      <c r="S1099" s="147">
        <v>1.1299999999999999E-2</v>
      </c>
      <c r="T1099" s="148">
        <f>S1099*H1099</f>
        <v>1.1299999999999999E-2</v>
      </c>
      <c r="AR1099" s="149" t="s">
        <v>155</v>
      </c>
      <c r="AT1099" s="149" t="s">
        <v>157</v>
      </c>
      <c r="AU1099" s="149" t="s">
        <v>89</v>
      </c>
      <c r="AY1099" s="17" t="s">
        <v>156</v>
      </c>
      <c r="BE1099" s="150">
        <f>IF(N1099="základná",J1099,0)</f>
        <v>0</v>
      </c>
      <c r="BF1099" s="150">
        <f>IF(N1099="znížená",J1099,0)</f>
        <v>0</v>
      </c>
      <c r="BG1099" s="150">
        <f>IF(N1099="zákl. prenesená",J1099,0)</f>
        <v>0</v>
      </c>
      <c r="BH1099" s="150">
        <f>IF(N1099="zníž. prenesená",J1099,0)</f>
        <v>0</v>
      </c>
      <c r="BI1099" s="150">
        <f>IF(N1099="nulová",J1099,0)</f>
        <v>0</v>
      </c>
      <c r="BJ1099" s="17" t="s">
        <v>89</v>
      </c>
      <c r="BK1099" s="150">
        <f>ROUND(I1099*H1099,2)</f>
        <v>0</v>
      </c>
      <c r="BL1099" s="17" t="s">
        <v>155</v>
      </c>
      <c r="BM1099" s="149" t="s">
        <v>1195</v>
      </c>
    </row>
    <row r="1100" spans="2:65" s="11" customFormat="1" ht="33.75">
      <c r="B1100" s="151"/>
      <c r="D1100" s="152" t="s">
        <v>160</v>
      </c>
      <c r="E1100" s="153" t="s">
        <v>1</v>
      </c>
      <c r="F1100" s="154" t="s">
        <v>1176</v>
      </c>
      <c r="H1100" s="153" t="s">
        <v>1</v>
      </c>
      <c r="I1100" s="155"/>
      <c r="L1100" s="151"/>
      <c r="M1100" s="156"/>
      <c r="T1100" s="157"/>
      <c r="AT1100" s="153" t="s">
        <v>160</v>
      </c>
      <c r="AU1100" s="153" t="s">
        <v>89</v>
      </c>
      <c r="AV1100" s="11" t="s">
        <v>82</v>
      </c>
      <c r="AW1100" s="11" t="s">
        <v>31</v>
      </c>
      <c r="AX1100" s="11" t="s">
        <v>76</v>
      </c>
      <c r="AY1100" s="153" t="s">
        <v>156</v>
      </c>
    </row>
    <row r="1101" spans="2:65" s="11" customFormat="1">
      <c r="B1101" s="151"/>
      <c r="D1101" s="152" t="s">
        <v>160</v>
      </c>
      <c r="E1101" s="153" t="s">
        <v>1</v>
      </c>
      <c r="F1101" s="154" t="s">
        <v>1196</v>
      </c>
      <c r="H1101" s="153" t="s">
        <v>1</v>
      </c>
      <c r="I1101" s="155"/>
      <c r="L1101" s="151"/>
      <c r="M1101" s="156"/>
      <c r="T1101" s="157"/>
      <c r="AT1101" s="153" t="s">
        <v>160</v>
      </c>
      <c r="AU1101" s="153" t="s">
        <v>89</v>
      </c>
      <c r="AV1101" s="11" t="s">
        <v>82</v>
      </c>
      <c r="AW1101" s="11" t="s">
        <v>31</v>
      </c>
      <c r="AX1101" s="11" t="s">
        <v>76</v>
      </c>
      <c r="AY1101" s="153" t="s">
        <v>156</v>
      </c>
    </row>
    <row r="1102" spans="2:65" s="12" customFormat="1">
      <c r="B1102" s="158"/>
      <c r="D1102" s="152" t="s">
        <v>160</v>
      </c>
      <c r="E1102" s="159" t="s">
        <v>1</v>
      </c>
      <c r="F1102" s="160" t="s">
        <v>1191</v>
      </c>
      <c r="H1102" s="161">
        <v>1</v>
      </c>
      <c r="I1102" s="162"/>
      <c r="L1102" s="158"/>
      <c r="M1102" s="163"/>
      <c r="T1102" s="164"/>
      <c r="AT1102" s="159" t="s">
        <v>160</v>
      </c>
      <c r="AU1102" s="159" t="s">
        <v>89</v>
      </c>
      <c r="AV1102" s="12" t="s">
        <v>89</v>
      </c>
      <c r="AW1102" s="12" t="s">
        <v>31</v>
      </c>
      <c r="AX1102" s="12" t="s">
        <v>76</v>
      </c>
      <c r="AY1102" s="159" t="s">
        <v>156</v>
      </c>
    </row>
    <row r="1103" spans="2:65" s="15" customFormat="1">
      <c r="B1103" s="193"/>
      <c r="D1103" s="152" t="s">
        <v>160</v>
      </c>
      <c r="E1103" s="194" t="s">
        <v>1</v>
      </c>
      <c r="F1103" s="195" t="s">
        <v>278</v>
      </c>
      <c r="H1103" s="196">
        <v>1</v>
      </c>
      <c r="I1103" s="197"/>
      <c r="L1103" s="193"/>
      <c r="M1103" s="198"/>
      <c r="T1103" s="199"/>
      <c r="AT1103" s="194" t="s">
        <v>160</v>
      </c>
      <c r="AU1103" s="194" t="s">
        <v>89</v>
      </c>
      <c r="AV1103" s="15" t="s">
        <v>163</v>
      </c>
      <c r="AW1103" s="15" t="s">
        <v>31</v>
      </c>
      <c r="AX1103" s="15" t="s">
        <v>76</v>
      </c>
      <c r="AY1103" s="194" t="s">
        <v>156</v>
      </c>
    </row>
    <row r="1104" spans="2:65" s="13" customFormat="1">
      <c r="B1104" s="165"/>
      <c r="D1104" s="152" t="s">
        <v>160</v>
      </c>
      <c r="E1104" s="166" t="s">
        <v>1</v>
      </c>
      <c r="F1104" s="167" t="s">
        <v>1171</v>
      </c>
      <c r="H1104" s="168">
        <v>1</v>
      </c>
      <c r="I1104" s="169"/>
      <c r="L1104" s="165"/>
      <c r="M1104" s="170"/>
      <c r="T1104" s="171"/>
      <c r="AT1104" s="166" t="s">
        <v>160</v>
      </c>
      <c r="AU1104" s="166" t="s">
        <v>89</v>
      </c>
      <c r="AV1104" s="13" t="s">
        <v>155</v>
      </c>
      <c r="AW1104" s="13" t="s">
        <v>31</v>
      </c>
      <c r="AX1104" s="13" t="s">
        <v>82</v>
      </c>
      <c r="AY1104" s="166" t="s">
        <v>156</v>
      </c>
    </row>
    <row r="1105" spans="2:65" s="1" customFormat="1" ht="37.9" customHeight="1">
      <c r="B1105" s="136"/>
      <c r="C1105" s="137" t="s">
        <v>1197</v>
      </c>
      <c r="D1105" s="137" t="s">
        <v>157</v>
      </c>
      <c r="E1105" s="138" t="s">
        <v>1198</v>
      </c>
      <c r="F1105" s="139" t="s">
        <v>1199</v>
      </c>
      <c r="G1105" s="140" t="s">
        <v>333</v>
      </c>
      <c r="H1105" s="141">
        <v>2</v>
      </c>
      <c r="I1105" s="142"/>
      <c r="J1105" s="143">
        <v>0</v>
      </c>
      <c r="K1105" s="144"/>
      <c r="L1105" s="32"/>
      <c r="M1105" s="145" t="s">
        <v>1</v>
      </c>
      <c r="N1105" s="146" t="s">
        <v>42</v>
      </c>
      <c r="P1105" s="147">
        <f>O1105*H1105</f>
        <v>0</v>
      </c>
      <c r="Q1105" s="147">
        <v>0</v>
      </c>
      <c r="R1105" s="147">
        <f>Q1105*H1105</f>
        <v>0</v>
      </c>
      <c r="S1105" s="147">
        <v>3.2000000000000002E-3</v>
      </c>
      <c r="T1105" s="148">
        <f>S1105*H1105</f>
        <v>6.4000000000000003E-3</v>
      </c>
      <c r="AR1105" s="149" t="s">
        <v>155</v>
      </c>
      <c r="AT1105" s="149" t="s">
        <v>157</v>
      </c>
      <c r="AU1105" s="149" t="s">
        <v>89</v>
      </c>
      <c r="AY1105" s="17" t="s">
        <v>156</v>
      </c>
      <c r="BE1105" s="150">
        <f>IF(N1105="základná",J1105,0)</f>
        <v>0</v>
      </c>
      <c r="BF1105" s="150">
        <f>IF(N1105="znížená",J1105,0)</f>
        <v>0</v>
      </c>
      <c r="BG1105" s="150">
        <f>IF(N1105="zákl. prenesená",J1105,0)</f>
        <v>0</v>
      </c>
      <c r="BH1105" s="150">
        <f>IF(N1105="zníž. prenesená",J1105,0)</f>
        <v>0</v>
      </c>
      <c r="BI1105" s="150">
        <f>IF(N1105="nulová",J1105,0)</f>
        <v>0</v>
      </c>
      <c r="BJ1105" s="17" t="s">
        <v>89</v>
      </c>
      <c r="BK1105" s="150">
        <f>ROUND(I1105*H1105,2)</f>
        <v>0</v>
      </c>
      <c r="BL1105" s="17" t="s">
        <v>155</v>
      </c>
      <c r="BM1105" s="149" t="s">
        <v>1200</v>
      </c>
    </row>
    <row r="1106" spans="2:65" s="11" customFormat="1" ht="22.5">
      <c r="B1106" s="151"/>
      <c r="D1106" s="152" t="s">
        <v>160</v>
      </c>
      <c r="E1106" s="153" t="s">
        <v>1</v>
      </c>
      <c r="F1106" s="154" t="s">
        <v>1201</v>
      </c>
      <c r="H1106" s="153" t="s">
        <v>1</v>
      </c>
      <c r="I1106" s="155"/>
      <c r="L1106" s="151"/>
      <c r="M1106" s="156"/>
      <c r="T1106" s="157"/>
      <c r="AT1106" s="153" t="s">
        <v>160</v>
      </c>
      <c r="AU1106" s="153" t="s">
        <v>89</v>
      </c>
      <c r="AV1106" s="11" t="s">
        <v>82</v>
      </c>
      <c r="AW1106" s="11" t="s">
        <v>31</v>
      </c>
      <c r="AX1106" s="11" t="s">
        <v>76</v>
      </c>
      <c r="AY1106" s="153" t="s">
        <v>156</v>
      </c>
    </row>
    <row r="1107" spans="2:65" s="11" customFormat="1" ht="22.5">
      <c r="B1107" s="151"/>
      <c r="D1107" s="152" t="s">
        <v>160</v>
      </c>
      <c r="E1107" s="153" t="s">
        <v>1</v>
      </c>
      <c r="F1107" s="154" t="s">
        <v>1202</v>
      </c>
      <c r="H1107" s="153" t="s">
        <v>1</v>
      </c>
      <c r="I1107" s="155"/>
      <c r="L1107" s="151"/>
      <c r="M1107" s="156"/>
      <c r="T1107" s="157"/>
      <c r="AT1107" s="153" t="s">
        <v>160</v>
      </c>
      <c r="AU1107" s="153" t="s">
        <v>89</v>
      </c>
      <c r="AV1107" s="11" t="s">
        <v>82</v>
      </c>
      <c r="AW1107" s="11" t="s">
        <v>31</v>
      </c>
      <c r="AX1107" s="11" t="s">
        <v>76</v>
      </c>
      <c r="AY1107" s="153" t="s">
        <v>156</v>
      </c>
    </row>
    <row r="1108" spans="2:65" s="11" customFormat="1">
      <c r="B1108" s="151"/>
      <c r="D1108" s="152" t="s">
        <v>160</v>
      </c>
      <c r="E1108" s="153" t="s">
        <v>1</v>
      </c>
      <c r="F1108" s="154" t="s">
        <v>1203</v>
      </c>
      <c r="H1108" s="153" t="s">
        <v>1</v>
      </c>
      <c r="I1108" s="155"/>
      <c r="L1108" s="151"/>
      <c r="M1108" s="156"/>
      <c r="T1108" s="157"/>
      <c r="AT1108" s="153" t="s">
        <v>160</v>
      </c>
      <c r="AU1108" s="153" t="s">
        <v>89</v>
      </c>
      <c r="AV1108" s="11" t="s">
        <v>82</v>
      </c>
      <c r="AW1108" s="11" t="s">
        <v>31</v>
      </c>
      <c r="AX1108" s="11" t="s">
        <v>76</v>
      </c>
      <c r="AY1108" s="153" t="s">
        <v>156</v>
      </c>
    </row>
    <row r="1109" spans="2:65" s="12" customFormat="1">
      <c r="B1109" s="158"/>
      <c r="D1109" s="152" t="s">
        <v>160</v>
      </c>
      <c r="E1109" s="159" t="s">
        <v>1</v>
      </c>
      <c r="F1109" s="160" t="s">
        <v>1184</v>
      </c>
      <c r="H1109" s="161">
        <v>1</v>
      </c>
      <c r="I1109" s="162"/>
      <c r="L1109" s="158"/>
      <c r="M1109" s="163"/>
      <c r="T1109" s="164"/>
      <c r="AT1109" s="159" t="s">
        <v>160</v>
      </c>
      <c r="AU1109" s="159" t="s">
        <v>89</v>
      </c>
      <c r="AV1109" s="12" t="s">
        <v>89</v>
      </c>
      <c r="AW1109" s="12" t="s">
        <v>31</v>
      </c>
      <c r="AX1109" s="12" t="s">
        <v>76</v>
      </c>
      <c r="AY1109" s="159" t="s">
        <v>156</v>
      </c>
    </row>
    <row r="1110" spans="2:65" s="12" customFormat="1">
      <c r="B1110" s="158"/>
      <c r="D1110" s="152" t="s">
        <v>160</v>
      </c>
      <c r="E1110" s="159" t="s">
        <v>1</v>
      </c>
      <c r="F1110" s="160" t="s">
        <v>1204</v>
      </c>
      <c r="H1110" s="161">
        <v>1</v>
      </c>
      <c r="I1110" s="162"/>
      <c r="L1110" s="158"/>
      <c r="M1110" s="163"/>
      <c r="T1110" s="164"/>
      <c r="AT1110" s="159" t="s">
        <v>160</v>
      </c>
      <c r="AU1110" s="159" t="s">
        <v>89</v>
      </c>
      <c r="AV1110" s="12" t="s">
        <v>89</v>
      </c>
      <c r="AW1110" s="12" t="s">
        <v>31</v>
      </c>
      <c r="AX1110" s="12" t="s">
        <v>76</v>
      </c>
      <c r="AY1110" s="159" t="s">
        <v>156</v>
      </c>
    </row>
    <row r="1111" spans="2:65" s="13" customFormat="1">
      <c r="B1111" s="165"/>
      <c r="D1111" s="152" t="s">
        <v>160</v>
      </c>
      <c r="E1111" s="166" t="s">
        <v>1</v>
      </c>
      <c r="F1111" s="167" t="s">
        <v>1185</v>
      </c>
      <c r="H1111" s="168">
        <v>2</v>
      </c>
      <c r="I1111" s="169"/>
      <c r="L1111" s="165"/>
      <c r="M1111" s="170"/>
      <c r="T1111" s="171"/>
      <c r="AT1111" s="166" t="s">
        <v>160</v>
      </c>
      <c r="AU1111" s="166" t="s">
        <v>89</v>
      </c>
      <c r="AV1111" s="13" t="s">
        <v>155</v>
      </c>
      <c r="AW1111" s="13" t="s">
        <v>31</v>
      </c>
      <c r="AX1111" s="13" t="s">
        <v>82</v>
      </c>
      <c r="AY1111" s="166" t="s">
        <v>156</v>
      </c>
    </row>
    <row r="1112" spans="2:65" s="1" customFormat="1" ht="37.9" customHeight="1">
      <c r="B1112" s="136"/>
      <c r="C1112" s="137" t="s">
        <v>1205</v>
      </c>
      <c r="D1112" s="137" t="s">
        <v>157</v>
      </c>
      <c r="E1112" s="138" t="s">
        <v>1206</v>
      </c>
      <c r="F1112" s="139" t="s">
        <v>1207</v>
      </c>
      <c r="G1112" s="140" t="s">
        <v>333</v>
      </c>
      <c r="H1112" s="141">
        <v>6</v>
      </c>
      <c r="I1112" s="142"/>
      <c r="J1112" s="143">
        <v>0</v>
      </c>
      <c r="K1112" s="144"/>
      <c r="L1112" s="32"/>
      <c r="M1112" s="145" t="s">
        <v>1</v>
      </c>
      <c r="N1112" s="146" t="s">
        <v>42</v>
      </c>
      <c r="P1112" s="147">
        <f>O1112*H1112</f>
        <v>0</v>
      </c>
      <c r="Q1112" s="147">
        <v>3.1680000000000002E-5</v>
      </c>
      <c r="R1112" s="147">
        <f>Q1112*H1112</f>
        <v>1.9008000000000002E-4</v>
      </c>
      <c r="S1112" s="147">
        <v>2.7999999999999998E-4</v>
      </c>
      <c r="T1112" s="148">
        <f>S1112*H1112</f>
        <v>1.6799999999999999E-3</v>
      </c>
      <c r="AR1112" s="149" t="s">
        <v>155</v>
      </c>
      <c r="AT1112" s="149" t="s">
        <v>157</v>
      </c>
      <c r="AU1112" s="149" t="s">
        <v>89</v>
      </c>
      <c r="AY1112" s="17" t="s">
        <v>156</v>
      </c>
      <c r="BE1112" s="150">
        <f>IF(N1112="základná",J1112,0)</f>
        <v>0</v>
      </c>
      <c r="BF1112" s="150">
        <f>IF(N1112="znížená",J1112,0)</f>
        <v>0</v>
      </c>
      <c r="BG1112" s="150">
        <f>IF(N1112="zákl. prenesená",J1112,0)</f>
        <v>0</v>
      </c>
      <c r="BH1112" s="150">
        <f>IF(N1112="zníž. prenesená",J1112,0)</f>
        <v>0</v>
      </c>
      <c r="BI1112" s="150">
        <f>IF(N1112="nulová",J1112,0)</f>
        <v>0</v>
      </c>
      <c r="BJ1112" s="17" t="s">
        <v>89</v>
      </c>
      <c r="BK1112" s="150">
        <f>ROUND(I1112*H1112,2)</f>
        <v>0</v>
      </c>
      <c r="BL1112" s="17" t="s">
        <v>155</v>
      </c>
      <c r="BM1112" s="149" t="s">
        <v>1208</v>
      </c>
    </row>
    <row r="1113" spans="2:65" s="11" customFormat="1" ht="33.75">
      <c r="B1113" s="151"/>
      <c r="D1113" s="152" t="s">
        <v>160</v>
      </c>
      <c r="E1113" s="153" t="s">
        <v>1</v>
      </c>
      <c r="F1113" s="154" t="s">
        <v>1209</v>
      </c>
      <c r="H1113" s="153" t="s">
        <v>1</v>
      </c>
      <c r="I1113" s="155"/>
      <c r="L1113" s="151"/>
      <c r="M1113" s="156"/>
      <c r="T1113" s="157"/>
      <c r="AT1113" s="153" t="s">
        <v>160</v>
      </c>
      <c r="AU1113" s="153" t="s">
        <v>89</v>
      </c>
      <c r="AV1113" s="11" t="s">
        <v>82</v>
      </c>
      <c r="AW1113" s="11" t="s">
        <v>31</v>
      </c>
      <c r="AX1113" s="11" t="s">
        <v>76</v>
      </c>
      <c r="AY1113" s="153" t="s">
        <v>156</v>
      </c>
    </row>
    <row r="1114" spans="2:65" s="11" customFormat="1">
      <c r="B1114" s="151"/>
      <c r="D1114" s="152" t="s">
        <v>160</v>
      </c>
      <c r="E1114" s="153" t="s">
        <v>1</v>
      </c>
      <c r="F1114" s="154" t="s">
        <v>1210</v>
      </c>
      <c r="H1114" s="153" t="s">
        <v>1</v>
      </c>
      <c r="I1114" s="155"/>
      <c r="L1114" s="151"/>
      <c r="M1114" s="156"/>
      <c r="T1114" s="157"/>
      <c r="AT1114" s="153" t="s">
        <v>160</v>
      </c>
      <c r="AU1114" s="153" t="s">
        <v>89</v>
      </c>
      <c r="AV1114" s="11" t="s">
        <v>82</v>
      </c>
      <c r="AW1114" s="11" t="s">
        <v>31</v>
      </c>
      <c r="AX1114" s="11" t="s">
        <v>76</v>
      </c>
      <c r="AY1114" s="153" t="s">
        <v>156</v>
      </c>
    </row>
    <row r="1115" spans="2:65" s="12" customFormat="1">
      <c r="B1115" s="158"/>
      <c r="D1115" s="152" t="s">
        <v>160</v>
      </c>
      <c r="E1115" s="159" t="s">
        <v>1</v>
      </c>
      <c r="F1115" s="160" t="s">
        <v>1168</v>
      </c>
      <c r="H1115" s="161">
        <v>2</v>
      </c>
      <c r="I1115" s="162"/>
      <c r="L1115" s="158"/>
      <c r="M1115" s="163"/>
      <c r="T1115" s="164"/>
      <c r="AT1115" s="159" t="s">
        <v>160</v>
      </c>
      <c r="AU1115" s="159" t="s">
        <v>89</v>
      </c>
      <c r="AV1115" s="12" t="s">
        <v>89</v>
      </c>
      <c r="AW1115" s="12" t="s">
        <v>31</v>
      </c>
      <c r="AX1115" s="12" t="s">
        <v>76</v>
      </c>
      <c r="AY1115" s="159" t="s">
        <v>156</v>
      </c>
    </row>
    <row r="1116" spans="2:65" s="12" customFormat="1">
      <c r="B1116" s="158"/>
      <c r="D1116" s="152" t="s">
        <v>160</v>
      </c>
      <c r="E1116" s="159" t="s">
        <v>1</v>
      </c>
      <c r="F1116" s="160" t="s">
        <v>1169</v>
      </c>
      <c r="H1116" s="161">
        <v>2</v>
      </c>
      <c r="I1116" s="162"/>
      <c r="L1116" s="158"/>
      <c r="M1116" s="163"/>
      <c r="T1116" s="164"/>
      <c r="AT1116" s="159" t="s">
        <v>160</v>
      </c>
      <c r="AU1116" s="159" t="s">
        <v>89</v>
      </c>
      <c r="AV1116" s="12" t="s">
        <v>89</v>
      </c>
      <c r="AW1116" s="12" t="s">
        <v>31</v>
      </c>
      <c r="AX1116" s="12" t="s">
        <v>76</v>
      </c>
      <c r="AY1116" s="159" t="s">
        <v>156</v>
      </c>
    </row>
    <row r="1117" spans="2:65" s="12" customFormat="1">
      <c r="B1117" s="158"/>
      <c r="D1117" s="152" t="s">
        <v>160</v>
      </c>
      <c r="E1117" s="159" t="s">
        <v>1</v>
      </c>
      <c r="F1117" s="160" t="s">
        <v>1170</v>
      </c>
      <c r="H1117" s="161">
        <v>2</v>
      </c>
      <c r="I1117" s="162"/>
      <c r="L1117" s="158"/>
      <c r="M1117" s="163"/>
      <c r="T1117" s="164"/>
      <c r="AT1117" s="159" t="s">
        <v>160</v>
      </c>
      <c r="AU1117" s="159" t="s">
        <v>89</v>
      </c>
      <c r="AV1117" s="12" t="s">
        <v>89</v>
      </c>
      <c r="AW1117" s="12" t="s">
        <v>31</v>
      </c>
      <c r="AX1117" s="12" t="s">
        <v>76</v>
      </c>
      <c r="AY1117" s="159" t="s">
        <v>156</v>
      </c>
    </row>
    <row r="1118" spans="2:65" s="15" customFormat="1">
      <c r="B1118" s="193"/>
      <c r="D1118" s="152" t="s">
        <v>160</v>
      </c>
      <c r="E1118" s="194" t="s">
        <v>1</v>
      </c>
      <c r="F1118" s="195" t="s">
        <v>278</v>
      </c>
      <c r="H1118" s="196">
        <v>6</v>
      </c>
      <c r="I1118" s="197"/>
      <c r="L1118" s="193"/>
      <c r="M1118" s="198"/>
      <c r="T1118" s="199"/>
      <c r="AT1118" s="194" t="s">
        <v>160</v>
      </c>
      <c r="AU1118" s="194" t="s">
        <v>89</v>
      </c>
      <c r="AV1118" s="15" t="s">
        <v>163</v>
      </c>
      <c r="AW1118" s="15" t="s">
        <v>31</v>
      </c>
      <c r="AX1118" s="15" t="s">
        <v>76</v>
      </c>
      <c r="AY1118" s="194" t="s">
        <v>156</v>
      </c>
    </row>
    <row r="1119" spans="2:65" s="13" customFormat="1">
      <c r="B1119" s="165"/>
      <c r="D1119" s="152" t="s">
        <v>160</v>
      </c>
      <c r="E1119" s="166" t="s">
        <v>1</v>
      </c>
      <c r="F1119" s="167" t="s">
        <v>1171</v>
      </c>
      <c r="H1119" s="168">
        <v>6</v>
      </c>
      <c r="I1119" s="169"/>
      <c r="L1119" s="165"/>
      <c r="M1119" s="170"/>
      <c r="T1119" s="171"/>
      <c r="AT1119" s="166" t="s">
        <v>160</v>
      </c>
      <c r="AU1119" s="166" t="s">
        <v>89</v>
      </c>
      <c r="AV1119" s="13" t="s">
        <v>155</v>
      </c>
      <c r="AW1119" s="13" t="s">
        <v>31</v>
      </c>
      <c r="AX1119" s="13" t="s">
        <v>82</v>
      </c>
      <c r="AY1119" s="166" t="s">
        <v>156</v>
      </c>
    </row>
    <row r="1120" spans="2:65" s="1" customFormat="1" ht="37.9" customHeight="1">
      <c r="B1120" s="136"/>
      <c r="C1120" s="137" t="s">
        <v>1211</v>
      </c>
      <c r="D1120" s="137" t="s">
        <v>157</v>
      </c>
      <c r="E1120" s="138" t="s">
        <v>1212</v>
      </c>
      <c r="F1120" s="139" t="s">
        <v>1213</v>
      </c>
      <c r="G1120" s="140" t="s">
        <v>333</v>
      </c>
      <c r="H1120" s="141">
        <v>24</v>
      </c>
      <c r="I1120" s="142"/>
      <c r="J1120" s="143">
        <v>0</v>
      </c>
      <c r="K1120" s="144"/>
      <c r="L1120" s="32"/>
      <c r="M1120" s="145" t="s">
        <v>1</v>
      </c>
      <c r="N1120" s="146" t="s">
        <v>42</v>
      </c>
      <c r="P1120" s="147">
        <f>O1120*H1120</f>
        <v>0</v>
      </c>
      <c r="Q1120" s="147">
        <v>3.1680000000000002E-5</v>
      </c>
      <c r="R1120" s="147">
        <f>Q1120*H1120</f>
        <v>7.6032000000000009E-4</v>
      </c>
      <c r="S1120" s="147">
        <v>2.7999999999999998E-4</v>
      </c>
      <c r="T1120" s="148">
        <f>S1120*H1120</f>
        <v>6.7199999999999994E-3</v>
      </c>
      <c r="AR1120" s="149" t="s">
        <v>155</v>
      </c>
      <c r="AT1120" s="149" t="s">
        <v>157</v>
      </c>
      <c r="AU1120" s="149" t="s">
        <v>89</v>
      </c>
      <c r="AY1120" s="17" t="s">
        <v>156</v>
      </c>
      <c r="BE1120" s="150">
        <f>IF(N1120="základná",J1120,0)</f>
        <v>0</v>
      </c>
      <c r="BF1120" s="150">
        <f>IF(N1120="znížená",J1120,0)</f>
        <v>0</v>
      </c>
      <c r="BG1120" s="150">
        <f>IF(N1120="zákl. prenesená",J1120,0)</f>
        <v>0</v>
      </c>
      <c r="BH1120" s="150">
        <f>IF(N1120="zníž. prenesená",J1120,0)</f>
        <v>0</v>
      </c>
      <c r="BI1120" s="150">
        <f>IF(N1120="nulová",J1120,0)</f>
        <v>0</v>
      </c>
      <c r="BJ1120" s="17" t="s">
        <v>89</v>
      </c>
      <c r="BK1120" s="150">
        <f>ROUND(I1120*H1120,2)</f>
        <v>0</v>
      </c>
      <c r="BL1120" s="17" t="s">
        <v>155</v>
      </c>
      <c r="BM1120" s="149" t="s">
        <v>1214</v>
      </c>
    </row>
    <row r="1121" spans="2:65" s="11" customFormat="1" ht="33.75">
      <c r="B1121" s="151"/>
      <c r="D1121" s="152" t="s">
        <v>160</v>
      </c>
      <c r="E1121" s="153" t="s">
        <v>1</v>
      </c>
      <c r="F1121" s="154" t="s">
        <v>1209</v>
      </c>
      <c r="H1121" s="153" t="s">
        <v>1</v>
      </c>
      <c r="I1121" s="155"/>
      <c r="L1121" s="151"/>
      <c r="M1121" s="156"/>
      <c r="T1121" s="157"/>
      <c r="AT1121" s="153" t="s">
        <v>160</v>
      </c>
      <c r="AU1121" s="153" t="s">
        <v>89</v>
      </c>
      <c r="AV1121" s="11" t="s">
        <v>82</v>
      </c>
      <c r="AW1121" s="11" t="s">
        <v>31</v>
      </c>
      <c r="AX1121" s="11" t="s">
        <v>76</v>
      </c>
      <c r="AY1121" s="153" t="s">
        <v>156</v>
      </c>
    </row>
    <row r="1122" spans="2:65" s="11" customFormat="1">
      <c r="B1122" s="151"/>
      <c r="D1122" s="152" t="s">
        <v>160</v>
      </c>
      <c r="E1122" s="153" t="s">
        <v>1</v>
      </c>
      <c r="F1122" s="154" t="s">
        <v>1215</v>
      </c>
      <c r="H1122" s="153" t="s">
        <v>1</v>
      </c>
      <c r="I1122" s="155"/>
      <c r="L1122" s="151"/>
      <c r="M1122" s="156"/>
      <c r="T1122" s="157"/>
      <c r="AT1122" s="153" t="s">
        <v>160</v>
      </c>
      <c r="AU1122" s="153" t="s">
        <v>89</v>
      </c>
      <c r="AV1122" s="11" t="s">
        <v>82</v>
      </c>
      <c r="AW1122" s="11" t="s">
        <v>31</v>
      </c>
      <c r="AX1122" s="11" t="s">
        <v>76</v>
      </c>
      <c r="AY1122" s="153" t="s">
        <v>156</v>
      </c>
    </row>
    <row r="1123" spans="2:65" s="12" customFormat="1">
      <c r="B1123" s="158"/>
      <c r="D1123" s="152" t="s">
        <v>160</v>
      </c>
      <c r="E1123" s="159" t="s">
        <v>1</v>
      </c>
      <c r="F1123" s="160" t="s">
        <v>1216</v>
      </c>
      <c r="H1123" s="161">
        <v>8</v>
      </c>
      <c r="I1123" s="162"/>
      <c r="L1123" s="158"/>
      <c r="M1123" s="163"/>
      <c r="T1123" s="164"/>
      <c r="AT1123" s="159" t="s">
        <v>160</v>
      </c>
      <c r="AU1123" s="159" t="s">
        <v>89</v>
      </c>
      <c r="AV1123" s="12" t="s">
        <v>89</v>
      </c>
      <c r="AW1123" s="12" t="s">
        <v>31</v>
      </c>
      <c r="AX1123" s="12" t="s">
        <v>76</v>
      </c>
      <c r="AY1123" s="159" t="s">
        <v>156</v>
      </c>
    </row>
    <row r="1124" spans="2:65" s="12" customFormat="1">
      <c r="B1124" s="158"/>
      <c r="D1124" s="152" t="s">
        <v>160</v>
      </c>
      <c r="E1124" s="159" t="s">
        <v>1</v>
      </c>
      <c r="F1124" s="160" t="s">
        <v>1217</v>
      </c>
      <c r="H1124" s="161">
        <v>8</v>
      </c>
      <c r="I1124" s="162"/>
      <c r="L1124" s="158"/>
      <c r="M1124" s="163"/>
      <c r="T1124" s="164"/>
      <c r="AT1124" s="159" t="s">
        <v>160</v>
      </c>
      <c r="AU1124" s="159" t="s">
        <v>89</v>
      </c>
      <c r="AV1124" s="12" t="s">
        <v>89</v>
      </c>
      <c r="AW1124" s="12" t="s">
        <v>31</v>
      </c>
      <c r="AX1124" s="12" t="s">
        <v>76</v>
      </c>
      <c r="AY1124" s="159" t="s">
        <v>156</v>
      </c>
    </row>
    <row r="1125" spans="2:65" s="12" customFormat="1">
      <c r="B1125" s="158"/>
      <c r="D1125" s="152" t="s">
        <v>160</v>
      </c>
      <c r="E1125" s="159" t="s">
        <v>1</v>
      </c>
      <c r="F1125" s="160" t="s">
        <v>1218</v>
      </c>
      <c r="H1125" s="161">
        <v>8</v>
      </c>
      <c r="I1125" s="162"/>
      <c r="L1125" s="158"/>
      <c r="M1125" s="163"/>
      <c r="T1125" s="164"/>
      <c r="AT1125" s="159" t="s">
        <v>160</v>
      </c>
      <c r="AU1125" s="159" t="s">
        <v>89</v>
      </c>
      <c r="AV1125" s="12" t="s">
        <v>89</v>
      </c>
      <c r="AW1125" s="12" t="s">
        <v>31</v>
      </c>
      <c r="AX1125" s="12" t="s">
        <v>76</v>
      </c>
      <c r="AY1125" s="159" t="s">
        <v>156</v>
      </c>
    </row>
    <row r="1126" spans="2:65" s="15" customFormat="1">
      <c r="B1126" s="193"/>
      <c r="D1126" s="152" t="s">
        <v>160</v>
      </c>
      <c r="E1126" s="194" t="s">
        <v>1</v>
      </c>
      <c r="F1126" s="195" t="s">
        <v>278</v>
      </c>
      <c r="H1126" s="196">
        <v>24</v>
      </c>
      <c r="I1126" s="197"/>
      <c r="L1126" s="193"/>
      <c r="M1126" s="198"/>
      <c r="T1126" s="199"/>
      <c r="AT1126" s="194" t="s">
        <v>160</v>
      </c>
      <c r="AU1126" s="194" t="s">
        <v>89</v>
      </c>
      <c r="AV1126" s="15" t="s">
        <v>163</v>
      </c>
      <c r="AW1126" s="15" t="s">
        <v>31</v>
      </c>
      <c r="AX1126" s="15" t="s">
        <v>76</v>
      </c>
      <c r="AY1126" s="194" t="s">
        <v>156</v>
      </c>
    </row>
    <row r="1127" spans="2:65" s="13" customFormat="1">
      <c r="B1127" s="165"/>
      <c r="D1127" s="152" t="s">
        <v>160</v>
      </c>
      <c r="E1127" s="166" t="s">
        <v>1</v>
      </c>
      <c r="F1127" s="167" t="s">
        <v>1171</v>
      </c>
      <c r="H1127" s="168">
        <v>24</v>
      </c>
      <c r="I1127" s="169"/>
      <c r="L1127" s="165"/>
      <c r="M1127" s="170"/>
      <c r="T1127" s="171"/>
      <c r="AT1127" s="166" t="s">
        <v>160</v>
      </c>
      <c r="AU1127" s="166" t="s">
        <v>89</v>
      </c>
      <c r="AV1127" s="13" t="s">
        <v>155</v>
      </c>
      <c r="AW1127" s="13" t="s">
        <v>31</v>
      </c>
      <c r="AX1127" s="13" t="s">
        <v>82</v>
      </c>
      <c r="AY1127" s="166" t="s">
        <v>156</v>
      </c>
    </row>
    <row r="1128" spans="2:65" s="1" customFormat="1" ht="37.9" customHeight="1">
      <c r="B1128" s="136"/>
      <c r="C1128" s="137" t="s">
        <v>1219</v>
      </c>
      <c r="D1128" s="137" t="s">
        <v>157</v>
      </c>
      <c r="E1128" s="138" t="s">
        <v>1220</v>
      </c>
      <c r="F1128" s="139" t="s">
        <v>1221</v>
      </c>
      <c r="G1128" s="140" t="s">
        <v>333</v>
      </c>
      <c r="H1128" s="141">
        <v>7</v>
      </c>
      <c r="I1128" s="142"/>
      <c r="J1128" s="143">
        <v>0</v>
      </c>
      <c r="K1128" s="144"/>
      <c r="L1128" s="32"/>
      <c r="M1128" s="145" t="s">
        <v>1</v>
      </c>
      <c r="N1128" s="146" t="s">
        <v>42</v>
      </c>
      <c r="P1128" s="147">
        <f>O1128*H1128</f>
        <v>0</v>
      </c>
      <c r="Q1128" s="147">
        <v>3.1680000000000002E-5</v>
      </c>
      <c r="R1128" s="147">
        <f>Q1128*H1128</f>
        <v>2.2176000000000002E-4</v>
      </c>
      <c r="S1128" s="147">
        <v>2.7999999999999998E-4</v>
      </c>
      <c r="T1128" s="148">
        <f>S1128*H1128</f>
        <v>1.9599999999999999E-3</v>
      </c>
      <c r="AR1128" s="149" t="s">
        <v>155</v>
      </c>
      <c r="AT1128" s="149" t="s">
        <v>157</v>
      </c>
      <c r="AU1128" s="149" t="s">
        <v>89</v>
      </c>
      <c r="AY1128" s="17" t="s">
        <v>156</v>
      </c>
      <c r="BE1128" s="150">
        <f>IF(N1128="základná",J1128,0)</f>
        <v>0</v>
      </c>
      <c r="BF1128" s="150">
        <f>IF(N1128="znížená",J1128,0)</f>
        <v>0</v>
      </c>
      <c r="BG1128" s="150">
        <f>IF(N1128="zákl. prenesená",J1128,0)</f>
        <v>0</v>
      </c>
      <c r="BH1128" s="150">
        <f>IF(N1128="zníž. prenesená",J1128,0)</f>
        <v>0</v>
      </c>
      <c r="BI1128" s="150">
        <f>IF(N1128="nulová",J1128,0)</f>
        <v>0</v>
      </c>
      <c r="BJ1128" s="17" t="s">
        <v>89</v>
      </c>
      <c r="BK1128" s="150">
        <f>ROUND(I1128*H1128,2)</f>
        <v>0</v>
      </c>
      <c r="BL1128" s="17" t="s">
        <v>155</v>
      </c>
      <c r="BM1128" s="149" t="s">
        <v>1222</v>
      </c>
    </row>
    <row r="1129" spans="2:65" s="11" customFormat="1" ht="33.75">
      <c r="B1129" s="151"/>
      <c r="D1129" s="152" t="s">
        <v>160</v>
      </c>
      <c r="E1129" s="153" t="s">
        <v>1</v>
      </c>
      <c r="F1129" s="154" t="s">
        <v>1209</v>
      </c>
      <c r="H1129" s="153" t="s">
        <v>1</v>
      </c>
      <c r="I1129" s="155"/>
      <c r="L1129" s="151"/>
      <c r="M1129" s="156"/>
      <c r="T1129" s="157"/>
      <c r="AT1129" s="153" t="s">
        <v>160</v>
      </c>
      <c r="AU1129" s="153" t="s">
        <v>89</v>
      </c>
      <c r="AV1129" s="11" t="s">
        <v>82</v>
      </c>
      <c r="AW1129" s="11" t="s">
        <v>31</v>
      </c>
      <c r="AX1129" s="11" t="s">
        <v>76</v>
      </c>
      <c r="AY1129" s="153" t="s">
        <v>156</v>
      </c>
    </row>
    <row r="1130" spans="2:65" s="11" customFormat="1">
      <c r="B1130" s="151"/>
      <c r="D1130" s="152" t="s">
        <v>160</v>
      </c>
      <c r="E1130" s="153" t="s">
        <v>1</v>
      </c>
      <c r="F1130" s="154" t="s">
        <v>1223</v>
      </c>
      <c r="H1130" s="153" t="s">
        <v>1</v>
      </c>
      <c r="I1130" s="155"/>
      <c r="L1130" s="151"/>
      <c r="M1130" s="156"/>
      <c r="T1130" s="157"/>
      <c r="AT1130" s="153" t="s">
        <v>160</v>
      </c>
      <c r="AU1130" s="153" t="s">
        <v>89</v>
      </c>
      <c r="AV1130" s="11" t="s">
        <v>82</v>
      </c>
      <c r="AW1130" s="11" t="s">
        <v>31</v>
      </c>
      <c r="AX1130" s="11" t="s">
        <v>76</v>
      </c>
      <c r="AY1130" s="153" t="s">
        <v>156</v>
      </c>
    </row>
    <row r="1131" spans="2:65" s="12" customFormat="1">
      <c r="B1131" s="158"/>
      <c r="D1131" s="152" t="s">
        <v>160</v>
      </c>
      <c r="E1131" s="159" t="s">
        <v>1</v>
      </c>
      <c r="F1131" s="160" t="s">
        <v>1178</v>
      </c>
      <c r="H1131" s="161">
        <v>3</v>
      </c>
      <c r="I1131" s="162"/>
      <c r="L1131" s="158"/>
      <c r="M1131" s="163"/>
      <c r="T1131" s="164"/>
      <c r="AT1131" s="159" t="s">
        <v>160</v>
      </c>
      <c r="AU1131" s="159" t="s">
        <v>89</v>
      </c>
      <c r="AV1131" s="12" t="s">
        <v>89</v>
      </c>
      <c r="AW1131" s="12" t="s">
        <v>31</v>
      </c>
      <c r="AX1131" s="12" t="s">
        <v>76</v>
      </c>
      <c r="AY1131" s="159" t="s">
        <v>156</v>
      </c>
    </row>
    <row r="1132" spans="2:65" s="12" customFormat="1">
      <c r="B1132" s="158"/>
      <c r="D1132" s="152" t="s">
        <v>160</v>
      </c>
      <c r="E1132" s="159" t="s">
        <v>1</v>
      </c>
      <c r="F1132" s="160" t="s">
        <v>1224</v>
      </c>
      <c r="H1132" s="161">
        <v>4</v>
      </c>
      <c r="I1132" s="162"/>
      <c r="L1132" s="158"/>
      <c r="M1132" s="163"/>
      <c r="T1132" s="164"/>
      <c r="AT1132" s="159" t="s">
        <v>160</v>
      </c>
      <c r="AU1132" s="159" t="s">
        <v>89</v>
      </c>
      <c r="AV1132" s="12" t="s">
        <v>89</v>
      </c>
      <c r="AW1132" s="12" t="s">
        <v>31</v>
      </c>
      <c r="AX1132" s="12" t="s">
        <v>76</v>
      </c>
      <c r="AY1132" s="159" t="s">
        <v>156</v>
      </c>
    </row>
    <row r="1133" spans="2:65" s="12" customFormat="1">
      <c r="B1133" s="158"/>
      <c r="D1133" s="152" t="s">
        <v>160</v>
      </c>
      <c r="E1133" s="159" t="s">
        <v>1</v>
      </c>
      <c r="F1133" s="160" t="s">
        <v>1225</v>
      </c>
      <c r="H1133" s="161">
        <v>0</v>
      </c>
      <c r="I1133" s="162"/>
      <c r="L1133" s="158"/>
      <c r="M1133" s="163"/>
      <c r="T1133" s="164"/>
      <c r="AT1133" s="159" t="s">
        <v>160</v>
      </c>
      <c r="AU1133" s="159" t="s">
        <v>89</v>
      </c>
      <c r="AV1133" s="12" t="s">
        <v>89</v>
      </c>
      <c r="AW1133" s="12" t="s">
        <v>31</v>
      </c>
      <c r="AX1133" s="12" t="s">
        <v>76</v>
      </c>
      <c r="AY1133" s="159" t="s">
        <v>156</v>
      </c>
    </row>
    <row r="1134" spans="2:65" s="15" customFormat="1">
      <c r="B1134" s="193"/>
      <c r="D1134" s="152" t="s">
        <v>160</v>
      </c>
      <c r="E1134" s="194" t="s">
        <v>1</v>
      </c>
      <c r="F1134" s="195" t="s">
        <v>278</v>
      </c>
      <c r="H1134" s="196">
        <v>7</v>
      </c>
      <c r="I1134" s="197"/>
      <c r="L1134" s="193"/>
      <c r="M1134" s="198"/>
      <c r="T1134" s="199"/>
      <c r="AT1134" s="194" t="s">
        <v>160</v>
      </c>
      <c r="AU1134" s="194" t="s">
        <v>89</v>
      </c>
      <c r="AV1134" s="15" t="s">
        <v>163</v>
      </c>
      <c r="AW1134" s="15" t="s">
        <v>31</v>
      </c>
      <c r="AX1134" s="15" t="s">
        <v>76</v>
      </c>
      <c r="AY1134" s="194" t="s">
        <v>156</v>
      </c>
    </row>
    <row r="1135" spans="2:65" s="13" customFormat="1">
      <c r="B1135" s="165"/>
      <c r="D1135" s="152" t="s">
        <v>160</v>
      </c>
      <c r="E1135" s="166" t="s">
        <v>1</v>
      </c>
      <c r="F1135" s="167" t="s">
        <v>1171</v>
      </c>
      <c r="H1135" s="168">
        <v>7</v>
      </c>
      <c r="I1135" s="169"/>
      <c r="L1135" s="165"/>
      <c r="M1135" s="170"/>
      <c r="T1135" s="171"/>
      <c r="AT1135" s="166" t="s">
        <v>160</v>
      </c>
      <c r="AU1135" s="166" t="s">
        <v>89</v>
      </c>
      <c r="AV1135" s="13" t="s">
        <v>155</v>
      </c>
      <c r="AW1135" s="13" t="s">
        <v>31</v>
      </c>
      <c r="AX1135" s="13" t="s">
        <v>82</v>
      </c>
      <c r="AY1135" s="166" t="s">
        <v>156</v>
      </c>
    </row>
    <row r="1136" spans="2:65" s="1" customFormat="1" ht="37.9" customHeight="1">
      <c r="B1136" s="136"/>
      <c r="C1136" s="137" t="s">
        <v>1226</v>
      </c>
      <c r="D1136" s="137" t="s">
        <v>157</v>
      </c>
      <c r="E1136" s="138" t="s">
        <v>1227</v>
      </c>
      <c r="F1136" s="139" t="s">
        <v>1228</v>
      </c>
      <c r="G1136" s="140" t="s">
        <v>333</v>
      </c>
      <c r="H1136" s="141">
        <v>3</v>
      </c>
      <c r="I1136" s="142"/>
      <c r="J1136" s="143">
        <v>0</v>
      </c>
      <c r="K1136" s="144"/>
      <c r="L1136" s="32"/>
      <c r="M1136" s="145" t="s">
        <v>1</v>
      </c>
      <c r="N1136" s="146" t="s">
        <v>42</v>
      </c>
      <c r="P1136" s="147">
        <f>O1136*H1136</f>
        <v>0</v>
      </c>
      <c r="Q1136" s="147">
        <v>3.1680000000000002E-5</v>
      </c>
      <c r="R1136" s="147">
        <f>Q1136*H1136</f>
        <v>9.5040000000000012E-5</v>
      </c>
      <c r="S1136" s="147">
        <v>2.7999999999999998E-4</v>
      </c>
      <c r="T1136" s="148">
        <f>S1136*H1136</f>
        <v>8.3999999999999993E-4</v>
      </c>
      <c r="AR1136" s="149" t="s">
        <v>155</v>
      </c>
      <c r="AT1136" s="149" t="s">
        <v>157</v>
      </c>
      <c r="AU1136" s="149" t="s">
        <v>89</v>
      </c>
      <c r="AY1136" s="17" t="s">
        <v>156</v>
      </c>
      <c r="BE1136" s="150">
        <f>IF(N1136="základná",J1136,0)</f>
        <v>0</v>
      </c>
      <c r="BF1136" s="150">
        <f>IF(N1136="znížená",J1136,0)</f>
        <v>0</v>
      </c>
      <c r="BG1136" s="150">
        <f>IF(N1136="zákl. prenesená",J1136,0)</f>
        <v>0</v>
      </c>
      <c r="BH1136" s="150">
        <f>IF(N1136="zníž. prenesená",J1136,0)</f>
        <v>0</v>
      </c>
      <c r="BI1136" s="150">
        <f>IF(N1136="nulová",J1136,0)</f>
        <v>0</v>
      </c>
      <c r="BJ1136" s="17" t="s">
        <v>89</v>
      </c>
      <c r="BK1136" s="150">
        <f>ROUND(I1136*H1136,2)</f>
        <v>0</v>
      </c>
      <c r="BL1136" s="17" t="s">
        <v>155</v>
      </c>
      <c r="BM1136" s="149" t="s">
        <v>1229</v>
      </c>
    </row>
    <row r="1137" spans="2:65" s="11" customFormat="1" ht="33.75">
      <c r="B1137" s="151"/>
      <c r="D1137" s="152" t="s">
        <v>160</v>
      </c>
      <c r="E1137" s="153" t="s">
        <v>1</v>
      </c>
      <c r="F1137" s="154" t="s">
        <v>1209</v>
      </c>
      <c r="H1137" s="153" t="s">
        <v>1</v>
      </c>
      <c r="I1137" s="155"/>
      <c r="L1137" s="151"/>
      <c r="M1137" s="156"/>
      <c r="T1137" s="157"/>
      <c r="AT1137" s="153" t="s">
        <v>160</v>
      </c>
      <c r="AU1137" s="153" t="s">
        <v>89</v>
      </c>
      <c r="AV1137" s="11" t="s">
        <v>82</v>
      </c>
      <c r="AW1137" s="11" t="s">
        <v>31</v>
      </c>
      <c r="AX1137" s="11" t="s">
        <v>76</v>
      </c>
      <c r="AY1137" s="153" t="s">
        <v>156</v>
      </c>
    </row>
    <row r="1138" spans="2:65" s="11" customFormat="1">
      <c r="B1138" s="151"/>
      <c r="D1138" s="152" t="s">
        <v>160</v>
      </c>
      <c r="E1138" s="153" t="s">
        <v>1</v>
      </c>
      <c r="F1138" s="154" t="s">
        <v>1230</v>
      </c>
      <c r="H1138" s="153" t="s">
        <v>1</v>
      </c>
      <c r="I1138" s="155"/>
      <c r="L1138" s="151"/>
      <c r="M1138" s="156"/>
      <c r="T1138" s="157"/>
      <c r="AT1138" s="153" t="s">
        <v>160</v>
      </c>
      <c r="AU1138" s="153" t="s">
        <v>89</v>
      </c>
      <c r="AV1138" s="11" t="s">
        <v>82</v>
      </c>
      <c r="AW1138" s="11" t="s">
        <v>31</v>
      </c>
      <c r="AX1138" s="11" t="s">
        <v>76</v>
      </c>
      <c r="AY1138" s="153" t="s">
        <v>156</v>
      </c>
    </row>
    <row r="1139" spans="2:65" s="12" customFormat="1">
      <c r="B1139" s="158"/>
      <c r="D1139" s="152" t="s">
        <v>160</v>
      </c>
      <c r="E1139" s="159" t="s">
        <v>1</v>
      </c>
      <c r="F1139" s="160" t="s">
        <v>645</v>
      </c>
      <c r="H1139" s="161">
        <v>0</v>
      </c>
      <c r="I1139" s="162"/>
      <c r="L1139" s="158"/>
      <c r="M1139" s="163"/>
      <c r="T1139" s="164"/>
      <c r="AT1139" s="159" t="s">
        <v>160</v>
      </c>
      <c r="AU1139" s="159" t="s">
        <v>89</v>
      </c>
      <c r="AV1139" s="12" t="s">
        <v>89</v>
      </c>
      <c r="AW1139" s="12" t="s">
        <v>31</v>
      </c>
      <c r="AX1139" s="12" t="s">
        <v>76</v>
      </c>
      <c r="AY1139" s="159" t="s">
        <v>156</v>
      </c>
    </row>
    <row r="1140" spans="2:65" s="12" customFormat="1">
      <c r="B1140" s="158"/>
      <c r="D1140" s="152" t="s">
        <v>160</v>
      </c>
      <c r="E1140" s="159" t="s">
        <v>1</v>
      </c>
      <c r="F1140" s="160" t="s">
        <v>1231</v>
      </c>
      <c r="H1140" s="161">
        <v>3</v>
      </c>
      <c r="I1140" s="162"/>
      <c r="L1140" s="158"/>
      <c r="M1140" s="163"/>
      <c r="T1140" s="164"/>
      <c r="AT1140" s="159" t="s">
        <v>160</v>
      </c>
      <c r="AU1140" s="159" t="s">
        <v>89</v>
      </c>
      <c r="AV1140" s="12" t="s">
        <v>89</v>
      </c>
      <c r="AW1140" s="12" t="s">
        <v>31</v>
      </c>
      <c r="AX1140" s="12" t="s">
        <v>76</v>
      </c>
      <c r="AY1140" s="159" t="s">
        <v>156</v>
      </c>
    </row>
    <row r="1141" spans="2:65" s="12" customFormat="1">
      <c r="B1141" s="158"/>
      <c r="D1141" s="152" t="s">
        <v>160</v>
      </c>
      <c r="E1141" s="159" t="s">
        <v>1</v>
      </c>
      <c r="F1141" s="160" t="s">
        <v>1225</v>
      </c>
      <c r="H1141" s="161">
        <v>0</v>
      </c>
      <c r="I1141" s="162"/>
      <c r="L1141" s="158"/>
      <c r="M1141" s="163"/>
      <c r="T1141" s="164"/>
      <c r="AT1141" s="159" t="s">
        <v>160</v>
      </c>
      <c r="AU1141" s="159" t="s">
        <v>89</v>
      </c>
      <c r="AV1141" s="12" t="s">
        <v>89</v>
      </c>
      <c r="AW1141" s="12" t="s">
        <v>31</v>
      </c>
      <c r="AX1141" s="12" t="s">
        <v>76</v>
      </c>
      <c r="AY1141" s="159" t="s">
        <v>156</v>
      </c>
    </row>
    <row r="1142" spans="2:65" s="15" customFormat="1">
      <c r="B1142" s="193"/>
      <c r="D1142" s="152" t="s">
        <v>160</v>
      </c>
      <c r="E1142" s="194" t="s">
        <v>1</v>
      </c>
      <c r="F1142" s="195" t="s">
        <v>278</v>
      </c>
      <c r="H1142" s="196">
        <v>3</v>
      </c>
      <c r="I1142" s="197"/>
      <c r="L1142" s="193"/>
      <c r="M1142" s="198"/>
      <c r="T1142" s="199"/>
      <c r="AT1142" s="194" t="s">
        <v>160</v>
      </c>
      <c r="AU1142" s="194" t="s">
        <v>89</v>
      </c>
      <c r="AV1142" s="15" t="s">
        <v>163</v>
      </c>
      <c r="AW1142" s="15" t="s">
        <v>31</v>
      </c>
      <c r="AX1142" s="15" t="s">
        <v>76</v>
      </c>
      <c r="AY1142" s="194" t="s">
        <v>156</v>
      </c>
    </row>
    <row r="1143" spans="2:65" s="13" customFormat="1">
      <c r="B1143" s="165"/>
      <c r="D1143" s="152" t="s">
        <v>160</v>
      </c>
      <c r="E1143" s="166" t="s">
        <v>1</v>
      </c>
      <c r="F1143" s="167" t="s">
        <v>1171</v>
      </c>
      <c r="H1143" s="168">
        <v>3</v>
      </c>
      <c r="I1143" s="169"/>
      <c r="L1143" s="165"/>
      <c r="M1143" s="170"/>
      <c r="T1143" s="171"/>
      <c r="AT1143" s="166" t="s">
        <v>160</v>
      </c>
      <c r="AU1143" s="166" t="s">
        <v>89</v>
      </c>
      <c r="AV1143" s="13" t="s">
        <v>155</v>
      </c>
      <c r="AW1143" s="13" t="s">
        <v>31</v>
      </c>
      <c r="AX1143" s="13" t="s">
        <v>82</v>
      </c>
      <c r="AY1143" s="166" t="s">
        <v>156</v>
      </c>
    </row>
    <row r="1144" spans="2:65" s="1" customFormat="1" ht="24.2" customHeight="1">
      <c r="B1144" s="136"/>
      <c r="C1144" s="137" t="s">
        <v>1232</v>
      </c>
      <c r="D1144" s="137" t="s">
        <v>157</v>
      </c>
      <c r="E1144" s="138" t="s">
        <v>1233</v>
      </c>
      <c r="F1144" s="139" t="s">
        <v>1234</v>
      </c>
      <c r="G1144" s="140" t="s">
        <v>333</v>
      </c>
      <c r="H1144" s="141">
        <v>6</v>
      </c>
      <c r="I1144" s="142"/>
      <c r="J1144" s="143">
        <v>0</v>
      </c>
      <c r="K1144" s="144"/>
      <c r="L1144" s="32"/>
      <c r="M1144" s="145" t="s">
        <v>1</v>
      </c>
      <c r="N1144" s="146" t="s">
        <v>42</v>
      </c>
      <c r="P1144" s="147">
        <f>O1144*H1144</f>
        <v>0</v>
      </c>
      <c r="Q1144" s="147">
        <v>2.2800000000000001E-4</v>
      </c>
      <c r="R1144" s="147">
        <f>Q1144*H1144</f>
        <v>1.3680000000000001E-3</v>
      </c>
      <c r="S1144" s="147">
        <v>0</v>
      </c>
      <c r="T1144" s="148">
        <f>S1144*H1144</f>
        <v>0</v>
      </c>
      <c r="AR1144" s="149" t="s">
        <v>155</v>
      </c>
      <c r="AT1144" s="149" t="s">
        <v>157</v>
      </c>
      <c r="AU1144" s="149" t="s">
        <v>89</v>
      </c>
      <c r="AY1144" s="17" t="s">
        <v>156</v>
      </c>
      <c r="BE1144" s="150">
        <f>IF(N1144="základná",J1144,0)</f>
        <v>0</v>
      </c>
      <c r="BF1144" s="150">
        <f>IF(N1144="znížená",J1144,0)</f>
        <v>0</v>
      </c>
      <c r="BG1144" s="150">
        <f>IF(N1144="zákl. prenesená",J1144,0)</f>
        <v>0</v>
      </c>
      <c r="BH1144" s="150">
        <f>IF(N1144="zníž. prenesená",J1144,0)</f>
        <v>0</v>
      </c>
      <c r="BI1144" s="150">
        <f>IF(N1144="nulová",J1144,0)</f>
        <v>0</v>
      </c>
      <c r="BJ1144" s="17" t="s">
        <v>89</v>
      </c>
      <c r="BK1144" s="150">
        <f>ROUND(I1144*H1144,2)</f>
        <v>0</v>
      </c>
      <c r="BL1144" s="17" t="s">
        <v>155</v>
      </c>
      <c r="BM1144" s="149" t="s">
        <v>1235</v>
      </c>
    </row>
    <row r="1145" spans="2:65" s="11" customFormat="1" ht="33.75">
      <c r="B1145" s="151"/>
      <c r="D1145" s="152" t="s">
        <v>160</v>
      </c>
      <c r="E1145" s="153" t="s">
        <v>1</v>
      </c>
      <c r="F1145" s="154" t="s">
        <v>1209</v>
      </c>
      <c r="H1145" s="153" t="s">
        <v>1</v>
      </c>
      <c r="I1145" s="155"/>
      <c r="L1145" s="151"/>
      <c r="M1145" s="156"/>
      <c r="T1145" s="157"/>
      <c r="AT1145" s="153" t="s">
        <v>160</v>
      </c>
      <c r="AU1145" s="153" t="s">
        <v>89</v>
      </c>
      <c r="AV1145" s="11" t="s">
        <v>82</v>
      </c>
      <c r="AW1145" s="11" t="s">
        <v>31</v>
      </c>
      <c r="AX1145" s="11" t="s">
        <v>76</v>
      </c>
      <c r="AY1145" s="153" t="s">
        <v>156</v>
      </c>
    </row>
    <row r="1146" spans="2:65" s="11" customFormat="1">
      <c r="B1146" s="151"/>
      <c r="D1146" s="152" t="s">
        <v>160</v>
      </c>
      <c r="E1146" s="153" t="s">
        <v>1</v>
      </c>
      <c r="F1146" s="154" t="s">
        <v>1236</v>
      </c>
      <c r="H1146" s="153" t="s">
        <v>1</v>
      </c>
      <c r="I1146" s="155"/>
      <c r="L1146" s="151"/>
      <c r="M1146" s="156"/>
      <c r="T1146" s="157"/>
      <c r="AT1146" s="153" t="s">
        <v>160</v>
      </c>
      <c r="AU1146" s="153" t="s">
        <v>89</v>
      </c>
      <c r="AV1146" s="11" t="s">
        <v>82</v>
      </c>
      <c r="AW1146" s="11" t="s">
        <v>31</v>
      </c>
      <c r="AX1146" s="11" t="s">
        <v>76</v>
      </c>
      <c r="AY1146" s="153" t="s">
        <v>156</v>
      </c>
    </row>
    <row r="1147" spans="2:65" s="12" customFormat="1">
      <c r="B1147" s="158"/>
      <c r="D1147" s="152" t="s">
        <v>160</v>
      </c>
      <c r="E1147" s="159" t="s">
        <v>1</v>
      </c>
      <c r="F1147" s="160" t="s">
        <v>1168</v>
      </c>
      <c r="H1147" s="161">
        <v>2</v>
      </c>
      <c r="I1147" s="162"/>
      <c r="L1147" s="158"/>
      <c r="M1147" s="163"/>
      <c r="T1147" s="164"/>
      <c r="AT1147" s="159" t="s">
        <v>160</v>
      </c>
      <c r="AU1147" s="159" t="s">
        <v>89</v>
      </c>
      <c r="AV1147" s="12" t="s">
        <v>89</v>
      </c>
      <c r="AW1147" s="12" t="s">
        <v>31</v>
      </c>
      <c r="AX1147" s="12" t="s">
        <v>76</v>
      </c>
      <c r="AY1147" s="159" t="s">
        <v>156</v>
      </c>
    </row>
    <row r="1148" spans="2:65" s="12" customFormat="1">
      <c r="B1148" s="158"/>
      <c r="D1148" s="152" t="s">
        <v>160</v>
      </c>
      <c r="E1148" s="159" t="s">
        <v>1</v>
      </c>
      <c r="F1148" s="160" t="s">
        <v>1169</v>
      </c>
      <c r="H1148" s="161">
        <v>2</v>
      </c>
      <c r="I1148" s="162"/>
      <c r="L1148" s="158"/>
      <c r="M1148" s="163"/>
      <c r="T1148" s="164"/>
      <c r="AT1148" s="159" t="s">
        <v>160</v>
      </c>
      <c r="AU1148" s="159" t="s">
        <v>89</v>
      </c>
      <c r="AV1148" s="12" t="s">
        <v>89</v>
      </c>
      <c r="AW1148" s="12" t="s">
        <v>31</v>
      </c>
      <c r="AX1148" s="12" t="s">
        <v>76</v>
      </c>
      <c r="AY1148" s="159" t="s">
        <v>156</v>
      </c>
    </row>
    <row r="1149" spans="2:65" s="12" customFormat="1">
      <c r="B1149" s="158"/>
      <c r="D1149" s="152" t="s">
        <v>160</v>
      </c>
      <c r="E1149" s="159" t="s">
        <v>1</v>
      </c>
      <c r="F1149" s="160" t="s">
        <v>1170</v>
      </c>
      <c r="H1149" s="161">
        <v>2</v>
      </c>
      <c r="I1149" s="162"/>
      <c r="L1149" s="158"/>
      <c r="M1149" s="163"/>
      <c r="T1149" s="164"/>
      <c r="AT1149" s="159" t="s">
        <v>160</v>
      </c>
      <c r="AU1149" s="159" t="s">
        <v>89</v>
      </c>
      <c r="AV1149" s="12" t="s">
        <v>89</v>
      </c>
      <c r="AW1149" s="12" t="s">
        <v>31</v>
      </c>
      <c r="AX1149" s="12" t="s">
        <v>76</v>
      </c>
      <c r="AY1149" s="159" t="s">
        <v>156</v>
      </c>
    </row>
    <row r="1150" spans="2:65" s="13" customFormat="1">
      <c r="B1150" s="165"/>
      <c r="D1150" s="152" t="s">
        <v>160</v>
      </c>
      <c r="E1150" s="166" t="s">
        <v>1</v>
      </c>
      <c r="F1150" s="167" t="s">
        <v>1185</v>
      </c>
      <c r="H1150" s="168">
        <v>6</v>
      </c>
      <c r="I1150" s="169"/>
      <c r="L1150" s="165"/>
      <c r="M1150" s="170"/>
      <c r="T1150" s="171"/>
      <c r="AT1150" s="166" t="s">
        <v>160</v>
      </c>
      <c r="AU1150" s="166" t="s">
        <v>89</v>
      </c>
      <c r="AV1150" s="13" t="s">
        <v>155</v>
      </c>
      <c r="AW1150" s="13" t="s">
        <v>31</v>
      </c>
      <c r="AX1150" s="13" t="s">
        <v>82</v>
      </c>
      <c r="AY1150" s="166" t="s">
        <v>156</v>
      </c>
    </row>
    <row r="1151" spans="2:65" s="1" customFormat="1" ht="24.2" customHeight="1">
      <c r="B1151" s="136"/>
      <c r="C1151" s="137" t="s">
        <v>1237</v>
      </c>
      <c r="D1151" s="137" t="s">
        <v>157</v>
      </c>
      <c r="E1151" s="138" t="s">
        <v>1238</v>
      </c>
      <c r="F1151" s="139" t="s">
        <v>1239</v>
      </c>
      <c r="G1151" s="140" t="s">
        <v>333</v>
      </c>
      <c r="H1151" s="141">
        <v>8</v>
      </c>
      <c r="I1151" s="142"/>
      <c r="J1151" s="143">
        <v>0</v>
      </c>
      <c r="K1151" s="144"/>
      <c r="L1151" s="32"/>
      <c r="M1151" s="145" t="s">
        <v>1</v>
      </c>
      <c r="N1151" s="146" t="s">
        <v>42</v>
      </c>
      <c r="P1151" s="147">
        <f>O1151*H1151</f>
        <v>0</v>
      </c>
      <c r="Q1151" s="147">
        <v>4.0000000000000003E-5</v>
      </c>
      <c r="R1151" s="147">
        <f>Q1151*H1151</f>
        <v>3.2000000000000003E-4</v>
      </c>
      <c r="S1151" s="147">
        <v>6.4000000000000005E-4</v>
      </c>
      <c r="T1151" s="148">
        <f>S1151*H1151</f>
        <v>5.1200000000000004E-3</v>
      </c>
      <c r="AR1151" s="149" t="s">
        <v>155</v>
      </c>
      <c r="AT1151" s="149" t="s">
        <v>157</v>
      </c>
      <c r="AU1151" s="149" t="s">
        <v>89</v>
      </c>
      <c r="AY1151" s="17" t="s">
        <v>156</v>
      </c>
      <c r="BE1151" s="150">
        <f>IF(N1151="základná",J1151,0)</f>
        <v>0</v>
      </c>
      <c r="BF1151" s="150">
        <f>IF(N1151="znížená",J1151,0)</f>
        <v>0</v>
      </c>
      <c r="BG1151" s="150">
        <f>IF(N1151="zákl. prenesená",J1151,0)</f>
        <v>0</v>
      </c>
      <c r="BH1151" s="150">
        <f>IF(N1151="zníž. prenesená",J1151,0)</f>
        <v>0</v>
      </c>
      <c r="BI1151" s="150">
        <f>IF(N1151="nulová",J1151,0)</f>
        <v>0</v>
      </c>
      <c r="BJ1151" s="17" t="s">
        <v>89</v>
      </c>
      <c r="BK1151" s="150">
        <f>ROUND(I1151*H1151,2)</f>
        <v>0</v>
      </c>
      <c r="BL1151" s="17" t="s">
        <v>155</v>
      </c>
      <c r="BM1151" s="149" t="s">
        <v>1240</v>
      </c>
    </row>
    <row r="1152" spans="2:65" s="11" customFormat="1" ht="33.75">
      <c r="B1152" s="151"/>
      <c r="D1152" s="152" t="s">
        <v>160</v>
      </c>
      <c r="E1152" s="153" t="s">
        <v>1</v>
      </c>
      <c r="F1152" s="154" t="s">
        <v>1209</v>
      </c>
      <c r="H1152" s="153" t="s">
        <v>1</v>
      </c>
      <c r="I1152" s="155"/>
      <c r="L1152" s="151"/>
      <c r="M1152" s="156"/>
      <c r="T1152" s="157"/>
      <c r="AT1152" s="153" t="s">
        <v>160</v>
      </c>
      <c r="AU1152" s="153" t="s">
        <v>89</v>
      </c>
      <c r="AV1152" s="11" t="s">
        <v>82</v>
      </c>
      <c r="AW1152" s="11" t="s">
        <v>31</v>
      </c>
      <c r="AX1152" s="11" t="s">
        <v>76</v>
      </c>
      <c r="AY1152" s="153" t="s">
        <v>156</v>
      </c>
    </row>
    <row r="1153" spans="2:65" s="11" customFormat="1">
      <c r="B1153" s="151"/>
      <c r="D1153" s="152" t="s">
        <v>160</v>
      </c>
      <c r="E1153" s="153" t="s">
        <v>1</v>
      </c>
      <c r="F1153" s="154" t="s">
        <v>1241</v>
      </c>
      <c r="H1153" s="153" t="s">
        <v>1</v>
      </c>
      <c r="I1153" s="155"/>
      <c r="L1153" s="151"/>
      <c r="M1153" s="156"/>
      <c r="T1153" s="157"/>
      <c r="AT1153" s="153" t="s">
        <v>160</v>
      </c>
      <c r="AU1153" s="153" t="s">
        <v>89</v>
      </c>
      <c r="AV1153" s="11" t="s">
        <v>82</v>
      </c>
      <c r="AW1153" s="11" t="s">
        <v>31</v>
      </c>
      <c r="AX1153" s="11" t="s">
        <v>76</v>
      </c>
      <c r="AY1153" s="153" t="s">
        <v>156</v>
      </c>
    </row>
    <row r="1154" spans="2:65" s="12" customFormat="1">
      <c r="B1154" s="158"/>
      <c r="D1154" s="152" t="s">
        <v>160</v>
      </c>
      <c r="E1154" s="159" t="s">
        <v>1</v>
      </c>
      <c r="F1154" s="160" t="s">
        <v>1242</v>
      </c>
      <c r="H1154" s="161">
        <v>4</v>
      </c>
      <c r="I1154" s="162"/>
      <c r="L1154" s="158"/>
      <c r="M1154" s="163"/>
      <c r="T1154" s="164"/>
      <c r="AT1154" s="159" t="s">
        <v>160</v>
      </c>
      <c r="AU1154" s="159" t="s">
        <v>89</v>
      </c>
      <c r="AV1154" s="12" t="s">
        <v>89</v>
      </c>
      <c r="AW1154" s="12" t="s">
        <v>31</v>
      </c>
      <c r="AX1154" s="12" t="s">
        <v>76</v>
      </c>
      <c r="AY1154" s="159" t="s">
        <v>156</v>
      </c>
    </row>
    <row r="1155" spans="2:65" s="12" customFormat="1">
      <c r="B1155" s="158"/>
      <c r="D1155" s="152" t="s">
        <v>160</v>
      </c>
      <c r="E1155" s="159" t="s">
        <v>1</v>
      </c>
      <c r="F1155" s="160" t="s">
        <v>1243</v>
      </c>
      <c r="H1155" s="161">
        <v>1</v>
      </c>
      <c r="I1155" s="162"/>
      <c r="L1155" s="158"/>
      <c r="M1155" s="163"/>
      <c r="T1155" s="164"/>
      <c r="AT1155" s="159" t="s">
        <v>160</v>
      </c>
      <c r="AU1155" s="159" t="s">
        <v>89</v>
      </c>
      <c r="AV1155" s="12" t="s">
        <v>89</v>
      </c>
      <c r="AW1155" s="12" t="s">
        <v>31</v>
      </c>
      <c r="AX1155" s="12" t="s">
        <v>76</v>
      </c>
      <c r="AY1155" s="159" t="s">
        <v>156</v>
      </c>
    </row>
    <row r="1156" spans="2:65" s="12" customFormat="1">
      <c r="B1156" s="158"/>
      <c r="D1156" s="152" t="s">
        <v>160</v>
      </c>
      <c r="E1156" s="159" t="s">
        <v>1</v>
      </c>
      <c r="F1156" s="160" t="s">
        <v>1244</v>
      </c>
      <c r="H1156" s="161">
        <v>3</v>
      </c>
      <c r="I1156" s="162"/>
      <c r="L1156" s="158"/>
      <c r="M1156" s="163"/>
      <c r="T1156" s="164"/>
      <c r="AT1156" s="159" t="s">
        <v>160</v>
      </c>
      <c r="AU1156" s="159" t="s">
        <v>89</v>
      </c>
      <c r="AV1156" s="12" t="s">
        <v>89</v>
      </c>
      <c r="AW1156" s="12" t="s">
        <v>31</v>
      </c>
      <c r="AX1156" s="12" t="s">
        <v>76</v>
      </c>
      <c r="AY1156" s="159" t="s">
        <v>156</v>
      </c>
    </row>
    <row r="1157" spans="2:65" s="15" customFormat="1">
      <c r="B1157" s="193"/>
      <c r="D1157" s="152" t="s">
        <v>160</v>
      </c>
      <c r="E1157" s="194" t="s">
        <v>1</v>
      </c>
      <c r="F1157" s="195" t="s">
        <v>278</v>
      </c>
      <c r="H1157" s="196">
        <v>8</v>
      </c>
      <c r="I1157" s="197"/>
      <c r="L1157" s="193"/>
      <c r="M1157" s="198"/>
      <c r="T1157" s="199"/>
      <c r="AT1157" s="194" t="s">
        <v>160</v>
      </c>
      <c r="AU1157" s="194" t="s">
        <v>89</v>
      </c>
      <c r="AV1157" s="15" t="s">
        <v>163</v>
      </c>
      <c r="AW1157" s="15" t="s">
        <v>31</v>
      </c>
      <c r="AX1157" s="15" t="s">
        <v>76</v>
      </c>
      <c r="AY1157" s="194" t="s">
        <v>156</v>
      </c>
    </row>
    <row r="1158" spans="2:65" s="13" customFormat="1">
      <c r="B1158" s="165"/>
      <c r="D1158" s="152" t="s">
        <v>160</v>
      </c>
      <c r="E1158" s="166" t="s">
        <v>1</v>
      </c>
      <c r="F1158" s="167" t="s">
        <v>1185</v>
      </c>
      <c r="H1158" s="168">
        <v>8</v>
      </c>
      <c r="I1158" s="169"/>
      <c r="L1158" s="165"/>
      <c r="M1158" s="170"/>
      <c r="T1158" s="171"/>
      <c r="AT1158" s="166" t="s">
        <v>160</v>
      </c>
      <c r="AU1158" s="166" t="s">
        <v>89</v>
      </c>
      <c r="AV1158" s="13" t="s">
        <v>155</v>
      </c>
      <c r="AW1158" s="13" t="s">
        <v>31</v>
      </c>
      <c r="AX1158" s="13" t="s">
        <v>82</v>
      </c>
      <c r="AY1158" s="166" t="s">
        <v>156</v>
      </c>
    </row>
    <row r="1159" spans="2:65" s="1" customFormat="1" ht="24.2" customHeight="1">
      <c r="B1159" s="136"/>
      <c r="C1159" s="137" t="s">
        <v>1245</v>
      </c>
      <c r="D1159" s="137" t="s">
        <v>157</v>
      </c>
      <c r="E1159" s="138" t="s">
        <v>1246</v>
      </c>
      <c r="F1159" s="139" t="s">
        <v>1247</v>
      </c>
      <c r="G1159" s="140" t="s">
        <v>333</v>
      </c>
      <c r="H1159" s="141">
        <v>4</v>
      </c>
      <c r="I1159" s="142"/>
      <c r="J1159" s="143">
        <v>0</v>
      </c>
      <c r="K1159" s="144"/>
      <c r="L1159" s="32"/>
      <c r="M1159" s="145" t="s">
        <v>1</v>
      </c>
      <c r="N1159" s="146" t="s">
        <v>42</v>
      </c>
      <c r="P1159" s="147">
        <f>O1159*H1159</f>
        <v>0</v>
      </c>
      <c r="Q1159" s="147">
        <v>3.5859999999999999E-5</v>
      </c>
      <c r="R1159" s="147">
        <f>Q1159*H1159</f>
        <v>1.4344E-4</v>
      </c>
      <c r="S1159" s="147">
        <v>6.4000000000000005E-4</v>
      </c>
      <c r="T1159" s="148">
        <f>S1159*H1159</f>
        <v>2.5600000000000002E-3</v>
      </c>
      <c r="AR1159" s="149" t="s">
        <v>155</v>
      </c>
      <c r="AT1159" s="149" t="s">
        <v>157</v>
      </c>
      <c r="AU1159" s="149" t="s">
        <v>89</v>
      </c>
      <c r="AY1159" s="17" t="s">
        <v>156</v>
      </c>
      <c r="BE1159" s="150">
        <f>IF(N1159="základná",J1159,0)</f>
        <v>0</v>
      </c>
      <c r="BF1159" s="150">
        <f>IF(N1159="znížená",J1159,0)</f>
        <v>0</v>
      </c>
      <c r="BG1159" s="150">
        <f>IF(N1159="zákl. prenesená",J1159,0)</f>
        <v>0</v>
      </c>
      <c r="BH1159" s="150">
        <f>IF(N1159="zníž. prenesená",J1159,0)</f>
        <v>0</v>
      </c>
      <c r="BI1159" s="150">
        <f>IF(N1159="nulová",J1159,0)</f>
        <v>0</v>
      </c>
      <c r="BJ1159" s="17" t="s">
        <v>89</v>
      </c>
      <c r="BK1159" s="150">
        <f>ROUND(I1159*H1159,2)</f>
        <v>0</v>
      </c>
      <c r="BL1159" s="17" t="s">
        <v>155</v>
      </c>
      <c r="BM1159" s="149" t="s">
        <v>1248</v>
      </c>
    </row>
    <row r="1160" spans="2:65" s="11" customFormat="1" ht="33.75">
      <c r="B1160" s="151"/>
      <c r="D1160" s="152" t="s">
        <v>160</v>
      </c>
      <c r="E1160" s="153" t="s">
        <v>1</v>
      </c>
      <c r="F1160" s="154" t="s">
        <v>1209</v>
      </c>
      <c r="H1160" s="153" t="s">
        <v>1</v>
      </c>
      <c r="I1160" s="155"/>
      <c r="L1160" s="151"/>
      <c r="M1160" s="156"/>
      <c r="T1160" s="157"/>
      <c r="AT1160" s="153" t="s">
        <v>160</v>
      </c>
      <c r="AU1160" s="153" t="s">
        <v>89</v>
      </c>
      <c r="AV1160" s="11" t="s">
        <v>82</v>
      </c>
      <c r="AW1160" s="11" t="s">
        <v>31</v>
      </c>
      <c r="AX1160" s="11" t="s">
        <v>76</v>
      </c>
      <c r="AY1160" s="153" t="s">
        <v>156</v>
      </c>
    </row>
    <row r="1161" spans="2:65" s="11" customFormat="1">
      <c r="B1161" s="151"/>
      <c r="D1161" s="152" t="s">
        <v>160</v>
      </c>
      <c r="E1161" s="153" t="s">
        <v>1</v>
      </c>
      <c r="F1161" s="154" t="s">
        <v>1249</v>
      </c>
      <c r="H1161" s="153" t="s">
        <v>1</v>
      </c>
      <c r="I1161" s="155"/>
      <c r="L1161" s="151"/>
      <c r="M1161" s="156"/>
      <c r="T1161" s="157"/>
      <c r="AT1161" s="153" t="s">
        <v>160</v>
      </c>
      <c r="AU1161" s="153" t="s">
        <v>89</v>
      </c>
      <c r="AV1161" s="11" t="s">
        <v>82</v>
      </c>
      <c r="AW1161" s="11" t="s">
        <v>31</v>
      </c>
      <c r="AX1161" s="11" t="s">
        <v>76</v>
      </c>
      <c r="AY1161" s="153" t="s">
        <v>156</v>
      </c>
    </row>
    <row r="1162" spans="2:65" s="12" customFormat="1">
      <c r="B1162" s="158"/>
      <c r="D1162" s="152" t="s">
        <v>160</v>
      </c>
      <c r="E1162" s="159" t="s">
        <v>1</v>
      </c>
      <c r="F1162" s="160" t="s">
        <v>645</v>
      </c>
      <c r="H1162" s="161">
        <v>0</v>
      </c>
      <c r="I1162" s="162"/>
      <c r="L1162" s="158"/>
      <c r="M1162" s="163"/>
      <c r="T1162" s="164"/>
      <c r="AT1162" s="159" t="s">
        <v>160</v>
      </c>
      <c r="AU1162" s="159" t="s">
        <v>89</v>
      </c>
      <c r="AV1162" s="12" t="s">
        <v>89</v>
      </c>
      <c r="AW1162" s="12" t="s">
        <v>31</v>
      </c>
      <c r="AX1162" s="12" t="s">
        <v>76</v>
      </c>
      <c r="AY1162" s="159" t="s">
        <v>156</v>
      </c>
    </row>
    <row r="1163" spans="2:65" s="12" customFormat="1">
      <c r="B1163" s="158"/>
      <c r="D1163" s="152" t="s">
        <v>160</v>
      </c>
      <c r="E1163" s="159" t="s">
        <v>1</v>
      </c>
      <c r="F1163" s="160" t="s">
        <v>1224</v>
      </c>
      <c r="H1163" s="161">
        <v>4</v>
      </c>
      <c r="I1163" s="162"/>
      <c r="L1163" s="158"/>
      <c r="M1163" s="163"/>
      <c r="T1163" s="164"/>
      <c r="AT1163" s="159" t="s">
        <v>160</v>
      </c>
      <c r="AU1163" s="159" t="s">
        <v>89</v>
      </c>
      <c r="AV1163" s="12" t="s">
        <v>89</v>
      </c>
      <c r="AW1163" s="12" t="s">
        <v>31</v>
      </c>
      <c r="AX1163" s="12" t="s">
        <v>76</v>
      </c>
      <c r="AY1163" s="159" t="s">
        <v>156</v>
      </c>
    </row>
    <row r="1164" spans="2:65" s="12" customFormat="1">
      <c r="B1164" s="158"/>
      <c r="D1164" s="152" t="s">
        <v>160</v>
      </c>
      <c r="E1164" s="159" t="s">
        <v>1</v>
      </c>
      <c r="F1164" s="160" t="s">
        <v>1250</v>
      </c>
      <c r="H1164" s="161">
        <v>0</v>
      </c>
      <c r="I1164" s="162"/>
      <c r="L1164" s="158"/>
      <c r="M1164" s="163"/>
      <c r="T1164" s="164"/>
      <c r="AT1164" s="159" t="s">
        <v>160</v>
      </c>
      <c r="AU1164" s="159" t="s">
        <v>89</v>
      </c>
      <c r="AV1164" s="12" t="s">
        <v>89</v>
      </c>
      <c r="AW1164" s="12" t="s">
        <v>31</v>
      </c>
      <c r="AX1164" s="12" t="s">
        <v>76</v>
      </c>
      <c r="AY1164" s="159" t="s">
        <v>156</v>
      </c>
    </row>
    <row r="1165" spans="2:65" s="15" customFormat="1">
      <c r="B1165" s="193"/>
      <c r="D1165" s="152" t="s">
        <v>160</v>
      </c>
      <c r="E1165" s="194" t="s">
        <v>1</v>
      </c>
      <c r="F1165" s="195" t="s">
        <v>278</v>
      </c>
      <c r="H1165" s="196">
        <v>4</v>
      </c>
      <c r="I1165" s="197"/>
      <c r="L1165" s="193"/>
      <c r="M1165" s="198"/>
      <c r="T1165" s="199"/>
      <c r="AT1165" s="194" t="s">
        <v>160</v>
      </c>
      <c r="AU1165" s="194" t="s">
        <v>89</v>
      </c>
      <c r="AV1165" s="15" t="s">
        <v>163</v>
      </c>
      <c r="AW1165" s="15" t="s">
        <v>31</v>
      </c>
      <c r="AX1165" s="15" t="s">
        <v>76</v>
      </c>
      <c r="AY1165" s="194" t="s">
        <v>156</v>
      </c>
    </row>
    <row r="1166" spans="2:65" s="13" customFormat="1">
      <c r="B1166" s="165"/>
      <c r="D1166" s="152" t="s">
        <v>160</v>
      </c>
      <c r="E1166" s="166" t="s">
        <v>1</v>
      </c>
      <c r="F1166" s="167" t="s">
        <v>1185</v>
      </c>
      <c r="H1166" s="168">
        <v>4</v>
      </c>
      <c r="I1166" s="169"/>
      <c r="L1166" s="165"/>
      <c r="M1166" s="170"/>
      <c r="T1166" s="171"/>
      <c r="AT1166" s="166" t="s">
        <v>160</v>
      </c>
      <c r="AU1166" s="166" t="s">
        <v>89</v>
      </c>
      <c r="AV1166" s="13" t="s">
        <v>155</v>
      </c>
      <c r="AW1166" s="13" t="s">
        <v>31</v>
      </c>
      <c r="AX1166" s="13" t="s">
        <v>82</v>
      </c>
      <c r="AY1166" s="166" t="s">
        <v>156</v>
      </c>
    </row>
    <row r="1167" spans="2:65" s="1" customFormat="1" ht="24.2" customHeight="1">
      <c r="B1167" s="136"/>
      <c r="C1167" s="137" t="s">
        <v>1251</v>
      </c>
      <c r="D1167" s="137" t="s">
        <v>157</v>
      </c>
      <c r="E1167" s="138" t="s">
        <v>1252</v>
      </c>
      <c r="F1167" s="139" t="s">
        <v>1253</v>
      </c>
      <c r="G1167" s="140" t="s">
        <v>226</v>
      </c>
      <c r="H1167" s="141">
        <v>0.16900000000000001</v>
      </c>
      <c r="I1167" s="142"/>
      <c r="J1167" s="143">
        <v>0</v>
      </c>
      <c r="K1167" s="144"/>
      <c r="L1167" s="32"/>
      <c r="M1167" s="145" t="s">
        <v>1</v>
      </c>
      <c r="N1167" s="146" t="s">
        <v>42</v>
      </c>
      <c r="P1167" s="147">
        <f>O1167*H1167</f>
        <v>0</v>
      </c>
      <c r="Q1167" s="147">
        <v>0</v>
      </c>
      <c r="R1167" s="147">
        <f>Q1167*H1167</f>
        <v>0</v>
      </c>
      <c r="S1167" s="147">
        <v>1.5</v>
      </c>
      <c r="T1167" s="148">
        <f>S1167*H1167</f>
        <v>0.2535</v>
      </c>
      <c r="AR1167" s="149" t="s">
        <v>155</v>
      </c>
      <c r="AT1167" s="149" t="s">
        <v>157</v>
      </c>
      <c r="AU1167" s="149" t="s">
        <v>89</v>
      </c>
      <c r="AY1167" s="17" t="s">
        <v>156</v>
      </c>
      <c r="BE1167" s="150">
        <f>IF(N1167="základná",J1167,0)</f>
        <v>0</v>
      </c>
      <c r="BF1167" s="150">
        <f>IF(N1167="znížená",J1167,0)</f>
        <v>0</v>
      </c>
      <c r="BG1167" s="150">
        <f>IF(N1167="zákl. prenesená",J1167,0)</f>
        <v>0</v>
      </c>
      <c r="BH1167" s="150">
        <f>IF(N1167="zníž. prenesená",J1167,0)</f>
        <v>0</v>
      </c>
      <c r="BI1167" s="150">
        <f>IF(N1167="nulová",J1167,0)</f>
        <v>0</v>
      </c>
      <c r="BJ1167" s="17" t="s">
        <v>89</v>
      </c>
      <c r="BK1167" s="150">
        <f>ROUND(I1167*H1167,2)</f>
        <v>0</v>
      </c>
      <c r="BL1167" s="17" t="s">
        <v>155</v>
      </c>
      <c r="BM1167" s="149" t="s">
        <v>1254</v>
      </c>
    </row>
    <row r="1168" spans="2:65" s="11" customFormat="1" ht="33.75">
      <c r="B1168" s="151"/>
      <c r="D1168" s="152" t="s">
        <v>160</v>
      </c>
      <c r="E1168" s="153" t="s">
        <v>1</v>
      </c>
      <c r="F1168" s="154" t="s">
        <v>1209</v>
      </c>
      <c r="H1168" s="153" t="s">
        <v>1</v>
      </c>
      <c r="I1168" s="155"/>
      <c r="L1168" s="151"/>
      <c r="M1168" s="156"/>
      <c r="T1168" s="157"/>
      <c r="AT1168" s="153" t="s">
        <v>160</v>
      </c>
      <c r="AU1168" s="153" t="s">
        <v>89</v>
      </c>
      <c r="AV1168" s="11" t="s">
        <v>82</v>
      </c>
      <c r="AW1168" s="11" t="s">
        <v>31</v>
      </c>
      <c r="AX1168" s="11" t="s">
        <v>76</v>
      </c>
      <c r="AY1168" s="153" t="s">
        <v>156</v>
      </c>
    </row>
    <row r="1169" spans="2:65" s="11" customFormat="1">
      <c r="B1169" s="151"/>
      <c r="D1169" s="152" t="s">
        <v>160</v>
      </c>
      <c r="E1169" s="153" t="s">
        <v>1</v>
      </c>
      <c r="F1169" s="154" t="s">
        <v>1255</v>
      </c>
      <c r="H1169" s="153" t="s">
        <v>1</v>
      </c>
      <c r="I1169" s="155"/>
      <c r="L1169" s="151"/>
      <c r="M1169" s="156"/>
      <c r="T1169" s="157"/>
      <c r="AT1169" s="153" t="s">
        <v>160</v>
      </c>
      <c r="AU1169" s="153" t="s">
        <v>89</v>
      </c>
      <c r="AV1169" s="11" t="s">
        <v>82</v>
      </c>
      <c r="AW1169" s="11" t="s">
        <v>31</v>
      </c>
      <c r="AX1169" s="11" t="s">
        <v>76</v>
      </c>
      <c r="AY1169" s="153" t="s">
        <v>156</v>
      </c>
    </row>
    <row r="1170" spans="2:65" s="12" customFormat="1">
      <c r="B1170" s="158"/>
      <c r="D1170" s="152" t="s">
        <v>160</v>
      </c>
      <c r="E1170" s="159" t="s">
        <v>1</v>
      </c>
      <c r="F1170" s="160" t="s">
        <v>1256</v>
      </c>
      <c r="H1170" s="161">
        <v>0.16900000000000001</v>
      </c>
      <c r="I1170" s="162"/>
      <c r="L1170" s="158"/>
      <c r="M1170" s="163"/>
      <c r="T1170" s="164"/>
      <c r="AT1170" s="159" t="s">
        <v>160</v>
      </c>
      <c r="AU1170" s="159" t="s">
        <v>89</v>
      </c>
      <c r="AV1170" s="12" t="s">
        <v>89</v>
      </c>
      <c r="AW1170" s="12" t="s">
        <v>31</v>
      </c>
      <c r="AX1170" s="12" t="s">
        <v>76</v>
      </c>
      <c r="AY1170" s="159" t="s">
        <v>156</v>
      </c>
    </row>
    <row r="1171" spans="2:65" s="15" customFormat="1">
      <c r="B1171" s="193"/>
      <c r="D1171" s="152" t="s">
        <v>160</v>
      </c>
      <c r="E1171" s="194" t="s">
        <v>1</v>
      </c>
      <c r="F1171" s="195" t="s">
        <v>278</v>
      </c>
      <c r="H1171" s="196">
        <v>0.16900000000000001</v>
      </c>
      <c r="I1171" s="197"/>
      <c r="L1171" s="193"/>
      <c r="M1171" s="198"/>
      <c r="T1171" s="199"/>
      <c r="AT1171" s="194" t="s">
        <v>160</v>
      </c>
      <c r="AU1171" s="194" t="s">
        <v>89</v>
      </c>
      <c r="AV1171" s="15" t="s">
        <v>163</v>
      </c>
      <c r="AW1171" s="15" t="s">
        <v>31</v>
      </c>
      <c r="AX1171" s="15" t="s">
        <v>76</v>
      </c>
      <c r="AY1171" s="194" t="s">
        <v>156</v>
      </c>
    </row>
    <row r="1172" spans="2:65" s="13" customFormat="1">
      <c r="B1172" s="165"/>
      <c r="D1172" s="152" t="s">
        <v>160</v>
      </c>
      <c r="E1172" s="166" t="s">
        <v>1</v>
      </c>
      <c r="F1172" s="167" t="s">
        <v>1171</v>
      </c>
      <c r="H1172" s="168">
        <v>0.16900000000000001</v>
      </c>
      <c r="I1172" s="169"/>
      <c r="L1172" s="165"/>
      <c r="M1172" s="170"/>
      <c r="T1172" s="171"/>
      <c r="AT1172" s="166" t="s">
        <v>160</v>
      </c>
      <c r="AU1172" s="166" t="s">
        <v>89</v>
      </c>
      <c r="AV1172" s="13" t="s">
        <v>155</v>
      </c>
      <c r="AW1172" s="13" t="s">
        <v>31</v>
      </c>
      <c r="AX1172" s="13" t="s">
        <v>82</v>
      </c>
      <c r="AY1172" s="166" t="s">
        <v>156</v>
      </c>
    </row>
    <row r="1173" spans="2:65" s="1" customFormat="1" ht="24.2" customHeight="1">
      <c r="B1173" s="136"/>
      <c r="C1173" s="137" t="s">
        <v>1257</v>
      </c>
      <c r="D1173" s="137" t="s">
        <v>157</v>
      </c>
      <c r="E1173" s="138" t="s">
        <v>1258</v>
      </c>
      <c r="F1173" s="139" t="s">
        <v>1259</v>
      </c>
      <c r="G1173" s="140" t="s">
        <v>333</v>
      </c>
      <c r="H1173" s="141">
        <v>2</v>
      </c>
      <c r="I1173" s="142"/>
      <c r="J1173" s="143">
        <v>0</v>
      </c>
      <c r="K1173" s="144"/>
      <c r="L1173" s="32"/>
      <c r="M1173" s="145" t="s">
        <v>1</v>
      </c>
      <c r="N1173" s="146" t="s">
        <v>42</v>
      </c>
      <c r="P1173" s="147">
        <f>O1173*H1173</f>
        <v>0</v>
      </c>
      <c r="Q1173" s="147">
        <v>0</v>
      </c>
      <c r="R1173" s="147">
        <f>Q1173*H1173</f>
        <v>0</v>
      </c>
      <c r="S1173" s="147">
        <v>1.6E-2</v>
      </c>
      <c r="T1173" s="148">
        <f>S1173*H1173</f>
        <v>3.2000000000000001E-2</v>
      </c>
      <c r="AR1173" s="149" t="s">
        <v>155</v>
      </c>
      <c r="AT1173" s="149" t="s">
        <v>157</v>
      </c>
      <c r="AU1173" s="149" t="s">
        <v>89</v>
      </c>
      <c r="AY1173" s="17" t="s">
        <v>156</v>
      </c>
      <c r="BE1173" s="150">
        <f>IF(N1173="základná",J1173,0)</f>
        <v>0</v>
      </c>
      <c r="BF1173" s="150">
        <f>IF(N1173="znížená",J1173,0)</f>
        <v>0</v>
      </c>
      <c r="BG1173" s="150">
        <f>IF(N1173="zákl. prenesená",J1173,0)</f>
        <v>0</v>
      </c>
      <c r="BH1173" s="150">
        <f>IF(N1173="zníž. prenesená",J1173,0)</f>
        <v>0</v>
      </c>
      <c r="BI1173" s="150">
        <f>IF(N1173="nulová",J1173,0)</f>
        <v>0</v>
      </c>
      <c r="BJ1173" s="17" t="s">
        <v>89</v>
      </c>
      <c r="BK1173" s="150">
        <f>ROUND(I1173*H1173,2)</f>
        <v>0</v>
      </c>
      <c r="BL1173" s="17" t="s">
        <v>155</v>
      </c>
      <c r="BM1173" s="149" t="s">
        <v>1260</v>
      </c>
    </row>
    <row r="1174" spans="2:65" s="11" customFormat="1" ht="33.75">
      <c r="B1174" s="151"/>
      <c r="D1174" s="152" t="s">
        <v>160</v>
      </c>
      <c r="E1174" s="153" t="s">
        <v>1</v>
      </c>
      <c r="F1174" s="154" t="s">
        <v>1209</v>
      </c>
      <c r="H1174" s="153" t="s">
        <v>1</v>
      </c>
      <c r="I1174" s="155"/>
      <c r="L1174" s="151"/>
      <c r="M1174" s="156"/>
      <c r="T1174" s="157"/>
      <c r="AT1174" s="153" t="s">
        <v>160</v>
      </c>
      <c r="AU1174" s="153" t="s">
        <v>89</v>
      </c>
      <c r="AV1174" s="11" t="s">
        <v>82</v>
      </c>
      <c r="AW1174" s="11" t="s">
        <v>31</v>
      </c>
      <c r="AX1174" s="11" t="s">
        <v>76</v>
      </c>
      <c r="AY1174" s="153" t="s">
        <v>156</v>
      </c>
    </row>
    <row r="1175" spans="2:65" s="11" customFormat="1">
      <c r="B1175" s="151"/>
      <c r="D1175" s="152" t="s">
        <v>160</v>
      </c>
      <c r="E1175" s="153" t="s">
        <v>1</v>
      </c>
      <c r="F1175" s="154" t="s">
        <v>1261</v>
      </c>
      <c r="H1175" s="153" t="s">
        <v>1</v>
      </c>
      <c r="I1175" s="155"/>
      <c r="L1175" s="151"/>
      <c r="M1175" s="156"/>
      <c r="T1175" s="157"/>
      <c r="AT1175" s="153" t="s">
        <v>160</v>
      </c>
      <c r="AU1175" s="153" t="s">
        <v>89</v>
      </c>
      <c r="AV1175" s="11" t="s">
        <v>82</v>
      </c>
      <c r="AW1175" s="11" t="s">
        <v>31</v>
      </c>
      <c r="AX1175" s="11" t="s">
        <v>76</v>
      </c>
      <c r="AY1175" s="153" t="s">
        <v>156</v>
      </c>
    </row>
    <row r="1176" spans="2:65" s="12" customFormat="1">
      <c r="B1176" s="158"/>
      <c r="D1176" s="152" t="s">
        <v>160</v>
      </c>
      <c r="E1176" s="159" t="s">
        <v>1</v>
      </c>
      <c r="F1176" s="160" t="s">
        <v>1168</v>
      </c>
      <c r="H1176" s="161">
        <v>2</v>
      </c>
      <c r="I1176" s="162"/>
      <c r="L1176" s="158"/>
      <c r="M1176" s="163"/>
      <c r="T1176" s="164"/>
      <c r="AT1176" s="159" t="s">
        <v>160</v>
      </c>
      <c r="AU1176" s="159" t="s">
        <v>89</v>
      </c>
      <c r="AV1176" s="12" t="s">
        <v>89</v>
      </c>
      <c r="AW1176" s="12" t="s">
        <v>31</v>
      </c>
      <c r="AX1176" s="12" t="s">
        <v>76</v>
      </c>
      <c r="AY1176" s="159" t="s">
        <v>156</v>
      </c>
    </row>
    <row r="1177" spans="2:65" s="15" customFormat="1">
      <c r="B1177" s="193"/>
      <c r="D1177" s="152" t="s">
        <v>160</v>
      </c>
      <c r="E1177" s="194" t="s">
        <v>1</v>
      </c>
      <c r="F1177" s="195" t="s">
        <v>278</v>
      </c>
      <c r="H1177" s="196">
        <v>2</v>
      </c>
      <c r="I1177" s="197"/>
      <c r="L1177" s="193"/>
      <c r="M1177" s="198"/>
      <c r="T1177" s="199"/>
      <c r="AT1177" s="194" t="s">
        <v>160</v>
      </c>
      <c r="AU1177" s="194" t="s">
        <v>89</v>
      </c>
      <c r="AV1177" s="15" t="s">
        <v>163</v>
      </c>
      <c r="AW1177" s="15" t="s">
        <v>31</v>
      </c>
      <c r="AX1177" s="15" t="s">
        <v>76</v>
      </c>
      <c r="AY1177" s="194" t="s">
        <v>156</v>
      </c>
    </row>
    <row r="1178" spans="2:65" s="13" customFormat="1">
      <c r="B1178" s="165"/>
      <c r="D1178" s="152" t="s">
        <v>160</v>
      </c>
      <c r="E1178" s="166" t="s">
        <v>1</v>
      </c>
      <c r="F1178" s="167" t="s">
        <v>1171</v>
      </c>
      <c r="H1178" s="168">
        <v>2</v>
      </c>
      <c r="I1178" s="169"/>
      <c r="L1178" s="165"/>
      <c r="M1178" s="170"/>
      <c r="T1178" s="171"/>
      <c r="AT1178" s="166" t="s">
        <v>160</v>
      </c>
      <c r="AU1178" s="166" t="s">
        <v>89</v>
      </c>
      <c r="AV1178" s="13" t="s">
        <v>155</v>
      </c>
      <c r="AW1178" s="13" t="s">
        <v>31</v>
      </c>
      <c r="AX1178" s="13" t="s">
        <v>82</v>
      </c>
      <c r="AY1178" s="166" t="s">
        <v>156</v>
      </c>
    </row>
    <row r="1179" spans="2:65" s="1" customFormat="1" ht="24.2" customHeight="1">
      <c r="B1179" s="136"/>
      <c r="C1179" s="137" t="s">
        <v>1262</v>
      </c>
      <c r="D1179" s="137" t="s">
        <v>157</v>
      </c>
      <c r="E1179" s="138" t="s">
        <v>1263</v>
      </c>
      <c r="F1179" s="139" t="s">
        <v>1264</v>
      </c>
      <c r="G1179" s="140" t="s">
        <v>333</v>
      </c>
      <c r="H1179" s="141">
        <v>1</v>
      </c>
      <c r="I1179" s="142"/>
      <c r="J1179" s="143">
        <v>0</v>
      </c>
      <c r="K1179" s="144"/>
      <c r="L1179" s="32"/>
      <c r="M1179" s="145" t="s">
        <v>1</v>
      </c>
      <c r="N1179" s="146" t="s">
        <v>42</v>
      </c>
      <c r="P1179" s="147">
        <f>O1179*H1179</f>
        <v>0</v>
      </c>
      <c r="Q1179" s="147">
        <v>3.5859999999999999E-5</v>
      </c>
      <c r="R1179" s="147">
        <f>Q1179*H1179</f>
        <v>3.5859999999999999E-5</v>
      </c>
      <c r="S1179" s="147">
        <v>6.4000000000000005E-4</v>
      </c>
      <c r="T1179" s="148">
        <f>S1179*H1179</f>
        <v>6.4000000000000005E-4</v>
      </c>
      <c r="AR1179" s="149" t="s">
        <v>155</v>
      </c>
      <c r="AT1179" s="149" t="s">
        <v>157</v>
      </c>
      <c r="AU1179" s="149" t="s">
        <v>89</v>
      </c>
      <c r="AY1179" s="17" t="s">
        <v>156</v>
      </c>
      <c r="BE1179" s="150">
        <f>IF(N1179="základná",J1179,0)</f>
        <v>0</v>
      </c>
      <c r="BF1179" s="150">
        <f>IF(N1179="znížená",J1179,0)</f>
        <v>0</v>
      </c>
      <c r="BG1179" s="150">
        <f>IF(N1179="zákl. prenesená",J1179,0)</f>
        <v>0</v>
      </c>
      <c r="BH1179" s="150">
        <f>IF(N1179="zníž. prenesená",J1179,0)</f>
        <v>0</v>
      </c>
      <c r="BI1179" s="150">
        <f>IF(N1179="nulová",J1179,0)</f>
        <v>0</v>
      </c>
      <c r="BJ1179" s="17" t="s">
        <v>89</v>
      </c>
      <c r="BK1179" s="150">
        <f>ROUND(I1179*H1179,2)</f>
        <v>0</v>
      </c>
      <c r="BL1179" s="17" t="s">
        <v>155</v>
      </c>
      <c r="BM1179" s="149" t="s">
        <v>1265</v>
      </c>
    </row>
    <row r="1180" spans="2:65" s="11" customFormat="1" ht="33.75">
      <c r="B1180" s="151"/>
      <c r="D1180" s="152" t="s">
        <v>160</v>
      </c>
      <c r="E1180" s="153" t="s">
        <v>1</v>
      </c>
      <c r="F1180" s="154" t="s">
        <v>1209</v>
      </c>
      <c r="H1180" s="153" t="s">
        <v>1</v>
      </c>
      <c r="I1180" s="155"/>
      <c r="L1180" s="151"/>
      <c r="M1180" s="156"/>
      <c r="T1180" s="157"/>
      <c r="AT1180" s="153" t="s">
        <v>160</v>
      </c>
      <c r="AU1180" s="153" t="s">
        <v>89</v>
      </c>
      <c r="AV1180" s="11" t="s">
        <v>82</v>
      </c>
      <c r="AW1180" s="11" t="s">
        <v>31</v>
      </c>
      <c r="AX1180" s="11" t="s">
        <v>76</v>
      </c>
      <c r="AY1180" s="153" t="s">
        <v>156</v>
      </c>
    </row>
    <row r="1181" spans="2:65" s="11" customFormat="1">
      <c r="B1181" s="151"/>
      <c r="D1181" s="152" t="s">
        <v>160</v>
      </c>
      <c r="E1181" s="153" t="s">
        <v>1</v>
      </c>
      <c r="F1181" s="154" t="s">
        <v>1266</v>
      </c>
      <c r="H1181" s="153" t="s">
        <v>1</v>
      </c>
      <c r="I1181" s="155"/>
      <c r="L1181" s="151"/>
      <c r="M1181" s="156"/>
      <c r="T1181" s="157"/>
      <c r="AT1181" s="153" t="s">
        <v>160</v>
      </c>
      <c r="AU1181" s="153" t="s">
        <v>89</v>
      </c>
      <c r="AV1181" s="11" t="s">
        <v>82</v>
      </c>
      <c r="AW1181" s="11" t="s">
        <v>31</v>
      </c>
      <c r="AX1181" s="11" t="s">
        <v>76</v>
      </c>
      <c r="AY1181" s="153" t="s">
        <v>156</v>
      </c>
    </row>
    <row r="1182" spans="2:65" s="12" customFormat="1">
      <c r="B1182" s="158"/>
      <c r="D1182" s="152" t="s">
        <v>160</v>
      </c>
      <c r="E1182" s="159" t="s">
        <v>1</v>
      </c>
      <c r="F1182" s="160" t="s">
        <v>645</v>
      </c>
      <c r="H1182" s="161">
        <v>0</v>
      </c>
      <c r="I1182" s="162"/>
      <c r="L1182" s="158"/>
      <c r="M1182" s="163"/>
      <c r="T1182" s="164"/>
      <c r="AT1182" s="159" t="s">
        <v>160</v>
      </c>
      <c r="AU1182" s="159" t="s">
        <v>89</v>
      </c>
      <c r="AV1182" s="12" t="s">
        <v>89</v>
      </c>
      <c r="AW1182" s="12" t="s">
        <v>31</v>
      </c>
      <c r="AX1182" s="12" t="s">
        <v>76</v>
      </c>
      <c r="AY1182" s="159" t="s">
        <v>156</v>
      </c>
    </row>
    <row r="1183" spans="2:65" s="12" customFormat="1">
      <c r="B1183" s="158"/>
      <c r="D1183" s="152" t="s">
        <v>160</v>
      </c>
      <c r="E1183" s="159" t="s">
        <v>1</v>
      </c>
      <c r="F1183" s="160" t="s">
        <v>1243</v>
      </c>
      <c r="H1183" s="161">
        <v>1</v>
      </c>
      <c r="I1183" s="162"/>
      <c r="L1183" s="158"/>
      <c r="M1183" s="163"/>
      <c r="T1183" s="164"/>
      <c r="AT1183" s="159" t="s">
        <v>160</v>
      </c>
      <c r="AU1183" s="159" t="s">
        <v>89</v>
      </c>
      <c r="AV1183" s="12" t="s">
        <v>89</v>
      </c>
      <c r="AW1183" s="12" t="s">
        <v>31</v>
      </c>
      <c r="AX1183" s="12" t="s">
        <v>76</v>
      </c>
      <c r="AY1183" s="159" t="s">
        <v>156</v>
      </c>
    </row>
    <row r="1184" spans="2:65" s="12" customFormat="1">
      <c r="B1184" s="158"/>
      <c r="D1184" s="152" t="s">
        <v>160</v>
      </c>
      <c r="E1184" s="159" t="s">
        <v>1</v>
      </c>
      <c r="F1184" s="160" t="s">
        <v>1267</v>
      </c>
      <c r="H1184" s="161">
        <v>0</v>
      </c>
      <c r="I1184" s="162"/>
      <c r="L1184" s="158"/>
      <c r="M1184" s="163"/>
      <c r="T1184" s="164"/>
      <c r="AT1184" s="159" t="s">
        <v>160</v>
      </c>
      <c r="AU1184" s="159" t="s">
        <v>89</v>
      </c>
      <c r="AV1184" s="12" t="s">
        <v>89</v>
      </c>
      <c r="AW1184" s="12" t="s">
        <v>31</v>
      </c>
      <c r="AX1184" s="12" t="s">
        <v>76</v>
      </c>
      <c r="AY1184" s="159" t="s">
        <v>156</v>
      </c>
    </row>
    <row r="1185" spans="2:65" s="15" customFormat="1">
      <c r="B1185" s="193"/>
      <c r="D1185" s="152" t="s">
        <v>160</v>
      </c>
      <c r="E1185" s="194" t="s">
        <v>1</v>
      </c>
      <c r="F1185" s="195" t="s">
        <v>278</v>
      </c>
      <c r="H1185" s="196">
        <v>1</v>
      </c>
      <c r="I1185" s="197"/>
      <c r="L1185" s="193"/>
      <c r="M1185" s="198"/>
      <c r="T1185" s="199"/>
      <c r="AT1185" s="194" t="s">
        <v>160</v>
      </c>
      <c r="AU1185" s="194" t="s">
        <v>89</v>
      </c>
      <c r="AV1185" s="15" t="s">
        <v>163</v>
      </c>
      <c r="AW1185" s="15" t="s">
        <v>31</v>
      </c>
      <c r="AX1185" s="15" t="s">
        <v>76</v>
      </c>
      <c r="AY1185" s="194" t="s">
        <v>156</v>
      </c>
    </row>
    <row r="1186" spans="2:65" s="13" customFormat="1">
      <c r="B1186" s="165"/>
      <c r="D1186" s="152" t="s">
        <v>160</v>
      </c>
      <c r="E1186" s="166" t="s">
        <v>1</v>
      </c>
      <c r="F1186" s="167" t="s">
        <v>1185</v>
      </c>
      <c r="H1186" s="168">
        <v>1</v>
      </c>
      <c r="I1186" s="169"/>
      <c r="L1186" s="165"/>
      <c r="M1186" s="170"/>
      <c r="T1186" s="171"/>
      <c r="AT1186" s="166" t="s">
        <v>160</v>
      </c>
      <c r="AU1186" s="166" t="s">
        <v>89</v>
      </c>
      <c r="AV1186" s="13" t="s">
        <v>155</v>
      </c>
      <c r="AW1186" s="13" t="s">
        <v>31</v>
      </c>
      <c r="AX1186" s="13" t="s">
        <v>82</v>
      </c>
      <c r="AY1186" s="166" t="s">
        <v>156</v>
      </c>
    </row>
    <row r="1187" spans="2:65" s="1" customFormat="1" ht="33" customHeight="1">
      <c r="B1187" s="136"/>
      <c r="C1187" s="137" t="s">
        <v>1268</v>
      </c>
      <c r="D1187" s="137" t="s">
        <v>157</v>
      </c>
      <c r="E1187" s="138" t="s">
        <v>1269</v>
      </c>
      <c r="F1187" s="139" t="s">
        <v>1270</v>
      </c>
      <c r="G1187" s="140" t="s">
        <v>333</v>
      </c>
      <c r="H1187" s="141">
        <v>4</v>
      </c>
      <c r="I1187" s="142"/>
      <c r="J1187" s="143">
        <v>0</v>
      </c>
      <c r="K1187" s="144"/>
      <c r="L1187" s="32"/>
      <c r="M1187" s="145" t="s">
        <v>1</v>
      </c>
      <c r="N1187" s="146" t="s">
        <v>42</v>
      </c>
      <c r="P1187" s="147">
        <f>O1187*H1187</f>
        <v>0</v>
      </c>
      <c r="Q1187" s="147">
        <v>0</v>
      </c>
      <c r="R1187" s="147">
        <f>Q1187*H1187</f>
        <v>0</v>
      </c>
      <c r="S1187" s="147">
        <v>1.6E-2</v>
      </c>
      <c r="T1187" s="148">
        <f>S1187*H1187</f>
        <v>6.4000000000000001E-2</v>
      </c>
      <c r="AR1187" s="149" t="s">
        <v>155</v>
      </c>
      <c r="AT1187" s="149" t="s">
        <v>157</v>
      </c>
      <c r="AU1187" s="149" t="s">
        <v>89</v>
      </c>
      <c r="AY1187" s="17" t="s">
        <v>156</v>
      </c>
      <c r="BE1187" s="150">
        <f>IF(N1187="základná",J1187,0)</f>
        <v>0</v>
      </c>
      <c r="BF1187" s="150">
        <f>IF(N1187="znížená",J1187,0)</f>
        <v>0</v>
      </c>
      <c r="BG1187" s="150">
        <f>IF(N1187="zákl. prenesená",J1187,0)</f>
        <v>0</v>
      </c>
      <c r="BH1187" s="150">
        <f>IF(N1187="zníž. prenesená",J1187,0)</f>
        <v>0</v>
      </c>
      <c r="BI1187" s="150">
        <f>IF(N1187="nulová",J1187,0)</f>
        <v>0</v>
      </c>
      <c r="BJ1187" s="17" t="s">
        <v>89</v>
      </c>
      <c r="BK1187" s="150">
        <f>ROUND(I1187*H1187,2)</f>
        <v>0</v>
      </c>
      <c r="BL1187" s="17" t="s">
        <v>155</v>
      </c>
      <c r="BM1187" s="149" t="s">
        <v>1271</v>
      </c>
    </row>
    <row r="1188" spans="2:65" s="11" customFormat="1" ht="33.75">
      <c r="B1188" s="151"/>
      <c r="D1188" s="152" t="s">
        <v>160</v>
      </c>
      <c r="E1188" s="153" t="s">
        <v>1</v>
      </c>
      <c r="F1188" s="154" t="s">
        <v>1209</v>
      </c>
      <c r="H1188" s="153" t="s">
        <v>1</v>
      </c>
      <c r="I1188" s="155"/>
      <c r="L1188" s="151"/>
      <c r="M1188" s="156"/>
      <c r="T1188" s="157"/>
      <c r="AT1188" s="153" t="s">
        <v>160</v>
      </c>
      <c r="AU1188" s="153" t="s">
        <v>89</v>
      </c>
      <c r="AV1188" s="11" t="s">
        <v>82</v>
      </c>
      <c r="AW1188" s="11" t="s">
        <v>31</v>
      </c>
      <c r="AX1188" s="11" t="s">
        <v>76</v>
      </c>
      <c r="AY1188" s="153" t="s">
        <v>156</v>
      </c>
    </row>
    <row r="1189" spans="2:65" s="11" customFormat="1">
      <c r="B1189" s="151"/>
      <c r="D1189" s="152" t="s">
        <v>160</v>
      </c>
      <c r="E1189" s="153" t="s">
        <v>1</v>
      </c>
      <c r="F1189" s="154" t="s">
        <v>1272</v>
      </c>
      <c r="H1189" s="153" t="s">
        <v>1</v>
      </c>
      <c r="I1189" s="155"/>
      <c r="L1189" s="151"/>
      <c r="M1189" s="156"/>
      <c r="T1189" s="157"/>
      <c r="AT1189" s="153" t="s">
        <v>160</v>
      </c>
      <c r="AU1189" s="153" t="s">
        <v>89</v>
      </c>
      <c r="AV1189" s="11" t="s">
        <v>82</v>
      </c>
      <c r="AW1189" s="11" t="s">
        <v>31</v>
      </c>
      <c r="AX1189" s="11" t="s">
        <v>76</v>
      </c>
      <c r="AY1189" s="153" t="s">
        <v>156</v>
      </c>
    </row>
    <row r="1190" spans="2:65" s="12" customFormat="1">
      <c r="B1190" s="158"/>
      <c r="D1190" s="152" t="s">
        <v>160</v>
      </c>
      <c r="E1190" s="159" t="s">
        <v>1</v>
      </c>
      <c r="F1190" s="160" t="s">
        <v>1168</v>
      </c>
      <c r="H1190" s="161">
        <v>2</v>
      </c>
      <c r="I1190" s="162"/>
      <c r="L1190" s="158"/>
      <c r="M1190" s="163"/>
      <c r="T1190" s="164"/>
      <c r="AT1190" s="159" t="s">
        <v>160</v>
      </c>
      <c r="AU1190" s="159" t="s">
        <v>89</v>
      </c>
      <c r="AV1190" s="12" t="s">
        <v>89</v>
      </c>
      <c r="AW1190" s="12" t="s">
        <v>31</v>
      </c>
      <c r="AX1190" s="12" t="s">
        <v>76</v>
      </c>
      <c r="AY1190" s="159" t="s">
        <v>156</v>
      </c>
    </row>
    <row r="1191" spans="2:65" s="12" customFormat="1">
      <c r="B1191" s="158"/>
      <c r="D1191" s="152" t="s">
        <v>160</v>
      </c>
      <c r="E1191" s="159" t="s">
        <v>1</v>
      </c>
      <c r="F1191" s="160" t="s">
        <v>1169</v>
      </c>
      <c r="H1191" s="161">
        <v>2</v>
      </c>
      <c r="I1191" s="162"/>
      <c r="L1191" s="158"/>
      <c r="M1191" s="163"/>
      <c r="T1191" s="164"/>
      <c r="AT1191" s="159" t="s">
        <v>160</v>
      </c>
      <c r="AU1191" s="159" t="s">
        <v>89</v>
      </c>
      <c r="AV1191" s="12" t="s">
        <v>89</v>
      </c>
      <c r="AW1191" s="12" t="s">
        <v>31</v>
      </c>
      <c r="AX1191" s="12" t="s">
        <v>76</v>
      </c>
      <c r="AY1191" s="159" t="s">
        <v>156</v>
      </c>
    </row>
    <row r="1192" spans="2:65" s="12" customFormat="1">
      <c r="B1192" s="158"/>
      <c r="D1192" s="152" t="s">
        <v>160</v>
      </c>
      <c r="E1192" s="159" t="s">
        <v>1</v>
      </c>
      <c r="F1192" s="160" t="s">
        <v>1225</v>
      </c>
      <c r="H1192" s="161">
        <v>0</v>
      </c>
      <c r="I1192" s="162"/>
      <c r="L1192" s="158"/>
      <c r="M1192" s="163"/>
      <c r="T1192" s="164"/>
      <c r="AT1192" s="159" t="s">
        <v>160</v>
      </c>
      <c r="AU1192" s="159" t="s">
        <v>89</v>
      </c>
      <c r="AV1192" s="12" t="s">
        <v>89</v>
      </c>
      <c r="AW1192" s="12" t="s">
        <v>31</v>
      </c>
      <c r="AX1192" s="12" t="s">
        <v>76</v>
      </c>
      <c r="AY1192" s="159" t="s">
        <v>156</v>
      </c>
    </row>
    <row r="1193" spans="2:65" s="15" customFormat="1">
      <c r="B1193" s="193"/>
      <c r="D1193" s="152" t="s">
        <v>160</v>
      </c>
      <c r="E1193" s="194" t="s">
        <v>1</v>
      </c>
      <c r="F1193" s="195" t="s">
        <v>278</v>
      </c>
      <c r="H1193" s="196">
        <v>4</v>
      </c>
      <c r="I1193" s="197"/>
      <c r="L1193" s="193"/>
      <c r="M1193" s="198"/>
      <c r="T1193" s="199"/>
      <c r="AT1193" s="194" t="s">
        <v>160</v>
      </c>
      <c r="AU1193" s="194" t="s">
        <v>89</v>
      </c>
      <c r="AV1193" s="15" t="s">
        <v>163</v>
      </c>
      <c r="AW1193" s="15" t="s">
        <v>31</v>
      </c>
      <c r="AX1193" s="15" t="s">
        <v>76</v>
      </c>
      <c r="AY1193" s="194" t="s">
        <v>156</v>
      </c>
    </row>
    <row r="1194" spans="2:65" s="13" customFormat="1">
      <c r="B1194" s="165"/>
      <c r="D1194" s="152" t="s">
        <v>160</v>
      </c>
      <c r="E1194" s="166" t="s">
        <v>1</v>
      </c>
      <c r="F1194" s="167" t="s">
        <v>1171</v>
      </c>
      <c r="H1194" s="168">
        <v>4</v>
      </c>
      <c r="I1194" s="169"/>
      <c r="L1194" s="165"/>
      <c r="M1194" s="170"/>
      <c r="T1194" s="171"/>
      <c r="AT1194" s="166" t="s">
        <v>160</v>
      </c>
      <c r="AU1194" s="166" t="s">
        <v>89</v>
      </c>
      <c r="AV1194" s="13" t="s">
        <v>155</v>
      </c>
      <c r="AW1194" s="13" t="s">
        <v>31</v>
      </c>
      <c r="AX1194" s="13" t="s">
        <v>82</v>
      </c>
      <c r="AY1194" s="166" t="s">
        <v>156</v>
      </c>
    </row>
    <row r="1195" spans="2:65" s="1" customFormat="1" ht="24.2" customHeight="1">
      <c r="B1195" s="136"/>
      <c r="C1195" s="137" t="s">
        <v>1273</v>
      </c>
      <c r="D1195" s="137" t="s">
        <v>157</v>
      </c>
      <c r="E1195" s="138" t="s">
        <v>1274</v>
      </c>
      <c r="F1195" s="139" t="s">
        <v>1275</v>
      </c>
      <c r="G1195" s="140" t="s">
        <v>333</v>
      </c>
      <c r="H1195" s="141">
        <v>7</v>
      </c>
      <c r="I1195" s="142"/>
      <c r="J1195" s="143">
        <v>0</v>
      </c>
      <c r="K1195" s="144"/>
      <c r="L1195" s="32"/>
      <c r="M1195" s="145" t="s">
        <v>1</v>
      </c>
      <c r="N1195" s="146" t="s">
        <v>42</v>
      </c>
      <c r="P1195" s="147">
        <f>O1195*H1195</f>
        <v>0</v>
      </c>
      <c r="Q1195" s="147">
        <v>0</v>
      </c>
      <c r="R1195" s="147">
        <f>Q1195*H1195</f>
        <v>0</v>
      </c>
      <c r="S1195" s="147">
        <v>6.0000000000000001E-3</v>
      </c>
      <c r="T1195" s="148">
        <f>S1195*H1195</f>
        <v>4.2000000000000003E-2</v>
      </c>
      <c r="AR1195" s="149" t="s">
        <v>155</v>
      </c>
      <c r="AT1195" s="149" t="s">
        <v>157</v>
      </c>
      <c r="AU1195" s="149" t="s">
        <v>89</v>
      </c>
      <c r="AY1195" s="17" t="s">
        <v>156</v>
      </c>
      <c r="BE1195" s="150">
        <f>IF(N1195="základná",J1195,0)</f>
        <v>0</v>
      </c>
      <c r="BF1195" s="150">
        <f>IF(N1195="znížená",J1195,0)</f>
        <v>0</v>
      </c>
      <c r="BG1195" s="150">
        <f>IF(N1195="zákl. prenesená",J1195,0)</f>
        <v>0</v>
      </c>
      <c r="BH1195" s="150">
        <f>IF(N1195="zníž. prenesená",J1195,0)</f>
        <v>0</v>
      </c>
      <c r="BI1195" s="150">
        <f>IF(N1195="nulová",J1195,0)</f>
        <v>0</v>
      </c>
      <c r="BJ1195" s="17" t="s">
        <v>89</v>
      </c>
      <c r="BK1195" s="150">
        <f>ROUND(I1195*H1195,2)</f>
        <v>0</v>
      </c>
      <c r="BL1195" s="17" t="s">
        <v>155</v>
      </c>
      <c r="BM1195" s="149" t="s">
        <v>1276</v>
      </c>
    </row>
    <row r="1196" spans="2:65" s="11" customFormat="1" ht="33.75">
      <c r="B1196" s="151"/>
      <c r="D1196" s="152" t="s">
        <v>160</v>
      </c>
      <c r="E1196" s="153" t="s">
        <v>1</v>
      </c>
      <c r="F1196" s="154" t="s">
        <v>1176</v>
      </c>
      <c r="H1196" s="153" t="s">
        <v>1</v>
      </c>
      <c r="I1196" s="155"/>
      <c r="L1196" s="151"/>
      <c r="M1196" s="156"/>
      <c r="T1196" s="157"/>
      <c r="AT1196" s="153" t="s">
        <v>160</v>
      </c>
      <c r="AU1196" s="153" t="s">
        <v>89</v>
      </c>
      <c r="AV1196" s="11" t="s">
        <v>82</v>
      </c>
      <c r="AW1196" s="11" t="s">
        <v>31</v>
      </c>
      <c r="AX1196" s="11" t="s">
        <v>76</v>
      </c>
      <c r="AY1196" s="153" t="s">
        <v>156</v>
      </c>
    </row>
    <row r="1197" spans="2:65" s="11" customFormat="1">
      <c r="B1197" s="151"/>
      <c r="D1197" s="152" t="s">
        <v>160</v>
      </c>
      <c r="E1197" s="153" t="s">
        <v>1</v>
      </c>
      <c r="F1197" s="154" t="s">
        <v>1277</v>
      </c>
      <c r="H1197" s="153" t="s">
        <v>1</v>
      </c>
      <c r="I1197" s="155"/>
      <c r="L1197" s="151"/>
      <c r="M1197" s="156"/>
      <c r="T1197" s="157"/>
      <c r="AT1197" s="153" t="s">
        <v>160</v>
      </c>
      <c r="AU1197" s="153" t="s">
        <v>89</v>
      </c>
      <c r="AV1197" s="11" t="s">
        <v>82</v>
      </c>
      <c r="AW1197" s="11" t="s">
        <v>31</v>
      </c>
      <c r="AX1197" s="11" t="s">
        <v>76</v>
      </c>
      <c r="AY1197" s="153" t="s">
        <v>156</v>
      </c>
    </row>
    <row r="1198" spans="2:65" s="12" customFormat="1">
      <c r="B1198" s="158"/>
      <c r="D1198" s="152" t="s">
        <v>160</v>
      </c>
      <c r="E1198" s="159" t="s">
        <v>1</v>
      </c>
      <c r="F1198" s="160" t="s">
        <v>1278</v>
      </c>
      <c r="H1198" s="161">
        <v>6</v>
      </c>
      <c r="I1198" s="162"/>
      <c r="L1198" s="158"/>
      <c r="M1198" s="163"/>
      <c r="T1198" s="164"/>
      <c r="AT1198" s="159" t="s">
        <v>160</v>
      </c>
      <c r="AU1198" s="159" t="s">
        <v>89</v>
      </c>
      <c r="AV1198" s="12" t="s">
        <v>89</v>
      </c>
      <c r="AW1198" s="12" t="s">
        <v>31</v>
      </c>
      <c r="AX1198" s="12" t="s">
        <v>76</v>
      </c>
      <c r="AY1198" s="159" t="s">
        <v>156</v>
      </c>
    </row>
    <row r="1199" spans="2:65" s="12" customFormat="1">
      <c r="B1199" s="158"/>
      <c r="D1199" s="152" t="s">
        <v>160</v>
      </c>
      <c r="E1199" s="159" t="s">
        <v>1</v>
      </c>
      <c r="F1199" s="160" t="s">
        <v>1204</v>
      </c>
      <c r="H1199" s="161">
        <v>1</v>
      </c>
      <c r="I1199" s="162"/>
      <c r="L1199" s="158"/>
      <c r="M1199" s="163"/>
      <c r="T1199" s="164"/>
      <c r="AT1199" s="159" t="s">
        <v>160</v>
      </c>
      <c r="AU1199" s="159" t="s">
        <v>89</v>
      </c>
      <c r="AV1199" s="12" t="s">
        <v>89</v>
      </c>
      <c r="AW1199" s="12" t="s">
        <v>31</v>
      </c>
      <c r="AX1199" s="12" t="s">
        <v>76</v>
      </c>
      <c r="AY1199" s="159" t="s">
        <v>156</v>
      </c>
    </row>
    <row r="1200" spans="2:65" s="12" customFormat="1">
      <c r="B1200" s="158"/>
      <c r="D1200" s="152" t="s">
        <v>160</v>
      </c>
      <c r="E1200" s="159" t="s">
        <v>1</v>
      </c>
      <c r="F1200" s="160" t="s">
        <v>1225</v>
      </c>
      <c r="H1200" s="161">
        <v>0</v>
      </c>
      <c r="I1200" s="162"/>
      <c r="L1200" s="158"/>
      <c r="M1200" s="163"/>
      <c r="T1200" s="164"/>
      <c r="AT1200" s="159" t="s">
        <v>160</v>
      </c>
      <c r="AU1200" s="159" t="s">
        <v>89</v>
      </c>
      <c r="AV1200" s="12" t="s">
        <v>89</v>
      </c>
      <c r="AW1200" s="12" t="s">
        <v>31</v>
      </c>
      <c r="AX1200" s="12" t="s">
        <v>76</v>
      </c>
      <c r="AY1200" s="159" t="s">
        <v>156</v>
      </c>
    </row>
    <row r="1201" spans="2:65" s="15" customFormat="1">
      <c r="B1201" s="193"/>
      <c r="D1201" s="152" t="s">
        <v>160</v>
      </c>
      <c r="E1201" s="194" t="s">
        <v>1</v>
      </c>
      <c r="F1201" s="195" t="s">
        <v>278</v>
      </c>
      <c r="H1201" s="196">
        <v>7</v>
      </c>
      <c r="I1201" s="197"/>
      <c r="L1201" s="193"/>
      <c r="M1201" s="198"/>
      <c r="T1201" s="199"/>
      <c r="AT1201" s="194" t="s">
        <v>160</v>
      </c>
      <c r="AU1201" s="194" t="s">
        <v>89</v>
      </c>
      <c r="AV1201" s="15" t="s">
        <v>163</v>
      </c>
      <c r="AW1201" s="15" t="s">
        <v>31</v>
      </c>
      <c r="AX1201" s="15" t="s">
        <v>76</v>
      </c>
      <c r="AY1201" s="194" t="s">
        <v>156</v>
      </c>
    </row>
    <row r="1202" spans="2:65" s="11" customFormat="1">
      <c r="B1202" s="151"/>
      <c r="D1202" s="152" t="s">
        <v>160</v>
      </c>
      <c r="E1202" s="153" t="s">
        <v>1</v>
      </c>
      <c r="F1202" s="154" t="s">
        <v>1279</v>
      </c>
      <c r="H1202" s="153" t="s">
        <v>1</v>
      </c>
      <c r="I1202" s="155"/>
      <c r="L1202" s="151"/>
      <c r="M1202" s="156"/>
      <c r="T1202" s="157"/>
      <c r="AT1202" s="153" t="s">
        <v>160</v>
      </c>
      <c r="AU1202" s="153" t="s">
        <v>89</v>
      </c>
      <c r="AV1202" s="11" t="s">
        <v>82</v>
      </c>
      <c r="AW1202" s="11" t="s">
        <v>31</v>
      </c>
      <c r="AX1202" s="11" t="s">
        <v>76</v>
      </c>
      <c r="AY1202" s="153" t="s">
        <v>156</v>
      </c>
    </row>
    <row r="1203" spans="2:65" s="11" customFormat="1" ht="33.75">
      <c r="B1203" s="151"/>
      <c r="D1203" s="152" t="s">
        <v>160</v>
      </c>
      <c r="E1203" s="153" t="s">
        <v>1</v>
      </c>
      <c r="F1203" s="154" t="s">
        <v>1280</v>
      </c>
      <c r="H1203" s="153" t="s">
        <v>1</v>
      </c>
      <c r="I1203" s="155"/>
      <c r="L1203" s="151"/>
      <c r="M1203" s="156"/>
      <c r="T1203" s="157"/>
      <c r="AT1203" s="153" t="s">
        <v>160</v>
      </c>
      <c r="AU1203" s="153" t="s">
        <v>89</v>
      </c>
      <c r="AV1203" s="11" t="s">
        <v>82</v>
      </c>
      <c r="AW1203" s="11" t="s">
        <v>31</v>
      </c>
      <c r="AX1203" s="11" t="s">
        <v>76</v>
      </c>
      <c r="AY1203" s="153" t="s">
        <v>156</v>
      </c>
    </row>
    <row r="1204" spans="2:65" s="11" customFormat="1" ht="22.5">
      <c r="B1204" s="151"/>
      <c r="D1204" s="152" t="s">
        <v>160</v>
      </c>
      <c r="E1204" s="153" t="s">
        <v>1</v>
      </c>
      <c r="F1204" s="154" t="s">
        <v>1281</v>
      </c>
      <c r="H1204" s="153" t="s">
        <v>1</v>
      </c>
      <c r="I1204" s="155"/>
      <c r="L1204" s="151"/>
      <c r="M1204" s="156"/>
      <c r="T1204" s="157"/>
      <c r="AT1204" s="153" t="s">
        <v>160</v>
      </c>
      <c r="AU1204" s="153" t="s">
        <v>89</v>
      </c>
      <c r="AV1204" s="11" t="s">
        <v>82</v>
      </c>
      <c r="AW1204" s="11" t="s">
        <v>31</v>
      </c>
      <c r="AX1204" s="11" t="s">
        <v>76</v>
      </c>
      <c r="AY1204" s="153" t="s">
        <v>156</v>
      </c>
    </row>
    <row r="1205" spans="2:65" s="11" customFormat="1">
      <c r="B1205" s="151"/>
      <c r="D1205" s="152" t="s">
        <v>160</v>
      </c>
      <c r="E1205" s="153" t="s">
        <v>1</v>
      </c>
      <c r="F1205" s="154" t="s">
        <v>1282</v>
      </c>
      <c r="H1205" s="153" t="s">
        <v>1</v>
      </c>
      <c r="I1205" s="155"/>
      <c r="L1205" s="151"/>
      <c r="M1205" s="156"/>
      <c r="T1205" s="157"/>
      <c r="AT1205" s="153" t="s">
        <v>160</v>
      </c>
      <c r="AU1205" s="153" t="s">
        <v>89</v>
      </c>
      <c r="AV1205" s="11" t="s">
        <v>82</v>
      </c>
      <c r="AW1205" s="11" t="s">
        <v>31</v>
      </c>
      <c r="AX1205" s="11" t="s">
        <v>76</v>
      </c>
      <c r="AY1205" s="153" t="s">
        <v>156</v>
      </c>
    </row>
    <row r="1206" spans="2:65" s="11" customFormat="1" ht="22.5">
      <c r="B1206" s="151"/>
      <c r="D1206" s="152" t="s">
        <v>160</v>
      </c>
      <c r="E1206" s="153" t="s">
        <v>1</v>
      </c>
      <c r="F1206" s="154" t="s">
        <v>1283</v>
      </c>
      <c r="H1206" s="153" t="s">
        <v>1</v>
      </c>
      <c r="I1206" s="155"/>
      <c r="L1206" s="151"/>
      <c r="M1206" s="156"/>
      <c r="T1206" s="157"/>
      <c r="AT1206" s="153" t="s">
        <v>160</v>
      </c>
      <c r="AU1206" s="153" t="s">
        <v>89</v>
      </c>
      <c r="AV1206" s="11" t="s">
        <v>82</v>
      </c>
      <c r="AW1206" s="11" t="s">
        <v>31</v>
      </c>
      <c r="AX1206" s="11" t="s">
        <v>76</v>
      </c>
      <c r="AY1206" s="153" t="s">
        <v>156</v>
      </c>
    </row>
    <row r="1207" spans="2:65" s="11" customFormat="1" ht="22.5">
      <c r="B1207" s="151"/>
      <c r="D1207" s="152" t="s">
        <v>160</v>
      </c>
      <c r="E1207" s="153" t="s">
        <v>1</v>
      </c>
      <c r="F1207" s="154" t="s">
        <v>1284</v>
      </c>
      <c r="H1207" s="153" t="s">
        <v>1</v>
      </c>
      <c r="I1207" s="155"/>
      <c r="L1207" s="151"/>
      <c r="M1207" s="156"/>
      <c r="T1207" s="157"/>
      <c r="AT1207" s="153" t="s">
        <v>160</v>
      </c>
      <c r="AU1207" s="153" t="s">
        <v>89</v>
      </c>
      <c r="AV1207" s="11" t="s">
        <v>82</v>
      </c>
      <c r="AW1207" s="11" t="s">
        <v>31</v>
      </c>
      <c r="AX1207" s="11" t="s">
        <v>76</v>
      </c>
      <c r="AY1207" s="153" t="s">
        <v>156</v>
      </c>
    </row>
    <row r="1208" spans="2:65" s="11" customFormat="1">
      <c r="B1208" s="151"/>
      <c r="D1208" s="152" t="s">
        <v>160</v>
      </c>
      <c r="E1208" s="153" t="s">
        <v>1</v>
      </c>
      <c r="F1208" s="154" t="s">
        <v>1285</v>
      </c>
      <c r="H1208" s="153" t="s">
        <v>1</v>
      </c>
      <c r="I1208" s="155"/>
      <c r="L1208" s="151"/>
      <c r="M1208" s="156"/>
      <c r="T1208" s="157"/>
      <c r="AT1208" s="153" t="s">
        <v>160</v>
      </c>
      <c r="AU1208" s="153" t="s">
        <v>89</v>
      </c>
      <c r="AV1208" s="11" t="s">
        <v>82</v>
      </c>
      <c r="AW1208" s="11" t="s">
        <v>31</v>
      </c>
      <c r="AX1208" s="11" t="s">
        <v>76</v>
      </c>
      <c r="AY1208" s="153" t="s">
        <v>156</v>
      </c>
    </row>
    <row r="1209" spans="2:65" s="13" customFormat="1">
      <c r="B1209" s="165"/>
      <c r="D1209" s="152" t="s">
        <v>160</v>
      </c>
      <c r="E1209" s="166" t="s">
        <v>1</v>
      </c>
      <c r="F1209" s="167" t="s">
        <v>1171</v>
      </c>
      <c r="H1209" s="168">
        <v>7</v>
      </c>
      <c r="I1209" s="169"/>
      <c r="L1209" s="165"/>
      <c r="M1209" s="170"/>
      <c r="T1209" s="171"/>
      <c r="AT1209" s="166" t="s">
        <v>160</v>
      </c>
      <c r="AU1209" s="166" t="s">
        <v>89</v>
      </c>
      <c r="AV1209" s="13" t="s">
        <v>155</v>
      </c>
      <c r="AW1209" s="13" t="s">
        <v>31</v>
      </c>
      <c r="AX1209" s="13" t="s">
        <v>82</v>
      </c>
      <c r="AY1209" s="166" t="s">
        <v>156</v>
      </c>
    </row>
    <row r="1210" spans="2:65" s="1" customFormat="1" ht="21.75" customHeight="1">
      <c r="B1210" s="136"/>
      <c r="C1210" s="137" t="s">
        <v>1286</v>
      </c>
      <c r="D1210" s="137" t="s">
        <v>157</v>
      </c>
      <c r="E1210" s="138" t="s">
        <v>1287</v>
      </c>
      <c r="F1210" s="139" t="s">
        <v>1288</v>
      </c>
      <c r="G1210" s="140" t="s">
        <v>333</v>
      </c>
      <c r="H1210" s="141">
        <v>27</v>
      </c>
      <c r="I1210" s="142"/>
      <c r="J1210" s="143">
        <v>0</v>
      </c>
      <c r="K1210" s="144"/>
      <c r="L1210" s="32"/>
      <c r="M1210" s="145" t="s">
        <v>1</v>
      </c>
      <c r="N1210" s="146" t="s">
        <v>42</v>
      </c>
      <c r="P1210" s="147">
        <f>O1210*H1210</f>
        <v>0</v>
      </c>
      <c r="Q1210" s="147">
        <v>0</v>
      </c>
      <c r="R1210" s="147">
        <f>Q1210*H1210</f>
        <v>0</v>
      </c>
      <c r="S1210" s="147">
        <v>8.0000000000000002E-3</v>
      </c>
      <c r="T1210" s="148">
        <f>S1210*H1210</f>
        <v>0.216</v>
      </c>
      <c r="AR1210" s="149" t="s">
        <v>155</v>
      </c>
      <c r="AT1210" s="149" t="s">
        <v>157</v>
      </c>
      <c r="AU1210" s="149" t="s">
        <v>89</v>
      </c>
      <c r="AY1210" s="17" t="s">
        <v>156</v>
      </c>
      <c r="BE1210" s="150">
        <f>IF(N1210="základná",J1210,0)</f>
        <v>0</v>
      </c>
      <c r="BF1210" s="150">
        <f>IF(N1210="znížená",J1210,0)</f>
        <v>0</v>
      </c>
      <c r="BG1210" s="150">
        <f>IF(N1210="zákl. prenesená",J1210,0)</f>
        <v>0</v>
      </c>
      <c r="BH1210" s="150">
        <f>IF(N1210="zníž. prenesená",J1210,0)</f>
        <v>0</v>
      </c>
      <c r="BI1210" s="150">
        <f>IF(N1210="nulová",J1210,0)</f>
        <v>0</v>
      </c>
      <c r="BJ1210" s="17" t="s">
        <v>89</v>
      </c>
      <c r="BK1210" s="150">
        <f>ROUND(I1210*H1210,2)</f>
        <v>0</v>
      </c>
      <c r="BL1210" s="17" t="s">
        <v>155</v>
      </c>
      <c r="BM1210" s="149" t="s">
        <v>1289</v>
      </c>
    </row>
    <row r="1211" spans="2:65" s="11" customFormat="1" ht="33.75">
      <c r="B1211" s="151"/>
      <c r="D1211" s="152" t="s">
        <v>160</v>
      </c>
      <c r="E1211" s="153" t="s">
        <v>1</v>
      </c>
      <c r="F1211" s="154" t="s">
        <v>1176</v>
      </c>
      <c r="H1211" s="153" t="s">
        <v>1</v>
      </c>
      <c r="I1211" s="155"/>
      <c r="L1211" s="151"/>
      <c r="M1211" s="156"/>
      <c r="T1211" s="157"/>
      <c r="AT1211" s="153" t="s">
        <v>160</v>
      </c>
      <c r="AU1211" s="153" t="s">
        <v>89</v>
      </c>
      <c r="AV1211" s="11" t="s">
        <v>82</v>
      </c>
      <c r="AW1211" s="11" t="s">
        <v>31</v>
      </c>
      <c r="AX1211" s="11" t="s">
        <v>76</v>
      </c>
      <c r="AY1211" s="153" t="s">
        <v>156</v>
      </c>
    </row>
    <row r="1212" spans="2:65" s="11" customFormat="1">
      <c r="B1212" s="151"/>
      <c r="D1212" s="152" t="s">
        <v>160</v>
      </c>
      <c r="E1212" s="153" t="s">
        <v>1</v>
      </c>
      <c r="F1212" s="154" t="s">
        <v>1290</v>
      </c>
      <c r="H1212" s="153" t="s">
        <v>1</v>
      </c>
      <c r="I1212" s="155"/>
      <c r="L1212" s="151"/>
      <c r="M1212" s="156"/>
      <c r="T1212" s="157"/>
      <c r="AT1212" s="153" t="s">
        <v>160</v>
      </c>
      <c r="AU1212" s="153" t="s">
        <v>89</v>
      </c>
      <c r="AV1212" s="11" t="s">
        <v>82</v>
      </c>
      <c r="AW1212" s="11" t="s">
        <v>31</v>
      </c>
      <c r="AX1212" s="11" t="s">
        <v>76</v>
      </c>
      <c r="AY1212" s="153" t="s">
        <v>156</v>
      </c>
    </row>
    <row r="1213" spans="2:65" s="12" customFormat="1">
      <c r="B1213" s="158"/>
      <c r="D1213" s="152" t="s">
        <v>160</v>
      </c>
      <c r="E1213" s="159" t="s">
        <v>1</v>
      </c>
      <c r="F1213" s="160" t="s">
        <v>1291</v>
      </c>
      <c r="H1213" s="161">
        <v>20</v>
      </c>
      <c r="I1213" s="162"/>
      <c r="L1213" s="158"/>
      <c r="M1213" s="163"/>
      <c r="T1213" s="164"/>
      <c r="AT1213" s="159" t="s">
        <v>160</v>
      </c>
      <c r="AU1213" s="159" t="s">
        <v>89</v>
      </c>
      <c r="AV1213" s="12" t="s">
        <v>89</v>
      </c>
      <c r="AW1213" s="12" t="s">
        <v>31</v>
      </c>
      <c r="AX1213" s="12" t="s">
        <v>76</v>
      </c>
      <c r="AY1213" s="159" t="s">
        <v>156</v>
      </c>
    </row>
    <row r="1214" spans="2:65" s="12" customFormat="1">
      <c r="B1214" s="158"/>
      <c r="D1214" s="152" t="s">
        <v>160</v>
      </c>
      <c r="E1214" s="159" t="s">
        <v>1</v>
      </c>
      <c r="F1214" s="160" t="s">
        <v>1292</v>
      </c>
      <c r="H1214" s="161">
        <v>6</v>
      </c>
      <c r="I1214" s="162"/>
      <c r="L1214" s="158"/>
      <c r="M1214" s="163"/>
      <c r="T1214" s="164"/>
      <c r="AT1214" s="159" t="s">
        <v>160</v>
      </c>
      <c r="AU1214" s="159" t="s">
        <v>89</v>
      </c>
      <c r="AV1214" s="12" t="s">
        <v>89</v>
      </c>
      <c r="AW1214" s="12" t="s">
        <v>31</v>
      </c>
      <c r="AX1214" s="12" t="s">
        <v>76</v>
      </c>
      <c r="AY1214" s="159" t="s">
        <v>156</v>
      </c>
    </row>
    <row r="1215" spans="2:65" s="12" customFormat="1">
      <c r="B1215" s="158"/>
      <c r="D1215" s="152" t="s">
        <v>160</v>
      </c>
      <c r="E1215" s="159" t="s">
        <v>1</v>
      </c>
      <c r="F1215" s="160" t="s">
        <v>1293</v>
      </c>
      <c r="H1215" s="161">
        <v>1</v>
      </c>
      <c r="I1215" s="162"/>
      <c r="L1215" s="158"/>
      <c r="M1215" s="163"/>
      <c r="T1215" s="164"/>
      <c r="AT1215" s="159" t="s">
        <v>160</v>
      </c>
      <c r="AU1215" s="159" t="s">
        <v>89</v>
      </c>
      <c r="AV1215" s="12" t="s">
        <v>89</v>
      </c>
      <c r="AW1215" s="12" t="s">
        <v>31</v>
      </c>
      <c r="AX1215" s="12" t="s">
        <v>76</v>
      </c>
      <c r="AY1215" s="159" t="s">
        <v>156</v>
      </c>
    </row>
    <row r="1216" spans="2:65" s="15" customFormat="1">
      <c r="B1216" s="193"/>
      <c r="D1216" s="152" t="s">
        <v>160</v>
      </c>
      <c r="E1216" s="194" t="s">
        <v>1</v>
      </c>
      <c r="F1216" s="195" t="s">
        <v>278</v>
      </c>
      <c r="H1216" s="196">
        <v>27</v>
      </c>
      <c r="I1216" s="197"/>
      <c r="L1216" s="193"/>
      <c r="M1216" s="198"/>
      <c r="T1216" s="199"/>
      <c r="AT1216" s="194" t="s">
        <v>160</v>
      </c>
      <c r="AU1216" s="194" t="s">
        <v>89</v>
      </c>
      <c r="AV1216" s="15" t="s">
        <v>163</v>
      </c>
      <c r="AW1216" s="15" t="s">
        <v>31</v>
      </c>
      <c r="AX1216" s="15" t="s">
        <v>76</v>
      </c>
      <c r="AY1216" s="194" t="s">
        <v>156</v>
      </c>
    </row>
    <row r="1217" spans="2:65" s="11" customFormat="1" ht="33.75">
      <c r="B1217" s="151"/>
      <c r="D1217" s="152" t="s">
        <v>160</v>
      </c>
      <c r="E1217" s="153" t="s">
        <v>1</v>
      </c>
      <c r="F1217" s="154" t="s">
        <v>1294</v>
      </c>
      <c r="H1217" s="153" t="s">
        <v>1</v>
      </c>
      <c r="I1217" s="155"/>
      <c r="L1217" s="151"/>
      <c r="M1217" s="156"/>
      <c r="T1217" s="157"/>
      <c r="AT1217" s="153" t="s">
        <v>160</v>
      </c>
      <c r="AU1217" s="153" t="s">
        <v>89</v>
      </c>
      <c r="AV1217" s="11" t="s">
        <v>82</v>
      </c>
      <c r="AW1217" s="11" t="s">
        <v>31</v>
      </c>
      <c r="AX1217" s="11" t="s">
        <v>76</v>
      </c>
      <c r="AY1217" s="153" t="s">
        <v>156</v>
      </c>
    </row>
    <row r="1218" spans="2:65" s="11" customFormat="1" ht="22.5">
      <c r="B1218" s="151"/>
      <c r="D1218" s="152" t="s">
        <v>160</v>
      </c>
      <c r="E1218" s="153" t="s">
        <v>1</v>
      </c>
      <c r="F1218" s="154" t="s">
        <v>1295</v>
      </c>
      <c r="H1218" s="153" t="s">
        <v>1</v>
      </c>
      <c r="I1218" s="155"/>
      <c r="L1218" s="151"/>
      <c r="M1218" s="156"/>
      <c r="T1218" s="157"/>
      <c r="AT1218" s="153" t="s">
        <v>160</v>
      </c>
      <c r="AU1218" s="153" t="s">
        <v>89</v>
      </c>
      <c r="AV1218" s="11" t="s">
        <v>82</v>
      </c>
      <c r="AW1218" s="11" t="s">
        <v>31</v>
      </c>
      <c r="AX1218" s="11" t="s">
        <v>76</v>
      </c>
      <c r="AY1218" s="153" t="s">
        <v>156</v>
      </c>
    </row>
    <row r="1219" spans="2:65" s="13" customFormat="1">
      <c r="B1219" s="165"/>
      <c r="D1219" s="152" t="s">
        <v>160</v>
      </c>
      <c r="E1219" s="166" t="s">
        <v>1</v>
      </c>
      <c r="F1219" s="167" t="s">
        <v>1171</v>
      </c>
      <c r="H1219" s="168">
        <v>27</v>
      </c>
      <c r="I1219" s="169"/>
      <c r="L1219" s="165"/>
      <c r="M1219" s="170"/>
      <c r="T1219" s="171"/>
      <c r="AT1219" s="166" t="s">
        <v>160</v>
      </c>
      <c r="AU1219" s="166" t="s">
        <v>89</v>
      </c>
      <c r="AV1219" s="13" t="s">
        <v>155</v>
      </c>
      <c r="AW1219" s="13" t="s">
        <v>31</v>
      </c>
      <c r="AX1219" s="13" t="s">
        <v>82</v>
      </c>
      <c r="AY1219" s="166" t="s">
        <v>156</v>
      </c>
    </row>
    <row r="1220" spans="2:65" s="1" customFormat="1" ht="21.75" customHeight="1">
      <c r="B1220" s="136"/>
      <c r="C1220" s="137" t="s">
        <v>1296</v>
      </c>
      <c r="D1220" s="137" t="s">
        <v>157</v>
      </c>
      <c r="E1220" s="138" t="s">
        <v>1297</v>
      </c>
      <c r="F1220" s="139" t="s">
        <v>1298</v>
      </c>
      <c r="G1220" s="140" t="s">
        <v>333</v>
      </c>
      <c r="H1220" s="141">
        <v>12</v>
      </c>
      <c r="I1220" s="142"/>
      <c r="J1220" s="143">
        <v>0</v>
      </c>
      <c r="K1220" s="144"/>
      <c r="L1220" s="32"/>
      <c r="M1220" s="145" t="s">
        <v>1</v>
      </c>
      <c r="N1220" s="146" t="s">
        <v>42</v>
      </c>
      <c r="P1220" s="147">
        <f>O1220*H1220</f>
        <v>0</v>
      </c>
      <c r="Q1220" s="147">
        <v>0</v>
      </c>
      <c r="R1220" s="147">
        <f>Q1220*H1220</f>
        <v>0</v>
      </c>
      <c r="S1220" s="147">
        <v>8.0000000000000002E-3</v>
      </c>
      <c r="T1220" s="148">
        <f>S1220*H1220</f>
        <v>9.6000000000000002E-2</v>
      </c>
      <c r="AR1220" s="149" t="s">
        <v>155</v>
      </c>
      <c r="AT1220" s="149" t="s">
        <v>157</v>
      </c>
      <c r="AU1220" s="149" t="s">
        <v>89</v>
      </c>
      <c r="AY1220" s="17" t="s">
        <v>156</v>
      </c>
      <c r="BE1220" s="150">
        <f>IF(N1220="základná",J1220,0)</f>
        <v>0</v>
      </c>
      <c r="BF1220" s="150">
        <f>IF(N1220="znížená",J1220,0)</f>
        <v>0</v>
      </c>
      <c r="BG1220" s="150">
        <f>IF(N1220="zákl. prenesená",J1220,0)</f>
        <v>0</v>
      </c>
      <c r="BH1220" s="150">
        <f>IF(N1220="zníž. prenesená",J1220,0)</f>
        <v>0</v>
      </c>
      <c r="BI1220" s="150">
        <f>IF(N1220="nulová",J1220,0)</f>
        <v>0</v>
      </c>
      <c r="BJ1220" s="17" t="s">
        <v>89</v>
      </c>
      <c r="BK1220" s="150">
        <f>ROUND(I1220*H1220,2)</f>
        <v>0</v>
      </c>
      <c r="BL1220" s="17" t="s">
        <v>155</v>
      </c>
      <c r="BM1220" s="149" t="s">
        <v>1299</v>
      </c>
    </row>
    <row r="1221" spans="2:65" s="11" customFormat="1" ht="33.75">
      <c r="B1221" s="151"/>
      <c r="D1221" s="152" t="s">
        <v>160</v>
      </c>
      <c r="E1221" s="153" t="s">
        <v>1</v>
      </c>
      <c r="F1221" s="154" t="s">
        <v>1176</v>
      </c>
      <c r="H1221" s="153" t="s">
        <v>1</v>
      </c>
      <c r="I1221" s="155"/>
      <c r="L1221" s="151"/>
      <c r="M1221" s="156"/>
      <c r="T1221" s="157"/>
      <c r="AT1221" s="153" t="s">
        <v>160</v>
      </c>
      <c r="AU1221" s="153" t="s">
        <v>89</v>
      </c>
      <c r="AV1221" s="11" t="s">
        <v>82</v>
      </c>
      <c r="AW1221" s="11" t="s">
        <v>31</v>
      </c>
      <c r="AX1221" s="11" t="s">
        <v>76</v>
      </c>
      <c r="AY1221" s="153" t="s">
        <v>156</v>
      </c>
    </row>
    <row r="1222" spans="2:65" s="11" customFormat="1">
      <c r="B1222" s="151"/>
      <c r="D1222" s="152" t="s">
        <v>160</v>
      </c>
      <c r="E1222" s="153" t="s">
        <v>1</v>
      </c>
      <c r="F1222" s="154" t="s">
        <v>1300</v>
      </c>
      <c r="H1222" s="153" t="s">
        <v>1</v>
      </c>
      <c r="I1222" s="155"/>
      <c r="L1222" s="151"/>
      <c r="M1222" s="156"/>
      <c r="T1222" s="157"/>
      <c r="AT1222" s="153" t="s">
        <v>160</v>
      </c>
      <c r="AU1222" s="153" t="s">
        <v>89</v>
      </c>
      <c r="AV1222" s="11" t="s">
        <v>82</v>
      </c>
      <c r="AW1222" s="11" t="s">
        <v>31</v>
      </c>
      <c r="AX1222" s="11" t="s">
        <v>76</v>
      </c>
      <c r="AY1222" s="153" t="s">
        <v>156</v>
      </c>
    </row>
    <row r="1223" spans="2:65" s="12" customFormat="1">
      <c r="B1223" s="158"/>
      <c r="D1223" s="152" t="s">
        <v>160</v>
      </c>
      <c r="E1223" s="159" t="s">
        <v>1</v>
      </c>
      <c r="F1223" s="160" t="s">
        <v>1301</v>
      </c>
      <c r="H1223" s="161">
        <v>7</v>
      </c>
      <c r="I1223" s="162"/>
      <c r="L1223" s="158"/>
      <c r="M1223" s="163"/>
      <c r="T1223" s="164"/>
      <c r="AT1223" s="159" t="s">
        <v>160</v>
      </c>
      <c r="AU1223" s="159" t="s">
        <v>89</v>
      </c>
      <c r="AV1223" s="12" t="s">
        <v>89</v>
      </c>
      <c r="AW1223" s="12" t="s">
        <v>31</v>
      </c>
      <c r="AX1223" s="12" t="s">
        <v>76</v>
      </c>
      <c r="AY1223" s="159" t="s">
        <v>156</v>
      </c>
    </row>
    <row r="1224" spans="2:65" s="12" customFormat="1">
      <c r="B1224" s="158"/>
      <c r="D1224" s="152" t="s">
        <v>160</v>
      </c>
      <c r="E1224" s="159" t="s">
        <v>1</v>
      </c>
      <c r="F1224" s="160" t="s">
        <v>1302</v>
      </c>
      <c r="H1224" s="161">
        <v>5</v>
      </c>
      <c r="I1224" s="162"/>
      <c r="L1224" s="158"/>
      <c r="M1224" s="163"/>
      <c r="T1224" s="164"/>
      <c r="AT1224" s="159" t="s">
        <v>160</v>
      </c>
      <c r="AU1224" s="159" t="s">
        <v>89</v>
      </c>
      <c r="AV1224" s="12" t="s">
        <v>89</v>
      </c>
      <c r="AW1224" s="12" t="s">
        <v>31</v>
      </c>
      <c r="AX1224" s="12" t="s">
        <v>76</v>
      </c>
      <c r="AY1224" s="159" t="s">
        <v>156</v>
      </c>
    </row>
    <row r="1225" spans="2:65" s="12" customFormat="1">
      <c r="B1225" s="158"/>
      <c r="D1225" s="152" t="s">
        <v>160</v>
      </c>
      <c r="E1225" s="159" t="s">
        <v>1</v>
      </c>
      <c r="F1225" s="160" t="s">
        <v>1225</v>
      </c>
      <c r="H1225" s="161">
        <v>0</v>
      </c>
      <c r="I1225" s="162"/>
      <c r="L1225" s="158"/>
      <c r="M1225" s="163"/>
      <c r="T1225" s="164"/>
      <c r="AT1225" s="159" t="s">
        <v>160</v>
      </c>
      <c r="AU1225" s="159" t="s">
        <v>89</v>
      </c>
      <c r="AV1225" s="12" t="s">
        <v>89</v>
      </c>
      <c r="AW1225" s="12" t="s">
        <v>31</v>
      </c>
      <c r="AX1225" s="12" t="s">
        <v>76</v>
      </c>
      <c r="AY1225" s="159" t="s">
        <v>156</v>
      </c>
    </row>
    <row r="1226" spans="2:65" s="15" customFormat="1">
      <c r="B1226" s="193"/>
      <c r="D1226" s="152" t="s">
        <v>160</v>
      </c>
      <c r="E1226" s="194" t="s">
        <v>1</v>
      </c>
      <c r="F1226" s="195" t="s">
        <v>278</v>
      </c>
      <c r="H1226" s="196">
        <v>12</v>
      </c>
      <c r="I1226" s="197"/>
      <c r="L1226" s="193"/>
      <c r="M1226" s="198"/>
      <c r="T1226" s="199"/>
      <c r="AT1226" s="194" t="s">
        <v>160</v>
      </c>
      <c r="AU1226" s="194" t="s">
        <v>89</v>
      </c>
      <c r="AV1226" s="15" t="s">
        <v>163</v>
      </c>
      <c r="AW1226" s="15" t="s">
        <v>31</v>
      </c>
      <c r="AX1226" s="15" t="s">
        <v>76</v>
      </c>
      <c r="AY1226" s="194" t="s">
        <v>156</v>
      </c>
    </row>
    <row r="1227" spans="2:65" s="11" customFormat="1" ht="33.75">
      <c r="B1227" s="151"/>
      <c r="D1227" s="152" t="s">
        <v>160</v>
      </c>
      <c r="E1227" s="153" t="s">
        <v>1</v>
      </c>
      <c r="F1227" s="154" t="s">
        <v>1303</v>
      </c>
      <c r="H1227" s="153" t="s">
        <v>1</v>
      </c>
      <c r="I1227" s="155"/>
      <c r="L1227" s="151"/>
      <c r="M1227" s="156"/>
      <c r="T1227" s="157"/>
      <c r="AT1227" s="153" t="s">
        <v>160</v>
      </c>
      <c r="AU1227" s="153" t="s">
        <v>89</v>
      </c>
      <c r="AV1227" s="11" t="s">
        <v>82</v>
      </c>
      <c r="AW1227" s="11" t="s">
        <v>31</v>
      </c>
      <c r="AX1227" s="11" t="s">
        <v>76</v>
      </c>
      <c r="AY1227" s="153" t="s">
        <v>156</v>
      </c>
    </row>
    <row r="1228" spans="2:65" s="11" customFormat="1" ht="33.75">
      <c r="B1228" s="151"/>
      <c r="D1228" s="152" t="s">
        <v>160</v>
      </c>
      <c r="E1228" s="153" t="s">
        <v>1</v>
      </c>
      <c r="F1228" s="154" t="s">
        <v>1304</v>
      </c>
      <c r="H1228" s="153" t="s">
        <v>1</v>
      </c>
      <c r="I1228" s="155"/>
      <c r="L1228" s="151"/>
      <c r="M1228" s="156"/>
      <c r="T1228" s="157"/>
      <c r="AT1228" s="153" t="s">
        <v>160</v>
      </c>
      <c r="AU1228" s="153" t="s">
        <v>89</v>
      </c>
      <c r="AV1228" s="11" t="s">
        <v>82</v>
      </c>
      <c r="AW1228" s="11" t="s">
        <v>31</v>
      </c>
      <c r="AX1228" s="11" t="s">
        <v>76</v>
      </c>
      <c r="AY1228" s="153" t="s">
        <v>156</v>
      </c>
    </row>
    <row r="1229" spans="2:65" s="13" customFormat="1">
      <c r="B1229" s="165"/>
      <c r="D1229" s="152" t="s">
        <v>160</v>
      </c>
      <c r="E1229" s="166" t="s">
        <v>1</v>
      </c>
      <c r="F1229" s="167" t="s">
        <v>1171</v>
      </c>
      <c r="H1229" s="168">
        <v>12</v>
      </c>
      <c r="I1229" s="169"/>
      <c r="L1229" s="165"/>
      <c r="M1229" s="170"/>
      <c r="T1229" s="171"/>
      <c r="AT1229" s="166" t="s">
        <v>160</v>
      </c>
      <c r="AU1229" s="166" t="s">
        <v>89</v>
      </c>
      <c r="AV1229" s="13" t="s">
        <v>155</v>
      </c>
      <c r="AW1229" s="13" t="s">
        <v>31</v>
      </c>
      <c r="AX1229" s="13" t="s">
        <v>82</v>
      </c>
      <c r="AY1229" s="166" t="s">
        <v>156</v>
      </c>
    </row>
    <row r="1230" spans="2:65" s="1" customFormat="1" ht="21.75" customHeight="1">
      <c r="B1230" s="136"/>
      <c r="C1230" s="137" t="s">
        <v>1305</v>
      </c>
      <c r="D1230" s="137" t="s">
        <v>157</v>
      </c>
      <c r="E1230" s="138" t="s">
        <v>1306</v>
      </c>
      <c r="F1230" s="139" t="s">
        <v>1307</v>
      </c>
      <c r="G1230" s="140" t="s">
        <v>333</v>
      </c>
      <c r="H1230" s="141">
        <v>2</v>
      </c>
      <c r="I1230" s="142"/>
      <c r="J1230" s="143">
        <v>0</v>
      </c>
      <c r="K1230" s="144"/>
      <c r="L1230" s="32"/>
      <c r="M1230" s="145" t="s">
        <v>1</v>
      </c>
      <c r="N1230" s="146" t="s">
        <v>42</v>
      </c>
      <c r="P1230" s="147">
        <f>O1230*H1230</f>
        <v>0</v>
      </c>
      <c r="Q1230" s="147">
        <v>0</v>
      </c>
      <c r="R1230" s="147">
        <f>Q1230*H1230</f>
        <v>0</v>
      </c>
      <c r="S1230" s="147">
        <v>8.0000000000000002E-3</v>
      </c>
      <c r="T1230" s="148">
        <f>S1230*H1230</f>
        <v>1.6E-2</v>
      </c>
      <c r="AR1230" s="149" t="s">
        <v>155</v>
      </c>
      <c r="AT1230" s="149" t="s">
        <v>157</v>
      </c>
      <c r="AU1230" s="149" t="s">
        <v>89</v>
      </c>
      <c r="AY1230" s="17" t="s">
        <v>156</v>
      </c>
      <c r="BE1230" s="150">
        <f>IF(N1230="základná",J1230,0)</f>
        <v>0</v>
      </c>
      <c r="BF1230" s="150">
        <f>IF(N1230="znížená",J1230,0)</f>
        <v>0</v>
      </c>
      <c r="BG1230" s="150">
        <f>IF(N1230="zákl. prenesená",J1230,0)</f>
        <v>0</v>
      </c>
      <c r="BH1230" s="150">
        <f>IF(N1230="zníž. prenesená",J1230,0)</f>
        <v>0</v>
      </c>
      <c r="BI1230" s="150">
        <f>IF(N1230="nulová",J1230,0)</f>
        <v>0</v>
      </c>
      <c r="BJ1230" s="17" t="s">
        <v>89</v>
      </c>
      <c r="BK1230" s="150">
        <f>ROUND(I1230*H1230,2)</f>
        <v>0</v>
      </c>
      <c r="BL1230" s="17" t="s">
        <v>155</v>
      </c>
      <c r="BM1230" s="149" t="s">
        <v>1308</v>
      </c>
    </row>
    <row r="1231" spans="2:65" s="11" customFormat="1" ht="33.75">
      <c r="B1231" s="151"/>
      <c r="D1231" s="152" t="s">
        <v>160</v>
      </c>
      <c r="E1231" s="153" t="s">
        <v>1</v>
      </c>
      <c r="F1231" s="154" t="s">
        <v>1176</v>
      </c>
      <c r="H1231" s="153" t="s">
        <v>1</v>
      </c>
      <c r="I1231" s="155"/>
      <c r="L1231" s="151"/>
      <c r="M1231" s="156"/>
      <c r="T1231" s="157"/>
      <c r="AT1231" s="153" t="s">
        <v>160</v>
      </c>
      <c r="AU1231" s="153" t="s">
        <v>89</v>
      </c>
      <c r="AV1231" s="11" t="s">
        <v>82</v>
      </c>
      <c r="AW1231" s="11" t="s">
        <v>31</v>
      </c>
      <c r="AX1231" s="11" t="s">
        <v>76</v>
      </c>
      <c r="AY1231" s="153" t="s">
        <v>156</v>
      </c>
    </row>
    <row r="1232" spans="2:65" s="11" customFormat="1">
      <c r="B1232" s="151"/>
      <c r="D1232" s="152" t="s">
        <v>160</v>
      </c>
      <c r="E1232" s="153" t="s">
        <v>1</v>
      </c>
      <c r="F1232" s="154" t="s">
        <v>1309</v>
      </c>
      <c r="H1232" s="153" t="s">
        <v>1</v>
      </c>
      <c r="I1232" s="155"/>
      <c r="L1232" s="151"/>
      <c r="M1232" s="156"/>
      <c r="T1232" s="157"/>
      <c r="AT1232" s="153" t="s">
        <v>160</v>
      </c>
      <c r="AU1232" s="153" t="s">
        <v>89</v>
      </c>
      <c r="AV1232" s="11" t="s">
        <v>82</v>
      </c>
      <c r="AW1232" s="11" t="s">
        <v>31</v>
      </c>
      <c r="AX1232" s="11" t="s">
        <v>76</v>
      </c>
      <c r="AY1232" s="153" t="s">
        <v>156</v>
      </c>
    </row>
    <row r="1233" spans="2:65" s="12" customFormat="1">
      <c r="B1233" s="158"/>
      <c r="D1233" s="152" t="s">
        <v>160</v>
      </c>
      <c r="E1233" s="159" t="s">
        <v>1</v>
      </c>
      <c r="F1233" s="160" t="s">
        <v>1184</v>
      </c>
      <c r="H1233" s="161">
        <v>1</v>
      </c>
      <c r="I1233" s="162"/>
      <c r="L1233" s="158"/>
      <c r="M1233" s="163"/>
      <c r="T1233" s="164"/>
      <c r="AT1233" s="159" t="s">
        <v>160</v>
      </c>
      <c r="AU1233" s="159" t="s">
        <v>89</v>
      </c>
      <c r="AV1233" s="12" t="s">
        <v>89</v>
      </c>
      <c r="AW1233" s="12" t="s">
        <v>31</v>
      </c>
      <c r="AX1233" s="12" t="s">
        <v>76</v>
      </c>
      <c r="AY1233" s="159" t="s">
        <v>156</v>
      </c>
    </row>
    <row r="1234" spans="2:65" s="12" customFormat="1">
      <c r="B1234" s="158"/>
      <c r="D1234" s="152" t="s">
        <v>160</v>
      </c>
      <c r="E1234" s="159" t="s">
        <v>1</v>
      </c>
      <c r="F1234" s="160" t="s">
        <v>1204</v>
      </c>
      <c r="H1234" s="161">
        <v>1</v>
      </c>
      <c r="I1234" s="162"/>
      <c r="L1234" s="158"/>
      <c r="M1234" s="163"/>
      <c r="T1234" s="164"/>
      <c r="AT1234" s="159" t="s">
        <v>160</v>
      </c>
      <c r="AU1234" s="159" t="s">
        <v>89</v>
      </c>
      <c r="AV1234" s="12" t="s">
        <v>89</v>
      </c>
      <c r="AW1234" s="12" t="s">
        <v>31</v>
      </c>
      <c r="AX1234" s="12" t="s">
        <v>76</v>
      </c>
      <c r="AY1234" s="159" t="s">
        <v>156</v>
      </c>
    </row>
    <row r="1235" spans="2:65" s="12" customFormat="1">
      <c r="B1235" s="158"/>
      <c r="D1235" s="152" t="s">
        <v>160</v>
      </c>
      <c r="E1235" s="159" t="s">
        <v>1</v>
      </c>
      <c r="F1235" s="160" t="s">
        <v>1225</v>
      </c>
      <c r="H1235" s="161">
        <v>0</v>
      </c>
      <c r="I1235" s="162"/>
      <c r="L1235" s="158"/>
      <c r="M1235" s="163"/>
      <c r="T1235" s="164"/>
      <c r="AT1235" s="159" t="s">
        <v>160</v>
      </c>
      <c r="AU1235" s="159" t="s">
        <v>89</v>
      </c>
      <c r="AV1235" s="12" t="s">
        <v>89</v>
      </c>
      <c r="AW1235" s="12" t="s">
        <v>31</v>
      </c>
      <c r="AX1235" s="12" t="s">
        <v>76</v>
      </c>
      <c r="AY1235" s="159" t="s">
        <v>156</v>
      </c>
    </row>
    <row r="1236" spans="2:65" s="15" customFormat="1">
      <c r="B1236" s="193"/>
      <c r="D1236" s="152" t="s">
        <v>160</v>
      </c>
      <c r="E1236" s="194" t="s">
        <v>1</v>
      </c>
      <c r="F1236" s="195" t="s">
        <v>278</v>
      </c>
      <c r="H1236" s="196">
        <v>2</v>
      </c>
      <c r="I1236" s="197"/>
      <c r="L1236" s="193"/>
      <c r="M1236" s="198"/>
      <c r="T1236" s="199"/>
      <c r="AT1236" s="194" t="s">
        <v>160</v>
      </c>
      <c r="AU1236" s="194" t="s">
        <v>89</v>
      </c>
      <c r="AV1236" s="15" t="s">
        <v>163</v>
      </c>
      <c r="AW1236" s="15" t="s">
        <v>31</v>
      </c>
      <c r="AX1236" s="15" t="s">
        <v>76</v>
      </c>
      <c r="AY1236" s="194" t="s">
        <v>156</v>
      </c>
    </row>
    <row r="1237" spans="2:65" s="11" customFormat="1" ht="33.75">
      <c r="B1237" s="151"/>
      <c r="D1237" s="152" t="s">
        <v>160</v>
      </c>
      <c r="E1237" s="153" t="s">
        <v>1</v>
      </c>
      <c r="F1237" s="154" t="s">
        <v>1310</v>
      </c>
      <c r="H1237" s="153" t="s">
        <v>1</v>
      </c>
      <c r="I1237" s="155"/>
      <c r="L1237" s="151"/>
      <c r="M1237" s="156"/>
      <c r="T1237" s="157"/>
      <c r="AT1237" s="153" t="s">
        <v>160</v>
      </c>
      <c r="AU1237" s="153" t="s">
        <v>89</v>
      </c>
      <c r="AV1237" s="11" t="s">
        <v>82</v>
      </c>
      <c r="AW1237" s="11" t="s">
        <v>31</v>
      </c>
      <c r="AX1237" s="11" t="s">
        <v>76</v>
      </c>
      <c r="AY1237" s="153" t="s">
        <v>156</v>
      </c>
    </row>
    <row r="1238" spans="2:65" s="11" customFormat="1" ht="22.5">
      <c r="B1238" s="151"/>
      <c r="D1238" s="152" t="s">
        <v>160</v>
      </c>
      <c r="E1238" s="153" t="s">
        <v>1</v>
      </c>
      <c r="F1238" s="154" t="s">
        <v>1295</v>
      </c>
      <c r="H1238" s="153" t="s">
        <v>1</v>
      </c>
      <c r="I1238" s="155"/>
      <c r="L1238" s="151"/>
      <c r="M1238" s="156"/>
      <c r="T1238" s="157"/>
      <c r="AT1238" s="153" t="s">
        <v>160</v>
      </c>
      <c r="AU1238" s="153" t="s">
        <v>89</v>
      </c>
      <c r="AV1238" s="11" t="s">
        <v>82</v>
      </c>
      <c r="AW1238" s="11" t="s">
        <v>31</v>
      </c>
      <c r="AX1238" s="11" t="s">
        <v>76</v>
      </c>
      <c r="AY1238" s="153" t="s">
        <v>156</v>
      </c>
    </row>
    <row r="1239" spans="2:65" s="13" customFormat="1">
      <c r="B1239" s="165"/>
      <c r="D1239" s="152" t="s">
        <v>160</v>
      </c>
      <c r="E1239" s="166" t="s">
        <v>1</v>
      </c>
      <c r="F1239" s="167" t="s">
        <v>1171</v>
      </c>
      <c r="H1239" s="168">
        <v>2</v>
      </c>
      <c r="I1239" s="169"/>
      <c r="L1239" s="165"/>
      <c r="M1239" s="170"/>
      <c r="T1239" s="171"/>
      <c r="AT1239" s="166" t="s">
        <v>160</v>
      </c>
      <c r="AU1239" s="166" t="s">
        <v>89</v>
      </c>
      <c r="AV1239" s="13" t="s">
        <v>155</v>
      </c>
      <c r="AW1239" s="13" t="s">
        <v>31</v>
      </c>
      <c r="AX1239" s="13" t="s">
        <v>82</v>
      </c>
      <c r="AY1239" s="166" t="s">
        <v>156</v>
      </c>
    </row>
    <row r="1240" spans="2:65" s="1" customFormat="1" ht="21.75" customHeight="1">
      <c r="B1240" s="136"/>
      <c r="C1240" s="137" t="s">
        <v>1311</v>
      </c>
      <c r="D1240" s="137" t="s">
        <v>157</v>
      </c>
      <c r="E1240" s="138" t="s">
        <v>1312</v>
      </c>
      <c r="F1240" s="139" t="s">
        <v>1313</v>
      </c>
      <c r="G1240" s="140" t="s">
        <v>333</v>
      </c>
      <c r="H1240" s="141">
        <v>3</v>
      </c>
      <c r="I1240" s="142"/>
      <c r="J1240" s="143">
        <v>0</v>
      </c>
      <c r="K1240" s="144"/>
      <c r="L1240" s="32"/>
      <c r="M1240" s="145" t="s">
        <v>1</v>
      </c>
      <c r="N1240" s="146" t="s">
        <v>42</v>
      </c>
      <c r="P1240" s="147">
        <f>O1240*H1240</f>
        <v>0</v>
      </c>
      <c r="Q1240" s="147">
        <v>0</v>
      </c>
      <c r="R1240" s="147">
        <f>Q1240*H1240</f>
        <v>0</v>
      </c>
      <c r="S1240" s="147">
        <v>8.0000000000000002E-3</v>
      </c>
      <c r="T1240" s="148">
        <f>S1240*H1240</f>
        <v>2.4E-2</v>
      </c>
      <c r="AR1240" s="149" t="s">
        <v>155</v>
      </c>
      <c r="AT1240" s="149" t="s">
        <v>157</v>
      </c>
      <c r="AU1240" s="149" t="s">
        <v>89</v>
      </c>
      <c r="AY1240" s="17" t="s">
        <v>156</v>
      </c>
      <c r="BE1240" s="150">
        <f>IF(N1240="základná",J1240,0)</f>
        <v>0</v>
      </c>
      <c r="BF1240" s="150">
        <f>IF(N1240="znížená",J1240,0)</f>
        <v>0</v>
      </c>
      <c r="BG1240" s="150">
        <f>IF(N1240="zákl. prenesená",J1240,0)</f>
        <v>0</v>
      </c>
      <c r="BH1240" s="150">
        <f>IF(N1240="zníž. prenesená",J1240,0)</f>
        <v>0</v>
      </c>
      <c r="BI1240" s="150">
        <f>IF(N1240="nulová",J1240,0)</f>
        <v>0</v>
      </c>
      <c r="BJ1240" s="17" t="s">
        <v>89</v>
      </c>
      <c r="BK1240" s="150">
        <f>ROUND(I1240*H1240,2)</f>
        <v>0</v>
      </c>
      <c r="BL1240" s="17" t="s">
        <v>155</v>
      </c>
      <c r="BM1240" s="149" t="s">
        <v>1314</v>
      </c>
    </row>
    <row r="1241" spans="2:65" s="11" customFormat="1" ht="33.75">
      <c r="B1241" s="151"/>
      <c r="D1241" s="152" t="s">
        <v>160</v>
      </c>
      <c r="E1241" s="153" t="s">
        <v>1</v>
      </c>
      <c r="F1241" s="154" t="s">
        <v>1176</v>
      </c>
      <c r="H1241" s="153" t="s">
        <v>1</v>
      </c>
      <c r="I1241" s="155"/>
      <c r="L1241" s="151"/>
      <c r="M1241" s="156"/>
      <c r="T1241" s="157"/>
      <c r="AT1241" s="153" t="s">
        <v>160</v>
      </c>
      <c r="AU1241" s="153" t="s">
        <v>89</v>
      </c>
      <c r="AV1241" s="11" t="s">
        <v>82</v>
      </c>
      <c r="AW1241" s="11" t="s">
        <v>31</v>
      </c>
      <c r="AX1241" s="11" t="s">
        <v>76</v>
      </c>
      <c r="AY1241" s="153" t="s">
        <v>156</v>
      </c>
    </row>
    <row r="1242" spans="2:65" s="11" customFormat="1">
      <c r="B1242" s="151"/>
      <c r="D1242" s="152" t="s">
        <v>160</v>
      </c>
      <c r="E1242" s="153" t="s">
        <v>1</v>
      </c>
      <c r="F1242" s="154" t="s">
        <v>1315</v>
      </c>
      <c r="H1242" s="153" t="s">
        <v>1</v>
      </c>
      <c r="I1242" s="155"/>
      <c r="L1242" s="151"/>
      <c r="M1242" s="156"/>
      <c r="T1242" s="157"/>
      <c r="AT1242" s="153" t="s">
        <v>160</v>
      </c>
      <c r="AU1242" s="153" t="s">
        <v>89</v>
      </c>
      <c r="AV1242" s="11" t="s">
        <v>82</v>
      </c>
      <c r="AW1242" s="11" t="s">
        <v>31</v>
      </c>
      <c r="AX1242" s="11" t="s">
        <v>76</v>
      </c>
      <c r="AY1242" s="153" t="s">
        <v>156</v>
      </c>
    </row>
    <row r="1243" spans="2:65" s="12" customFormat="1">
      <c r="B1243" s="158"/>
      <c r="D1243" s="152" t="s">
        <v>160</v>
      </c>
      <c r="E1243" s="159" t="s">
        <v>1</v>
      </c>
      <c r="F1243" s="160" t="s">
        <v>1168</v>
      </c>
      <c r="H1243" s="161">
        <v>2</v>
      </c>
      <c r="I1243" s="162"/>
      <c r="L1243" s="158"/>
      <c r="M1243" s="163"/>
      <c r="T1243" s="164"/>
      <c r="AT1243" s="159" t="s">
        <v>160</v>
      </c>
      <c r="AU1243" s="159" t="s">
        <v>89</v>
      </c>
      <c r="AV1243" s="12" t="s">
        <v>89</v>
      </c>
      <c r="AW1243" s="12" t="s">
        <v>31</v>
      </c>
      <c r="AX1243" s="12" t="s">
        <v>76</v>
      </c>
      <c r="AY1243" s="159" t="s">
        <v>156</v>
      </c>
    </row>
    <row r="1244" spans="2:65" s="12" customFormat="1">
      <c r="B1244" s="158"/>
      <c r="D1244" s="152" t="s">
        <v>160</v>
      </c>
      <c r="E1244" s="159" t="s">
        <v>1</v>
      </c>
      <c r="F1244" s="160" t="s">
        <v>1204</v>
      </c>
      <c r="H1244" s="161">
        <v>1</v>
      </c>
      <c r="I1244" s="162"/>
      <c r="L1244" s="158"/>
      <c r="M1244" s="163"/>
      <c r="T1244" s="164"/>
      <c r="AT1244" s="159" t="s">
        <v>160</v>
      </c>
      <c r="AU1244" s="159" t="s">
        <v>89</v>
      </c>
      <c r="AV1244" s="12" t="s">
        <v>89</v>
      </c>
      <c r="AW1244" s="12" t="s">
        <v>31</v>
      </c>
      <c r="AX1244" s="12" t="s">
        <v>76</v>
      </c>
      <c r="AY1244" s="159" t="s">
        <v>156</v>
      </c>
    </row>
    <row r="1245" spans="2:65" s="12" customFormat="1">
      <c r="B1245" s="158"/>
      <c r="D1245" s="152" t="s">
        <v>160</v>
      </c>
      <c r="E1245" s="159" t="s">
        <v>1</v>
      </c>
      <c r="F1245" s="160" t="s">
        <v>1225</v>
      </c>
      <c r="H1245" s="161">
        <v>0</v>
      </c>
      <c r="I1245" s="162"/>
      <c r="L1245" s="158"/>
      <c r="M1245" s="163"/>
      <c r="T1245" s="164"/>
      <c r="AT1245" s="159" t="s">
        <v>160</v>
      </c>
      <c r="AU1245" s="159" t="s">
        <v>89</v>
      </c>
      <c r="AV1245" s="12" t="s">
        <v>89</v>
      </c>
      <c r="AW1245" s="12" t="s">
        <v>31</v>
      </c>
      <c r="AX1245" s="12" t="s">
        <v>76</v>
      </c>
      <c r="AY1245" s="159" t="s">
        <v>156</v>
      </c>
    </row>
    <row r="1246" spans="2:65" s="15" customFormat="1">
      <c r="B1246" s="193"/>
      <c r="D1246" s="152" t="s">
        <v>160</v>
      </c>
      <c r="E1246" s="194" t="s">
        <v>1</v>
      </c>
      <c r="F1246" s="195" t="s">
        <v>278</v>
      </c>
      <c r="H1246" s="196">
        <v>3</v>
      </c>
      <c r="I1246" s="197"/>
      <c r="L1246" s="193"/>
      <c r="M1246" s="198"/>
      <c r="T1246" s="199"/>
      <c r="AT1246" s="194" t="s">
        <v>160</v>
      </c>
      <c r="AU1246" s="194" t="s">
        <v>89</v>
      </c>
      <c r="AV1246" s="15" t="s">
        <v>163</v>
      </c>
      <c r="AW1246" s="15" t="s">
        <v>31</v>
      </c>
      <c r="AX1246" s="15" t="s">
        <v>76</v>
      </c>
      <c r="AY1246" s="194" t="s">
        <v>156</v>
      </c>
    </row>
    <row r="1247" spans="2:65" s="11" customFormat="1" ht="33.75">
      <c r="B1247" s="151"/>
      <c r="D1247" s="152" t="s">
        <v>160</v>
      </c>
      <c r="E1247" s="153" t="s">
        <v>1</v>
      </c>
      <c r="F1247" s="154" t="s">
        <v>1316</v>
      </c>
      <c r="H1247" s="153" t="s">
        <v>1</v>
      </c>
      <c r="I1247" s="155"/>
      <c r="L1247" s="151"/>
      <c r="M1247" s="156"/>
      <c r="T1247" s="157"/>
      <c r="AT1247" s="153" t="s">
        <v>160</v>
      </c>
      <c r="AU1247" s="153" t="s">
        <v>89</v>
      </c>
      <c r="AV1247" s="11" t="s">
        <v>82</v>
      </c>
      <c r="AW1247" s="11" t="s">
        <v>31</v>
      </c>
      <c r="AX1247" s="11" t="s">
        <v>76</v>
      </c>
      <c r="AY1247" s="153" t="s">
        <v>156</v>
      </c>
    </row>
    <row r="1248" spans="2:65" s="11" customFormat="1" ht="22.5">
      <c r="B1248" s="151"/>
      <c r="D1248" s="152" t="s">
        <v>160</v>
      </c>
      <c r="E1248" s="153" t="s">
        <v>1</v>
      </c>
      <c r="F1248" s="154" t="s">
        <v>1295</v>
      </c>
      <c r="H1248" s="153" t="s">
        <v>1</v>
      </c>
      <c r="I1248" s="155"/>
      <c r="L1248" s="151"/>
      <c r="M1248" s="156"/>
      <c r="T1248" s="157"/>
      <c r="AT1248" s="153" t="s">
        <v>160</v>
      </c>
      <c r="AU1248" s="153" t="s">
        <v>89</v>
      </c>
      <c r="AV1248" s="11" t="s">
        <v>82</v>
      </c>
      <c r="AW1248" s="11" t="s">
        <v>31</v>
      </c>
      <c r="AX1248" s="11" t="s">
        <v>76</v>
      </c>
      <c r="AY1248" s="153" t="s">
        <v>156</v>
      </c>
    </row>
    <row r="1249" spans="2:65" s="13" customFormat="1">
      <c r="B1249" s="165"/>
      <c r="D1249" s="152" t="s">
        <v>160</v>
      </c>
      <c r="E1249" s="166" t="s">
        <v>1</v>
      </c>
      <c r="F1249" s="167" t="s">
        <v>1171</v>
      </c>
      <c r="H1249" s="168">
        <v>3</v>
      </c>
      <c r="I1249" s="169"/>
      <c r="L1249" s="165"/>
      <c r="M1249" s="170"/>
      <c r="T1249" s="171"/>
      <c r="AT1249" s="166" t="s">
        <v>160</v>
      </c>
      <c r="AU1249" s="166" t="s">
        <v>89</v>
      </c>
      <c r="AV1249" s="13" t="s">
        <v>155</v>
      </c>
      <c r="AW1249" s="13" t="s">
        <v>31</v>
      </c>
      <c r="AX1249" s="13" t="s">
        <v>82</v>
      </c>
      <c r="AY1249" s="166" t="s">
        <v>156</v>
      </c>
    </row>
    <row r="1250" spans="2:65" s="1" customFormat="1" ht="21.75" customHeight="1">
      <c r="B1250" s="136"/>
      <c r="C1250" s="137" t="s">
        <v>1317</v>
      </c>
      <c r="D1250" s="137" t="s">
        <v>157</v>
      </c>
      <c r="E1250" s="138" t="s">
        <v>1318</v>
      </c>
      <c r="F1250" s="139" t="s">
        <v>1319</v>
      </c>
      <c r="G1250" s="140" t="s">
        <v>333</v>
      </c>
      <c r="H1250" s="141">
        <v>6</v>
      </c>
      <c r="I1250" s="142"/>
      <c r="J1250" s="143">
        <v>0</v>
      </c>
      <c r="K1250" s="144"/>
      <c r="L1250" s="32"/>
      <c r="M1250" s="145" t="s">
        <v>1</v>
      </c>
      <c r="N1250" s="146" t="s">
        <v>42</v>
      </c>
      <c r="P1250" s="147">
        <f>O1250*H1250</f>
        <v>0</v>
      </c>
      <c r="Q1250" s="147">
        <v>0</v>
      </c>
      <c r="R1250" s="147">
        <f>Q1250*H1250</f>
        <v>0</v>
      </c>
      <c r="S1250" s="147">
        <v>8.0000000000000002E-3</v>
      </c>
      <c r="T1250" s="148">
        <f>S1250*H1250</f>
        <v>4.8000000000000001E-2</v>
      </c>
      <c r="AR1250" s="149" t="s">
        <v>155</v>
      </c>
      <c r="AT1250" s="149" t="s">
        <v>157</v>
      </c>
      <c r="AU1250" s="149" t="s">
        <v>89</v>
      </c>
      <c r="AY1250" s="17" t="s">
        <v>156</v>
      </c>
      <c r="BE1250" s="150">
        <f>IF(N1250="základná",J1250,0)</f>
        <v>0</v>
      </c>
      <c r="BF1250" s="150">
        <f>IF(N1250="znížená",J1250,0)</f>
        <v>0</v>
      </c>
      <c r="BG1250" s="150">
        <f>IF(N1250="zákl. prenesená",J1250,0)</f>
        <v>0</v>
      </c>
      <c r="BH1250" s="150">
        <f>IF(N1250="zníž. prenesená",J1250,0)</f>
        <v>0</v>
      </c>
      <c r="BI1250" s="150">
        <f>IF(N1250="nulová",J1250,0)</f>
        <v>0</v>
      </c>
      <c r="BJ1250" s="17" t="s">
        <v>89</v>
      </c>
      <c r="BK1250" s="150">
        <f>ROUND(I1250*H1250,2)</f>
        <v>0</v>
      </c>
      <c r="BL1250" s="17" t="s">
        <v>155</v>
      </c>
      <c r="BM1250" s="149" t="s">
        <v>1320</v>
      </c>
    </row>
    <row r="1251" spans="2:65" s="11" customFormat="1" ht="33.75">
      <c r="B1251" s="151"/>
      <c r="D1251" s="152" t="s">
        <v>160</v>
      </c>
      <c r="E1251" s="153" t="s">
        <v>1</v>
      </c>
      <c r="F1251" s="154" t="s">
        <v>1176</v>
      </c>
      <c r="H1251" s="153" t="s">
        <v>1</v>
      </c>
      <c r="I1251" s="155"/>
      <c r="L1251" s="151"/>
      <c r="M1251" s="156"/>
      <c r="T1251" s="157"/>
      <c r="AT1251" s="153" t="s">
        <v>160</v>
      </c>
      <c r="AU1251" s="153" t="s">
        <v>89</v>
      </c>
      <c r="AV1251" s="11" t="s">
        <v>82</v>
      </c>
      <c r="AW1251" s="11" t="s">
        <v>31</v>
      </c>
      <c r="AX1251" s="11" t="s">
        <v>76</v>
      </c>
      <c r="AY1251" s="153" t="s">
        <v>156</v>
      </c>
    </row>
    <row r="1252" spans="2:65" s="11" customFormat="1">
      <c r="B1252" s="151"/>
      <c r="D1252" s="152" t="s">
        <v>160</v>
      </c>
      <c r="E1252" s="153" t="s">
        <v>1</v>
      </c>
      <c r="F1252" s="154" t="s">
        <v>1321</v>
      </c>
      <c r="H1252" s="153" t="s">
        <v>1</v>
      </c>
      <c r="I1252" s="155"/>
      <c r="L1252" s="151"/>
      <c r="M1252" s="156"/>
      <c r="T1252" s="157"/>
      <c r="AT1252" s="153" t="s">
        <v>160</v>
      </c>
      <c r="AU1252" s="153" t="s">
        <v>89</v>
      </c>
      <c r="AV1252" s="11" t="s">
        <v>82</v>
      </c>
      <c r="AW1252" s="11" t="s">
        <v>31</v>
      </c>
      <c r="AX1252" s="11" t="s">
        <v>76</v>
      </c>
      <c r="AY1252" s="153" t="s">
        <v>156</v>
      </c>
    </row>
    <row r="1253" spans="2:65" s="12" customFormat="1">
      <c r="B1253" s="158"/>
      <c r="D1253" s="152" t="s">
        <v>160</v>
      </c>
      <c r="E1253" s="159" t="s">
        <v>1</v>
      </c>
      <c r="F1253" s="160" t="s">
        <v>1278</v>
      </c>
      <c r="H1253" s="161">
        <v>6</v>
      </c>
      <c r="I1253" s="162"/>
      <c r="L1253" s="158"/>
      <c r="M1253" s="163"/>
      <c r="T1253" s="164"/>
      <c r="AT1253" s="159" t="s">
        <v>160</v>
      </c>
      <c r="AU1253" s="159" t="s">
        <v>89</v>
      </c>
      <c r="AV1253" s="12" t="s">
        <v>89</v>
      </c>
      <c r="AW1253" s="12" t="s">
        <v>31</v>
      </c>
      <c r="AX1253" s="12" t="s">
        <v>76</v>
      </c>
      <c r="AY1253" s="159" t="s">
        <v>156</v>
      </c>
    </row>
    <row r="1254" spans="2:65" s="12" customFormat="1">
      <c r="B1254" s="158"/>
      <c r="D1254" s="152" t="s">
        <v>160</v>
      </c>
      <c r="E1254" s="159" t="s">
        <v>1</v>
      </c>
      <c r="F1254" s="160" t="s">
        <v>1322</v>
      </c>
      <c r="H1254" s="161">
        <v>0</v>
      </c>
      <c r="I1254" s="162"/>
      <c r="L1254" s="158"/>
      <c r="M1254" s="163"/>
      <c r="T1254" s="164"/>
      <c r="AT1254" s="159" t="s">
        <v>160</v>
      </c>
      <c r="AU1254" s="159" t="s">
        <v>89</v>
      </c>
      <c r="AV1254" s="12" t="s">
        <v>89</v>
      </c>
      <c r="AW1254" s="12" t="s">
        <v>31</v>
      </c>
      <c r="AX1254" s="12" t="s">
        <v>76</v>
      </c>
      <c r="AY1254" s="159" t="s">
        <v>156</v>
      </c>
    </row>
    <row r="1255" spans="2:65" s="12" customFormat="1">
      <c r="B1255" s="158"/>
      <c r="D1255" s="152" t="s">
        <v>160</v>
      </c>
      <c r="E1255" s="159" t="s">
        <v>1</v>
      </c>
      <c r="F1255" s="160" t="s">
        <v>1225</v>
      </c>
      <c r="H1255" s="161">
        <v>0</v>
      </c>
      <c r="I1255" s="162"/>
      <c r="L1255" s="158"/>
      <c r="M1255" s="163"/>
      <c r="T1255" s="164"/>
      <c r="AT1255" s="159" t="s">
        <v>160</v>
      </c>
      <c r="AU1255" s="159" t="s">
        <v>89</v>
      </c>
      <c r="AV1255" s="12" t="s">
        <v>89</v>
      </c>
      <c r="AW1255" s="12" t="s">
        <v>31</v>
      </c>
      <c r="AX1255" s="12" t="s">
        <v>76</v>
      </c>
      <c r="AY1255" s="159" t="s">
        <v>156</v>
      </c>
    </row>
    <row r="1256" spans="2:65" s="15" customFormat="1">
      <c r="B1256" s="193"/>
      <c r="D1256" s="152" t="s">
        <v>160</v>
      </c>
      <c r="E1256" s="194" t="s">
        <v>1</v>
      </c>
      <c r="F1256" s="195" t="s">
        <v>278</v>
      </c>
      <c r="H1256" s="196">
        <v>6</v>
      </c>
      <c r="I1256" s="197"/>
      <c r="L1256" s="193"/>
      <c r="M1256" s="198"/>
      <c r="T1256" s="199"/>
      <c r="AT1256" s="194" t="s">
        <v>160</v>
      </c>
      <c r="AU1256" s="194" t="s">
        <v>89</v>
      </c>
      <c r="AV1256" s="15" t="s">
        <v>163</v>
      </c>
      <c r="AW1256" s="15" t="s">
        <v>31</v>
      </c>
      <c r="AX1256" s="15" t="s">
        <v>76</v>
      </c>
      <c r="AY1256" s="194" t="s">
        <v>156</v>
      </c>
    </row>
    <row r="1257" spans="2:65" s="13" customFormat="1">
      <c r="B1257" s="165"/>
      <c r="D1257" s="152" t="s">
        <v>160</v>
      </c>
      <c r="E1257" s="166" t="s">
        <v>1</v>
      </c>
      <c r="F1257" s="167" t="s">
        <v>1171</v>
      </c>
      <c r="H1257" s="168">
        <v>6</v>
      </c>
      <c r="I1257" s="169"/>
      <c r="L1257" s="165"/>
      <c r="M1257" s="170"/>
      <c r="T1257" s="171"/>
      <c r="AT1257" s="166" t="s">
        <v>160</v>
      </c>
      <c r="AU1257" s="166" t="s">
        <v>89</v>
      </c>
      <c r="AV1257" s="13" t="s">
        <v>155</v>
      </c>
      <c r="AW1257" s="13" t="s">
        <v>31</v>
      </c>
      <c r="AX1257" s="13" t="s">
        <v>82</v>
      </c>
      <c r="AY1257" s="166" t="s">
        <v>156</v>
      </c>
    </row>
    <row r="1258" spans="2:65" s="1" customFormat="1" ht="21.75" customHeight="1">
      <c r="B1258" s="136"/>
      <c r="C1258" s="137" t="s">
        <v>1323</v>
      </c>
      <c r="D1258" s="137" t="s">
        <v>157</v>
      </c>
      <c r="E1258" s="138" t="s">
        <v>1324</v>
      </c>
      <c r="F1258" s="139" t="s">
        <v>1325</v>
      </c>
      <c r="G1258" s="140" t="s">
        <v>333</v>
      </c>
      <c r="H1258" s="141">
        <v>1</v>
      </c>
      <c r="I1258" s="142"/>
      <c r="J1258" s="143">
        <v>0</v>
      </c>
      <c r="K1258" s="144"/>
      <c r="L1258" s="32"/>
      <c r="M1258" s="145" t="s">
        <v>1</v>
      </c>
      <c r="N1258" s="146" t="s">
        <v>42</v>
      </c>
      <c r="P1258" s="147">
        <f>O1258*H1258</f>
        <v>0</v>
      </c>
      <c r="Q1258" s="147">
        <v>0</v>
      </c>
      <c r="R1258" s="147">
        <f>Q1258*H1258</f>
        <v>0</v>
      </c>
      <c r="S1258" s="147">
        <v>8.0000000000000002E-3</v>
      </c>
      <c r="T1258" s="148">
        <f>S1258*H1258</f>
        <v>8.0000000000000002E-3</v>
      </c>
      <c r="AR1258" s="149" t="s">
        <v>155</v>
      </c>
      <c r="AT1258" s="149" t="s">
        <v>157</v>
      </c>
      <c r="AU1258" s="149" t="s">
        <v>89</v>
      </c>
      <c r="AY1258" s="17" t="s">
        <v>156</v>
      </c>
      <c r="BE1258" s="150">
        <f>IF(N1258="základná",J1258,0)</f>
        <v>0</v>
      </c>
      <c r="BF1258" s="150">
        <f>IF(N1258="znížená",J1258,0)</f>
        <v>0</v>
      </c>
      <c r="BG1258" s="150">
        <f>IF(N1258="zákl. prenesená",J1258,0)</f>
        <v>0</v>
      </c>
      <c r="BH1258" s="150">
        <f>IF(N1258="zníž. prenesená",J1258,0)</f>
        <v>0</v>
      </c>
      <c r="BI1258" s="150">
        <f>IF(N1258="nulová",J1258,0)</f>
        <v>0</v>
      </c>
      <c r="BJ1258" s="17" t="s">
        <v>89</v>
      </c>
      <c r="BK1258" s="150">
        <f>ROUND(I1258*H1258,2)</f>
        <v>0</v>
      </c>
      <c r="BL1258" s="17" t="s">
        <v>155</v>
      </c>
      <c r="BM1258" s="149" t="s">
        <v>1326</v>
      </c>
    </row>
    <row r="1259" spans="2:65" s="11" customFormat="1" ht="33.75">
      <c r="B1259" s="151"/>
      <c r="D1259" s="152" t="s">
        <v>160</v>
      </c>
      <c r="E1259" s="153" t="s">
        <v>1</v>
      </c>
      <c r="F1259" s="154" t="s">
        <v>1176</v>
      </c>
      <c r="H1259" s="153" t="s">
        <v>1</v>
      </c>
      <c r="I1259" s="155"/>
      <c r="L1259" s="151"/>
      <c r="M1259" s="156"/>
      <c r="T1259" s="157"/>
      <c r="AT1259" s="153" t="s">
        <v>160</v>
      </c>
      <c r="AU1259" s="153" t="s">
        <v>89</v>
      </c>
      <c r="AV1259" s="11" t="s">
        <v>82</v>
      </c>
      <c r="AW1259" s="11" t="s">
        <v>31</v>
      </c>
      <c r="AX1259" s="11" t="s">
        <v>76</v>
      </c>
      <c r="AY1259" s="153" t="s">
        <v>156</v>
      </c>
    </row>
    <row r="1260" spans="2:65" s="11" customFormat="1">
      <c r="B1260" s="151"/>
      <c r="D1260" s="152" t="s">
        <v>160</v>
      </c>
      <c r="E1260" s="153" t="s">
        <v>1</v>
      </c>
      <c r="F1260" s="154" t="s">
        <v>1327</v>
      </c>
      <c r="H1260" s="153" t="s">
        <v>1</v>
      </c>
      <c r="I1260" s="155"/>
      <c r="L1260" s="151"/>
      <c r="M1260" s="156"/>
      <c r="T1260" s="157"/>
      <c r="AT1260" s="153" t="s">
        <v>160</v>
      </c>
      <c r="AU1260" s="153" t="s">
        <v>89</v>
      </c>
      <c r="AV1260" s="11" t="s">
        <v>82</v>
      </c>
      <c r="AW1260" s="11" t="s">
        <v>31</v>
      </c>
      <c r="AX1260" s="11" t="s">
        <v>76</v>
      </c>
      <c r="AY1260" s="153" t="s">
        <v>156</v>
      </c>
    </row>
    <row r="1261" spans="2:65" s="12" customFormat="1">
      <c r="B1261" s="158"/>
      <c r="D1261" s="152" t="s">
        <v>160</v>
      </c>
      <c r="E1261" s="159" t="s">
        <v>1</v>
      </c>
      <c r="F1261" s="160" t="s">
        <v>1191</v>
      </c>
      <c r="H1261" s="161">
        <v>1</v>
      </c>
      <c r="I1261" s="162"/>
      <c r="L1261" s="158"/>
      <c r="M1261" s="163"/>
      <c r="T1261" s="164"/>
      <c r="AT1261" s="159" t="s">
        <v>160</v>
      </c>
      <c r="AU1261" s="159" t="s">
        <v>89</v>
      </c>
      <c r="AV1261" s="12" t="s">
        <v>89</v>
      </c>
      <c r="AW1261" s="12" t="s">
        <v>31</v>
      </c>
      <c r="AX1261" s="12" t="s">
        <v>76</v>
      </c>
      <c r="AY1261" s="159" t="s">
        <v>156</v>
      </c>
    </row>
    <row r="1262" spans="2:65" s="12" customFormat="1">
      <c r="B1262" s="158"/>
      <c r="D1262" s="152" t="s">
        <v>160</v>
      </c>
      <c r="E1262" s="159" t="s">
        <v>1</v>
      </c>
      <c r="F1262" s="160" t="s">
        <v>1322</v>
      </c>
      <c r="H1262" s="161">
        <v>0</v>
      </c>
      <c r="I1262" s="162"/>
      <c r="L1262" s="158"/>
      <c r="M1262" s="163"/>
      <c r="T1262" s="164"/>
      <c r="AT1262" s="159" t="s">
        <v>160</v>
      </c>
      <c r="AU1262" s="159" t="s">
        <v>89</v>
      </c>
      <c r="AV1262" s="12" t="s">
        <v>89</v>
      </c>
      <c r="AW1262" s="12" t="s">
        <v>31</v>
      </c>
      <c r="AX1262" s="12" t="s">
        <v>76</v>
      </c>
      <c r="AY1262" s="159" t="s">
        <v>156</v>
      </c>
    </row>
    <row r="1263" spans="2:65" s="12" customFormat="1">
      <c r="B1263" s="158"/>
      <c r="D1263" s="152" t="s">
        <v>160</v>
      </c>
      <c r="E1263" s="159" t="s">
        <v>1</v>
      </c>
      <c r="F1263" s="160" t="s">
        <v>1225</v>
      </c>
      <c r="H1263" s="161">
        <v>0</v>
      </c>
      <c r="I1263" s="162"/>
      <c r="L1263" s="158"/>
      <c r="M1263" s="163"/>
      <c r="T1263" s="164"/>
      <c r="AT1263" s="159" t="s">
        <v>160</v>
      </c>
      <c r="AU1263" s="159" t="s">
        <v>89</v>
      </c>
      <c r="AV1263" s="12" t="s">
        <v>89</v>
      </c>
      <c r="AW1263" s="12" t="s">
        <v>31</v>
      </c>
      <c r="AX1263" s="12" t="s">
        <v>76</v>
      </c>
      <c r="AY1263" s="159" t="s">
        <v>156</v>
      </c>
    </row>
    <row r="1264" spans="2:65" s="15" customFormat="1">
      <c r="B1264" s="193"/>
      <c r="D1264" s="152" t="s">
        <v>160</v>
      </c>
      <c r="E1264" s="194" t="s">
        <v>1</v>
      </c>
      <c r="F1264" s="195" t="s">
        <v>278</v>
      </c>
      <c r="H1264" s="196">
        <v>1</v>
      </c>
      <c r="I1264" s="197"/>
      <c r="L1264" s="193"/>
      <c r="M1264" s="198"/>
      <c r="T1264" s="199"/>
      <c r="AT1264" s="194" t="s">
        <v>160</v>
      </c>
      <c r="AU1264" s="194" t="s">
        <v>89</v>
      </c>
      <c r="AV1264" s="15" t="s">
        <v>163</v>
      </c>
      <c r="AW1264" s="15" t="s">
        <v>31</v>
      </c>
      <c r="AX1264" s="15" t="s">
        <v>76</v>
      </c>
      <c r="AY1264" s="194" t="s">
        <v>156</v>
      </c>
    </row>
    <row r="1265" spans="2:65" s="13" customFormat="1">
      <c r="B1265" s="165"/>
      <c r="D1265" s="152" t="s">
        <v>160</v>
      </c>
      <c r="E1265" s="166" t="s">
        <v>1</v>
      </c>
      <c r="F1265" s="167" t="s">
        <v>1171</v>
      </c>
      <c r="H1265" s="168">
        <v>1</v>
      </c>
      <c r="I1265" s="169"/>
      <c r="L1265" s="165"/>
      <c r="M1265" s="170"/>
      <c r="T1265" s="171"/>
      <c r="AT1265" s="166" t="s">
        <v>160</v>
      </c>
      <c r="AU1265" s="166" t="s">
        <v>89</v>
      </c>
      <c r="AV1265" s="13" t="s">
        <v>155</v>
      </c>
      <c r="AW1265" s="13" t="s">
        <v>31</v>
      </c>
      <c r="AX1265" s="13" t="s">
        <v>82</v>
      </c>
      <c r="AY1265" s="166" t="s">
        <v>156</v>
      </c>
    </row>
    <row r="1266" spans="2:65" s="1" customFormat="1" ht="21.75" customHeight="1">
      <c r="B1266" s="136"/>
      <c r="C1266" s="137" t="s">
        <v>1328</v>
      </c>
      <c r="D1266" s="137" t="s">
        <v>157</v>
      </c>
      <c r="E1266" s="138" t="s">
        <v>1329</v>
      </c>
      <c r="F1266" s="139" t="s">
        <v>1330</v>
      </c>
      <c r="G1266" s="140" t="s">
        <v>333</v>
      </c>
      <c r="H1266" s="141">
        <v>2</v>
      </c>
      <c r="I1266" s="142"/>
      <c r="J1266" s="143">
        <v>0</v>
      </c>
      <c r="K1266" s="144"/>
      <c r="L1266" s="32"/>
      <c r="M1266" s="145" t="s">
        <v>1</v>
      </c>
      <c r="N1266" s="146" t="s">
        <v>42</v>
      </c>
      <c r="P1266" s="147">
        <f>O1266*H1266</f>
        <v>0</v>
      </c>
      <c r="Q1266" s="147">
        <v>0</v>
      </c>
      <c r="R1266" s="147">
        <f>Q1266*H1266</f>
        <v>0</v>
      </c>
      <c r="S1266" s="147">
        <v>8.0000000000000002E-3</v>
      </c>
      <c r="T1266" s="148">
        <f>S1266*H1266</f>
        <v>1.6E-2</v>
      </c>
      <c r="AR1266" s="149" t="s">
        <v>155</v>
      </c>
      <c r="AT1266" s="149" t="s">
        <v>157</v>
      </c>
      <c r="AU1266" s="149" t="s">
        <v>89</v>
      </c>
      <c r="AY1266" s="17" t="s">
        <v>156</v>
      </c>
      <c r="BE1266" s="150">
        <f>IF(N1266="základná",J1266,0)</f>
        <v>0</v>
      </c>
      <c r="BF1266" s="150">
        <f>IF(N1266="znížená",J1266,0)</f>
        <v>0</v>
      </c>
      <c r="BG1266" s="150">
        <f>IF(N1266="zákl. prenesená",J1266,0)</f>
        <v>0</v>
      </c>
      <c r="BH1266" s="150">
        <f>IF(N1266="zníž. prenesená",J1266,0)</f>
        <v>0</v>
      </c>
      <c r="BI1266" s="150">
        <f>IF(N1266="nulová",J1266,0)</f>
        <v>0</v>
      </c>
      <c r="BJ1266" s="17" t="s">
        <v>89</v>
      </c>
      <c r="BK1266" s="150">
        <f>ROUND(I1266*H1266,2)</f>
        <v>0</v>
      </c>
      <c r="BL1266" s="17" t="s">
        <v>155</v>
      </c>
      <c r="BM1266" s="149" t="s">
        <v>1331</v>
      </c>
    </row>
    <row r="1267" spans="2:65" s="11" customFormat="1" ht="33.75">
      <c r="B1267" s="151"/>
      <c r="D1267" s="152" t="s">
        <v>160</v>
      </c>
      <c r="E1267" s="153" t="s">
        <v>1</v>
      </c>
      <c r="F1267" s="154" t="s">
        <v>1176</v>
      </c>
      <c r="H1267" s="153" t="s">
        <v>1</v>
      </c>
      <c r="I1267" s="155"/>
      <c r="L1267" s="151"/>
      <c r="M1267" s="156"/>
      <c r="T1267" s="157"/>
      <c r="AT1267" s="153" t="s">
        <v>160</v>
      </c>
      <c r="AU1267" s="153" t="s">
        <v>89</v>
      </c>
      <c r="AV1267" s="11" t="s">
        <v>82</v>
      </c>
      <c r="AW1267" s="11" t="s">
        <v>31</v>
      </c>
      <c r="AX1267" s="11" t="s">
        <v>76</v>
      </c>
      <c r="AY1267" s="153" t="s">
        <v>156</v>
      </c>
    </row>
    <row r="1268" spans="2:65" s="11" customFormat="1">
      <c r="B1268" s="151"/>
      <c r="D1268" s="152" t="s">
        <v>160</v>
      </c>
      <c r="E1268" s="153" t="s">
        <v>1</v>
      </c>
      <c r="F1268" s="154" t="s">
        <v>1332</v>
      </c>
      <c r="H1268" s="153" t="s">
        <v>1</v>
      </c>
      <c r="I1268" s="155"/>
      <c r="L1268" s="151"/>
      <c r="M1268" s="156"/>
      <c r="T1268" s="157"/>
      <c r="AT1268" s="153" t="s">
        <v>160</v>
      </c>
      <c r="AU1268" s="153" t="s">
        <v>89</v>
      </c>
      <c r="AV1268" s="11" t="s">
        <v>82</v>
      </c>
      <c r="AW1268" s="11" t="s">
        <v>31</v>
      </c>
      <c r="AX1268" s="11" t="s">
        <v>76</v>
      </c>
      <c r="AY1268" s="153" t="s">
        <v>156</v>
      </c>
    </row>
    <row r="1269" spans="2:65" s="12" customFormat="1">
      <c r="B1269" s="158"/>
      <c r="D1269" s="152" t="s">
        <v>160</v>
      </c>
      <c r="E1269" s="159" t="s">
        <v>1</v>
      </c>
      <c r="F1269" s="160" t="s">
        <v>1191</v>
      </c>
      <c r="H1269" s="161">
        <v>1</v>
      </c>
      <c r="I1269" s="162"/>
      <c r="L1269" s="158"/>
      <c r="M1269" s="163"/>
      <c r="T1269" s="164"/>
      <c r="AT1269" s="159" t="s">
        <v>160</v>
      </c>
      <c r="AU1269" s="159" t="s">
        <v>89</v>
      </c>
      <c r="AV1269" s="12" t="s">
        <v>89</v>
      </c>
      <c r="AW1269" s="12" t="s">
        <v>31</v>
      </c>
      <c r="AX1269" s="12" t="s">
        <v>76</v>
      </c>
      <c r="AY1269" s="159" t="s">
        <v>156</v>
      </c>
    </row>
    <row r="1270" spans="2:65" s="12" customFormat="1">
      <c r="B1270" s="158"/>
      <c r="D1270" s="152" t="s">
        <v>160</v>
      </c>
      <c r="E1270" s="159" t="s">
        <v>1</v>
      </c>
      <c r="F1270" s="160" t="s">
        <v>1333</v>
      </c>
      <c r="H1270" s="161">
        <v>1</v>
      </c>
      <c r="I1270" s="162"/>
      <c r="L1270" s="158"/>
      <c r="M1270" s="163"/>
      <c r="T1270" s="164"/>
      <c r="AT1270" s="159" t="s">
        <v>160</v>
      </c>
      <c r="AU1270" s="159" t="s">
        <v>89</v>
      </c>
      <c r="AV1270" s="12" t="s">
        <v>89</v>
      </c>
      <c r="AW1270" s="12" t="s">
        <v>31</v>
      </c>
      <c r="AX1270" s="12" t="s">
        <v>76</v>
      </c>
      <c r="AY1270" s="159" t="s">
        <v>156</v>
      </c>
    </row>
    <row r="1271" spans="2:65" s="12" customFormat="1">
      <c r="B1271" s="158"/>
      <c r="D1271" s="152" t="s">
        <v>160</v>
      </c>
      <c r="E1271" s="159" t="s">
        <v>1</v>
      </c>
      <c r="F1271" s="160" t="s">
        <v>1225</v>
      </c>
      <c r="H1271" s="161">
        <v>0</v>
      </c>
      <c r="I1271" s="162"/>
      <c r="L1271" s="158"/>
      <c r="M1271" s="163"/>
      <c r="T1271" s="164"/>
      <c r="AT1271" s="159" t="s">
        <v>160</v>
      </c>
      <c r="AU1271" s="159" t="s">
        <v>89</v>
      </c>
      <c r="AV1271" s="12" t="s">
        <v>89</v>
      </c>
      <c r="AW1271" s="12" t="s">
        <v>31</v>
      </c>
      <c r="AX1271" s="12" t="s">
        <v>76</v>
      </c>
      <c r="AY1271" s="159" t="s">
        <v>156</v>
      </c>
    </row>
    <row r="1272" spans="2:65" s="15" customFormat="1">
      <c r="B1272" s="193"/>
      <c r="D1272" s="152" t="s">
        <v>160</v>
      </c>
      <c r="E1272" s="194" t="s">
        <v>1</v>
      </c>
      <c r="F1272" s="195" t="s">
        <v>278</v>
      </c>
      <c r="H1272" s="196">
        <v>2</v>
      </c>
      <c r="I1272" s="197"/>
      <c r="L1272" s="193"/>
      <c r="M1272" s="198"/>
      <c r="T1272" s="199"/>
      <c r="AT1272" s="194" t="s">
        <v>160</v>
      </c>
      <c r="AU1272" s="194" t="s">
        <v>89</v>
      </c>
      <c r="AV1272" s="15" t="s">
        <v>163</v>
      </c>
      <c r="AW1272" s="15" t="s">
        <v>31</v>
      </c>
      <c r="AX1272" s="15" t="s">
        <v>76</v>
      </c>
      <c r="AY1272" s="194" t="s">
        <v>156</v>
      </c>
    </row>
    <row r="1273" spans="2:65" s="13" customFormat="1">
      <c r="B1273" s="165"/>
      <c r="D1273" s="152" t="s">
        <v>160</v>
      </c>
      <c r="E1273" s="166" t="s">
        <v>1</v>
      </c>
      <c r="F1273" s="167" t="s">
        <v>1171</v>
      </c>
      <c r="H1273" s="168">
        <v>2</v>
      </c>
      <c r="I1273" s="169"/>
      <c r="L1273" s="165"/>
      <c r="M1273" s="170"/>
      <c r="T1273" s="171"/>
      <c r="AT1273" s="166" t="s">
        <v>160</v>
      </c>
      <c r="AU1273" s="166" t="s">
        <v>89</v>
      </c>
      <c r="AV1273" s="13" t="s">
        <v>155</v>
      </c>
      <c r="AW1273" s="13" t="s">
        <v>31</v>
      </c>
      <c r="AX1273" s="13" t="s">
        <v>82</v>
      </c>
      <c r="AY1273" s="166" t="s">
        <v>156</v>
      </c>
    </row>
    <row r="1274" spans="2:65" s="1" customFormat="1" ht="33" customHeight="1">
      <c r="B1274" s="136"/>
      <c r="C1274" s="137" t="s">
        <v>1334</v>
      </c>
      <c r="D1274" s="137" t="s">
        <v>157</v>
      </c>
      <c r="E1274" s="138" t="s">
        <v>1335</v>
      </c>
      <c r="F1274" s="139" t="s">
        <v>1336</v>
      </c>
      <c r="G1274" s="140" t="s">
        <v>396</v>
      </c>
      <c r="H1274" s="141">
        <v>3.08</v>
      </c>
      <c r="I1274" s="142"/>
      <c r="J1274" s="143">
        <v>0</v>
      </c>
      <c r="K1274" s="144"/>
      <c r="L1274" s="32"/>
      <c r="M1274" s="145" t="s">
        <v>1</v>
      </c>
      <c r="N1274" s="146" t="s">
        <v>42</v>
      </c>
      <c r="P1274" s="147">
        <f>O1274*H1274</f>
        <v>0</v>
      </c>
      <c r="Q1274" s="147">
        <v>1.0000000000000001E-5</v>
      </c>
      <c r="R1274" s="147">
        <f>Q1274*H1274</f>
        <v>3.0800000000000003E-5</v>
      </c>
      <c r="S1274" s="147">
        <v>0.02</v>
      </c>
      <c r="T1274" s="148">
        <f>S1274*H1274</f>
        <v>6.1600000000000002E-2</v>
      </c>
      <c r="AR1274" s="149" t="s">
        <v>155</v>
      </c>
      <c r="AT1274" s="149" t="s">
        <v>157</v>
      </c>
      <c r="AU1274" s="149" t="s">
        <v>89</v>
      </c>
      <c r="AY1274" s="17" t="s">
        <v>156</v>
      </c>
      <c r="BE1274" s="150">
        <f>IF(N1274="základná",J1274,0)</f>
        <v>0</v>
      </c>
      <c r="BF1274" s="150">
        <f>IF(N1274="znížená",J1274,0)</f>
        <v>0</v>
      </c>
      <c r="BG1274" s="150">
        <f>IF(N1274="zákl. prenesená",J1274,0)</f>
        <v>0</v>
      </c>
      <c r="BH1274" s="150">
        <f>IF(N1274="zníž. prenesená",J1274,0)</f>
        <v>0</v>
      </c>
      <c r="BI1274" s="150">
        <f>IF(N1274="nulová",J1274,0)</f>
        <v>0</v>
      </c>
      <c r="BJ1274" s="17" t="s">
        <v>89</v>
      </c>
      <c r="BK1274" s="150">
        <f>ROUND(I1274*H1274,2)</f>
        <v>0</v>
      </c>
      <c r="BL1274" s="17" t="s">
        <v>155</v>
      </c>
      <c r="BM1274" s="149" t="s">
        <v>1337</v>
      </c>
    </row>
    <row r="1275" spans="2:65" s="11" customFormat="1">
      <c r="B1275" s="151"/>
      <c r="D1275" s="152" t="s">
        <v>160</v>
      </c>
      <c r="E1275" s="153" t="s">
        <v>1</v>
      </c>
      <c r="F1275" s="154" t="s">
        <v>1338</v>
      </c>
      <c r="H1275" s="153" t="s">
        <v>1</v>
      </c>
      <c r="I1275" s="155"/>
      <c r="L1275" s="151"/>
      <c r="M1275" s="156"/>
      <c r="T1275" s="157"/>
      <c r="AT1275" s="153" t="s">
        <v>160</v>
      </c>
      <c r="AU1275" s="153" t="s">
        <v>89</v>
      </c>
      <c r="AV1275" s="11" t="s">
        <v>82</v>
      </c>
      <c r="AW1275" s="11" t="s">
        <v>31</v>
      </c>
      <c r="AX1275" s="11" t="s">
        <v>76</v>
      </c>
      <c r="AY1275" s="153" t="s">
        <v>156</v>
      </c>
    </row>
    <row r="1276" spans="2:65" s="11" customFormat="1">
      <c r="B1276" s="151"/>
      <c r="D1276" s="152" t="s">
        <v>160</v>
      </c>
      <c r="E1276" s="153" t="s">
        <v>1</v>
      </c>
      <c r="F1276" s="154" t="s">
        <v>1339</v>
      </c>
      <c r="H1276" s="153" t="s">
        <v>1</v>
      </c>
      <c r="I1276" s="155"/>
      <c r="L1276" s="151"/>
      <c r="M1276" s="156"/>
      <c r="T1276" s="157"/>
      <c r="AT1276" s="153" t="s">
        <v>160</v>
      </c>
      <c r="AU1276" s="153" t="s">
        <v>89</v>
      </c>
      <c r="AV1276" s="11" t="s">
        <v>82</v>
      </c>
      <c r="AW1276" s="11" t="s">
        <v>31</v>
      </c>
      <c r="AX1276" s="11" t="s">
        <v>76</v>
      </c>
      <c r="AY1276" s="153" t="s">
        <v>156</v>
      </c>
    </row>
    <row r="1277" spans="2:65" s="11" customFormat="1">
      <c r="B1277" s="151"/>
      <c r="D1277" s="152" t="s">
        <v>160</v>
      </c>
      <c r="E1277" s="153" t="s">
        <v>1</v>
      </c>
      <c r="F1277" s="154" t="s">
        <v>1340</v>
      </c>
      <c r="H1277" s="153" t="s">
        <v>1</v>
      </c>
      <c r="I1277" s="155"/>
      <c r="L1277" s="151"/>
      <c r="M1277" s="156"/>
      <c r="T1277" s="157"/>
      <c r="AT1277" s="153" t="s">
        <v>160</v>
      </c>
      <c r="AU1277" s="153" t="s">
        <v>89</v>
      </c>
      <c r="AV1277" s="11" t="s">
        <v>82</v>
      </c>
      <c r="AW1277" s="11" t="s">
        <v>31</v>
      </c>
      <c r="AX1277" s="11" t="s">
        <v>76</v>
      </c>
      <c r="AY1277" s="153" t="s">
        <v>156</v>
      </c>
    </row>
    <row r="1278" spans="2:65" s="11" customFormat="1">
      <c r="B1278" s="151"/>
      <c r="D1278" s="152" t="s">
        <v>160</v>
      </c>
      <c r="E1278" s="153" t="s">
        <v>1</v>
      </c>
      <c r="F1278" s="154" t="s">
        <v>1341</v>
      </c>
      <c r="H1278" s="153" t="s">
        <v>1</v>
      </c>
      <c r="I1278" s="155"/>
      <c r="L1278" s="151"/>
      <c r="M1278" s="156"/>
      <c r="T1278" s="157"/>
      <c r="AT1278" s="153" t="s">
        <v>160</v>
      </c>
      <c r="AU1278" s="153" t="s">
        <v>89</v>
      </c>
      <c r="AV1278" s="11" t="s">
        <v>82</v>
      </c>
      <c r="AW1278" s="11" t="s">
        <v>31</v>
      </c>
      <c r="AX1278" s="11" t="s">
        <v>76</v>
      </c>
      <c r="AY1278" s="153" t="s">
        <v>156</v>
      </c>
    </row>
    <row r="1279" spans="2:65" s="12" customFormat="1">
      <c r="B1279" s="158"/>
      <c r="D1279" s="152" t="s">
        <v>160</v>
      </c>
      <c r="E1279" s="159" t="s">
        <v>1</v>
      </c>
      <c r="F1279" s="160" t="s">
        <v>1342</v>
      </c>
      <c r="H1279" s="161">
        <v>3.08</v>
      </c>
      <c r="I1279" s="162"/>
      <c r="L1279" s="158"/>
      <c r="M1279" s="163"/>
      <c r="T1279" s="164"/>
      <c r="AT1279" s="159" t="s">
        <v>160</v>
      </c>
      <c r="AU1279" s="159" t="s">
        <v>89</v>
      </c>
      <c r="AV1279" s="12" t="s">
        <v>89</v>
      </c>
      <c r="AW1279" s="12" t="s">
        <v>31</v>
      </c>
      <c r="AX1279" s="12" t="s">
        <v>76</v>
      </c>
      <c r="AY1279" s="159" t="s">
        <v>156</v>
      </c>
    </row>
    <row r="1280" spans="2:65" s="13" customFormat="1">
      <c r="B1280" s="165"/>
      <c r="D1280" s="152" t="s">
        <v>160</v>
      </c>
      <c r="E1280" s="166" t="s">
        <v>1</v>
      </c>
      <c r="F1280" s="167" t="s">
        <v>1171</v>
      </c>
      <c r="H1280" s="168">
        <v>3.08</v>
      </c>
      <c r="I1280" s="169"/>
      <c r="L1280" s="165"/>
      <c r="M1280" s="170"/>
      <c r="T1280" s="171"/>
      <c r="AT1280" s="166" t="s">
        <v>160</v>
      </c>
      <c r="AU1280" s="166" t="s">
        <v>89</v>
      </c>
      <c r="AV1280" s="13" t="s">
        <v>155</v>
      </c>
      <c r="AW1280" s="13" t="s">
        <v>31</v>
      </c>
      <c r="AX1280" s="13" t="s">
        <v>82</v>
      </c>
      <c r="AY1280" s="166" t="s">
        <v>156</v>
      </c>
    </row>
    <row r="1281" spans="2:65" s="1" customFormat="1" ht="33" customHeight="1">
      <c r="B1281" s="136"/>
      <c r="C1281" s="137" t="s">
        <v>1343</v>
      </c>
      <c r="D1281" s="137" t="s">
        <v>157</v>
      </c>
      <c r="E1281" s="138" t="s">
        <v>1344</v>
      </c>
      <c r="F1281" s="139" t="s">
        <v>1345</v>
      </c>
      <c r="G1281" s="140" t="s">
        <v>396</v>
      </c>
      <c r="H1281" s="141">
        <v>10</v>
      </c>
      <c r="I1281" s="142"/>
      <c r="J1281" s="143">
        <v>0</v>
      </c>
      <c r="K1281" s="144"/>
      <c r="L1281" s="32"/>
      <c r="M1281" s="145" t="s">
        <v>1</v>
      </c>
      <c r="N1281" s="146" t="s">
        <v>42</v>
      </c>
      <c r="P1281" s="147">
        <f>O1281*H1281</f>
        <v>0</v>
      </c>
      <c r="Q1281" s="147">
        <v>1.0000000000000001E-5</v>
      </c>
      <c r="R1281" s="147">
        <f>Q1281*H1281</f>
        <v>1E-4</v>
      </c>
      <c r="S1281" s="147">
        <v>0.02</v>
      </c>
      <c r="T1281" s="148">
        <f>S1281*H1281</f>
        <v>0.2</v>
      </c>
      <c r="AR1281" s="149" t="s">
        <v>155</v>
      </c>
      <c r="AT1281" s="149" t="s">
        <v>157</v>
      </c>
      <c r="AU1281" s="149" t="s">
        <v>89</v>
      </c>
      <c r="AY1281" s="17" t="s">
        <v>156</v>
      </c>
      <c r="BE1281" s="150">
        <f>IF(N1281="základná",J1281,0)</f>
        <v>0</v>
      </c>
      <c r="BF1281" s="150">
        <f>IF(N1281="znížená",J1281,0)</f>
        <v>0</v>
      </c>
      <c r="BG1281" s="150">
        <f>IF(N1281="zákl. prenesená",J1281,0)</f>
        <v>0</v>
      </c>
      <c r="BH1281" s="150">
        <f>IF(N1281="zníž. prenesená",J1281,0)</f>
        <v>0</v>
      </c>
      <c r="BI1281" s="150">
        <f>IF(N1281="nulová",J1281,0)</f>
        <v>0</v>
      </c>
      <c r="BJ1281" s="17" t="s">
        <v>89</v>
      </c>
      <c r="BK1281" s="150">
        <f>ROUND(I1281*H1281,2)</f>
        <v>0</v>
      </c>
      <c r="BL1281" s="17" t="s">
        <v>155</v>
      </c>
      <c r="BM1281" s="149" t="s">
        <v>1346</v>
      </c>
    </row>
    <row r="1282" spans="2:65" s="11" customFormat="1">
      <c r="B1282" s="151"/>
      <c r="D1282" s="152" t="s">
        <v>160</v>
      </c>
      <c r="E1282" s="153" t="s">
        <v>1</v>
      </c>
      <c r="F1282" s="154" t="s">
        <v>1338</v>
      </c>
      <c r="H1282" s="153" t="s">
        <v>1</v>
      </c>
      <c r="I1282" s="155"/>
      <c r="L1282" s="151"/>
      <c r="M1282" s="156"/>
      <c r="T1282" s="157"/>
      <c r="AT1282" s="153" t="s">
        <v>160</v>
      </c>
      <c r="AU1282" s="153" t="s">
        <v>89</v>
      </c>
      <c r="AV1282" s="11" t="s">
        <v>82</v>
      </c>
      <c r="AW1282" s="11" t="s">
        <v>31</v>
      </c>
      <c r="AX1282" s="11" t="s">
        <v>76</v>
      </c>
      <c r="AY1282" s="153" t="s">
        <v>156</v>
      </c>
    </row>
    <row r="1283" spans="2:65" s="11" customFormat="1">
      <c r="B1283" s="151"/>
      <c r="D1283" s="152" t="s">
        <v>160</v>
      </c>
      <c r="E1283" s="153" t="s">
        <v>1</v>
      </c>
      <c r="F1283" s="154" t="s">
        <v>1347</v>
      </c>
      <c r="H1283" s="153" t="s">
        <v>1</v>
      </c>
      <c r="I1283" s="155"/>
      <c r="L1283" s="151"/>
      <c r="M1283" s="156"/>
      <c r="T1283" s="157"/>
      <c r="AT1283" s="153" t="s">
        <v>160</v>
      </c>
      <c r="AU1283" s="153" t="s">
        <v>89</v>
      </c>
      <c r="AV1283" s="11" t="s">
        <v>82</v>
      </c>
      <c r="AW1283" s="11" t="s">
        <v>31</v>
      </c>
      <c r="AX1283" s="11" t="s">
        <v>76</v>
      </c>
      <c r="AY1283" s="153" t="s">
        <v>156</v>
      </c>
    </row>
    <row r="1284" spans="2:65" s="11" customFormat="1">
      <c r="B1284" s="151"/>
      <c r="D1284" s="152" t="s">
        <v>160</v>
      </c>
      <c r="E1284" s="153" t="s">
        <v>1</v>
      </c>
      <c r="F1284" s="154" t="s">
        <v>1348</v>
      </c>
      <c r="H1284" s="153" t="s">
        <v>1</v>
      </c>
      <c r="I1284" s="155"/>
      <c r="L1284" s="151"/>
      <c r="M1284" s="156"/>
      <c r="T1284" s="157"/>
      <c r="AT1284" s="153" t="s">
        <v>160</v>
      </c>
      <c r="AU1284" s="153" t="s">
        <v>89</v>
      </c>
      <c r="AV1284" s="11" t="s">
        <v>82</v>
      </c>
      <c r="AW1284" s="11" t="s">
        <v>31</v>
      </c>
      <c r="AX1284" s="11" t="s">
        <v>76</v>
      </c>
      <c r="AY1284" s="153" t="s">
        <v>156</v>
      </c>
    </row>
    <row r="1285" spans="2:65" s="11" customFormat="1">
      <c r="B1285" s="151"/>
      <c r="D1285" s="152" t="s">
        <v>160</v>
      </c>
      <c r="E1285" s="153" t="s">
        <v>1</v>
      </c>
      <c r="F1285" s="154" t="s">
        <v>1341</v>
      </c>
      <c r="H1285" s="153" t="s">
        <v>1</v>
      </c>
      <c r="I1285" s="155"/>
      <c r="L1285" s="151"/>
      <c r="M1285" s="156"/>
      <c r="T1285" s="157"/>
      <c r="AT1285" s="153" t="s">
        <v>160</v>
      </c>
      <c r="AU1285" s="153" t="s">
        <v>89</v>
      </c>
      <c r="AV1285" s="11" t="s">
        <v>82</v>
      </c>
      <c r="AW1285" s="11" t="s">
        <v>31</v>
      </c>
      <c r="AX1285" s="11" t="s">
        <v>76</v>
      </c>
      <c r="AY1285" s="153" t="s">
        <v>156</v>
      </c>
    </row>
    <row r="1286" spans="2:65" s="12" customFormat="1">
      <c r="B1286" s="158"/>
      <c r="D1286" s="152" t="s">
        <v>160</v>
      </c>
      <c r="E1286" s="159" t="s">
        <v>1</v>
      </c>
      <c r="F1286" s="160" t="s">
        <v>1349</v>
      </c>
      <c r="H1286" s="161">
        <v>10</v>
      </c>
      <c r="I1286" s="162"/>
      <c r="L1286" s="158"/>
      <c r="M1286" s="163"/>
      <c r="T1286" s="164"/>
      <c r="AT1286" s="159" t="s">
        <v>160</v>
      </c>
      <c r="AU1286" s="159" t="s">
        <v>89</v>
      </c>
      <c r="AV1286" s="12" t="s">
        <v>89</v>
      </c>
      <c r="AW1286" s="12" t="s">
        <v>31</v>
      </c>
      <c r="AX1286" s="12" t="s">
        <v>76</v>
      </c>
      <c r="AY1286" s="159" t="s">
        <v>156</v>
      </c>
    </row>
    <row r="1287" spans="2:65" s="13" customFormat="1">
      <c r="B1287" s="165"/>
      <c r="D1287" s="152" t="s">
        <v>160</v>
      </c>
      <c r="E1287" s="166" t="s">
        <v>1</v>
      </c>
      <c r="F1287" s="167" t="s">
        <v>1171</v>
      </c>
      <c r="H1287" s="168">
        <v>10</v>
      </c>
      <c r="I1287" s="169"/>
      <c r="L1287" s="165"/>
      <c r="M1287" s="170"/>
      <c r="T1287" s="171"/>
      <c r="AT1287" s="166" t="s">
        <v>160</v>
      </c>
      <c r="AU1287" s="166" t="s">
        <v>89</v>
      </c>
      <c r="AV1287" s="13" t="s">
        <v>155</v>
      </c>
      <c r="AW1287" s="13" t="s">
        <v>31</v>
      </c>
      <c r="AX1287" s="13" t="s">
        <v>82</v>
      </c>
      <c r="AY1287" s="166" t="s">
        <v>156</v>
      </c>
    </row>
    <row r="1288" spans="2:65" s="1" customFormat="1" ht="33" customHeight="1">
      <c r="B1288" s="136"/>
      <c r="C1288" s="137" t="s">
        <v>1350</v>
      </c>
      <c r="D1288" s="137" t="s">
        <v>157</v>
      </c>
      <c r="E1288" s="138" t="s">
        <v>1351</v>
      </c>
      <c r="F1288" s="139" t="s">
        <v>1352</v>
      </c>
      <c r="G1288" s="140" t="s">
        <v>396</v>
      </c>
      <c r="H1288" s="141">
        <v>4</v>
      </c>
      <c r="I1288" s="142"/>
      <c r="J1288" s="143">
        <v>0</v>
      </c>
      <c r="K1288" s="144"/>
      <c r="L1288" s="32"/>
      <c r="M1288" s="145" t="s">
        <v>1</v>
      </c>
      <c r="N1288" s="146" t="s">
        <v>42</v>
      </c>
      <c r="P1288" s="147">
        <f>O1288*H1288</f>
        <v>0</v>
      </c>
      <c r="Q1288" s="147">
        <v>1.0000000000000001E-5</v>
      </c>
      <c r="R1288" s="147">
        <f>Q1288*H1288</f>
        <v>4.0000000000000003E-5</v>
      </c>
      <c r="S1288" s="147">
        <v>0.02</v>
      </c>
      <c r="T1288" s="148">
        <f>S1288*H1288</f>
        <v>0.08</v>
      </c>
      <c r="AR1288" s="149" t="s">
        <v>155</v>
      </c>
      <c r="AT1288" s="149" t="s">
        <v>157</v>
      </c>
      <c r="AU1288" s="149" t="s">
        <v>89</v>
      </c>
      <c r="AY1288" s="17" t="s">
        <v>156</v>
      </c>
      <c r="BE1288" s="150">
        <f>IF(N1288="základná",J1288,0)</f>
        <v>0</v>
      </c>
      <c r="BF1288" s="150">
        <f>IF(N1288="znížená",J1288,0)</f>
        <v>0</v>
      </c>
      <c r="BG1288" s="150">
        <f>IF(N1288="zákl. prenesená",J1288,0)</f>
        <v>0</v>
      </c>
      <c r="BH1288" s="150">
        <f>IF(N1288="zníž. prenesená",J1288,0)</f>
        <v>0</v>
      </c>
      <c r="BI1288" s="150">
        <f>IF(N1288="nulová",J1288,0)</f>
        <v>0</v>
      </c>
      <c r="BJ1288" s="17" t="s">
        <v>89</v>
      </c>
      <c r="BK1288" s="150">
        <f>ROUND(I1288*H1288,2)</f>
        <v>0</v>
      </c>
      <c r="BL1288" s="17" t="s">
        <v>155</v>
      </c>
      <c r="BM1288" s="149" t="s">
        <v>1353</v>
      </c>
    </row>
    <row r="1289" spans="2:65" s="11" customFormat="1">
      <c r="B1289" s="151"/>
      <c r="D1289" s="152" t="s">
        <v>160</v>
      </c>
      <c r="E1289" s="153" t="s">
        <v>1</v>
      </c>
      <c r="F1289" s="154" t="s">
        <v>1338</v>
      </c>
      <c r="H1289" s="153" t="s">
        <v>1</v>
      </c>
      <c r="I1289" s="155"/>
      <c r="L1289" s="151"/>
      <c r="M1289" s="156"/>
      <c r="T1289" s="157"/>
      <c r="AT1289" s="153" t="s">
        <v>160</v>
      </c>
      <c r="AU1289" s="153" t="s">
        <v>89</v>
      </c>
      <c r="AV1289" s="11" t="s">
        <v>82</v>
      </c>
      <c r="AW1289" s="11" t="s">
        <v>31</v>
      </c>
      <c r="AX1289" s="11" t="s">
        <v>76</v>
      </c>
      <c r="AY1289" s="153" t="s">
        <v>156</v>
      </c>
    </row>
    <row r="1290" spans="2:65" s="11" customFormat="1">
      <c r="B1290" s="151"/>
      <c r="D1290" s="152" t="s">
        <v>160</v>
      </c>
      <c r="E1290" s="153" t="s">
        <v>1</v>
      </c>
      <c r="F1290" s="154" t="s">
        <v>1354</v>
      </c>
      <c r="H1290" s="153" t="s">
        <v>1</v>
      </c>
      <c r="I1290" s="155"/>
      <c r="L1290" s="151"/>
      <c r="M1290" s="156"/>
      <c r="T1290" s="157"/>
      <c r="AT1290" s="153" t="s">
        <v>160</v>
      </c>
      <c r="AU1290" s="153" t="s">
        <v>89</v>
      </c>
      <c r="AV1290" s="11" t="s">
        <v>82</v>
      </c>
      <c r="AW1290" s="11" t="s">
        <v>31</v>
      </c>
      <c r="AX1290" s="11" t="s">
        <v>76</v>
      </c>
      <c r="AY1290" s="153" t="s">
        <v>156</v>
      </c>
    </row>
    <row r="1291" spans="2:65" s="11" customFormat="1">
      <c r="B1291" s="151"/>
      <c r="D1291" s="152" t="s">
        <v>160</v>
      </c>
      <c r="E1291" s="153" t="s">
        <v>1</v>
      </c>
      <c r="F1291" s="154" t="s">
        <v>1355</v>
      </c>
      <c r="H1291" s="153" t="s">
        <v>1</v>
      </c>
      <c r="I1291" s="155"/>
      <c r="L1291" s="151"/>
      <c r="M1291" s="156"/>
      <c r="T1291" s="157"/>
      <c r="AT1291" s="153" t="s">
        <v>160</v>
      </c>
      <c r="AU1291" s="153" t="s">
        <v>89</v>
      </c>
      <c r="AV1291" s="11" t="s">
        <v>82</v>
      </c>
      <c r="AW1291" s="11" t="s">
        <v>31</v>
      </c>
      <c r="AX1291" s="11" t="s">
        <v>76</v>
      </c>
      <c r="AY1291" s="153" t="s">
        <v>156</v>
      </c>
    </row>
    <row r="1292" spans="2:65" s="11" customFormat="1">
      <c r="B1292" s="151"/>
      <c r="D1292" s="152" t="s">
        <v>160</v>
      </c>
      <c r="E1292" s="153" t="s">
        <v>1</v>
      </c>
      <c r="F1292" s="154" t="s">
        <v>1341</v>
      </c>
      <c r="H1292" s="153" t="s">
        <v>1</v>
      </c>
      <c r="I1292" s="155"/>
      <c r="L1292" s="151"/>
      <c r="M1292" s="156"/>
      <c r="T1292" s="157"/>
      <c r="AT1292" s="153" t="s">
        <v>160</v>
      </c>
      <c r="AU1292" s="153" t="s">
        <v>89</v>
      </c>
      <c r="AV1292" s="11" t="s">
        <v>82</v>
      </c>
      <c r="AW1292" s="11" t="s">
        <v>31</v>
      </c>
      <c r="AX1292" s="11" t="s">
        <v>76</v>
      </c>
      <c r="AY1292" s="153" t="s">
        <v>156</v>
      </c>
    </row>
    <row r="1293" spans="2:65" s="12" customFormat="1">
      <c r="B1293" s="158"/>
      <c r="D1293" s="152" t="s">
        <v>160</v>
      </c>
      <c r="E1293" s="159" t="s">
        <v>1</v>
      </c>
      <c r="F1293" s="160" t="s">
        <v>1356</v>
      </c>
      <c r="H1293" s="161">
        <v>4</v>
      </c>
      <c r="I1293" s="162"/>
      <c r="L1293" s="158"/>
      <c r="M1293" s="163"/>
      <c r="T1293" s="164"/>
      <c r="AT1293" s="159" t="s">
        <v>160</v>
      </c>
      <c r="AU1293" s="159" t="s">
        <v>89</v>
      </c>
      <c r="AV1293" s="12" t="s">
        <v>89</v>
      </c>
      <c r="AW1293" s="12" t="s">
        <v>31</v>
      </c>
      <c r="AX1293" s="12" t="s">
        <v>76</v>
      </c>
      <c r="AY1293" s="159" t="s">
        <v>156</v>
      </c>
    </row>
    <row r="1294" spans="2:65" s="13" customFormat="1">
      <c r="B1294" s="165"/>
      <c r="D1294" s="152" t="s">
        <v>160</v>
      </c>
      <c r="E1294" s="166" t="s">
        <v>1</v>
      </c>
      <c r="F1294" s="167" t="s">
        <v>1171</v>
      </c>
      <c r="H1294" s="168">
        <v>4</v>
      </c>
      <c r="I1294" s="169"/>
      <c r="L1294" s="165"/>
      <c r="M1294" s="170"/>
      <c r="T1294" s="171"/>
      <c r="AT1294" s="166" t="s">
        <v>160</v>
      </c>
      <c r="AU1294" s="166" t="s">
        <v>89</v>
      </c>
      <c r="AV1294" s="13" t="s">
        <v>155</v>
      </c>
      <c r="AW1294" s="13" t="s">
        <v>31</v>
      </c>
      <c r="AX1294" s="13" t="s">
        <v>82</v>
      </c>
      <c r="AY1294" s="166" t="s">
        <v>156</v>
      </c>
    </row>
    <row r="1295" spans="2:65" s="1" customFormat="1" ht="33" customHeight="1">
      <c r="B1295" s="136"/>
      <c r="C1295" s="137" t="s">
        <v>1357</v>
      </c>
      <c r="D1295" s="137" t="s">
        <v>157</v>
      </c>
      <c r="E1295" s="138" t="s">
        <v>1358</v>
      </c>
      <c r="F1295" s="139" t="s">
        <v>1359</v>
      </c>
      <c r="G1295" s="140" t="s">
        <v>333</v>
      </c>
      <c r="H1295" s="141">
        <v>15</v>
      </c>
      <c r="I1295" s="142"/>
      <c r="J1295" s="143">
        <v>0</v>
      </c>
      <c r="K1295" s="144"/>
      <c r="L1295" s="32"/>
      <c r="M1295" s="145" t="s">
        <v>1</v>
      </c>
      <c r="N1295" s="146" t="s">
        <v>42</v>
      </c>
      <c r="P1295" s="147">
        <f>O1295*H1295</f>
        <v>0</v>
      </c>
      <c r="Q1295" s="147">
        <v>4.0000000000000003E-5</v>
      </c>
      <c r="R1295" s="147">
        <f>Q1295*H1295</f>
        <v>6.0000000000000006E-4</v>
      </c>
      <c r="S1295" s="147">
        <v>2.7999999999999998E-4</v>
      </c>
      <c r="T1295" s="148">
        <f>S1295*H1295</f>
        <v>4.1999999999999997E-3</v>
      </c>
      <c r="AR1295" s="149" t="s">
        <v>155</v>
      </c>
      <c r="AT1295" s="149" t="s">
        <v>157</v>
      </c>
      <c r="AU1295" s="149" t="s">
        <v>89</v>
      </c>
      <c r="AY1295" s="17" t="s">
        <v>156</v>
      </c>
      <c r="BE1295" s="150">
        <f>IF(N1295="základná",J1295,0)</f>
        <v>0</v>
      </c>
      <c r="BF1295" s="150">
        <f>IF(N1295="znížená",J1295,0)</f>
        <v>0</v>
      </c>
      <c r="BG1295" s="150">
        <f>IF(N1295="zákl. prenesená",J1295,0)</f>
        <v>0</v>
      </c>
      <c r="BH1295" s="150">
        <f>IF(N1295="zníž. prenesená",J1295,0)</f>
        <v>0</v>
      </c>
      <c r="BI1295" s="150">
        <f>IF(N1295="nulová",J1295,0)</f>
        <v>0</v>
      </c>
      <c r="BJ1295" s="17" t="s">
        <v>89</v>
      </c>
      <c r="BK1295" s="150">
        <f>ROUND(I1295*H1295,2)</f>
        <v>0</v>
      </c>
      <c r="BL1295" s="17" t="s">
        <v>155</v>
      </c>
      <c r="BM1295" s="149" t="s">
        <v>1360</v>
      </c>
    </row>
    <row r="1296" spans="2:65" s="11" customFormat="1" ht="33.75">
      <c r="B1296" s="151"/>
      <c r="D1296" s="152" t="s">
        <v>160</v>
      </c>
      <c r="E1296" s="153" t="s">
        <v>1</v>
      </c>
      <c r="F1296" s="154" t="s">
        <v>1176</v>
      </c>
      <c r="H1296" s="153" t="s">
        <v>1</v>
      </c>
      <c r="I1296" s="155"/>
      <c r="L1296" s="151"/>
      <c r="M1296" s="156"/>
      <c r="T1296" s="157"/>
      <c r="AT1296" s="153" t="s">
        <v>160</v>
      </c>
      <c r="AU1296" s="153" t="s">
        <v>89</v>
      </c>
      <c r="AV1296" s="11" t="s">
        <v>82</v>
      </c>
      <c r="AW1296" s="11" t="s">
        <v>31</v>
      </c>
      <c r="AX1296" s="11" t="s">
        <v>76</v>
      </c>
      <c r="AY1296" s="153" t="s">
        <v>156</v>
      </c>
    </row>
    <row r="1297" spans="2:65" s="11" customFormat="1">
      <c r="B1297" s="151"/>
      <c r="D1297" s="152" t="s">
        <v>160</v>
      </c>
      <c r="E1297" s="153" t="s">
        <v>1</v>
      </c>
      <c r="F1297" s="154" t="s">
        <v>1361</v>
      </c>
      <c r="H1297" s="153" t="s">
        <v>1</v>
      </c>
      <c r="I1297" s="155"/>
      <c r="L1297" s="151"/>
      <c r="M1297" s="156"/>
      <c r="T1297" s="157"/>
      <c r="AT1297" s="153" t="s">
        <v>160</v>
      </c>
      <c r="AU1297" s="153" t="s">
        <v>89</v>
      </c>
      <c r="AV1297" s="11" t="s">
        <v>82</v>
      </c>
      <c r="AW1297" s="11" t="s">
        <v>31</v>
      </c>
      <c r="AX1297" s="11" t="s">
        <v>76</v>
      </c>
      <c r="AY1297" s="153" t="s">
        <v>156</v>
      </c>
    </row>
    <row r="1298" spans="2:65" s="12" customFormat="1">
      <c r="B1298" s="158"/>
      <c r="D1298" s="152" t="s">
        <v>160</v>
      </c>
      <c r="E1298" s="159" t="s">
        <v>1</v>
      </c>
      <c r="F1298" s="160" t="s">
        <v>1362</v>
      </c>
      <c r="H1298" s="161">
        <v>10</v>
      </c>
      <c r="I1298" s="162"/>
      <c r="L1298" s="158"/>
      <c r="M1298" s="163"/>
      <c r="T1298" s="164"/>
      <c r="AT1298" s="159" t="s">
        <v>160</v>
      </c>
      <c r="AU1298" s="159" t="s">
        <v>89</v>
      </c>
      <c r="AV1298" s="12" t="s">
        <v>89</v>
      </c>
      <c r="AW1298" s="12" t="s">
        <v>31</v>
      </c>
      <c r="AX1298" s="12" t="s">
        <v>76</v>
      </c>
      <c r="AY1298" s="159" t="s">
        <v>156</v>
      </c>
    </row>
    <row r="1299" spans="2:65" s="12" customFormat="1">
      <c r="B1299" s="158"/>
      <c r="D1299" s="152" t="s">
        <v>160</v>
      </c>
      <c r="E1299" s="159" t="s">
        <v>1</v>
      </c>
      <c r="F1299" s="160" t="s">
        <v>1363</v>
      </c>
      <c r="H1299" s="161">
        <v>5</v>
      </c>
      <c r="I1299" s="162"/>
      <c r="L1299" s="158"/>
      <c r="M1299" s="163"/>
      <c r="T1299" s="164"/>
      <c r="AT1299" s="159" t="s">
        <v>160</v>
      </c>
      <c r="AU1299" s="159" t="s">
        <v>89</v>
      </c>
      <c r="AV1299" s="12" t="s">
        <v>89</v>
      </c>
      <c r="AW1299" s="12" t="s">
        <v>31</v>
      </c>
      <c r="AX1299" s="12" t="s">
        <v>76</v>
      </c>
      <c r="AY1299" s="159" t="s">
        <v>156</v>
      </c>
    </row>
    <row r="1300" spans="2:65" s="12" customFormat="1">
      <c r="B1300" s="158"/>
      <c r="D1300" s="152" t="s">
        <v>160</v>
      </c>
      <c r="E1300" s="159" t="s">
        <v>1</v>
      </c>
      <c r="F1300" s="160" t="s">
        <v>1225</v>
      </c>
      <c r="H1300" s="161">
        <v>0</v>
      </c>
      <c r="I1300" s="162"/>
      <c r="L1300" s="158"/>
      <c r="M1300" s="163"/>
      <c r="T1300" s="164"/>
      <c r="AT1300" s="159" t="s">
        <v>160</v>
      </c>
      <c r="AU1300" s="159" t="s">
        <v>89</v>
      </c>
      <c r="AV1300" s="12" t="s">
        <v>89</v>
      </c>
      <c r="AW1300" s="12" t="s">
        <v>31</v>
      </c>
      <c r="AX1300" s="12" t="s">
        <v>76</v>
      </c>
      <c r="AY1300" s="159" t="s">
        <v>156</v>
      </c>
    </row>
    <row r="1301" spans="2:65" s="15" customFormat="1">
      <c r="B1301" s="193"/>
      <c r="D1301" s="152" t="s">
        <v>160</v>
      </c>
      <c r="E1301" s="194" t="s">
        <v>1</v>
      </c>
      <c r="F1301" s="195" t="s">
        <v>278</v>
      </c>
      <c r="H1301" s="196">
        <v>15</v>
      </c>
      <c r="I1301" s="197"/>
      <c r="L1301" s="193"/>
      <c r="M1301" s="198"/>
      <c r="T1301" s="199"/>
      <c r="AT1301" s="194" t="s">
        <v>160</v>
      </c>
      <c r="AU1301" s="194" t="s">
        <v>89</v>
      </c>
      <c r="AV1301" s="15" t="s">
        <v>163</v>
      </c>
      <c r="AW1301" s="15" t="s">
        <v>31</v>
      </c>
      <c r="AX1301" s="15" t="s">
        <v>76</v>
      </c>
      <c r="AY1301" s="194" t="s">
        <v>156</v>
      </c>
    </row>
    <row r="1302" spans="2:65" s="11" customFormat="1">
      <c r="B1302" s="151"/>
      <c r="D1302" s="152" t="s">
        <v>160</v>
      </c>
      <c r="E1302" s="153" t="s">
        <v>1</v>
      </c>
      <c r="F1302" s="154" t="s">
        <v>1364</v>
      </c>
      <c r="H1302" s="153" t="s">
        <v>1</v>
      </c>
      <c r="I1302" s="155"/>
      <c r="L1302" s="151"/>
      <c r="M1302" s="156"/>
      <c r="T1302" s="157"/>
      <c r="AT1302" s="153" t="s">
        <v>160</v>
      </c>
      <c r="AU1302" s="153" t="s">
        <v>89</v>
      </c>
      <c r="AV1302" s="11" t="s">
        <v>82</v>
      </c>
      <c r="AW1302" s="11" t="s">
        <v>31</v>
      </c>
      <c r="AX1302" s="11" t="s">
        <v>76</v>
      </c>
      <c r="AY1302" s="153" t="s">
        <v>156</v>
      </c>
    </row>
    <row r="1303" spans="2:65" s="11" customFormat="1" ht="33.75">
      <c r="B1303" s="151"/>
      <c r="D1303" s="152" t="s">
        <v>160</v>
      </c>
      <c r="E1303" s="153" t="s">
        <v>1</v>
      </c>
      <c r="F1303" s="154" t="s">
        <v>1365</v>
      </c>
      <c r="H1303" s="153" t="s">
        <v>1</v>
      </c>
      <c r="I1303" s="155"/>
      <c r="L1303" s="151"/>
      <c r="M1303" s="156"/>
      <c r="T1303" s="157"/>
      <c r="AT1303" s="153" t="s">
        <v>160</v>
      </c>
      <c r="AU1303" s="153" t="s">
        <v>89</v>
      </c>
      <c r="AV1303" s="11" t="s">
        <v>82</v>
      </c>
      <c r="AW1303" s="11" t="s">
        <v>31</v>
      </c>
      <c r="AX1303" s="11" t="s">
        <v>76</v>
      </c>
      <c r="AY1303" s="153" t="s">
        <v>156</v>
      </c>
    </row>
    <row r="1304" spans="2:65" s="11" customFormat="1" ht="22.5">
      <c r="B1304" s="151"/>
      <c r="D1304" s="152" t="s">
        <v>160</v>
      </c>
      <c r="E1304" s="153" t="s">
        <v>1</v>
      </c>
      <c r="F1304" s="154" t="s">
        <v>1366</v>
      </c>
      <c r="H1304" s="153" t="s">
        <v>1</v>
      </c>
      <c r="I1304" s="155"/>
      <c r="L1304" s="151"/>
      <c r="M1304" s="156"/>
      <c r="T1304" s="157"/>
      <c r="AT1304" s="153" t="s">
        <v>160</v>
      </c>
      <c r="AU1304" s="153" t="s">
        <v>89</v>
      </c>
      <c r="AV1304" s="11" t="s">
        <v>82</v>
      </c>
      <c r="AW1304" s="11" t="s">
        <v>31</v>
      </c>
      <c r="AX1304" s="11" t="s">
        <v>76</v>
      </c>
      <c r="AY1304" s="153" t="s">
        <v>156</v>
      </c>
    </row>
    <row r="1305" spans="2:65" s="13" customFormat="1">
      <c r="B1305" s="165"/>
      <c r="D1305" s="152" t="s">
        <v>160</v>
      </c>
      <c r="E1305" s="166" t="s">
        <v>1</v>
      </c>
      <c r="F1305" s="167" t="s">
        <v>1171</v>
      </c>
      <c r="H1305" s="168">
        <v>15</v>
      </c>
      <c r="I1305" s="169"/>
      <c r="L1305" s="165"/>
      <c r="M1305" s="170"/>
      <c r="T1305" s="171"/>
      <c r="AT1305" s="166" t="s">
        <v>160</v>
      </c>
      <c r="AU1305" s="166" t="s">
        <v>89</v>
      </c>
      <c r="AV1305" s="13" t="s">
        <v>155</v>
      </c>
      <c r="AW1305" s="13" t="s">
        <v>31</v>
      </c>
      <c r="AX1305" s="13" t="s">
        <v>82</v>
      </c>
      <c r="AY1305" s="166" t="s">
        <v>156</v>
      </c>
    </row>
    <row r="1306" spans="2:65" s="1" customFormat="1" ht="24.2" customHeight="1">
      <c r="B1306" s="136"/>
      <c r="C1306" s="137" t="s">
        <v>1367</v>
      </c>
      <c r="D1306" s="137" t="s">
        <v>157</v>
      </c>
      <c r="E1306" s="138" t="s">
        <v>1368</v>
      </c>
      <c r="F1306" s="139" t="s">
        <v>1369</v>
      </c>
      <c r="G1306" s="140" t="s">
        <v>333</v>
      </c>
      <c r="H1306" s="141">
        <v>2</v>
      </c>
      <c r="I1306" s="142"/>
      <c r="J1306" s="143">
        <v>0</v>
      </c>
      <c r="K1306" s="144"/>
      <c r="L1306" s="32"/>
      <c r="M1306" s="145" t="s">
        <v>1</v>
      </c>
      <c r="N1306" s="146" t="s">
        <v>42</v>
      </c>
      <c r="P1306" s="147">
        <f>O1306*H1306</f>
        <v>0</v>
      </c>
      <c r="Q1306" s="147">
        <v>0</v>
      </c>
      <c r="R1306" s="147">
        <f>Q1306*H1306</f>
        <v>0</v>
      </c>
      <c r="S1306" s="147">
        <v>3.1E-2</v>
      </c>
      <c r="T1306" s="148">
        <f>S1306*H1306</f>
        <v>6.2E-2</v>
      </c>
      <c r="AR1306" s="149" t="s">
        <v>155</v>
      </c>
      <c r="AT1306" s="149" t="s">
        <v>157</v>
      </c>
      <c r="AU1306" s="149" t="s">
        <v>89</v>
      </c>
      <c r="AY1306" s="17" t="s">
        <v>156</v>
      </c>
      <c r="BE1306" s="150">
        <f>IF(N1306="základná",J1306,0)</f>
        <v>0</v>
      </c>
      <c r="BF1306" s="150">
        <f>IF(N1306="znížená",J1306,0)</f>
        <v>0</v>
      </c>
      <c r="BG1306" s="150">
        <f>IF(N1306="zákl. prenesená",J1306,0)</f>
        <v>0</v>
      </c>
      <c r="BH1306" s="150">
        <f>IF(N1306="zníž. prenesená",J1306,0)</f>
        <v>0</v>
      </c>
      <c r="BI1306" s="150">
        <f>IF(N1306="nulová",J1306,0)</f>
        <v>0</v>
      </c>
      <c r="BJ1306" s="17" t="s">
        <v>89</v>
      </c>
      <c r="BK1306" s="150">
        <f>ROUND(I1306*H1306,2)</f>
        <v>0</v>
      </c>
      <c r="BL1306" s="17" t="s">
        <v>155</v>
      </c>
      <c r="BM1306" s="149" t="s">
        <v>1370</v>
      </c>
    </row>
    <row r="1307" spans="2:65" s="11" customFormat="1" ht="33.75">
      <c r="B1307" s="151"/>
      <c r="D1307" s="152" t="s">
        <v>160</v>
      </c>
      <c r="E1307" s="153" t="s">
        <v>1</v>
      </c>
      <c r="F1307" s="154" t="s">
        <v>1209</v>
      </c>
      <c r="H1307" s="153" t="s">
        <v>1</v>
      </c>
      <c r="I1307" s="155"/>
      <c r="L1307" s="151"/>
      <c r="M1307" s="156"/>
      <c r="T1307" s="157"/>
      <c r="AT1307" s="153" t="s">
        <v>160</v>
      </c>
      <c r="AU1307" s="153" t="s">
        <v>89</v>
      </c>
      <c r="AV1307" s="11" t="s">
        <v>82</v>
      </c>
      <c r="AW1307" s="11" t="s">
        <v>31</v>
      </c>
      <c r="AX1307" s="11" t="s">
        <v>76</v>
      </c>
      <c r="AY1307" s="153" t="s">
        <v>156</v>
      </c>
    </row>
    <row r="1308" spans="2:65" s="11" customFormat="1">
      <c r="B1308" s="151"/>
      <c r="D1308" s="152" t="s">
        <v>160</v>
      </c>
      <c r="E1308" s="153" t="s">
        <v>1</v>
      </c>
      <c r="F1308" s="154" t="s">
        <v>1371</v>
      </c>
      <c r="H1308" s="153" t="s">
        <v>1</v>
      </c>
      <c r="I1308" s="155"/>
      <c r="L1308" s="151"/>
      <c r="M1308" s="156"/>
      <c r="T1308" s="157"/>
      <c r="AT1308" s="153" t="s">
        <v>160</v>
      </c>
      <c r="AU1308" s="153" t="s">
        <v>89</v>
      </c>
      <c r="AV1308" s="11" t="s">
        <v>82</v>
      </c>
      <c r="AW1308" s="11" t="s">
        <v>31</v>
      </c>
      <c r="AX1308" s="11" t="s">
        <v>76</v>
      </c>
      <c r="AY1308" s="153" t="s">
        <v>156</v>
      </c>
    </row>
    <row r="1309" spans="2:65" s="11" customFormat="1">
      <c r="B1309" s="151"/>
      <c r="D1309" s="152" t="s">
        <v>160</v>
      </c>
      <c r="E1309" s="153" t="s">
        <v>1</v>
      </c>
      <c r="F1309" s="154" t="s">
        <v>1372</v>
      </c>
      <c r="H1309" s="153" t="s">
        <v>1</v>
      </c>
      <c r="I1309" s="155"/>
      <c r="L1309" s="151"/>
      <c r="M1309" s="156"/>
      <c r="T1309" s="157"/>
      <c r="AT1309" s="153" t="s">
        <v>160</v>
      </c>
      <c r="AU1309" s="153" t="s">
        <v>89</v>
      </c>
      <c r="AV1309" s="11" t="s">
        <v>82</v>
      </c>
      <c r="AW1309" s="11" t="s">
        <v>31</v>
      </c>
      <c r="AX1309" s="11" t="s">
        <v>76</v>
      </c>
      <c r="AY1309" s="153" t="s">
        <v>156</v>
      </c>
    </row>
    <row r="1310" spans="2:65" s="12" customFormat="1">
      <c r="B1310" s="158"/>
      <c r="D1310" s="152" t="s">
        <v>160</v>
      </c>
      <c r="E1310" s="159" t="s">
        <v>1</v>
      </c>
      <c r="F1310" s="160" t="s">
        <v>1168</v>
      </c>
      <c r="H1310" s="161">
        <v>2</v>
      </c>
      <c r="I1310" s="162"/>
      <c r="L1310" s="158"/>
      <c r="M1310" s="163"/>
      <c r="T1310" s="164"/>
      <c r="AT1310" s="159" t="s">
        <v>160</v>
      </c>
      <c r="AU1310" s="159" t="s">
        <v>89</v>
      </c>
      <c r="AV1310" s="12" t="s">
        <v>89</v>
      </c>
      <c r="AW1310" s="12" t="s">
        <v>31</v>
      </c>
      <c r="AX1310" s="12" t="s">
        <v>76</v>
      </c>
      <c r="AY1310" s="159" t="s">
        <v>156</v>
      </c>
    </row>
    <row r="1311" spans="2:65" s="12" customFormat="1">
      <c r="B1311" s="158"/>
      <c r="D1311" s="152" t="s">
        <v>160</v>
      </c>
      <c r="E1311" s="159" t="s">
        <v>1</v>
      </c>
      <c r="F1311" s="160" t="s">
        <v>1373</v>
      </c>
      <c r="H1311" s="161">
        <v>0</v>
      </c>
      <c r="I1311" s="162"/>
      <c r="L1311" s="158"/>
      <c r="M1311" s="163"/>
      <c r="T1311" s="164"/>
      <c r="AT1311" s="159" t="s">
        <v>160</v>
      </c>
      <c r="AU1311" s="159" t="s">
        <v>89</v>
      </c>
      <c r="AV1311" s="12" t="s">
        <v>89</v>
      </c>
      <c r="AW1311" s="12" t="s">
        <v>31</v>
      </c>
      <c r="AX1311" s="12" t="s">
        <v>76</v>
      </c>
      <c r="AY1311" s="159" t="s">
        <v>156</v>
      </c>
    </row>
    <row r="1312" spans="2:65" s="12" customFormat="1">
      <c r="B1312" s="158"/>
      <c r="D1312" s="152" t="s">
        <v>160</v>
      </c>
      <c r="E1312" s="159" t="s">
        <v>1</v>
      </c>
      <c r="F1312" s="160" t="s">
        <v>1225</v>
      </c>
      <c r="H1312" s="161">
        <v>0</v>
      </c>
      <c r="I1312" s="162"/>
      <c r="L1312" s="158"/>
      <c r="M1312" s="163"/>
      <c r="T1312" s="164"/>
      <c r="AT1312" s="159" t="s">
        <v>160</v>
      </c>
      <c r="AU1312" s="159" t="s">
        <v>89</v>
      </c>
      <c r="AV1312" s="12" t="s">
        <v>89</v>
      </c>
      <c r="AW1312" s="12" t="s">
        <v>31</v>
      </c>
      <c r="AX1312" s="12" t="s">
        <v>76</v>
      </c>
      <c r="AY1312" s="159" t="s">
        <v>156</v>
      </c>
    </row>
    <row r="1313" spans="2:65" s="13" customFormat="1">
      <c r="B1313" s="165"/>
      <c r="D1313" s="152" t="s">
        <v>160</v>
      </c>
      <c r="E1313" s="166" t="s">
        <v>1</v>
      </c>
      <c r="F1313" s="167" t="s">
        <v>161</v>
      </c>
      <c r="H1313" s="168">
        <v>2</v>
      </c>
      <c r="I1313" s="169"/>
      <c r="L1313" s="165"/>
      <c r="M1313" s="170"/>
      <c r="T1313" s="171"/>
      <c r="AT1313" s="166" t="s">
        <v>160</v>
      </c>
      <c r="AU1313" s="166" t="s">
        <v>89</v>
      </c>
      <c r="AV1313" s="13" t="s">
        <v>155</v>
      </c>
      <c r="AW1313" s="13" t="s">
        <v>31</v>
      </c>
      <c r="AX1313" s="13" t="s">
        <v>82</v>
      </c>
      <c r="AY1313" s="166" t="s">
        <v>156</v>
      </c>
    </row>
    <row r="1314" spans="2:65" s="1" customFormat="1" ht="24.2" customHeight="1">
      <c r="B1314" s="136"/>
      <c r="C1314" s="137" t="s">
        <v>1374</v>
      </c>
      <c r="D1314" s="137" t="s">
        <v>157</v>
      </c>
      <c r="E1314" s="138" t="s">
        <v>1375</v>
      </c>
      <c r="F1314" s="139" t="s">
        <v>1376</v>
      </c>
      <c r="G1314" s="140" t="s">
        <v>333</v>
      </c>
      <c r="H1314" s="141">
        <v>2</v>
      </c>
      <c r="I1314" s="142"/>
      <c r="J1314" s="143">
        <v>0</v>
      </c>
      <c r="K1314" s="144"/>
      <c r="L1314" s="32"/>
      <c r="M1314" s="145" t="s">
        <v>1</v>
      </c>
      <c r="N1314" s="146" t="s">
        <v>42</v>
      </c>
      <c r="P1314" s="147">
        <f>O1314*H1314</f>
        <v>0</v>
      </c>
      <c r="Q1314" s="147">
        <v>0</v>
      </c>
      <c r="R1314" s="147">
        <f>Q1314*H1314</f>
        <v>0</v>
      </c>
      <c r="S1314" s="147">
        <v>3.1E-2</v>
      </c>
      <c r="T1314" s="148">
        <f>S1314*H1314</f>
        <v>6.2E-2</v>
      </c>
      <c r="AR1314" s="149" t="s">
        <v>155</v>
      </c>
      <c r="AT1314" s="149" t="s">
        <v>157</v>
      </c>
      <c r="AU1314" s="149" t="s">
        <v>89</v>
      </c>
      <c r="AY1314" s="17" t="s">
        <v>156</v>
      </c>
      <c r="BE1314" s="150">
        <f>IF(N1314="základná",J1314,0)</f>
        <v>0</v>
      </c>
      <c r="BF1314" s="150">
        <f>IF(N1314="znížená",J1314,0)</f>
        <v>0</v>
      </c>
      <c r="BG1314" s="150">
        <f>IF(N1314="zákl. prenesená",J1314,0)</f>
        <v>0</v>
      </c>
      <c r="BH1314" s="150">
        <f>IF(N1314="zníž. prenesená",J1314,0)</f>
        <v>0</v>
      </c>
      <c r="BI1314" s="150">
        <f>IF(N1314="nulová",J1314,0)</f>
        <v>0</v>
      </c>
      <c r="BJ1314" s="17" t="s">
        <v>89</v>
      </c>
      <c r="BK1314" s="150">
        <f>ROUND(I1314*H1314,2)</f>
        <v>0</v>
      </c>
      <c r="BL1314" s="17" t="s">
        <v>155</v>
      </c>
      <c r="BM1314" s="149" t="s">
        <v>1377</v>
      </c>
    </row>
    <row r="1315" spans="2:65" s="11" customFormat="1" ht="33.75">
      <c r="B1315" s="151"/>
      <c r="D1315" s="152" t="s">
        <v>160</v>
      </c>
      <c r="E1315" s="153" t="s">
        <v>1</v>
      </c>
      <c r="F1315" s="154" t="s">
        <v>1209</v>
      </c>
      <c r="H1315" s="153" t="s">
        <v>1</v>
      </c>
      <c r="I1315" s="155"/>
      <c r="L1315" s="151"/>
      <c r="M1315" s="156"/>
      <c r="T1315" s="157"/>
      <c r="AT1315" s="153" t="s">
        <v>160</v>
      </c>
      <c r="AU1315" s="153" t="s">
        <v>89</v>
      </c>
      <c r="AV1315" s="11" t="s">
        <v>82</v>
      </c>
      <c r="AW1315" s="11" t="s">
        <v>31</v>
      </c>
      <c r="AX1315" s="11" t="s">
        <v>76</v>
      </c>
      <c r="AY1315" s="153" t="s">
        <v>156</v>
      </c>
    </row>
    <row r="1316" spans="2:65" s="11" customFormat="1">
      <c r="B1316" s="151"/>
      <c r="D1316" s="152" t="s">
        <v>160</v>
      </c>
      <c r="E1316" s="153" t="s">
        <v>1</v>
      </c>
      <c r="F1316" s="154" t="s">
        <v>1378</v>
      </c>
      <c r="H1316" s="153" t="s">
        <v>1</v>
      </c>
      <c r="I1316" s="155"/>
      <c r="L1316" s="151"/>
      <c r="M1316" s="156"/>
      <c r="T1316" s="157"/>
      <c r="AT1316" s="153" t="s">
        <v>160</v>
      </c>
      <c r="AU1316" s="153" t="s">
        <v>89</v>
      </c>
      <c r="AV1316" s="11" t="s">
        <v>82</v>
      </c>
      <c r="AW1316" s="11" t="s">
        <v>31</v>
      </c>
      <c r="AX1316" s="11" t="s">
        <v>76</v>
      </c>
      <c r="AY1316" s="153" t="s">
        <v>156</v>
      </c>
    </row>
    <row r="1317" spans="2:65" s="11" customFormat="1">
      <c r="B1317" s="151"/>
      <c r="D1317" s="152" t="s">
        <v>160</v>
      </c>
      <c r="E1317" s="153" t="s">
        <v>1</v>
      </c>
      <c r="F1317" s="154" t="s">
        <v>1379</v>
      </c>
      <c r="H1317" s="153" t="s">
        <v>1</v>
      </c>
      <c r="I1317" s="155"/>
      <c r="L1317" s="151"/>
      <c r="M1317" s="156"/>
      <c r="T1317" s="157"/>
      <c r="AT1317" s="153" t="s">
        <v>160</v>
      </c>
      <c r="AU1317" s="153" t="s">
        <v>89</v>
      </c>
      <c r="AV1317" s="11" t="s">
        <v>82</v>
      </c>
      <c r="AW1317" s="11" t="s">
        <v>31</v>
      </c>
      <c r="AX1317" s="11" t="s">
        <v>76</v>
      </c>
      <c r="AY1317" s="153" t="s">
        <v>156</v>
      </c>
    </row>
    <row r="1318" spans="2:65" s="12" customFormat="1">
      <c r="B1318" s="158"/>
      <c r="D1318" s="152" t="s">
        <v>160</v>
      </c>
      <c r="E1318" s="159" t="s">
        <v>1</v>
      </c>
      <c r="F1318" s="160" t="s">
        <v>1168</v>
      </c>
      <c r="H1318" s="161">
        <v>2</v>
      </c>
      <c r="I1318" s="162"/>
      <c r="L1318" s="158"/>
      <c r="M1318" s="163"/>
      <c r="T1318" s="164"/>
      <c r="AT1318" s="159" t="s">
        <v>160</v>
      </c>
      <c r="AU1318" s="159" t="s">
        <v>89</v>
      </c>
      <c r="AV1318" s="12" t="s">
        <v>89</v>
      </c>
      <c r="AW1318" s="12" t="s">
        <v>31</v>
      </c>
      <c r="AX1318" s="12" t="s">
        <v>76</v>
      </c>
      <c r="AY1318" s="159" t="s">
        <v>156</v>
      </c>
    </row>
    <row r="1319" spans="2:65" s="12" customFormat="1">
      <c r="B1319" s="158"/>
      <c r="D1319" s="152" t="s">
        <v>160</v>
      </c>
      <c r="E1319" s="159" t="s">
        <v>1</v>
      </c>
      <c r="F1319" s="160" t="s">
        <v>1373</v>
      </c>
      <c r="H1319" s="161">
        <v>0</v>
      </c>
      <c r="I1319" s="162"/>
      <c r="L1319" s="158"/>
      <c r="M1319" s="163"/>
      <c r="T1319" s="164"/>
      <c r="AT1319" s="159" t="s">
        <v>160</v>
      </c>
      <c r="AU1319" s="159" t="s">
        <v>89</v>
      </c>
      <c r="AV1319" s="12" t="s">
        <v>89</v>
      </c>
      <c r="AW1319" s="12" t="s">
        <v>31</v>
      </c>
      <c r="AX1319" s="12" t="s">
        <v>76</v>
      </c>
      <c r="AY1319" s="159" t="s">
        <v>156</v>
      </c>
    </row>
    <row r="1320" spans="2:65" s="12" customFormat="1">
      <c r="B1320" s="158"/>
      <c r="D1320" s="152" t="s">
        <v>160</v>
      </c>
      <c r="E1320" s="159" t="s">
        <v>1</v>
      </c>
      <c r="F1320" s="160" t="s">
        <v>1225</v>
      </c>
      <c r="H1320" s="161">
        <v>0</v>
      </c>
      <c r="I1320" s="162"/>
      <c r="L1320" s="158"/>
      <c r="M1320" s="163"/>
      <c r="T1320" s="164"/>
      <c r="AT1320" s="159" t="s">
        <v>160</v>
      </c>
      <c r="AU1320" s="159" t="s">
        <v>89</v>
      </c>
      <c r="AV1320" s="12" t="s">
        <v>89</v>
      </c>
      <c r="AW1320" s="12" t="s">
        <v>31</v>
      </c>
      <c r="AX1320" s="12" t="s">
        <v>76</v>
      </c>
      <c r="AY1320" s="159" t="s">
        <v>156</v>
      </c>
    </row>
    <row r="1321" spans="2:65" s="13" customFormat="1">
      <c r="B1321" s="165"/>
      <c r="D1321" s="152" t="s">
        <v>160</v>
      </c>
      <c r="E1321" s="166" t="s">
        <v>1</v>
      </c>
      <c r="F1321" s="167" t="s">
        <v>161</v>
      </c>
      <c r="H1321" s="168">
        <v>2</v>
      </c>
      <c r="I1321" s="169"/>
      <c r="L1321" s="165"/>
      <c r="M1321" s="170"/>
      <c r="T1321" s="171"/>
      <c r="AT1321" s="166" t="s">
        <v>160</v>
      </c>
      <c r="AU1321" s="166" t="s">
        <v>89</v>
      </c>
      <c r="AV1321" s="13" t="s">
        <v>155</v>
      </c>
      <c r="AW1321" s="13" t="s">
        <v>31</v>
      </c>
      <c r="AX1321" s="13" t="s">
        <v>82</v>
      </c>
      <c r="AY1321" s="166" t="s">
        <v>156</v>
      </c>
    </row>
    <row r="1322" spans="2:65" s="1" customFormat="1" ht="33" customHeight="1">
      <c r="B1322" s="136"/>
      <c r="C1322" s="137" t="s">
        <v>1380</v>
      </c>
      <c r="D1322" s="137" t="s">
        <v>157</v>
      </c>
      <c r="E1322" s="138" t="s">
        <v>1381</v>
      </c>
      <c r="F1322" s="139" t="s">
        <v>1382</v>
      </c>
      <c r="G1322" s="140" t="s">
        <v>333</v>
      </c>
      <c r="H1322" s="141">
        <v>2</v>
      </c>
      <c r="I1322" s="142"/>
      <c r="J1322" s="143">
        <v>0</v>
      </c>
      <c r="K1322" s="144"/>
      <c r="L1322" s="32"/>
      <c r="M1322" s="145" t="s">
        <v>1</v>
      </c>
      <c r="N1322" s="146" t="s">
        <v>42</v>
      </c>
      <c r="P1322" s="147">
        <f>O1322*H1322</f>
        <v>0</v>
      </c>
      <c r="Q1322" s="147">
        <v>0</v>
      </c>
      <c r="R1322" s="147">
        <f>Q1322*H1322</f>
        <v>0</v>
      </c>
      <c r="S1322" s="147">
        <v>5.8999999999999997E-2</v>
      </c>
      <c r="T1322" s="148">
        <f>S1322*H1322</f>
        <v>0.11799999999999999</v>
      </c>
      <c r="AR1322" s="149" t="s">
        <v>155</v>
      </c>
      <c r="AT1322" s="149" t="s">
        <v>157</v>
      </c>
      <c r="AU1322" s="149" t="s">
        <v>89</v>
      </c>
      <c r="AY1322" s="17" t="s">
        <v>156</v>
      </c>
      <c r="BE1322" s="150">
        <f>IF(N1322="základná",J1322,0)</f>
        <v>0</v>
      </c>
      <c r="BF1322" s="150">
        <f>IF(N1322="znížená",J1322,0)</f>
        <v>0</v>
      </c>
      <c r="BG1322" s="150">
        <f>IF(N1322="zákl. prenesená",J1322,0)</f>
        <v>0</v>
      </c>
      <c r="BH1322" s="150">
        <f>IF(N1322="zníž. prenesená",J1322,0)</f>
        <v>0</v>
      </c>
      <c r="BI1322" s="150">
        <f>IF(N1322="nulová",J1322,0)</f>
        <v>0</v>
      </c>
      <c r="BJ1322" s="17" t="s">
        <v>89</v>
      </c>
      <c r="BK1322" s="150">
        <f>ROUND(I1322*H1322,2)</f>
        <v>0</v>
      </c>
      <c r="BL1322" s="17" t="s">
        <v>155</v>
      </c>
      <c r="BM1322" s="149" t="s">
        <v>1383</v>
      </c>
    </row>
    <row r="1323" spans="2:65" s="11" customFormat="1">
      <c r="B1323" s="151"/>
      <c r="D1323" s="152" t="s">
        <v>160</v>
      </c>
      <c r="E1323" s="153" t="s">
        <v>1</v>
      </c>
      <c r="F1323" s="154" t="s">
        <v>1384</v>
      </c>
      <c r="H1323" s="153" t="s">
        <v>1</v>
      </c>
      <c r="I1323" s="155"/>
      <c r="L1323" s="151"/>
      <c r="M1323" s="156"/>
      <c r="T1323" s="157"/>
      <c r="AT1323" s="153" t="s">
        <v>160</v>
      </c>
      <c r="AU1323" s="153" t="s">
        <v>89</v>
      </c>
      <c r="AV1323" s="11" t="s">
        <v>82</v>
      </c>
      <c r="AW1323" s="11" t="s">
        <v>31</v>
      </c>
      <c r="AX1323" s="11" t="s">
        <v>76</v>
      </c>
      <c r="AY1323" s="153" t="s">
        <v>156</v>
      </c>
    </row>
    <row r="1324" spans="2:65" s="11" customFormat="1">
      <c r="B1324" s="151"/>
      <c r="D1324" s="152" t="s">
        <v>160</v>
      </c>
      <c r="E1324" s="153" t="s">
        <v>1</v>
      </c>
      <c r="F1324" s="154" t="s">
        <v>1385</v>
      </c>
      <c r="H1324" s="153" t="s">
        <v>1</v>
      </c>
      <c r="I1324" s="155"/>
      <c r="L1324" s="151"/>
      <c r="M1324" s="156"/>
      <c r="T1324" s="157"/>
      <c r="AT1324" s="153" t="s">
        <v>160</v>
      </c>
      <c r="AU1324" s="153" t="s">
        <v>89</v>
      </c>
      <c r="AV1324" s="11" t="s">
        <v>82</v>
      </c>
      <c r="AW1324" s="11" t="s">
        <v>31</v>
      </c>
      <c r="AX1324" s="11" t="s">
        <v>76</v>
      </c>
      <c r="AY1324" s="153" t="s">
        <v>156</v>
      </c>
    </row>
    <row r="1325" spans="2:65" s="12" customFormat="1">
      <c r="B1325" s="158"/>
      <c r="D1325" s="152" t="s">
        <v>160</v>
      </c>
      <c r="E1325" s="159" t="s">
        <v>1</v>
      </c>
      <c r="F1325" s="160" t="s">
        <v>1168</v>
      </c>
      <c r="H1325" s="161">
        <v>2</v>
      </c>
      <c r="I1325" s="162"/>
      <c r="L1325" s="158"/>
      <c r="M1325" s="163"/>
      <c r="T1325" s="164"/>
      <c r="AT1325" s="159" t="s">
        <v>160</v>
      </c>
      <c r="AU1325" s="159" t="s">
        <v>89</v>
      </c>
      <c r="AV1325" s="12" t="s">
        <v>89</v>
      </c>
      <c r="AW1325" s="12" t="s">
        <v>31</v>
      </c>
      <c r="AX1325" s="12" t="s">
        <v>76</v>
      </c>
      <c r="AY1325" s="159" t="s">
        <v>156</v>
      </c>
    </row>
    <row r="1326" spans="2:65" s="12" customFormat="1">
      <c r="B1326" s="158"/>
      <c r="D1326" s="152" t="s">
        <v>160</v>
      </c>
      <c r="E1326" s="159" t="s">
        <v>1</v>
      </c>
      <c r="F1326" s="160" t="s">
        <v>1386</v>
      </c>
      <c r="H1326" s="161">
        <v>0</v>
      </c>
      <c r="I1326" s="162"/>
      <c r="L1326" s="158"/>
      <c r="M1326" s="163"/>
      <c r="T1326" s="164"/>
      <c r="AT1326" s="159" t="s">
        <v>160</v>
      </c>
      <c r="AU1326" s="159" t="s">
        <v>89</v>
      </c>
      <c r="AV1326" s="12" t="s">
        <v>89</v>
      </c>
      <c r="AW1326" s="12" t="s">
        <v>31</v>
      </c>
      <c r="AX1326" s="12" t="s">
        <v>76</v>
      </c>
      <c r="AY1326" s="159" t="s">
        <v>156</v>
      </c>
    </row>
    <row r="1327" spans="2:65" s="12" customFormat="1">
      <c r="B1327" s="158"/>
      <c r="D1327" s="152" t="s">
        <v>160</v>
      </c>
      <c r="E1327" s="159" t="s">
        <v>1</v>
      </c>
      <c r="F1327" s="160" t="s">
        <v>1225</v>
      </c>
      <c r="H1327" s="161">
        <v>0</v>
      </c>
      <c r="I1327" s="162"/>
      <c r="L1327" s="158"/>
      <c r="M1327" s="163"/>
      <c r="T1327" s="164"/>
      <c r="AT1327" s="159" t="s">
        <v>160</v>
      </c>
      <c r="AU1327" s="159" t="s">
        <v>89</v>
      </c>
      <c r="AV1327" s="12" t="s">
        <v>89</v>
      </c>
      <c r="AW1327" s="12" t="s">
        <v>31</v>
      </c>
      <c r="AX1327" s="12" t="s">
        <v>76</v>
      </c>
      <c r="AY1327" s="159" t="s">
        <v>156</v>
      </c>
    </row>
    <row r="1328" spans="2:65" s="15" customFormat="1">
      <c r="B1328" s="193"/>
      <c r="D1328" s="152" t="s">
        <v>160</v>
      </c>
      <c r="E1328" s="194" t="s">
        <v>1</v>
      </c>
      <c r="F1328" s="195" t="s">
        <v>278</v>
      </c>
      <c r="H1328" s="196">
        <v>2</v>
      </c>
      <c r="I1328" s="197"/>
      <c r="L1328" s="193"/>
      <c r="M1328" s="198"/>
      <c r="T1328" s="199"/>
      <c r="AT1328" s="194" t="s">
        <v>160</v>
      </c>
      <c r="AU1328" s="194" t="s">
        <v>89</v>
      </c>
      <c r="AV1328" s="15" t="s">
        <v>163</v>
      </c>
      <c r="AW1328" s="15" t="s">
        <v>31</v>
      </c>
      <c r="AX1328" s="15" t="s">
        <v>76</v>
      </c>
      <c r="AY1328" s="194" t="s">
        <v>156</v>
      </c>
    </row>
    <row r="1329" spans="2:65" s="13" customFormat="1">
      <c r="B1329" s="165"/>
      <c r="D1329" s="152" t="s">
        <v>160</v>
      </c>
      <c r="E1329" s="166" t="s">
        <v>1</v>
      </c>
      <c r="F1329" s="167" t="s">
        <v>1171</v>
      </c>
      <c r="H1329" s="168">
        <v>2</v>
      </c>
      <c r="I1329" s="169"/>
      <c r="L1329" s="165"/>
      <c r="M1329" s="170"/>
      <c r="T1329" s="171"/>
      <c r="AT1329" s="166" t="s">
        <v>160</v>
      </c>
      <c r="AU1329" s="166" t="s">
        <v>89</v>
      </c>
      <c r="AV1329" s="13" t="s">
        <v>155</v>
      </c>
      <c r="AW1329" s="13" t="s">
        <v>31</v>
      </c>
      <c r="AX1329" s="13" t="s">
        <v>82</v>
      </c>
      <c r="AY1329" s="166" t="s">
        <v>156</v>
      </c>
    </row>
    <row r="1330" spans="2:65" s="1" customFormat="1" ht="33" customHeight="1">
      <c r="B1330" s="136"/>
      <c r="C1330" s="137" t="s">
        <v>1387</v>
      </c>
      <c r="D1330" s="137" t="s">
        <v>157</v>
      </c>
      <c r="E1330" s="138" t="s">
        <v>1388</v>
      </c>
      <c r="F1330" s="139" t="s">
        <v>1389</v>
      </c>
      <c r="G1330" s="140" t="s">
        <v>333</v>
      </c>
      <c r="H1330" s="141">
        <v>2</v>
      </c>
      <c r="I1330" s="142"/>
      <c r="J1330" s="143">
        <v>0</v>
      </c>
      <c r="K1330" s="144"/>
      <c r="L1330" s="32"/>
      <c r="M1330" s="145" t="s">
        <v>1</v>
      </c>
      <c r="N1330" s="146" t="s">
        <v>42</v>
      </c>
      <c r="P1330" s="147">
        <f>O1330*H1330</f>
        <v>0</v>
      </c>
      <c r="Q1330" s="147">
        <v>0</v>
      </c>
      <c r="R1330" s="147">
        <f>Q1330*H1330</f>
        <v>0</v>
      </c>
      <c r="S1330" s="147">
        <v>5.8999999999999997E-2</v>
      </c>
      <c r="T1330" s="148">
        <f>S1330*H1330</f>
        <v>0.11799999999999999</v>
      </c>
      <c r="AR1330" s="149" t="s">
        <v>155</v>
      </c>
      <c r="AT1330" s="149" t="s">
        <v>157</v>
      </c>
      <c r="AU1330" s="149" t="s">
        <v>89</v>
      </c>
      <c r="AY1330" s="17" t="s">
        <v>156</v>
      </c>
      <c r="BE1330" s="150">
        <f>IF(N1330="základná",J1330,0)</f>
        <v>0</v>
      </c>
      <c r="BF1330" s="150">
        <f>IF(N1330="znížená",J1330,0)</f>
        <v>0</v>
      </c>
      <c r="BG1330" s="150">
        <f>IF(N1330="zákl. prenesená",J1330,0)</f>
        <v>0</v>
      </c>
      <c r="BH1330" s="150">
        <f>IF(N1330="zníž. prenesená",J1330,0)</f>
        <v>0</v>
      </c>
      <c r="BI1330" s="150">
        <f>IF(N1330="nulová",J1330,0)</f>
        <v>0</v>
      </c>
      <c r="BJ1330" s="17" t="s">
        <v>89</v>
      </c>
      <c r="BK1330" s="150">
        <f>ROUND(I1330*H1330,2)</f>
        <v>0</v>
      </c>
      <c r="BL1330" s="17" t="s">
        <v>155</v>
      </c>
      <c r="BM1330" s="149" t="s">
        <v>1390</v>
      </c>
    </row>
    <row r="1331" spans="2:65" s="11" customFormat="1">
      <c r="B1331" s="151"/>
      <c r="D1331" s="152" t="s">
        <v>160</v>
      </c>
      <c r="E1331" s="153" t="s">
        <v>1</v>
      </c>
      <c r="F1331" s="154" t="s">
        <v>1384</v>
      </c>
      <c r="H1331" s="153" t="s">
        <v>1</v>
      </c>
      <c r="I1331" s="155"/>
      <c r="L1331" s="151"/>
      <c r="M1331" s="156"/>
      <c r="T1331" s="157"/>
      <c r="AT1331" s="153" t="s">
        <v>160</v>
      </c>
      <c r="AU1331" s="153" t="s">
        <v>89</v>
      </c>
      <c r="AV1331" s="11" t="s">
        <v>82</v>
      </c>
      <c r="AW1331" s="11" t="s">
        <v>31</v>
      </c>
      <c r="AX1331" s="11" t="s">
        <v>76</v>
      </c>
      <c r="AY1331" s="153" t="s">
        <v>156</v>
      </c>
    </row>
    <row r="1332" spans="2:65" s="11" customFormat="1">
      <c r="B1332" s="151"/>
      <c r="D1332" s="152" t="s">
        <v>160</v>
      </c>
      <c r="E1332" s="153" t="s">
        <v>1</v>
      </c>
      <c r="F1332" s="154" t="s">
        <v>1391</v>
      </c>
      <c r="H1332" s="153" t="s">
        <v>1</v>
      </c>
      <c r="I1332" s="155"/>
      <c r="L1332" s="151"/>
      <c r="M1332" s="156"/>
      <c r="T1332" s="157"/>
      <c r="AT1332" s="153" t="s">
        <v>160</v>
      </c>
      <c r="AU1332" s="153" t="s">
        <v>89</v>
      </c>
      <c r="AV1332" s="11" t="s">
        <v>82</v>
      </c>
      <c r="AW1332" s="11" t="s">
        <v>31</v>
      </c>
      <c r="AX1332" s="11" t="s">
        <v>76</v>
      </c>
      <c r="AY1332" s="153" t="s">
        <v>156</v>
      </c>
    </row>
    <row r="1333" spans="2:65" s="12" customFormat="1">
      <c r="B1333" s="158"/>
      <c r="D1333" s="152" t="s">
        <v>160</v>
      </c>
      <c r="E1333" s="159" t="s">
        <v>1</v>
      </c>
      <c r="F1333" s="160" t="s">
        <v>1168</v>
      </c>
      <c r="H1333" s="161">
        <v>2</v>
      </c>
      <c r="I1333" s="162"/>
      <c r="L1333" s="158"/>
      <c r="M1333" s="163"/>
      <c r="T1333" s="164"/>
      <c r="AT1333" s="159" t="s">
        <v>160</v>
      </c>
      <c r="AU1333" s="159" t="s">
        <v>89</v>
      </c>
      <c r="AV1333" s="12" t="s">
        <v>89</v>
      </c>
      <c r="AW1333" s="12" t="s">
        <v>31</v>
      </c>
      <c r="AX1333" s="12" t="s">
        <v>76</v>
      </c>
      <c r="AY1333" s="159" t="s">
        <v>156</v>
      </c>
    </row>
    <row r="1334" spans="2:65" s="12" customFormat="1">
      <c r="B1334" s="158"/>
      <c r="D1334" s="152" t="s">
        <v>160</v>
      </c>
      <c r="E1334" s="159" t="s">
        <v>1</v>
      </c>
      <c r="F1334" s="160" t="s">
        <v>1386</v>
      </c>
      <c r="H1334" s="161">
        <v>0</v>
      </c>
      <c r="I1334" s="162"/>
      <c r="L1334" s="158"/>
      <c r="M1334" s="163"/>
      <c r="T1334" s="164"/>
      <c r="AT1334" s="159" t="s">
        <v>160</v>
      </c>
      <c r="AU1334" s="159" t="s">
        <v>89</v>
      </c>
      <c r="AV1334" s="12" t="s">
        <v>89</v>
      </c>
      <c r="AW1334" s="12" t="s">
        <v>31</v>
      </c>
      <c r="AX1334" s="12" t="s">
        <v>76</v>
      </c>
      <c r="AY1334" s="159" t="s">
        <v>156</v>
      </c>
    </row>
    <row r="1335" spans="2:65" s="12" customFormat="1">
      <c r="B1335" s="158"/>
      <c r="D1335" s="152" t="s">
        <v>160</v>
      </c>
      <c r="E1335" s="159" t="s">
        <v>1</v>
      </c>
      <c r="F1335" s="160" t="s">
        <v>1225</v>
      </c>
      <c r="H1335" s="161">
        <v>0</v>
      </c>
      <c r="I1335" s="162"/>
      <c r="L1335" s="158"/>
      <c r="M1335" s="163"/>
      <c r="T1335" s="164"/>
      <c r="AT1335" s="159" t="s">
        <v>160</v>
      </c>
      <c r="AU1335" s="159" t="s">
        <v>89</v>
      </c>
      <c r="AV1335" s="12" t="s">
        <v>89</v>
      </c>
      <c r="AW1335" s="12" t="s">
        <v>31</v>
      </c>
      <c r="AX1335" s="12" t="s">
        <v>76</v>
      </c>
      <c r="AY1335" s="159" t="s">
        <v>156</v>
      </c>
    </row>
    <row r="1336" spans="2:65" s="15" customFormat="1">
      <c r="B1336" s="193"/>
      <c r="D1336" s="152" t="s">
        <v>160</v>
      </c>
      <c r="E1336" s="194" t="s">
        <v>1</v>
      </c>
      <c r="F1336" s="195" t="s">
        <v>278</v>
      </c>
      <c r="H1336" s="196">
        <v>2</v>
      </c>
      <c r="I1336" s="197"/>
      <c r="L1336" s="193"/>
      <c r="M1336" s="198"/>
      <c r="T1336" s="199"/>
      <c r="AT1336" s="194" t="s">
        <v>160</v>
      </c>
      <c r="AU1336" s="194" t="s">
        <v>89</v>
      </c>
      <c r="AV1336" s="15" t="s">
        <v>163</v>
      </c>
      <c r="AW1336" s="15" t="s">
        <v>31</v>
      </c>
      <c r="AX1336" s="15" t="s">
        <v>76</v>
      </c>
      <c r="AY1336" s="194" t="s">
        <v>156</v>
      </c>
    </row>
    <row r="1337" spans="2:65" s="13" customFormat="1">
      <c r="B1337" s="165"/>
      <c r="D1337" s="152" t="s">
        <v>160</v>
      </c>
      <c r="E1337" s="166" t="s">
        <v>1</v>
      </c>
      <c r="F1337" s="167" t="s">
        <v>1171</v>
      </c>
      <c r="H1337" s="168">
        <v>2</v>
      </c>
      <c r="I1337" s="169"/>
      <c r="L1337" s="165"/>
      <c r="M1337" s="170"/>
      <c r="T1337" s="171"/>
      <c r="AT1337" s="166" t="s">
        <v>160</v>
      </c>
      <c r="AU1337" s="166" t="s">
        <v>89</v>
      </c>
      <c r="AV1337" s="13" t="s">
        <v>155</v>
      </c>
      <c r="AW1337" s="13" t="s">
        <v>31</v>
      </c>
      <c r="AX1337" s="13" t="s">
        <v>82</v>
      </c>
      <c r="AY1337" s="166" t="s">
        <v>156</v>
      </c>
    </row>
    <row r="1338" spans="2:65" s="10" customFormat="1" ht="22.9" customHeight="1">
      <c r="B1338" s="126"/>
      <c r="D1338" s="127" t="s">
        <v>75</v>
      </c>
      <c r="E1338" s="191" t="s">
        <v>1392</v>
      </c>
      <c r="F1338" s="191" t="s">
        <v>1393</v>
      </c>
      <c r="I1338" s="129"/>
      <c r="J1338" s="192">
        <v>0</v>
      </c>
      <c r="L1338" s="126"/>
      <c r="M1338" s="131"/>
      <c r="P1338" s="132">
        <f>SUM(P1339:P1347)</f>
        <v>0</v>
      </c>
      <c r="R1338" s="132">
        <f>SUM(R1339:R1347)</f>
        <v>2.472</v>
      </c>
      <c r="T1338" s="133">
        <f>SUM(T1339:T1347)</f>
        <v>0</v>
      </c>
      <c r="AR1338" s="127" t="s">
        <v>82</v>
      </c>
      <c r="AT1338" s="134" t="s">
        <v>75</v>
      </c>
      <c r="AU1338" s="134" t="s">
        <v>82</v>
      </c>
      <c r="AY1338" s="127" t="s">
        <v>156</v>
      </c>
      <c r="BK1338" s="135">
        <f>SUM(BK1339:BK1347)</f>
        <v>0</v>
      </c>
    </row>
    <row r="1339" spans="2:65" s="1" customFormat="1" ht="33" customHeight="1">
      <c r="B1339" s="136"/>
      <c r="C1339" s="137" t="s">
        <v>1394</v>
      </c>
      <c r="D1339" s="137" t="s">
        <v>157</v>
      </c>
      <c r="E1339" s="138" t="s">
        <v>1395</v>
      </c>
      <c r="F1339" s="139" t="s">
        <v>1396</v>
      </c>
      <c r="G1339" s="140" t="s">
        <v>178</v>
      </c>
      <c r="H1339" s="141">
        <v>400</v>
      </c>
      <c r="I1339" s="142"/>
      <c r="J1339" s="143">
        <v>0</v>
      </c>
      <c r="K1339" s="144"/>
      <c r="L1339" s="32"/>
      <c r="M1339" s="145" t="s">
        <v>1</v>
      </c>
      <c r="N1339" s="146" t="s">
        <v>42</v>
      </c>
      <c r="P1339" s="147">
        <f>O1339*H1339</f>
        <v>0</v>
      </c>
      <c r="Q1339" s="147">
        <v>6.1799999999999997E-3</v>
      </c>
      <c r="R1339" s="147">
        <f>Q1339*H1339</f>
        <v>2.472</v>
      </c>
      <c r="S1339" s="147">
        <v>0</v>
      </c>
      <c r="T1339" s="148">
        <f>S1339*H1339</f>
        <v>0</v>
      </c>
      <c r="AR1339" s="149" t="s">
        <v>155</v>
      </c>
      <c r="AT1339" s="149" t="s">
        <v>157</v>
      </c>
      <c r="AU1339" s="149" t="s">
        <v>89</v>
      </c>
      <c r="AY1339" s="17" t="s">
        <v>156</v>
      </c>
      <c r="BE1339" s="150">
        <f>IF(N1339="základná",J1339,0)</f>
        <v>0</v>
      </c>
      <c r="BF1339" s="150">
        <f>IF(N1339="znížená",J1339,0)</f>
        <v>0</v>
      </c>
      <c r="BG1339" s="150">
        <f>IF(N1339="zákl. prenesená",J1339,0)</f>
        <v>0</v>
      </c>
      <c r="BH1339" s="150">
        <f>IF(N1339="zníž. prenesená",J1339,0)</f>
        <v>0</v>
      </c>
      <c r="BI1339" s="150">
        <f>IF(N1339="nulová",J1339,0)</f>
        <v>0</v>
      </c>
      <c r="BJ1339" s="17" t="s">
        <v>89</v>
      </c>
      <c r="BK1339" s="150">
        <f>ROUND(I1339*H1339,2)</f>
        <v>0</v>
      </c>
      <c r="BL1339" s="17" t="s">
        <v>155</v>
      </c>
      <c r="BM1339" s="149" t="s">
        <v>1397</v>
      </c>
    </row>
    <row r="1340" spans="2:65" s="11" customFormat="1">
      <c r="B1340" s="151"/>
      <c r="D1340" s="152" t="s">
        <v>160</v>
      </c>
      <c r="E1340" s="153" t="s">
        <v>1</v>
      </c>
      <c r="F1340" s="154" t="s">
        <v>1398</v>
      </c>
      <c r="H1340" s="153" t="s">
        <v>1</v>
      </c>
      <c r="I1340" s="155"/>
      <c r="L1340" s="151"/>
      <c r="M1340" s="156"/>
      <c r="T1340" s="157"/>
      <c r="AT1340" s="153" t="s">
        <v>160</v>
      </c>
      <c r="AU1340" s="153" t="s">
        <v>89</v>
      </c>
      <c r="AV1340" s="11" t="s">
        <v>82</v>
      </c>
      <c r="AW1340" s="11" t="s">
        <v>31</v>
      </c>
      <c r="AX1340" s="11" t="s">
        <v>76</v>
      </c>
      <c r="AY1340" s="153" t="s">
        <v>156</v>
      </c>
    </row>
    <row r="1341" spans="2:65" s="12" customFormat="1">
      <c r="B1341" s="158"/>
      <c r="D1341" s="152" t="s">
        <v>160</v>
      </c>
      <c r="E1341" s="159" t="s">
        <v>1</v>
      </c>
      <c r="F1341" s="160" t="s">
        <v>1399</v>
      </c>
      <c r="H1341" s="161">
        <v>150</v>
      </c>
      <c r="I1341" s="162"/>
      <c r="L1341" s="158"/>
      <c r="M1341" s="163"/>
      <c r="T1341" s="164"/>
      <c r="AT1341" s="159" t="s">
        <v>160</v>
      </c>
      <c r="AU1341" s="159" t="s">
        <v>89</v>
      </c>
      <c r="AV1341" s="12" t="s">
        <v>89</v>
      </c>
      <c r="AW1341" s="12" t="s">
        <v>31</v>
      </c>
      <c r="AX1341" s="12" t="s">
        <v>76</v>
      </c>
      <c r="AY1341" s="159" t="s">
        <v>156</v>
      </c>
    </row>
    <row r="1342" spans="2:65" s="15" customFormat="1">
      <c r="B1342" s="193"/>
      <c r="D1342" s="152" t="s">
        <v>160</v>
      </c>
      <c r="E1342" s="194" t="s">
        <v>1</v>
      </c>
      <c r="F1342" s="195" t="s">
        <v>1400</v>
      </c>
      <c r="H1342" s="196">
        <v>150</v>
      </c>
      <c r="I1342" s="197"/>
      <c r="L1342" s="193"/>
      <c r="M1342" s="198"/>
      <c r="T1342" s="199"/>
      <c r="AT1342" s="194" t="s">
        <v>160</v>
      </c>
      <c r="AU1342" s="194" t="s">
        <v>89</v>
      </c>
      <c r="AV1342" s="15" t="s">
        <v>163</v>
      </c>
      <c r="AW1342" s="15" t="s">
        <v>31</v>
      </c>
      <c r="AX1342" s="15" t="s">
        <v>76</v>
      </c>
      <c r="AY1342" s="194" t="s">
        <v>156</v>
      </c>
    </row>
    <row r="1343" spans="2:65" s="12" customFormat="1">
      <c r="B1343" s="158"/>
      <c r="D1343" s="152" t="s">
        <v>160</v>
      </c>
      <c r="E1343" s="159" t="s">
        <v>1</v>
      </c>
      <c r="F1343" s="160" t="s">
        <v>1399</v>
      </c>
      <c r="H1343" s="161">
        <v>150</v>
      </c>
      <c r="I1343" s="162"/>
      <c r="L1343" s="158"/>
      <c r="M1343" s="163"/>
      <c r="T1343" s="164"/>
      <c r="AT1343" s="159" t="s">
        <v>160</v>
      </c>
      <c r="AU1343" s="159" t="s">
        <v>89</v>
      </c>
      <c r="AV1343" s="12" t="s">
        <v>89</v>
      </c>
      <c r="AW1343" s="12" t="s">
        <v>31</v>
      </c>
      <c r="AX1343" s="12" t="s">
        <v>76</v>
      </c>
      <c r="AY1343" s="159" t="s">
        <v>156</v>
      </c>
    </row>
    <row r="1344" spans="2:65" s="15" customFormat="1">
      <c r="B1344" s="193"/>
      <c r="D1344" s="152" t="s">
        <v>160</v>
      </c>
      <c r="E1344" s="194" t="s">
        <v>1</v>
      </c>
      <c r="F1344" s="195" t="s">
        <v>1401</v>
      </c>
      <c r="H1344" s="196">
        <v>150</v>
      </c>
      <c r="I1344" s="197"/>
      <c r="L1344" s="193"/>
      <c r="M1344" s="198"/>
      <c r="T1344" s="199"/>
      <c r="AT1344" s="194" t="s">
        <v>160</v>
      </c>
      <c r="AU1344" s="194" t="s">
        <v>89</v>
      </c>
      <c r="AV1344" s="15" t="s">
        <v>163</v>
      </c>
      <c r="AW1344" s="15" t="s">
        <v>31</v>
      </c>
      <c r="AX1344" s="15" t="s">
        <v>76</v>
      </c>
      <c r="AY1344" s="194" t="s">
        <v>156</v>
      </c>
    </row>
    <row r="1345" spans="2:65" s="12" customFormat="1">
      <c r="B1345" s="158"/>
      <c r="D1345" s="152" t="s">
        <v>160</v>
      </c>
      <c r="E1345" s="159" t="s">
        <v>1</v>
      </c>
      <c r="F1345" s="160" t="s">
        <v>309</v>
      </c>
      <c r="H1345" s="161">
        <v>100</v>
      </c>
      <c r="I1345" s="162"/>
      <c r="L1345" s="158"/>
      <c r="M1345" s="163"/>
      <c r="T1345" s="164"/>
      <c r="AT1345" s="159" t="s">
        <v>160</v>
      </c>
      <c r="AU1345" s="159" t="s">
        <v>89</v>
      </c>
      <c r="AV1345" s="12" t="s">
        <v>89</v>
      </c>
      <c r="AW1345" s="12" t="s">
        <v>31</v>
      </c>
      <c r="AX1345" s="12" t="s">
        <v>76</v>
      </c>
      <c r="AY1345" s="159" t="s">
        <v>156</v>
      </c>
    </row>
    <row r="1346" spans="2:65" s="15" customFormat="1">
      <c r="B1346" s="193"/>
      <c r="D1346" s="152" t="s">
        <v>160</v>
      </c>
      <c r="E1346" s="194" t="s">
        <v>1</v>
      </c>
      <c r="F1346" s="195" t="s">
        <v>1402</v>
      </c>
      <c r="H1346" s="196">
        <v>100</v>
      </c>
      <c r="I1346" s="197"/>
      <c r="L1346" s="193"/>
      <c r="M1346" s="198"/>
      <c r="T1346" s="199"/>
      <c r="AT1346" s="194" t="s">
        <v>160</v>
      </c>
      <c r="AU1346" s="194" t="s">
        <v>89</v>
      </c>
      <c r="AV1346" s="15" t="s">
        <v>163</v>
      </c>
      <c r="AW1346" s="15" t="s">
        <v>31</v>
      </c>
      <c r="AX1346" s="15" t="s">
        <v>76</v>
      </c>
      <c r="AY1346" s="194" t="s">
        <v>156</v>
      </c>
    </row>
    <row r="1347" spans="2:65" s="13" customFormat="1">
      <c r="B1347" s="165"/>
      <c r="D1347" s="152" t="s">
        <v>160</v>
      </c>
      <c r="E1347" s="166" t="s">
        <v>1</v>
      </c>
      <c r="F1347" s="167" t="s">
        <v>1403</v>
      </c>
      <c r="H1347" s="168">
        <v>400</v>
      </c>
      <c r="I1347" s="169"/>
      <c r="L1347" s="165"/>
      <c r="M1347" s="170"/>
      <c r="T1347" s="171"/>
      <c r="AT1347" s="166" t="s">
        <v>160</v>
      </c>
      <c r="AU1347" s="166" t="s">
        <v>89</v>
      </c>
      <c r="AV1347" s="13" t="s">
        <v>155</v>
      </c>
      <c r="AW1347" s="13" t="s">
        <v>31</v>
      </c>
      <c r="AX1347" s="13" t="s">
        <v>82</v>
      </c>
      <c r="AY1347" s="166" t="s">
        <v>156</v>
      </c>
    </row>
    <row r="1348" spans="2:65" s="10" customFormat="1" ht="22.9" customHeight="1">
      <c r="B1348" s="126"/>
      <c r="D1348" s="127" t="s">
        <v>75</v>
      </c>
      <c r="E1348" s="191" t="s">
        <v>1404</v>
      </c>
      <c r="F1348" s="191" t="s">
        <v>1405</v>
      </c>
      <c r="I1348" s="129"/>
      <c r="J1348" s="192">
        <v>0</v>
      </c>
      <c r="L1348" s="126"/>
      <c r="M1348" s="131"/>
      <c r="P1348" s="132">
        <f>SUM(P1349:P1371)</f>
        <v>0</v>
      </c>
      <c r="R1348" s="132">
        <f>SUM(R1349:R1371)</f>
        <v>72.045000000000002</v>
      </c>
      <c r="T1348" s="133">
        <f>SUM(T1349:T1371)</f>
        <v>0</v>
      </c>
      <c r="AR1348" s="127" t="s">
        <v>82</v>
      </c>
      <c r="AT1348" s="134" t="s">
        <v>75</v>
      </c>
      <c r="AU1348" s="134" t="s">
        <v>82</v>
      </c>
      <c r="AY1348" s="127" t="s">
        <v>156</v>
      </c>
      <c r="BK1348" s="135">
        <f>SUM(BK1349:BK1371)</f>
        <v>0</v>
      </c>
    </row>
    <row r="1349" spans="2:65" s="1" customFormat="1" ht="37.9" customHeight="1">
      <c r="B1349" s="136"/>
      <c r="C1349" s="137" t="s">
        <v>1406</v>
      </c>
      <c r="D1349" s="137" t="s">
        <v>157</v>
      </c>
      <c r="E1349" s="138" t="s">
        <v>1407</v>
      </c>
      <c r="F1349" s="139" t="s">
        <v>1408</v>
      </c>
      <c r="G1349" s="140" t="s">
        <v>178</v>
      </c>
      <c r="H1349" s="141">
        <v>1500</v>
      </c>
      <c r="I1349" s="142"/>
      <c r="J1349" s="143">
        <v>0</v>
      </c>
      <c r="K1349" s="144"/>
      <c r="L1349" s="32"/>
      <c r="M1349" s="145" t="s">
        <v>1</v>
      </c>
      <c r="N1349" s="146" t="s">
        <v>42</v>
      </c>
      <c r="P1349" s="147">
        <f>O1349*H1349</f>
        <v>0</v>
      </c>
      <c r="Q1349" s="147">
        <v>2.3990000000000001E-2</v>
      </c>
      <c r="R1349" s="147">
        <f>Q1349*H1349</f>
        <v>35.984999999999999</v>
      </c>
      <c r="S1349" s="147">
        <v>0</v>
      </c>
      <c r="T1349" s="148">
        <f>S1349*H1349</f>
        <v>0</v>
      </c>
      <c r="AR1349" s="149" t="s">
        <v>155</v>
      </c>
      <c r="AT1349" s="149" t="s">
        <v>157</v>
      </c>
      <c r="AU1349" s="149" t="s">
        <v>89</v>
      </c>
      <c r="AY1349" s="17" t="s">
        <v>156</v>
      </c>
      <c r="BE1349" s="150">
        <f>IF(N1349="základná",J1349,0)</f>
        <v>0</v>
      </c>
      <c r="BF1349" s="150">
        <f>IF(N1349="znížená",J1349,0)</f>
        <v>0</v>
      </c>
      <c r="BG1349" s="150">
        <f>IF(N1349="zákl. prenesená",J1349,0)</f>
        <v>0</v>
      </c>
      <c r="BH1349" s="150">
        <f>IF(N1349="zníž. prenesená",J1349,0)</f>
        <v>0</v>
      </c>
      <c r="BI1349" s="150">
        <f>IF(N1349="nulová",J1349,0)</f>
        <v>0</v>
      </c>
      <c r="BJ1349" s="17" t="s">
        <v>89</v>
      </c>
      <c r="BK1349" s="150">
        <f>ROUND(I1349*H1349,2)</f>
        <v>0</v>
      </c>
      <c r="BL1349" s="17" t="s">
        <v>155</v>
      </c>
      <c r="BM1349" s="149" t="s">
        <v>1409</v>
      </c>
    </row>
    <row r="1350" spans="2:65" s="12" customFormat="1">
      <c r="B1350" s="158"/>
      <c r="D1350" s="152" t="s">
        <v>160</v>
      </c>
      <c r="E1350" s="159" t="s">
        <v>1</v>
      </c>
      <c r="F1350" s="160" t="s">
        <v>1410</v>
      </c>
      <c r="H1350" s="161">
        <v>234</v>
      </c>
      <c r="I1350" s="162"/>
      <c r="L1350" s="158"/>
      <c r="M1350" s="163"/>
      <c r="T1350" s="164"/>
      <c r="AT1350" s="159" t="s">
        <v>160</v>
      </c>
      <c r="AU1350" s="159" t="s">
        <v>89</v>
      </c>
      <c r="AV1350" s="12" t="s">
        <v>89</v>
      </c>
      <c r="AW1350" s="12" t="s">
        <v>31</v>
      </c>
      <c r="AX1350" s="12" t="s">
        <v>76</v>
      </c>
      <c r="AY1350" s="159" t="s">
        <v>156</v>
      </c>
    </row>
    <row r="1351" spans="2:65" s="12" customFormat="1">
      <c r="B1351" s="158"/>
      <c r="D1351" s="152" t="s">
        <v>160</v>
      </c>
      <c r="E1351" s="159" t="s">
        <v>1</v>
      </c>
      <c r="F1351" s="160" t="s">
        <v>1411</v>
      </c>
      <c r="H1351" s="161">
        <v>282.5</v>
      </c>
      <c r="I1351" s="162"/>
      <c r="L1351" s="158"/>
      <c r="M1351" s="163"/>
      <c r="T1351" s="164"/>
      <c r="AT1351" s="159" t="s">
        <v>160</v>
      </c>
      <c r="AU1351" s="159" t="s">
        <v>89</v>
      </c>
      <c r="AV1351" s="12" t="s">
        <v>89</v>
      </c>
      <c r="AW1351" s="12" t="s">
        <v>31</v>
      </c>
      <c r="AX1351" s="12" t="s">
        <v>76</v>
      </c>
      <c r="AY1351" s="159" t="s">
        <v>156</v>
      </c>
    </row>
    <row r="1352" spans="2:65" s="12" customFormat="1">
      <c r="B1352" s="158"/>
      <c r="D1352" s="152" t="s">
        <v>160</v>
      </c>
      <c r="E1352" s="159" t="s">
        <v>1</v>
      </c>
      <c r="F1352" s="160" t="s">
        <v>1412</v>
      </c>
      <c r="H1352" s="161">
        <v>179.5</v>
      </c>
      <c r="I1352" s="162"/>
      <c r="L1352" s="158"/>
      <c r="M1352" s="163"/>
      <c r="T1352" s="164"/>
      <c r="AT1352" s="159" t="s">
        <v>160</v>
      </c>
      <c r="AU1352" s="159" t="s">
        <v>89</v>
      </c>
      <c r="AV1352" s="12" t="s">
        <v>89</v>
      </c>
      <c r="AW1352" s="12" t="s">
        <v>31</v>
      </c>
      <c r="AX1352" s="12" t="s">
        <v>76</v>
      </c>
      <c r="AY1352" s="159" t="s">
        <v>156</v>
      </c>
    </row>
    <row r="1353" spans="2:65" s="11" customFormat="1">
      <c r="B1353" s="151"/>
      <c r="D1353" s="152" t="s">
        <v>160</v>
      </c>
      <c r="E1353" s="153" t="s">
        <v>1</v>
      </c>
      <c r="F1353" s="154" t="s">
        <v>1413</v>
      </c>
      <c r="H1353" s="153" t="s">
        <v>1</v>
      </c>
      <c r="I1353" s="155"/>
      <c r="L1353" s="151"/>
      <c r="M1353" s="156"/>
      <c r="T1353" s="157"/>
      <c r="AT1353" s="153" t="s">
        <v>160</v>
      </c>
      <c r="AU1353" s="153" t="s">
        <v>89</v>
      </c>
      <c r="AV1353" s="11" t="s">
        <v>82</v>
      </c>
      <c r="AW1353" s="11" t="s">
        <v>31</v>
      </c>
      <c r="AX1353" s="11" t="s">
        <v>76</v>
      </c>
      <c r="AY1353" s="153" t="s">
        <v>156</v>
      </c>
    </row>
    <row r="1354" spans="2:65" s="12" customFormat="1">
      <c r="B1354" s="158"/>
      <c r="D1354" s="152" t="s">
        <v>160</v>
      </c>
      <c r="E1354" s="159" t="s">
        <v>1</v>
      </c>
      <c r="F1354" s="160" t="s">
        <v>1414</v>
      </c>
      <c r="H1354" s="161">
        <v>45.5</v>
      </c>
      <c r="I1354" s="162"/>
      <c r="L1354" s="158"/>
      <c r="M1354" s="163"/>
      <c r="T1354" s="164"/>
      <c r="AT1354" s="159" t="s">
        <v>160</v>
      </c>
      <c r="AU1354" s="159" t="s">
        <v>89</v>
      </c>
      <c r="AV1354" s="12" t="s">
        <v>89</v>
      </c>
      <c r="AW1354" s="12" t="s">
        <v>31</v>
      </c>
      <c r="AX1354" s="12" t="s">
        <v>76</v>
      </c>
      <c r="AY1354" s="159" t="s">
        <v>156</v>
      </c>
    </row>
    <row r="1355" spans="2:65" s="12" customFormat="1">
      <c r="B1355" s="158"/>
      <c r="D1355" s="152" t="s">
        <v>160</v>
      </c>
      <c r="E1355" s="159" t="s">
        <v>1</v>
      </c>
      <c r="F1355" s="160" t="s">
        <v>1415</v>
      </c>
      <c r="H1355" s="161">
        <v>276</v>
      </c>
      <c r="I1355" s="162"/>
      <c r="L1355" s="158"/>
      <c r="M1355" s="163"/>
      <c r="T1355" s="164"/>
      <c r="AT1355" s="159" t="s">
        <v>160</v>
      </c>
      <c r="AU1355" s="159" t="s">
        <v>89</v>
      </c>
      <c r="AV1355" s="12" t="s">
        <v>89</v>
      </c>
      <c r="AW1355" s="12" t="s">
        <v>31</v>
      </c>
      <c r="AX1355" s="12" t="s">
        <v>76</v>
      </c>
      <c r="AY1355" s="159" t="s">
        <v>156</v>
      </c>
    </row>
    <row r="1356" spans="2:65" s="12" customFormat="1">
      <c r="B1356" s="158"/>
      <c r="D1356" s="152" t="s">
        <v>160</v>
      </c>
      <c r="E1356" s="159" t="s">
        <v>1</v>
      </c>
      <c r="F1356" s="160" t="s">
        <v>1416</v>
      </c>
      <c r="H1356" s="161">
        <v>425.5</v>
      </c>
      <c r="I1356" s="162"/>
      <c r="L1356" s="158"/>
      <c r="M1356" s="163"/>
      <c r="T1356" s="164"/>
      <c r="AT1356" s="159" t="s">
        <v>160</v>
      </c>
      <c r="AU1356" s="159" t="s">
        <v>89</v>
      </c>
      <c r="AV1356" s="12" t="s">
        <v>89</v>
      </c>
      <c r="AW1356" s="12" t="s">
        <v>31</v>
      </c>
      <c r="AX1356" s="12" t="s">
        <v>76</v>
      </c>
      <c r="AY1356" s="159" t="s">
        <v>156</v>
      </c>
    </row>
    <row r="1357" spans="2:65" s="12" customFormat="1">
      <c r="B1357" s="158"/>
      <c r="D1357" s="152" t="s">
        <v>160</v>
      </c>
      <c r="E1357" s="159" t="s">
        <v>1</v>
      </c>
      <c r="F1357" s="160" t="s">
        <v>1417</v>
      </c>
      <c r="H1357" s="161">
        <v>57.75</v>
      </c>
      <c r="I1357" s="162"/>
      <c r="L1357" s="158"/>
      <c r="M1357" s="163"/>
      <c r="T1357" s="164"/>
      <c r="AT1357" s="159" t="s">
        <v>160</v>
      </c>
      <c r="AU1357" s="159" t="s">
        <v>89</v>
      </c>
      <c r="AV1357" s="12" t="s">
        <v>89</v>
      </c>
      <c r="AW1357" s="12" t="s">
        <v>31</v>
      </c>
      <c r="AX1357" s="12" t="s">
        <v>76</v>
      </c>
      <c r="AY1357" s="159" t="s">
        <v>156</v>
      </c>
    </row>
    <row r="1358" spans="2:65" s="12" customFormat="1">
      <c r="B1358" s="158"/>
      <c r="D1358" s="152" t="s">
        <v>160</v>
      </c>
      <c r="E1358" s="159" t="s">
        <v>1</v>
      </c>
      <c r="F1358" s="160" t="s">
        <v>1418</v>
      </c>
      <c r="H1358" s="161">
        <v>-0.75</v>
      </c>
      <c r="I1358" s="162"/>
      <c r="L1358" s="158"/>
      <c r="M1358" s="163"/>
      <c r="T1358" s="164"/>
      <c r="AT1358" s="159" t="s">
        <v>160</v>
      </c>
      <c r="AU1358" s="159" t="s">
        <v>89</v>
      </c>
      <c r="AV1358" s="12" t="s">
        <v>89</v>
      </c>
      <c r="AW1358" s="12" t="s">
        <v>31</v>
      </c>
      <c r="AX1358" s="12" t="s">
        <v>76</v>
      </c>
      <c r="AY1358" s="159" t="s">
        <v>156</v>
      </c>
    </row>
    <row r="1359" spans="2:65" s="13" customFormat="1">
      <c r="B1359" s="165"/>
      <c r="D1359" s="152" t="s">
        <v>160</v>
      </c>
      <c r="E1359" s="166" t="s">
        <v>222</v>
      </c>
      <c r="F1359" s="167" t="s">
        <v>348</v>
      </c>
      <c r="H1359" s="168">
        <v>1500</v>
      </c>
      <c r="I1359" s="169"/>
      <c r="L1359" s="165"/>
      <c r="M1359" s="170"/>
      <c r="T1359" s="171"/>
      <c r="AT1359" s="166" t="s">
        <v>160</v>
      </c>
      <c r="AU1359" s="166" t="s">
        <v>89</v>
      </c>
      <c r="AV1359" s="13" t="s">
        <v>155</v>
      </c>
      <c r="AW1359" s="13" t="s">
        <v>31</v>
      </c>
      <c r="AX1359" s="13" t="s">
        <v>82</v>
      </c>
      <c r="AY1359" s="166" t="s">
        <v>156</v>
      </c>
    </row>
    <row r="1360" spans="2:65" s="1" customFormat="1" ht="44.25" customHeight="1">
      <c r="B1360" s="136"/>
      <c r="C1360" s="137" t="s">
        <v>1419</v>
      </c>
      <c r="D1360" s="137" t="s">
        <v>157</v>
      </c>
      <c r="E1360" s="138" t="s">
        <v>1420</v>
      </c>
      <c r="F1360" s="139" t="s">
        <v>1421</v>
      </c>
      <c r="G1360" s="140" t="s">
        <v>178</v>
      </c>
      <c r="H1360" s="141">
        <v>1500</v>
      </c>
      <c r="I1360" s="142"/>
      <c r="J1360" s="143">
        <v>0</v>
      </c>
      <c r="K1360" s="144"/>
      <c r="L1360" s="32"/>
      <c r="M1360" s="145" t="s">
        <v>1</v>
      </c>
      <c r="N1360" s="146" t="s">
        <v>42</v>
      </c>
      <c r="P1360" s="147">
        <f>O1360*H1360</f>
        <v>0</v>
      </c>
      <c r="Q1360" s="147">
        <v>0</v>
      </c>
      <c r="R1360" s="147">
        <f>Q1360*H1360</f>
        <v>0</v>
      </c>
      <c r="S1360" s="147">
        <v>0</v>
      </c>
      <c r="T1360" s="148">
        <f>S1360*H1360</f>
        <v>0</v>
      </c>
      <c r="AR1360" s="149" t="s">
        <v>155</v>
      </c>
      <c r="AT1360" s="149" t="s">
        <v>157</v>
      </c>
      <c r="AU1360" s="149" t="s">
        <v>89</v>
      </c>
      <c r="AY1360" s="17" t="s">
        <v>156</v>
      </c>
      <c r="BE1360" s="150">
        <f>IF(N1360="základná",J1360,0)</f>
        <v>0</v>
      </c>
      <c r="BF1360" s="150">
        <f>IF(N1360="znížená",J1360,0)</f>
        <v>0</v>
      </c>
      <c r="BG1360" s="150">
        <f>IF(N1360="zákl. prenesená",J1360,0)</f>
        <v>0</v>
      </c>
      <c r="BH1360" s="150">
        <f>IF(N1360="zníž. prenesená",J1360,0)</f>
        <v>0</v>
      </c>
      <c r="BI1360" s="150">
        <f>IF(N1360="nulová",J1360,0)</f>
        <v>0</v>
      </c>
      <c r="BJ1360" s="17" t="s">
        <v>89</v>
      </c>
      <c r="BK1360" s="150">
        <f>ROUND(I1360*H1360,2)</f>
        <v>0</v>
      </c>
      <c r="BL1360" s="17" t="s">
        <v>155</v>
      </c>
      <c r="BM1360" s="149" t="s">
        <v>1422</v>
      </c>
    </row>
    <row r="1361" spans="2:65" s="12" customFormat="1">
      <c r="B1361" s="158"/>
      <c r="D1361" s="152" t="s">
        <v>160</v>
      </c>
      <c r="E1361" s="159" t="s">
        <v>1</v>
      </c>
      <c r="F1361" s="160" t="s">
        <v>222</v>
      </c>
      <c r="H1361" s="161">
        <v>1500</v>
      </c>
      <c r="I1361" s="162"/>
      <c r="L1361" s="158"/>
      <c r="M1361" s="163"/>
      <c r="T1361" s="164"/>
      <c r="AT1361" s="159" t="s">
        <v>160</v>
      </c>
      <c r="AU1361" s="159" t="s">
        <v>89</v>
      </c>
      <c r="AV1361" s="12" t="s">
        <v>89</v>
      </c>
      <c r="AW1361" s="12" t="s">
        <v>31</v>
      </c>
      <c r="AX1361" s="12" t="s">
        <v>76</v>
      </c>
      <c r="AY1361" s="159" t="s">
        <v>156</v>
      </c>
    </row>
    <row r="1362" spans="2:65" s="13" customFormat="1">
      <c r="B1362" s="165"/>
      <c r="D1362" s="152" t="s">
        <v>160</v>
      </c>
      <c r="E1362" s="166" t="s">
        <v>1</v>
      </c>
      <c r="F1362" s="167" t="s">
        <v>161</v>
      </c>
      <c r="H1362" s="168">
        <v>1500</v>
      </c>
      <c r="I1362" s="169"/>
      <c r="L1362" s="165"/>
      <c r="M1362" s="170"/>
      <c r="T1362" s="171"/>
      <c r="AT1362" s="166" t="s">
        <v>160</v>
      </c>
      <c r="AU1362" s="166" t="s">
        <v>89</v>
      </c>
      <c r="AV1362" s="13" t="s">
        <v>155</v>
      </c>
      <c r="AW1362" s="13" t="s">
        <v>31</v>
      </c>
      <c r="AX1362" s="13" t="s">
        <v>82</v>
      </c>
      <c r="AY1362" s="166" t="s">
        <v>156</v>
      </c>
    </row>
    <row r="1363" spans="2:65" s="1" customFormat="1" ht="37.9" customHeight="1">
      <c r="B1363" s="136"/>
      <c r="C1363" s="137" t="s">
        <v>1423</v>
      </c>
      <c r="D1363" s="137" t="s">
        <v>157</v>
      </c>
      <c r="E1363" s="138" t="s">
        <v>1424</v>
      </c>
      <c r="F1363" s="139" t="s">
        <v>1425</v>
      </c>
      <c r="G1363" s="140" t="s">
        <v>178</v>
      </c>
      <c r="H1363" s="141">
        <v>1500</v>
      </c>
      <c r="I1363" s="142"/>
      <c r="J1363" s="143">
        <v>0</v>
      </c>
      <c r="K1363" s="144"/>
      <c r="L1363" s="32"/>
      <c r="M1363" s="145" t="s">
        <v>1</v>
      </c>
      <c r="N1363" s="146" t="s">
        <v>42</v>
      </c>
      <c r="P1363" s="147">
        <f>O1363*H1363</f>
        <v>0</v>
      </c>
      <c r="Q1363" s="147">
        <v>2.3990000000000001E-2</v>
      </c>
      <c r="R1363" s="147">
        <f>Q1363*H1363</f>
        <v>35.984999999999999</v>
      </c>
      <c r="S1363" s="147">
        <v>0</v>
      </c>
      <c r="T1363" s="148">
        <f>S1363*H1363</f>
        <v>0</v>
      </c>
      <c r="AR1363" s="149" t="s">
        <v>155</v>
      </c>
      <c r="AT1363" s="149" t="s">
        <v>157</v>
      </c>
      <c r="AU1363" s="149" t="s">
        <v>89</v>
      </c>
      <c r="AY1363" s="17" t="s">
        <v>156</v>
      </c>
      <c r="BE1363" s="150">
        <f>IF(N1363="základná",J1363,0)</f>
        <v>0</v>
      </c>
      <c r="BF1363" s="150">
        <f>IF(N1363="znížená",J1363,0)</f>
        <v>0</v>
      </c>
      <c r="BG1363" s="150">
        <f>IF(N1363="zákl. prenesená",J1363,0)</f>
        <v>0</v>
      </c>
      <c r="BH1363" s="150">
        <f>IF(N1363="zníž. prenesená",J1363,0)</f>
        <v>0</v>
      </c>
      <c r="BI1363" s="150">
        <f>IF(N1363="nulová",J1363,0)</f>
        <v>0</v>
      </c>
      <c r="BJ1363" s="17" t="s">
        <v>89</v>
      </c>
      <c r="BK1363" s="150">
        <f>ROUND(I1363*H1363,2)</f>
        <v>0</v>
      </c>
      <c r="BL1363" s="17" t="s">
        <v>155</v>
      </c>
      <c r="BM1363" s="149" t="s">
        <v>1426</v>
      </c>
    </row>
    <row r="1364" spans="2:65" s="12" customFormat="1">
      <c r="B1364" s="158"/>
      <c r="D1364" s="152" t="s">
        <v>160</v>
      </c>
      <c r="E1364" s="159" t="s">
        <v>1</v>
      </c>
      <c r="F1364" s="160" t="s">
        <v>222</v>
      </c>
      <c r="H1364" s="161">
        <v>1500</v>
      </c>
      <c r="I1364" s="162"/>
      <c r="L1364" s="158"/>
      <c r="M1364" s="163"/>
      <c r="T1364" s="164"/>
      <c r="AT1364" s="159" t="s">
        <v>160</v>
      </c>
      <c r="AU1364" s="159" t="s">
        <v>89</v>
      </c>
      <c r="AV1364" s="12" t="s">
        <v>89</v>
      </c>
      <c r="AW1364" s="12" t="s">
        <v>31</v>
      </c>
      <c r="AX1364" s="12" t="s">
        <v>76</v>
      </c>
      <c r="AY1364" s="159" t="s">
        <v>156</v>
      </c>
    </row>
    <row r="1365" spans="2:65" s="13" customFormat="1">
      <c r="B1365" s="165"/>
      <c r="D1365" s="152" t="s">
        <v>160</v>
      </c>
      <c r="E1365" s="166" t="s">
        <v>1</v>
      </c>
      <c r="F1365" s="167" t="s">
        <v>161</v>
      </c>
      <c r="H1365" s="168">
        <v>1500</v>
      </c>
      <c r="I1365" s="169"/>
      <c r="L1365" s="165"/>
      <c r="M1365" s="170"/>
      <c r="T1365" s="171"/>
      <c r="AT1365" s="166" t="s">
        <v>160</v>
      </c>
      <c r="AU1365" s="166" t="s">
        <v>89</v>
      </c>
      <c r="AV1365" s="13" t="s">
        <v>155</v>
      </c>
      <c r="AW1365" s="13" t="s">
        <v>31</v>
      </c>
      <c r="AX1365" s="13" t="s">
        <v>82</v>
      </c>
      <c r="AY1365" s="166" t="s">
        <v>156</v>
      </c>
    </row>
    <row r="1366" spans="2:65" s="1" customFormat="1" ht="16.5" customHeight="1">
      <c r="B1366" s="136"/>
      <c r="C1366" s="137" t="s">
        <v>1427</v>
      </c>
      <c r="D1366" s="137" t="s">
        <v>157</v>
      </c>
      <c r="E1366" s="138" t="s">
        <v>1428</v>
      </c>
      <c r="F1366" s="139" t="s">
        <v>1429</v>
      </c>
      <c r="G1366" s="140" t="s">
        <v>178</v>
      </c>
      <c r="H1366" s="141">
        <v>1500</v>
      </c>
      <c r="I1366" s="142"/>
      <c r="J1366" s="143">
        <v>0</v>
      </c>
      <c r="K1366" s="144"/>
      <c r="L1366" s="32"/>
      <c r="M1366" s="145" t="s">
        <v>1</v>
      </c>
      <c r="N1366" s="146" t="s">
        <v>42</v>
      </c>
      <c r="P1366" s="147">
        <f>O1366*H1366</f>
        <v>0</v>
      </c>
      <c r="Q1366" s="147">
        <v>5.0000000000000002E-5</v>
      </c>
      <c r="R1366" s="147">
        <f>Q1366*H1366</f>
        <v>7.4999999999999997E-2</v>
      </c>
      <c r="S1366" s="147">
        <v>0</v>
      </c>
      <c r="T1366" s="148">
        <f>S1366*H1366</f>
        <v>0</v>
      </c>
      <c r="AR1366" s="149" t="s">
        <v>155</v>
      </c>
      <c r="AT1366" s="149" t="s">
        <v>157</v>
      </c>
      <c r="AU1366" s="149" t="s">
        <v>89</v>
      </c>
      <c r="AY1366" s="17" t="s">
        <v>156</v>
      </c>
      <c r="BE1366" s="150">
        <f>IF(N1366="základná",J1366,0)</f>
        <v>0</v>
      </c>
      <c r="BF1366" s="150">
        <f>IF(N1366="znížená",J1366,0)</f>
        <v>0</v>
      </c>
      <c r="BG1366" s="150">
        <f>IF(N1366="zákl. prenesená",J1366,0)</f>
        <v>0</v>
      </c>
      <c r="BH1366" s="150">
        <f>IF(N1366="zníž. prenesená",J1366,0)</f>
        <v>0</v>
      </c>
      <c r="BI1366" s="150">
        <f>IF(N1366="nulová",J1366,0)</f>
        <v>0</v>
      </c>
      <c r="BJ1366" s="17" t="s">
        <v>89</v>
      </c>
      <c r="BK1366" s="150">
        <f>ROUND(I1366*H1366,2)</f>
        <v>0</v>
      </c>
      <c r="BL1366" s="17" t="s">
        <v>155</v>
      </c>
      <c r="BM1366" s="149" t="s">
        <v>1430</v>
      </c>
    </row>
    <row r="1367" spans="2:65" s="12" customFormat="1">
      <c r="B1367" s="158"/>
      <c r="D1367" s="152" t="s">
        <v>160</v>
      </c>
      <c r="E1367" s="159" t="s">
        <v>1</v>
      </c>
      <c r="F1367" s="160" t="s">
        <v>222</v>
      </c>
      <c r="H1367" s="161">
        <v>1500</v>
      </c>
      <c r="I1367" s="162"/>
      <c r="L1367" s="158"/>
      <c r="M1367" s="163"/>
      <c r="T1367" s="164"/>
      <c r="AT1367" s="159" t="s">
        <v>160</v>
      </c>
      <c r="AU1367" s="159" t="s">
        <v>89</v>
      </c>
      <c r="AV1367" s="12" t="s">
        <v>89</v>
      </c>
      <c r="AW1367" s="12" t="s">
        <v>31</v>
      </c>
      <c r="AX1367" s="12" t="s">
        <v>76</v>
      </c>
      <c r="AY1367" s="159" t="s">
        <v>156</v>
      </c>
    </row>
    <row r="1368" spans="2:65" s="13" customFormat="1">
      <c r="B1368" s="165"/>
      <c r="D1368" s="152" t="s">
        <v>160</v>
      </c>
      <c r="E1368" s="166" t="s">
        <v>1</v>
      </c>
      <c r="F1368" s="167" t="s">
        <v>161</v>
      </c>
      <c r="H1368" s="168">
        <v>1500</v>
      </c>
      <c r="I1368" s="169"/>
      <c r="L1368" s="165"/>
      <c r="M1368" s="170"/>
      <c r="T1368" s="171"/>
      <c r="AT1368" s="166" t="s">
        <v>160</v>
      </c>
      <c r="AU1368" s="166" t="s">
        <v>89</v>
      </c>
      <c r="AV1368" s="13" t="s">
        <v>155</v>
      </c>
      <c r="AW1368" s="13" t="s">
        <v>31</v>
      </c>
      <c r="AX1368" s="13" t="s">
        <v>82</v>
      </c>
      <c r="AY1368" s="166" t="s">
        <v>156</v>
      </c>
    </row>
    <row r="1369" spans="2:65" s="1" customFormat="1" ht="16.5" customHeight="1">
      <c r="B1369" s="136"/>
      <c r="C1369" s="137" t="s">
        <v>1404</v>
      </c>
      <c r="D1369" s="137" t="s">
        <v>157</v>
      </c>
      <c r="E1369" s="138" t="s">
        <v>1431</v>
      </c>
      <c r="F1369" s="139" t="s">
        <v>1432</v>
      </c>
      <c r="G1369" s="140" t="s">
        <v>178</v>
      </c>
      <c r="H1369" s="141">
        <v>1500</v>
      </c>
      <c r="I1369" s="142"/>
      <c r="J1369" s="143">
        <v>0</v>
      </c>
      <c r="K1369" s="144"/>
      <c r="L1369" s="32"/>
      <c r="M1369" s="145" t="s">
        <v>1</v>
      </c>
      <c r="N1369" s="146" t="s">
        <v>42</v>
      </c>
      <c r="P1369" s="147">
        <f>O1369*H1369</f>
        <v>0</v>
      </c>
      <c r="Q1369" s="147">
        <v>0</v>
      </c>
      <c r="R1369" s="147">
        <f>Q1369*H1369</f>
        <v>0</v>
      </c>
      <c r="S1369" s="147">
        <v>0</v>
      </c>
      <c r="T1369" s="148">
        <f>S1369*H1369</f>
        <v>0</v>
      </c>
      <c r="AR1369" s="149" t="s">
        <v>155</v>
      </c>
      <c r="AT1369" s="149" t="s">
        <v>157</v>
      </c>
      <c r="AU1369" s="149" t="s">
        <v>89</v>
      </c>
      <c r="AY1369" s="17" t="s">
        <v>156</v>
      </c>
      <c r="BE1369" s="150">
        <f>IF(N1369="základná",J1369,0)</f>
        <v>0</v>
      </c>
      <c r="BF1369" s="150">
        <f>IF(N1369="znížená",J1369,0)</f>
        <v>0</v>
      </c>
      <c r="BG1369" s="150">
        <f>IF(N1369="zákl. prenesená",J1369,0)</f>
        <v>0</v>
      </c>
      <c r="BH1369" s="150">
        <f>IF(N1369="zníž. prenesená",J1369,0)</f>
        <v>0</v>
      </c>
      <c r="BI1369" s="150">
        <f>IF(N1369="nulová",J1369,0)</f>
        <v>0</v>
      </c>
      <c r="BJ1369" s="17" t="s">
        <v>89</v>
      </c>
      <c r="BK1369" s="150">
        <f>ROUND(I1369*H1369,2)</f>
        <v>0</v>
      </c>
      <c r="BL1369" s="17" t="s">
        <v>155</v>
      </c>
      <c r="BM1369" s="149" t="s">
        <v>1433</v>
      </c>
    </row>
    <row r="1370" spans="2:65" s="12" customFormat="1">
      <c r="B1370" s="158"/>
      <c r="D1370" s="152" t="s">
        <v>160</v>
      </c>
      <c r="E1370" s="159" t="s">
        <v>1</v>
      </c>
      <c r="F1370" s="160" t="s">
        <v>222</v>
      </c>
      <c r="H1370" s="161">
        <v>1500</v>
      </c>
      <c r="I1370" s="162"/>
      <c r="L1370" s="158"/>
      <c r="M1370" s="163"/>
      <c r="T1370" s="164"/>
      <c r="AT1370" s="159" t="s">
        <v>160</v>
      </c>
      <c r="AU1370" s="159" t="s">
        <v>89</v>
      </c>
      <c r="AV1370" s="12" t="s">
        <v>89</v>
      </c>
      <c r="AW1370" s="12" t="s">
        <v>31</v>
      </c>
      <c r="AX1370" s="12" t="s">
        <v>76</v>
      </c>
      <c r="AY1370" s="159" t="s">
        <v>156</v>
      </c>
    </row>
    <row r="1371" spans="2:65" s="13" customFormat="1">
      <c r="B1371" s="165"/>
      <c r="D1371" s="152" t="s">
        <v>160</v>
      </c>
      <c r="E1371" s="166" t="s">
        <v>1</v>
      </c>
      <c r="F1371" s="167" t="s">
        <v>161</v>
      </c>
      <c r="H1371" s="168">
        <v>1500</v>
      </c>
      <c r="I1371" s="169"/>
      <c r="L1371" s="165"/>
      <c r="M1371" s="170"/>
      <c r="T1371" s="171"/>
      <c r="AT1371" s="166" t="s">
        <v>160</v>
      </c>
      <c r="AU1371" s="166" t="s">
        <v>89</v>
      </c>
      <c r="AV1371" s="13" t="s">
        <v>155</v>
      </c>
      <c r="AW1371" s="13" t="s">
        <v>31</v>
      </c>
      <c r="AX1371" s="13" t="s">
        <v>82</v>
      </c>
      <c r="AY1371" s="166" t="s">
        <v>156</v>
      </c>
    </row>
    <row r="1372" spans="2:65" s="10" customFormat="1" ht="22.9" customHeight="1">
      <c r="B1372" s="126"/>
      <c r="D1372" s="127" t="s">
        <v>75</v>
      </c>
      <c r="E1372" s="191" t="s">
        <v>1434</v>
      </c>
      <c r="F1372" s="191" t="s">
        <v>1435</v>
      </c>
      <c r="I1372" s="129"/>
      <c r="J1372" s="192">
        <v>0</v>
      </c>
      <c r="L1372" s="126"/>
      <c r="M1372" s="131"/>
      <c r="P1372" s="132">
        <f>SUM(P1373:P1387)</f>
        <v>0</v>
      </c>
      <c r="R1372" s="132">
        <f>SUM(R1373:R1387)</f>
        <v>1.8600000000000001E-3</v>
      </c>
      <c r="T1372" s="133">
        <f>SUM(T1373:T1387)</f>
        <v>0</v>
      </c>
      <c r="AR1372" s="127" t="s">
        <v>82</v>
      </c>
      <c r="AT1372" s="134" t="s">
        <v>75</v>
      </c>
      <c r="AU1372" s="134" t="s">
        <v>82</v>
      </c>
      <c r="AY1372" s="127" t="s">
        <v>156</v>
      </c>
      <c r="BK1372" s="135">
        <f>SUM(BK1373:BK1387)</f>
        <v>0</v>
      </c>
    </row>
    <row r="1373" spans="2:65" s="1" customFormat="1" ht="16.5" customHeight="1">
      <c r="B1373" s="136"/>
      <c r="C1373" s="137" t="s">
        <v>1436</v>
      </c>
      <c r="D1373" s="137" t="s">
        <v>157</v>
      </c>
      <c r="E1373" s="138" t="s">
        <v>1437</v>
      </c>
      <c r="F1373" s="139" t="s">
        <v>1438</v>
      </c>
      <c r="G1373" s="140" t="s">
        <v>333</v>
      </c>
      <c r="H1373" s="141">
        <v>1</v>
      </c>
      <c r="I1373" s="142"/>
      <c r="J1373" s="143">
        <v>0</v>
      </c>
      <c r="K1373" s="144"/>
      <c r="L1373" s="32"/>
      <c r="M1373" s="145" t="s">
        <v>1</v>
      </c>
      <c r="N1373" s="146" t="s">
        <v>42</v>
      </c>
      <c r="P1373" s="147">
        <f>O1373*H1373</f>
        <v>0</v>
      </c>
      <c r="Q1373" s="147">
        <v>1.58E-3</v>
      </c>
      <c r="R1373" s="147">
        <f>Q1373*H1373</f>
        <v>1.58E-3</v>
      </c>
      <c r="S1373" s="147">
        <v>0</v>
      </c>
      <c r="T1373" s="148">
        <f>S1373*H1373</f>
        <v>0</v>
      </c>
      <c r="AR1373" s="149" t="s">
        <v>155</v>
      </c>
      <c r="AT1373" s="149" t="s">
        <v>157</v>
      </c>
      <c r="AU1373" s="149" t="s">
        <v>89</v>
      </c>
      <c r="AY1373" s="17" t="s">
        <v>156</v>
      </c>
      <c r="BE1373" s="150">
        <f>IF(N1373="základná",J1373,0)</f>
        <v>0</v>
      </c>
      <c r="BF1373" s="150">
        <f>IF(N1373="znížená",J1373,0)</f>
        <v>0</v>
      </c>
      <c r="BG1373" s="150">
        <f>IF(N1373="zákl. prenesená",J1373,0)</f>
        <v>0</v>
      </c>
      <c r="BH1373" s="150">
        <f>IF(N1373="zníž. prenesená",J1373,0)</f>
        <v>0</v>
      </c>
      <c r="BI1373" s="150">
        <f>IF(N1373="nulová",J1373,0)</f>
        <v>0</v>
      </c>
      <c r="BJ1373" s="17" t="s">
        <v>89</v>
      </c>
      <c r="BK1373" s="150">
        <f>ROUND(I1373*H1373,2)</f>
        <v>0</v>
      </c>
      <c r="BL1373" s="17" t="s">
        <v>155</v>
      </c>
      <c r="BM1373" s="149" t="s">
        <v>1439</v>
      </c>
    </row>
    <row r="1374" spans="2:65" s="11" customFormat="1">
      <c r="B1374" s="151"/>
      <c r="D1374" s="152" t="s">
        <v>160</v>
      </c>
      <c r="E1374" s="153" t="s">
        <v>1</v>
      </c>
      <c r="F1374" s="154" t="s">
        <v>1440</v>
      </c>
      <c r="H1374" s="153" t="s">
        <v>1</v>
      </c>
      <c r="I1374" s="155"/>
      <c r="L1374" s="151"/>
      <c r="M1374" s="156"/>
      <c r="T1374" s="157"/>
      <c r="AT1374" s="153" t="s">
        <v>160</v>
      </c>
      <c r="AU1374" s="153" t="s">
        <v>89</v>
      </c>
      <c r="AV1374" s="11" t="s">
        <v>82</v>
      </c>
      <c r="AW1374" s="11" t="s">
        <v>31</v>
      </c>
      <c r="AX1374" s="11" t="s">
        <v>76</v>
      </c>
      <c r="AY1374" s="153" t="s">
        <v>156</v>
      </c>
    </row>
    <row r="1375" spans="2:65" s="12" customFormat="1">
      <c r="B1375" s="158"/>
      <c r="D1375" s="152" t="s">
        <v>160</v>
      </c>
      <c r="E1375" s="159" t="s">
        <v>1</v>
      </c>
      <c r="F1375" s="160" t="s">
        <v>82</v>
      </c>
      <c r="H1375" s="161">
        <v>1</v>
      </c>
      <c r="I1375" s="162"/>
      <c r="L1375" s="158"/>
      <c r="M1375" s="163"/>
      <c r="T1375" s="164"/>
      <c r="AT1375" s="159" t="s">
        <v>160</v>
      </c>
      <c r="AU1375" s="159" t="s">
        <v>89</v>
      </c>
      <c r="AV1375" s="12" t="s">
        <v>89</v>
      </c>
      <c r="AW1375" s="12" t="s">
        <v>31</v>
      </c>
      <c r="AX1375" s="12" t="s">
        <v>76</v>
      </c>
      <c r="AY1375" s="159" t="s">
        <v>156</v>
      </c>
    </row>
    <row r="1376" spans="2:65" s="13" customFormat="1">
      <c r="B1376" s="165"/>
      <c r="D1376" s="152" t="s">
        <v>160</v>
      </c>
      <c r="E1376" s="166" t="s">
        <v>1</v>
      </c>
      <c r="F1376" s="167" t="s">
        <v>1441</v>
      </c>
      <c r="H1376" s="168">
        <v>1</v>
      </c>
      <c r="I1376" s="169"/>
      <c r="L1376" s="165"/>
      <c r="M1376" s="170"/>
      <c r="T1376" s="171"/>
      <c r="AT1376" s="166" t="s">
        <v>160</v>
      </c>
      <c r="AU1376" s="166" t="s">
        <v>89</v>
      </c>
      <c r="AV1376" s="13" t="s">
        <v>155</v>
      </c>
      <c r="AW1376" s="13" t="s">
        <v>31</v>
      </c>
      <c r="AX1376" s="13" t="s">
        <v>82</v>
      </c>
      <c r="AY1376" s="166" t="s">
        <v>156</v>
      </c>
    </row>
    <row r="1377" spans="2:65" s="1" customFormat="1" ht="16.5" customHeight="1">
      <c r="B1377" s="136"/>
      <c r="C1377" s="137" t="s">
        <v>1442</v>
      </c>
      <c r="D1377" s="137" t="s">
        <v>157</v>
      </c>
      <c r="E1377" s="138" t="s">
        <v>1443</v>
      </c>
      <c r="F1377" s="139" t="s">
        <v>1444</v>
      </c>
      <c r="G1377" s="140" t="s">
        <v>396</v>
      </c>
      <c r="H1377" s="141">
        <v>2</v>
      </c>
      <c r="I1377" s="142"/>
      <c r="J1377" s="143">
        <v>0</v>
      </c>
      <c r="K1377" s="144"/>
      <c r="L1377" s="32"/>
      <c r="M1377" s="145" t="s">
        <v>1</v>
      </c>
      <c r="N1377" s="146" t="s">
        <v>42</v>
      </c>
      <c r="P1377" s="147">
        <f>O1377*H1377</f>
        <v>0</v>
      </c>
      <c r="Q1377" s="147">
        <v>1.3999999999999999E-4</v>
      </c>
      <c r="R1377" s="147">
        <f>Q1377*H1377</f>
        <v>2.7999999999999998E-4</v>
      </c>
      <c r="S1377" s="147">
        <v>0</v>
      </c>
      <c r="T1377" s="148">
        <f>S1377*H1377</f>
        <v>0</v>
      </c>
      <c r="AR1377" s="149" t="s">
        <v>155</v>
      </c>
      <c r="AT1377" s="149" t="s">
        <v>157</v>
      </c>
      <c r="AU1377" s="149" t="s">
        <v>89</v>
      </c>
      <c r="AY1377" s="17" t="s">
        <v>156</v>
      </c>
      <c r="BE1377" s="150">
        <f>IF(N1377="základná",J1377,0)</f>
        <v>0</v>
      </c>
      <c r="BF1377" s="150">
        <f>IF(N1377="znížená",J1377,0)</f>
        <v>0</v>
      </c>
      <c r="BG1377" s="150">
        <f>IF(N1377="zákl. prenesená",J1377,0)</f>
        <v>0</v>
      </c>
      <c r="BH1377" s="150">
        <f>IF(N1377="zníž. prenesená",J1377,0)</f>
        <v>0</v>
      </c>
      <c r="BI1377" s="150">
        <f>IF(N1377="nulová",J1377,0)</f>
        <v>0</v>
      </c>
      <c r="BJ1377" s="17" t="s">
        <v>89</v>
      </c>
      <c r="BK1377" s="150">
        <f>ROUND(I1377*H1377,2)</f>
        <v>0</v>
      </c>
      <c r="BL1377" s="17" t="s">
        <v>155</v>
      </c>
      <c r="BM1377" s="149" t="s">
        <v>1445</v>
      </c>
    </row>
    <row r="1378" spans="2:65" s="12" customFormat="1">
      <c r="B1378" s="158"/>
      <c r="D1378" s="152" t="s">
        <v>160</v>
      </c>
      <c r="E1378" s="159" t="s">
        <v>1</v>
      </c>
      <c r="F1378" s="160" t="s">
        <v>89</v>
      </c>
      <c r="H1378" s="161">
        <v>2</v>
      </c>
      <c r="I1378" s="162"/>
      <c r="L1378" s="158"/>
      <c r="M1378" s="163"/>
      <c r="T1378" s="164"/>
      <c r="AT1378" s="159" t="s">
        <v>160</v>
      </c>
      <c r="AU1378" s="159" t="s">
        <v>89</v>
      </c>
      <c r="AV1378" s="12" t="s">
        <v>89</v>
      </c>
      <c r="AW1378" s="12" t="s">
        <v>31</v>
      </c>
      <c r="AX1378" s="12" t="s">
        <v>82</v>
      </c>
      <c r="AY1378" s="159" t="s">
        <v>156</v>
      </c>
    </row>
    <row r="1379" spans="2:65" s="1" customFormat="1" ht="21.75" customHeight="1">
      <c r="B1379" s="136"/>
      <c r="C1379" s="137" t="s">
        <v>1434</v>
      </c>
      <c r="D1379" s="137" t="s">
        <v>157</v>
      </c>
      <c r="E1379" s="138" t="s">
        <v>1446</v>
      </c>
      <c r="F1379" s="139" t="s">
        <v>1447</v>
      </c>
      <c r="G1379" s="140" t="s">
        <v>396</v>
      </c>
      <c r="H1379" s="141">
        <v>12</v>
      </c>
      <c r="I1379" s="142"/>
      <c r="J1379" s="143">
        <v>0</v>
      </c>
      <c r="K1379" s="144"/>
      <c r="L1379" s="32"/>
      <c r="M1379" s="145" t="s">
        <v>1</v>
      </c>
      <c r="N1379" s="146" t="s">
        <v>42</v>
      </c>
      <c r="P1379" s="147">
        <f>O1379*H1379</f>
        <v>0</v>
      </c>
      <c r="Q1379" s="147">
        <v>0</v>
      </c>
      <c r="R1379" s="147">
        <f>Q1379*H1379</f>
        <v>0</v>
      </c>
      <c r="S1379" s="147">
        <v>0</v>
      </c>
      <c r="T1379" s="148">
        <f>S1379*H1379</f>
        <v>0</v>
      </c>
      <c r="AR1379" s="149" t="s">
        <v>155</v>
      </c>
      <c r="AT1379" s="149" t="s">
        <v>157</v>
      </c>
      <c r="AU1379" s="149" t="s">
        <v>89</v>
      </c>
      <c r="AY1379" s="17" t="s">
        <v>156</v>
      </c>
      <c r="BE1379" s="150">
        <f>IF(N1379="základná",J1379,0)</f>
        <v>0</v>
      </c>
      <c r="BF1379" s="150">
        <f>IF(N1379="znížená",J1379,0)</f>
        <v>0</v>
      </c>
      <c r="BG1379" s="150">
        <f>IF(N1379="zákl. prenesená",J1379,0)</f>
        <v>0</v>
      </c>
      <c r="BH1379" s="150">
        <f>IF(N1379="zníž. prenesená",J1379,0)</f>
        <v>0</v>
      </c>
      <c r="BI1379" s="150">
        <f>IF(N1379="nulová",J1379,0)</f>
        <v>0</v>
      </c>
      <c r="BJ1379" s="17" t="s">
        <v>89</v>
      </c>
      <c r="BK1379" s="150">
        <f>ROUND(I1379*H1379,2)</f>
        <v>0</v>
      </c>
      <c r="BL1379" s="17" t="s">
        <v>155</v>
      </c>
      <c r="BM1379" s="149" t="s">
        <v>1448</v>
      </c>
    </row>
    <row r="1380" spans="2:65" s="12" customFormat="1">
      <c r="B1380" s="158"/>
      <c r="D1380" s="152" t="s">
        <v>160</v>
      </c>
      <c r="E1380" s="159" t="s">
        <v>1</v>
      </c>
      <c r="F1380" s="160" t="s">
        <v>172</v>
      </c>
      <c r="H1380" s="161">
        <v>12</v>
      </c>
      <c r="I1380" s="162"/>
      <c r="L1380" s="158"/>
      <c r="M1380" s="163"/>
      <c r="T1380" s="164"/>
      <c r="AT1380" s="159" t="s">
        <v>160</v>
      </c>
      <c r="AU1380" s="159" t="s">
        <v>89</v>
      </c>
      <c r="AV1380" s="12" t="s">
        <v>89</v>
      </c>
      <c r="AW1380" s="12" t="s">
        <v>31</v>
      </c>
      <c r="AX1380" s="12" t="s">
        <v>76</v>
      </c>
      <c r="AY1380" s="159" t="s">
        <v>156</v>
      </c>
    </row>
    <row r="1381" spans="2:65" s="13" customFormat="1">
      <c r="B1381" s="165"/>
      <c r="D1381" s="152" t="s">
        <v>160</v>
      </c>
      <c r="E1381" s="166" t="s">
        <v>1</v>
      </c>
      <c r="F1381" s="167" t="s">
        <v>161</v>
      </c>
      <c r="H1381" s="168">
        <v>12</v>
      </c>
      <c r="I1381" s="169"/>
      <c r="L1381" s="165"/>
      <c r="M1381" s="170"/>
      <c r="T1381" s="171"/>
      <c r="AT1381" s="166" t="s">
        <v>160</v>
      </c>
      <c r="AU1381" s="166" t="s">
        <v>89</v>
      </c>
      <c r="AV1381" s="13" t="s">
        <v>155</v>
      </c>
      <c r="AW1381" s="13" t="s">
        <v>31</v>
      </c>
      <c r="AX1381" s="13" t="s">
        <v>82</v>
      </c>
      <c r="AY1381" s="166" t="s">
        <v>156</v>
      </c>
    </row>
    <row r="1382" spans="2:65" s="1" customFormat="1" ht="24.2" customHeight="1">
      <c r="B1382" s="136"/>
      <c r="C1382" s="137" t="s">
        <v>1449</v>
      </c>
      <c r="D1382" s="137" t="s">
        <v>157</v>
      </c>
      <c r="E1382" s="138" t="s">
        <v>1450</v>
      </c>
      <c r="F1382" s="139" t="s">
        <v>1451</v>
      </c>
      <c r="G1382" s="140" t="s">
        <v>296</v>
      </c>
      <c r="H1382" s="141">
        <v>834.00400000000002</v>
      </c>
      <c r="I1382" s="142"/>
      <c r="J1382" s="143">
        <v>0</v>
      </c>
      <c r="K1382" s="144"/>
      <c r="L1382" s="32"/>
      <c r="M1382" s="145" t="s">
        <v>1</v>
      </c>
      <c r="N1382" s="146" t="s">
        <v>42</v>
      </c>
      <c r="P1382" s="147">
        <f>O1382*H1382</f>
        <v>0</v>
      </c>
      <c r="Q1382" s="147">
        <v>0</v>
      </c>
      <c r="R1382" s="147">
        <f>Q1382*H1382</f>
        <v>0</v>
      </c>
      <c r="S1382" s="147">
        <v>0</v>
      </c>
      <c r="T1382" s="148">
        <f>S1382*H1382</f>
        <v>0</v>
      </c>
      <c r="AR1382" s="149" t="s">
        <v>155</v>
      </c>
      <c r="AT1382" s="149" t="s">
        <v>157</v>
      </c>
      <c r="AU1382" s="149" t="s">
        <v>89</v>
      </c>
      <c r="AY1382" s="17" t="s">
        <v>156</v>
      </c>
      <c r="BE1382" s="150">
        <f>IF(N1382="základná",J1382,0)</f>
        <v>0</v>
      </c>
      <c r="BF1382" s="150">
        <f>IF(N1382="znížená",J1382,0)</f>
        <v>0</v>
      </c>
      <c r="BG1382" s="150">
        <f>IF(N1382="zákl. prenesená",J1382,0)</f>
        <v>0</v>
      </c>
      <c r="BH1382" s="150">
        <f>IF(N1382="zníž. prenesená",J1382,0)</f>
        <v>0</v>
      </c>
      <c r="BI1382" s="150">
        <f>IF(N1382="nulová",J1382,0)</f>
        <v>0</v>
      </c>
      <c r="BJ1382" s="17" t="s">
        <v>89</v>
      </c>
      <c r="BK1382" s="150">
        <f>ROUND(I1382*H1382,2)</f>
        <v>0</v>
      </c>
      <c r="BL1382" s="17" t="s">
        <v>155</v>
      </c>
      <c r="BM1382" s="149" t="s">
        <v>1452</v>
      </c>
    </row>
    <row r="1383" spans="2:65" s="12" customFormat="1">
      <c r="B1383" s="158"/>
      <c r="D1383" s="152" t="s">
        <v>160</v>
      </c>
      <c r="F1383" s="160" t="s">
        <v>1453</v>
      </c>
      <c r="H1383" s="161">
        <v>834.00400000000002</v>
      </c>
      <c r="I1383" s="162"/>
      <c r="L1383" s="158"/>
      <c r="M1383" s="163"/>
      <c r="T1383" s="164"/>
      <c r="AT1383" s="159" t="s">
        <v>160</v>
      </c>
      <c r="AU1383" s="159" t="s">
        <v>89</v>
      </c>
      <c r="AV1383" s="12" t="s">
        <v>89</v>
      </c>
      <c r="AW1383" s="12" t="s">
        <v>3</v>
      </c>
      <c r="AX1383" s="12" t="s">
        <v>82</v>
      </c>
      <c r="AY1383" s="159" t="s">
        <v>156</v>
      </c>
    </row>
    <row r="1384" spans="2:65" s="1" customFormat="1" ht="24.2" customHeight="1">
      <c r="B1384" s="136"/>
      <c r="C1384" s="137" t="s">
        <v>1454</v>
      </c>
      <c r="D1384" s="137" t="s">
        <v>157</v>
      </c>
      <c r="E1384" s="138" t="s">
        <v>1455</v>
      </c>
      <c r="F1384" s="139" t="s">
        <v>1456</v>
      </c>
      <c r="G1384" s="140" t="s">
        <v>296</v>
      </c>
      <c r="H1384" s="141">
        <v>417.00200000000001</v>
      </c>
      <c r="I1384" s="142"/>
      <c r="J1384" s="143">
        <v>0</v>
      </c>
      <c r="K1384" s="144"/>
      <c r="L1384" s="32"/>
      <c r="M1384" s="145" t="s">
        <v>1</v>
      </c>
      <c r="N1384" s="146" t="s">
        <v>42</v>
      </c>
      <c r="P1384" s="147">
        <f>O1384*H1384</f>
        <v>0</v>
      </c>
      <c r="Q1384" s="147">
        <v>0</v>
      </c>
      <c r="R1384" s="147">
        <f>Q1384*H1384</f>
        <v>0</v>
      </c>
      <c r="S1384" s="147">
        <v>0</v>
      </c>
      <c r="T1384" s="148">
        <f>S1384*H1384</f>
        <v>0</v>
      </c>
      <c r="AR1384" s="149" t="s">
        <v>155</v>
      </c>
      <c r="AT1384" s="149" t="s">
        <v>157</v>
      </c>
      <c r="AU1384" s="149" t="s">
        <v>89</v>
      </c>
      <c r="AY1384" s="17" t="s">
        <v>156</v>
      </c>
      <c r="BE1384" s="150">
        <f>IF(N1384="základná",J1384,0)</f>
        <v>0</v>
      </c>
      <c r="BF1384" s="150">
        <f>IF(N1384="znížená",J1384,0)</f>
        <v>0</v>
      </c>
      <c r="BG1384" s="150">
        <f>IF(N1384="zákl. prenesená",J1384,0)</f>
        <v>0</v>
      </c>
      <c r="BH1384" s="150">
        <f>IF(N1384="zníž. prenesená",J1384,0)</f>
        <v>0</v>
      </c>
      <c r="BI1384" s="150">
        <f>IF(N1384="nulová",J1384,0)</f>
        <v>0</v>
      </c>
      <c r="BJ1384" s="17" t="s">
        <v>89</v>
      </c>
      <c r="BK1384" s="150">
        <f>ROUND(I1384*H1384,2)</f>
        <v>0</v>
      </c>
      <c r="BL1384" s="17" t="s">
        <v>155</v>
      </c>
      <c r="BM1384" s="149" t="s">
        <v>1457</v>
      </c>
    </row>
    <row r="1385" spans="2:65" s="1" customFormat="1" ht="37.9" customHeight="1">
      <c r="B1385" s="136"/>
      <c r="C1385" s="137" t="s">
        <v>309</v>
      </c>
      <c r="D1385" s="137" t="s">
        <v>157</v>
      </c>
      <c r="E1385" s="138" t="s">
        <v>1458</v>
      </c>
      <c r="F1385" s="139" t="s">
        <v>1459</v>
      </c>
      <c r="G1385" s="140" t="s">
        <v>296</v>
      </c>
      <c r="H1385" s="141">
        <v>417.00200000000001</v>
      </c>
      <c r="I1385" s="142"/>
      <c r="J1385" s="143">
        <v>0</v>
      </c>
      <c r="K1385" s="144"/>
      <c r="L1385" s="32"/>
      <c r="M1385" s="145" t="s">
        <v>1</v>
      </c>
      <c r="N1385" s="146" t="s">
        <v>42</v>
      </c>
      <c r="P1385" s="147">
        <f>O1385*H1385</f>
        <v>0</v>
      </c>
      <c r="Q1385" s="147">
        <v>0</v>
      </c>
      <c r="R1385" s="147">
        <f>Q1385*H1385</f>
        <v>0</v>
      </c>
      <c r="S1385" s="147">
        <v>0</v>
      </c>
      <c r="T1385" s="148">
        <f>S1385*H1385</f>
        <v>0</v>
      </c>
      <c r="AR1385" s="149" t="s">
        <v>155</v>
      </c>
      <c r="AT1385" s="149" t="s">
        <v>157</v>
      </c>
      <c r="AU1385" s="149" t="s">
        <v>89</v>
      </c>
      <c r="AY1385" s="17" t="s">
        <v>156</v>
      </c>
      <c r="BE1385" s="150">
        <f>IF(N1385="základná",J1385,0)</f>
        <v>0</v>
      </c>
      <c r="BF1385" s="150">
        <f>IF(N1385="znížená",J1385,0)</f>
        <v>0</v>
      </c>
      <c r="BG1385" s="150">
        <f>IF(N1385="zákl. prenesená",J1385,0)</f>
        <v>0</v>
      </c>
      <c r="BH1385" s="150">
        <f>IF(N1385="zníž. prenesená",J1385,0)</f>
        <v>0</v>
      </c>
      <c r="BI1385" s="150">
        <f>IF(N1385="nulová",J1385,0)</f>
        <v>0</v>
      </c>
      <c r="BJ1385" s="17" t="s">
        <v>89</v>
      </c>
      <c r="BK1385" s="150">
        <f>ROUND(I1385*H1385,2)</f>
        <v>0</v>
      </c>
      <c r="BL1385" s="17" t="s">
        <v>155</v>
      </c>
      <c r="BM1385" s="149" t="s">
        <v>1460</v>
      </c>
    </row>
    <row r="1386" spans="2:65" s="1" customFormat="1" ht="24.2" customHeight="1">
      <c r="B1386" s="136"/>
      <c r="C1386" s="137" t="s">
        <v>1461</v>
      </c>
      <c r="D1386" s="137" t="s">
        <v>157</v>
      </c>
      <c r="E1386" s="138" t="s">
        <v>1462</v>
      </c>
      <c r="F1386" s="139" t="s">
        <v>1463</v>
      </c>
      <c r="G1386" s="140" t="s">
        <v>296</v>
      </c>
      <c r="H1386" s="141">
        <v>834.00400000000002</v>
      </c>
      <c r="I1386" s="142"/>
      <c r="J1386" s="143">
        <v>0</v>
      </c>
      <c r="K1386" s="144"/>
      <c r="L1386" s="32"/>
      <c r="M1386" s="145" t="s">
        <v>1</v>
      </c>
      <c r="N1386" s="146" t="s">
        <v>42</v>
      </c>
      <c r="P1386" s="147">
        <f>O1386*H1386</f>
        <v>0</v>
      </c>
      <c r="Q1386" s="147">
        <v>0</v>
      </c>
      <c r="R1386" s="147">
        <f>Q1386*H1386</f>
        <v>0</v>
      </c>
      <c r="S1386" s="147">
        <v>0</v>
      </c>
      <c r="T1386" s="148">
        <f>S1386*H1386</f>
        <v>0</v>
      </c>
      <c r="AR1386" s="149" t="s">
        <v>155</v>
      </c>
      <c r="AT1386" s="149" t="s">
        <v>157</v>
      </c>
      <c r="AU1386" s="149" t="s">
        <v>89</v>
      </c>
      <c r="AY1386" s="17" t="s">
        <v>156</v>
      </c>
      <c r="BE1386" s="150">
        <f>IF(N1386="základná",J1386,0)</f>
        <v>0</v>
      </c>
      <c r="BF1386" s="150">
        <f>IF(N1386="znížená",J1386,0)</f>
        <v>0</v>
      </c>
      <c r="BG1386" s="150">
        <f>IF(N1386="zákl. prenesená",J1386,0)</f>
        <v>0</v>
      </c>
      <c r="BH1386" s="150">
        <f>IF(N1386="zníž. prenesená",J1386,0)</f>
        <v>0</v>
      </c>
      <c r="BI1386" s="150">
        <f>IF(N1386="nulová",J1386,0)</f>
        <v>0</v>
      </c>
      <c r="BJ1386" s="17" t="s">
        <v>89</v>
      </c>
      <c r="BK1386" s="150">
        <f>ROUND(I1386*H1386,2)</f>
        <v>0</v>
      </c>
      <c r="BL1386" s="17" t="s">
        <v>155</v>
      </c>
      <c r="BM1386" s="149" t="s">
        <v>1464</v>
      </c>
    </row>
    <row r="1387" spans="2:65" s="12" customFormat="1">
      <c r="B1387" s="158"/>
      <c r="D1387" s="152" t="s">
        <v>160</v>
      </c>
      <c r="F1387" s="160" t="s">
        <v>1453</v>
      </c>
      <c r="H1387" s="161">
        <v>834.00400000000002</v>
      </c>
      <c r="I1387" s="162"/>
      <c r="L1387" s="158"/>
      <c r="M1387" s="163"/>
      <c r="T1387" s="164"/>
      <c r="AT1387" s="159" t="s">
        <v>160</v>
      </c>
      <c r="AU1387" s="159" t="s">
        <v>89</v>
      </c>
      <c r="AV1387" s="12" t="s">
        <v>89</v>
      </c>
      <c r="AW1387" s="12" t="s">
        <v>3</v>
      </c>
      <c r="AX1387" s="12" t="s">
        <v>82</v>
      </c>
      <c r="AY1387" s="159" t="s">
        <v>156</v>
      </c>
    </row>
    <row r="1388" spans="2:65" s="10" customFormat="1" ht="22.9" customHeight="1">
      <c r="B1388" s="126"/>
      <c r="D1388" s="127" t="s">
        <v>75</v>
      </c>
      <c r="E1388" s="191" t="s">
        <v>1465</v>
      </c>
      <c r="F1388" s="191" t="s">
        <v>1466</v>
      </c>
      <c r="I1388" s="129"/>
      <c r="J1388" s="192">
        <v>0</v>
      </c>
      <c r="L1388" s="126"/>
      <c r="M1388" s="131"/>
      <c r="P1388" s="132">
        <f>SUM(P1389:P1391)</f>
        <v>0</v>
      </c>
      <c r="R1388" s="132">
        <f>SUM(R1389:R1391)</f>
        <v>0</v>
      </c>
      <c r="T1388" s="133">
        <f>SUM(T1389:T1391)</f>
        <v>0</v>
      </c>
      <c r="AR1388" s="127" t="s">
        <v>82</v>
      </c>
      <c r="AT1388" s="134" t="s">
        <v>75</v>
      </c>
      <c r="AU1388" s="134" t="s">
        <v>82</v>
      </c>
      <c r="AY1388" s="127" t="s">
        <v>156</v>
      </c>
      <c r="BK1388" s="135">
        <f>SUM(BK1389:BK1391)</f>
        <v>0</v>
      </c>
    </row>
    <row r="1389" spans="2:65" s="1" customFormat="1" ht="21.75" customHeight="1">
      <c r="B1389" s="136"/>
      <c r="C1389" s="137" t="s">
        <v>1467</v>
      </c>
      <c r="D1389" s="137" t="s">
        <v>157</v>
      </c>
      <c r="E1389" s="138" t="s">
        <v>1468</v>
      </c>
      <c r="F1389" s="139" t="s">
        <v>1469</v>
      </c>
      <c r="G1389" s="140" t="s">
        <v>296</v>
      </c>
      <c r="H1389" s="141">
        <v>417.00200000000001</v>
      </c>
      <c r="I1389" s="142"/>
      <c r="J1389" s="143">
        <v>0</v>
      </c>
      <c r="K1389" s="144"/>
      <c r="L1389" s="32"/>
      <c r="M1389" s="145" t="s">
        <v>1</v>
      </c>
      <c r="N1389" s="146" t="s">
        <v>42</v>
      </c>
      <c r="P1389" s="147">
        <f>O1389*H1389</f>
        <v>0</v>
      </c>
      <c r="Q1389" s="147">
        <v>0</v>
      </c>
      <c r="R1389" s="147">
        <f>Q1389*H1389</f>
        <v>0</v>
      </c>
      <c r="S1389" s="147">
        <v>0</v>
      </c>
      <c r="T1389" s="148">
        <f>S1389*H1389</f>
        <v>0</v>
      </c>
      <c r="AR1389" s="149" t="s">
        <v>155</v>
      </c>
      <c r="AT1389" s="149" t="s">
        <v>157</v>
      </c>
      <c r="AU1389" s="149" t="s">
        <v>89</v>
      </c>
      <c r="AY1389" s="17" t="s">
        <v>156</v>
      </c>
      <c r="BE1389" s="150">
        <f>IF(N1389="základná",J1389,0)</f>
        <v>0</v>
      </c>
      <c r="BF1389" s="150">
        <f>IF(N1389="znížená",J1389,0)</f>
        <v>0</v>
      </c>
      <c r="BG1389" s="150">
        <f>IF(N1389="zákl. prenesená",J1389,0)</f>
        <v>0</v>
      </c>
      <c r="BH1389" s="150">
        <f>IF(N1389="zníž. prenesená",J1389,0)</f>
        <v>0</v>
      </c>
      <c r="BI1389" s="150">
        <f>IF(N1389="nulová",J1389,0)</f>
        <v>0</v>
      </c>
      <c r="BJ1389" s="17" t="s">
        <v>89</v>
      </c>
      <c r="BK1389" s="150">
        <f>ROUND(I1389*H1389,2)</f>
        <v>0</v>
      </c>
      <c r="BL1389" s="17" t="s">
        <v>155</v>
      </c>
      <c r="BM1389" s="149" t="s">
        <v>1470</v>
      </c>
    </row>
    <row r="1390" spans="2:65" s="1" customFormat="1" ht="24.2" customHeight="1">
      <c r="B1390" s="136"/>
      <c r="C1390" s="137" t="s">
        <v>1471</v>
      </c>
      <c r="D1390" s="137" t="s">
        <v>157</v>
      </c>
      <c r="E1390" s="138" t="s">
        <v>1472</v>
      </c>
      <c r="F1390" s="139" t="s">
        <v>1473</v>
      </c>
      <c r="G1390" s="140" t="s">
        <v>296</v>
      </c>
      <c r="H1390" s="141">
        <v>10008.048000000001</v>
      </c>
      <c r="I1390" s="142"/>
      <c r="J1390" s="143">
        <v>0</v>
      </c>
      <c r="K1390" s="144"/>
      <c r="L1390" s="32"/>
      <c r="M1390" s="145" t="s">
        <v>1</v>
      </c>
      <c r="N1390" s="146" t="s">
        <v>42</v>
      </c>
      <c r="P1390" s="147">
        <f>O1390*H1390</f>
        <v>0</v>
      </c>
      <c r="Q1390" s="147">
        <v>0</v>
      </c>
      <c r="R1390" s="147">
        <f>Q1390*H1390</f>
        <v>0</v>
      </c>
      <c r="S1390" s="147">
        <v>0</v>
      </c>
      <c r="T1390" s="148">
        <f>S1390*H1390</f>
        <v>0</v>
      </c>
      <c r="AR1390" s="149" t="s">
        <v>155</v>
      </c>
      <c r="AT1390" s="149" t="s">
        <v>157</v>
      </c>
      <c r="AU1390" s="149" t="s">
        <v>89</v>
      </c>
      <c r="AY1390" s="17" t="s">
        <v>156</v>
      </c>
      <c r="BE1390" s="150">
        <f>IF(N1390="základná",J1390,0)</f>
        <v>0</v>
      </c>
      <c r="BF1390" s="150">
        <f>IF(N1390="znížená",J1390,0)</f>
        <v>0</v>
      </c>
      <c r="BG1390" s="150">
        <f>IF(N1390="zákl. prenesená",J1390,0)</f>
        <v>0</v>
      </c>
      <c r="BH1390" s="150">
        <f>IF(N1390="zníž. prenesená",J1390,0)</f>
        <v>0</v>
      </c>
      <c r="BI1390" s="150">
        <f>IF(N1390="nulová",J1390,0)</f>
        <v>0</v>
      </c>
      <c r="BJ1390" s="17" t="s">
        <v>89</v>
      </c>
      <c r="BK1390" s="150">
        <f>ROUND(I1390*H1390,2)</f>
        <v>0</v>
      </c>
      <c r="BL1390" s="17" t="s">
        <v>155</v>
      </c>
      <c r="BM1390" s="149" t="s">
        <v>1474</v>
      </c>
    </row>
    <row r="1391" spans="2:65" s="12" customFormat="1">
      <c r="B1391" s="158"/>
      <c r="D1391" s="152" t="s">
        <v>160</v>
      </c>
      <c r="F1391" s="160" t="s">
        <v>1475</v>
      </c>
      <c r="H1391" s="161">
        <v>10008.048000000001</v>
      </c>
      <c r="I1391" s="162"/>
      <c r="L1391" s="158"/>
      <c r="M1391" s="163"/>
      <c r="T1391" s="164"/>
      <c r="AT1391" s="159" t="s">
        <v>160</v>
      </c>
      <c r="AU1391" s="159" t="s">
        <v>89</v>
      </c>
      <c r="AV1391" s="12" t="s">
        <v>89</v>
      </c>
      <c r="AW1391" s="12" t="s">
        <v>3</v>
      </c>
      <c r="AX1391" s="12" t="s">
        <v>82</v>
      </c>
      <c r="AY1391" s="159" t="s">
        <v>156</v>
      </c>
    </row>
    <row r="1392" spans="2:65" s="10" customFormat="1" ht="22.9" customHeight="1">
      <c r="B1392" s="126"/>
      <c r="D1392" s="127" t="s">
        <v>75</v>
      </c>
      <c r="E1392" s="191" t="s">
        <v>1476</v>
      </c>
      <c r="F1392" s="191" t="s">
        <v>1477</v>
      </c>
      <c r="I1392" s="129"/>
      <c r="J1392" s="192">
        <v>0</v>
      </c>
      <c r="L1392" s="126"/>
      <c r="M1392" s="131"/>
      <c r="P1392" s="132">
        <f>SUM(P1393:P1421)</f>
        <v>0</v>
      </c>
      <c r="R1392" s="132">
        <f>SUM(R1393:R1421)</f>
        <v>0</v>
      </c>
      <c r="T1392" s="133">
        <f>SUM(T1393:T1421)</f>
        <v>0</v>
      </c>
      <c r="AR1392" s="127" t="s">
        <v>82</v>
      </c>
      <c r="AT1392" s="134" t="s">
        <v>75</v>
      </c>
      <c r="AU1392" s="134" t="s">
        <v>82</v>
      </c>
      <c r="AY1392" s="127" t="s">
        <v>156</v>
      </c>
      <c r="BK1392" s="135">
        <f>SUM(BK1393:BK1421)</f>
        <v>0</v>
      </c>
    </row>
    <row r="1393" spans="2:65" s="1" customFormat="1" ht="24.2" customHeight="1">
      <c r="B1393" s="136"/>
      <c r="C1393" s="137" t="s">
        <v>1478</v>
      </c>
      <c r="D1393" s="137" t="s">
        <v>157</v>
      </c>
      <c r="E1393" s="138" t="s">
        <v>1479</v>
      </c>
      <c r="F1393" s="139" t="s">
        <v>1480</v>
      </c>
      <c r="G1393" s="140" t="s">
        <v>296</v>
      </c>
      <c r="H1393" s="141">
        <v>376.55900000000003</v>
      </c>
      <c r="I1393" s="142"/>
      <c r="J1393" s="143">
        <v>0</v>
      </c>
      <c r="K1393" s="144"/>
      <c r="L1393" s="32"/>
      <c r="M1393" s="145" t="s">
        <v>1</v>
      </c>
      <c r="N1393" s="146" t="s">
        <v>42</v>
      </c>
      <c r="P1393" s="147">
        <f>O1393*H1393</f>
        <v>0</v>
      </c>
      <c r="Q1393" s="147">
        <v>0</v>
      </c>
      <c r="R1393" s="147">
        <f>Q1393*H1393</f>
        <v>0</v>
      </c>
      <c r="S1393" s="147">
        <v>0</v>
      </c>
      <c r="T1393" s="148">
        <f>S1393*H1393</f>
        <v>0</v>
      </c>
      <c r="AR1393" s="149" t="s">
        <v>155</v>
      </c>
      <c r="AT1393" s="149" t="s">
        <v>157</v>
      </c>
      <c r="AU1393" s="149" t="s">
        <v>89</v>
      </c>
      <c r="AY1393" s="17" t="s">
        <v>156</v>
      </c>
      <c r="BE1393" s="150">
        <f>IF(N1393="základná",J1393,0)</f>
        <v>0</v>
      </c>
      <c r="BF1393" s="150">
        <f>IF(N1393="znížená",J1393,0)</f>
        <v>0</v>
      </c>
      <c r="BG1393" s="150">
        <f>IF(N1393="zákl. prenesená",J1393,0)</f>
        <v>0</v>
      </c>
      <c r="BH1393" s="150">
        <f>IF(N1393="zníž. prenesená",J1393,0)</f>
        <v>0</v>
      </c>
      <c r="BI1393" s="150">
        <f>IF(N1393="nulová",J1393,0)</f>
        <v>0</v>
      </c>
      <c r="BJ1393" s="17" t="s">
        <v>89</v>
      </c>
      <c r="BK1393" s="150">
        <f>ROUND(I1393*H1393,2)</f>
        <v>0</v>
      </c>
      <c r="BL1393" s="17" t="s">
        <v>155</v>
      </c>
      <c r="BM1393" s="149" t="s">
        <v>1481</v>
      </c>
    </row>
    <row r="1394" spans="2:65" s="11" customFormat="1">
      <c r="B1394" s="151"/>
      <c r="D1394" s="152" t="s">
        <v>160</v>
      </c>
      <c r="E1394" s="153" t="s">
        <v>1</v>
      </c>
      <c r="F1394" s="154" t="s">
        <v>1482</v>
      </c>
      <c r="H1394" s="153" t="s">
        <v>1</v>
      </c>
      <c r="I1394" s="155"/>
      <c r="L1394" s="151"/>
      <c r="M1394" s="156"/>
      <c r="T1394" s="157"/>
      <c r="AT1394" s="153" t="s">
        <v>160</v>
      </c>
      <c r="AU1394" s="153" t="s">
        <v>89</v>
      </c>
      <c r="AV1394" s="11" t="s">
        <v>82</v>
      </c>
      <c r="AW1394" s="11" t="s">
        <v>31</v>
      </c>
      <c r="AX1394" s="11" t="s">
        <v>76</v>
      </c>
      <c r="AY1394" s="153" t="s">
        <v>156</v>
      </c>
    </row>
    <row r="1395" spans="2:65" s="11" customFormat="1" ht="22.5">
      <c r="B1395" s="151"/>
      <c r="D1395" s="152" t="s">
        <v>160</v>
      </c>
      <c r="E1395" s="153" t="s">
        <v>1</v>
      </c>
      <c r="F1395" s="154" t="s">
        <v>1483</v>
      </c>
      <c r="H1395" s="153" t="s">
        <v>1</v>
      </c>
      <c r="I1395" s="155"/>
      <c r="L1395" s="151"/>
      <c r="M1395" s="156"/>
      <c r="T1395" s="157"/>
      <c r="AT1395" s="153" t="s">
        <v>160</v>
      </c>
      <c r="AU1395" s="153" t="s">
        <v>89</v>
      </c>
      <c r="AV1395" s="11" t="s">
        <v>82</v>
      </c>
      <c r="AW1395" s="11" t="s">
        <v>31</v>
      </c>
      <c r="AX1395" s="11" t="s">
        <v>76</v>
      </c>
      <c r="AY1395" s="153" t="s">
        <v>156</v>
      </c>
    </row>
    <row r="1396" spans="2:65" s="12" customFormat="1">
      <c r="B1396" s="158"/>
      <c r="D1396" s="152" t="s">
        <v>160</v>
      </c>
      <c r="E1396" s="159" t="s">
        <v>1</v>
      </c>
      <c r="F1396" s="160" t="s">
        <v>1484</v>
      </c>
      <c r="H1396" s="161">
        <v>8.4030000000000005</v>
      </c>
      <c r="I1396" s="162"/>
      <c r="L1396" s="158"/>
      <c r="M1396" s="163"/>
      <c r="T1396" s="164"/>
      <c r="AT1396" s="159" t="s">
        <v>160</v>
      </c>
      <c r="AU1396" s="159" t="s">
        <v>89</v>
      </c>
      <c r="AV1396" s="12" t="s">
        <v>89</v>
      </c>
      <c r="AW1396" s="12" t="s">
        <v>31</v>
      </c>
      <c r="AX1396" s="12" t="s">
        <v>76</v>
      </c>
      <c r="AY1396" s="159" t="s">
        <v>156</v>
      </c>
    </row>
    <row r="1397" spans="2:65" s="12" customFormat="1">
      <c r="B1397" s="158"/>
      <c r="D1397" s="152" t="s">
        <v>160</v>
      </c>
      <c r="E1397" s="159" t="s">
        <v>1</v>
      </c>
      <c r="F1397" s="160" t="s">
        <v>1485</v>
      </c>
      <c r="H1397" s="161">
        <v>90.266999999999996</v>
      </c>
      <c r="I1397" s="162"/>
      <c r="L1397" s="158"/>
      <c r="M1397" s="163"/>
      <c r="T1397" s="164"/>
      <c r="AT1397" s="159" t="s">
        <v>160</v>
      </c>
      <c r="AU1397" s="159" t="s">
        <v>89</v>
      </c>
      <c r="AV1397" s="12" t="s">
        <v>89</v>
      </c>
      <c r="AW1397" s="12" t="s">
        <v>31</v>
      </c>
      <c r="AX1397" s="12" t="s">
        <v>76</v>
      </c>
      <c r="AY1397" s="159" t="s">
        <v>156</v>
      </c>
    </row>
    <row r="1398" spans="2:65" s="12" customFormat="1">
      <c r="B1398" s="158"/>
      <c r="D1398" s="152" t="s">
        <v>160</v>
      </c>
      <c r="E1398" s="159" t="s">
        <v>1</v>
      </c>
      <c r="F1398" s="160" t="s">
        <v>1486</v>
      </c>
      <c r="H1398" s="161">
        <v>83.152000000000001</v>
      </c>
      <c r="I1398" s="162"/>
      <c r="L1398" s="158"/>
      <c r="M1398" s="163"/>
      <c r="T1398" s="164"/>
      <c r="AT1398" s="159" t="s">
        <v>160</v>
      </c>
      <c r="AU1398" s="159" t="s">
        <v>89</v>
      </c>
      <c r="AV1398" s="12" t="s">
        <v>89</v>
      </c>
      <c r="AW1398" s="12" t="s">
        <v>31</v>
      </c>
      <c r="AX1398" s="12" t="s">
        <v>76</v>
      </c>
      <c r="AY1398" s="159" t="s">
        <v>156</v>
      </c>
    </row>
    <row r="1399" spans="2:65" s="12" customFormat="1">
      <c r="B1399" s="158"/>
      <c r="D1399" s="152" t="s">
        <v>160</v>
      </c>
      <c r="E1399" s="159" t="s">
        <v>1</v>
      </c>
      <c r="F1399" s="160" t="s">
        <v>1487</v>
      </c>
      <c r="H1399" s="161">
        <v>90.728999999999999</v>
      </c>
      <c r="I1399" s="162"/>
      <c r="L1399" s="158"/>
      <c r="M1399" s="163"/>
      <c r="T1399" s="164"/>
      <c r="AT1399" s="159" t="s">
        <v>160</v>
      </c>
      <c r="AU1399" s="159" t="s">
        <v>89</v>
      </c>
      <c r="AV1399" s="12" t="s">
        <v>89</v>
      </c>
      <c r="AW1399" s="12" t="s">
        <v>31</v>
      </c>
      <c r="AX1399" s="12" t="s">
        <v>76</v>
      </c>
      <c r="AY1399" s="159" t="s">
        <v>156</v>
      </c>
    </row>
    <row r="1400" spans="2:65" s="12" customFormat="1">
      <c r="B1400" s="158"/>
      <c r="D1400" s="152" t="s">
        <v>160</v>
      </c>
      <c r="E1400" s="159" t="s">
        <v>1</v>
      </c>
      <c r="F1400" s="160" t="s">
        <v>1488</v>
      </c>
      <c r="H1400" s="161">
        <v>0.13800000000000001</v>
      </c>
      <c r="I1400" s="162"/>
      <c r="L1400" s="158"/>
      <c r="M1400" s="163"/>
      <c r="T1400" s="164"/>
      <c r="AT1400" s="159" t="s">
        <v>160</v>
      </c>
      <c r="AU1400" s="159" t="s">
        <v>89</v>
      </c>
      <c r="AV1400" s="12" t="s">
        <v>89</v>
      </c>
      <c r="AW1400" s="12" t="s">
        <v>31</v>
      </c>
      <c r="AX1400" s="12" t="s">
        <v>76</v>
      </c>
      <c r="AY1400" s="159" t="s">
        <v>156</v>
      </c>
    </row>
    <row r="1401" spans="2:65" s="12" customFormat="1">
      <c r="B1401" s="158"/>
      <c r="D1401" s="152" t="s">
        <v>160</v>
      </c>
      <c r="E1401" s="159" t="s">
        <v>1</v>
      </c>
      <c r="F1401" s="160" t="s">
        <v>1489</v>
      </c>
      <c r="H1401" s="161">
        <v>102.292</v>
      </c>
      <c r="I1401" s="162"/>
      <c r="L1401" s="158"/>
      <c r="M1401" s="163"/>
      <c r="T1401" s="164"/>
      <c r="AT1401" s="159" t="s">
        <v>160</v>
      </c>
      <c r="AU1401" s="159" t="s">
        <v>89</v>
      </c>
      <c r="AV1401" s="12" t="s">
        <v>89</v>
      </c>
      <c r="AW1401" s="12" t="s">
        <v>31</v>
      </c>
      <c r="AX1401" s="12" t="s">
        <v>76</v>
      </c>
      <c r="AY1401" s="159" t="s">
        <v>156</v>
      </c>
    </row>
    <row r="1402" spans="2:65" s="12" customFormat="1">
      <c r="B1402" s="158"/>
      <c r="D1402" s="152" t="s">
        <v>160</v>
      </c>
      <c r="E1402" s="159" t="s">
        <v>1</v>
      </c>
      <c r="F1402" s="160" t="s">
        <v>1490</v>
      </c>
      <c r="H1402" s="161">
        <v>1.5780000000000001</v>
      </c>
      <c r="I1402" s="162"/>
      <c r="L1402" s="158"/>
      <c r="M1402" s="163"/>
      <c r="T1402" s="164"/>
      <c r="AT1402" s="159" t="s">
        <v>160</v>
      </c>
      <c r="AU1402" s="159" t="s">
        <v>89</v>
      </c>
      <c r="AV1402" s="12" t="s">
        <v>89</v>
      </c>
      <c r="AW1402" s="12" t="s">
        <v>31</v>
      </c>
      <c r="AX1402" s="12" t="s">
        <v>76</v>
      </c>
      <c r="AY1402" s="159" t="s">
        <v>156</v>
      </c>
    </row>
    <row r="1403" spans="2:65" s="13" customFormat="1">
      <c r="B1403" s="165"/>
      <c r="D1403" s="152" t="s">
        <v>160</v>
      </c>
      <c r="E1403" s="166" t="s">
        <v>1</v>
      </c>
      <c r="F1403" s="167" t="s">
        <v>161</v>
      </c>
      <c r="H1403" s="168">
        <v>376.55900000000003</v>
      </c>
      <c r="I1403" s="169"/>
      <c r="L1403" s="165"/>
      <c r="M1403" s="170"/>
      <c r="T1403" s="171"/>
      <c r="AT1403" s="166" t="s">
        <v>160</v>
      </c>
      <c r="AU1403" s="166" t="s">
        <v>89</v>
      </c>
      <c r="AV1403" s="13" t="s">
        <v>155</v>
      </c>
      <c r="AW1403" s="13" t="s">
        <v>31</v>
      </c>
      <c r="AX1403" s="13" t="s">
        <v>82</v>
      </c>
      <c r="AY1403" s="166" t="s">
        <v>156</v>
      </c>
    </row>
    <row r="1404" spans="2:65" s="1" customFormat="1" ht="24.2" customHeight="1">
      <c r="B1404" s="136"/>
      <c r="C1404" s="137" t="s">
        <v>1491</v>
      </c>
      <c r="D1404" s="137" t="s">
        <v>157</v>
      </c>
      <c r="E1404" s="138" t="s">
        <v>1492</v>
      </c>
      <c r="F1404" s="139" t="s">
        <v>1493</v>
      </c>
      <c r="G1404" s="140" t="s">
        <v>296</v>
      </c>
      <c r="H1404" s="141">
        <v>29.474</v>
      </c>
      <c r="I1404" s="142"/>
      <c r="J1404" s="143">
        <v>0</v>
      </c>
      <c r="K1404" s="144"/>
      <c r="L1404" s="32"/>
      <c r="M1404" s="145" t="s">
        <v>1</v>
      </c>
      <c r="N1404" s="146" t="s">
        <v>42</v>
      </c>
      <c r="P1404" s="147">
        <f>O1404*H1404</f>
        <v>0</v>
      </c>
      <c r="Q1404" s="147">
        <v>0</v>
      </c>
      <c r="R1404" s="147">
        <f>Q1404*H1404</f>
        <v>0</v>
      </c>
      <c r="S1404" s="147">
        <v>0</v>
      </c>
      <c r="T1404" s="148">
        <f>S1404*H1404</f>
        <v>0</v>
      </c>
      <c r="AR1404" s="149" t="s">
        <v>155</v>
      </c>
      <c r="AT1404" s="149" t="s">
        <v>157</v>
      </c>
      <c r="AU1404" s="149" t="s">
        <v>89</v>
      </c>
      <c r="AY1404" s="17" t="s">
        <v>156</v>
      </c>
      <c r="BE1404" s="150">
        <f>IF(N1404="základná",J1404,0)</f>
        <v>0</v>
      </c>
      <c r="BF1404" s="150">
        <f>IF(N1404="znížená",J1404,0)</f>
        <v>0</v>
      </c>
      <c r="BG1404" s="150">
        <f>IF(N1404="zákl. prenesená",J1404,0)</f>
        <v>0</v>
      </c>
      <c r="BH1404" s="150">
        <f>IF(N1404="zníž. prenesená",J1404,0)</f>
        <v>0</v>
      </c>
      <c r="BI1404" s="150">
        <f>IF(N1404="nulová",J1404,0)</f>
        <v>0</v>
      </c>
      <c r="BJ1404" s="17" t="s">
        <v>89</v>
      </c>
      <c r="BK1404" s="150">
        <f>ROUND(I1404*H1404,2)</f>
        <v>0</v>
      </c>
      <c r="BL1404" s="17" t="s">
        <v>155</v>
      </c>
      <c r="BM1404" s="149" t="s">
        <v>1494</v>
      </c>
    </row>
    <row r="1405" spans="2:65" s="12" customFormat="1">
      <c r="B1405" s="158"/>
      <c r="D1405" s="152" t="s">
        <v>160</v>
      </c>
      <c r="E1405" s="159" t="s">
        <v>1</v>
      </c>
      <c r="F1405" s="160" t="s">
        <v>1495</v>
      </c>
      <c r="H1405" s="161">
        <v>26.8</v>
      </c>
      <c r="I1405" s="162"/>
      <c r="L1405" s="158"/>
      <c r="M1405" s="163"/>
      <c r="T1405" s="164"/>
      <c r="AT1405" s="159" t="s">
        <v>160</v>
      </c>
      <c r="AU1405" s="159" t="s">
        <v>89</v>
      </c>
      <c r="AV1405" s="12" t="s">
        <v>89</v>
      </c>
      <c r="AW1405" s="12" t="s">
        <v>31</v>
      </c>
      <c r="AX1405" s="12" t="s">
        <v>76</v>
      </c>
      <c r="AY1405" s="159" t="s">
        <v>156</v>
      </c>
    </row>
    <row r="1406" spans="2:65" s="15" customFormat="1">
      <c r="B1406" s="193"/>
      <c r="D1406" s="152" t="s">
        <v>160</v>
      </c>
      <c r="E1406" s="194" t="s">
        <v>1</v>
      </c>
      <c r="F1406" s="195" t="s">
        <v>278</v>
      </c>
      <c r="H1406" s="196">
        <v>26.8</v>
      </c>
      <c r="I1406" s="197"/>
      <c r="L1406" s="193"/>
      <c r="M1406" s="198"/>
      <c r="T1406" s="199"/>
      <c r="AT1406" s="194" t="s">
        <v>160</v>
      </c>
      <c r="AU1406" s="194" t="s">
        <v>89</v>
      </c>
      <c r="AV1406" s="15" t="s">
        <v>163</v>
      </c>
      <c r="AW1406" s="15" t="s">
        <v>31</v>
      </c>
      <c r="AX1406" s="15" t="s">
        <v>76</v>
      </c>
      <c r="AY1406" s="194" t="s">
        <v>156</v>
      </c>
    </row>
    <row r="1407" spans="2:65" s="12" customFormat="1">
      <c r="B1407" s="158"/>
      <c r="D1407" s="152" t="s">
        <v>160</v>
      </c>
      <c r="E1407" s="159" t="s">
        <v>1</v>
      </c>
      <c r="F1407" s="160" t="s">
        <v>1496</v>
      </c>
      <c r="H1407" s="161">
        <v>0.64300000000000002</v>
      </c>
      <c r="I1407" s="162"/>
      <c r="L1407" s="158"/>
      <c r="M1407" s="163"/>
      <c r="T1407" s="164"/>
      <c r="AT1407" s="159" t="s">
        <v>160</v>
      </c>
      <c r="AU1407" s="159" t="s">
        <v>89</v>
      </c>
      <c r="AV1407" s="12" t="s">
        <v>89</v>
      </c>
      <c r="AW1407" s="12" t="s">
        <v>31</v>
      </c>
      <c r="AX1407" s="12" t="s">
        <v>76</v>
      </c>
      <c r="AY1407" s="159" t="s">
        <v>156</v>
      </c>
    </row>
    <row r="1408" spans="2:65" s="12" customFormat="1">
      <c r="B1408" s="158"/>
      <c r="D1408" s="152" t="s">
        <v>160</v>
      </c>
      <c r="E1408" s="159" t="s">
        <v>1</v>
      </c>
      <c r="F1408" s="160" t="s">
        <v>1497</v>
      </c>
      <c r="H1408" s="161">
        <v>1.1819999999999999</v>
      </c>
      <c r="I1408" s="162"/>
      <c r="L1408" s="158"/>
      <c r="M1408" s="163"/>
      <c r="T1408" s="164"/>
      <c r="AT1408" s="159" t="s">
        <v>160</v>
      </c>
      <c r="AU1408" s="159" t="s">
        <v>89</v>
      </c>
      <c r="AV1408" s="12" t="s">
        <v>89</v>
      </c>
      <c r="AW1408" s="12" t="s">
        <v>31</v>
      </c>
      <c r="AX1408" s="12" t="s">
        <v>76</v>
      </c>
      <c r="AY1408" s="159" t="s">
        <v>156</v>
      </c>
    </row>
    <row r="1409" spans="2:65" s="12" customFormat="1">
      <c r="B1409" s="158"/>
      <c r="D1409" s="152" t="s">
        <v>160</v>
      </c>
      <c r="E1409" s="159" t="s">
        <v>1</v>
      </c>
      <c r="F1409" s="160" t="s">
        <v>1498</v>
      </c>
      <c r="H1409" s="161">
        <v>0.84899999999999998</v>
      </c>
      <c r="I1409" s="162"/>
      <c r="L1409" s="158"/>
      <c r="M1409" s="163"/>
      <c r="T1409" s="164"/>
      <c r="AT1409" s="159" t="s">
        <v>160</v>
      </c>
      <c r="AU1409" s="159" t="s">
        <v>89</v>
      </c>
      <c r="AV1409" s="12" t="s">
        <v>89</v>
      </c>
      <c r="AW1409" s="12" t="s">
        <v>31</v>
      </c>
      <c r="AX1409" s="12" t="s">
        <v>76</v>
      </c>
      <c r="AY1409" s="159" t="s">
        <v>156</v>
      </c>
    </row>
    <row r="1410" spans="2:65" s="15" customFormat="1">
      <c r="B1410" s="193"/>
      <c r="D1410" s="152" t="s">
        <v>160</v>
      </c>
      <c r="E1410" s="194" t="s">
        <v>1</v>
      </c>
      <c r="F1410" s="195" t="s">
        <v>586</v>
      </c>
      <c r="H1410" s="196">
        <v>2.6739999999999999</v>
      </c>
      <c r="I1410" s="197"/>
      <c r="L1410" s="193"/>
      <c r="M1410" s="198"/>
      <c r="T1410" s="199"/>
      <c r="AT1410" s="194" t="s">
        <v>160</v>
      </c>
      <c r="AU1410" s="194" t="s">
        <v>89</v>
      </c>
      <c r="AV1410" s="15" t="s">
        <v>163</v>
      </c>
      <c r="AW1410" s="15" t="s">
        <v>31</v>
      </c>
      <c r="AX1410" s="15" t="s">
        <v>76</v>
      </c>
      <c r="AY1410" s="194" t="s">
        <v>156</v>
      </c>
    </row>
    <row r="1411" spans="2:65" s="13" customFormat="1">
      <c r="B1411" s="165"/>
      <c r="D1411" s="152" t="s">
        <v>160</v>
      </c>
      <c r="E1411" s="166" t="s">
        <v>1</v>
      </c>
      <c r="F1411" s="167" t="s">
        <v>161</v>
      </c>
      <c r="H1411" s="168">
        <v>29.474</v>
      </c>
      <c r="I1411" s="169"/>
      <c r="L1411" s="165"/>
      <c r="M1411" s="170"/>
      <c r="T1411" s="171"/>
      <c r="AT1411" s="166" t="s">
        <v>160</v>
      </c>
      <c r="AU1411" s="166" t="s">
        <v>89</v>
      </c>
      <c r="AV1411" s="13" t="s">
        <v>155</v>
      </c>
      <c r="AW1411" s="13" t="s">
        <v>31</v>
      </c>
      <c r="AX1411" s="13" t="s">
        <v>82</v>
      </c>
      <c r="AY1411" s="166" t="s">
        <v>156</v>
      </c>
    </row>
    <row r="1412" spans="2:65" s="1" customFormat="1" ht="33" customHeight="1">
      <c r="B1412" s="136"/>
      <c r="C1412" s="137" t="s">
        <v>1499</v>
      </c>
      <c r="D1412" s="137" t="s">
        <v>157</v>
      </c>
      <c r="E1412" s="138" t="s">
        <v>1500</v>
      </c>
      <c r="F1412" s="139" t="s">
        <v>1501</v>
      </c>
      <c r="G1412" s="140" t="s">
        <v>296</v>
      </c>
      <c r="H1412" s="141">
        <v>3.9209999999999998</v>
      </c>
      <c r="I1412" s="142"/>
      <c r="J1412" s="143">
        <v>0</v>
      </c>
      <c r="K1412" s="144"/>
      <c r="L1412" s="32"/>
      <c r="M1412" s="145" t="s">
        <v>1</v>
      </c>
      <c r="N1412" s="146" t="s">
        <v>42</v>
      </c>
      <c r="P1412" s="147">
        <f>O1412*H1412</f>
        <v>0</v>
      </c>
      <c r="Q1412" s="147">
        <v>0</v>
      </c>
      <c r="R1412" s="147">
        <f>Q1412*H1412</f>
        <v>0</v>
      </c>
      <c r="S1412" s="147">
        <v>0</v>
      </c>
      <c r="T1412" s="148">
        <f>S1412*H1412</f>
        <v>0</v>
      </c>
      <c r="AR1412" s="149" t="s">
        <v>155</v>
      </c>
      <c r="AT1412" s="149" t="s">
        <v>157</v>
      </c>
      <c r="AU1412" s="149" t="s">
        <v>89</v>
      </c>
      <c r="AY1412" s="17" t="s">
        <v>156</v>
      </c>
      <c r="BE1412" s="150">
        <f>IF(N1412="základná",J1412,0)</f>
        <v>0</v>
      </c>
      <c r="BF1412" s="150">
        <f>IF(N1412="znížená",J1412,0)</f>
        <v>0</v>
      </c>
      <c r="BG1412" s="150">
        <f>IF(N1412="zákl. prenesená",J1412,0)</f>
        <v>0</v>
      </c>
      <c r="BH1412" s="150">
        <f>IF(N1412="zníž. prenesená",J1412,0)</f>
        <v>0</v>
      </c>
      <c r="BI1412" s="150">
        <f>IF(N1412="nulová",J1412,0)</f>
        <v>0</v>
      </c>
      <c r="BJ1412" s="17" t="s">
        <v>89</v>
      </c>
      <c r="BK1412" s="150">
        <f>ROUND(I1412*H1412,2)</f>
        <v>0</v>
      </c>
      <c r="BL1412" s="17" t="s">
        <v>155</v>
      </c>
      <c r="BM1412" s="149" t="s">
        <v>1502</v>
      </c>
    </row>
    <row r="1413" spans="2:65" s="12" customFormat="1">
      <c r="B1413" s="158"/>
      <c r="D1413" s="152" t="s">
        <v>160</v>
      </c>
      <c r="E1413" s="159" t="s">
        <v>1</v>
      </c>
      <c r="F1413" s="160" t="s">
        <v>1503</v>
      </c>
      <c r="H1413" s="161">
        <v>1.7250000000000001</v>
      </c>
      <c r="I1413" s="162"/>
      <c r="L1413" s="158"/>
      <c r="M1413" s="163"/>
      <c r="T1413" s="164"/>
      <c r="AT1413" s="159" t="s">
        <v>160</v>
      </c>
      <c r="AU1413" s="159" t="s">
        <v>89</v>
      </c>
      <c r="AV1413" s="12" t="s">
        <v>89</v>
      </c>
      <c r="AW1413" s="12" t="s">
        <v>31</v>
      </c>
      <c r="AX1413" s="12" t="s">
        <v>76</v>
      </c>
      <c r="AY1413" s="159" t="s">
        <v>156</v>
      </c>
    </row>
    <row r="1414" spans="2:65" s="15" customFormat="1">
      <c r="B1414" s="193"/>
      <c r="D1414" s="152" t="s">
        <v>160</v>
      </c>
      <c r="E1414" s="194" t="s">
        <v>1</v>
      </c>
      <c r="F1414" s="195" t="s">
        <v>1504</v>
      </c>
      <c r="H1414" s="196">
        <v>1.7250000000000001</v>
      </c>
      <c r="I1414" s="197"/>
      <c r="L1414" s="193"/>
      <c r="M1414" s="198"/>
      <c r="T1414" s="199"/>
      <c r="AT1414" s="194" t="s">
        <v>160</v>
      </c>
      <c r="AU1414" s="194" t="s">
        <v>89</v>
      </c>
      <c r="AV1414" s="15" t="s">
        <v>163</v>
      </c>
      <c r="AW1414" s="15" t="s">
        <v>31</v>
      </c>
      <c r="AX1414" s="15" t="s">
        <v>76</v>
      </c>
      <c r="AY1414" s="194" t="s">
        <v>156</v>
      </c>
    </row>
    <row r="1415" spans="2:65" s="12" customFormat="1">
      <c r="B1415" s="158"/>
      <c r="D1415" s="152" t="s">
        <v>160</v>
      </c>
      <c r="E1415" s="159" t="s">
        <v>1</v>
      </c>
      <c r="F1415" s="160" t="s">
        <v>1505</v>
      </c>
      <c r="H1415" s="161">
        <v>0.501</v>
      </c>
      <c r="I1415" s="162"/>
      <c r="L1415" s="158"/>
      <c r="M1415" s="163"/>
      <c r="T1415" s="164"/>
      <c r="AT1415" s="159" t="s">
        <v>160</v>
      </c>
      <c r="AU1415" s="159" t="s">
        <v>89</v>
      </c>
      <c r="AV1415" s="12" t="s">
        <v>89</v>
      </c>
      <c r="AW1415" s="12" t="s">
        <v>31</v>
      </c>
      <c r="AX1415" s="12" t="s">
        <v>76</v>
      </c>
      <c r="AY1415" s="159" t="s">
        <v>156</v>
      </c>
    </row>
    <row r="1416" spans="2:65" s="12" customFormat="1">
      <c r="B1416" s="158"/>
      <c r="D1416" s="152" t="s">
        <v>160</v>
      </c>
      <c r="E1416" s="159" t="s">
        <v>1</v>
      </c>
      <c r="F1416" s="160" t="s">
        <v>1506</v>
      </c>
      <c r="H1416" s="161">
        <v>1.6950000000000001</v>
      </c>
      <c r="I1416" s="162"/>
      <c r="L1416" s="158"/>
      <c r="M1416" s="163"/>
      <c r="T1416" s="164"/>
      <c r="AT1416" s="159" t="s">
        <v>160</v>
      </c>
      <c r="AU1416" s="159" t="s">
        <v>89</v>
      </c>
      <c r="AV1416" s="12" t="s">
        <v>89</v>
      </c>
      <c r="AW1416" s="12" t="s">
        <v>31</v>
      </c>
      <c r="AX1416" s="12" t="s">
        <v>76</v>
      </c>
      <c r="AY1416" s="159" t="s">
        <v>156</v>
      </c>
    </row>
    <row r="1417" spans="2:65" s="15" customFormat="1">
      <c r="B1417" s="193"/>
      <c r="D1417" s="152" t="s">
        <v>160</v>
      </c>
      <c r="E1417" s="194" t="s">
        <v>1</v>
      </c>
      <c r="F1417" s="195" t="s">
        <v>1507</v>
      </c>
      <c r="H1417" s="196">
        <v>2.1960000000000002</v>
      </c>
      <c r="I1417" s="197"/>
      <c r="L1417" s="193"/>
      <c r="M1417" s="198"/>
      <c r="T1417" s="199"/>
      <c r="AT1417" s="194" t="s">
        <v>160</v>
      </c>
      <c r="AU1417" s="194" t="s">
        <v>89</v>
      </c>
      <c r="AV1417" s="15" t="s">
        <v>163</v>
      </c>
      <c r="AW1417" s="15" t="s">
        <v>31</v>
      </c>
      <c r="AX1417" s="15" t="s">
        <v>76</v>
      </c>
      <c r="AY1417" s="194" t="s">
        <v>156</v>
      </c>
    </row>
    <row r="1418" spans="2:65" s="13" customFormat="1">
      <c r="B1418" s="165"/>
      <c r="D1418" s="152" t="s">
        <v>160</v>
      </c>
      <c r="E1418" s="166" t="s">
        <v>1</v>
      </c>
      <c r="F1418" s="167" t="s">
        <v>161</v>
      </c>
      <c r="H1418" s="168">
        <v>3.9209999999999998</v>
      </c>
      <c r="I1418" s="169"/>
      <c r="L1418" s="165"/>
      <c r="M1418" s="170"/>
      <c r="T1418" s="171"/>
      <c r="AT1418" s="166" t="s">
        <v>160</v>
      </c>
      <c r="AU1418" s="166" t="s">
        <v>89</v>
      </c>
      <c r="AV1418" s="13" t="s">
        <v>155</v>
      </c>
      <c r="AW1418" s="13" t="s">
        <v>31</v>
      </c>
      <c r="AX1418" s="13" t="s">
        <v>82</v>
      </c>
      <c r="AY1418" s="166" t="s">
        <v>156</v>
      </c>
    </row>
    <row r="1419" spans="2:65" s="1" customFormat="1" ht="16.5" customHeight="1">
      <c r="B1419" s="136"/>
      <c r="C1419" s="137" t="s">
        <v>1508</v>
      </c>
      <c r="D1419" s="137" t="s">
        <v>157</v>
      </c>
      <c r="E1419" s="138" t="s">
        <v>1509</v>
      </c>
      <c r="F1419" s="139" t="s">
        <v>1510</v>
      </c>
      <c r="G1419" s="140" t="s">
        <v>333</v>
      </c>
      <c r="H1419" s="141">
        <v>1</v>
      </c>
      <c r="I1419" s="142"/>
      <c r="J1419" s="143">
        <v>0</v>
      </c>
      <c r="K1419" s="144"/>
      <c r="L1419" s="32"/>
      <c r="M1419" s="145" t="s">
        <v>1</v>
      </c>
      <c r="N1419" s="146" t="s">
        <v>42</v>
      </c>
      <c r="P1419" s="147">
        <f>O1419*H1419</f>
        <v>0</v>
      </c>
      <c r="Q1419" s="147">
        <v>0</v>
      </c>
      <c r="R1419" s="147">
        <f>Q1419*H1419</f>
        <v>0</v>
      </c>
      <c r="S1419" s="147">
        <v>0</v>
      </c>
      <c r="T1419" s="148">
        <f>S1419*H1419</f>
        <v>0</v>
      </c>
      <c r="AR1419" s="149" t="s">
        <v>155</v>
      </c>
      <c r="AT1419" s="149" t="s">
        <v>157</v>
      </c>
      <c r="AU1419" s="149" t="s">
        <v>89</v>
      </c>
      <c r="AY1419" s="17" t="s">
        <v>156</v>
      </c>
      <c r="BE1419" s="150">
        <f>IF(N1419="základná",J1419,0)</f>
        <v>0</v>
      </c>
      <c r="BF1419" s="150">
        <f>IF(N1419="znížená",J1419,0)</f>
        <v>0</v>
      </c>
      <c r="BG1419" s="150">
        <f>IF(N1419="zákl. prenesená",J1419,0)</f>
        <v>0</v>
      </c>
      <c r="BH1419" s="150">
        <f>IF(N1419="zníž. prenesená",J1419,0)</f>
        <v>0</v>
      </c>
      <c r="BI1419" s="150">
        <f>IF(N1419="nulová",J1419,0)</f>
        <v>0</v>
      </c>
      <c r="BJ1419" s="17" t="s">
        <v>89</v>
      </c>
      <c r="BK1419" s="150">
        <f>ROUND(I1419*H1419,2)</f>
        <v>0</v>
      </c>
      <c r="BL1419" s="17" t="s">
        <v>155</v>
      </c>
      <c r="BM1419" s="149" t="s">
        <v>1511</v>
      </c>
    </row>
    <row r="1420" spans="2:65" s="12" customFormat="1">
      <c r="B1420" s="158"/>
      <c r="D1420" s="152" t="s">
        <v>160</v>
      </c>
      <c r="E1420" s="159" t="s">
        <v>1</v>
      </c>
      <c r="F1420" s="160" t="s">
        <v>82</v>
      </c>
      <c r="H1420" s="161">
        <v>1</v>
      </c>
      <c r="I1420" s="162"/>
      <c r="L1420" s="158"/>
      <c r="M1420" s="163"/>
      <c r="T1420" s="164"/>
      <c r="AT1420" s="159" t="s">
        <v>160</v>
      </c>
      <c r="AU1420" s="159" t="s">
        <v>89</v>
      </c>
      <c r="AV1420" s="12" t="s">
        <v>89</v>
      </c>
      <c r="AW1420" s="12" t="s">
        <v>31</v>
      </c>
      <c r="AX1420" s="12" t="s">
        <v>76</v>
      </c>
      <c r="AY1420" s="159" t="s">
        <v>156</v>
      </c>
    </row>
    <row r="1421" spans="2:65" s="13" customFormat="1">
      <c r="B1421" s="165"/>
      <c r="D1421" s="152" t="s">
        <v>160</v>
      </c>
      <c r="E1421" s="166" t="s">
        <v>1</v>
      </c>
      <c r="F1421" s="167" t="s">
        <v>161</v>
      </c>
      <c r="H1421" s="168">
        <v>1</v>
      </c>
      <c r="I1421" s="169"/>
      <c r="L1421" s="165"/>
      <c r="M1421" s="170"/>
      <c r="T1421" s="171"/>
      <c r="AT1421" s="166" t="s">
        <v>160</v>
      </c>
      <c r="AU1421" s="166" t="s">
        <v>89</v>
      </c>
      <c r="AV1421" s="13" t="s">
        <v>155</v>
      </c>
      <c r="AW1421" s="13" t="s">
        <v>31</v>
      </c>
      <c r="AX1421" s="13" t="s">
        <v>82</v>
      </c>
      <c r="AY1421" s="166" t="s">
        <v>156</v>
      </c>
    </row>
    <row r="1422" spans="2:65" s="10" customFormat="1" ht="22.9" customHeight="1">
      <c r="B1422" s="126"/>
      <c r="D1422" s="127" t="s">
        <v>75</v>
      </c>
      <c r="E1422" s="191" t="s">
        <v>1454</v>
      </c>
      <c r="F1422" s="191" t="s">
        <v>1512</v>
      </c>
      <c r="I1422" s="129"/>
      <c r="J1422" s="192">
        <f>BK1422</f>
        <v>0</v>
      </c>
      <c r="L1422" s="126"/>
      <c r="M1422" s="131"/>
      <c r="P1422" s="132">
        <f>P1423</f>
        <v>0</v>
      </c>
      <c r="R1422" s="132">
        <f>R1423</f>
        <v>0</v>
      </c>
      <c r="T1422" s="133">
        <f>T1423</f>
        <v>0</v>
      </c>
      <c r="AR1422" s="127" t="s">
        <v>82</v>
      </c>
      <c r="AT1422" s="134" t="s">
        <v>75</v>
      </c>
      <c r="AU1422" s="134" t="s">
        <v>82</v>
      </c>
      <c r="AY1422" s="127" t="s">
        <v>156</v>
      </c>
      <c r="BK1422" s="135">
        <f>BK1423</f>
        <v>0</v>
      </c>
    </row>
    <row r="1423" spans="2:65" s="1" customFormat="1" ht="24.2" customHeight="1">
      <c r="B1423" s="136"/>
      <c r="C1423" s="137" t="s">
        <v>1513</v>
      </c>
      <c r="D1423" s="137" t="s">
        <v>157</v>
      </c>
      <c r="E1423" s="138" t="s">
        <v>1514</v>
      </c>
      <c r="F1423" s="139" t="s">
        <v>1515</v>
      </c>
      <c r="G1423" s="140" t="s">
        <v>296</v>
      </c>
      <c r="H1423" s="141">
        <v>95.534999999999997</v>
      </c>
      <c r="I1423" s="142"/>
      <c r="J1423" s="143">
        <v>0</v>
      </c>
      <c r="K1423" s="144"/>
      <c r="L1423" s="32"/>
      <c r="M1423" s="145" t="s">
        <v>1</v>
      </c>
      <c r="N1423" s="146" t="s">
        <v>42</v>
      </c>
      <c r="P1423" s="147">
        <f>O1423*H1423</f>
        <v>0</v>
      </c>
      <c r="Q1423" s="147">
        <v>0</v>
      </c>
      <c r="R1423" s="147">
        <f>Q1423*H1423</f>
        <v>0</v>
      </c>
      <c r="S1423" s="147">
        <v>0</v>
      </c>
      <c r="T1423" s="148">
        <f>S1423*H1423</f>
        <v>0</v>
      </c>
      <c r="AR1423" s="149" t="s">
        <v>155</v>
      </c>
      <c r="AT1423" s="149" t="s">
        <v>157</v>
      </c>
      <c r="AU1423" s="149" t="s">
        <v>89</v>
      </c>
      <c r="AY1423" s="17" t="s">
        <v>156</v>
      </c>
      <c r="BE1423" s="150">
        <f>IF(N1423="základná",J1423,0)</f>
        <v>0</v>
      </c>
      <c r="BF1423" s="150">
        <f>IF(N1423="znížená",J1423,0)</f>
        <v>0</v>
      </c>
      <c r="BG1423" s="150">
        <f>IF(N1423="zákl. prenesená",J1423,0)</f>
        <v>0</v>
      </c>
      <c r="BH1423" s="150">
        <f>IF(N1423="zníž. prenesená",J1423,0)</f>
        <v>0</v>
      </c>
      <c r="BI1423" s="150">
        <f>IF(N1423="nulová",J1423,0)</f>
        <v>0</v>
      </c>
      <c r="BJ1423" s="17" t="s">
        <v>89</v>
      </c>
      <c r="BK1423" s="150">
        <f>ROUND(I1423*H1423,2)</f>
        <v>0</v>
      </c>
      <c r="BL1423" s="17" t="s">
        <v>155</v>
      </c>
      <c r="BM1423" s="149" t="s">
        <v>1516</v>
      </c>
    </row>
    <row r="1424" spans="2:65" s="10" customFormat="1" ht="25.9" customHeight="1">
      <c r="B1424" s="126"/>
      <c r="D1424" s="127" t="s">
        <v>75</v>
      </c>
      <c r="E1424" s="128" t="s">
        <v>1517</v>
      </c>
      <c r="F1424" s="128" t="s">
        <v>1518</v>
      </c>
      <c r="I1424" s="129"/>
      <c r="J1424" s="130">
        <f>BK1424</f>
        <v>0</v>
      </c>
      <c r="L1424" s="126"/>
      <c r="M1424" s="131"/>
      <c r="P1424" s="132">
        <f>P1425+P1433+P1454+P1477+P1511+P1565+P1610+P1783</f>
        <v>0</v>
      </c>
      <c r="R1424" s="132">
        <f>R1425+R1433+R1454+R1477+R1511+R1565+R1610+R1783</f>
        <v>4.9344399999999997E-2</v>
      </c>
      <c r="T1424" s="133">
        <f>T1425+T1433+T1454+T1477+T1511+T1565+T1610+T1783</f>
        <v>11.918729599999999</v>
      </c>
      <c r="AR1424" s="127" t="s">
        <v>89</v>
      </c>
      <c r="AT1424" s="134" t="s">
        <v>75</v>
      </c>
      <c r="AU1424" s="134" t="s">
        <v>76</v>
      </c>
      <c r="AY1424" s="127" t="s">
        <v>156</v>
      </c>
      <c r="BK1424" s="135">
        <f>BK1425+BK1433+BK1454+BK1477+BK1511+BK1565+BK1610+BK1783</f>
        <v>0</v>
      </c>
    </row>
    <row r="1425" spans="2:65" s="10" customFormat="1" ht="22.9" customHeight="1">
      <c r="B1425" s="126"/>
      <c r="D1425" s="127" t="s">
        <v>75</v>
      </c>
      <c r="E1425" s="191" t="s">
        <v>1519</v>
      </c>
      <c r="F1425" s="191" t="s">
        <v>1520</v>
      </c>
      <c r="I1425" s="129"/>
      <c r="J1425" s="192">
        <f>BK1425</f>
        <v>0</v>
      </c>
      <c r="L1425" s="126"/>
      <c r="M1425" s="131"/>
      <c r="P1425" s="132">
        <f>SUM(P1426:P1432)</f>
        <v>0</v>
      </c>
      <c r="R1425" s="132">
        <f>SUM(R1426:R1432)</f>
        <v>0</v>
      </c>
      <c r="T1425" s="133">
        <f>SUM(T1426:T1432)</f>
        <v>0.64273859999999994</v>
      </c>
      <c r="AR1425" s="127" t="s">
        <v>89</v>
      </c>
      <c r="AT1425" s="134" t="s">
        <v>75</v>
      </c>
      <c r="AU1425" s="134" t="s">
        <v>82</v>
      </c>
      <c r="AY1425" s="127" t="s">
        <v>156</v>
      </c>
      <c r="BK1425" s="135">
        <f>SUM(BK1426:BK1432)</f>
        <v>0</v>
      </c>
    </row>
    <row r="1426" spans="2:65" s="1" customFormat="1" ht="24.2" customHeight="1">
      <c r="B1426" s="136"/>
      <c r="C1426" s="137" t="s">
        <v>1521</v>
      </c>
      <c r="D1426" s="137" t="s">
        <v>157</v>
      </c>
      <c r="E1426" s="138" t="s">
        <v>1522</v>
      </c>
      <c r="F1426" s="139" t="s">
        <v>1523</v>
      </c>
      <c r="G1426" s="140" t="s">
        <v>178</v>
      </c>
      <c r="H1426" s="141">
        <v>36.939</v>
      </c>
      <c r="I1426" s="142"/>
      <c r="J1426" s="143">
        <v>0</v>
      </c>
      <c r="K1426" s="144"/>
      <c r="L1426" s="32"/>
      <c r="M1426" s="145" t="s">
        <v>1</v>
      </c>
      <c r="N1426" s="146" t="s">
        <v>42</v>
      </c>
      <c r="P1426" s="147">
        <f>O1426*H1426</f>
        <v>0</v>
      </c>
      <c r="Q1426" s="147">
        <v>0</v>
      </c>
      <c r="R1426" s="147">
        <f>Q1426*H1426</f>
        <v>0</v>
      </c>
      <c r="S1426" s="147">
        <v>1.7399999999999999E-2</v>
      </c>
      <c r="T1426" s="148">
        <f>S1426*H1426</f>
        <v>0.64273859999999994</v>
      </c>
      <c r="AR1426" s="149" t="s">
        <v>403</v>
      </c>
      <c r="AT1426" s="149" t="s">
        <v>157</v>
      </c>
      <c r="AU1426" s="149" t="s">
        <v>89</v>
      </c>
      <c r="AY1426" s="17" t="s">
        <v>156</v>
      </c>
      <c r="BE1426" s="150">
        <f>IF(N1426="základná",J1426,0)</f>
        <v>0</v>
      </c>
      <c r="BF1426" s="150">
        <f>IF(N1426="znížená",J1426,0)</f>
        <v>0</v>
      </c>
      <c r="BG1426" s="150">
        <f>IF(N1426="zákl. prenesená",J1426,0)</f>
        <v>0</v>
      </c>
      <c r="BH1426" s="150">
        <f>IF(N1426="zníž. prenesená",J1426,0)</f>
        <v>0</v>
      </c>
      <c r="BI1426" s="150">
        <f>IF(N1426="nulová",J1426,0)</f>
        <v>0</v>
      </c>
      <c r="BJ1426" s="17" t="s">
        <v>89</v>
      </c>
      <c r="BK1426" s="150">
        <f>ROUND(I1426*H1426,2)</f>
        <v>0</v>
      </c>
      <c r="BL1426" s="17" t="s">
        <v>403</v>
      </c>
      <c r="BM1426" s="149" t="s">
        <v>1524</v>
      </c>
    </row>
    <row r="1427" spans="2:65" s="11" customFormat="1">
      <c r="B1427" s="151"/>
      <c r="D1427" s="152" t="s">
        <v>160</v>
      </c>
      <c r="E1427" s="153" t="s">
        <v>1</v>
      </c>
      <c r="F1427" s="154" t="s">
        <v>1525</v>
      </c>
      <c r="H1427" s="153" t="s">
        <v>1</v>
      </c>
      <c r="I1427" s="155"/>
      <c r="L1427" s="151"/>
      <c r="M1427" s="156"/>
      <c r="T1427" s="157"/>
      <c r="AT1427" s="153" t="s">
        <v>160</v>
      </c>
      <c r="AU1427" s="153" t="s">
        <v>89</v>
      </c>
      <c r="AV1427" s="11" t="s">
        <v>82</v>
      </c>
      <c r="AW1427" s="11" t="s">
        <v>31</v>
      </c>
      <c r="AX1427" s="11" t="s">
        <v>76</v>
      </c>
      <c r="AY1427" s="153" t="s">
        <v>156</v>
      </c>
    </row>
    <row r="1428" spans="2:65" s="12" customFormat="1">
      <c r="B1428" s="158"/>
      <c r="D1428" s="152" t="s">
        <v>160</v>
      </c>
      <c r="E1428" s="159" t="s">
        <v>1</v>
      </c>
      <c r="F1428" s="160" t="s">
        <v>1526</v>
      </c>
      <c r="H1428" s="161">
        <v>14.112</v>
      </c>
      <c r="I1428" s="162"/>
      <c r="L1428" s="158"/>
      <c r="M1428" s="163"/>
      <c r="T1428" s="164"/>
      <c r="AT1428" s="159" t="s">
        <v>160</v>
      </c>
      <c r="AU1428" s="159" t="s">
        <v>89</v>
      </c>
      <c r="AV1428" s="12" t="s">
        <v>89</v>
      </c>
      <c r="AW1428" s="12" t="s">
        <v>31</v>
      </c>
      <c r="AX1428" s="12" t="s">
        <v>76</v>
      </c>
      <c r="AY1428" s="159" t="s">
        <v>156</v>
      </c>
    </row>
    <row r="1429" spans="2:65" s="15" customFormat="1">
      <c r="B1429" s="193"/>
      <c r="D1429" s="152" t="s">
        <v>160</v>
      </c>
      <c r="E1429" s="194" t="s">
        <v>1</v>
      </c>
      <c r="F1429" s="195" t="s">
        <v>446</v>
      </c>
      <c r="H1429" s="196">
        <v>14.112</v>
      </c>
      <c r="I1429" s="197"/>
      <c r="L1429" s="193"/>
      <c r="M1429" s="198"/>
      <c r="T1429" s="199"/>
      <c r="AT1429" s="194" t="s">
        <v>160</v>
      </c>
      <c r="AU1429" s="194" t="s">
        <v>89</v>
      </c>
      <c r="AV1429" s="15" t="s">
        <v>163</v>
      </c>
      <c r="AW1429" s="15" t="s">
        <v>31</v>
      </c>
      <c r="AX1429" s="15" t="s">
        <v>76</v>
      </c>
      <c r="AY1429" s="194" t="s">
        <v>156</v>
      </c>
    </row>
    <row r="1430" spans="2:65" s="12" customFormat="1">
      <c r="B1430" s="158"/>
      <c r="D1430" s="152" t="s">
        <v>160</v>
      </c>
      <c r="E1430" s="159" t="s">
        <v>1</v>
      </c>
      <c r="F1430" s="160" t="s">
        <v>1527</v>
      </c>
      <c r="H1430" s="161">
        <v>22.827000000000002</v>
      </c>
      <c r="I1430" s="162"/>
      <c r="L1430" s="158"/>
      <c r="M1430" s="163"/>
      <c r="T1430" s="164"/>
      <c r="AT1430" s="159" t="s">
        <v>160</v>
      </c>
      <c r="AU1430" s="159" t="s">
        <v>89</v>
      </c>
      <c r="AV1430" s="12" t="s">
        <v>89</v>
      </c>
      <c r="AW1430" s="12" t="s">
        <v>31</v>
      </c>
      <c r="AX1430" s="12" t="s">
        <v>76</v>
      </c>
      <c r="AY1430" s="159" t="s">
        <v>156</v>
      </c>
    </row>
    <row r="1431" spans="2:65" s="15" customFormat="1">
      <c r="B1431" s="193"/>
      <c r="D1431" s="152" t="s">
        <v>160</v>
      </c>
      <c r="E1431" s="194" t="s">
        <v>1</v>
      </c>
      <c r="F1431" s="195" t="s">
        <v>959</v>
      </c>
      <c r="H1431" s="196">
        <v>22.827000000000002</v>
      </c>
      <c r="I1431" s="197"/>
      <c r="L1431" s="193"/>
      <c r="M1431" s="198"/>
      <c r="T1431" s="199"/>
      <c r="AT1431" s="194" t="s">
        <v>160</v>
      </c>
      <c r="AU1431" s="194" t="s">
        <v>89</v>
      </c>
      <c r="AV1431" s="15" t="s">
        <v>163</v>
      </c>
      <c r="AW1431" s="15" t="s">
        <v>31</v>
      </c>
      <c r="AX1431" s="15" t="s">
        <v>76</v>
      </c>
      <c r="AY1431" s="194" t="s">
        <v>156</v>
      </c>
    </row>
    <row r="1432" spans="2:65" s="13" customFormat="1">
      <c r="B1432" s="165"/>
      <c r="D1432" s="152" t="s">
        <v>160</v>
      </c>
      <c r="E1432" s="166" t="s">
        <v>1</v>
      </c>
      <c r="F1432" s="167" t="s">
        <v>161</v>
      </c>
      <c r="H1432" s="168">
        <v>36.939</v>
      </c>
      <c r="I1432" s="169"/>
      <c r="L1432" s="165"/>
      <c r="M1432" s="170"/>
      <c r="T1432" s="171"/>
      <c r="AT1432" s="166" t="s">
        <v>160</v>
      </c>
      <c r="AU1432" s="166" t="s">
        <v>89</v>
      </c>
      <c r="AV1432" s="13" t="s">
        <v>155</v>
      </c>
      <c r="AW1432" s="13" t="s">
        <v>31</v>
      </c>
      <c r="AX1432" s="13" t="s">
        <v>82</v>
      </c>
      <c r="AY1432" s="166" t="s">
        <v>156</v>
      </c>
    </row>
    <row r="1433" spans="2:65" s="10" customFormat="1" ht="22.9" customHeight="1">
      <c r="B1433" s="126"/>
      <c r="D1433" s="127" t="s">
        <v>75</v>
      </c>
      <c r="E1433" s="191" t="s">
        <v>1528</v>
      </c>
      <c r="F1433" s="191" t="s">
        <v>1529</v>
      </c>
      <c r="I1433" s="129"/>
      <c r="J1433" s="192">
        <f>BK1433</f>
        <v>0</v>
      </c>
      <c r="L1433" s="126"/>
      <c r="M1433" s="131"/>
      <c r="P1433" s="132">
        <f>SUM(P1434:P1453)</f>
        <v>0</v>
      </c>
      <c r="R1433" s="132">
        <f>SUM(R1434:R1453)</f>
        <v>0</v>
      </c>
      <c r="T1433" s="133">
        <f>SUM(T1434:T1453)</f>
        <v>1.18188</v>
      </c>
      <c r="AR1433" s="127" t="s">
        <v>89</v>
      </c>
      <c r="AT1433" s="134" t="s">
        <v>75</v>
      </c>
      <c r="AU1433" s="134" t="s">
        <v>82</v>
      </c>
      <c r="AY1433" s="127" t="s">
        <v>156</v>
      </c>
      <c r="BK1433" s="135">
        <f>SUM(BK1434:BK1453)</f>
        <v>0</v>
      </c>
    </row>
    <row r="1434" spans="2:65" s="1" customFormat="1" ht="33" customHeight="1">
      <c r="B1434" s="136"/>
      <c r="C1434" s="137" t="s">
        <v>1530</v>
      </c>
      <c r="D1434" s="137" t="s">
        <v>157</v>
      </c>
      <c r="E1434" s="138" t="s">
        <v>1531</v>
      </c>
      <c r="F1434" s="139" t="s">
        <v>1532</v>
      </c>
      <c r="G1434" s="140" t="s">
        <v>178</v>
      </c>
      <c r="H1434" s="141">
        <v>39.396000000000001</v>
      </c>
      <c r="I1434" s="142"/>
      <c r="J1434" s="143">
        <v>0</v>
      </c>
      <c r="K1434" s="144"/>
      <c r="L1434" s="32"/>
      <c r="M1434" s="145" t="s">
        <v>1</v>
      </c>
      <c r="N1434" s="146" t="s">
        <v>42</v>
      </c>
      <c r="P1434" s="147">
        <f>O1434*H1434</f>
        <v>0</v>
      </c>
      <c r="Q1434" s="147">
        <v>0</v>
      </c>
      <c r="R1434" s="147">
        <f>Q1434*H1434</f>
        <v>0</v>
      </c>
      <c r="S1434" s="147">
        <v>0.03</v>
      </c>
      <c r="T1434" s="148">
        <f>S1434*H1434</f>
        <v>1.18188</v>
      </c>
      <c r="AR1434" s="149" t="s">
        <v>403</v>
      </c>
      <c r="AT1434" s="149" t="s">
        <v>157</v>
      </c>
      <c r="AU1434" s="149" t="s">
        <v>89</v>
      </c>
      <c r="AY1434" s="17" t="s">
        <v>156</v>
      </c>
      <c r="BE1434" s="150">
        <f>IF(N1434="základná",J1434,0)</f>
        <v>0</v>
      </c>
      <c r="BF1434" s="150">
        <f>IF(N1434="znížená",J1434,0)</f>
        <v>0</v>
      </c>
      <c r="BG1434" s="150">
        <f>IF(N1434="zákl. prenesená",J1434,0)</f>
        <v>0</v>
      </c>
      <c r="BH1434" s="150">
        <f>IF(N1434="zníž. prenesená",J1434,0)</f>
        <v>0</v>
      </c>
      <c r="BI1434" s="150">
        <f>IF(N1434="nulová",J1434,0)</f>
        <v>0</v>
      </c>
      <c r="BJ1434" s="17" t="s">
        <v>89</v>
      </c>
      <c r="BK1434" s="150">
        <f>ROUND(I1434*H1434,2)</f>
        <v>0</v>
      </c>
      <c r="BL1434" s="17" t="s">
        <v>403</v>
      </c>
      <c r="BM1434" s="149" t="s">
        <v>1533</v>
      </c>
    </row>
    <row r="1435" spans="2:65" s="11" customFormat="1">
      <c r="B1435" s="151"/>
      <c r="D1435" s="152" t="s">
        <v>160</v>
      </c>
      <c r="E1435" s="153" t="s">
        <v>1</v>
      </c>
      <c r="F1435" s="154" t="s">
        <v>1534</v>
      </c>
      <c r="H1435" s="153" t="s">
        <v>1</v>
      </c>
      <c r="I1435" s="155"/>
      <c r="L1435" s="151"/>
      <c r="M1435" s="156"/>
      <c r="T1435" s="157"/>
      <c r="AT1435" s="153" t="s">
        <v>160</v>
      </c>
      <c r="AU1435" s="153" t="s">
        <v>89</v>
      </c>
      <c r="AV1435" s="11" t="s">
        <v>82</v>
      </c>
      <c r="AW1435" s="11" t="s">
        <v>31</v>
      </c>
      <c r="AX1435" s="11" t="s">
        <v>76</v>
      </c>
      <c r="AY1435" s="153" t="s">
        <v>156</v>
      </c>
    </row>
    <row r="1436" spans="2:65" s="12" customFormat="1">
      <c r="B1436" s="158"/>
      <c r="D1436" s="152" t="s">
        <v>160</v>
      </c>
      <c r="E1436" s="159" t="s">
        <v>1</v>
      </c>
      <c r="F1436" s="160" t="s">
        <v>1535</v>
      </c>
      <c r="H1436" s="161">
        <v>8.1</v>
      </c>
      <c r="I1436" s="162"/>
      <c r="L1436" s="158"/>
      <c r="M1436" s="163"/>
      <c r="T1436" s="164"/>
      <c r="AT1436" s="159" t="s">
        <v>160</v>
      </c>
      <c r="AU1436" s="159" t="s">
        <v>89</v>
      </c>
      <c r="AV1436" s="12" t="s">
        <v>89</v>
      </c>
      <c r="AW1436" s="12" t="s">
        <v>31</v>
      </c>
      <c r="AX1436" s="12" t="s">
        <v>76</v>
      </c>
      <c r="AY1436" s="159" t="s">
        <v>156</v>
      </c>
    </row>
    <row r="1437" spans="2:65" s="11" customFormat="1">
      <c r="B1437" s="151"/>
      <c r="D1437" s="152" t="s">
        <v>160</v>
      </c>
      <c r="E1437" s="153" t="s">
        <v>1</v>
      </c>
      <c r="F1437" s="154" t="s">
        <v>1536</v>
      </c>
      <c r="H1437" s="153" t="s">
        <v>1</v>
      </c>
      <c r="I1437" s="155"/>
      <c r="L1437" s="151"/>
      <c r="M1437" s="156"/>
      <c r="T1437" s="157"/>
      <c r="AT1437" s="153" t="s">
        <v>160</v>
      </c>
      <c r="AU1437" s="153" t="s">
        <v>89</v>
      </c>
      <c r="AV1437" s="11" t="s">
        <v>82</v>
      </c>
      <c r="AW1437" s="11" t="s">
        <v>31</v>
      </c>
      <c r="AX1437" s="11" t="s">
        <v>76</v>
      </c>
      <c r="AY1437" s="153" t="s">
        <v>156</v>
      </c>
    </row>
    <row r="1438" spans="2:65" s="12" customFormat="1">
      <c r="B1438" s="158"/>
      <c r="D1438" s="152" t="s">
        <v>160</v>
      </c>
      <c r="E1438" s="159" t="s">
        <v>1</v>
      </c>
      <c r="F1438" s="160" t="s">
        <v>1537</v>
      </c>
      <c r="H1438" s="161">
        <v>8.0399999999999991</v>
      </c>
      <c r="I1438" s="162"/>
      <c r="L1438" s="158"/>
      <c r="M1438" s="163"/>
      <c r="T1438" s="164"/>
      <c r="AT1438" s="159" t="s">
        <v>160</v>
      </c>
      <c r="AU1438" s="159" t="s">
        <v>89</v>
      </c>
      <c r="AV1438" s="12" t="s">
        <v>89</v>
      </c>
      <c r="AW1438" s="12" t="s">
        <v>31</v>
      </c>
      <c r="AX1438" s="12" t="s">
        <v>76</v>
      </c>
      <c r="AY1438" s="159" t="s">
        <v>156</v>
      </c>
    </row>
    <row r="1439" spans="2:65" s="11" customFormat="1">
      <c r="B1439" s="151"/>
      <c r="D1439" s="152" t="s">
        <v>160</v>
      </c>
      <c r="E1439" s="153" t="s">
        <v>1</v>
      </c>
      <c r="F1439" s="154" t="s">
        <v>1538</v>
      </c>
      <c r="H1439" s="153" t="s">
        <v>1</v>
      </c>
      <c r="I1439" s="155"/>
      <c r="L1439" s="151"/>
      <c r="M1439" s="156"/>
      <c r="T1439" s="157"/>
      <c r="AT1439" s="153" t="s">
        <v>160</v>
      </c>
      <c r="AU1439" s="153" t="s">
        <v>89</v>
      </c>
      <c r="AV1439" s="11" t="s">
        <v>82</v>
      </c>
      <c r="AW1439" s="11" t="s">
        <v>31</v>
      </c>
      <c r="AX1439" s="11" t="s">
        <v>76</v>
      </c>
      <c r="AY1439" s="153" t="s">
        <v>156</v>
      </c>
    </row>
    <row r="1440" spans="2:65" s="12" customFormat="1">
      <c r="B1440" s="158"/>
      <c r="D1440" s="152" t="s">
        <v>160</v>
      </c>
      <c r="E1440" s="159" t="s">
        <v>1</v>
      </c>
      <c r="F1440" s="160" t="s">
        <v>1539</v>
      </c>
      <c r="H1440" s="161">
        <v>6</v>
      </c>
      <c r="I1440" s="162"/>
      <c r="L1440" s="158"/>
      <c r="M1440" s="163"/>
      <c r="T1440" s="164"/>
      <c r="AT1440" s="159" t="s">
        <v>160</v>
      </c>
      <c r="AU1440" s="159" t="s">
        <v>89</v>
      </c>
      <c r="AV1440" s="12" t="s">
        <v>89</v>
      </c>
      <c r="AW1440" s="12" t="s">
        <v>31</v>
      </c>
      <c r="AX1440" s="12" t="s">
        <v>76</v>
      </c>
      <c r="AY1440" s="159" t="s">
        <v>156</v>
      </c>
    </row>
    <row r="1441" spans="2:65" s="11" customFormat="1">
      <c r="B1441" s="151"/>
      <c r="D1441" s="152" t="s">
        <v>160</v>
      </c>
      <c r="E1441" s="153" t="s">
        <v>1</v>
      </c>
      <c r="F1441" s="154" t="s">
        <v>1540</v>
      </c>
      <c r="H1441" s="153" t="s">
        <v>1</v>
      </c>
      <c r="I1441" s="155"/>
      <c r="L1441" s="151"/>
      <c r="M1441" s="156"/>
      <c r="T1441" s="157"/>
      <c r="AT1441" s="153" t="s">
        <v>160</v>
      </c>
      <c r="AU1441" s="153" t="s">
        <v>89</v>
      </c>
      <c r="AV1441" s="11" t="s">
        <v>82</v>
      </c>
      <c r="AW1441" s="11" t="s">
        <v>31</v>
      </c>
      <c r="AX1441" s="11" t="s">
        <v>76</v>
      </c>
      <c r="AY1441" s="153" t="s">
        <v>156</v>
      </c>
    </row>
    <row r="1442" spans="2:65" s="12" customFormat="1">
      <c r="B1442" s="158"/>
      <c r="D1442" s="152" t="s">
        <v>160</v>
      </c>
      <c r="E1442" s="159" t="s">
        <v>1</v>
      </c>
      <c r="F1442" s="160" t="s">
        <v>1541</v>
      </c>
      <c r="H1442" s="161">
        <v>6.84</v>
      </c>
      <c r="I1442" s="162"/>
      <c r="L1442" s="158"/>
      <c r="M1442" s="163"/>
      <c r="T1442" s="164"/>
      <c r="AT1442" s="159" t="s">
        <v>160</v>
      </c>
      <c r="AU1442" s="159" t="s">
        <v>89</v>
      </c>
      <c r="AV1442" s="12" t="s">
        <v>89</v>
      </c>
      <c r="AW1442" s="12" t="s">
        <v>31</v>
      </c>
      <c r="AX1442" s="12" t="s">
        <v>76</v>
      </c>
      <c r="AY1442" s="159" t="s">
        <v>156</v>
      </c>
    </row>
    <row r="1443" spans="2:65" s="11" customFormat="1">
      <c r="B1443" s="151"/>
      <c r="D1443" s="152" t="s">
        <v>160</v>
      </c>
      <c r="E1443" s="153" t="s">
        <v>1</v>
      </c>
      <c r="F1443" s="154" t="s">
        <v>1542</v>
      </c>
      <c r="H1443" s="153" t="s">
        <v>1</v>
      </c>
      <c r="I1443" s="155"/>
      <c r="L1443" s="151"/>
      <c r="M1443" s="156"/>
      <c r="T1443" s="157"/>
      <c r="AT1443" s="153" t="s">
        <v>160</v>
      </c>
      <c r="AU1443" s="153" t="s">
        <v>89</v>
      </c>
      <c r="AV1443" s="11" t="s">
        <v>82</v>
      </c>
      <c r="AW1443" s="11" t="s">
        <v>31</v>
      </c>
      <c r="AX1443" s="11" t="s">
        <v>76</v>
      </c>
      <c r="AY1443" s="153" t="s">
        <v>156</v>
      </c>
    </row>
    <row r="1444" spans="2:65" s="12" customFormat="1">
      <c r="B1444" s="158"/>
      <c r="D1444" s="152" t="s">
        <v>160</v>
      </c>
      <c r="E1444" s="159" t="s">
        <v>1</v>
      </c>
      <c r="F1444" s="160" t="s">
        <v>1543</v>
      </c>
      <c r="H1444" s="161">
        <v>6.36</v>
      </c>
      <c r="I1444" s="162"/>
      <c r="L1444" s="158"/>
      <c r="M1444" s="163"/>
      <c r="T1444" s="164"/>
      <c r="AT1444" s="159" t="s">
        <v>160</v>
      </c>
      <c r="AU1444" s="159" t="s">
        <v>89</v>
      </c>
      <c r="AV1444" s="12" t="s">
        <v>89</v>
      </c>
      <c r="AW1444" s="12" t="s">
        <v>31</v>
      </c>
      <c r="AX1444" s="12" t="s">
        <v>76</v>
      </c>
      <c r="AY1444" s="159" t="s">
        <v>156</v>
      </c>
    </row>
    <row r="1445" spans="2:65" s="11" customFormat="1">
      <c r="B1445" s="151"/>
      <c r="D1445" s="152" t="s">
        <v>160</v>
      </c>
      <c r="E1445" s="153" t="s">
        <v>1</v>
      </c>
      <c r="F1445" s="154" t="s">
        <v>1544</v>
      </c>
      <c r="H1445" s="153" t="s">
        <v>1</v>
      </c>
      <c r="I1445" s="155"/>
      <c r="L1445" s="151"/>
      <c r="M1445" s="156"/>
      <c r="T1445" s="157"/>
      <c r="AT1445" s="153" t="s">
        <v>160</v>
      </c>
      <c r="AU1445" s="153" t="s">
        <v>89</v>
      </c>
      <c r="AV1445" s="11" t="s">
        <v>82</v>
      </c>
      <c r="AW1445" s="11" t="s">
        <v>31</v>
      </c>
      <c r="AX1445" s="11" t="s">
        <v>76</v>
      </c>
      <c r="AY1445" s="153" t="s">
        <v>156</v>
      </c>
    </row>
    <row r="1446" spans="2:65" s="12" customFormat="1">
      <c r="B1446" s="158"/>
      <c r="D1446" s="152" t="s">
        <v>160</v>
      </c>
      <c r="E1446" s="159" t="s">
        <v>1</v>
      </c>
      <c r="F1446" s="160" t="s">
        <v>1545</v>
      </c>
      <c r="H1446" s="161">
        <v>4.056</v>
      </c>
      <c r="I1446" s="162"/>
      <c r="L1446" s="158"/>
      <c r="M1446" s="163"/>
      <c r="T1446" s="164"/>
      <c r="AT1446" s="159" t="s">
        <v>160</v>
      </c>
      <c r="AU1446" s="159" t="s">
        <v>89</v>
      </c>
      <c r="AV1446" s="12" t="s">
        <v>89</v>
      </c>
      <c r="AW1446" s="12" t="s">
        <v>31</v>
      </c>
      <c r="AX1446" s="12" t="s">
        <v>76</v>
      </c>
      <c r="AY1446" s="159" t="s">
        <v>156</v>
      </c>
    </row>
    <row r="1447" spans="2:65" s="11" customFormat="1">
      <c r="B1447" s="151"/>
      <c r="D1447" s="152" t="s">
        <v>160</v>
      </c>
      <c r="E1447" s="153" t="s">
        <v>1</v>
      </c>
      <c r="F1447" s="154" t="s">
        <v>1546</v>
      </c>
      <c r="H1447" s="153" t="s">
        <v>1</v>
      </c>
      <c r="I1447" s="155"/>
      <c r="L1447" s="151"/>
      <c r="M1447" s="156"/>
      <c r="T1447" s="157"/>
      <c r="AT1447" s="153" t="s">
        <v>160</v>
      </c>
      <c r="AU1447" s="153" t="s">
        <v>89</v>
      </c>
      <c r="AV1447" s="11" t="s">
        <v>82</v>
      </c>
      <c r="AW1447" s="11" t="s">
        <v>31</v>
      </c>
      <c r="AX1447" s="11" t="s">
        <v>76</v>
      </c>
      <c r="AY1447" s="153" t="s">
        <v>156</v>
      </c>
    </row>
    <row r="1448" spans="2:65" s="11" customFormat="1">
      <c r="B1448" s="151"/>
      <c r="D1448" s="152" t="s">
        <v>160</v>
      </c>
      <c r="E1448" s="153" t="s">
        <v>1</v>
      </c>
      <c r="F1448" s="154" t="s">
        <v>1547</v>
      </c>
      <c r="H1448" s="153" t="s">
        <v>1</v>
      </c>
      <c r="I1448" s="155"/>
      <c r="L1448" s="151"/>
      <c r="M1448" s="156"/>
      <c r="T1448" s="157"/>
      <c r="AT1448" s="153" t="s">
        <v>160</v>
      </c>
      <c r="AU1448" s="153" t="s">
        <v>89</v>
      </c>
      <c r="AV1448" s="11" t="s">
        <v>82</v>
      </c>
      <c r="AW1448" s="11" t="s">
        <v>31</v>
      </c>
      <c r="AX1448" s="11" t="s">
        <v>76</v>
      </c>
      <c r="AY1448" s="153" t="s">
        <v>156</v>
      </c>
    </row>
    <row r="1449" spans="2:65" s="15" customFormat="1">
      <c r="B1449" s="193"/>
      <c r="D1449" s="152" t="s">
        <v>160</v>
      </c>
      <c r="E1449" s="194" t="s">
        <v>1</v>
      </c>
      <c r="F1449" s="195" t="s">
        <v>1548</v>
      </c>
      <c r="H1449" s="196">
        <v>39.396000000000001</v>
      </c>
      <c r="I1449" s="197"/>
      <c r="L1449" s="193"/>
      <c r="M1449" s="198"/>
      <c r="T1449" s="199"/>
      <c r="AT1449" s="194" t="s">
        <v>160</v>
      </c>
      <c r="AU1449" s="194" t="s">
        <v>89</v>
      </c>
      <c r="AV1449" s="15" t="s">
        <v>163</v>
      </c>
      <c r="AW1449" s="15" t="s">
        <v>31</v>
      </c>
      <c r="AX1449" s="15" t="s">
        <v>76</v>
      </c>
      <c r="AY1449" s="194" t="s">
        <v>156</v>
      </c>
    </row>
    <row r="1450" spans="2:65" s="13" customFormat="1">
      <c r="B1450" s="165"/>
      <c r="D1450" s="152" t="s">
        <v>160</v>
      </c>
      <c r="E1450" s="166" t="s">
        <v>180</v>
      </c>
      <c r="F1450" s="167" t="s">
        <v>161</v>
      </c>
      <c r="H1450" s="168">
        <v>39.396000000000001</v>
      </c>
      <c r="I1450" s="169"/>
      <c r="L1450" s="165"/>
      <c r="M1450" s="170"/>
      <c r="T1450" s="171"/>
      <c r="AT1450" s="166" t="s">
        <v>160</v>
      </c>
      <c r="AU1450" s="166" t="s">
        <v>89</v>
      </c>
      <c r="AV1450" s="13" t="s">
        <v>155</v>
      </c>
      <c r="AW1450" s="13" t="s">
        <v>31</v>
      </c>
      <c r="AX1450" s="13" t="s">
        <v>82</v>
      </c>
      <c r="AY1450" s="166" t="s">
        <v>156</v>
      </c>
    </row>
    <row r="1451" spans="2:65" s="1" customFormat="1" ht="16.5" customHeight="1">
      <c r="B1451" s="136"/>
      <c r="C1451" s="137" t="s">
        <v>1549</v>
      </c>
      <c r="D1451" s="137" t="s">
        <v>157</v>
      </c>
      <c r="E1451" s="138" t="s">
        <v>1509</v>
      </c>
      <c r="F1451" s="139" t="s">
        <v>1510</v>
      </c>
      <c r="G1451" s="140" t="s">
        <v>333</v>
      </c>
      <c r="H1451" s="141">
        <v>1</v>
      </c>
      <c r="I1451" s="142"/>
      <c r="J1451" s="143">
        <v>0</v>
      </c>
      <c r="K1451" s="144"/>
      <c r="L1451" s="32"/>
      <c r="M1451" s="145" t="s">
        <v>1</v>
      </c>
      <c r="N1451" s="146" t="s">
        <v>42</v>
      </c>
      <c r="P1451" s="147">
        <f>O1451*H1451</f>
        <v>0</v>
      </c>
      <c r="Q1451" s="147">
        <v>0</v>
      </c>
      <c r="R1451" s="147">
        <f>Q1451*H1451</f>
        <v>0</v>
      </c>
      <c r="S1451" s="147">
        <v>0</v>
      </c>
      <c r="T1451" s="148">
        <f>S1451*H1451</f>
        <v>0</v>
      </c>
      <c r="AR1451" s="149" t="s">
        <v>155</v>
      </c>
      <c r="AT1451" s="149" t="s">
        <v>157</v>
      </c>
      <c r="AU1451" s="149" t="s">
        <v>89</v>
      </c>
      <c r="AY1451" s="17" t="s">
        <v>156</v>
      </c>
      <c r="BE1451" s="150">
        <f>IF(N1451="základná",J1451,0)</f>
        <v>0</v>
      </c>
      <c r="BF1451" s="150">
        <f>IF(N1451="znížená",J1451,0)</f>
        <v>0</v>
      </c>
      <c r="BG1451" s="150">
        <f>IF(N1451="zákl. prenesená",J1451,0)</f>
        <v>0</v>
      </c>
      <c r="BH1451" s="150">
        <f>IF(N1451="zníž. prenesená",J1451,0)</f>
        <v>0</v>
      </c>
      <c r="BI1451" s="150">
        <f>IF(N1451="nulová",J1451,0)</f>
        <v>0</v>
      </c>
      <c r="BJ1451" s="17" t="s">
        <v>89</v>
      </c>
      <c r="BK1451" s="150">
        <f>ROUND(I1451*H1451,2)</f>
        <v>0</v>
      </c>
      <c r="BL1451" s="17" t="s">
        <v>155</v>
      </c>
      <c r="BM1451" s="149" t="s">
        <v>1550</v>
      </c>
    </row>
    <row r="1452" spans="2:65" s="12" customFormat="1">
      <c r="B1452" s="158"/>
      <c r="D1452" s="152" t="s">
        <v>160</v>
      </c>
      <c r="E1452" s="159" t="s">
        <v>1</v>
      </c>
      <c r="F1452" s="160" t="s">
        <v>1551</v>
      </c>
      <c r="H1452" s="161">
        <v>1</v>
      </c>
      <c r="I1452" s="162"/>
      <c r="L1452" s="158"/>
      <c r="M1452" s="163"/>
      <c r="T1452" s="164"/>
      <c r="AT1452" s="159" t="s">
        <v>160</v>
      </c>
      <c r="AU1452" s="159" t="s">
        <v>89</v>
      </c>
      <c r="AV1452" s="12" t="s">
        <v>89</v>
      </c>
      <c r="AW1452" s="12" t="s">
        <v>31</v>
      </c>
      <c r="AX1452" s="12" t="s">
        <v>76</v>
      </c>
      <c r="AY1452" s="159" t="s">
        <v>156</v>
      </c>
    </row>
    <row r="1453" spans="2:65" s="13" customFormat="1">
      <c r="B1453" s="165"/>
      <c r="D1453" s="152" t="s">
        <v>160</v>
      </c>
      <c r="E1453" s="166" t="s">
        <v>1</v>
      </c>
      <c r="F1453" s="167" t="s">
        <v>161</v>
      </c>
      <c r="H1453" s="168">
        <v>1</v>
      </c>
      <c r="I1453" s="169"/>
      <c r="L1453" s="165"/>
      <c r="M1453" s="170"/>
      <c r="T1453" s="171"/>
      <c r="AT1453" s="166" t="s">
        <v>160</v>
      </c>
      <c r="AU1453" s="166" t="s">
        <v>89</v>
      </c>
      <c r="AV1453" s="13" t="s">
        <v>155</v>
      </c>
      <c r="AW1453" s="13" t="s">
        <v>31</v>
      </c>
      <c r="AX1453" s="13" t="s">
        <v>82</v>
      </c>
      <c r="AY1453" s="166" t="s">
        <v>156</v>
      </c>
    </row>
    <row r="1454" spans="2:65" s="10" customFormat="1" ht="22.9" customHeight="1">
      <c r="B1454" s="126"/>
      <c r="D1454" s="127" t="s">
        <v>75</v>
      </c>
      <c r="E1454" s="191" t="s">
        <v>1552</v>
      </c>
      <c r="F1454" s="191" t="s">
        <v>1553</v>
      </c>
      <c r="I1454" s="129"/>
      <c r="J1454" s="192">
        <f>BK1454</f>
        <v>0</v>
      </c>
      <c r="L1454" s="126"/>
      <c r="M1454" s="131"/>
      <c r="P1454" s="132">
        <f>SUM(P1455:P1476)</f>
        <v>0</v>
      </c>
      <c r="R1454" s="132">
        <f>SUM(R1455:R1476)</f>
        <v>0</v>
      </c>
      <c r="T1454" s="133">
        <f>SUM(T1455:T1476)</f>
        <v>0.50102100000000005</v>
      </c>
      <c r="AR1454" s="127" t="s">
        <v>89</v>
      </c>
      <c r="AT1454" s="134" t="s">
        <v>75</v>
      </c>
      <c r="AU1454" s="134" t="s">
        <v>82</v>
      </c>
      <c r="AY1454" s="127" t="s">
        <v>156</v>
      </c>
      <c r="BK1454" s="135">
        <f>SUM(BK1455:BK1476)</f>
        <v>0</v>
      </c>
    </row>
    <row r="1455" spans="2:65" s="1" customFormat="1" ht="24.2" customHeight="1">
      <c r="B1455" s="136"/>
      <c r="C1455" s="137" t="s">
        <v>1554</v>
      </c>
      <c r="D1455" s="137" t="s">
        <v>157</v>
      </c>
      <c r="E1455" s="138" t="s">
        <v>1555</v>
      </c>
      <c r="F1455" s="139" t="s">
        <v>1556</v>
      </c>
      <c r="G1455" s="140" t="s">
        <v>396</v>
      </c>
      <c r="H1455" s="141">
        <v>194.1</v>
      </c>
      <c r="I1455" s="142"/>
      <c r="J1455" s="143">
        <v>0</v>
      </c>
      <c r="K1455" s="144"/>
      <c r="L1455" s="32"/>
      <c r="M1455" s="145" t="s">
        <v>1</v>
      </c>
      <c r="N1455" s="146" t="s">
        <v>42</v>
      </c>
      <c r="P1455" s="147">
        <f>O1455*H1455</f>
        <v>0</v>
      </c>
      <c r="Q1455" s="147">
        <v>0</v>
      </c>
      <c r="R1455" s="147">
        <f>Q1455*H1455</f>
        <v>0</v>
      </c>
      <c r="S1455" s="147">
        <v>1.3500000000000001E-3</v>
      </c>
      <c r="T1455" s="148">
        <f>S1455*H1455</f>
        <v>0.26203500000000002</v>
      </c>
      <c r="AR1455" s="149" t="s">
        <v>403</v>
      </c>
      <c r="AT1455" s="149" t="s">
        <v>157</v>
      </c>
      <c r="AU1455" s="149" t="s">
        <v>89</v>
      </c>
      <c r="AY1455" s="17" t="s">
        <v>156</v>
      </c>
      <c r="BE1455" s="150">
        <f>IF(N1455="základná",J1455,0)</f>
        <v>0</v>
      </c>
      <c r="BF1455" s="150">
        <f>IF(N1455="znížená",J1455,0)</f>
        <v>0</v>
      </c>
      <c r="BG1455" s="150">
        <f>IF(N1455="zákl. prenesená",J1455,0)</f>
        <v>0</v>
      </c>
      <c r="BH1455" s="150">
        <f>IF(N1455="zníž. prenesená",J1455,0)</f>
        <v>0</v>
      </c>
      <c r="BI1455" s="150">
        <f>IF(N1455="nulová",J1455,0)</f>
        <v>0</v>
      </c>
      <c r="BJ1455" s="17" t="s">
        <v>89</v>
      </c>
      <c r="BK1455" s="150">
        <f>ROUND(I1455*H1455,2)</f>
        <v>0</v>
      </c>
      <c r="BL1455" s="17" t="s">
        <v>403</v>
      </c>
      <c r="BM1455" s="149" t="s">
        <v>1557</v>
      </c>
    </row>
    <row r="1456" spans="2:65" s="12" customFormat="1">
      <c r="B1456" s="158"/>
      <c r="D1456" s="152" t="s">
        <v>160</v>
      </c>
      <c r="E1456" s="159" t="s">
        <v>1</v>
      </c>
      <c r="F1456" s="160" t="s">
        <v>1558</v>
      </c>
      <c r="H1456" s="161">
        <v>100.8</v>
      </c>
      <c r="I1456" s="162"/>
      <c r="L1456" s="158"/>
      <c r="M1456" s="163"/>
      <c r="T1456" s="164"/>
      <c r="AT1456" s="159" t="s">
        <v>160</v>
      </c>
      <c r="AU1456" s="159" t="s">
        <v>89</v>
      </c>
      <c r="AV1456" s="12" t="s">
        <v>89</v>
      </c>
      <c r="AW1456" s="12" t="s">
        <v>31</v>
      </c>
      <c r="AX1456" s="12" t="s">
        <v>76</v>
      </c>
      <c r="AY1456" s="159" t="s">
        <v>156</v>
      </c>
    </row>
    <row r="1457" spans="2:51" s="12" customFormat="1">
      <c r="B1457" s="158"/>
      <c r="D1457" s="152" t="s">
        <v>160</v>
      </c>
      <c r="E1457" s="159" t="s">
        <v>1</v>
      </c>
      <c r="F1457" s="160" t="s">
        <v>1559</v>
      </c>
      <c r="H1457" s="161">
        <v>10.8</v>
      </c>
      <c r="I1457" s="162"/>
      <c r="L1457" s="158"/>
      <c r="M1457" s="163"/>
      <c r="T1457" s="164"/>
      <c r="AT1457" s="159" t="s">
        <v>160</v>
      </c>
      <c r="AU1457" s="159" t="s">
        <v>89</v>
      </c>
      <c r="AV1457" s="12" t="s">
        <v>89</v>
      </c>
      <c r="AW1457" s="12" t="s">
        <v>31</v>
      </c>
      <c r="AX1457" s="12" t="s">
        <v>76</v>
      </c>
      <c r="AY1457" s="159" t="s">
        <v>156</v>
      </c>
    </row>
    <row r="1458" spans="2:51" s="12" customFormat="1">
      <c r="B1458" s="158"/>
      <c r="D1458" s="152" t="s">
        <v>160</v>
      </c>
      <c r="E1458" s="159" t="s">
        <v>1</v>
      </c>
      <c r="F1458" s="160" t="s">
        <v>1560</v>
      </c>
      <c r="H1458" s="161">
        <v>7.2</v>
      </c>
      <c r="I1458" s="162"/>
      <c r="L1458" s="158"/>
      <c r="M1458" s="163"/>
      <c r="T1458" s="164"/>
      <c r="AT1458" s="159" t="s">
        <v>160</v>
      </c>
      <c r="AU1458" s="159" t="s">
        <v>89</v>
      </c>
      <c r="AV1458" s="12" t="s">
        <v>89</v>
      </c>
      <c r="AW1458" s="12" t="s">
        <v>31</v>
      </c>
      <c r="AX1458" s="12" t="s">
        <v>76</v>
      </c>
      <c r="AY1458" s="159" t="s">
        <v>156</v>
      </c>
    </row>
    <row r="1459" spans="2:51" s="12" customFormat="1">
      <c r="B1459" s="158"/>
      <c r="D1459" s="152" t="s">
        <v>160</v>
      </c>
      <c r="E1459" s="159" t="s">
        <v>1</v>
      </c>
      <c r="F1459" s="160" t="s">
        <v>1561</v>
      </c>
      <c r="H1459" s="161">
        <v>3.6</v>
      </c>
      <c r="I1459" s="162"/>
      <c r="L1459" s="158"/>
      <c r="M1459" s="163"/>
      <c r="T1459" s="164"/>
      <c r="AT1459" s="159" t="s">
        <v>160</v>
      </c>
      <c r="AU1459" s="159" t="s">
        <v>89</v>
      </c>
      <c r="AV1459" s="12" t="s">
        <v>89</v>
      </c>
      <c r="AW1459" s="12" t="s">
        <v>31</v>
      </c>
      <c r="AX1459" s="12" t="s">
        <v>76</v>
      </c>
      <c r="AY1459" s="159" t="s">
        <v>156</v>
      </c>
    </row>
    <row r="1460" spans="2:51" s="12" customFormat="1">
      <c r="B1460" s="158"/>
      <c r="D1460" s="152" t="s">
        <v>160</v>
      </c>
      <c r="E1460" s="159" t="s">
        <v>1</v>
      </c>
      <c r="F1460" s="160" t="s">
        <v>1562</v>
      </c>
      <c r="H1460" s="161">
        <v>4.5</v>
      </c>
      <c r="I1460" s="162"/>
      <c r="L1460" s="158"/>
      <c r="M1460" s="163"/>
      <c r="T1460" s="164"/>
      <c r="AT1460" s="159" t="s">
        <v>160</v>
      </c>
      <c r="AU1460" s="159" t="s">
        <v>89</v>
      </c>
      <c r="AV1460" s="12" t="s">
        <v>89</v>
      </c>
      <c r="AW1460" s="12" t="s">
        <v>31</v>
      </c>
      <c r="AX1460" s="12" t="s">
        <v>76</v>
      </c>
      <c r="AY1460" s="159" t="s">
        <v>156</v>
      </c>
    </row>
    <row r="1461" spans="2:51" s="12" customFormat="1">
      <c r="B1461" s="158"/>
      <c r="D1461" s="152" t="s">
        <v>160</v>
      </c>
      <c r="E1461" s="159" t="s">
        <v>1</v>
      </c>
      <c r="F1461" s="160" t="s">
        <v>1563</v>
      </c>
      <c r="H1461" s="161">
        <v>14.4</v>
      </c>
      <c r="I1461" s="162"/>
      <c r="L1461" s="158"/>
      <c r="M1461" s="163"/>
      <c r="T1461" s="164"/>
      <c r="AT1461" s="159" t="s">
        <v>160</v>
      </c>
      <c r="AU1461" s="159" t="s">
        <v>89</v>
      </c>
      <c r="AV1461" s="12" t="s">
        <v>89</v>
      </c>
      <c r="AW1461" s="12" t="s">
        <v>31</v>
      </c>
      <c r="AX1461" s="12" t="s">
        <v>76</v>
      </c>
      <c r="AY1461" s="159" t="s">
        <v>156</v>
      </c>
    </row>
    <row r="1462" spans="2:51" s="12" customFormat="1">
      <c r="B1462" s="158"/>
      <c r="D1462" s="152" t="s">
        <v>160</v>
      </c>
      <c r="E1462" s="159" t="s">
        <v>1</v>
      </c>
      <c r="F1462" s="160" t="s">
        <v>1564</v>
      </c>
      <c r="H1462" s="161">
        <v>1.8</v>
      </c>
      <c r="I1462" s="162"/>
      <c r="L1462" s="158"/>
      <c r="M1462" s="163"/>
      <c r="T1462" s="164"/>
      <c r="AT1462" s="159" t="s">
        <v>160</v>
      </c>
      <c r="AU1462" s="159" t="s">
        <v>89</v>
      </c>
      <c r="AV1462" s="12" t="s">
        <v>89</v>
      </c>
      <c r="AW1462" s="12" t="s">
        <v>31</v>
      </c>
      <c r="AX1462" s="12" t="s">
        <v>76</v>
      </c>
      <c r="AY1462" s="159" t="s">
        <v>156</v>
      </c>
    </row>
    <row r="1463" spans="2:51" s="12" customFormat="1">
      <c r="B1463" s="158"/>
      <c r="D1463" s="152" t="s">
        <v>160</v>
      </c>
      <c r="E1463" s="159" t="s">
        <v>1</v>
      </c>
      <c r="F1463" s="160" t="s">
        <v>1565</v>
      </c>
      <c r="H1463" s="161">
        <v>2.4</v>
      </c>
      <c r="I1463" s="162"/>
      <c r="L1463" s="158"/>
      <c r="M1463" s="163"/>
      <c r="T1463" s="164"/>
      <c r="AT1463" s="159" t="s">
        <v>160</v>
      </c>
      <c r="AU1463" s="159" t="s">
        <v>89</v>
      </c>
      <c r="AV1463" s="12" t="s">
        <v>89</v>
      </c>
      <c r="AW1463" s="12" t="s">
        <v>31</v>
      </c>
      <c r="AX1463" s="12" t="s">
        <v>76</v>
      </c>
      <c r="AY1463" s="159" t="s">
        <v>156</v>
      </c>
    </row>
    <row r="1464" spans="2:51" s="12" customFormat="1">
      <c r="B1464" s="158"/>
      <c r="D1464" s="152" t="s">
        <v>160</v>
      </c>
      <c r="E1464" s="159" t="s">
        <v>1</v>
      </c>
      <c r="F1464" s="160" t="s">
        <v>1566</v>
      </c>
      <c r="H1464" s="161">
        <v>14.4</v>
      </c>
      <c r="I1464" s="162"/>
      <c r="L1464" s="158"/>
      <c r="M1464" s="163"/>
      <c r="T1464" s="164"/>
      <c r="AT1464" s="159" t="s">
        <v>160</v>
      </c>
      <c r="AU1464" s="159" t="s">
        <v>89</v>
      </c>
      <c r="AV1464" s="12" t="s">
        <v>89</v>
      </c>
      <c r="AW1464" s="12" t="s">
        <v>31</v>
      </c>
      <c r="AX1464" s="12" t="s">
        <v>76</v>
      </c>
      <c r="AY1464" s="159" t="s">
        <v>156</v>
      </c>
    </row>
    <row r="1465" spans="2:51" s="12" customFormat="1">
      <c r="B1465" s="158"/>
      <c r="D1465" s="152" t="s">
        <v>160</v>
      </c>
      <c r="E1465" s="159" t="s">
        <v>1</v>
      </c>
      <c r="F1465" s="160" t="s">
        <v>1567</v>
      </c>
      <c r="H1465" s="161">
        <v>1.8</v>
      </c>
      <c r="I1465" s="162"/>
      <c r="L1465" s="158"/>
      <c r="M1465" s="163"/>
      <c r="T1465" s="164"/>
      <c r="AT1465" s="159" t="s">
        <v>160</v>
      </c>
      <c r="AU1465" s="159" t="s">
        <v>89</v>
      </c>
      <c r="AV1465" s="12" t="s">
        <v>89</v>
      </c>
      <c r="AW1465" s="12" t="s">
        <v>31</v>
      </c>
      <c r="AX1465" s="12" t="s">
        <v>76</v>
      </c>
      <c r="AY1465" s="159" t="s">
        <v>156</v>
      </c>
    </row>
    <row r="1466" spans="2:51" s="12" customFormat="1">
      <c r="B1466" s="158"/>
      <c r="D1466" s="152" t="s">
        <v>160</v>
      </c>
      <c r="E1466" s="159" t="s">
        <v>1</v>
      </c>
      <c r="F1466" s="160" t="s">
        <v>1568</v>
      </c>
      <c r="H1466" s="161">
        <v>3.6</v>
      </c>
      <c r="I1466" s="162"/>
      <c r="L1466" s="158"/>
      <c r="M1466" s="163"/>
      <c r="T1466" s="164"/>
      <c r="AT1466" s="159" t="s">
        <v>160</v>
      </c>
      <c r="AU1466" s="159" t="s">
        <v>89</v>
      </c>
      <c r="AV1466" s="12" t="s">
        <v>89</v>
      </c>
      <c r="AW1466" s="12" t="s">
        <v>31</v>
      </c>
      <c r="AX1466" s="12" t="s">
        <v>76</v>
      </c>
      <c r="AY1466" s="159" t="s">
        <v>156</v>
      </c>
    </row>
    <row r="1467" spans="2:51" s="12" customFormat="1">
      <c r="B1467" s="158"/>
      <c r="D1467" s="152" t="s">
        <v>160</v>
      </c>
      <c r="E1467" s="159" t="s">
        <v>1</v>
      </c>
      <c r="F1467" s="160" t="s">
        <v>1569</v>
      </c>
      <c r="H1467" s="161">
        <v>24</v>
      </c>
      <c r="I1467" s="162"/>
      <c r="L1467" s="158"/>
      <c r="M1467" s="163"/>
      <c r="T1467" s="164"/>
      <c r="AT1467" s="159" t="s">
        <v>160</v>
      </c>
      <c r="AU1467" s="159" t="s">
        <v>89</v>
      </c>
      <c r="AV1467" s="12" t="s">
        <v>89</v>
      </c>
      <c r="AW1467" s="12" t="s">
        <v>31</v>
      </c>
      <c r="AX1467" s="12" t="s">
        <v>76</v>
      </c>
      <c r="AY1467" s="159" t="s">
        <v>156</v>
      </c>
    </row>
    <row r="1468" spans="2:51" s="12" customFormat="1">
      <c r="B1468" s="158"/>
      <c r="D1468" s="152" t="s">
        <v>160</v>
      </c>
      <c r="E1468" s="159" t="s">
        <v>1</v>
      </c>
      <c r="F1468" s="160" t="s">
        <v>1570</v>
      </c>
      <c r="H1468" s="161">
        <v>1.2</v>
      </c>
      <c r="I1468" s="162"/>
      <c r="L1468" s="158"/>
      <c r="M1468" s="163"/>
      <c r="T1468" s="164"/>
      <c r="AT1468" s="159" t="s">
        <v>160</v>
      </c>
      <c r="AU1468" s="159" t="s">
        <v>89</v>
      </c>
      <c r="AV1468" s="12" t="s">
        <v>89</v>
      </c>
      <c r="AW1468" s="12" t="s">
        <v>31</v>
      </c>
      <c r="AX1468" s="12" t="s">
        <v>76</v>
      </c>
      <c r="AY1468" s="159" t="s">
        <v>156</v>
      </c>
    </row>
    <row r="1469" spans="2:51" s="12" customFormat="1">
      <c r="B1469" s="158"/>
      <c r="D1469" s="152" t="s">
        <v>160</v>
      </c>
      <c r="E1469" s="159" t="s">
        <v>1</v>
      </c>
      <c r="F1469" s="160" t="s">
        <v>1567</v>
      </c>
      <c r="H1469" s="161">
        <v>1.8</v>
      </c>
      <c r="I1469" s="162"/>
      <c r="L1469" s="158"/>
      <c r="M1469" s="163"/>
      <c r="T1469" s="164"/>
      <c r="AT1469" s="159" t="s">
        <v>160</v>
      </c>
      <c r="AU1469" s="159" t="s">
        <v>89</v>
      </c>
      <c r="AV1469" s="12" t="s">
        <v>89</v>
      </c>
      <c r="AW1469" s="12" t="s">
        <v>31</v>
      </c>
      <c r="AX1469" s="12" t="s">
        <v>76</v>
      </c>
      <c r="AY1469" s="159" t="s">
        <v>156</v>
      </c>
    </row>
    <row r="1470" spans="2:51" s="12" customFormat="1">
      <c r="B1470" s="158"/>
      <c r="D1470" s="152" t="s">
        <v>160</v>
      </c>
      <c r="E1470" s="159" t="s">
        <v>1</v>
      </c>
      <c r="F1470" s="160" t="s">
        <v>1564</v>
      </c>
      <c r="H1470" s="161">
        <v>1.8</v>
      </c>
      <c r="I1470" s="162"/>
      <c r="L1470" s="158"/>
      <c r="M1470" s="163"/>
      <c r="T1470" s="164"/>
      <c r="AT1470" s="159" t="s">
        <v>160</v>
      </c>
      <c r="AU1470" s="159" t="s">
        <v>89</v>
      </c>
      <c r="AV1470" s="12" t="s">
        <v>89</v>
      </c>
      <c r="AW1470" s="12" t="s">
        <v>31</v>
      </c>
      <c r="AX1470" s="12" t="s">
        <v>76</v>
      </c>
      <c r="AY1470" s="159" t="s">
        <v>156</v>
      </c>
    </row>
    <row r="1471" spans="2:51" s="15" customFormat="1">
      <c r="B1471" s="193"/>
      <c r="D1471" s="152" t="s">
        <v>160</v>
      </c>
      <c r="E1471" s="194" t="s">
        <v>1</v>
      </c>
      <c r="F1471" s="195" t="s">
        <v>271</v>
      </c>
      <c r="H1471" s="196">
        <v>194.1</v>
      </c>
      <c r="I1471" s="197"/>
      <c r="L1471" s="193"/>
      <c r="M1471" s="198"/>
      <c r="T1471" s="199"/>
      <c r="AT1471" s="194" t="s">
        <v>160</v>
      </c>
      <c r="AU1471" s="194" t="s">
        <v>89</v>
      </c>
      <c r="AV1471" s="15" t="s">
        <v>163</v>
      </c>
      <c r="AW1471" s="15" t="s">
        <v>31</v>
      </c>
      <c r="AX1471" s="15" t="s">
        <v>76</v>
      </c>
      <c r="AY1471" s="194" t="s">
        <v>156</v>
      </c>
    </row>
    <row r="1472" spans="2:51" s="13" customFormat="1">
      <c r="B1472" s="165"/>
      <c r="D1472" s="152" t="s">
        <v>160</v>
      </c>
      <c r="E1472" s="166" t="s">
        <v>1</v>
      </c>
      <c r="F1472" s="167" t="s">
        <v>161</v>
      </c>
      <c r="H1472" s="168">
        <v>194.1</v>
      </c>
      <c r="I1472" s="169"/>
      <c r="L1472" s="165"/>
      <c r="M1472" s="170"/>
      <c r="T1472" s="171"/>
      <c r="AT1472" s="166" t="s">
        <v>160</v>
      </c>
      <c r="AU1472" s="166" t="s">
        <v>89</v>
      </c>
      <c r="AV1472" s="13" t="s">
        <v>155</v>
      </c>
      <c r="AW1472" s="13" t="s">
        <v>31</v>
      </c>
      <c r="AX1472" s="13" t="s">
        <v>82</v>
      </c>
      <c r="AY1472" s="166" t="s">
        <v>156</v>
      </c>
    </row>
    <row r="1473" spans="2:65" s="1" customFormat="1" ht="24.2" customHeight="1">
      <c r="B1473" s="136"/>
      <c r="C1473" s="137" t="s">
        <v>1571</v>
      </c>
      <c r="D1473" s="137" t="s">
        <v>157</v>
      </c>
      <c r="E1473" s="138" t="s">
        <v>1572</v>
      </c>
      <c r="F1473" s="139" t="s">
        <v>1573</v>
      </c>
      <c r="G1473" s="140" t="s">
        <v>396</v>
      </c>
      <c r="H1473" s="141">
        <v>168.3</v>
      </c>
      <c r="I1473" s="142"/>
      <c r="J1473" s="143">
        <v>0</v>
      </c>
      <c r="K1473" s="144"/>
      <c r="L1473" s="32"/>
      <c r="M1473" s="145" t="s">
        <v>1</v>
      </c>
      <c r="N1473" s="146" t="s">
        <v>42</v>
      </c>
      <c r="P1473" s="147">
        <f>O1473*H1473</f>
        <v>0</v>
      </c>
      <c r="Q1473" s="147">
        <v>0</v>
      </c>
      <c r="R1473" s="147">
        <f>Q1473*H1473</f>
        <v>0</v>
      </c>
      <c r="S1473" s="147">
        <v>1.42E-3</v>
      </c>
      <c r="T1473" s="148">
        <f>S1473*H1473</f>
        <v>0.23898600000000003</v>
      </c>
      <c r="AR1473" s="149" t="s">
        <v>403</v>
      </c>
      <c r="AT1473" s="149" t="s">
        <v>157</v>
      </c>
      <c r="AU1473" s="149" t="s">
        <v>89</v>
      </c>
      <c r="AY1473" s="17" t="s">
        <v>156</v>
      </c>
      <c r="BE1473" s="150">
        <f>IF(N1473="základná",J1473,0)</f>
        <v>0</v>
      </c>
      <c r="BF1473" s="150">
        <f>IF(N1473="znížená",J1473,0)</f>
        <v>0</v>
      </c>
      <c r="BG1473" s="150">
        <f>IF(N1473="zákl. prenesená",J1473,0)</f>
        <v>0</v>
      </c>
      <c r="BH1473" s="150">
        <f>IF(N1473="zníž. prenesená",J1473,0)</f>
        <v>0</v>
      </c>
      <c r="BI1473" s="150">
        <f>IF(N1473="nulová",J1473,0)</f>
        <v>0</v>
      </c>
      <c r="BJ1473" s="17" t="s">
        <v>89</v>
      </c>
      <c r="BK1473" s="150">
        <f>ROUND(I1473*H1473,2)</f>
        <v>0</v>
      </c>
      <c r="BL1473" s="17" t="s">
        <v>403</v>
      </c>
      <c r="BM1473" s="149" t="s">
        <v>1574</v>
      </c>
    </row>
    <row r="1474" spans="2:65" s="12" customFormat="1">
      <c r="B1474" s="158"/>
      <c r="D1474" s="152" t="s">
        <v>160</v>
      </c>
      <c r="E1474" s="159" t="s">
        <v>1</v>
      </c>
      <c r="F1474" s="160" t="s">
        <v>1575</v>
      </c>
      <c r="H1474" s="161">
        <v>168.3</v>
      </c>
      <c r="I1474" s="162"/>
      <c r="L1474" s="158"/>
      <c r="M1474" s="163"/>
      <c r="T1474" s="164"/>
      <c r="AT1474" s="159" t="s">
        <v>160</v>
      </c>
      <c r="AU1474" s="159" t="s">
        <v>89</v>
      </c>
      <c r="AV1474" s="12" t="s">
        <v>89</v>
      </c>
      <c r="AW1474" s="12" t="s">
        <v>31</v>
      </c>
      <c r="AX1474" s="12" t="s">
        <v>76</v>
      </c>
      <c r="AY1474" s="159" t="s">
        <v>156</v>
      </c>
    </row>
    <row r="1475" spans="2:65" s="15" customFormat="1">
      <c r="B1475" s="193"/>
      <c r="D1475" s="152" t="s">
        <v>160</v>
      </c>
      <c r="E1475" s="194" t="s">
        <v>1</v>
      </c>
      <c r="F1475" s="195" t="s">
        <v>1576</v>
      </c>
      <c r="H1475" s="196">
        <v>168.3</v>
      </c>
      <c r="I1475" s="197"/>
      <c r="L1475" s="193"/>
      <c r="M1475" s="198"/>
      <c r="T1475" s="199"/>
      <c r="AT1475" s="194" t="s">
        <v>160</v>
      </c>
      <c r="AU1475" s="194" t="s">
        <v>89</v>
      </c>
      <c r="AV1475" s="15" t="s">
        <v>163</v>
      </c>
      <c r="AW1475" s="15" t="s">
        <v>31</v>
      </c>
      <c r="AX1475" s="15" t="s">
        <v>76</v>
      </c>
      <c r="AY1475" s="194" t="s">
        <v>156</v>
      </c>
    </row>
    <row r="1476" spans="2:65" s="13" customFormat="1">
      <c r="B1476" s="165"/>
      <c r="D1476" s="152" t="s">
        <v>160</v>
      </c>
      <c r="E1476" s="166" t="s">
        <v>1</v>
      </c>
      <c r="F1476" s="167" t="s">
        <v>161</v>
      </c>
      <c r="H1476" s="168">
        <v>168.3</v>
      </c>
      <c r="I1476" s="169"/>
      <c r="L1476" s="165"/>
      <c r="M1476" s="170"/>
      <c r="T1476" s="171"/>
      <c r="AT1476" s="166" t="s">
        <v>160</v>
      </c>
      <c r="AU1476" s="166" t="s">
        <v>89</v>
      </c>
      <c r="AV1476" s="13" t="s">
        <v>155</v>
      </c>
      <c r="AW1476" s="13" t="s">
        <v>31</v>
      </c>
      <c r="AX1476" s="13" t="s">
        <v>82</v>
      </c>
      <c r="AY1476" s="166" t="s">
        <v>156</v>
      </c>
    </row>
    <row r="1477" spans="2:65" s="10" customFormat="1" ht="22.9" customHeight="1">
      <c r="B1477" s="126"/>
      <c r="D1477" s="127" t="s">
        <v>75</v>
      </c>
      <c r="E1477" s="191" t="s">
        <v>1577</v>
      </c>
      <c r="F1477" s="191" t="s">
        <v>1578</v>
      </c>
      <c r="I1477" s="129"/>
      <c r="J1477" s="192">
        <f>BK1477</f>
        <v>0</v>
      </c>
      <c r="L1477" s="126"/>
      <c r="M1477" s="131"/>
      <c r="P1477" s="132">
        <f>SUM(P1478:P1510)</f>
        <v>0</v>
      </c>
      <c r="R1477" s="132">
        <f>SUM(R1478:R1510)</f>
        <v>0</v>
      </c>
      <c r="T1477" s="133">
        <f>SUM(T1478:T1510)</f>
        <v>1.8468150000000001</v>
      </c>
      <c r="AR1477" s="127" t="s">
        <v>89</v>
      </c>
      <c r="AT1477" s="134" t="s">
        <v>75</v>
      </c>
      <c r="AU1477" s="134" t="s">
        <v>82</v>
      </c>
      <c r="AY1477" s="127" t="s">
        <v>156</v>
      </c>
      <c r="BK1477" s="135">
        <f>SUM(BK1478:BK1510)</f>
        <v>0</v>
      </c>
    </row>
    <row r="1478" spans="2:65" s="1" customFormat="1" ht="24.2" customHeight="1">
      <c r="B1478" s="136"/>
      <c r="C1478" s="137" t="s">
        <v>1579</v>
      </c>
      <c r="D1478" s="137" t="s">
        <v>157</v>
      </c>
      <c r="E1478" s="138" t="s">
        <v>1580</v>
      </c>
      <c r="F1478" s="139" t="s">
        <v>1581</v>
      </c>
      <c r="G1478" s="140" t="s">
        <v>178</v>
      </c>
      <c r="H1478" s="141">
        <v>51.75</v>
      </c>
      <c r="I1478" s="142"/>
      <c r="J1478" s="143">
        <v>0</v>
      </c>
      <c r="K1478" s="144"/>
      <c r="L1478" s="32"/>
      <c r="M1478" s="145" t="s">
        <v>1</v>
      </c>
      <c r="N1478" s="146" t="s">
        <v>42</v>
      </c>
      <c r="P1478" s="147">
        <f>O1478*H1478</f>
        <v>0</v>
      </c>
      <c r="Q1478" s="147">
        <v>0</v>
      </c>
      <c r="R1478" s="147">
        <f>Q1478*H1478</f>
        <v>0</v>
      </c>
      <c r="S1478" s="147">
        <v>1.098E-2</v>
      </c>
      <c r="T1478" s="148">
        <f>S1478*H1478</f>
        <v>0.56821500000000003</v>
      </c>
      <c r="AR1478" s="149" t="s">
        <v>403</v>
      </c>
      <c r="AT1478" s="149" t="s">
        <v>157</v>
      </c>
      <c r="AU1478" s="149" t="s">
        <v>89</v>
      </c>
      <c r="AY1478" s="17" t="s">
        <v>156</v>
      </c>
      <c r="BE1478" s="150">
        <f>IF(N1478="základná",J1478,0)</f>
        <v>0</v>
      </c>
      <c r="BF1478" s="150">
        <f>IF(N1478="znížená",J1478,0)</f>
        <v>0</v>
      </c>
      <c r="BG1478" s="150">
        <f>IF(N1478="zákl. prenesená",J1478,0)</f>
        <v>0</v>
      </c>
      <c r="BH1478" s="150">
        <f>IF(N1478="zníž. prenesená",J1478,0)</f>
        <v>0</v>
      </c>
      <c r="BI1478" s="150">
        <f>IF(N1478="nulová",J1478,0)</f>
        <v>0</v>
      </c>
      <c r="BJ1478" s="17" t="s">
        <v>89</v>
      </c>
      <c r="BK1478" s="150">
        <f>ROUND(I1478*H1478,2)</f>
        <v>0</v>
      </c>
      <c r="BL1478" s="17" t="s">
        <v>403</v>
      </c>
      <c r="BM1478" s="149" t="s">
        <v>1582</v>
      </c>
    </row>
    <row r="1479" spans="2:65" s="11" customFormat="1">
      <c r="B1479" s="151"/>
      <c r="D1479" s="152" t="s">
        <v>160</v>
      </c>
      <c r="E1479" s="153" t="s">
        <v>1</v>
      </c>
      <c r="F1479" s="154" t="s">
        <v>1583</v>
      </c>
      <c r="H1479" s="153" t="s">
        <v>1</v>
      </c>
      <c r="I1479" s="155"/>
      <c r="L1479" s="151"/>
      <c r="M1479" s="156"/>
      <c r="T1479" s="157"/>
      <c r="AT1479" s="153" t="s">
        <v>160</v>
      </c>
      <c r="AU1479" s="153" t="s">
        <v>89</v>
      </c>
      <c r="AV1479" s="11" t="s">
        <v>82</v>
      </c>
      <c r="AW1479" s="11" t="s">
        <v>31</v>
      </c>
      <c r="AX1479" s="11" t="s">
        <v>76</v>
      </c>
      <c r="AY1479" s="153" t="s">
        <v>156</v>
      </c>
    </row>
    <row r="1480" spans="2:65" s="12" customFormat="1">
      <c r="B1480" s="158"/>
      <c r="D1480" s="152" t="s">
        <v>160</v>
      </c>
      <c r="E1480" s="159" t="s">
        <v>1</v>
      </c>
      <c r="F1480" s="160" t="s">
        <v>1584</v>
      </c>
      <c r="H1480" s="161">
        <v>29.937999999999999</v>
      </c>
      <c r="I1480" s="162"/>
      <c r="L1480" s="158"/>
      <c r="M1480" s="163"/>
      <c r="T1480" s="164"/>
      <c r="AT1480" s="159" t="s">
        <v>160</v>
      </c>
      <c r="AU1480" s="159" t="s">
        <v>89</v>
      </c>
      <c r="AV1480" s="12" t="s">
        <v>89</v>
      </c>
      <c r="AW1480" s="12" t="s">
        <v>31</v>
      </c>
      <c r="AX1480" s="12" t="s">
        <v>76</v>
      </c>
      <c r="AY1480" s="159" t="s">
        <v>156</v>
      </c>
    </row>
    <row r="1481" spans="2:65" s="12" customFormat="1">
      <c r="B1481" s="158"/>
      <c r="D1481" s="152" t="s">
        <v>160</v>
      </c>
      <c r="E1481" s="159" t="s">
        <v>1</v>
      </c>
      <c r="F1481" s="160" t="s">
        <v>1585</v>
      </c>
      <c r="H1481" s="161">
        <v>21.812000000000001</v>
      </c>
      <c r="I1481" s="162"/>
      <c r="L1481" s="158"/>
      <c r="M1481" s="163"/>
      <c r="T1481" s="164"/>
      <c r="AT1481" s="159" t="s">
        <v>160</v>
      </c>
      <c r="AU1481" s="159" t="s">
        <v>89</v>
      </c>
      <c r="AV1481" s="12" t="s">
        <v>89</v>
      </c>
      <c r="AW1481" s="12" t="s">
        <v>31</v>
      </c>
      <c r="AX1481" s="12" t="s">
        <v>76</v>
      </c>
      <c r="AY1481" s="159" t="s">
        <v>156</v>
      </c>
    </row>
    <row r="1482" spans="2:65" s="15" customFormat="1">
      <c r="B1482" s="193"/>
      <c r="D1482" s="152" t="s">
        <v>160</v>
      </c>
      <c r="E1482" s="194" t="s">
        <v>1</v>
      </c>
      <c r="F1482" s="195" t="s">
        <v>477</v>
      </c>
      <c r="H1482" s="196">
        <v>51.75</v>
      </c>
      <c r="I1482" s="197"/>
      <c r="L1482" s="193"/>
      <c r="M1482" s="198"/>
      <c r="T1482" s="199"/>
      <c r="AT1482" s="194" t="s">
        <v>160</v>
      </c>
      <c r="AU1482" s="194" t="s">
        <v>89</v>
      </c>
      <c r="AV1482" s="15" t="s">
        <v>163</v>
      </c>
      <c r="AW1482" s="15" t="s">
        <v>31</v>
      </c>
      <c r="AX1482" s="15" t="s">
        <v>76</v>
      </c>
      <c r="AY1482" s="194" t="s">
        <v>156</v>
      </c>
    </row>
    <row r="1483" spans="2:65" s="13" customFormat="1">
      <c r="B1483" s="165"/>
      <c r="D1483" s="152" t="s">
        <v>160</v>
      </c>
      <c r="E1483" s="166" t="s">
        <v>1</v>
      </c>
      <c r="F1483" s="167" t="s">
        <v>161</v>
      </c>
      <c r="H1483" s="168">
        <v>51.75</v>
      </c>
      <c r="I1483" s="169"/>
      <c r="L1483" s="165"/>
      <c r="M1483" s="170"/>
      <c r="T1483" s="171"/>
      <c r="AT1483" s="166" t="s">
        <v>160</v>
      </c>
      <c r="AU1483" s="166" t="s">
        <v>89</v>
      </c>
      <c r="AV1483" s="13" t="s">
        <v>155</v>
      </c>
      <c r="AW1483" s="13" t="s">
        <v>31</v>
      </c>
      <c r="AX1483" s="13" t="s">
        <v>82</v>
      </c>
      <c r="AY1483" s="166" t="s">
        <v>156</v>
      </c>
    </row>
    <row r="1484" spans="2:65" s="1" customFormat="1" ht="24.2" customHeight="1">
      <c r="B1484" s="136"/>
      <c r="C1484" s="137" t="s">
        <v>1586</v>
      </c>
      <c r="D1484" s="137" t="s">
        <v>157</v>
      </c>
      <c r="E1484" s="138" t="s">
        <v>1587</v>
      </c>
      <c r="F1484" s="139" t="s">
        <v>1588</v>
      </c>
      <c r="G1484" s="140" t="s">
        <v>333</v>
      </c>
      <c r="H1484" s="141">
        <v>194.1</v>
      </c>
      <c r="I1484" s="142"/>
      <c r="J1484" s="143">
        <v>0</v>
      </c>
      <c r="K1484" s="144"/>
      <c r="L1484" s="32"/>
      <c r="M1484" s="145" t="s">
        <v>1</v>
      </c>
      <c r="N1484" s="146" t="s">
        <v>42</v>
      </c>
      <c r="P1484" s="147">
        <f>O1484*H1484</f>
        <v>0</v>
      </c>
      <c r="Q1484" s="147">
        <v>0</v>
      </c>
      <c r="R1484" s="147">
        <f>Q1484*H1484</f>
        <v>0</v>
      </c>
      <c r="S1484" s="147">
        <v>6.0000000000000001E-3</v>
      </c>
      <c r="T1484" s="148">
        <f>S1484*H1484</f>
        <v>1.1646000000000001</v>
      </c>
      <c r="AR1484" s="149" t="s">
        <v>403</v>
      </c>
      <c r="AT1484" s="149" t="s">
        <v>157</v>
      </c>
      <c r="AU1484" s="149" t="s">
        <v>89</v>
      </c>
      <c r="AY1484" s="17" t="s">
        <v>156</v>
      </c>
      <c r="BE1484" s="150">
        <f>IF(N1484="základná",J1484,0)</f>
        <v>0</v>
      </c>
      <c r="BF1484" s="150">
        <f>IF(N1484="znížená",J1484,0)</f>
        <v>0</v>
      </c>
      <c r="BG1484" s="150">
        <f>IF(N1484="zákl. prenesená",J1484,0)</f>
        <v>0</v>
      </c>
      <c r="BH1484" s="150">
        <f>IF(N1484="zníž. prenesená",J1484,0)</f>
        <v>0</v>
      </c>
      <c r="BI1484" s="150">
        <f>IF(N1484="nulová",J1484,0)</f>
        <v>0</v>
      </c>
      <c r="BJ1484" s="17" t="s">
        <v>89</v>
      </c>
      <c r="BK1484" s="150">
        <f>ROUND(I1484*H1484,2)</f>
        <v>0</v>
      </c>
      <c r="BL1484" s="17" t="s">
        <v>403</v>
      </c>
      <c r="BM1484" s="149" t="s">
        <v>1589</v>
      </c>
    </row>
    <row r="1485" spans="2:65" s="12" customFormat="1">
      <c r="B1485" s="158"/>
      <c r="D1485" s="152" t="s">
        <v>160</v>
      </c>
      <c r="E1485" s="159" t="s">
        <v>1</v>
      </c>
      <c r="F1485" s="160" t="s">
        <v>1558</v>
      </c>
      <c r="H1485" s="161">
        <v>100.8</v>
      </c>
      <c r="I1485" s="162"/>
      <c r="L1485" s="158"/>
      <c r="M1485" s="163"/>
      <c r="T1485" s="164"/>
      <c r="AT1485" s="159" t="s">
        <v>160</v>
      </c>
      <c r="AU1485" s="159" t="s">
        <v>89</v>
      </c>
      <c r="AV1485" s="12" t="s">
        <v>89</v>
      </c>
      <c r="AW1485" s="12" t="s">
        <v>31</v>
      </c>
      <c r="AX1485" s="12" t="s">
        <v>76</v>
      </c>
      <c r="AY1485" s="159" t="s">
        <v>156</v>
      </c>
    </row>
    <row r="1486" spans="2:65" s="12" customFormat="1">
      <c r="B1486" s="158"/>
      <c r="D1486" s="152" t="s">
        <v>160</v>
      </c>
      <c r="E1486" s="159" t="s">
        <v>1</v>
      </c>
      <c r="F1486" s="160" t="s">
        <v>1559</v>
      </c>
      <c r="H1486" s="161">
        <v>10.8</v>
      </c>
      <c r="I1486" s="162"/>
      <c r="L1486" s="158"/>
      <c r="M1486" s="163"/>
      <c r="T1486" s="164"/>
      <c r="AT1486" s="159" t="s">
        <v>160</v>
      </c>
      <c r="AU1486" s="159" t="s">
        <v>89</v>
      </c>
      <c r="AV1486" s="12" t="s">
        <v>89</v>
      </c>
      <c r="AW1486" s="12" t="s">
        <v>31</v>
      </c>
      <c r="AX1486" s="12" t="s">
        <v>76</v>
      </c>
      <c r="AY1486" s="159" t="s">
        <v>156</v>
      </c>
    </row>
    <row r="1487" spans="2:65" s="12" customFormat="1">
      <c r="B1487" s="158"/>
      <c r="D1487" s="152" t="s">
        <v>160</v>
      </c>
      <c r="E1487" s="159" t="s">
        <v>1</v>
      </c>
      <c r="F1487" s="160" t="s">
        <v>1560</v>
      </c>
      <c r="H1487" s="161">
        <v>7.2</v>
      </c>
      <c r="I1487" s="162"/>
      <c r="L1487" s="158"/>
      <c r="M1487" s="163"/>
      <c r="T1487" s="164"/>
      <c r="AT1487" s="159" t="s">
        <v>160</v>
      </c>
      <c r="AU1487" s="159" t="s">
        <v>89</v>
      </c>
      <c r="AV1487" s="12" t="s">
        <v>89</v>
      </c>
      <c r="AW1487" s="12" t="s">
        <v>31</v>
      </c>
      <c r="AX1487" s="12" t="s">
        <v>76</v>
      </c>
      <c r="AY1487" s="159" t="s">
        <v>156</v>
      </c>
    </row>
    <row r="1488" spans="2:65" s="12" customFormat="1">
      <c r="B1488" s="158"/>
      <c r="D1488" s="152" t="s">
        <v>160</v>
      </c>
      <c r="E1488" s="159" t="s">
        <v>1</v>
      </c>
      <c r="F1488" s="160" t="s">
        <v>1561</v>
      </c>
      <c r="H1488" s="161">
        <v>3.6</v>
      </c>
      <c r="I1488" s="162"/>
      <c r="L1488" s="158"/>
      <c r="M1488" s="163"/>
      <c r="T1488" s="164"/>
      <c r="AT1488" s="159" t="s">
        <v>160</v>
      </c>
      <c r="AU1488" s="159" t="s">
        <v>89</v>
      </c>
      <c r="AV1488" s="12" t="s">
        <v>89</v>
      </c>
      <c r="AW1488" s="12" t="s">
        <v>31</v>
      </c>
      <c r="AX1488" s="12" t="s">
        <v>76</v>
      </c>
      <c r="AY1488" s="159" t="s">
        <v>156</v>
      </c>
    </row>
    <row r="1489" spans="2:65" s="12" customFormat="1">
      <c r="B1489" s="158"/>
      <c r="D1489" s="152" t="s">
        <v>160</v>
      </c>
      <c r="E1489" s="159" t="s">
        <v>1</v>
      </c>
      <c r="F1489" s="160" t="s">
        <v>1562</v>
      </c>
      <c r="H1489" s="161">
        <v>4.5</v>
      </c>
      <c r="I1489" s="162"/>
      <c r="L1489" s="158"/>
      <c r="M1489" s="163"/>
      <c r="T1489" s="164"/>
      <c r="AT1489" s="159" t="s">
        <v>160</v>
      </c>
      <c r="AU1489" s="159" t="s">
        <v>89</v>
      </c>
      <c r="AV1489" s="12" t="s">
        <v>89</v>
      </c>
      <c r="AW1489" s="12" t="s">
        <v>31</v>
      </c>
      <c r="AX1489" s="12" t="s">
        <v>76</v>
      </c>
      <c r="AY1489" s="159" t="s">
        <v>156</v>
      </c>
    </row>
    <row r="1490" spans="2:65" s="12" customFormat="1">
      <c r="B1490" s="158"/>
      <c r="D1490" s="152" t="s">
        <v>160</v>
      </c>
      <c r="E1490" s="159" t="s">
        <v>1</v>
      </c>
      <c r="F1490" s="160" t="s">
        <v>1563</v>
      </c>
      <c r="H1490" s="161">
        <v>14.4</v>
      </c>
      <c r="I1490" s="162"/>
      <c r="L1490" s="158"/>
      <c r="M1490" s="163"/>
      <c r="T1490" s="164"/>
      <c r="AT1490" s="159" t="s">
        <v>160</v>
      </c>
      <c r="AU1490" s="159" t="s">
        <v>89</v>
      </c>
      <c r="AV1490" s="12" t="s">
        <v>89</v>
      </c>
      <c r="AW1490" s="12" t="s">
        <v>31</v>
      </c>
      <c r="AX1490" s="12" t="s">
        <v>76</v>
      </c>
      <c r="AY1490" s="159" t="s">
        <v>156</v>
      </c>
    </row>
    <row r="1491" spans="2:65" s="12" customFormat="1">
      <c r="B1491" s="158"/>
      <c r="D1491" s="152" t="s">
        <v>160</v>
      </c>
      <c r="E1491" s="159" t="s">
        <v>1</v>
      </c>
      <c r="F1491" s="160" t="s">
        <v>1564</v>
      </c>
      <c r="H1491" s="161">
        <v>1.8</v>
      </c>
      <c r="I1491" s="162"/>
      <c r="L1491" s="158"/>
      <c r="M1491" s="163"/>
      <c r="T1491" s="164"/>
      <c r="AT1491" s="159" t="s">
        <v>160</v>
      </c>
      <c r="AU1491" s="159" t="s">
        <v>89</v>
      </c>
      <c r="AV1491" s="12" t="s">
        <v>89</v>
      </c>
      <c r="AW1491" s="12" t="s">
        <v>31</v>
      </c>
      <c r="AX1491" s="12" t="s">
        <v>76</v>
      </c>
      <c r="AY1491" s="159" t="s">
        <v>156</v>
      </c>
    </row>
    <row r="1492" spans="2:65" s="12" customFormat="1">
      <c r="B1492" s="158"/>
      <c r="D1492" s="152" t="s">
        <v>160</v>
      </c>
      <c r="E1492" s="159" t="s">
        <v>1</v>
      </c>
      <c r="F1492" s="160" t="s">
        <v>1565</v>
      </c>
      <c r="H1492" s="161">
        <v>2.4</v>
      </c>
      <c r="I1492" s="162"/>
      <c r="L1492" s="158"/>
      <c r="M1492" s="163"/>
      <c r="T1492" s="164"/>
      <c r="AT1492" s="159" t="s">
        <v>160</v>
      </c>
      <c r="AU1492" s="159" t="s">
        <v>89</v>
      </c>
      <c r="AV1492" s="12" t="s">
        <v>89</v>
      </c>
      <c r="AW1492" s="12" t="s">
        <v>31</v>
      </c>
      <c r="AX1492" s="12" t="s">
        <v>76</v>
      </c>
      <c r="AY1492" s="159" t="s">
        <v>156</v>
      </c>
    </row>
    <row r="1493" spans="2:65" s="12" customFormat="1">
      <c r="B1493" s="158"/>
      <c r="D1493" s="152" t="s">
        <v>160</v>
      </c>
      <c r="E1493" s="159" t="s">
        <v>1</v>
      </c>
      <c r="F1493" s="160" t="s">
        <v>1566</v>
      </c>
      <c r="H1493" s="161">
        <v>14.4</v>
      </c>
      <c r="I1493" s="162"/>
      <c r="L1493" s="158"/>
      <c r="M1493" s="163"/>
      <c r="T1493" s="164"/>
      <c r="AT1493" s="159" t="s">
        <v>160</v>
      </c>
      <c r="AU1493" s="159" t="s">
        <v>89</v>
      </c>
      <c r="AV1493" s="12" t="s">
        <v>89</v>
      </c>
      <c r="AW1493" s="12" t="s">
        <v>31</v>
      </c>
      <c r="AX1493" s="12" t="s">
        <v>76</v>
      </c>
      <c r="AY1493" s="159" t="s">
        <v>156</v>
      </c>
    </row>
    <row r="1494" spans="2:65" s="12" customFormat="1">
      <c r="B1494" s="158"/>
      <c r="D1494" s="152" t="s">
        <v>160</v>
      </c>
      <c r="E1494" s="159" t="s">
        <v>1</v>
      </c>
      <c r="F1494" s="160" t="s">
        <v>1567</v>
      </c>
      <c r="H1494" s="161">
        <v>1.8</v>
      </c>
      <c r="I1494" s="162"/>
      <c r="L1494" s="158"/>
      <c r="M1494" s="163"/>
      <c r="T1494" s="164"/>
      <c r="AT1494" s="159" t="s">
        <v>160</v>
      </c>
      <c r="AU1494" s="159" t="s">
        <v>89</v>
      </c>
      <c r="AV1494" s="12" t="s">
        <v>89</v>
      </c>
      <c r="AW1494" s="12" t="s">
        <v>31</v>
      </c>
      <c r="AX1494" s="12" t="s">
        <v>76</v>
      </c>
      <c r="AY1494" s="159" t="s">
        <v>156</v>
      </c>
    </row>
    <row r="1495" spans="2:65" s="12" customFormat="1">
      <c r="B1495" s="158"/>
      <c r="D1495" s="152" t="s">
        <v>160</v>
      </c>
      <c r="E1495" s="159" t="s">
        <v>1</v>
      </c>
      <c r="F1495" s="160" t="s">
        <v>1568</v>
      </c>
      <c r="H1495" s="161">
        <v>3.6</v>
      </c>
      <c r="I1495" s="162"/>
      <c r="L1495" s="158"/>
      <c r="M1495" s="163"/>
      <c r="T1495" s="164"/>
      <c r="AT1495" s="159" t="s">
        <v>160</v>
      </c>
      <c r="AU1495" s="159" t="s">
        <v>89</v>
      </c>
      <c r="AV1495" s="12" t="s">
        <v>89</v>
      </c>
      <c r="AW1495" s="12" t="s">
        <v>31</v>
      </c>
      <c r="AX1495" s="12" t="s">
        <v>76</v>
      </c>
      <c r="AY1495" s="159" t="s">
        <v>156</v>
      </c>
    </row>
    <row r="1496" spans="2:65" s="12" customFormat="1">
      <c r="B1496" s="158"/>
      <c r="D1496" s="152" t="s">
        <v>160</v>
      </c>
      <c r="E1496" s="159" t="s">
        <v>1</v>
      </c>
      <c r="F1496" s="160" t="s">
        <v>1569</v>
      </c>
      <c r="H1496" s="161">
        <v>24</v>
      </c>
      <c r="I1496" s="162"/>
      <c r="L1496" s="158"/>
      <c r="M1496" s="163"/>
      <c r="T1496" s="164"/>
      <c r="AT1496" s="159" t="s">
        <v>160</v>
      </c>
      <c r="AU1496" s="159" t="s">
        <v>89</v>
      </c>
      <c r="AV1496" s="12" t="s">
        <v>89</v>
      </c>
      <c r="AW1496" s="12" t="s">
        <v>31</v>
      </c>
      <c r="AX1496" s="12" t="s">
        <v>76</v>
      </c>
      <c r="AY1496" s="159" t="s">
        <v>156</v>
      </c>
    </row>
    <row r="1497" spans="2:65" s="12" customFormat="1">
      <c r="B1497" s="158"/>
      <c r="D1497" s="152" t="s">
        <v>160</v>
      </c>
      <c r="E1497" s="159" t="s">
        <v>1</v>
      </c>
      <c r="F1497" s="160" t="s">
        <v>1570</v>
      </c>
      <c r="H1497" s="161">
        <v>1.2</v>
      </c>
      <c r="I1497" s="162"/>
      <c r="L1497" s="158"/>
      <c r="M1497" s="163"/>
      <c r="T1497" s="164"/>
      <c r="AT1497" s="159" t="s">
        <v>160</v>
      </c>
      <c r="AU1497" s="159" t="s">
        <v>89</v>
      </c>
      <c r="AV1497" s="12" t="s">
        <v>89</v>
      </c>
      <c r="AW1497" s="12" t="s">
        <v>31</v>
      </c>
      <c r="AX1497" s="12" t="s">
        <v>76</v>
      </c>
      <c r="AY1497" s="159" t="s">
        <v>156</v>
      </c>
    </row>
    <row r="1498" spans="2:65" s="12" customFormat="1">
      <c r="B1498" s="158"/>
      <c r="D1498" s="152" t="s">
        <v>160</v>
      </c>
      <c r="E1498" s="159" t="s">
        <v>1</v>
      </c>
      <c r="F1498" s="160" t="s">
        <v>1567</v>
      </c>
      <c r="H1498" s="161">
        <v>1.8</v>
      </c>
      <c r="I1498" s="162"/>
      <c r="L1498" s="158"/>
      <c r="M1498" s="163"/>
      <c r="T1498" s="164"/>
      <c r="AT1498" s="159" t="s">
        <v>160</v>
      </c>
      <c r="AU1498" s="159" t="s">
        <v>89</v>
      </c>
      <c r="AV1498" s="12" t="s">
        <v>89</v>
      </c>
      <c r="AW1498" s="12" t="s">
        <v>31</v>
      </c>
      <c r="AX1498" s="12" t="s">
        <v>76</v>
      </c>
      <c r="AY1498" s="159" t="s">
        <v>156</v>
      </c>
    </row>
    <row r="1499" spans="2:65" s="12" customFormat="1">
      <c r="B1499" s="158"/>
      <c r="D1499" s="152" t="s">
        <v>160</v>
      </c>
      <c r="E1499" s="159" t="s">
        <v>1</v>
      </c>
      <c r="F1499" s="160" t="s">
        <v>1564</v>
      </c>
      <c r="H1499" s="161">
        <v>1.8</v>
      </c>
      <c r="I1499" s="162"/>
      <c r="L1499" s="158"/>
      <c r="M1499" s="163"/>
      <c r="T1499" s="164"/>
      <c r="AT1499" s="159" t="s">
        <v>160</v>
      </c>
      <c r="AU1499" s="159" t="s">
        <v>89</v>
      </c>
      <c r="AV1499" s="12" t="s">
        <v>89</v>
      </c>
      <c r="AW1499" s="12" t="s">
        <v>31</v>
      </c>
      <c r="AX1499" s="12" t="s">
        <v>76</v>
      </c>
      <c r="AY1499" s="159" t="s">
        <v>156</v>
      </c>
    </row>
    <row r="1500" spans="2:65" s="13" customFormat="1">
      <c r="B1500" s="165"/>
      <c r="D1500" s="152" t="s">
        <v>160</v>
      </c>
      <c r="E1500" s="166" t="s">
        <v>1</v>
      </c>
      <c r="F1500" s="167" t="s">
        <v>1590</v>
      </c>
      <c r="H1500" s="168">
        <v>194.1</v>
      </c>
      <c r="I1500" s="169"/>
      <c r="L1500" s="165"/>
      <c r="M1500" s="170"/>
      <c r="T1500" s="171"/>
      <c r="AT1500" s="166" t="s">
        <v>160</v>
      </c>
      <c r="AU1500" s="166" t="s">
        <v>89</v>
      </c>
      <c r="AV1500" s="13" t="s">
        <v>155</v>
      </c>
      <c r="AW1500" s="13" t="s">
        <v>31</v>
      </c>
      <c r="AX1500" s="13" t="s">
        <v>82</v>
      </c>
      <c r="AY1500" s="166" t="s">
        <v>156</v>
      </c>
    </row>
    <row r="1501" spans="2:65" s="1" customFormat="1" ht="24.2" customHeight="1">
      <c r="B1501" s="136"/>
      <c r="C1501" s="137" t="s">
        <v>1591</v>
      </c>
      <c r="D1501" s="137" t="s">
        <v>157</v>
      </c>
      <c r="E1501" s="138" t="s">
        <v>1592</v>
      </c>
      <c r="F1501" s="139" t="s">
        <v>1593</v>
      </c>
      <c r="G1501" s="140" t="s">
        <v>333</v>
      </c>
      <c r="H1501" s="141">
        <v>114</v>
      </c>
      <c r="I1501" s="142"/>
      <c r="J1501" s="143">
        <v>0</v>
      </c>
      <c r="K1501" s="144"/>
      <c r="L1501" s="32"/>
      <c r="M1501" s="145" t="s">
        <v>1</v>
      </c>
      <c r="N1501" s="146" t="s">
        <v>42</v>
      </c>
      <c r="P1501" s="147">
        <f>O1501*H1501</f>
        <v>0</v>
      </c>
      <c r="Q1501" s="147">
        <v>0</v>
      </c>
      <c r="R1501" s="147">
        <f>Q1501*H1501</f>
        <v>0</v>
      </c>
      <c r="S1501" s="147">
        <v>1E-3</v>
      </c>
      <c r="T1501" s="148">
        <f>S1501*H1501</f>
        <v>0.114</v>
      </c>
      <c r="AR1501" s="149" t="s">
        <v>403</v>
      </c>
      <c r="AT1501" s="149" t="s">
        <v>157</v>
      </c>
      <c r="AU1501" s="149" t="s">
        <v>89</v>
      </c>
      <c r="AY1501" s="17" t="s">
        <v>156</v>
      </c>
      <c r="BE1501" s="150">
        <f>IF(N1501="základná",J1501,0)</f>
        <v>0</v>
      </c>
      <c r="BF1501" s="150">
        <f>IF(N1501="znížená",J1501,0)</f>
        <v>0</v>
      </c>
      <c r="BG1501" s="150">
        <f>IF(N1501="zákl. prenesená",J1501,0)</f>
        <v>0</v>
      </c>
      <c r="BH1501" s="150">
        <f>IF(N1501="zníž. prenesená",J1501,0)</f>
        <v>0</v>
      </c>
      <c r="BI1501" s="150">
        <f>IF(N1501="nulová",J1501,0)</f>
        <v>0</v>
      </c>
      <c r="BJ1501" s="17" t="s">
        <v>89</v>
      </c>
      <c r="BK1501" s="150">
        <f>ROUND(I1501*H1501,2)</f>
        <v>0</v>
      </c>
      <c r="BL1501" s="17" t="s">
        <v>403</v>
      </c>
      <c r="BM1501" s="149" t="s">
        <v>1594</v>
      </c>
    </row>
    <row r="1502" spans="2:65" s="11" customFormat="1">
      <c r="B1502" s="151"/>
      <c r="D1502" s="152" t="s">
        <v>160</v>
      </c>
      <c r="E1502" s="153" t="s">
        <v>1</v>
      </c>
      <c r="F1502" s="154" t="s">
        <v>1595</v>
      </c>
      <c r="H1502" s="153" t="s">
        <v>1</v>
      </c>
      <c r="I1502" s="155"/>
      <c r="L1502" s="151"/>
      <c r="M1502" s="156"/>
      <c r="T1502" s="157"/>
      <c r="AT1502" s="153" t="s">
        <v>160</v>
      </c>
      <c r="AU1502" s="153" t="s">
        <v>89</v>
      </c>
      <c r="AV1502" s="11" t="s">
        <v>82</v>
      </c>
      <c r="AW1502" s="11" t="s">
        <v>31</v>
      </c>
      <c r="AX1502" s="11" t="s">
        <v>76</v>
      </c>
      <c r="AY1502" s="153" t="s">
        <v>156</v>
      </c>
    </row>
    <row r="1503" spans="2:65" s="11" customFormat="1">
      <c r="B1503" s="151"/>
      <c r="D1503" s="152" t="s">
        <v>160</v>
      </c>
      <c r="E1503" s="153" t="s">
        <v>1</v>
      </c>
      <c r="F1503" s="154" t="s">
        <v>1596</v>
      </c>
      <c r="H1503" s="153" t="s">
        <v>1</v>
      </c>
      <c r="I1503" s="155"/>
      <c r="L1503" s="151"/>
      <c r="M1503" s="156"/>
      <c r="T1503" s="157"/>
      <c r="AT1503" s="153" t="s">
        <v>160</v>
      </c>
      <c r="AU1503" s="153" t="s">
        <v>89</v>
      </c>
      <c r="AV1503" s="11" t="s">
        <v>82</v>
      </c>
      <c r="AW1503" s="11" t="s">
        <v>31</v>
      </c>
      <c r="AX1503" s="11" t="s">
        <v>76</v>
      </c>
      <c r="AY1503" s="153" t="s">
        <v>156</v>
      </c>
    </row>
    <row r="1504" spans="2:65" s="12" customFormat="1">
      <c r="B1504" s="158"/>
      <c r="D1504" s="152" t="s">
        <v>160</v>
      </c>
      <c r="E1504" s="159" t="s">
        <v>1</v>
      </c>
      <c r="F1504" s="160" t="s">
        <v>384</v>
      </c>
      <c r="H1504" s="161">
        <v>65</v>
      </c>
      <c r="I1504" s="162"/>
      <c r="L1504" s="158"/>
      <c r="M1504" s="163"/>
      <c r="T1504" s="164"/>
      <c r="AT1504" s="159" t="s">
        <v>160</v>
      </c>
      <c r="AU1504" s="159" t="s">
        <v>89</v>
      </c>
      <c r="AV1504" s="12" t="s">
        <v>89</v>
      </c>
      <c r="AW1504" s="12" t="s">
        <v>31</v>
      </c>
      <c r="AX1504" s="12" t="s">
        <v>76</v>
      </c>
      <c r="AY1504" s="159" t="s">
        <v>156</v>
      </c>
    </row>
    <row r="1505" spans="2:65" s="12" customFormat="1">
      <c r="B1505" s="158"/>
      <c r="D1505" s="152" t="s">
        <v>160</v>
      </c>
      <c r="E1505" s="159" t="s">
        <v>1</v>
      </c>
      <c r="F1505" s="160" t="s">
        <v>385</v>
      </c>
      <c r="H1505" s="161">
        <v>12</v>
      </c>
      <c r="I1505" s="162"/>
      <c r="L1505" s="158"/>
      <c r="M1505" s="163"/>
      <c r="T1505" s="164"/>
      <c r="AT1505" s="159" t="s">
        <v>160</v>
      </c>
      <c r="AU1505" s="159" t="s">
        <v>89</v>
      </c>
      <c r="AV1505" s="12" t="s">
        <v>89</v>
      </c>
      <c r="AW1505" s="12" t="s">
        <v>31</v>
      </c>
      <c r="AX1505" s="12" t="s">
        <v>76</v>
      </c>
      <c r="AY1505" s="159" t="s">
        <v>156</v>
      </c>
    </row>
    <row r="1506" spans="2:65" s="12" customFormat="1">
      <c r="B1506" s="158"/>
      <c r="D1506" s="152" t="s">
        <v>160</v>
      </c>
      <c r="E1506" s="159" t="s">
        <v>1</v>
      </c>
      <c r="F1506" s="160" t="s">
        <v>386</v>
      </c>
      <c r="H1506" s="161">
        <v>6</v>
      </c>
      <c r="I1506" s="162"/>
      <c r="L1506" s="158"/>
      <c r="M1506" s="163"/>
      <c r="T1506" s="164"/>
      <c r="AT1506" s="159" t="s">
        <v>160</v>
      </c>
      <c r="AU1506" s="159" t="s">
        <v>89</v>
      </c>
      <c r="AV1506" s="12" t="s">
        <v>89</v>
      </c>
      <c r="AW1506" s="12" t="s">
        <v>31</v>
      </c>
      <c r="AX1506" s="12" t="s">
        <v>76</v>
      </c>
      <c r="AY1506" s="159" t="s">
        <v>156</v>
      </c>
    </row>
    <row r="1507" spans="2:65" s="12" customFormat="1">
      <c r="B1507" s="158"/>
      <c r="D1507" s="152" t="s">
        <v>160</v>
      </c>
      <c r="E1507" s="159" t="s">
        <v>1</v>
      </c>
      <c r="F1507" s="160" t="s">
        <v>387</v>
      </c>
      <c r="H1507" s="161">
        <v>16</v>
      </c>
      <c r="I1507" s="162"/>
      <c r="L1507" s="158"/>
      <c r="M1507" s="163"/>
      <c r="T1507" s="164"/>
      <c r="AT1507" s="159" t="s">
        <v>160</v>
      </c>
      <c r="AU1507" s="159" t="s">
        <v>89</v>
      </c>
      <c r="AV1507" s="12" t="s">
        <v>89</v>
      </c>
      <c r="AW1507" s="12" t="s">
        <v>31</v>
      </c>
      <c r="AX1507" s="12" t="s">
        <v>76</v>
      </c>
      <c r="AY1507" s="159" t="s">
        <v>156</v>
      </c>
    </row>
    <row r="1508" spans="2:65" s="12" customFormat="1">
      <c r="B1508" s="158"/>
      <c r="D1508" s="152" t="s">
        <v>160</v>
      </c>
      <c r="E1508" s="159" t="s">
        <v>1</v>
      </c>
      <c r="F1508" s="160" t="s">
        <v>388</v>
      </c>
      <c r="H1508" s="161">
        <v>14</v>
      </c>
      <c r="I1508" s="162"/>
      <c r="L1508" s="158"/>
      <c r="M1508" s="163"/>
      <c r="T1508" s="164"/>
      <c r="AT1508" s="159" t="s">
        <v>160</v>
      </c>
      <c r="AU1508" s="159" t="s">
        <v>89</v>
      </c>
      <c r="AV1508" s="12" t="s">
        <v>89</v>
      </c>
      <c r="AW1508" s="12" t="s">
        <v>31</v>
      </c>
      <c r="AX1508" s="12" t="s">
        <v>76</v>
      </c>
      <c r="AY1508" s="159" t="s">
        <v>156</v>
      </c>
    </row>
    <row r="1509" spans="2:65" s="12" customFormat="1">
      <c r="B1509" s="158"/>
      <c r="D1509" s="152" t="s">
        <v>160</v>
      </c>
      <c r="E1509" s="159" t="s">
        <v>1</v>
      </c>
      <c r="F1509" s="160" t="s">
        <v>389</v>
      </c>
      <c r="H1509" s="161">
        <v>1</v>
      </c>
      <c r="I1509" s="162"/>
      <c r="L1509" s="158"/>
      <c r="M1509" s="163"/>
      <c r="T1509" s="164"/>
      <c r="AT1509" s="159" t="s">
        <v>160</v>
      </c>
      <c r="AU1509" s="159" t="s">
        <v>89</v>
      </c>
      <c r="AV1509" s="12" t="s">
        <v>89</v>
      </c>
      <c r="AW1509" s="12" t="s">
        <v>31</v>
      </c>
      <c r="AX1509" s="12" t="s">
        <v>76</v>
      </c>
      <c r="AY1509" s="159" t="s">
        <v>156</v>
      </c>
    </row>
    <row r="1510" spans="2:65" s="13" customFormat="1">
      <c r="B1510" s="165"/>
      <c r="D1510" s="152" t="s">
        <v>160</v>
      </c>
      <c r="E1510" s="166" t="s">
        <v>1</v>
      </c>
      <c r="F1510" s="167" t="s">
        <v>1597</v>
      </c>
      <c r="H1510" s="168">
        <v>114</v>
      </c>
      <c r="I1510" s="169"/>
      <c r="L1510" s="165"/>
      <c r="M1510" s="170"/>
      <c r="T1510" s="171"/>
      <c r="AT1510" s="166" t="s">
        <v>160</v>
      </c>
      <c r="AU1510" s="166" t="s">
        <v>89</v>
      </c>
      <c r="AV1510" s="13" t="s">
        <v>155</v>
      </c>
      <c r="AW1510" s="13" t="s">
        <v>31</v>
      </c>
      <c r="AX1510" s="13" t="s">
        <v>82</v>
      </c>
      <c r="AY1510" s="166" t="s">
        <v>156</v>
      </c>
    </row>
    <row r="1511" spans="2:65" s="10" customFormat="1" ht="22.9" customHeight="1">
      <c r="B1511" s="126"/>
      <c r="D1511" s="127" t="s">
        <v>75</v>
      </c>
      <c r="E1511" s="191" t="s">
        <v>1598</v>
      </c>
      <c r="F1511" s="191" t="s">
        <v>1599</v>
      </c>
      <c r="I1511" s="129"/>
      <c r="J1511" s="192">
        <v>0</v>
      </c>
      <c r="L1511" s="126"/>
      <c r="M1511" s="131"/>
      <c r="P1511" s="132">
        <f>SUM(P1512:P1564)</f>
        <v>0</v>
      </c>
      <c r="R1511" s="132">
        <f>SUM(R1512:R1564)</f>
        <v>2.5344400000000003E-2</v>
      </c>
      <c r="T1511" s="133">
        <f>SUM(T1512:T1564)</f>
        <v>1.6945999999999999</v>
      </c>
      <c r="AR1511" s="127" t="s">
        <v>89</v>
      </c>
      <c r="AT1511" s="134" t="s">
        <v>75</v>
      </c>
      <c r="AU1511" s="134" t="s">
        <v>82</v>
      </c>
      <c r="AY1511" s="127" t="s">
        <v>156</v>
      </c>
      <c r="BK1511" s="135">
        <f>SUM(BK1512:BK1564)</f>
        <v>0</v>
      </c>
    </row>
    <row r="1512" spans="2:65" s="1" customFormat="1" ht="16.5" customHeight="1">
      <c r="B1512" s="136"/>
      <c r="C1512" s="137" t="s">
        <v>1600</v>
      </c>
      <c r="D1512" s="137" t="s">
        <v>157</v>
      </c>
      <c r="E1512" s="138" t="s">
        <v>1601</v>
      </c>
      <c r="F1512" s="139" t="s">
        <v>1602</v>
      </c>
      <c r="G1512" s="140" t="s">
        <v>178</v>
      </c>
      <c r="H1512" s="141">
        <v>6.45</v>
      </c>
      <c r="I1512" s="142"/>
      <c r="J1512" s="143">
        <v>0</v>
      </c>
      <c r="K1512" s="144"/>
      <c r="L1512" s="32"/>
      <c r="M1512" s="145" t="s">
        <v>1</v>
      </c>
      <c r="N1512" s="146" t="s">
        <v>42</v>
      </c>
      <c r="P1512" s="147">
        <f>O1512*H1512</f>
        <v>0</v>
      </c>
      <c r="Q1512" s="147">
        <v>0</v>
      </c>
      <c r="R1512" s="147">
        <f>Q1512*H1512</f>
        <v>0</v>
      </c>
      <c r="S1512" s="147">
        <v>1.7999999999999999E-2</v>
      </c>
      <c r="T1512" s="148">
        <f>S1512*H1512</f>
        <v>0.11609999999999999</v>
      </c>
      <c r="AR1512" s="149" t="s">
        <v>403</v>
      </c>
      <c r="AT1512" s="149" t="s">
        <v>157</v>
      </c>
      <c r="AU1512" s="149" t="s">
        <v>89</v>
      </c>
      <c r="AY1512" s="17" t="s">
        <v>156</v>
      </c>
      <c r="BE1512" s="150">
        <f>IF(N1512="základná",J1512,0)</f>
        <v>0</v>
      </c>
      <c r="BF1512" s="150">
        <f>IF(N1512="znížená",J1512,0)</f>
        <v>0</v>
      </c>
      <c r="BG1512" s="150">
        <f>IF(N1512="zákl. prenesená",J1512,0)</f>
        <v>0</v>
      </c>
      <c r="BH1512" s="150">
        <f>IF(N1512="zníž. prenesená",J1512,0)</f>
        <v>0</v>
      </c>
      <c r="BI1512" s="150">
        <f>IF(N1512="nulová",J1512,0)</f>
        <v>0</v>
      </c>
      <c r="BJ1512" s="17" t="s">
        <v>89</v>
      </c>
      <c r="BK1512" s="150">
        <f>ROUND(I1512*H1512,2)</f>
        <v>0</v>
      </c>
      <c r="BL1512" s="17" t="s">
        <v>403</v>
      </c>
      <c r="BM1512" s="149" t="s">
        <v>1603</v>
      </c>
    </row>
    <row r="1513" spans="2:65" s="12" customFormat="1">
      <c r="B1513" s="158"/>
      <c r="D1513" s="152" t="s">
        <v>160</v>
      </c>
      <c r="E1513" s="159" t="s">
        <v>1</v>
      </c>
      <c r="F1513" s="160" t="s">
        <v>1604</v>
      </c>
      <c r="H1513" s="161">
        <v>6.45</v>
      </c>
      <c r="I1513" s="162"/>
      <c r="L1513" s="158"/>
      <c r="M1513" s="163"/>
      <c r="T1513" s="164"/>
      <c r="AT1513" s="159" t="s">
        <v>160</v>
      </c>
      <c r="AU1513" s="159" t="s">
        <v>89</v>
      </c>
      <c r="AV1513" s="12" t="s">
        <v>89</v>
      </c>
      <c r="AW1513" s="12" t="s">
        <v>31</v>
      </c>
      <c r="AX1513" s="12" t="s">
        <v>76</v>
      </c>
      <c r="AY1513" s="159" t="s">
        <v>156</v>
      </c>
    </row>
    <row r="1514" spans="2:65" s="15" customFormat="1">
      <c r="B1514" s="193"/>
      <c r="D1514" s="152" t="s">
        <v>160</v>
      </c>
      <c r="E1514" s="194" t="s">
        <v>1</v>
      </c>
      <c r="F1514" s="195" t="s">
        <v>477</v>
      </c>
      <c r="H1514" s="196">
        <v>6.45</v>
      </c>
      <c r="I1514" s="197"/>
      <c r="L1514" s="193"/>
      <c r="M1514" s="198"/>
      <c r="T1514" s="199"/>
      <c r="AT1514" s="194" t="s">
        <v>160</v>
      </c>
      <c r="AU1514" s="194" t="s">
        <v>89</v>
      </c>
      <c r="AV1514" s="15" t="s">
        <v>163</v>
      </c>
      <c r="AW1514" s="15" t="s">
        <v>31</v>
      </c>
      <c r="AX1514" s="15" t="s">
        <v>76</v>
      </c>
      <c r="AY1514" s="194" t="s">
        <v>156</v>
      </c>
    </row>
    <row r="1515" spans="2:65" s="13" customFormat="1">
      <c r="B1515" s="165"/>
      <c r="D1515" s="152" t="s">
        <v>160</v>
      </c>
      <c r="E1515" s="166" t="s">
        <v>1</v>
      </c>
      <c r="F1515" s="167" t="s">
        <v>161</v>
      </c>
      <c r="H1515" s="168">
        <v>6.45</v>
      </c>
      <c r="I1515" s="169"/>
      <c r="L1515" s="165"/>
      <c r="M1515" s="170"/>
      <c r="T1515" s="171"/>
      <c r="AT1515" s="166" t="s">
        <v>160</v>
      </c>
      <c r="AU1515" s="166" t="s">
        <v>89</v>
      </c>
      <c r="AV1515" s="13" t="s">
        <v>155</v>
      </c>
      <c r="AW1515" s="13" t="s">
        <v>31</v>
      </c>
      <c r="AX1515" s="13" t="s">
        <v>82</v>
      </c>
      <c r="AY1515" s="166" t="s">
        <v>156</v>
      </c>
    </row>
    <row r="1516" spans="2:65" s="1" customFormat="1" ht="44.25" customHeight="1">
      <c r="B1516" s="136"/>
      <c r="C1516" s="137" t="s">
        <v>1605</v>
      </c>
      <c r="D1516" s="137" t="s">
        <v>157</v>
      </c>
      <c r="E1516" s="138" t="s">
        <v>1606</v>
      </c>
      <c r="F1516" s="139" t="s">
        <v>1607</v>
      </c>
      <c r="G1516" s="140" t="s">
        <v>178</v>
      </c>
      <c r="H1516" s="141">
        <v>16.5</v>
      </c>
      <c r="I1516" s="142"/>
      <c r="J1516" s="143">
        <v>0</v>
      </c>
      <c r="K1516" s="144"/>
      <c r="L1516" s="32"/>
      <c r="M1516" s="145" t="s">
        <v>1</v>
      </c>
      <c r="N1516" s="146" t="s">
        <v>42</v>
      </c>
      <c r="P1516" s="147">
        <f>O1516*H1516</f>
        <v>0</v>
      </c>
      <c r="Q1516" s="147">
        <v>0</v>
      </c>
      <c r="R1516" s="147">
        <f>Q1516*H1516</f>
        <v>0</v>
      </c>
      <c r="S1516" s="147">
        <v>5.5E-2</v>
      </c>
      <c r="T1516" s="148">
        <f>S1516*H1516</f>
        <v>0.90749999999999997</v>
      </c>
      <c r="AR1516" s="149" t="s">
        <v>403</v>
      </c>
      <c r="AT1516" s="149" t="s">
        <v>157</v>
      </c>
      <c r="AU1516" s="149" t="s">
        <v>89</v>
      </c>
      <c r="AY1516" s="17" t="s">
        <v>156</v>
      </c>
      <c r="BE1516" s="150">
        <f>IF(N1516="základná",J1516,0)</f>
        <v>0</v>
      </c>
      <c r="BF1516" s="150">
        <f>IF(N1516="znížená",J1516,0)</f>
        <v>0</v>
      </c>
      <c r="BG1516" s="150">
        <f>IF(N1516="zákl. prenesená",J1516,0)</f>
        <v>0</v>
      </c>
      <c r="BH1516" s="150">
        <f>IF(N1516="zníž. prenesená",J1516,0)</f>
        <v>0</v>
      </c>
      <c r="BI1516" s="150">
        <f>IF(N1516="nulová",J1516,0)</f>
        <v>0</v>
      </c>
      <c r="BJ1516" s="17" t="s">
        <v>89</v>
      </c>
      <c r="BK1516" s="150">
        <f>ROUND(I1516*H1516,2)</f>
        <v>0</v>
      </c>
      <c r="BL1516" s="17" t="s">
        <v>403</v>
      </c>
      <c r="BM1516" s="149" t="s">
        <v>1608</v>
      </c>
    </row>
    <row r="1517" spans="2:65" s="11" customFormat="1">
      <c r="B1517" s="151"/>
      <c r="D1517" s="152" t="s">
        <v>160</v>
      </c>
      <c r="E1517" s="153" t="s">
        <v>1</v>
      </c>
      <c r="F1517" s="154" t="s">
        <v>1609</v>
      </c>
      <c r="H1517" s="153" t="s">
        <v>1</v>
      </c>
      <c r="I1517" s="155"/>
      <c r="L1517" s="151"/>
      <c r="M1517" s="156"/>
      <c r="T1517" s="157"/>
      <c r="AT1517" s="153" t="s">
        <v>160</v>
      </c>
      <c r="AU1517" s="153" t="s">
        <v>89</v>
      </c>
      <c r="AV1517" s="11" t="s">
        <v>82</v>
      </c>
      <c r="AW1517" s="11" t="s">
        <v>31</v>
      </c>
      <c r="AX1517" s="11" t="s">
        <v>76</v>
      </c>
      <c r="AY1517" s="153" t="s">
        <v>156</v>
      </c>
    </row>
    <row r="1518" spans="2:65" s="11" customFormat="1">
      <c r="B1518" s="151"/>
      <c r="D1518" s="152" t="s">
        <v>160</v>
      </c>
      <c r="E1518" s="153" t="s">
        <v>1</v>
      </c>
      <c r="F1518" s="154" t="s">
        <v>1610</v>
      </c>
      <c r="H1518" s="153" t="s">
        <v>1</v>
      </c>
      <c r="I1518" s="155"/>
      <c r="L1518" s="151"/>
      <c r="M1518" s="156"/>
      <c r="T1518" s="157"/>
      <c r="AT1518" s="153" t="s">
        <v>160</v>
      </c>
      <c r="AU1518" s="153" t="s">
        <v>89</v>
      </c>
      <c r="AV1518" s="11" t="s">
        <v>82</v>
      </c>
      <c r="AW1518" s="11" t="s">
        <v>31</v>
      </c>
      <c r="AX1518" s="11" t="s">
        <v>76</v>
      </c>
      <c r="AY1518" s="153" t="s">
        <v>156</v>
      </c>
    </row>
    <row r="1519" spans="2:65" s="11" customFormat="1">
      <c r="B1519" s="151"/>
      <c r="D1519" s="152" t="s">
        <v>160</v>
      </c>
      <c r="E1519" s="153" t="s">
        <v>1</v>
      </c>
      <c r="F1519" s="154" t="s">
        <v>1611</v>
      </c>
      <c r="H1519" s="153" t="s">
        <v>1</v>
      </c>
      <c r="I1519" s="155"/>
      <c r="L1519" s="151"/>
      <c r="M1519" s="156"/>
      <c r="T1519" s="157"/>
      <c r="AT1519" s="153" t="s">
        <v>160</v>
      </c>
      <c r="AU1519" s="153" t="s">
        <v>89</v>
      </c>
      <c r="AV1519" s="11" t="s">
        <v>82</v>
      </c>
      <c r="AW1519" s="11" t="s">
        <v>31</v>
      </c>
      <c r="AX1519" s="11" t="s">
        <v>76</v>
      </c>
      <c r="AY1519" s="153" t="s">
        <v>156</v>
      </c>
    </row>
    <row r="1520" spans="2:65" s="11" customFormat="1">
      <c r="B1520" s="151"/>
      <c r="D1520" s="152" t="s">
        <v>160</v>
      </c>
      <c r="E1520" s="153" t="s">
        <v>1</v>
      </c>
      <c r="F1520" s="154" t="s">
        <v>1612</v>
      </c>
      <c r="H1520" s="153" t="s">
        <v>1</v>
      </c>
      <c r="I1520" s="155"/>
      <c r="L1520" s="151"/>
      <c r="M1520" s="156"/>
      <c r="T1520" s="157"/>
      <c r="AT1520" s="153" t="s">
        <v>160</v>
      </c>
      <c r="AU1520" s="153" t="s">
        <v>89</v>
      </c>
      <c r="AV1520" s="11" t="s">
        <v>82</v>
      </c>
      <c r="AW1520" s="11" t="s">
        <v>31</v>
      </c>
      <c r="AX1520" s="11" t="s">
        <v>76</v>
      </c>
      <c r="AY1520" s="153" t="s">
        <v>156</v>
      </c>
    </row>
    <row r="1521" spans="2:65" s="11" customFormat="1">
      <c r="B1521" s="151"/>
      <c r="D1521" s="152" t="s">
        <v>160</v>
      </c>
      <c r="E1521" s="153" t="s">
        <v>1</v>
      </c>
      <c r="F1521" s="154" t="s">
        <v>1613</v>
      </c>
      <c r="H1521" s="153" t="s">
        <v>1</v>
      </c>
      <c r="I1521" s="155"/>
      <c r="L1521" s="151"/>
      <c r="M1521" s="156"/>
      <c r="T1521" s="157"/>
      <c r="AT1521" s="153" t="s">
        <v>160</v>
      </c>
      <c r="AU1521" s="153" t="s">
        <v>89</v>
      </c>
      <c r="AV1521" s="11" t="s">
        <v>82</v>
      </c>
      <c r="AW1521" s="11" t="s">
        <v>31</v>
      </c>
      <c r="AX1521" s="11" t="s">
        <v>76</v>
      </c>
      <c r="AY1521" s="153" t="s">
        <v>156</v>
      </c>
    </row>
    <row r="1522" spans="2:65" s="12" customFormat="1">
      <c r="B1522" s="158"/>
      <c r="D1522" s="152" t="s">
        <v>160</v>
      </c>
      <c r="E1522" s="159" t="s">
        <v>1</v>
      </c>
      <c r="F1522" s="160" t="s">
        <v>1614</v>
      </c>
      <c r="H1522" s="161">
        <v>16.5</v>
      </c>
      <c r="I1522" s="162"/>
      <c r="L1522" s="158"/>
      <c r="M1522" s="163"/>
      <c r="T1522" s="164"/>
      <c r="AT1522" s="159" t="s">
        <v>160</v>
      </c>
      <c r="AU1522" s="159" t="s">
        <v>89</v>
      </c>
      <c r="AV1522" s="12" t="s">
        <v>89</v>
      </c>
      <c r="AW1522" s="12" t="s">
        <v>31</v>
      </c>
      <c r="AX1522" s="12" t="s">
        <v>76</v>
      </c>
      <c r="AY1522" s="159" t="s">
        <v>156</v>
      </c>
    </row>
    <row r="1523" spans="2:65" s="15" customFormat="1">
      <c r="B1523" s="193"/>
      <c r="D1523" s="152" t="s">
        <v>160</v>
      </c>
      <c r="E1523" s="194" t="s">
        <v>1</v>
      </c>
      <c r="F1523" s="195" t="s">
        <v>1576</v>
      </c>
      <c r="H1523" s="196">
        <v>16.5</v>
      </c>
      <c r="I1523" s="197"/>
      <c r="L1523" s="193"/>
      <c r="M1523" s="198"/>
      <c r="T1523" s="199"/>
      <c r="AT1523" s="194" t="s">
        <v>160</v>
      </c>
      <c r="AU1523" s="194" t="s">
        <v>89</v>
      </c>
      <c r="AV1523" s="15" t="s">
        <v>163</v>
      </c>
      <c r="AW1523" s="15" t="s">
        <v>31</v>
      </c>
      <c r="AX1523" s="15" t="s">
        <v>76</v>
      </c>
      <c r="AY1523" s="194" t="s">
        <v>156</v>
      </c>
    </row>
    <row r="1524" spans="2:65" s="13" customFormat="1">
      <c r="B1524" s="165"/>
      <c r="D1524" s="152" t="s">
        <v>160</v>
      </c>
      <c r="E1524" s="166" t="s">
        <v>1</v>
      </c>
      <c r="F1524" s="167" t="s">
        <v>161</v>
      </c>
      <c r="H1524" s="168">
        <v>16.5</v>
      </c>
      <c r="I1524" s="169"/>
      <c r="L1524" s="165"/>
      <c r="M1524" s="170"/>
      <c r="T1524" s="171"/>
      <c r="AT1524" s="166" t="s">
        <v>160</v>
      </c>
      <c r="AU1524" s="166" t="s">
        <v>89</v>
      </c>
      <c r="AV1524" s="13" t="s">
        <v>155</v>
      </c>
      <c r="AW1524" s="13" t="s">
        <v>31</v>
      </c>
      <c r="AX1524" s="13" t="s">
        <v>82</v>
      </c>
      <c r="AY1524" s="166" t="s">
        <v>156</v>
      </c>
    </row>
    <row r="1525" spans="2:65" s="1" customFormat="1" ht="16.5" customHeight="1">
      <c r="B1525" s="136"/>
      <c r="C1525" s="137" t="s">
        <v>1615</v>
      </c>
      <c r="D1525" s="137" t="s">
        <v>157</v>
      </c>
      <c r="E1525" s="138" t="s">
        <v>1616</v>
      </c>
      <c r="F1525" s="139" t="s">
        <v>1617</v>
      </c>
      <c r="G1525" s="140" t="s">
        <v>178</v>
      </c>
      <c r="H1525" s="141">
        <v>2.16</v>
      </c>
      <c r="I1525" s="142"/>
      <c r="J1525" s="143">
        <v>0</v>
      </c>
      <c r="K1525" s="144"/>
      <c r="L1525" s="32"/>
      <c r="M1525" s="145" t="s">
        <v>1</v>
      </c>
      <c r="N1525" s="146" t="s">
        <v>42</v>
      </c>
      <c r="P1525" s="147">
        <f>O1525*H1525</f>
        <v>0</v>
      </c>
      <c r="Q1525" s="147">
        <v>0</v>
      </c>
      <c r="R1525" s="147">
        <f>Q1525*H1525</f>
        <v>0</v>
      </c>
      <c r="S1525" s="147">
        <v>7.4999999999999997E-2</v>
      </c>
      <c r="T1525" s="148">
        <f>S1525*H1525</f>
        <v>0.16200000000000001</v>
      </c>
      <c r="AR1525" s="149" t="s">
        <v>403</v>
      </c>
      <c r="AT1525" s="149" t="s">
        <v>157</v>
      </c>
      <c r="AU1525" s="149" t="s">
        <v>89</v>
      </c>
      <c r="AY1525" s="17" t="s">
        <v>156</v>
      </c>
      <c r="BE1525" s="150">
        <f>IF(N1525="základná",J1525,0)</f>
        <v>0</v>
      </c>
      <c r="BF1525" s="150">
        <f>IF(N1525="znížená",J1525,0)</f>
        <v>0</v>
      </c>
      <c r="BG1525" s="150">
        <f>IF(N1525="zákl. prenesená",J1525,0)</f>
        <v>0</v>
      </c>
      <c r="BH1525" s="150">
        <f>IF(N1525="zníž. prenesená",J1525,0)</f>
        <v>0</v>
      </c>
      <c r="BI1525" s="150">
        <f>IF(N1525="nulová",J1525,0)</f>
        <v>0</v>
      </c>
      <c r="BJ1525" s="17" t="s">
        <v>89</v>
      </c>
      <c r="BK1525" s="150">
        <f>ROUND(I1525*H1525,2)</f>
        <v>0</v>
      </c>
      <c r="BL1525" s="17" t="s">
        <v>403</v>
      </c>
      <c r="BM1525" s="149" t="s">
        <v>1618</v>
      </c>
    </row>
    <row r="1526" spans="2:65" s="11" customFormat="1">
      <c r="B1526" s="151"/>
      <c r="D1526" s="152" t="s">
        <v>160</v>
      </c>
      <c r="E1526" s="153" t="s">
        <v>1</v>
      </c>
      <c r="F1526" s="154" t="s">
        <v>1619</v>
      </c>
      <c r="H1526" s="153" t="s">
        <v>1</v>
      </c>
      <c r="I1526" s="155"/>
      <c r="L1526" s="151"/>
      <c r="M1526" s="156"/>
      <c r="T1526" s="157"/>
      <c r="AT1526" s="153" t="s">
        <v>160</v>
      </c>
      <c r="AU1526" s="153" t="s">
        <v>89</v>
      </c>
      <c r="AV1526" s="11" t="s">
        <v>82</v>
      </c>
      <c r="AW1526" s="11" t="s">
        <v>31</v>
      </c>
      <c r="AX1526" s="11" t="s">
        <v>76</v>
      </c>
      <c r="AY1526" s="153" t="s">
        <v>156</v>
      </c>
    </row>
    <row r="1527" spans="2:65" s="12" customFormat="1">
      <c r="B1527" s="158"/>
      <c r="D1527" s="152" t="s">
        <v>160</v>
      </c>
      <c r="E1527" s="159" t="s">
        <v>1</v>
      </c>
      <c r="F1527" s="160" t="s">
        <v>1620</v>
      </c>
      <c r="H1527" s="161">
        <v>2.16</v>
      </c>
      <c r="I1527" s="162"/>
      <c r="L1527" s="158"/>
      <c r="M1527" s="163"/>
      <c r="T1527" s="164"/>
      <c r="AT1527" s="159" t="s">
        <v>160</v>
      </c>
      <c r="AU1527" s="159" t="s">
        <v>89</v>
      </c>
      <c r="AV1527" s="12" t="s">
        <v>89</v>
      </c>
      <c r="AW1527" s="12" t="s">
        <v>31</v>
      </c>
      <c r="AX1527" s="12" t="s">
        <v>76</v>
      </c>
      <c r="AY1527" s="159" t="s">
        <v>156</v>
      </c>
    </row>
    <row r="1528" spans="2:65" s="15" customFormat="1">
      <c r="B1528" s="193"/>
      <c r="D1528" s="152" t="s">
        <v>160</v>
      </c>
      <c r="E1528" s="194" t="s">
        <v>1</v>
      </c>
      <c r="F1528" s="195" t="s">
        <v>1621</v>
      </c>
      <c r="H1528" s="196">
        <v>2.16</v>
      </c>
      <c r="I1528" s="197"/>
      <c r="L1528" s="193"/>
      <c r="M1528" s="198"/>
      <c r="T1528" s="199"/>
      <c r="AT1528" s="194" t="s">
        <v>160</v>
      </c>
      <c r="AU1528" s="194" t="s">
        <v>89</v>
      </c>
      <c r="AV1528" s="15" t="s">
        <v>163</v>
      </c>
      <c r="AW1528" s="15" t="s">
        <v>31</v>
      </c>
      <c r="AX1528" s="15" t="s">
        <v>76</v>
      </c>
      <c r="AY1528" s="194" t="s">
        <v>156</v>
      </c>
    </row>
    <row r="1529" spans="2:65" s="13" customFormat="1">
      <c r="B1529" s="165"/>
      <c r="D1529" s="152" t="s">
        <v>160</v>
      </c>
      <c r="E1529" s="166" t="s">
        <v>1</v>
      </c>
      <c r="F1529" s="167" t="s">
        <v>161</v>
      </c>
      <c r="H1529" s="168">
        <v>2.16</v>
      </c>
      <c r="I1529" s="169"/>
      <c r="L1529" s="165"/>
      <c r="M1529" s="170"/>
      <c r="T1529" s="171"/>
      <c r="AT1529" s="166" t="s">
        <v>160</v>
      </c>
      <c r="AU1529" s="166" t="s">
        <v>89</v>
      </c>
      <c r="AV1529" s="13" t="s">
        <v>155</v>
      </c>
      <c r="AW1529" s="13" t="s">
        <v>31</v>
      </c>
      <c r="AX1529" s="13" t="s">
        <v>82</v>
      </c>
      <c r="AY1529" s="166" t="s">
        <v>156</v>
      </c>
    </row>
    <row r="1530" spans="2:65" s="1" customFormat="1" ht="16.5" customHeight="1">
      <c r="B1530" s="136"/>
      <c r="C1530" s="137" t="s">
        <v>1622</v>
      </c>
      <c r="D1530" s="137" t="s">
        <v>157</v>
      </c>
      <c r="E1530" s="138" t="s">
        <v>1623</v>
      </c>
      <c r="F1530" s="139" t="s">
        <v>1624</v>
      </c>
      <c r="G1530" s="140" t="s">
        <v>333</v>
      </c>
      <c r="H1530" s="141">
        <v>9</v>
      </c>
      <c r="I1530" s="142"/>
      <c r="J1530" s="143">
        <v>0</v>
      </c>
      <c r="K1530" s="144"/>
      <c r="L1530" s="32"/>
      <c r="M1530" s="145" t="s">
        <v>1</v>
      </c>
      <c r="N1530" s="146" t="s">
        <v>42</v>
      </c>
      <c r="P1530" s="147">
        <f>O1530*H1530</f>
        <v>0</v>
      </c>
      <c r="Q1530" s="147">
        <v>0</v>
      </c>
      <c r="R1530" s="147">
        <f>Q1530*H1530</f>
        <v>0</v>
      </c>
      <c r="S1530" s="147">
        <v>1E-3</v>
      </c>
      <c r="T1530" s="148">
        <f>S1530*H1530</f>
        <v>9.0000000000000011E-3</v>
      </c>
      <c r="AR1530" s="149" t="s">
        <v>403</v>
      </c>
      <c r="AT1530" s="149" t="s">
        <v>157</v>
      </c>
      <c r="AU1530" s="149" t="s">
        <v>89</v>
      </c>
      <c r="AY1530" s="17" t="s">
        <v>156</v>
      </c>
      <c r="BE1530" s="150">
        <f>IF(N1530="základná",J1530,0)</f>
        <v>0</v>
      </c>
      <c r="BF1530" s="150">
        <f>IF(N1530="znížená",J1530,0)</f>
        <v>0</v>
      </c>
      <c r="BG1530" s="150">
        <f>IF(N1530="zákl. prenesená",J1530,0)</f>
        <v>0</v>
      </c>
      <c r="BH1530" s="150">
        <f>IF(N1530="zníž. prenesená",J1530,0)</f>
        <v>0</v>
      </c>
      <c r="BI1530" s="150">
        <f>IF(N1530="nulová",J1530,0)</f>
        <v>0</v>
      </c>
      <c r="BJ1530" s="17" t="s">
        <v>89</v>
      </c>
      <c r="BK1530" s="150">
        <f>ROUND(I1530*H1530,2)</f>
        <v>0</v>
      </c>
      <c r="BL1530" s="17" t="s">
        <v>403</v>
      </c>
      <c r="BM1530" s="149" t="s">
        <v>1625</v>
      </c>
    </row>
    <row r="1531" spans="2:65" s="12" customFormat="1">
      <c r="B1531" s="158"/>
      <c r="D1531" s="152" t="s">
        <v>160</v>
      </c>
      <c r="E1531" s="159" t="s">
        <v>1</v>
      </c>
      <c r="F1531" s="160" t="s">
        <v>1626</v>
      </c>
      <c r="H1531" s="161">
        <v>5</v>
      </c>
      <c r="I1531" s="162"/>
      <c r="L1531" s="158"/>
      <c r="M1531" s="163"/>
      <c r="T1531" s="164"/>
      <c r="AT1531" s="159" t="s">
        <v>160</v>
      </c>
      <c r="AU1531" s="159" t="s">
        <v>89</v>
      </c>
      <c r="AV1531" s="12" t="s">
        <v>89</v>
      </c>
      <c r="AW1531" s="12" t="s">
        <v>31</v>
      </c>
      <c r="AX1531" s="12" t="s">
        <v>76</v>
      </c>
      <c r="AY1531" s="159" t="s">
        <v>156</v>
      </c>
    </row>
    <row r="1532" spans="2:65" s="12" customFormat="1">
      <c r="B1532" s="158"/>
      <c r="D1532" s="152" t="s">
        <v>160</v>
      </c>
      <c r="E1532" s="159" t="s">
        <v>1</v>
      </c>
      <c r="F1532" s="160" t="s">
        <v>1627</v>
      </c>
      <c r="H1532" s="161">
        <v>2</v>
      </c>
      <c r="I1532" s="162"/>
      <c r="L1532" s="158"/>
      <c r="M1532" s="163"/>
      <c r="T1532" s="164"/>
      <c r="AT1532" s="159" t="s">
        <v>160</v>
      </c>
      <c r="AU1532" s="159" t="s">
        <v>89</v>
      </c>
      <c r="AV1532" s="12" t="s">
        <v>89</v>
      </c>
      <c r="AW1532" s="12" t="s">
        <v>31</v>
      </c>
      <c r="AX1532" s="12" t="s">
        <v>76</v>
      </c>
      <c r="AY1532" s="159" t="s">
        <v>156</v>
      </c>
    </row>
    <row r="1533" spans="2:65" s="12" customFormat="1">
      <c r="B1533" s="158"/>
      <c r="D1533" s="152" t="s">
        <v>160</v>
      </c>
      <c r="E1533" s="159" t="s">
        <v>1</v>
      </c>
      <c r="F1533" s="160" t="s">
        <v>1628</v>
      </c>
      <c r="H1533" s="161">
        <v>2</v>
      </c>
      <c r="I1533" s="162"/>
      <c r="L1533" s="158"/>
      <c r="M1533" s="163"/>
      <c r="T1533" s="164"/>
      <c r="AT1533" s="159" t="s">
        <v>160</v>
      </c>
      <c r="AU1533" s="159" t="s">
        <v>89</v>
      </c>
      <c r="AV1533" s="12" t="s">
        <v>89</v>
      </c>
      <c r="AW1533" s="12" t="s">
        <v>31</v>
      </c>
      <c r="AX1533" s="12" t="s">
        <v>76</v>
      </c>
      <c r="AY1533" s="159" t="s">
        <v>156</v>
      </c>
    </row>
    <row r="1534" spans="2:65" s="12" customFormat="1">
      <c r="B1534" s="158"/>
      <c r="D1534" s="152" t="s">
        <v>160</v>
      </c>
      <c r="E1534" s="159" t="s">
        <v>1</v>
      </c>
      <c r="F1534" s="160" t="s">
        <v>1629</v>
      </c>
      <c r="H1534" s="161">
        <v>0</v>
      </c>
      <c r="I1534" s="162"/>
      <c r="L1534" s="158"/>
      <c r="M1534" s="163"/>
      <c r="T1534" s="164"/>
      <c r="AT1534" s="159" t="s">
        <v>160</v>
      </c>
      <c r="AU1534" s="159" t="s">
        <v>89</v>
      </c>
      <c r="AV1534" s="12" t="s">
        <v>89</v>
      </c>
      <c r="AW1534" s="12" t="s">
        <v>31</v>
      </c>
      <c r="AX1534" s="12" t="s">
        <v>76</v>
      </c>
      <c r="AY1534" s="159" t="s">
        <v>156</v>
      </c>
    </row>
    <row r="1535" spans="2:65" s="13" customFormat="1">
      <c r="B1535" s="165"/>
      <c r="D1535" s="152" t="s">
        <v>160</v>
      </c>
      <c r="E1535" s="166" t="s">
        <v>1</v>
      </c>
      <c r="F1535" s="167" t="s">
        <v>1085</v>
      </c>
      <c r="H1535" s="168">
        <v>9</v>
      </c>
      <c r="I1535" s="169"/>
      <c r="L1535" s="165"/>
      <c r="M1535" s="170"/>
      <c r="T1535" s="171"/>
      <c r="AT1535" s="166" t="s">
        <v>160</v>
      </c>
      <c r="AU1535" s="166" t="s">
        <v>89</v>
      </c>
      <c r="AV1535" s="13" t="s">
        <v>155</v>
      </c>
      <c r="AW1535" s="13" t="s">
        <v>31</v>
      </c>
      <c r="AX1535" s="13" t="s">
        <v>82</v>
      </c>
      <c r="AY1535" s="166" t="s">
        <v>156</v>
      </c>
    </row>
    <row r="1536" spans="2:65" s="1" customFormat="1" ht="33" customHeight="1">
      <c r="B1536" s="136"/>
      <c r="C1536" s="137" t="s">
        <v>1630</v>
      </c>
      <c r="D1536" s="137" t="s">
        <v>157</v>
      </c>
      <c r="E1536" s="138" t="s">
        <v>1631</v>
      </c>
      <c r="F1536" s="139" t="s">
        <v>1632</v>
      </c>
      <c r="G1536" s="140" t="s">
        <v>178</v>
      </c>
      <c r="H1536" s="141">
        <v>34.44</v>
      </c>
      <c r="I1536" s="142"/>
      <c r="J1536" s="143">
        <v>0</v>
      </c>
      <c r="K1536" s="144"/>
      <c r="L1536" s="32"/>
      <c r="M1536" s="145" t="s">
        <v>1</v>
      </c>
      <c r="N1536" s="146" t="s">
        <v>42</v>
      </c>
      <c r="P1536" s="147">
        <f>O1536*H1536</f>
        <v>0</v>
      </c>
      <c r="Q1536" s="147">
        <v>1.0000000000000001E-5</v>
      </c>
      <c r="R1536" s="147">
        <f>Q1536*H1536</f>
        <v>3.4440000000000002E-4</v>
      </c>
      <c r="S1536" s="147">
        <v>0</v>
      </c>
      <c r="T1536" s="148">
        <f>S1536*H1536</f>
        <v>0</v>
      </c>
      <c r="AR1536" s="149" t="s">
        <v>403</v>
      </c>
      <c r="AT1536" s="149" t="s">
        <v>157</v>
      </c>
      <c r="AU1536" s="149" t="s">
        <v>89</v>
      </c>
      <c r="AY1536" s="17" t="s">
        <v>156</v>
      </c>
      <c r="BE1536" s="150">
        <f>IF(N1536="základná",J1536,0)</f>
        <v>0</v>
      </c>
      <c r="BF1536" s="150">
        <f>IF(N1536="znížená",J1536,0)</f>
        <v>0</v>
      </c>
      <c r="BG1536" s="150">
        <f>IF(N1536="zákl. prenesená",J1536,0)</f>
        <v>0</v>
      </c>
      <c r="BH1536" s="150">
        <f>IF(N1536="zníž. prenesená",J1536,0)</f>
        <v>0</v>
      </c>
      <c r="BI1536" s="150">
        <f>IF(N1536="nulová",J1536,0)</f>
        <v>0</v>
      </c>
      <c r="BJ1536" s="17" t="s">
        <v>89</v>
      </c>
      <c r="BK1536" s="150">
        <f>ROUND(I1536*H1536,2)</f>
        <v>0</v>
      </c>
      <c r="BL1536" s="17" t="s">
        <v>403</v>
      </c>
      <c r="BM1536" s="149" t="s">
        <v>1633</v>
      </c>
    </row>
    <row r="1537" spans="2:65" s="11" customFormat="1">
      <c r="B1537" s="151"/>
      <c r="D1537" s="152" t="s">
        <v>160</v>
      </c>
      <c r="E1537" s="153" t="s">
        <v>1</v>
      </c>
      <c r="F1537" s="154" t="s">
        <v>1634</v>
      </c>
      <c r="H1537" s="153" t="s">
        <v>1</v>
      </c>
      <c r="I1537" s="155"/>
      <c r="L1537" s="151"/>
      <c r="M1537" s="156"/>
      <c r="T1537" s="157"/>
      <c r="AT1537" s="153" t="s">
        <v>160</v>
      </c>
      <c r="AU1537" s="153" t="s">
        <v>89</v>
      </c>
      <c r="AV1537" s="11" t="s">
        <v>82</v>
      </c>
      <c r="AW1537" s="11" t="s">
        <v>31</v>
      </c>
      <c r="AX1537" s="11" t="s">
        <v>76</v>
      </c>
      <c r="AY1537" s="153" t="s">
        <v>156</v>
      </c>
    </row>
    <row r="1538" spans="2:65" s="11" customFormat="1">
      <c r="B1538" s="151"/>
      <c r="D1538" s="152" t="s">
        <v>160</v>
      </c>
      <c r="E1538" s="153" t="s">
        <v>1</v>
      </c>
      <c r="F1538" s="154" t="s">
        <v>1635</v>
      </c>
      <c r="H1538" s="153" t="s">
        <v>1</v>
      </c>
      <c r="I1538" s="155"/>
      <c r="L1538" s="151"/>
      <c r="M1538" s="156"/>
      <c r="T1538" s="157"/>
      <c r="AT1538" s="153" t="s">
        <v>160</v>
      </c>
      <c r="AU1538" s="153" t="s">
        <v>89</v>
      </c>
      <c r="AV1538" s="11" t="s">
        <v>82</v>
      </c>
      <c r="AW1538" s="11" t="s">
        <v>31</v>
      </c>
      <c r="AX1538" s="11" t="s">
        <v>76</v>
      </c>
      <c r="AY1538" s="153" t="s">
        <v>156</v>
      </c>
    </row>
    <row r="1539" spans="2:65" s="12" customFormat="1">
      <c r="B1539" s="158"/>
      <c r="D1539" s="152" t="s">
        <v>160</v>
      </c>
      <c r="E1539" s="159" t="s">
        <v>1</v>
      </c>
      <c r="F1539" s="160" t="s">
        <v>1636</v>
      </c>
      <c r="H1539" s="161">
        <v>21</v>
      </c>
      <c r="I1539" s="162"/>
      <c r="L1539" s="158"/>
      <c r="M1539" s="163"/>
      <c r="T1539" s="164"/>
      <c r="AT1539" s="159" t="s">
        <v>160</v>
      </c>
      <c r="AU1539" s="159" t="s">
        <v>89</v>
      </c>
      <c r="AV1539" s="12" t="s">
        <v>89</v>
      </c>
      <c r="AW1539" s="12" t="s">
        <v>31</v>
      </c>
      <c r="AX1539" s="12" t="s">
        <v>76</v>
      </c>
      <c r="AY1539" s="159" t="s">
        <v>156</v>
      </c>
    </row>
    <row r="1540" spans="2:65" s="11" customFormat="1">
      <c r="B1540" s="151"/>
      <c r="D1540" s="152" t="s">
        <v>160</v>
      </c>
      <c r="E1540" s="153" t="s">
        <v>1</v>
      </c>
      <c r="F1540" s="154" t="s">
        <v>1637</v>
      </c>
      <c r="H1540" s="153" t="s">
        <v>1</v>
      </c>
      <c r="I1540" s="155"/>
      <c r="L1540" s="151"/>
      <c r="M1540" s="156"/>
      <c r="T1540" s="157"/>
      <c r="AT1540" s="153" t="s">
        <v>160</v>
      </c>
      <c r="AU1540" s="153" t="s">
        <v>89</v>
      </c>
      <c r="AV1540" s="11" t="s">
        <v>82</v>
      </c>
      <c r="AW1540" s="11" t="s">
        <v>31</v>
      </c>
      <c r="AX1540" s="11" t="s">
        <v>76</v>
      </c>
      <c r="AY1540" s="153" t="s">
        <v>156</v>
      </c>
    </row>
    <row r="1541" spans="2:65" s="12" customFormat="1">
      <c r="B1541" s="158"/>
      <c r="D1541" s="152" t="s">
        <v>160</v>
      </c>
      <c r="E1541" s="159" t="s">
        <v>1</v>
      </c>
      <c r="F1541" s="160" t="s">
        <v>1638</v>
      </c>
      <c r="H1541" s="161">
        <v>13.44</v>
      </c>
      <c r="I1541" s="162"/>
      <c r="L1541" s="158"/>
      <c r="M1541" s="163"/>
      <c r="T1541" s="164"/>
      <c r="AT1541" s="159" t="s">
        <v>160</v>
      </c>
      <c r="AU1541" s="159" t="s">
        <v>89</v>
      </c>
      <c r="AV1541" s="12" t="s">
        <v>89</v>
      </c>
      <c r="AW1541" s="12" t="s">
        <v>31</v>
      </c>
      <c r="AX1541" s="12" t="s">
        <v>76</v>
      </c>
      <c r="AY1541" s="159" t="s">
        <v>156</v>
      </c>
    </row>
    <row r="1542" spans="2:65" s="15" customFormat="1">
      <c r="B1542" s="193"/>
      <c r="D1542" s="152" t="s">
        <v>160</v>
      </c>
      <c r="E1542" s="194" t="s">
        <v>1</v>
      </c>
      <c r="F1542" s="195" t="s">
        <v>1639</v>
      </c>
      <c r="H1542" s="196">
        <v>34.44</v>
      </c>
      <c r="I1542" s="197"/>
      <c r="L1542" s="193"/>
      <c r="M1542" s="198"/>
      <c r="T1542" s="199"/>
      <c r="AT1542" s="194" t="s">
        <v>160</v>
      </c>
      <c r="AU1542" s="194" t="s">
        <v>89</v>
      </c>
      <c r="AV1542" s="15" t="s">
        <v>163</v>
      </c>
      <c r="AW1542" s="15" t="s">
        <v>31</v>
      </c>
      <c r="AX1542" s="15" t="s">
        <v>76</v>
      </c>
      <c r="AY1542" s="194" t="s">
        <v>156</v>
      </c>
    </row>
    <row r="1543" spans="2:65" s="13" customFormat="1">
      <c r="B1543" s="165"/>
      <c r="D1543" s="152" t="s">
        <v>160</v>
      </c>
      <c r="E1543" s="166" t="s">
        <v>1</v>
      </c>
      <c r="F1543" s="167" t="s">
        <v>161</v>
      </c>
      <c r="H1543" s="168">
        <v>34.44</v>
      </c>
      <c r="I1543" s="169"/>
      <c r="L1543" s="165"/>
      <c r="M1543" s="170"/>
      <c r="T1543" s="171"/>
      <c r="AT1543" s="166" t="s">
        <v>160</v>
      </c>
      <c r="AU1543" s="166" t="s">
        <v>89</v>
      </c>
      <c r="AV1543" s="13" t="s">
        <v>155</v>
      </c>
      <c r="AW1543" s="13" t="s">
        <v>31</v>
      </c>
      <c r="AX1543" s="13" t="s">
        <v>82</v>
      </c>
      <c r="AY1543" s="166" t="s">
        <v>156</v>
      </c>
    </row>
    <row r="1544" spans="2:65" s="1" customFormat="1" ht="33" customHeight="1">
      <c r="B1544" s="136"/>
      <c r="C1544" s="137" t="s">
        <v>1640</v>
      </c>
      <c r="D1544" s="137" t="s">
        <v>157</v>
      </c>
      <c r="E1544" s="138" t="s">
        <v>1641</v>
      </c>
      <c r="F1544" s="139" t="s">
        <v>1642</v>
      </c>
      <c r="G1544" s="140" t="s">
        <v>1643</v>
      </c>
      <c r="H1544" s="141">
        <v>500</v>
      </c>
      <c r="I1544" s="142"/>
      <c r="J1544" s="143">
        <v>0</v>
      </c>
      <c r="K1544" s="144"/>
      <c r="L1544" s="32"/>
      <c r="M1544" s="145" t="s">
        <v>1</v>
      </c>
      <c r="N1544" s="146" t="s">
        <v>42</v>
      </c>
      <c r="P1544" s="147">
        <f>O1544*H1544</f>
        <v>0</v>
      </c>
      <c r="Q1544" s="147">
        <v>5.0000000000000002E-5</v>
      </c>
      <c r="R1544" s="147">
        <f>Q1544*H1544</f>
        <v>2.5000000000000001E-2</v>
      </c>
      <c r="S1544" s="147">
        <v>1E-3</v>
      </c>
      <c r="T1544" s="148">
        <f>S1544*H1544</f>
        <v>0.5</v>
      </c>
      <c r="AR1544" s="149" t="s">
        <v>403</v>
      </c>
      <c r="AT1544" s="149" t="s">
        <v>157</v>
      </c>
      <c r="AU1544" s="149" t="s">
        <v>89</v>
      </c>
      <c r="AY1544" s="17" t="s">
        <v>156</v>
      </c>
      <c r="BE1544" s="150">
        <f>IF(N1544="základná",J1544,0)</f>
        <v>0</v>
      </c>
      <c r="BF1544" s="150">
        <f>IF(N1544="znížená",J1544,0)</f>
        <v>0</v>
      </c>
      <c r="BG1544" s="150">
        <f>IF(N1544="zákl. prenesená",J1544,0)</f>
        <v>0</v>
      </c>
      <c r="BH1544" s="150">
        <f>IF(N1544="zníž. prenesená",J1544,0)</f>
        <v>0</v>
      </c>
      <c r="BI1544" s="150">
        <f>IF(N1544="nulová",J1544,0)</f>
        <v>0</v>
      </c>
      <c r="BJ1544" s="17" t="s">
        <v>89</v>
      </c>
      <c r="BK1544" s="150">
        <f>ROUND(I1544*H1544,2)</f>
        <v>0</v>
      </c>
      <c r="BL1544" s="17" t="s">
        <v>403</v>
      </c>
      <c r="BM1544" s="149" t="s">
        <v>1644</v>
      </c>
    </row>
    <row r="1545" spans="2:65" s="11" customFormat="1" ht="22.5">
      <c r="B1545" s="151"/>
      <c r="D1545" s="152" t="s">
        <v>160</v>
      </c>
      <c r="E1545" s="153" t="s">
        <v>1</v>
      </c>
      <c r="F1545" s="154" t="s">
        <v>1645</v>
      </c>
      <c r="H1545" s="153" t="s">
        <v>1</v>
      </c>
      <c r="I1545" s="155"/>
      <c r="L1545" s="151"/>
      <c r="M1545" s="156"/>
      <c r="T1545" s="157"/>
      <c r="AT1545" s="153" t="s">
        <v>160</v>
      </c>
      <c r="AU1545" s="153" t="s">
        <v>89</v>
      </c>
      <c r="AV1545" s="11" t="s">
        <v>82</v>
      </c>
      <c r="AW1545" s="11" t="s">
        <v>31</v>
      </c>
      <c r="AX1545" s="11" t="s">
        <v>76</v>
      </c>
      <c r="AY1545" s="153" t="s">
        <v>156</v>
      </c>
    </row>
    <row r="1546" spans="2:65" s="12" customFormat="1">
      <c r="B1546" s="158"/>
      <c r="D1546" s="152" t="s">
        <v>160</v>
      </c>
      <c r="E1546" s="159" t="s">
        <v>1</v>
      </c>
      <c r="F1546" s="160" t="s">
        <v>1646</v>
      </c>
      <c r="H1546" s="161">
        <v>150</v>
      </c>
      <c r="I1546" s="162"/>
      <c r="L1546" s="158"/>
      <c r="M1546" s="163"/>
      <c r="T1546" s="164"/>
      <c r="AT1546" s="159" t="s">
        <v>160</v>
      </c>
      <c r="AU1546" s="159" t="s">
        <v>89</v>
      </c>
      <c r="AV1546" s="12" t="s">
        <v>89</v>
      </c>
      <c r="AW1546" s="12" t="s">
        <v>31</v>
      </c>
      <c r="AX1546" s="12" t="s">
        <v>76</v>
      </c>
      <c r="AY1546" s="159" t="s">
        <v>156</v>
      </c>
    </row>
    <row r="1547" spans="2:65" s="15" customFormat="1">
      <c r="B1547" s="193"/>
      <c r="D1547" s="152" t="s">
        <v>160</v>
      </c>
      <c r="E1547" s="194" t="s">
        <v>1</v>
      </c>
      <c r="F1547" s="195" t="s">
        <v>278</v>
      </c>
      <c r="H1547" s="196">
        <v>150</v>
      </c>
      <c r="I1547" s="197"/>
      <c r="L1547" s="193"/>
      <c r="M1547" s="198"/>
      <c r="T1547" s="199"/>
      <c r="AT1547" s="194" t="s">
        <v>160</v>
      </c>
      <c r="AU1547" s="194" t="s">
        <v>89</v>
      </c>
      <c r="AV1547" s="15" t="s">
        <v>163</v>
      </c>
      <c r="AW1547" s="15" t="s">
        <v>31</v>
      </c>
      <c r="AX1547" s="15" t="s">
        <v>76</v>
      </c>
      <c r="AY1547" s="194" t="s">
        <v>156</v>
      </c>
    </row>
    <row r="1548" spans="2:65" s="11" customFormat="1">
      <c r="B1548" s="151"/>
      <c r="D1548" s="152" t="s">
        <v>160</v>
      </c>
      <c r="E1548" s="153" t="s">
        <v>1</v>
      </c>
      <c r="F1548" s="154" t="s">
        <v>1647</v>
      </c>
      <c r="H1548" s="153" t="s">
        <v>1</v>
      </c>
      <c r="I1548" s="155"/>
      <c r="L1548" s="151"/>
      <c r="M1548" s="156"/>
      <c r="T1548" s="157"/>
      <c r="AT1548" s="153" t="s">
        <v>160</v>
      </c>
      <c r="AU1548" s="153" t="s">
        <v>89</v>
      </c>
      <c r="AV1548" s="11" t="s">
        <v>82</v>
      </c>
      <c r="AW1548" s="11" t="s">
        <v>31</v>
      </c>
      <c r="AX1548" s="11" t="s">
        <v>76</v>
      </c>
      <c r="AY1548" s="153" t="s">
        <v>156</v>
      </c>
    </row>
    <row r="1549" spans="2:65" s="12" customFormat="1">
      <c r="B1549" s="158"/>
      <c r="D1549" s="152" t="s">
        <v>160</v>
      </c>
      <c r="E1549" s="159" t="s">
        <v>1</v>
      </c>
      <c r="F1549" s="160" t="s">
        <v>1648</v>
      </c>
      <c r="H1549" s="161">
        <v>120</v>
      </c>
      <c r="I1549" s="162"/>
      <c r="L1549" s="158"/>
      <c r="M1549" s="163"/>
      <c r="T1549" s="164"/>
      <c r="AT1549" s="159" t="s">
        <v>160</v>
      </c>
      <c r="AU1549" s="159" t="s">
        <v>89</v>
      </c>
      <c r="AV1549" s="12" t="s">
        <v>89</v>
      </c>
      <c r="AW1549" s="12" t="s">
        <v>31</v>
      </c>
      <c r="AX1549" s="12" t="s">
        <v>76</v>
      </c>
      <c r="AY1549" s="159" t="s">
        <v>156</v>
      </c>
    </row>
    <row r="1550" spans="2:65" s="15" customFormat="1">
      <c r="B1550" s="193"/>
      <c r="D1550" s="152" t="s">
        <v>160</v>
      </c>
      <c r="E1550" s="194" t="s">
        <v>1</v>
      </c>
      <c r="F1550" s="195" t="s">
        <v>1649</v>
      </c>
      <c r="H1550" s="196">
        <v>120</v>
      </c>
      <c r="I1550" s="197"/>
      <c r="L1550" s="193"/>
      <c r="M1550" s="198"/>
      <c r="T1550" s="199"/>
      <c r="AT1550" s="194" t="s">
        <v>160</v>
      </c>
      <c r="AU1550" s="194" t="s">
        <v>89</v>
      </c>
      <c r="AV1550" s="15" t="s">
        <v>163</v>
      </c>
      <c r="AW1550" s="15" t="s">
        <v>31</v>
      </c>
      <c r="AX1550" s="15" t="s">
        <v>76</v>
      </c>
      <c r="AY1550" s="194" t="s">
        <v>156</v>
      </c>
    </row>
    <row r="1551" spans="2:65" s="11" customFormat="1">
      <c r="B1551" s="151"/>
      <c r="D1551" s="152" t="s">
        <v>160</v>
      </c>
      <c r="E1551" s="153" t="s">
        <v>1</v>
      </c>
      <c r="F1551" s="154" t="s">
        <v>1650</v>
      </c>
      <c r="H1551" s="153" t="s">
        <v>1</v>
      </c>
      <c r="I1551" s="155"/>
      <c r="L1551" s="151"/>
      <c r="M1551" s="156"/>
      <c r="T1551" s="157"/>
      <c r="AT1551" s="153" t="s">
        <v>160</v>
      </c>
      <c r="AU1551" s="153" t="s">
        <v>89</v>
      </c>
      <c r="AV1551" s="11" t="s">
        <v>82</v>
      </c>
      <c r="AW1551" s="11" t="s">
        <v>31</v>
      </c>
      <c r="AX1551" s="11" t="s">
        <v>76</v>
      </c>
      <c r="AY1551" s="153" t="s">
        <v>156</v>
      </c>
    </row>
    <row r="1552" spans="2:65" s="12" customFormat="1">
      <c r="B1552" s="158"/>
      <c r="D1552" s="152" t="s">
        <v>160</v>
      </c>
      <c r="E1552" s="159" t="s">
        <v>1</v>
      </c>
      <c r="F1552" s="160" t="s">
        <v>1651</v>
      </c>
      <c r="H1552" s="161">
        <v>165</v>
      </c>
      <c r="I1552" s="162"/>
      <c r="L1552" s="158"/>
      <c r="M1552" s="163"/>
      <c r="T1552" s="164"/>
      <c r="AT1552" s="159" t="s">
        <v>160</v>
      </c>
      <c r="AU1552" s="159" t="s">
        <v>89</v>
      </c>
      <c r="AV1552" s="12" t="s">
        <v>89</v>
      </c>
      <c r="AW1552" s="12" t="s">
        <v>31</v>
      </c>
      <c r="AX1552" s="12" t="s">
        <v>76</v>
      </c>
      <c r="AY1552" s="159" t="s">
        <v>156</v>
      </c>
    </row>
    <row r="1553" spans="2:65" s="15" customFormat="1">
      <c r="B1553" s="193"/>
      <c r="D1553" s="152" t="s">
        <v>160</v>
      </c>
      <c r="E1553" s="194" t="s">
        <v>1</v>
      </c>
      <c r="F1553" s="195" t="s">
        <v>1652</v>
      </c>
      <c r="H1553" s="196">
        <v>165</v>
      </c>
      <c r="I1553" s="197"/>
      <c r="L1553" s="193"/>
      <c r="M1553" s="198"/>
      <c r="T1553" s="199"/>
      <c r="AT1553" s="194" t="s">
        <v>160</v>
      </c>
      <c r="AU1553" s="194" t="s">
        <v>89</v>
      </c>
      <c r="AV1553" s="15" t="s">
        <v>163</v>
      </c>
      <c r="AW1553" s="15" t="s">
        <v>31</v>
      </c>
      <c r="AX1553" s="15" t="s">
        <v>76</v>
      </c>
      <c r="AY1553" s="194" t="s">
        <v>156</v>
      </c>
    </row>
    <row r="1554" spans="2:65" s="11" customFormat="1">
      <c r="B1554" s="151"/>
      <c r="D1554" s="152" t="s">
        <v>160</v>
      </c>
      <c r="E1554" s="153" t="s">
        <v>1</v>
      </c>
      <c r="F1554" s="154" t="s">
        <v>1653</v>
      </c>
      <c r="H1554" s="153" t="s">
        <v>1</v>
      </c>
      <c r="I1554" s="155"/>
      <c r="L1554" s="151"/>
      <c r="M1554" s="156"/>
      <c r="T1554" s="157"/>
      <c r="AT1554" s="153" t="s">
        <v>160</v>
      </c>
      <c r="AU1554" s="153" t="s">
        <v>89</v>
      </c>
      <c r="AV1554" s="11" t="s">
        <v>82</v>
      </c>
      <c r="AW1554" s="11" t="s">
        <v>31</v>
      </c>
      <c r="AX1554" s="11" t="s">
        <v>76</v>
      </c>
      <c r="AY1554" s="153" t="s">
        <v>156</v>
      </c>
    </row>
    <row r="1555" spans="2:65" s="12" customFormat="1">
      <c r="B1555" s="158"/>
      <c r="D1555" s="152" t="s">
        <v>160</v>
      </c>
      <c r="E1555" s="159" t="s">
        <v>1</v>
      </c>
      <c r="F1555" s="160" t="s">
        <v>1226</v>
      </c>
      <c r="H1555" s="161">
        <v>65</v>
      </c>
      <c r="I1555" s="162"/>
      <c r="L1555" s="158"/>
      <c r="M1555" s="163"/>
      <c r="T1555" s="164"/>
      <c r="AT1555" s="159" t="s">
        <v>160</v>
      </c>
      <c r="AU1555" s="159" t="s">
        <v>89</v>
      </c>
      <c r="AV1555" s="12" t="s">
        <v>89</v>
      </c>
      <c r="AW1555" s="12" t="s">
        <v>31</v>
      </c>
      <c r="AX1555" s="12" t="s">
        <v>76</v>
      </c>
      <c r="AY1555" s="159" t="s">
        <v>156</v>
      </c>
    </row>
    <row r="1556" spans="2:65" s="15" customFormat="1">
      <c r="B1556" s="193"/>
      <c r="D1556" s="152" t="s">
        <v>160</v>
      </c>
      <c r="E1556" s="194" t="s">
        <v>1</v>
      </c>
      <c r="F1556" s="195" t="s">
        <v>278</v>
      </c>
      <c r="H1556" s="196">
        <v>65</v>
      </c>
      <c r="I1556" s="197"/>
      <c r="L1556" s="193"/>
      <c r="M1556" s="198"/>
      <c r="T1556" s="199"/>
      <c r="AT1556" s="194" t="s">
        <v>160</v>
      </c>
      <c r="AU1556" s="194" t="s">
        <v>89</v>
      </c>
      <c r="AV1556" s="15" t="s">
        <v>163</v>
      </c>
      <c r="AW1556" s="15" t="s">
        <v>31</v>
      </c>
      <c r="AX1556" s="15" t="s">
        <v>76</v>
      </c>
      <c r="AY1556" s="194" t="s">
        <v>156</v>
      </c>
    </row>
    <row r="1557" spans="2:65" s="13" customFormat="1">
      <c r="B1557" s="165"/>
      <c r="D1557" s="152" t="s">
        <v>160</v>
      </c>
      <c r="E1557" s="166" t="s">
        <v>1</v>
      </c>
      <c r="F1557" s="167" t="s">
        <v>161</v>
      </c>
      <c r="H1557" s="168">
        <v>500</v>
      </c>
      <c r="I1557" s="169"/>
      <c r="L1557" s="165"/>
      <c r="M1557" s="170"/>
      <c r="T1557" s="171"/>
      <c r="AT1557" s="166" t="s">
        <v>160</v>
      </c>
      <c r="AU1557" s="166" t="s">
        <v>89</v>
      </c>
      <c r="AV1557" s="13" t="s">
        <v>155</v>
      </c>
      <c r="AW1557" s="13" t="s">
        <v>31</v>
      </c>
      <c r="AX1557" s="13" t="s">
        <v>82</v>
      </c>
      <c r="AY1557" s="166" t="s">
        <v>156</v>
      </c>
    </row>
    <row r="1558" spans="2:65" s="1" customFormat="1" ht="16.5" customHeight="1">
      <c r="B1558" s="136"/>
      <c r="C1558" s="137" t="s">
        <v>1654</v>
      </c>
      <c r="D1558" s="137" t="s">
        <v>157</v>
      </c>
      <c r="E1558" s="138" t="s">
        <v>1655</v>
      </c>
      <c r="F1558" s="139" t="s">
        <v>1656</v>
      </c>
      <c r="G1558" s="140" t="s">
        <v>165</v>
      </c>
      <c r="H1558" s="141">
        <v>30</v>
      </c>
      <c r="I1558" s="142"/>
      <c r="J1558" s="143">
        <v>0</v>
      </c>
      <c r="K1558" s="144"/>
      <c r="L1558" s="32"/>
      <c r="M1558" s="145" t="s">
        <v>1</v>
      </c>
      <c r="N1558" s="146" t="s">
        <v>42</v>
      </c>
      <c r="P1558" s="147">
        <f>O1558*H1558</f>
        <v>0</v>
      </c>
      <c r="Q1558" s="147">
        <v>0</v>
      </c>
      <c r="R1558" s="147">
        <f>Q1558*H1558</f>
        <v>0</v>
      </c>
      <c r="S1558" s="147">
        <v>0</v>
      </c>
      <c r="T1558" s="148">
        <f>S1558*H1558</f>
        <v>0</v>
      </c>
      <c r="AR1558" s="149" t="s">
        <v>988</v>
      </c>
      <c r="AT1558" s="149" t="s">
        <v>157</v>
      </c>
      <c r="AU1558" s="149" t="s">
        <v>89</v>
      </c>
      <c r="AY1558" s="17" t="s">
        <v>156</v>
      </c>
      <c r="BE1558" s="150">
        <f>IF(N1558="základná",J1558,0)</f>
        <v>0</v>
      </c>
      <c r="BF1558" s="150">
        <f>IF(N1558="znížená",J1558,0)</f>
        <v>0</v>
      </c>
      <c r="BG1558" s="150">
        <f>IF(N1558="zákl. prenesená",J1558,0)</f>
        <v>0</v>
      </c>
      <c r="BH1558" s="150">
        <f>IF(N1558="zníž. prenesená",J1558,0)</f>
        <v>0</v>
      </c>
      <c r="BI1558" s="150">
        <f>IF(N1558="nulová",J1558,0)</f>
        <v>0</v>
      </c>
      <c r="BJ1558" s="17" t="s">
        <v>89</v>
      </c>
      <c r="BK1558" s="150">
        <f>ROUND(I1558*H1558,2)</f>
        <v>0</v>
      </c>
      <c r="BL1558" s="17" t="s">
        <v>988</v>
      </c>
      <c r="BM1558" s="149" t="s">
        <v>1657</v>
      </c>
    </row>
    <row r="1559" spans="2:65" s="11" customFormat="1">
      <c r="B1559" s="151"/>
      <c r="D1559" s="152" t="s">
        <v>160</v>
      </c>
      <c r="E1559" s="153" t="s">
        <v>1</v>
      </c>
      <c r="F1559" s="154" t="s">
        <v>1658</v>
      </c>
      <c r="H1559" s="153" t="s">
        <v>1</v>
      </c>
      <c r="I1559" s="155"/>
      <c r="L1559" s="151"/>
      <c r="M1559" s="156"/>
      <c r="T1559" s="157"/>
      <c r="AT1559" s="153" t="s">
        <v>160</v>
      </c>
      <c r="AU1559" s="153" t="s">
        <v>89</v>
      </c>
      <c r="AV1559" s="11" t="s">
        <v>82</v>
      </c>
      <c r="AW1559" s="11" t="s">
        <v>31</v>
      </c>
      <c r="AX1559" s="11" t="s">
        <v>76</v>
      </c>
      <c r="AY1559" s="153" t="s">
        <v>156</v>
      </c>
    </row>
    <row r="1560" spans="2:65" s="12" customFormat="1">
      <c r="B1560" s="158"/>
      <c r="D1560" s="152" t="s">
        <v>160</v>
      </c>
      <c r="E1560" s="159" t="s">
        <v>1</v>
      </c>
      <c r="F1560" s="160" t="s">
        <v>633</v>
      </c>
      <c r="H1560" s="161">
        <v>30</v>
      </c>
      <c r="I1560" s="162"/>
      <c r="L1560" s="158"/>
      <c r="M1560" s="163"/>
      <c r="T1560" s="164"/>
      <c r="AT1560" s="159" t="s">
        <v>160</v>
      </c>
      <c r="AU1560" s="159" t="s">
        <v>89</v>
      </c>
      <c r="AV1560" s="12" t="s">
        <v>89</v>
      </c>
      <c r="AW1560" s="12" t="s">
        <v>31</v>
      </c>
      <c r="AX1560" s="12" t="s">
        <v>76</v>
      </c>
      <c r="AY1560" s="159" t="s">
        <v>156</v>
      </c>
    </row>
    <row r="1561" spans="2:65" s="13" customFormat="1">
      <c r="B1561" s="165"/>
      <c r="D1561" s="152" t="s">
        <v>160</v>
      </c>
      <c r="E1561" s="166" t="s">
        <v>1</v>
      </c>
      <c r="F1561" s="167" t="s">
        <v>161</v>
      </c>
      <c r="H1561" s="168">
        <v>30</v>
      </c>
      <c r="I1561" s="169"/>
      <c r="L1561" s="165"/>
      <c r="M1561" s="170"/>
      <c r="T1561" s="171"/>
      <c r="AT1561" s="166" t="s">
        <v>160</v>
      </c>
      <c r="AU1561" s="166" t="s">
        <v>89</v>
      </c>
      <c r="AV1561" s="13" t="s">
        <v>155</v>
      </c>
      <c r="AW1561" s="13" t="s">
        <v>31</v>
      </c>
      <c r="AX1561" s="13" t="s">
        <v>82</v>
      </c>
      <c r="AY1561" s="166" t="s">
        <v>156</v>
      </c>
    </row>
    <row r="1562" spans="2:65" s="1" customFormat="1" ht="16.5" customHeight="1">
      <c r="B1562" s="136"/>
      <c r="C1562" s="137" t="s">
        <v>1659</v>
      </c>
      <c r="D1562" s="137" t="s">
        <v>157</v>
      </c>
      <c r="E1562" s="138" t="s">
        <v>1509</v>
      </c>
      <c r="F1562" s="139" t="s">
        <v>1510</v>
      </c>
      <c r="G1562" s="140" t="s">
        <v>333</v>
      </c>
      <c r="H1562" s="141">
        <v>1</v>
      </c>
      <c r="I1562" s="142"/>
      <c r="J1562" s="143">
        <v>0</v>
      </c>
      <c r="K1562" s="144"/>
      <c r="L1562" s="32"/>
      <c r="M1562" s="145" t="s">
        <v>1</v>
      </c>
      <c r="N1562" s="146" t="s">
        <v>42</v>
      </c>
      <c r="P1562" s="147">
        <f>O1562*H1562</f>
        <v>0</v>
      </c>
      <c r="Q1562" s="147">
        <v>0</v>
      </c>
      <c r="R1562" s="147">
        <f>Q1562*H1562</f>
        <v>0</v>
      </c>
      <c r="S1562" s="147">
        <v>0</v>
      </c>
      <c r="T1562" s="148">
        <f>S1562*H1562</f>
        <v>0</v>
      </c>
      <c r="AR1562" s="149" t="s">
        <v>155</v>
      </c>
      <c r="AT1562" s="149" t="s">
        <v>157</v>
      </c>
      <c r="AU1562" s="149" t="s">
        <v>89</v>
      </c>
      <c r="AY1562" s="17" t="s">
        <v>156</v>
      </c>
      <c r="BE1562" s="150">
        <f>IF(N1562="základná",J1562,0)</f>
        <v>0</v>
      </c>
      <c r="BF1562" s="150">
        <f>IF(N1562="znížená",J1562,0)</f>
        <v>0</v>
      </c>
      <c r="BG1562" s="150">
        <f>IF(N1562="zákl. prenesená",J1562,0)</f>
        <v>0</v>
      </c>
      <c r="BH1562" s="150">
        <f>IF(N1562="zníž. prenesená",J1562,0)</f>
        <v>0</v>
      </c>
      <c r="BI1562" s="150">
        <f>IF(N1562="nulová",J1562,0)</f>
        <v>0</v>
      </c>
      <c r="BJ1562" s="17" t="s">
        <v>89</v>
      </c>
      <c r="BK1562" s="150">
        <f>ROUND(I1562*H1562,2)</f>
        <v>0</v>
      </c>
      <c r="BL1562" s="17" t="s">
        <v>155</v>
      </c>
      <c r="BM1562" s="149" t="s">
        <v>1660</v>
      </c>
    </row>
    <row r="1563" spans="2:65" s="12" customFormat="1">
      <c r="B1563" s="158"/>
      <c r="D1563" s="152" t="s">
        <v>160</v>
      </c>
      <c r="E1563" s="159" t="s">
        <v>1</v>
      </c>
      <c r="F1563" s="160" t="s">
        <v>82</v>
      </c>
      <c r="H1563" s="161">
        <v>1</v>
      </c>
      <c r="I1563" s="162"/>
      <c r="L1563" s="158"/>
      <c r="M1563" s="163"/>
      <c r="T1563" s="164"/>
      <c r="AT1563" s="159" t="s">
        <v>160</v>
      </c>
      <c r="AU1563" s="159" t="s">
        <v>89</v>
      </c>
      <c r="AV1563" s="12" t="s">
        <v>89</v>
      </c>
      <c r="AW1563" s="12" t="s">
        <v>31</v>
      </c>
      <c r="AX1563" s="12" t="s">
        <v>76</v>
      </c>
      <c r="AY1563" s="159" t="s">
        <v>156</v>
      </c>
    </row>
    <row r="1564" spans="2:65" s="13" customFormat="1">
      <c r="B1564" s="165"/>
      <c r="D1564" s="152" t="s">
        <v>160</v>
      </c>
      <c r="E1564" s="166" t="s">
        <v>1</v>
      </c>
      <c r="F1564" s="167" t="s">
        <v>161</v>
      </c>
      <c r="H1564" s="168">
        <v>1</v>
      </c>
      <c r="I1564" s="169"/>
      <c r="L1564" s="165"/>
      <c r="M1564" s="170"/>
      <c r="T1564" s="171"/>
      <c r="AT1564" s="166" t="s">
        <v>160</v>
      </c>
      <c r="AU1564" s="166" t="s">
        <v>89</v>
      </c>
      <c r="AV1564" s="13" t="s">
        <v>155</v>
      </c>
      <c r="AW1564" s="13" t="s">
        <v>31</v>
      </c>
      <c r="AX1564" s="13" t="s">
        <v>82</v>
      </c>
      <c r="AY1564" s="166" t="s">
        <v>156</v>
      </c>
    </row>
    <row r="1565" spans="2:65" s="10" customFormat="1" ht="22.9" customHeight="1">
      <c r="B1565" s="126"/>
      <c r="D1565" s="127" t="s">
        <v>75</v>
      </c>
      <c r="E1565" s="191" t="s">
        <v>1661</v>
      </c>
      <c r="F1565" s="191" t="s">
        <v>1662</v>
      </c>
      <c r="I1565" s="129"/>
      <c r="J1565" s="192">
        <v>0</v>
      </c>
      <c r="L1565" s="126"/>
      <c r="M1565" s="131"/>
      <c r="P1565" s="132">
        <f>SUM(P1566:P1609)</f>
        <v>0</v>
      </c>
      <c r="R1565" s="132">
        <f>SUM(R1566:R1609)</f>
        <v>0</v>
      </c>
      <c r="T1565" s="133">
        <f>SUM(T1566:T1609)</f>
        <v>0.84947099999999998</v>
      </c>
      <c r="AR1565" s="127" t="s">
        <v>89</v>
      </c>
      <c r="AT1565" s="134" t="s">
        <v>75</v>
      </c>
      <c r="AU1565" s="134" t="s">
        <v>82</v>
      </c>
      <c r="AY1565" s="127" t="s">
        <v>156</v>
      </c>
      <c r="BK1565" s="135">
        <f>SUM(BK1566:BK1609)</f>
        <v>0</v>
      </c>
    </row>
    <row r="1566" spans="2:65" s="1" customFormat="1" ht="24.2" customHeight="1">
      <c r="B1566" s="136"/>
      <c r="C1566" s="137" t="s">
        <v>1663</v>
      </c>
      <c r="D1566" s="137" t="s">
        <v>157</v>
      </c>
      <c r="E1566" s="138" t="s">
        <v>1664</v>
      </c>
      <c r="F1566" s="139" t="s">
        <v>1665</v>
      </c>
      <c r="G1566" s="140" t="s">
        <v>178</v>
      </c>
      <c r="H1566" s="141">
        <v>1</v>
      </c>
      <c r="I1566" s="142"/>
      <c r="J1566" s="143">
        <v>0</v>
      </c>
      <c r="K1566" s="144"/>
      <c r="L1566" s="32"/>
      <c r="M1566" s="145" t="s">
        <v>1</v>
      </c>
      <c r="N1566" s="146" t="s">
        <v>42</v>
      </c>
      <c r="P1566" s="147">
        <f>O1566*H1566</f>
        <v>0</v>
      </c>
      <c r="Q1566" s="147">
        <v>0</v>
      </c>
      <c r="R1566" s="147">
        <f>Q1566*H1566</f>
        <v>0</v>
      </c>
      <c r="S1566" s="147">
        <v>1E-3</v>
      </c>
      <c r="T1566" s="148">
        <f>S1566*H1566</f>
        <v>1E-3</v>
      </c>
      <c r="AR1566" s="149" t="s">
        <v>403</v>
      </c>
      <c r="AT1566" s="149" t="s">
        <v>157</v>
      </c>
      <c r="AU1566" s="149" t="s">
        <v>89</v>
      </c>
      <c r="AY1566" s="17" t="s">
        <v>156</v>
      </c>
      <c r="BE1566" s="150">
        <f>IF(N1566="základná",J1566,0)</f>
        <v>0</v>
      </c>
      <c r="BF1566" s="150">
        <f>IF(N1566="znížená",J1566,0)</f>
        <v>0</v>
      </c>
      <c r="BG1566" s="150">
        <f>IF(N1566="zákl. prenesená",J1566,0)</f>
        <v>0</v>
      </c>
      <c r="BH1566" s="150">
        <f>IF(N1566="zníž. prenesená",J1566,0)</f>
        <v>0</v>
      </c>
      <c r="BI1566" s="150">
        <f>IF(N1566="nulová",J1566,0)</f>
        <v>0</v>
      </c>
      <c r="BJ1566" s="17" t="s">
        <v>89</v>
      </c>
      <c r="BK1566" s="150">
        <f>ROUND(I1566*H1566,2)</f>
        <v>0</v>
      </c>
      <c r="BL1566" s="17" t="s">
        <v>403</v>
      </c>
      <c r="BM1566" s="149" t="s">
        <v>1666</v>
      </c>
    </row>
    <row r="1567" spans="2:65" s="1" customFormat="1" ht="33" customHeight="1">
      <c r="B1567" s="136"/>
      <c r="C1567" s="137" t="s">
        <v>1667</v>
      </c>
      <c r="D1567" s="137" t="s">
        <v>157</v>
      </c>
      <c r="E1567" s="138" t="s">
        <v>1668</v>
      </c>
      <c r="F1567" s="139" t="s">
        <v>1669</v>
      </c>
      <c r="G1567" s="140" t="s">
        <v>178</v>
      </c>
      <c r="H1567" s="141">
        <v>848.471</v>
      </c>
      <c r="I1567" s="142"/>
      <c r="J1567" s="143">
        <v>0</v>
      </c>
      <c r="K1567" s="144"/>
      <c r="L1567" s="32"/>
      <c r="M1567" s="145" t="s">
        <v>1</v>
      </c>
      <c r="N1567" s="146" t="s">
        <v>42</v>
      </c>
      <c r="P1567" s="147">
        <f>O1567*H1567</f>
        <v>0</v>
      </c>
      <c r="Q1567" s="147">
        <v>0</v>
      </c>
      <c r="R1567" s="147">
        <f>Q1567*H1567</f>
        <v>0</v>
      </c>
      <c r="S1567" s="147">
        <v>1E-3</v>
      </c>
      <c r="T1567" s="148">
        <f>S1567*H1567</f>
        <v>0.84847099999999998</v>
      </c>
      <c r="AR1567" s="149" t="s">
        <v>403</v>
      </c>
      <c r="AT1567" s="149" t="s">
        <v>157</v>
      </c>
      <c r="AU1567" s="149" t="s">
        <v>89</v>
      </c>
      <c r="AY1567" s="17" t="s">
        <v>156</v>
      </c>
      <c r="BE1567" s="150">
        <f>IF(N1567="základná",J1567,0)</f>
        <v>0</v>
      </c>
      <c r="BF1567" s="150">
        <f>IF(N1567="znížená",J1567,0)</f>
        <v>0</v>
      </c>
      <c r="BG1567" s="150">
        <f>IF(N1567="zákl. prenesená",J1567,0)</f>
        <v>0</v>
      </c>
      <c r="BH1567" s="150">
        <f>IF(N1567="zníž. prenesená",J1567,0)</f>
        <v>0</v>
      </c>
      <c r="BI1567" s="150">
        <f>IF(N1567="nulová",J1567,0)</f>
        <v>0</v>
      </c>
      <c r="BJ1567" s="17" t="s">
        <v>89</v>
      </c>
      <c r="BK1567" s="150">
        <f>ROUND(I1567*H1567,2)</f>
        <v>0</v>
      </c>
      <c r="BL1567" s="17" t="s">
        <v>403</v>
      </c>
      <c r="BM1567" s="149" t="s">
        <v>1670</v>
      </c>
    </row>
    <row r="1568" spans="2:65" s="11" customFormat="1">
      <c r="B1568" s="151"/>
      <c r="D1568" s="152" t="s">
        <v>160</v>
      </c>
      <c r="E1568" s="153" t="s">
        <v>1</v>
      </c>
      <c r="F1568" s="154" t="s">
        <v>638</v>
      </c>
      <c r="H1568" s="153" t="s">
        <v>1</v>
      </c>
      <c r="I1568" s="155"/>
      <c r="L1568" s="151"/>
      <c r="M1568" s="156"/>
      <c r="T1568" s="157"/>
      <c r="AT1568" s="153" t="s">
        <v>160</v>
      </c>
      <c r="AU1568" s="153" t="s">
        <v>89</v>
      </c>
      <c r="AV1568" s="11" t="s">
        <v>82</v>
      </c>
      <c r="AW1568" s="11" t="s">
        <v>31</v>
      </c>
      <c r="AX1568" s="11" t="s">
        <v>76</v>
      </c>
      <c r="AY1568" s="153" t="s">
        <v>156</v>
      </c>
    </row>
    <row r="1569" spans="2:51" s="11" customFormat="1">
      <c r="B1569" s="151"/>
      <c r="D1569" s="152" t="s">
        <v>160</v>
      </c>
      <c r="E1569" s="153" t="s">
        <v>1</v>
      </c>
      <c r="F1569" s="154" t="s">
        <v>643</v>
      </c>
      <c r="H1569" s="153" t="s">
        <v>1</v>
      </c>
      <c r="I1569" s="155"/>
      <c r="L1569" s="151"/>
      <c r="M1569" s="156"/>
      <c r="T1569" s="157"/>
      <c r="AT1569" s="153" t="s">
        <v>160</v>
      </c>
      <c r="AU1569" s="153" t="s">
        <v>89</v>
      </c>
      <c r="AV1569" s="11" t="s">
        <v>82</v>
      </c>
      <c r="AW1569" s="11" t="s">
        <v>31</v>
      </c>
      <c r="AX1569" s="11" t="s">
        <v>76</v>
      </c>
      <c r="AY1569" s="153" t="s">
        <v>156</v>
      </c>
    </row>
    <row r="1570" spans="2:51" s="11" customFormat="1">
      <c r="B1570" s="151"/>
      <c r="D1570" s="152" t="s">
        <v>160</v>
      </c>
      <c r="E1570" s="153" t="s">
        <v>1</v>
      </c>
      <c r="F1570" s="154" t="s">
        <v>1671</v>
      </c>
      <c r="H1570" s="153" t="s">
        <v>1</v>
      </c>
      <c r="I1570" s="155"/>
      <c r="L1570" s="151"/>
      <c r="M1570" s="156"/>
      <c r="T1570" s="157"/>
      <c r="AT1570" s="153" t="s">
        <v>160</v>
      </c>
      <c r="AU1570" s="153" t="s">
        <v>89</v>
      </c>
      <c r="AV1570" s="11" t="s">
        <v>82</v>
      </c>
      <c r="AW1570" s="11" t="s">
        <v>31</v>
      </c>
      <c r="AX1570" s="11" t="s">
        <v>76</v>
      </c>
      <c r="AY1570" s="153" t="s">
        <v>156</v>
      </c>
    </row>
    <row r="1571" spans="2:51" s="11" customFormat="1">
      <c r="B1571" s="151"/>
      <c r="D1571" s="152" t="s">
        <v>160</v>
      </c>
      <c r="E1571" s="153" t="s">
        <v>1</v>
      </c>
      <c r="F1571" s="154" t="s">
        <v>1635</v>
      </c>
      <c r="H1571" s="153" t="s">
        <v>1</v>
      </c>
      <c r="I1571" s="155"/>
      <c r="L1571" s="151"/>
      <c r="M1571" s="156"/>
      <c r="T1571" s="157"/>
      <c r="AT1571" s="153" t="s">
        <v>160</v>
      </c>
      <c r="AU1571" s="153" t="s">
        <v>89</v>
      </c>
      <c r="AV1571" s="11" t="s">
        <v>82</v>
      </c>
      <c r="AW1571" s="11" t="s">
        <v>31</v>
      </c>
      <c r="AX1571" s="11" t="s">
        <v>76</v>
      </c>
      <c r="AY1571" s="153" t="s">
        <v>156</v>
      </c>
    </row>
    <row r="1572" spans="2:51" s="12" customFormat="1">
      <c r="B1572" s="158"/>
      <c r="D1572" s="152" t="s">
        <v>160</v>
      </c>
      <c r="E1572" s="159" t="s">
        <v>1</v>
      </c>
      <c r="F1572" s="160" t="s">
        <v>1672</v>
      </c>
      <c r="H1572" s="161">
        <v>138.84</v>
      </c>
      <c r="I1572" s="162"/>
      <c r="L1572" s="158"/>
      <c r="M1572" s="163"/>
      <c r="T1572" s="164"/>
      <c r="AT1572" s="159" t="s">
        <v>160</v>
      </c>
      <c r="AU1572" s="159" t="s">
        <v>89</v>
      </c>
      <c r="AV1572" s="12" t="s">
        <v>89</v>
      </c>
      <c r="AW1572" s="12" t="s">
        <v>31</v>
      </c>
      <c r="AX1572" s="12" t="s">
        <v>76</v>
      </c>
      <c r="AY1572" s="159" t="s">
        <v>156</v>
      </c>
    </row>
    <row r="1573" spans="2:51" s="15" customFormat="1">
      <c r="B1573" s="193"/>
      <c r="D1573" s="152" t="s">
        <v>160</v>
      </c>
      <c r="E1573" s="194" t="s">
        <v>192</v>
      </c>
      <c r="F1573" s="195" t="s">
        <v>1673</v>
      </c>
      <c r="H1573" s="196">
        <v>138.84</v>
      </c>
      <c r="I1573" s="197"/>
      <c r="L1573" s="193"/>
      <c r="M1573" s="198"/>
      <c r="T1573" s="199"/>
      <c r="AT1573" s="194" t="s">
        <v>160</v>
      </c>
      <c r="AU1573" s="194" t="s">
        <v>89</v>
      </c>
      <c r="AV1573" s="15" t="s">
        <v>163</v>
      </c>
      <c r="AW1573" s="15" t="s">
        <v>31</v>
      </c>
      <c r="AX1573" s="15" t="s">
        <v>76</v>
      </c>
      <c r="AY1573" s="194" t="s">
        <v>156</v>
      </c>
    </row>
    <row r="1574" spans="2:51" s="11" customFormat="1">
      <c r="B1574" s="151"/>
      <c r="D1574" s="152" t="s">
        <v>160</v>
      </c>
      <c r="E1574" s="153" t="s">
        <v>1</v>
      </c>
      <c r="F1574" s="154" t="s">
        <v>1637</v>
      </c>
      <c r="H1574" s="153" t="s">
        <v>1</v>
      </c>
      <c r="I1574" s="155"/>
      <c r="L1574" s="151"/>
      <c r="M1574" s="156"/>
      <c r="T1574" s="157"/>
      <c r="AT1574" s="153" t="s">
        <v>160</v>
      </c>
      <c r="AU1574" s="153" t="s">
        <v>89</v>
      </c>
      <c r="AV1574" s="11" t="s">
        <v>82</v>
      </c>
      <c r="AW1574" s="11" t="s">
        <v>31</v>
      </c>
      <c r="AX1574" s="11" t="s">
        <v>76</v>
      </c>
      <c r="AY1574" s="153" t="s">
        <v>156</v>
      </c>
    </row>
    <row r="1575" spans="2:51" s="12" customFormat="1">
      <c r="B1575" s="158"/>
      <c r="D1575" s="152" t="s">
        <v>160</v>
      </c>
      <c r="E1575" s="159" t="s">
        <v>1</v>
      </c>
      <c r="F1575" s="160" t="s">
        <v>1674</v>
      </c>
      <c r="H1575" s="161">
        <v>153.88999999999999</v>
      </c>
      <c r="I1575" s="162"/>
      <c r="L1575" s="158"/>
      <c r="M1575" s="163"/>
      <c r="T1575" s="164"/>
      <c r="AT1575" s="159" t="s">
        <v>160</v>
      </c>
      <c r="AU1575" s="159" t="s">
        <v>89</v>
      </c>
      <c r="AV1575" s="12" t="s">
        <v>89</v>
      </c>
      <c r="AW1575" s="12" t="s">
        <v>31</v>
      </c>
      <c r="AX1575" s="12" t="s">
        <v>76</v>
      </c>
      <c r="AY1575" s="159" t="s">
        <v>156</v>
      </c>
    </row>
    <row r="1576" spans="2:51" s="12" customFormat="1">
      <c r="B1576" s="158"/>
      <c r="D1576" s="152" t="s">
        <v>160</v>
      </c>
      <c r="E1576" s="159" t="s">
        <v>1</v>
      </c>
      <c r="F1576" s="160" t="s">
        <v>1675</v>
      </c>
      <c r="H1576" s="161">
        <v>135.08000000000001</v>
      </c>
      <c r="I1576" s="162"/>
      <c r="L1576" s="158"/>
      <c r="M1576" s="163"/>
      <c r="T1576" s="164"/>
      <c r="AT1576" s="159" t="s">
        <v>160</v>
      </c>
      <c r="AU1576" s="159" t="s">
        <v>89</v>
      </c>
      <c r="AV1576" s="12" t="s">
        <v>89</v>
      </c>
      <c r="AW1576" s="12" t="s">
        <v>31</v>
      </c>
      <c r="AX1576" s="12" t="s">
        <v>76</v>
      </c>
      <c r="AY1576" s="159" t="s">
        <v>156</v>
      </c>
    </row>
    <row r="1577" spans="2:51" s="15" customFormat="1">
      <c r="B1577" s="193"/>
      <c r="D1577" s="152" t="s">
        <v>160</v>
      </c>
      <c r="E1577" s="194" t="s">
        <v>183</v>
      </c>
      <c r="F1577" s="195" t="s">
        <v>1676</v>
      </c>
      <c r="H1577" s="196">
        <v>288.97000000000003</v>
      </c>
      <c r="I1577" s="197"/>
      <c r="L1577" s="193"/>
      <c r="M1577" s="198"/>
      <c r="T1577" s="199"/>
      <c r="AT1577" s="194" t="s">
        <v>160</v>
      </c>
      <c r="AU1577" s="194" t="s">
        <v>89</v>
      </c>
      <c r="AV1577" s="15" t="s">
        <v>163</v>
      </c>
      <c r="AW1577" s="15" t="s">
        <v>31</v>
      </c>
      <c r="AX1577" s="15" t="s">
        <v>76</v>
      </c>
      <c r="AY1577" s="194" t="s">
        <v>156</v>
      </c>
    </row>
    <row r="1578" spans="2:51" s="11" customFormat="1">
      <c r="B1578" s="151"/>
      <c r="D1578" s="152" t="s">
        <v>160</v>
      </c>
      <c r="E1578" s="153" t="s">
        <v>1</v>
      </c>
      <c r="F1578" s="154" t="s">
        <v>478</v>
      </c>
      <c r="H1578" s="153" t="s">
        <v>1</v>
      </c>
      <c r="I1578" s="155"/>
      <c r="L1578" s="151"/>
      <c r="M1578" s="156"/>
      <c r="T1578" s="157"/>
      <c r="AT1578" s="153" t="s">
        <v>160</v>
      </c>
      <c r="AU1578" s="153" t="s">
        <v>89</v>
      </c>
      <c r="AV1578" s="11" t="s">
        <v>82</v>
      </c>
      <c r="AW1578" s="11" t="s">
        <v>31</v>
      </c>
      <c r="AX1578" s="11" t="s">
        <v>76</v>
      </c>
      <c r="AY1578" s="153" t="s">
        <v>156</v>
      </c>
    </row>
    <row r="1579" spans="2:51" s="12" customFormat="1" ht="22.5">
      <c r="B1579" s="158"/>
      <c r="D1579" s="152" t="s">
        <v>160</v>
      </c>
      <c r="E1579" s="159" t="s">
        <v>1</v>
      </c>
      <c r="F1579" s="160" t="s">
        <v>1677</v>
      </c>
      <c r="H1579" s="161">
        <v>367.83</v>
      </c>
      <c r="I1579" s="162"/>
      <c r="L1579" s="158"/>
      <c r="M1579" s="163"/>
      <c r="T1579" s="164"/>
      <c r="AT1579" s="159" t="s">
        <v>160</v>
      </c>
      <c r="AU1579" s="159" t="s">
        <v>89</v>
      </c>
      <c r="AV1579" s="12" t="s">
        <v>89</v>
      </c>
      <c r="AW1579" s="12" t="s">
        <v>31</v>
      </c>
      <c r="AX1579" s="12" t="s">
        <v>76</v>
      </c>
      <c r="AY1579" s="159" t="s">
        <v>156</v>
      </c>
    </row>
    <row r="1580" spans="2:51" s="15" customFormat="1">
      <c r="B1580" s="193"/>
      <c r="D1580" s="152" t="s">
        <v>160</v>
      </c>
      <c r="E1580" s="194" t="s">
        <v>213</v>
      </c>
      <c r="F1580" s="195" t="s">
        <v>1678</v>
      </c>
      <c r="H1580" s="196">
        <v>367.83</v>
      </c>
      <c r="I1580" s="197"/>
      <c r="L1580" s="193"/>
      <c r="M1580" s="198"/>
      <c r="T1580" s="199"/>
      <c r="AT1580" s="194" t="s">
        <v>160</v>
      </c>
      <c r="AU1580" s="194" t="s">
        <v>89</v>
      </c>
      <c r="AV1580" s="15" t="s">
        <v>163</v>
      </c>
      <c r="AW1580" s="15" t="s">
        <v>31</v>
      </c>
      <c r="AX1580" s="15" t="s">
        <v>76</v>
      </c>
      <c r="AY1580" s="194" t="s">
        <v>156</v>
      </c>
    </row>
    <row r="1581" spans="2:51" s="11" customFormat="1">
      <c r="B1581" s="151"/>
      <c r="D1581" s="152" t="s">
        <v>160</v>
      </c>
      <c r="E1581" s="153" t="s">
        <v>1</v>
      </c>
      <c r="F1581" s="154" t="s">
        <v>1679</v>
      </c>
      <c r="H1581" s="153" t="s">
        <v>1</v>
      </c>
      <c r="I1581" s="155"/>
      <c r="L1581" s="151"/>
      <c r="M1581" s="156"/>
      <c r="T1581" s="157"/>
      <c r="AT1581" s="153" t="s">
        <v>160</v>
      </c>
      <c r="AU1581" s="153" t="s">
        <v>89</v>
      </c>
      <c r="AV1581" s="11" t="s">
        <v>82</v>
      </c>
      <c r="AW1581" s="11" t="s">
        <v>31</v>
      </c>
      <c r="AX1581" s="11" t="s">
        <v>76</v>
      </c>
      <c r="AY1581" s="153" t="s">
        <v>156</v>
      </c>
    </row>
    <row r="1582" spans="2:51" s="11" customFormat="1">
      <c r="B1582" s="151"/>
      <c r="D1582" s="152" t="s">
        <v>160</v>
      </c>
      <c r="E1582" s="153" t="s">
        <v>1</v>
      </c>
      <c r="F1582" s="154" t="s">
        <v>643</v>
      </c>
      <c r="H1582" s="153" t="s">
        <v>1</v>
      </c>
      <c r="I1582" s="155"/>
      <c r="L1582" s="151"/>
      <c r="M1582" s="156"/>
      <c r="T1582" s="157"/>
      <c r="AT1582" s="153" t="s">
        <v>160</v>
      </c>
      <c r="AU1582" s="153" t="s">
        <v>89</v>
      </c>
      <c r="AV1582" s="11" t="s">
        <v>82</v>
      </c>
      <c r="AW1582" s="11" t="s">
        <v>31</v>
      </c>
      <c r="AX1582" s="11" t="s">
        <v>76</v>
      </c>
      <c r="AY1582" s="153" t="s">
        <v>156</v>
      </c>
    </row>
    <row r="1583" spans="2:51" s="11" customFormat="1">
      <c r="B1583" s="151"/>
      <c r="D1583" s="152" t="s">
        <v>160</v>
      </c>
      <c r="E1583" s="153" t="s">
        <v>1</v>
      </c>
      <c r="F1583" s="154" t="s">
        <v>644</v>
      </c>
      <c r="H1583" s="153" t="s">
        <v>1</v>
      </c>
      <c r="I1583" s="155"/>
      <c r="L1583" s="151"/>
      <c r="M1583" s="156"/>
      <c r="T1583" s="157"/>
      <c r="AT1583" s="153" t="s">
        <v>160</v>
      </c>
      <c r="AU1583" s="153" t="s">
        <v>89</v>
      </c>
      <c r="AV1583" s="11" t="s">
        <v>82</v>
      </c>
      <c r="AW1583" s="11" t="s">
        <v>31</v>
      </c>
      <c r="AX1583" s="11" t="s">
        <v>76</v>
      </c>
      <c r="AY1583" s="153" t="s">
        <v>156</v>
      </c>
    </row>
    <row r="1584" spans="2:51" s="11" customFormat="1">
      <c r="B1584" s="151"/>
      <c r="D1584" s="152" t="s">
        <v>160</v>
      </c>
      <c r="E1584" s="153" t="s">
        <v>1</v>
      </c>
      <c r="F1584" s="154" t="s">
        <v>631</v>
      </c>
      <c r="H1584" s="153" t="s">
        <v>1</v>
      </c>
      <c r="I1584" s="155"/>
      <c r="L1584" s="151"/>
      <c r="M1584" s="156"/>
      <c r="T1584" s="157"/>
      <c r="AT1584" s="153" t="s">
        <v>160</v>
      </c>
      <c r="AU1584" s="153" t="s">
        <v>89</v>
      </c>
      <c r="AV1584" s="11" t="s">
        <v>82</v>
      </c>
      <c r="AW1584" s="11" t="s">
        <v>31</v>
      </c>
      <c r="AX1584" s="11" t="s">
        <v>76</v>
      </c>
      <c r="AY1584" s="153" t="s">
        <v>156</v>
      </c>
    </row>
    <row r="1585" spans="2:65" s="11" customFormat="1">
      <c r="B1585" s="151"/>
      <c r="D1585" s="152" t="s">
        <v>160</v>
      </c>
      <c r="E1585" s="153" t="s">
        <v>1</v>
      </c>
      <c r="F1585" s="154" t="s">
        <v>1635</v>
      </c>
      <c r="H1585" s="153" t="s">
        <v>1</v>
      </c>
      <c r="I1585" s="155"/>
      <c r="L1585" s="151"/>
      <c r="M1585" s="156"/>
      <c r="T1585" s="157"/>
      <c r="AT1585" s="153" t="s">
        <v>160</v>
      </c>
      <c r="AU1585" s="153" t="s">
        <v>89</v>
      </c>
      <c r="AV1585" s="11" t="s">
        <v>82</v>
      </c>
      <c r="AW1585" s="11" t="s">
        <v>31</v>
      </c>
      <c r="AX1585" s="11" t="s">
        <v>76</v>
      </c>
      <c r="AY1585" s="153" t="s">
        <v>156</v>
      </c>
    </row>
    <row r="1586" spans="2:65" s="12" customFormat="1">
      <c r="B1586" s="158"/>
      <c r="D1586" s="152" t="s">
        <v>160</v>
      </c>
      <c r="E1586" s="159" t="s">
        <v>1</v>
      </c>
      <c r="F1586" s="160" t="s">
        <v>76</v>
      </c>
      <c r="H1586" s="161">
        <v>0</v>
      </c>
      <c r="I1586" s="162"/>
      <c r="L1586" s="158"/>
      <c r="M1586" s="163"/>
      <c r="T1586" s="164"/>
      <c r="AT1586" s="159" t="s">
        <v>160</v>
      </c>
      <c r="AU1586" s="159" t="s">
        <v>89</v>
      </c>
      <c r="AV1586" s="12" t="s">
        <v>89</v>
      </c>
      <c r="AW1586" s="12" t="s">
        <v>31</v>
      </c>
      <c r="AX1586" s="12" t="s">
        <v>76</v>
      </c>
      <c r="AY1586" s="159" t="s">
        <v>156</v>
      </c>
    </row>
    <row r="1587" spans="2:65" s="15" customFormat="1">
      <c r="B1587" s="193"/>
      <c r="D1587" s="152" t="s">
        <v>160</v>
      </c>
      <c r="E1587" s="194" t="s">
        <v>1</v>
      </c>
      <c r="F1587" s="195" t="s">
        <v>462</v>
      </c>
      <c r="H1587" s="196">
        <v>0</v>
      </c>
      <c r="I1587" s="197"/>
      <c r="L1587" s="193"/>
      <c r="M1587" s="198"/>
      <c r="T1587" s="199"/>
      <c r="AT1587" s="194" t="s">
        <v>160</v>
      </c>
      <c r="AU1587" s="194" t="s">
        <v>89</v>
      </c>
      <c r="AV1587" s="15" t="s">
        <v>163</v>
      </c>
      <c r="AW1587" s="15" t="s">
        <v>31</v>
      </c>
      <c r="AX1587" s="15" t="s">
        <v>76</v>
      </c>
      <c r="AY1587" s="194" t="s">
        <v>156</v>
      </c>
    </row>
    <row r="1588" spans="2:65" s="11" customFormat="1">
      <c r="B1588" s="151"/>
      <c r="D1588" s="152" t="s">
        <v>160</v>
      </c>
      <c r="E1588" s="153" t="s">
        <v>1</v>
      </c>
      <c r="F1588" s="154" t="s">
        <v>1680</v>
      </c>
      <c r="H1588" s="153" t="s">
        <v>1</v>
      </c>
      <c r="I1588" s="155"/>
      <c r="L1588" s="151"/>
      <c r="M1588" s="156"/>
      <c r="T1588" s="157"/>
      <c r="AT1588" s="153" t="s">
        <v>160</v>
      </c>
      <c r="AU1588" s="153" t="s">
        <v>89</v>
      </c>
      <c r="AV1588" s="11" t="s">
        <v>82</v>
      </c>
      <c r="AW1588" s="11" t="s">
        <v>31</v>
      </c>
      <c r="AX1588" s="11" t="s">
        <v>76</v>
      </c>
      <c r="AY1588" s="153" t="s">
        <v>156</v>
      </c>
    </row>
    <row r="1589" spans="2:65" s="12" customFormat="1">
      <c r="B1589" s="158"/>
      <c r="D1589" s="152" t="s">
        <v>160</v>
      </c>
      <c r="E1589" s="159" t="s">
        <v>1</v>
      </c>
      <c r="F1589" s="160" t="s">
        <v>1681</v>
      </c>
      <c r="H1589" s="161">
        <v>4.87</v>
      </c>
      <c r="I1589" s="162"/>
      <c r="L1589" s="158"/>
      <c r="M1589" s="163"/>
      <c r="T1589" s="164"/>
      <c r="AT1589" s="159" t="s">
        <v>160</v>
      </c>
      <c r="AU1589" s="159" t="s">
        <v>89</v>
      </c>
      <c r="AV1589" s="12" t="s">
        <v>89</v>
      </c>
      <c r="AW1589" s="12" t="s">
        <v>31</v>
      </c>
      <c r="AX1589" s="12" t="s">
        <v>76</v>
      </c>
      <c r="AY1589" s="159" t="s">
        <v>156</v>
      </c>
    </row>
    <row r="1590" spans="2:65" s="12" customFormat="1">
      <c r="B1590" s="158"/>
      <c r="D1590" s="152" t="s">
        <v>160</v>
      </c>
      <c r="E1590" s="159" t="s">
        <v>1</v>
      </c>
      <c r="F1590" s="160" t="s">
        <v>1682</v>
      </c>
      <c r="H1590" s="161">
        <v>12.29</v>
      </c>
      <c r="I1590" s="162"/>
      <c r="L1590" s="158"/>
      <c r="M1590" s="163"/>
      <c r="T1590" s="164"/>
      <c r="AT1590" s="159" t="s">
        <v>160</v>
      </c>
      <c r="AU1590" s="159" t="s">
        <v>89</v>
      </c>
      <c r="AV1590" s="12" t="s">
        <v>89</v>
      </c>
      <c r="AW1590" s="12" t="s">
        <v>31</v>
      </c>
      <c r="AX1590" s="12" t="s">
        <v>76</v>
      </c>
      <c r="AY1590" s="159" t="s">
        <v>156</v>
      </c>
    </row>
    <row r="1591" spans="2:65" s="12" customFormat="1">
      <c r="B1591" s="158"/>
      <c r="D1591" s="152" t="s">
        <v>160</v>
      </c>
      <c r="E1591" s="159" t="s">
        <v>1</v>
      </c>
      <c r="F1591" s="160" t="s">
        <v>1683</v>
      </c>
      <c r="H1591" s="161">
        <v>5.6440000000000001</v>
      </c>
      <c r="I1591" s="162"/>
      <c r="L1591" s="158"/>
      <c r="M1591" s="163"/>
      <c r="T1591" s="164"/>
      <c r="AT1591" s="159" t="s">
        <v>160</v>
      </c>
      <c r="AU1591" s="159" t="s">
        <v>89</v>
      </c>
      <c r="AV1591" s="12" t="s">
        <v>89</v>
      </c>
      <c r="AW1591" s="12" t="s">
        <v>31</v>
      </c>
      <c r="AX1591" s="12" t="s">
        <v>76</v>
      </c>
      <c r="AY1591" s="159" t="s">
        <v>156</v>
      </c>
    </row>
    <row r="1592" spans="2:65" s="15" customFormat="1">
      <c r="B1592" s="193"/>
      <c r="D1592" s="152" t="s">
        <v>160</v>
      </c>
      <c r="E1592" s="194" t="s">
        <v>189</v>
      </c>
      <c r="F1592" s="195" t="s">
        <v>632</v>
      </c>
      <c r="H1592" s="196">
        <v>22.803999999999998</v>
      </c>
      <c r="I1592" s="197"/>
      <c r="L1592" s="193"/>
      <c r="M1592" s="198"/>
      <c r="T1592" s="199"/>
      <c r="AT1592" s="194" t="s">
        <v>160</v>
      </c>
      <c r="AU1592" s="194" t="s">
        <v>89</v>
      </c>
      <c r="AV1592" s="15" t="s">
        <v>163</v>
      </c>
      <c r="AW1592" s="15" t="s">
        <v>31</v>
      </c>
      <c r="AX1592" s="15" t="s">
        <v>76</v>
      </c>
      <c r="AY1592" s="194" t="s">
        <v>156</v>
      </c>
    </row>
    <row r="1593" spans="2:65" s="11" customFormat="1">
      <c r="B1593" s="151"/>
      <c r="D1593" s="152" t="s">
        <v>160</v>
      </c>
      <c r="E1593" s="153" t="s">
        <v>1</v>
      </c>
      <c r="F1593" s="154" t="s">
        <v>1684</v>
      </c>
      <c r="H1593" s="153" t="s">
        <v>1</v>
      </c>
      <c r="I1593" s="155"/>
      <c r="L1593" s="151"/>
      <c r="M1593" s="156"/>
      <c r="T1593" s="157"/>
      <c r="AT1593" s="153" t="s">
        <v>160</v>
      </c>
      <c r="AU1593" s="153" t="s">
        <v>89</v>
      </c>
      <c r="AV1593" s="11" t="s">
        <v>82</v>
      </c>
      <c r="AW1593" s="11" t="s">
        <v>31</v>
      </c>
      <c r="AX1593" s="11" t="s">
        <v>76</v>
      </c>
      <c r="AY1593" s="153" t="s">
        <v>156</v>
      </c>
    </row>
    <row r="1594" spans="2:65" s="12" customFormat="1">
      <c r="B1594" s="158"/>
      <c r="D1594" s="152" t="s">
        <v>160</v>
      </c>
      <c r="E1594" s="159" t="s">
        <v>1</v>
      </c>
      <c r="F1594" s="160" t="s">
        <v>1685</v>
      </c>
      <c r="H1594" s="161">
        <v>18.75</v>
      </c>
      <c r="I1594" s="162"/>
      <c r="L1594" s="158"/>
      <c r="M1594" s="163"/>
      <c r="T1594" s="164"/>
      <c r="AT1594" s="159" t="s">
        <v>160</v>
      </c>
      <c r="AU1594" s="159" t="s">
        <v>89</v>
      </c>
      <c r="AV1594" s="12" t="s">
        <v>89</v>
      </c>
      <c r="AW1594" s="12" t="s">
        <v>31</v>
      </c>
      <c r="AX1594" s="12" t="s">
        <v>76</v>
      </c>
      <c r="AY1594" s="159" t="s">
        <v>156</v>
      </c>
    </row>
    <row r="1595" spans="2:65" s="12" customFormat="1">
      <c r="B1595" s="158"/>
      <c r="D1595" s="152" t="s">
        <v>160</v>
      </c>
      <c r="E1595" s="159" t="s">
        <v>1</v>
      </c>
      <c r="F1595" s="160" t="s">
        <v>1686</v>
      </c>
      <c r="H1595" s="161">
        <v>5.633</v>
      </c>
      <c r="I1595" s="162"/>
      <c r="L1595" s="158"/>
      <c r="M1595" s="163"/>
      <c r="T1595" s="164"/>
      <c r="AT1595" s="159" t="s">
        <v>160</v>
      </c>
      <c r="AU1595" s="159" t="s">
        <v>89</v>
      </c>
      <c r="AV1595" s="12" t="s">
        <v>89</v>
      </c>
      <c r="AW1595" s="12" t="s">
        <v>31</v>
      </c>
      <c r="AX1595" s="12" t="s">
        <v>76</v>
      </c>
      <c r="AY1595" s="159" t="s">
        <v>156</v>
      </c>
    </row>
    <row r="1596" spans="2:65" s="12" customFormat="1">
      <c r="B1596" s="158"/>
      <c r="D1596" s="152" t="s">
        <v>160</v>
      </c>
      <c r="E1596" s="159" t="s">
        <v>1</v>
      </c>
      <c r="F1596" s="160" t="s">
        <v>1687</v>
      </c>
      <c r="H1596" s="161">
        <v>5.6440000000000001</v>
      </c>
      <c r="I1596" s="162"/>
      <c r="L1596" s="158"/>
      <c r="M1596" s="163"/>
      <c r="T1596" s="164"/>
      <c r="AT1596" s="159" t="s">
        <v>160</v>
      </c>
      <c r="AU1596" s="159" t="s">
        <v>89</v>
      </c>
      <c r="AV1596" s="12" t="s">
        <v>89</v>
      </c>
      <c r="AW1596" s="12" t="s">
        <v>31</v>
      </c>
      <c r="AX1596" s="12" t="s">
        <v>76</v>
      </c>
      <c r="AY1596" s="159" t="s">
        <v>156</v>
      </c>
    </row>
    <row r="1597" spans="2:65" s="15" customFormat="1">
      <c r="B1597" s="193"/>
      <c r="D1597" s="152" t="s">
        <v>160</v>
      </c>
      <c r="E1597" s="194" t="s">
        <v>219</v>
      </c>
      <c r="F1597" s="195" t="s">
        <v>1688</v>
      </c>
      <c r="H1597" s="196">
        <v>30.027000000000001</v>
      </c>
      <c r="I1597" s="197"/>
      <c r="L1597" s="193"/>
      <c r="M1597" s="198"/>
      <c r="T1597" s="199"/>
      <c r="AT1597" s="194" t="s">
        <v>160</v>
      </c>
      <c r="AU1597" s="194" t="s">
        <v>89</v>
      </c>
      <c r="AV1597" s="15" t="s">
        <v>163</v>
      </c>
      <c r="AW1597" s="15" t="s">
        <v>31</v>
      </c>
      <c r="AX1597" s="15" t="s">
        <v>76</v>
      </c>
      <c r="AY1597" s="194" t="s">
        <v>156</v>
      </c>
    </row>
    <row r="1598" spans="2:65" s="13" customFormat="1">
      <c r="B1598" s="165"/>
      <c r="D1598" s="152" t="s">
        <v>160</v>
      </c>
      <c r="E1598" s="166" t="s">
        <v>1</v>
      </c>
      <c r="F1598" s="167" t="s">
        <v>161</v>
      </c>
      <c r="H1598" s="168">
        <v>848.471</v>
      </c>
      <c r="I1598" s="169"/>
      <c r="L1598" s="165"/>
      <c r="M1598" s="170"/>
      <c r="T1598" s="171"/>
      <c r="AT1598" s="166" t="s">
        <v>160</v>
      </c>
      <c r="AU1598" s="166" t="s">
        <v>89</v>
      </c>
      <c r="AV1598" s="13" t="s">
        <v>155</v>
      </c>
      <c r="AW1598" s="13" t="s">
        <v>31</v>
      </c>
      <c r="AX1598" s="13" t="s">
        <v>82</v>
      </c>
      <c r="AY1598" s="166" t="s">
        <v>156</v>
      </c>
    </row>
    <row r="1599" spans="2:65" s="1" customFormat="1" ht="21.75" customHeight="1">
      <c r="B1599" s="136"/>
      <c r="C1599" s="137" t="s">
        <v>1689</v>
      </c>
      <c r="D1599" s="137" t="s">
        <v>157</v>
      </c>
      <c r="E1599" s="138" t="s">
        <v>1690</v>
      </c>
      <c r="F1599" s="139" t="s">
        <v>1691</v>
      </c>
      <c r="G1599" s="140" t="s">
        <v>165</v>
      </c>
      <c r="H1599" s="141">
        <v>90</v>
      </c>
      <c r="I1599" s="142"/>
      <c r="J1599" s="143">
        <v>0</v>
      </c>
      <c r="K1599" s="144"/>
      <c r="L1599" s="32"/>
      <c r="M1599" s="145" t="s">
        <v>1</v>
      </c>
      <c r="N1599" s="146" t="s">
        <v>42</v>
      </c>
      <c r="P1599" s="147">
        <f>O1599*H1599</f>
        <v>0</v>
      </c>
      <c r="Q1599" s="147">
        <v>0</v>
      </c>
      <c r="R1599" s="147">
        <f>Q1599*H1599</f>
        <v>0</v>
      </c>
      <c r="S1599" s="147">
        <v>0</v>
      </c>
      <c r="T1599" s="148">
        <f>S1599*H1599</f>
        <v>0</v>
      </c>
      <c r="AR1599" s="149" t="s">
        <v>988</v>
      </c>
      <c r="AT1599" s="149" t="s">
        <v>157</v>
      </c>
      <c r="AU1599" s="149" t="s">
        <v>89</v>
      </c>
      <c r="AY1599" s="17" t="s">
        <v>156</v>
      </c>
      <c r="BE1599" s="150">
        <f>IF(N1599="základná",J1599,0)</f>
        <v>0</v>
      </c>
      <c r="BF1599" s="150">
        <f>IF(N1599="znížená",J1599,0)</f>
        <v>0</v>
      </c>
      <c r="BG1599" s="150">
        <f>IF(N1599="zákl. prenesená",J1599,0)</f>
        <v>0</v>
      </c>
      <c r="BH1599" s="150">
        <f>IF(N1599="zníž. prenesená",J1599,0)</f>
        <v>0</v>
      </c>
      <c r="BI1599" s="150">
        <f>IF(N1599="nulová",J1599,0)</f>
        <v>0</v>
      </c>
      <c r="BJ1599" s="17" t="s">
        <v>89</v>
      </c>
      <c r="BK1599" s="150">
        <f>ROUND(I1599*H1599,2)</f>
        <v>0</v>
      </c>
      <c r="BL1599" s="17" t="s">
        <v>988</v>
      </c>
      <c r="BM1599" s="149" t="s">
        <v>1692</v>
      </c>
    </row>
    <row r="1600" spans="2:65" s="12" customFormat="1">
      <c r="B1600" s="158"/>
      <c r="D1600" s="152" t="s">
        <v>160</v>
      </c>
      <c r="E1600" s="159" t="s">
        <v>1</v>
      </c>
      <c r="F1600" s="160" t="s">
        <v>633</v>
      </c>
      <c r="H1600" s="161">
        <v>30</v>
      </c>
      <c r="I1600" s="162"/>
      <c r="L1600" s="158"/>
      <c r="M1600" s="163"/>
      <c r="T1600" s="164"/>
      <c r="AT1600" s="159" t="s">
        <v>160</v>
      </c>
      <c r="AU1600" s="159" t="s">
        <v>89</v>
      </c>
      <c r="AV1600" s="12" t="s">
        <v>89</v>
      </c>
      <c r="AW1600" s="12" t="s">
        <v>31</v>
      </c>
      <c r="AX1600" s="12" t="s">
        <v>76</v>
      </c>
      <c r="AY1600" s="159" t="s">
        <v>156</v>
      </c>
    </row>
    <row r="1601" spans="2:65" s="15" customFormat="1">
      <c r="B1601" s="193"/>
      <c r="D1601" s="152" t="s">
        <v>160</v>
      </c>
      <c r="E1601" s="194" t="s">
        <v>1</v>
      </c>
      <c r="F1601" s="195" t="s">
        <v>1693</v>
      </c>
      <c r="H1601" s="196">
        <v>30</v>
      </c>
      <c r="I1601" s="197"/>
      <c r="L1601" s="193"/>
      <c r="M1601" s="198"/>
      <c r="T1601" s="199"/>
      <c r="AT1601" s="194" t="s">
        <v>160</v>
      </c>
      <c r="AU1601" s="194" t="s">
        <v>89</v>
      </c>
      <c r="AV1601" s="15" t="s">
        <v>163</v>
      </c>
      <c r="AW1601" s="15" t="s">
        <v>31</v>
      </c>
      <c r="AX1601" s="15" t="s">
        <v>76</v>
      </c>
      <c r="AY1601" s="194" t="s">
        <v>156</v>
      </c>
    </row>
    <row r="1602" spans="2:65" s="12" customFormat="1">
      <c r="B1602" s="158"/>
      <c r="D1602" s="152" t="s">
        <v>160</v>
      </c>
      <c r="E1602" s="159" t="s">
        <v>1</v>
      </c>
      <c r="F1602" s="160" t="s">
        <v>764</v>
      </c>
      <c r="H1602" s="161">
        <v>40</v>
      </c>
      <c r="I1602" s="162"/>
      <c r="L1602" s="158"/>
      <c r="M1602" s="163"/>
      <c r="T1602" s="164"/>
      <c r="AT1602" s="159" t="s">
        <v>160</v>
      </c>
      <c r="AU1602" s="159" t="s">
        <v>89</v>
      </c>
      <c r="AV1602" s="12" t="s">
        <v>89</v>
      </c>
      <c r="AW1602" s="12" t="s">
        <v>31</v>
      </c>
      <c r="AX1602" s="12" t="s">
        <v>76</v>
      </c>
      <c r="AY1602" s="159" t="s">
        <v>156</v>
      </c>
    </row>
    <row r="1603" spans="2:65" s="15" customFormat="1">
      <c r="B1603" s="193"/>
      <c r="D1603" s="152" t="s">
        <v>160</v>
      </c>
      <c r="E1603" s="194" t="s">
        <v>1</v>
      </c>
      <c r="F1603" s="195" t="s">
        <v>1694</v>
      </c>
      <c r="H1603" s="196">
        <v>40</v>
      </c>
      <c r="I1603" s="197"/>
      <c r="L1603" s="193"/>
      <c r="M1603" s="198"/>
      <c r="T1603" s="199"/>
      <c r="AT1603" s="194" t="s">
        <v>160</v>
      </c>
      <c r="AU1603" s="194" t="s">
        <v>89</v>
      </c>
      <c r="AV1603" s="15" t="s">
        <v>163</v>
      </c>
      <c r="AW1603" s="15" t="s">
        <v>31</v>
      </c>
      <c r="AX1603" s="15" t="s">
        <v>76</v>
      </c>
      <c r="AY1603" s="194" t="s">
        <v>156</v>
      </c>
    </row>
    <row r="1604" spans="2:65" s="12" customFormat="1">
      <c r="B1604" s="158"/>
      <c r="D1604" s="152" t="s">
        <v>160</v>
      </c>
      <c r="E1604" s="159" t="s">
        <v>1</v>
      </c>
      <c r="F1604" s="160" t="s">
        <v>167</v>
      </c>
      <c r="H1604" s="161">
        <v>20</v>
      </c>
      <c r="I1604" s="162"/>
      <c r="L1604" s="158"/>
      <c r="M1604" s="163"/>
      <c r="T1604" s="164"/>
      <c r="AT1604" s="159" t="s">
        <v>160</v>
      </c>
      <c r="AU1604" s="159" t="s">
        <v>89</v>
      </c>
      <c r="AV1604" s="12" t="s">
        <v>89</v>
      </c>
      <c r="AW1604" s="12" t="s">
        <v>31</v>
      </c>
      <c r="AX1604" s="12" t="s">
        <v>76</v>
      </c>
      <c r="AY1604" s="159" t="s">
        <v>156</v>
      </c>
    </row>
    <row r="1605" spans="2:65" s="15" customFormat="1">
      <c r="B1605" s="193"/>
      <c r="D1605" s="152" t="s">
        <v>160</v>
      </c>
      <c r="E1605" s="194" t="s">
        <v>1</v>
      </c>
      <c r="F1605" s="195" t="s">
        <v>1695</v>
      </c>
      <c r="H1605" s="196">
        <v>20</v>
      </c>
      <c r="I1605" s="197"/>
      <c r="L1605" s="193"/>
      <c r="M1605" s="198"/>
      <c r="T1605" s="199"/>
      <c r="AT1605" s="194" t="s">
        <v>160</v>
      </c>
      <c r="AU1605" s="194" t="s">
        <v>89</v>
      </c>
      <c r="AV1605" s="15" t="s">
        <v>163</v>
      </c>
      <c r="AW1605" s="15" t="s">
        <v>31</v>
      </c>
      <c r="AX1605" s="15" t="s">
        <v>76</v>
      </c>
      <c r="AY1605" s="194" t="s">
        <v>156</v>
      </c>
    </row>
    <row r="1606" spans="2:65" s="13" customFormat="1">
      <c r="B1606" s="165"/>
      <c r="D1606" s="152" t="s">
        <v>160</v>
      </c>
      <c r="E1606" s="166" t="s">
        <v>1</v>
      </c>
      <c r="F1606" s="167" t="s">
        <v>161</v>
      </c>
      <c r="H1606" s="168">
        <v>90</v>
      </c>
      <c r="I1606" s="169"/>
      <c r="L1606" s="165"/>
      <c r="M1606" s="170"/>
      <c r="T1606" s="171"/>
      <c r="AT1606" s="166" t="s">
        <v>160</v>
      </c>
      <c r="AU1606" s="166" t="s">
        <v>89</v>
      </c>
      <c r="AV1606" s="13" t="s">
        <v>155</v>
      </c>
      <c r="AW1606" s="13" t="s">
        <v>31</v>
      </c>
      <c r="AX1606" s="13" t="s">
        <v>82</v>
      </c>
      <c r="AY1606" s="166" t="s">
        <v>156</v>
      </c>
    </row>
    <row r="1607" spans="2:65" s="1" customFormat="1" ht="16.5" customHeight="1">
      <c r="B1607" s="136"/>
      <c r="C1607" s="137" t="s">
        <v>1696</v>
      </c>
      <c r="D1607" s="137" t="s">
        <v>157</v>
      </c>
      <c r="E1607" s="138" t="s">
        <v>1509</v>
      </c>
      <c r="F1607" s="139" t="s">
        <v>1510</v>
      </c>
      <c r="G1607" s="140" t="s">
        <v>333</v>
      </c>
      <c r="H1607" s="141">
        <v>1</v>
      </c>
      <c r="I1607" s="142"/>
      <c r="J1607" s="143">
        <v>0</v>
      </c>
      <c r="K1607" s="144"/>
      <c r="L1607" s="32"/>
      <c r="M1607" s="145" t="s">
        <v>1</v>
      </c>
      <c r="N1607" s="146" t="s">
        <v>42</v>
      </c>
      <c r="P1607" s="147">
        <f>O1607*H1607</f>
        <v>0</v>
      </c>
      <c r="Q1607" s="147">
        <v>0</v>
      </c>
      <c r="R1607" s="147">
        <f>Q1607*H1607</f>
        <v>0</v>
      </c>
      <c r="S1607" s="147">
        <v>0</v>
      </c>
      <c r="T1607" s="148">
        <f>S1607*H1607</f>
        <v>0</v>
      </c>
      <c r="AR1607" s="149" t="s">
        <v>155</v>
      </c>
      <c r="AT1607" s="149" t="s">
        <v>157</v>
      </c>
      <c r="AU1607" s="149" t="s">
        <v>89</v>
      </c>
      <c r="AY1607" s="17" t="s">
        <v>156</v>
      </c>
      <c r="BE1607" s="150">
        <f>IF(N1607="základná",J1607,0)</f>
        <v>0</v>
      </c>
      <c r="BF1607" s="150">
        <f>IF(N1607="znížená",J1607,0)</f>
        <v>0</v>
      </c>
      <c r="BG1607" s="150">
        <f>IF(N1607="zákl. prenesená",J1607,0)</f>
        <v>0</v>
      </c>
      <c r="BH1607" s="150">
        <f>IF(N1607="zníž. prenesená",J1607,0)</f>
        <v>0</v>
      </c>
      <c r="BI1607" s="150">
        <f>IF(N1607="nulová",J1607,0)</f>
        <v>0</v>
      </c>
      <c r="BJ1607" s="17" t="s">
        <v>89</v>
      </c>
      <c r="BK1607" s="150">
        <f>ROUND(I1607*H1607,2)</f>
        <v>0</v>
      </c>
      <c r="BL1607" s="17" t="s">
        <v>155</v>
      </c>
      <c r="BM1607" s="149" t="s">
        <v>1697</v>
      </c>
    </row>
    <row r="1608" spans="2:65" s="12" customFormat="1">
      <c r="B1608" s="158"/>
      <c r="D1608" s="152" t="s">
        <v>160</v>
      </c>
      <c r="E1608" s="159" t="s">
        <v>1</v>
      </c>
      <c r="F1608" s="160" t="s">
        <v>82</v>
      </c>
      <c r="H1608" s="161">
        <v>1</v>
      </c>
      <c r="I1608" s="162"/>
      <c r="L1608" s="158"/>
      <c r="M1608" s="163"/>
      <c r="T1608" s="164"/>
      <c r="AT1608" s="159" t="s">
        <v>160</v>
      </c>
      <c r="AU1608" s="159" t="s">
        <v>89</v>
      </c>
      <c r="AV1608" s="12" t="s">
        <v>89</v>
      </c>
      <c r="AW1608" s="12" t="s">
        <v>31</v>
      </c>
      <c r="AX1608" s="12" t="s">
        <v>76</v>
      </c>
      <c r="AY1608" s="159" t="s">
        <v>156</v>
      </c>
    </row>
    <row r="1609" spans="2:65" s="13" customFormat="1">
      <c r="B1609" s="165"/>
      <c r="D1609" s="152" t="s">
        <v>160</v>
      </c>
      <c r="E1609" s="166" t="s">
        <v>1</v>
      </c>
      <c r="F1609" s="167" t="s">
        <v>161</v>
      </c>
      <c r="H1609" s="168">
        <v>1</v>
      </c>
      <c r="I1609" s="169"/>
      <c r="L1609" s="165"/>
      <c r="M1609" s="170"/>
      <c r="T1609" s="171"/>
      <c r="AT1609" s="166" t="s">
        <v>160</v>
      </c>
      <c r="AU1609" s="166" t="s">
        <v>89</v>
      </c>
      <c r="AV1609" s="13" t="s">
        <v>155</v>
      </c>
      <c r="AW1609" s="13" t="s">
        <v>31</v>
      </c>
      <c r="AX1609" s="13" t="s">
        <v>82</v>
      </c>
      <c r="AY1609" s="166" t="s">
        <v>156</v>
      </c>
    </row>
    <row r="1610" spans="2:65" s="10" customFormat="1" ht="22.9" customHeight="1">
      <c r="B1610" s="126"/>
      <c r="D1610" s="127" t="s">
        <v>75</v>
      </c>
      <c r="E1610" s="191" t="s">
        <v>1698</v>
      </c>
      <c r="F1610" s="191" t="s">
        <v>1699</v>
      </c>
      <c r="I1610" s="129"/>
      <c r="J1610" s="192">
        <v>0</v>
      </c>
      <c r="L1610" s="126"/>
      <c r="M1610" s="131"/>
      <c r="P1610" s="132">
        <f>SUM(P1611:P1782)</f>
        <v>0</v>
      </c>
      <c r="R1610" s="132">
        <f>SUM(R1611:R1782)</f>
        <v>2.3999999999999997E-2</v>
      </c>
      <c r="T1610" s="133">
        <f>SUM(T1611:T1782)</f>
        <v>0</v>
      </c>
      <c r="AR1610" s="127" t="s">
        <v>89</v>
      </c>
      <c r="AT1610" s="134" t="s">
        <v>75</v>
      </c>
      <c r="AU1610" s="134" t="s">
        <v>82</v>
      </c>
      <c r="AY1610" s="127" t="s">
        <v>156</v>
      </c>
      <c r="BK1610" s="135">
        <f>SUM(BK1611:BK1782)</f>
        <v>0</v>
      </c>
    </row>
    <row r="1611" spans="2:65" s="1" customFormat="1" ht="33" customHeight="1">
      <c r="B1611" s="136"/>
      <c r="C1611" s="137" t="s">
        <v>1700</v>
      </c>
      <c r="D1611" s="137" t="s">
        <v>157</v>
      </c>
      <c r="E1611" s="138" t="s">
        <v>1701</v>
      </c>
      <c r="F1611" s="139" t="s">
        <v>1702</v>
      </c>
      <c r="G1611" s="140" t="s">
        <v>178</v>
      </c>
      <c r="H1611" s="141">
        <v>80</v>
      </c>
      <c r="I1611" s="142"/>
      <c r="J1611" s="143">
        <v>0</v>
      </c>
      <c r="K1611" s="144"/>
      <c r="L1611" s="32"/>
      <c r="M1611" s="145" t="s">
        <v>1</v>
      </c>
      <c r="N1611" s="146" t="s">
        <v>42</v>
      </c>
      <c r="P1611" s="147">
        <f>O1611*H1611</f>
        <v>0</v>
      </c>
      <c r="Q1611" s="147">
        <v>2.9999999999999997E-4</v>
      </c>
      <c r="R1611" s="147">
        <f>Q1611*H1611</f>
        <v>2.3999999999999997E-2</v>
      </c>
      <c r="S1611" s="147">
        <v>0</v>
      </c>
      <c r="T1611" s="148">
        <f>S1611*H1611</f>
        <v>0</v>
      </c>
      <c r="AR1611" s="149" t="s">
        <v>403</v>
      </c>
      <c r="AT1611" s="149" t="s">
        <v>157</v>
      </c>
      <c r="AU1611" s="149" t="s">
        <v>89</v>
      </c>
      <c r="AY1611" s="17" t="s">
        <v>156</v>
      </c>
      <c r="BE1611" s="150">
        <f>IF(N1611="základná",J1611,0)</f>
        <v>0</v>
      </c>
      <c r="BF1611" s="150">
        <f>IF(N1611="znížená",J1611,0)</f>
        <v>0</v>
      </c>
      <c r="BG1611" s="150">
        <f>IF(N1611="zákl. prenesená",J1611,0)</f>
        <v>0</v>
      </c>
      <c r="BH1611" s="150">
        <f>IF(N1611="zníž. prenesená",J1611,0)</f>
        <v>0</v>
      </c>
      <c r="BI1611" s="150">
        <f>IF(N1611="nulová",J1611,0)</f>
        <v>0</v>
      </c>
      <c r="BJ1611" s="17" t="s">
        <v>89</v>
      </c>
      <c r="BK1611" s="150">
        <f>ROUND(I1611*H1611,2)</f>
        <v>0</v>
      </c>
      <c r="BL1611" s="17" t="s">
        <v>403</v>
      </c>
      <c r="BM1611" s="149" t="s">
        <v>1703</v>
      </c>
    </row>
    <row r="1612" spans="2:65" s="11" customFormat="1">
      <c r="B1612" s="151"/>
      <c r="D1612" s="152" t="s">
        <v>160</v>
      </c>
      <c r="E1612" s="153" t="s">
        <v>1</v>
      </c>
      <c r="F1612" s="154" t="s">
        <v>1704</v>
      </c>
      <c r="H1612" s="153" t="s">
        <v>1</v>
      </c>
      <c r="I1612" s="155"/>
      <c r="L1612" s="151"/>
      <c r="M1612" s="156"/>
      <c r="T1612" s="157"/>
      <c r="AT1612" s="153" t="s">
        <v>160</v>
      </c>
      <c r="AU1612" s="153" t="s">
        <v>89</v>
      </c>
      <c r="AV1612" s="11" t="s">
        <v>82</v>
      </c>
      <c r="AW1612" s="11" t="s">
        <v>31</v>
      </c>
      <c r="AX1612" s="11" t="s">
        <v>76</v>
      </c>
      <c r="AY1612" s="153" t="s">
        <v>156</v>
      </c>
    </row>
    <row r="1613" spans="2:65" s="11" customFormat="1" ht="22.5">
      <c r="B1613" s="151"/>
      <c r="D1613" s="152" t="s">
        <v>160</v>
      </c>
      <c r="E1613" s="153" t="s">
        <v>1</v>
      </c>
      <c r="F1613" s="154" t="s">
        <v>1705</v>
      </c>
      <c r="H1613" s="153" t="s">
        <v>1</v>
      </c>
      <c r="I1613" s="155"/>
      <c r="L1613" s="151"/>
      <c r="M1613" s="156"/>
      <c r="T1613" s="157"/>
      <c r="AT1613" s="153" t="s">
        <v>160</v>
      </c>
      <c r="AU1613" s="153" t="s">
        <v>89</v>
      </c>
      <c r="AV1613" s="11" t="s">
        <v>82</v>
      </c>
      <c r="AW1613" s="11" t="s">
        <v>31</v>
      </c>
      <c r="AX1613" s="11" t="s">
        <v>76</v>
      </c>
      <c r="AY1613" s="153" t="s">
        <v>156</v>
      </c>
    </row>
    <row r="1614" spans="2:65" s="12" customFormat="1">
      <c r="B1614" s="158"/>
      <c r="D1614" s="152" t="s">
        <v>160</v>
      </c>
      <c r="E1614" s="159" t="s">
        <v>1</v>
      </c>
      <c r="F1614" s="160" t="s">
        <v>1706</v>
      </c>
      <c r="H1614" s="161">
        <v>11.96</v>
      </c>
      <c r="I1614" s="162"/>
      <c r="L1614" s="158"/>
      <c r="M1614" s="163"/>
      <c r="T1614" s="164"/>
      <c r="AT1614" s="159" t="s">
        <v>160</v>
      </c>
      <c r="AU1614" s="159" t="s">
        <v>89</v>
      </c>
      <c r="AV1614" s="12" t="s">
        <v>89</v>
      </c>
      <c r="AW1614" s="12" t="s">
        <v>31</v>
      </c>
      <c r="AX1614" s="12" t="s">
        <v>76</v>
      </c>
      <c r="AY1614" s="159" t="s">
        <v>156</v>
      </c>
    </row>
    <row r="1615" spans="2:65" s="12" customFormat="1">
      <c r="B1615" s="158"/>
      <c r="D1615" s="152" t="s">
        <v>160</v>
      </c>
      <c r="E1615" s="159" t="s">
        <v>1</v>
      </c>
      <c r="F1615" s="160" t="s">
        <v>1707</v>
      </c>
      <c r="H1615" s="161">
        <v>23.712</v>
      </c>
      <c r="I1615" s="162"/>
      <c r="L1615" s="158"/>
      <c r="M1615" s="163"/>
      <c r="T1615" s="164"/>
      <c r="AT1615" s="159" t="s">
        <v>160</v>
      </c>
      <c r="AU1615" s="159" t="s">
        <v>89</v>
      </c>
      <c r="AV1615" s="12" t="s">
        <v>89</v>
      </c>
      <c r="AW1615" s="12" t="s">
        <v>31</v>
      </c>
      <c r="AX1615" s="12" t="s">
        <v>76</v>
      </c>
      <c r="AY1615" s="159" t="s">
        <v>156</v>
      </c>
    </row>
    <row r="1616" spans="2:65" s="12" customFormat="1">
      <c r="B1616" s="158"/>
      <c r="D1616" s="152" t="s">
        <v>160</v>
      </c>
      <c r="E1616" s="159" t="s">
        <v>1</v>
      </c>
      <c r="F1616" s="160" t="s">
        <v>1708</v>
      </c>
      <c r="H1616" s="161">
        <v>34.398000000000003</v>
      </c>
      <c r="I1616" s="162"/>
      <c r="L1616" s="158"/>
      <c r="M1616" s="163"/>
      <c r="T1616" s="164"/>
      <c r="AT1616" s="159" t="s">
        <v>160</v>
      </c>
      <c r="AU1616" s="159" t="s">
        <v>89</v>
      </c>
      <c r="AV1616" s="12" t="s">
        <v>89</v>
      </c>
      <c r="AW1616" s="12" t="s">
        <v>31</v>
      </c>
      <c r="AX1616" s="12" t="s">
        <v>76</v>
      </c>
      <c r="AY1616" s="159" t="s">
        <v>156</v>
      </c>
    </row>
    <row r="1617" spans="2:65" s="12" customFormat="1">
      <c r="B1617" s="158"/>
      <c r="D1617" s="152" t="s">
        <v>160</v>
      </c>
      <c r="E1617" s="159" t="s">
        <v>1</v>
      </c>
      <c r="F1617" s="160" t="s">
        <v>1709</v>
      </c>
      <c r="H1617" s="161">
        <v>9.0399999999999991</v>
      </c>
      <c r="I1617" s="162"/>
      <c r="L1617" s="158"/>
      <c r="M1617" s="163"/>
      <c r="T1617" s="164"/>
      <c r="AT1617" s="159" t="s">
        <v>160</v>
      </c>
      <c r="AU1617" s="159" t="s">
        <v>89</v>
      </c>
      <c r="AV1617" s="12" t="s">
        <v>89</v>
      </c>
      <c r="AW1617" s="12" t="s">
        <v>31</v>
      </c>
      <c r="AX1617" s="12" t="s">
        <v>76</v>
      </c>
      <c r="AY1617" s="159" t="s">
        <v>156</v>
      </c>
    </row>
    <row r="1618" spans="2:65" s="15" customFormat="1">
      <c r="B1618" s="193"/>
      <c r="D1618" s="152" t="s">
        <v>160</v>
      </c>
      <c r="E1618" s="194" t="s">
        <v>1</v>
      </c>
      <c r="F1618" s="195" t="s">
        <v>1710</v>
      </c>
      <c r="H1618" s="196">
        <v>79.11</v>
      </c>
      <c r="I1618" s="197"/>
      <c r="L1618" s="193"/>
      <c r="M1618" s="198"/>
      <c r="T1618" s="199"/>
      <c r="AT1618" s="194" t="s">
        <v>160</v>
      </c>
      <c r="AU1618" s="194" t="s">
        <v>89</v>
      </c>
      <c r="AV1618" s="15" t="s">
        <v>163</v>
      </c>
      <c r="AW1618" s="15" t="s">
        <v>31</v>
      </c>
      <c r="AX1618" s="15" t="s">
        <v>76</v>
      </c>
      <c r="AY1618" s="194" t="s">
        <v>156</v>
      </c>
    </row>
    <row r="1619" spans="2:65" s="12" customFormat="1">
      <c r="B1619" s="158"/>
      <c r="D1619" s="152" t="s">
        <v>160</v>
      </c>
      <c r="E1619" s="159" t="s">
        <v>1</v>
      </c>
      <c r="F1619" s="160" t="s">
        <v>1711</v>
      </c>
      <c r="H1619" s="161">
        <v>0.89</v>
      </c>
      <c r="I1619" s="162"/>
      <c r="L1619" s="158"/>
      <c r="M1619" s="163"/>
      <c r="T1619" s="164"/>
      <c r="AT1619" s="159" t="s">
        <v>160</v>
      </c>
      <c r="AU1619" s="159" t="s">
        <v>89</v>
      </c>
      <c r="AV1619" s="12" t="s">
        <v>89</v>
      </c>
      <c r="AW1619" s="12" t="s">
        <v>31</v>
      </c>
      <c r="AX1619" s="12" t="s">
        <v>76</v>
      </c>
      <c r="AY1619" s="159" t="s">
        <v>156</v>
      </c>
    </row>
    <row r="1620" spans="2:65" s="13" customFormat="1">
      <c r="B1620" s="165"/>
      <c r="D1620" s="152" t="s">
        <v>160</v>
      </c>
      <c r="E1620" s="166" t="s">
        <v>1</v>
      </c>
      <c r="F1620" s="167" t="s">
        <v>161</v>
      </c>
      <c r="H1620" s="168">
        <v>80</v>
      </c>
      <c r="I1620" s="169"/>
      <c r="L1620" s="165"/>
      <c r="M1620" s="170"/>
      <c r="T1620" s="171"/>
      <c r="AT1620" s="166" t="s">
        <v>160</v>
      </c>
      <c r="AU1620" s="166" t="s">
        <v>89</v>
      </c>
      <c r="AV1620" s="13" t="s">
        <v>155</v>
      </c>
      <c r="AW1620" s="13" t="s">
        <v>31</v>
      </c>
      <c r="AX1620" s="13" t="s">
        <v>82</v>
      </c>
      <c r="AY1620" s="166" t="s">
        <v>156</v>
      </c>
    </row>
    <row r="1621" spans="2:65" s="1" customFormat="1" ht="16.5" customHeight="1">
      <c r="B1621" s="136"/>
      <c r="C1621" s="137" t="s">
        <v>1712</v>
      </c>
      <c r="D1621" s="137" t="s">
        <v>157</v>
      </c>
      <c r="E1621" s="138" t="s">
        <v>1713</v>
      </c>
      <c r="F1621" s="139" t="s">
        <v>1714</v>
      </c>
      <c r="G1621" s="140" t="s">
        <v>178</v>
      </c>
      <c r="H1621" s="141">
        <v>711.8</v>
      </c>
      <c r="I1621" s="142"/>
      <c r="J1621" s="143">
        <v>0</v>
      </c>
      <c r="K1621" s="144"/>
      <c r="L1621" s="32"/>
      <c r="M1621" s="145" t="s">
        <v>1</v>
      </c>
      <c r="N1621" s="146" t="s">
        <v>42</v>
      </c>
      <c r="P1621" s="147">
        <f>O1621*H1621</f>
        <v>0</v>
      </c>
      <c r="Q1621" s="147">
        <v>0</v>
      </c>
      <c r="R1621" s="147">
        <f>Q1621*H1621</f>
        <v>0</v>
      </c>
      <c r="S1621" s="147">
        <v>0</v>
      </c>
      <c r="T1621" s="148">
        <f>S1621*H1621</f>
        <v>0</v>
      </c>
      <c r="AR1621" s="149" t="s">
        <v>403</v>
      </c>
      <c r="AT1621" s="149" t="s">
        <v>157</v>
      </c>
      <c r="AU1621" s="149" t="s">
        <v>89</v>
      </c>
      <c r="AY1621" s="17" t="s">
        <v>156</v>
      </c>
      <c r="BE1621" s="150">
        <f>IF(N1621="základná",J1621,0)</f>
        <v>0</v>
      </c>
      <c r="BF1621" s="150">
        <f>IF(N1621="znížená",J1621,0)</f>
        <v>0</v>
      </c>
      <c r="BG1621" s="150">
        <f>IF(N1621="zákl. prenesená",J1621,0)</f>
        <v>0</v>
      </c>
      <c r="BH1621" s="150">
        <f>IF(N1621="zníž. prenesená",J1621,0)</f>
        <v>0</v>
      </c>
      <c r="BI1621" s="150">
        <f>IF(N1621="nulová",J1621,0)</f>
        <v>0</v>
      </c>
      <c r="BJ1621" s="17" t="s">
        <v>89</v>
      </c>
      <c r="BK1621" s="150">
        <f>ROUND(I1621*H1621,2)</f>
        <v>0</v>
      </c>
      <c r="BL1621" s="17" t="s">
        <v>403</v>
      </c>
      <c r="BM1621" s="149" t="s">
        <v>1715</v>
      </c>
    </row>
    <row r="1622" spans="2:65" s="12" customFormat="1">
      <c r="B1622" s="158"/>
      <c r="D1622" s="152" t="s">
        <v>160</v>
      </c>
      <c r="E1622" s="159" t="s">
        <v>1</v>
      </c>
      <c r="F1622" s="160" t="s">
        <v>1716</v>
      </c>
      <c r="H1622" s="161">
        <v>600</v>
      </c>
      <c r="I1622" s="162"/>
      <c r="L1622" s="158"/>
      <c r="M1622" s="163"/>
      <c r="T1622" s="164"/>
      <c r="AT1622" s="159" t="s">
        <v>160</v>
      </c>
      <c r="AU1622" s="159" t="s">
        <v>89</v>
      </c>
      <c r="AV1622" s="12" t="s">
        <v>89</v>
      </c>
      <c r="AW1622" s="12" t="s">
        <v>31</v>
      </c>
      <c r="AX1622" s="12" t="s">
        <v>76</v>
      </c>
      <c r="AY1622" s="159" t="s">
        <v>156</v>
      </c>
    </row>
    <row r="1623" spans="2:65" s="12" customFormat="1">
      <c r="B1623" s="158"/>
      <c r="D1623" s="152" t="s">
        <v>160</v>
      </c>
      <c r="E1623" s="159" t="s">
        <v>1</v>
      </c>
      <c r="F1623" s="160" t="s">
        <v>1717</v>
      </c>
      <c r="H1623" s="161">
        <v>111.8</v>
      </c>
      <c r="I1623" s="162"/>
      <c r="L1623" s="158"/>
      <c r="M1623" s="163"/>
      <c r="T1623" s="164"/>
      <c r="AT1623" s="159" t="s">
        <v>160</v>
      </c>
      <c r="AU1623" s="159" t="s">
        <v>89</v>
      </c>
      <c r="AV1623" s="12" t="s">
        <v>89</v>
      </c>
      <c r="AW1623" s="12" t="s">
        <v>31</v>
      </c>
      <c r="AX1623" s="12" t="s">
        <v>76</v>
      </c>
      <c r="AY1623" s="159" t="s">
        <v>156</v>
      </c>
    </row>
    <row r="1624" spans="2:65" s="13" customFormat="1">
      <c r="B1624" s="165"/>
      <c r="D1624" s="152" t="s">
        <v>160</v>
      </c>
      <c r="E1624" s="166" t="s">
        <v>231</v>
      </c>
      <c r="F1624" s="167" t="s">
        <v>161</v>
      </c>
      <c r="H1624" s="168">
        <v>711.8</v>
      </c>
      <c r="I1624" s="169"/>
      <c r="L1624" s="165"/>
      <c r="M1624" s="170"/>
      <c r="T1624" s="171"/>
      <c r="AT1624" s="166" t="s">
        <v>160</v>
      </c>
      <c r="AU1624" s="166" t="s">
        <v>89</v>
      </c>
      <c r="AV1624" s="13" t="s">
        <v>155</v>
      </c>
      <c r="AW1624" s="13" t="s">
        <v>31</v>
      </c>
      <c r="AX1624" s="13" t="s">
        <v>82</v>
      </c>
      <c r="AY1624" s="166" t="s">
        <v>156</v>
      </c>
    </row>
    <row r="1625" spans="2:65" s="1" customFormat="1" ht="24.2" customHeight="1">
      <c r="B1625" s="136"/>
      <c r="C1625" s="137" t="s">
        <v>1718</v>
      </c>
      <c r="D1625" s="137" t="s">
        <v>157</v>
      </c>
      <c r="E1625" s="138" t="s">
        <v>1719</v>
      </c>
      <c r="F1625" s="139" t="s">
        <v>1720</v>
      </c>
      <c r="G1625" s="140" t="s">
        <v>178</v>
      </c>
      <c r="H1625" s="141">
        <v>711.8</v>
      </c>
      <c r="I1625" s="142"/>
      <c r="J1625" s="143">
        <v>0</v>
      </c>
      <c r="K1625" s="144"/>
      <c r="L1625" s="32"/>
      <c r="M1625" s="145" t="s">
        <v>1</v>
      </c>
      <c r="N1625" s="146" t="s">
        <v>42</v>
      </c>
      <c r="P1625" s="147">
        <f>O1625*H1625</f>
        <v>0</v>
      </c>
      <c r="Q1625" s="147">
        <v>0</v>
      </c>
      <c r="R1625" s="147">
        <f>Q1625*H1625</f>
        <v>0</v>
      </c>
      <c r="S1625" s="147">
        <v>0</v>
      </c>
      <c r="T1625" s="148">
        <f>S1625*H1625</f>
        <v>0</v>
      </c>
      <c r="AR1625" s="149" t="s">
        <v>403</v>
      </c>
      <c r="AT1625" s="149" t="s">
        <v>157</v>
      </c>
      <c r="AU1625" s="149" t="s">
        <v>89</v>
      </c>
      <c r="AY1625" s="17" t="s">
        <v>156</v>
      </c>
      <c r="BE1625" s="150">
        <f>IF(N1625="základná",J1625,0)</f>
        <v>0</v>
      </c>
      <c r="BF1625" s="150">
        <f>IF(N1625="znížená",J1625,0)</f>
        <v>0</v>
      </c>
      <c r="BG1625" s="150">
        <f>IF(N1625="zákl. prenesená",J1625,0)</f>
        <v>0</v>
      </c>
      <c r="BH1625" s="150">
        <f>IF(N1625="zníž. prenesená",J1625,0)</f>
        <v>0</v>
      </c>
      <c r="BI1625" s="150">
        <f>IF(N1625="nulová",J1625,0)</f>
        <v>0</v>
      </c>
      <c r="BJ1625" s="17" t="s">
        <v>89</v>
      </c>
      <c r="BK1625" s="150">
        <f>ROUND(I1625*H1625,2)</f>
        <v>0</v>
      </c>
      <c r="BL1625" s="17" t="s">
        <v>403</v>
      </c>
      <c r="BM1625" s="149" t="s">
        <v>1721</v>
      </c>
    </row>
    <row r="1626" spans="2:65" s="12" customFormat="1">
      <c r="B1626" s="158"/>
      <c r="D1626" s="152" t="s">
        <v>160</v>
      </c>
      <c r="E1626" s="159" t="s">
        <v>1</v>
      </c>
      <c r="F1626" s="160" t="s">
        <v>231</v>
      </c>
      <c r="H1626" s="161">
        <v>711.8</v>
      </c>
      <c r="I1626" s="162"/>
      <c r="L1626" s="158"/>
      <c r="M1626" s="163"/>
      <c r="T1626" s="164"/>
      <c r="AT1626" s="159" t="s">
        <v>160</v>
      </c>
      <c r="AU1626" s="159" t="s">
        <v>89</v>
      </c>
      <c r="AV1626" s="12" t="s">
        <v>89</v>
      </c>
      <c r="AW1626" s="12" t="s">
        <v>31</v>
      </c>
      <c r="AX1626" s="12" t="s">
        <v>76</v>
      </c>
      <c r="AY1626" s="159" t="s">
        <v>156</v>
      </c>
    </row>
    <row r="1627" spans="2:65" s="11" customFormat="1">
      <c r="B1627" s="151"/>
      <c r="D1627" s="152" t="s">
        <v>160</v>
      </c>
      <c r="E1627" s="153" t="s">
        <v>1</v>
      </c>
      <c r="F1627" s="154" t="s">
        <v>1722</v>
      </c>
      <c r="H1627" s="153" t="s">
        <v>1</v>
      </c>
      <c r="I1627" s="155"/>
      <c r="L1627" s="151"/>
      <c r="M1627" s="156"/>
      <c r="T1627" s="157"/>
      <c r="AT1627" s="153" t="s">
        <v>160</v>
      </c>
      <c r="AU1627" s="153" t="s">
        <v>89</v>
      </c>
      <c r="AV1627" s="11" t="s">
        <v>82</v>
      </c>
      <c r="AW1627" s="11" t="s">
        <v>31</v>
      </c>
      <c r="AX1627" s="11" t="s">
        <v>76</v>
      </c>
      <c r="AY1627" s="153" t="s">
        <v>156</v>
      </c>
    </row>
    <row r="1628" spans="2:65" s="13" customFormat="1">
      <c r="B1628" s="165"/>
      <c r="D1628" s="152" t="s">
        <v>160</v>
      </c>
      <c r="E1628" s="166" t="s">
        <v>1</v>
      </c>
      <c r="F1628" s="167" t="s">
        <v>1723</v>
      </c>
      <c r="H1628" s="168">
        <v>711.8</v>
      </c>
      <c r="I1628" s="169"/>
      <c r="L1628" s="165"/>
      <c r="M1628" s="170"/>
      <c r="T1628" s="171"/>
      <c r="AT1628" s="166" t="s">
        <v>160</v>
      </c>
      <c r="AU1628" s="166" t="s">
        <v>89</v>
      </c>
      <c r="AV1628" s="13" t="s">
        <v>155</v>
      </c>
      <c r="AW1628" s="13" t="s">
        <v>31</v>
      </c>
      <c r="AX1628" s="13" t="s">
        <v>82</v>
      </c>
      <c r="AY1628" s="166" t="s">
        <v>156</v>
      </c>
    </row>
    <row r="1629" spans="2:65" s="1" customFormat="1" ht="44.25" customHeight="1">
      <c r="B1629" s="136"/>
      <c r="C1629" s="137" t="s">
        <v>1724</v>
      </c>
      <c r="D1629" s="137" t="s">
        <v>157</v>
      </c>
      <c r="E1629" s="138" t="s">
        <v>1725</v>
      </c>
      <c r="F1629" s="139" t="s">
        <v>1726</v>
      </c>
      <c r="G1629" s="140" t="s">
        <v>178</v>
      </c>
      <c r="H1629" s="141">
        <v>1928.67</v>
      </c>
      <c r="I1629" s="142"/>
      <c r="J1629" s="143">
        <v>0</v>
      </c>
      <c r="K1629" s="144"/>
      <c r="L1629" s="32"/>
      <c r="M1629" s="145" t="s">
        <v>1</v>
      </c>
      <c r="N1629" s="146" t="s">
        <v>42</v>
      </c>
      <c r="P1629" s="147">
        <f>O1629*H1629</f>
        <v>0</v>
      </c>
      <c r="Q1629" s="147">
        <v>0</v>
      </c>
      <c r="R1629" s="147">
        <f>Q1629*H1629</f>
        <v>0</v>
      </c>
      <c r="S1629" s="147">
        <v>0</v>
      </c>
      <c r="T1629" s="148">
        <f>S1629*H1629</f>
        <v>0</v>
      </c>
      <c r="AR1629" s="149" t="s">
        <v>403</v>
      </c>
      <c r="AT1629" s="149" t="s">
        <v>157</v>
      </c>
      <c r="AU1629" s="149" t="s">
        <v>89</v>
      </c>
      <c r="AY1629" s="17" t="s">
        <v>156</v>
      </c>
      <c r="BE1629" s="150">
        <f>IF(N1629="základná",J1629,0)</f>
        <v>0</v>
      </c>
      <c r="BF1629" s="150">
        <f>IF(N1629="znížená",J1629,0)</f>
        <v>0</v>
      </c>
      <c r="BG1629" s="150">
        <f>IF(N1629="zákl. prenesená",J1629,0)</f>
        <v>0</v>
      </c>
      <c r="BH1629" s="150">
        <f>IF(N1629="zníž. prenesená",J1629,0)</f>
        <v>0</v>
      </c>
      <c r="BI1629" s="150">
        <f>IF(N1629="nulová",J1629,0)</f>
        <v>0</v>
      </c>
      <c r="BJ1629" s="17" t="s">
        <v>89</v>
      </c>
      <c r="BK1629" s="150">
        <f>ROUND(I1629*H1629,2)</f>
        <v>0</v>
      </c>
      <c r="BL1629" s="17" t="s">
        <v>403</v>
      </c>
      <c r="BM1629" s="149" t="s">
        <v>1727</v>
      </c>
    </row>
    <row r="1630" spans="2:65" s="11" customFormat="1" ht="22.5">
      <c r="B1630" s="151"/>
      <c r="D1630" s="152" t="s">
        <v>160</v>
      </c>
      <c r="E1630" s="153" t="s">
        <v>1</v>
      </c>
      <c r="F1630" s="154" t="s">
        <v>1728</v>
      </c>
      <c r="H1630" s="153" t="s">
        <v>1</v>
      </c>
      <c r="I1630" s="155"/>
      <c r="L1630" s="151"/>
      <c r="M1630" s="156"/>
      <c r="T1630" s="157"/>
      <c r="AT1630" s="153" t="s">
        <v>160</v>
      </c>
      <c r="AU1630" s="153" t="s">
        <v>89</v>
      </c>
      <c r="AV1630" s="11" t="s">
        <v>82</v>
      </c>
      <c r="AW1630" s="11" t="s">
        <v>31</v>
      </c>
      <c r="AX1630" s="11" t="s">
        <v>76</v>
      </c>
      <c r="AY1630" s="153" t="s">
        <v>156</v>
      </c>
    </row>
    <row r="1631" spans="2:65" s="11" customFormat="1">
      <c r="B1631" s="151"/>
      <c r="D1631" s="152" t="s">
        <v>160</v>
      </c>
      <c r="E1631" s="153" t="s">
        <v>1</v>
      </c>
      <c r="F1631" s="154" t="s">
        <v>454</v>
      </c>
      <c r="H1631" s="153" t="s">
        <v>1</v>
      </c>
      <c r="I1631" s="155"/>
      <c r="L1631" s="151"/>
      <c r="M1631" s="156"/>
      <c r="T1631" s="157"/>
      <c r="AT1631" s="153" t="s">
        <v>160</v>
      </c>
      <c r="AU1631" s="153" t="s">
        <v>89</v>
      </c>
      <c r="AV1631" s="11" t="s">
        <v>82</v>
      </c>
      <c r="AW1631" s="11" t="s">
        <v>31</v>
      </c>
      <c r="AX1631" s="11" t="s">
        <v>76</v>
      </c>
      <c r="AY1631" s="153" t="s">
        <v>156</v>
      </c>
    </row>
    <row r="1632" spans="2:65" s="12" customFormat="1">
      <c r="B1632" s="158"/>
      <c r="D1632" s="152" t="s">
        <v>160</v>
      </c>
      <c r="E1632" s="159" t="s">
        <v>1</v>
      </c>
      <c r="F1632" s="160" t="s">
        <v>1729</v>
      </c>
      <c r="H1632" s="161">
        <v>61.1</v>
      </c>
      <c r="I1632" s="162"/>
      <c r="L1632" s="158"/>
      <c r="M1632" s="163"/>
      <c r="T1632" s="164"/>
      <c r="AT1632" s="159" t="s">
        <v>160</v>
      </c>
      <c r="AU1632" s="159" t="s">
        <v>89</v>
      </c>
      <c r="AV1632" s="12" t="s">
        <v>89</v>
      </c>
      <c r="AW1632" s="12" t="s">
        <v>31</v>
      </c>
      <c r="AX1632" s="12" t="s">
        <v>76</v>
      </c>
      <c r="AY1632" s="159" t="s">
        <v>156</v>
      </c>
    </row>
    <row r="1633" spans="2:51" s="12" customFormat="1">
      <c r="B1633" s="158"/>
      <c r="D1633" s="152" t="s">
        <v>160</v>
      </c>
      <c r="E1633" s="159" t="s">
        <v>1</v>
      </c>
      <c r="F1633" s="160" t="s">
        <v>1730</v>
      </c>
      <c r="H1633" s="161">
        <v>-5.04</v>
      </c>
      <c r="I1633" s="162"/>
      <c r="L1633" s="158"/>
      <c r="M1633" s="163"/>
      <c r="T1633" s="164"/>
      <c r="AT1633" s="159" t="s">
        <v>160</v>
      </c>
      <c r="AU1633" s="159" t="s">
        <v>89</v>
      </c>
      <c r="AV1633" s="12" t="s">
        <v>89</v>
      </c>
      <c r="AW1633" s="12" t="s">
        <v>31</v>
      </c>
      <c r="AX1633" s="12" t="s">
        <v>76</v>
      </c>
      <c r="AY1633" s="159" t="s">
        <v>156</v>
      </c>
    </row>
    <row r="1634" spans="2:51" s="12" customFormat="1">
      <c r="B1634" s="158"/>
      <c r="D1634" s="152" t="s">
        <v>160</v>
      </c>
      <c r="E1634" s="159" t="s">
        <v>1</v>
      </c>
      <c r="F1634" s="160" t="s">
        <v>1731</v>
      </c>
      <c r="H1634" s="161">
        <v>61.424999999999997</v>
      </c>
      <c r="I1634" s="162"/>
      <c r="L1634" s="158"/>
      <c r="M1634" s="163"/>
      <c r="T1634" s="164"/>
      <c r="AT1634" s="159" t="s">
        <v>160</v>
      </c>
      <c r="AU1634" s="159" t="s">
        <v>89</v>
      </c>
      <c r="AV1634" s="12" t="s">
        <v>89</v>
      </c>
      <c r="AW1634" s="12" t="s">
        <v>31</v>
      </c>
      <c r="AX1634" s="12" t="s">
        <v>76</v>
      </c>
      <c r="AY1634" s="159" t="s">
        <v>156</v>
      </c>
    </row>
    <row r="1635" spans="2:51" s="12" customFormat="1">
      <c r="B1635" s="158"/>
      <c r="D1635" s="152" t="s">
        <v>160</v>
      </c>
      <c r="E1635" s="159" t="s">
        <v>1</v>
      </c>
      <c r="F1635" s="160" t="s">
        <v>1730</v>
      </c>
      <c r="H1635" s="161">
        <v>-5.04</v>
      </c>
      <c r="I1635" s="162"/>
      <c r="L1635" s="158"/>
      <c r="M1635" s="163"/>
      <c r="T1635" s="164"/>
      <c r="AT1635" s="159" t="s">
        <v>160</v>
      </c>
      <c r="AU1635" s="159" t="s">
        <v>89</v>
      </c>
      <c r="AV1635" s="12" t="s">
        <v>89</v>
      </c>
      <c r="AW1635" s="12" t="s">
        <v>31</v>
      </c>
      <c r="AX1635" s="12" t="s">
        <v>76</v>
      </c>
      <c r="AY1635" s="159" t="s">
        <v>156</v>
      </c>
    </row>
    <row r="1636" spans="2:51" s="12" customFormat="1">
      <c r="B1636" s="158"/>
      <c r="D1636" s="152" t="s">
        <v>160</v>
      </c>
      <c r="E1636" s="159" t="s">
        <v>1</v>
      </c>
      <c r="F1636" s="160" t="s">
        <v>1732</v>
      </c>
      <c r="H1636" s="161">
        <v>163.80000000000001</v>
      </c>
      <c r="I1636" s="162"/>
      <c r="L1636" s="158"/>
      <c r="M1636" s="163"/>
      <c r="T1636" s="164"/>
      <c r="AT1636" s="159" t="s">
        <v>160</v>
      </c>
      <c r="AU1636" s="159" t="s">
        <v>89</v>
      </c>
      <c r="AV1636" s="12" t="s">
        <v>89</v>
      </c>
      <c r="AW1636" s="12" t="s">
        <v>31</v>
      </c>
      <c r="AX1636" s="12" t="s">
        <v>76</v>
      </c>
      <c r="AY1636" s="159" t="s">
        <v>156</v>
      </c>
    </row>
    <row r="1637" spans="2:51" s="12" customFormat="1">
      <c r="B1637" s="158"/>
      <c r="D1637" s="152" t="s">
        <v>160</v>
      </c>
      <c r="E1637" s="159" t="s">
        <v>1</v>
      </c>
      <c r="F1637" s="160" t="s">
        <v>1733</v>
      </c>
      <c r="H1637" s="161">
        <v>-3.6</v>
      </c>
      <c r="I1637" s="162"/>
      <c r="L1637" s="158"/>
      <c r="M1637" s="163"/>
      <c r="T1637" s="164"/>
      <c r="AT1637" s="159" t="s">
        <v>160</v>
      </c>
      <c r="AU1637" s="159" t="s">
        <v>89</v>
      </c>
      <c r="AV1637" s="12" t="s">
        <v>89</v>
      </c>
      <c r="AW1637" s="12" t="s">
        <v>31</v>
      </c>
      <c r="AX1637" s="12" t="s">
        <v>76</v>
      </c>
      <c r="AY1637" s="159" t="s">
        <v>156</v>
      </c>
    </row>
    <row r="1638" spans="2:51" s="12" customFormat="1">
      <c r="B1638" s="158"/>
      <c r="D1638" s="152" t="s">
        <v>160</v>
      </c>
      <c r="E1638" s="159" t="s">
        <v>1</v>
      </c>
      <c r="F1638" s="160" t="s">
        <v>1734</v>
      </c>
      <c r="H1638" s="161">
        <v>19.988</v>
      </c>
      <c r="I1638" s="162"/>
      <c r="L1638" s="158"/>
      <c r="M1638" s="163"/>
      <c r="T1638" s="164"/>
      <c r="AT1638" s="159" t="s">
        <v>160</v>
      </c>
      <c r="AU1638" s="159" t="s">
        <v>89</v>
      </c>
      <c r="AV1638" s="12" t="s">
        <v>89</v>
      </c>
      <c r="AW1638" s="12" t="s">
        <v>31</v>
      </c>
      <c r="AX1638" s="12" t="s">
        <v>76</v>
      </c>
      <c r="AY1638" s="159" t="s">
        <v>156</v>
      </c>
    </row>
    <row r="1639" spans="2:51" s="12" customFormat="1">
      <c r="B1639" s="158"/>
      <c r="D1639" s="152" t="s">
        <v>160</v>
      </c>
      <c r="E1639" s="159" t="s">
        <v>1</v>
      </c>
      <c r="F1639" s="160" t="s">
        <v>473</v>
      </c>
      <c r="H1639" s="161">
        <v>-1.6</v>
      </c>
      <c r="I1639" s="162"/>
      <c r="L1639" s="158"/>
      <c r="M1639" s="163"/>
      <c r="T1639" s="164"/>
      <c r="AT1639" s="159" t="s">
        <v>160</v>
      </c>
      <c r="AU1639" s="159" t="s">
        <v>89</v>
      </c>
      <c r="AV1639" s="12" t="s">
        <v>89</v>
      </c>
      <c r="AW1639" s="12" t="s">
        <v>31</v>
      </c>
      <c r="AX1639" s="12" t="s">
        <v>76</v>
      </c>
      <c r="AY1639" s="159" t="s">
        <v>156</v>
      </c>
    </row>
    <row r="1640" spans="2:51" s="12" customFormat="1">
      <c r="B1640" s="158"/>
      <c r="D1640" s="152" t="s">
        <v>160</v>
      </c>
      <c r="E1640" s="159" t="s">
        <v>1</v>
      </c>
      <c r="F1640" s="160" t="s">
        <v>1735</v>
      </c>
      <c r="H1640" s="161">
        <v>27.495000000000001</v>
      </c>
      <c r="I1640" s="162"/>
      <c r="L1640" s="158"/>
      <c r="M1640" s="163"/>
      <c r="T1640" s="164"/>
      <c r="AT1640" s="159" t="s">
        <v>160</v>
      </c>
      <c r="AU1640" s="159" t="s">
        <v>89</v>
      </c>
      <c r="AV1640" s="12" t="s">
        <v>89</v>
      </c>
      <c r="AW1640" s="12" t="s">
        <v>31</v>
      </c>
      <c r="AX1640" s="12" t="s">
        <v>76</v>
      </c>
      <c r="AY1640" s="159" t="s">
        <v>156</v>
      </c>
    </row>
    <row r="1641" spans="2:51" s="12" customFormat="1">
      <c r="B1641" s="158"/>
      <c r="D1641" s="152" t="s">
        <v>160</v>
      </c>
      <c r="E1641" s="159" t="s">
        <v>1</v>
      </c>
      <c r="F1641" s="160" t="s">
        <v>1736</v>
      </c>
      <c r="H1641" s="161">
        <v>-9</v>
      </c>
      <c r="I1641" s="162"/>
      <c r="L1641" s="158"/>
      <c r="M1641" s="163"/>
      <c r="T1641" s="164"/>
      <c r="AT1641" s="159" t="s">
        <v>160</v>
      </c>
      <c r="AU1641" s="159" t="s">
        <v>89</v>
      </c>
      <c r="AV1641" s="12" t="s">
        <v>89</v>
      </c>
      <c r="AW1641" s="12" t="s">
        <v>31</v>
      </c>
      <c r="AX1641" s="12" t="s">
        <v>76</v>
      </c>
      <c r="AY1641" s="159" t="s">
        <v>156</v>
      </c>
    </row>
    <row r="1642" spans="2:51" s="12" customFormat="1">
      <c r="B1642" s="158"/>
      <c r="D1642" s="152" t="s">
        <v>160</v>
      </c>
      <c r="E1642" s="159" t="s">
        <v>1</v>
      </c>
      <c r="F1642" s="160" t="s">
        <v>1737</v>
      </c>
      <c r="H1642" s="161">
        <v>38.674999999999997</v>
      </c>
      <c r="I1642" s="162"/>
      <c r="L1642" s="158"/>
      <c r="M1642" s="163"/>
      <c r="T1642" s="164"/>
      <c r="AT1642" s="159" t="s">
        <v>160</v>
      </c>
      <c r="AU1642" s="159" t="s">
        <v>89</v>
      </c>
      <c r="AV1642" s="12" t="s">
        <v>89</v>
      </c>
      <c r="AW1642" s="12" t="s">
        <v>31</v>
      </c>
      <c r="AX1642" s="12" t="s">
        <v>76</v>
      </c>
      <c r="AY1642" s="159" t="s">
        <v>156</v>
      </c>
    </row>
    <row r="1643" spans="2:51" s="12" customFormat="1">
      <c r="B1643" s="158"/>
      <c r="D1643" s="152" t="s">
        <v>160</v>
      </c>
      <c r="E1643" s="159" t="s">
        <v>1</v>
      </c>
      <c r="F1643" s="160" t="s">
        <v>1049</v>
      </c>
      <c r="H1643" s="161">
        <v>-1.8</v>
      </c>
      <c r="I1643" s="162"/>
      <c r="L1643" s="158"/>
      <c r="M1643" s="163"/>
      <c r="T1643" s="164"/>
      <c r="AT1643" s="159" t="s">
        <v>160</v>
      </c>
      <c r="AU1643" s="159" t="s">
        <v>89</v>
      </c>
      <c r="AV1643" s="12" t="s">
        <v>89</v>
      </c>
      <c r="AW1643" s="12" t="s">
        <v>31</v>
      </c>
      <c r="AX1643" s="12" t="s">
        <v>76</v>
      </c>
      <c r="AY1643" s="159" t="s">
        <v>156</v>
      </c>
    </row>
    <row r="1644" spans="2:51" s="12" customFormat="1">
      <c r="B1644" s="158"/>
      <c r="D1644" s="152" t="s">
        <v>160</v>
      </c>
      <c r="E1644" s="159" t="s">
        <v>1</v>
      </c>
      <c r="F1644" s="160" t="s">
        <v>1738</v>
      </c>
      <c r="H1644" s="161">
        <v>36.92</v>
      </c>
      <c r="I1644" s="162"/>
      <c r="L1644" s="158"/>
      <c r="M1644" s="163"/>
      <c r="T1644" s="164"/>
      <c r="AT1644" s="159" t="s">
        <v>160</v>
      </c>
      <c r="AU1644" s="159" t="s">
        <v>89</v>
      </c>
      <c r="AV1644" s="12" t="s">
        <v>89</v>
      </c>
      <c r="AW1644" s="12" t="s">
        <v>31</v>
      </c>
      <c r="AX1644" s="12" t="s">
        <v>76</v>
      </c>
      <c r="AY1644" s="159" t="s">
        <v>156</v>
      </c>
    </row>
    <row r="1645" spans="2:51" s="12" customFormat="1">
      <c r="B1645" s="158"/>
      <c r="D1645" s="152" t="s">
        <v>160</v>
      </c>
      <c r="E1645" s="159" t="s">
        <v>1</v>
      </c>
      <c r="F1645" s="160" t="s">
        <v>1739</v>
      </c>
      <c r="H1645" s="161">
        <v>51.35</v>
      </c>
      <c r="I1645" s="162"/>
      <c r="L1645" s="158"/>
      <c r="M1645" s="163"/>
      <c r="T1645" s="164"/>
      <c r="AT1645" s="159" t="s">
        <v>160</v>
      </c>
      <c r="AU1645" s="159" t="s">
        <v>89</v>
      </c>
      <c r="AV1645" s="12" t="s">
        <v>89</v>
      </c>
      <c r="AW1645" s="12" t="s">
        <v>31</v>
      </c>
      <c r="AX1645" s="12" t="s">
        <v>76</v>
      </c>
      <c r="AY1645" s="159" t="s">
        <v>156</v>
      </c>
    </row>
    <row r="1646" spans="2:51" s="12" customFormat="1">
      <c r="B1646" s="158"/>
      <c r="D1646" s="152" t="s">
        <v>160</v>
      </c>
      <c r="E1646" s="159" t="s">
        <v>1</v>
      </c>
      <c r="F1646" s="160" t="s">
        <v>793</v>
      </c>
      <c r="H1646" s="161">
        <v>-5.92</v>
      </c>
      <c r="I1646" s="162"/>
      <c r="L1646" s="158"/>
      <c r="M1646" s="163"/>
      <c r="T1646" s="164"/>
      <c r="AT1646" s="159" t="s">
        <v>160</v>
      </c>
      <c r="AU1646" s="159" t="s">
        <v>89</v>
      </c>
      <c r="AV1646" s="12" t="s">
        <v>89</v>
      </c>
      <c r="AW1646" s="12" t="s">
        <v>31</v>
      </c>
      <c r="AX1646" s="12" t="s">
        <v>76</v>
      </c>
      <c r="AY1646" s="159" t="s">
        <v>156</v>
      </c>
    </row>
    <row r="1647" spans="2:51" s="12" customFormat="1">
      <c r="B1647" s="158"/>
      <c r="D1647" s="152" t="s">
        <v>160</v>
      </c>
      <c r="E1647" s="159" t="s">
        <v>1</v>
      </c>
      <c r="F1647" s="160" t="s">
        <v>1740</v>
      </c>
      <c r="H1647" s="161">
        <v>48.1</v>
      </c>
      <c r="I1647" s="162"/>
      <c r="L1647" s="158"/>
      <c r="M1647" s="163"/>
      <c r="T1647" s="164"/>
      <c r="AT1647" s="159" t="s">
        <v>160</v>
      </c>
      <c r="AU1647" s="159" t="s">
        <v>89</v>
      </c>
      <c r="AV1647" s="12" t="s">
        <v>89</v>
      </c>
      <c r="AW1647" s="12" t="s">
        <v>31</v>
      </c>
      <c r="AX1647" s="12" t="s">
        <v>76</v>
      </c>
      <c r="AY1647" s="159" t="s">
        <v>156</v>
      </c>
    </row>
    <row r="1648" spans="2:51" s="12" customFormat="1">
      <c r="B1648" s="158"/>
      <c r="D1648" s="152" t="s">
        <v>160</v>
      </c>
      <c r="E1648" s="159" t="s">
        <v>1</v>
      </c>
      <c r="F1648" s="160" t="s">
        <v>793</v>
      </c>
      <c r="H1648" s="161">
        <v>-5.92</v>
      </c>
      <c r="I1648" s="162"/>
      <c r="L1648" s="158"/>
      <c r="M1648" s="163"/>
      <c r="T1648" s="164"/>
      <c r="AT1648" s="159" t="s">
        <v>160</v>
      </c>
      <c r="AU1648" s="159" t="s">
        <v>89</v>
      </c>
      <c r="AV1648" s="12" t="s">
        <v>89</v>
      </c>
      <c r="AW1648" s="12" t="s">
        <v>31</v>
      </c>
      <c r="AX1648" s="12" t="s">
        <v>76</v>
      </c>
      <c r="AY1648" s="159" t="s">
        <v>156</v>
      </c>
    </row>
    <row r="1649" spans="2:51" s="12" customFormat="1">
      <c r="B1649" s="158"/>
      <c r="D1649" s="152" t="s">
        <v>160</v>
      </c>
      <c r="E1649" s="159" t="s">
        <v>1</v>
      </c>
      <c r="F1649" s="160" t="s">
        <v>1741</v>
      </c>
      <c r="H1649" s="161">
        <v>58.37</v>
      </c>
      <c r="I1649" s="162"/>
      <c r="L1649" s="158"/>
      <c r="M1649" s="163"/>
      <c r="T1649" s="164"/>
      <c r="AT1649" s="159" t="s">
        <v>160</v>
      </c>
      <c r="AU1649" s="159" t="s">
        <v>89</v>
      </c>
      <c r="AV1649" s="12" t="s">
        <v>89</v>
      </c>
      <c r="AW1649" s="12" t="s">
        <v>31</v>
      </c>
      <c r="AX1649" s="12" t="s">
        <v>76</v>
      </c>
      <c r="AY1649" s="159" t="s">
        <v>156</v>
      </c>
    </row>
    <row r="1650" spans="2:51" s="12" customFormat="1">
      <c r="B1650" s="158"/>
      <c r="D1650" s="152" t="s">
        <v>160</v>
      </c>
      <c r="E1650" s="159" t="s">
        <v>1</v>
      </c>
      <c r="F1650" s="160" t="s">
        <v>793</v>
      </c>
      <c r="H1650" s="161">
        <v>-5.92</v>
      </c>
      <c r="I1650" s="162"/>
      <c r="L1650" s="158"/>
      <c r="M1650" s="163"/>
      <c r="T1650" s="164"/>
      <c r="AT1650" s="159" t="s">
        <v>160</v>
      </c>
      <c r="AU1650" s="159" t="s">
        <v>89</v>
      </c>
      <c r="AV1650" s="12" t="s">
        <v>89</v>
      </c>
      <c r="AW1650" s="12" t="s">
        <v>31</v>
      </c>
      <c r="AX1650" s="12" t="s">
        <v>76</v>
      </c>
      <c r="AY1650" s="159" t="s">
        <v>156</v>
      </c>
    </row>
    <row r="1651" spans="2:51" s="12" customFormat="1">
      <c r="B1651" s="158"/>
      <c r="D1651" s="152" t="s">
        <v>160</v>
      </c>
      <c r="E1651" s="159" t="s">
        <v>1</v>
      </c>
      <c r="F1651" s="160" t="s">
        <v>1742</v>
      </c>
      <c r="H1651" s="161">
        <v>126.1</v>
      </c>
      <c r="I1651" s="162"/>
      <c r="L1651" s="158"/>
      <c r="M1651" s="163"/>
      <c r="T1651" s="164"/>
      <c r="AT1651" s="159" t="s">
        <v>160</v>
      </c>
      <c r="AU1651" s="159" t="s">
        <v>89</v>
      </c>
      <c r="AV1651" s="12" t="s">
        <v>89</v>
      </c>
      <c r="AW1651" s="12" t="s">
        <v>31</v>
      </c>
      <c r="AX1651" s="12" t="s">
        <v>76</v>
      </c>
      <c r="AY1651" s="159" t="s">
        <v>156</v>
      </c>
    </row>
    <row r="1652" spans="2:51" s="12" customFormat="1">
      <c r="B1652" s="158"/>
      <c r="D1652" s="152" t="s">
        <v>160</v>
      </c>
      <c r="E1652" s="159" t="s">
        <v>1</v>
      </c>
      <c r="F1652" s="160" t="s">
        <v>1743</v>
      </c>
      <c r="H1652" s="161">
        <v>-12.4</v>
      </c>
      <c r="I1652" s="162"/>
      <c r="L1652" s="158"/>
      <c r="M1652" s="163"/>
      <c r="T1652" s="164"/>
      <c r="AT1652" s="159" t="s">
        <v>160</v>
      </c>
      <c r="AU1652" s="159" t="s">
        <v>89</v>
      </c>
      <c r="AV1652" s="12" t="s">
        <v>89</v>
      </c>
      <c r="AW1652" s="12" t="s">
        <v>31</v>
      </c>
      <c r="AX1652" s="12" t="s">
        <v>76</v>
      </c>
      <c r="AY1652" s="159" t="s">
        <v>156</v>
      </c>
    </row>
    <row r="1653" spans="2:51" s="12" customFormat="1">
      <c r="B1653" s="158"/>
      <c r="D1653" s="152" t="s">
        <v>160</v>
      </c>
      <c r="E1653" s="159" t="s">
        <v>1</v>
      </c>
      <c r="F1653" s="160" t="s">
        <v>1744</v>
      </c>
      <c r="H1653" s="161">
        <v>29.8</v>
      </c>
      <c r="I1653" s="162"/>
      <c r="L1653" s="158"/>
      <c r="M1653" s="163"/>
      <c r="T1653" s="164"/>
      <c r="AT1653" s="159" t="s">
        <v>160</v>
      </c>
      <c r="AU1653" s="159" t="s">
        <v>89</v>
      </c>
      <c r="AV1653" s="12" t="s">
        <v>89</v>
      </c>
      <c r="AW1653" s="12" t="s">
        <v>31</v>
      </c>
      <c r="AX1653" s="12" t="s">
        <v>76</v>
      </c>
      <c r="AY1653" s="159" t="s">
        <v>156</v>
      </c>
    </row>
    <row r="1654" spans="2:51" s="12" customFormat="1">
      <c r="B1654" s="158"/>
      <c r="D1654" s="152" t="s">
        <v>160</v>
      </c>
      <c r="E1654" s="159" t="s">
        <v>1</v>
      </c>
      <c r="F1654" s="160" t="s">
        <v>1745</v>
      </c>
      <c r="H1654" s="161">
        <v>-7.3</v>
      </c>
      <c r="I1654" s="162"/>
      <c r="L1654" s="158"/>
      <c r="M1654" s="163"/>
      <c r="T1654" s="164"/>
      <c r="AT1654" s="159" t="s">
        <v>160</v>
      </c>
      <c r="AU1654" s="159" t="s">
        <v>89</v>
      </c>
      <c r="AV1654" s="12" t="s">
        <v>89</v>
      </c>
      <c r="AW1654" s="12" t="s">
        <v>31</v>
      </c>
      <c r="AX1654" s="12" t="s">
        <v>76</v>
      </c>
      <c r="AY1654" s="159" t="s">
        <v>156</v>
      </c>
    </row>
    <row r="1655" spans="2:51" s="12" customFormat="1">
      <c r="B1655" s="158"/>
      <c r="D1655" s="152" t="s">
        <v>160</v>
      </c>
      <c r="E1655" s="159" t="s">
        <v>1</v>
      </c>
      <c r="F1655" s="160" t="s">
        <v>1746</v>
      </c>
      <c r="H1655" s="161">
        <v>8.86</v>
      </c>
      <c r="I1655" s="162"/>
      <c r="L1655" s="158"/>
      <c r="M1655" s="163"/>
      <c r="T1655" s="164"/>
      <c r="AT1655" s="159" t="s">
        <v>160</v>
      </c>
      <c r="AU1655" s="159" t="s">
        <v>89</v>
      </c>
      <c r="AV1655" s="12" t="s">
        <v>89</v>
      </c>
      <c r="AW1655" s="12" t="s">
        <v>31</v>
      </c>
      <c r="AX1655" s="12" t="s">
        <v>76</v>
      </c>
      <c r="AY1655" s="159" t="s">
        <v>156</v>
      </c>
    </row>
    <row r="1656" spans="2:51" s="12" customFormat="1">
      <c r="B1656" s="158"/>
      <c r="D1656" s="152" t="s">
        <v>160</v>
      </c>
      <c r="E1656" s="159" t="s">
        <v>1</v>
      </c>
      <c r="F1656" s="160" t="s">
        <v>1747</v>
      </c>
      <c r="H1656" s="161">
        <v>31.6</v>
      </c>
      <c r="I1656" s="162"/>
      <c r="L1656" s="158"/>
      <c r="M1656" s="163"/>
      <c r="T1656" s="164"/>
      <c r="AT1656" s="159" t="s">
        <v>160</v>
      </c>
      <c r="AU1656" s="159" t="s">
        <v>89</v>
      </c>
      <c r="AV1656" s="12" t="s">
        <v>89</v>
      </c>
      <c r="AW1656" s="12" t="s">
        <v>31</v>
      </c>
      <c r="AX1656" s="12" t="s">
        <v>76</v>
      </c>
      <c r="AY1656" s="159" t="s">
        <v>156</v>
      </c>
    </row>
    <row r="1657" spans="2:51" s="12" customFormat="1">
      <c r="B1657" s="158"/>
      <c r="D1657" s="152" t="s">
        <v>160</v>
      </c>
      <c r="E1657" s="159" t="s">
        <v>1</v>
      </c>
      <c r="F1657" s="160" t="s">
        <v>1748</v>
      </c>
      <c r="H1657" s="161">
        <v>81.64</v>
      </c>
      <c r="I1657" s="162"/>
      <c r="L1657" s="158"/>
      <c r="M1657" s="163"/>
      <c r="T1657" s="164"/>
      <c r="AT1657" s="159" t="s">
        <v>160</v>
      </c>
      <c r="AU1657" s="159" t="s">
        <v>89</v>
      </c>
      <c r="AV1657" s="12" t="s">
        <v>89</v>
      </c>
      <c r="AW1657" s="12" t="s">
        <v>31</v>
      </c>
      <c r="AX1657" s="12" t="s">
        <v>76</v>
      </c>
      <c r="AY1657" s="159" t="s">
        <v>156</v>
      </c>
    </row>
    <row r="1658" spans="2:51" s="12" customFormat="1">
      <c r="B1658" s="158"/>
      <c r="D1658" s="152" t="s">
        <v>160</v>
      </c>
      <c r="E1658" s="159" t="s">
        <v>1</v>
      </c>
      <c r="F1658" s="160" t="s">
        <v>523</v>
      </c>
      <c r="H1658" s="161">
        <v>-5.4</v>
      </c>
      <c r="I1658" s="162"/>
      <c r="L1658" s="158"/>
      <c r="M1658" s="163"/>
      <c r="T1658" s="164"/>
      <c r="AT1658" s="159" t="s">
        <v>160</v>
      </c>
      <c r="AU1658" s="159" t="s">
        <v>89</v>
      </c>
      <c r="AV1658" s="12" t="s">
        <v>89</v>
      </c>
      <c r="AW1658" s="12" t="s">
        <v>31</v>
      </c>
      <c r="AX1658" s="12" t="s">
        <v>76</v>
      </c>
      <c r="AY1658" s="159" t="s">
        <v>156</v>
      </c>
    </row>
    <row r="1659" spans="2:51" s="12" customFormat="1">
      <c r="B1659" s="158"/>
      <c r="D1659" s="152" t="s">
        <v>160</v>
      </c>
      <c r="E1659" s="159" t="s">
        <v>1</v>
      </c>
      <c r="F1659" s="160" t="s">
        <v>518</v>
      </c>
      <c r="H1659" s="161">
        <v>-1.6</v>
      </c>
      <c r="I1659" s="162"/>
      <c r="L1659" s="158"/>
      <c r="M1659" s="163"/>
      <c r="T1659" s="164"/>
      <c r="AT1659" s="159" t="s">
        <v>160</v>
      </c>
      <c r="AU1659" s="159" t="s">
        <v>89</v>
      </c>
      <c r="AV1659" s="12" t="s">
        <v>89</v>
      </c>
      <c r="AW1659" s="12" t="s">
        <v>31</v>
      </c>
      <c r="AX1659" s="12" t="s">
        <v>76</v>
      </c>
      <c r="AY1659" s="159" t="s">
        <v>156</v>
      </c>
    </row>
    <row r="1660" spans="2:51" s="12" customFormat="1">
      <c r="B1660" s="158"/>
      <c r="D1660" s="152" t="s">
        <v>160</v>
      </c>
      <c r="E1660" s="159" t="s">
        <v>1</v>
      </c>
      <c r="F1660" s="160" t="s">
        <v>444</v>
      </c>
      <c r="H1660" s="161">
        <v>-2.9</v>
      </c>
      <c r="I1660" s="162"/>
      <c r="L1660" s="158"/>
      <c r="M1660" s="163"/>
      <c r="T1660" s="164"/>
      <c r="AT1660" s="159" t="s">
        <v>160</v>
      </c>
      <c r="AU1660" s="159" t="s">
        <v>89</v>
      </c>
      <c r="AV1660" s="12" t="s">
        <v>89</v>
      </c>
      <c r="AW1660" s="12" t="s">
        <v>31</v>
      </c>
      <c r="AX1660" s="12" t="s">
        <v>76</v>
      </c>
      <c r="AY1660" s="159" t="s">
        <v>156</v>
      </c>
    </row>
    <row r="1661" spans="2:51" s="12" customFormat="1">
      <c r="B1661" s="158"/>
      <c r="D1661" s="152" t="s">
        <v>160</v>
      </c>
      <c r="E1661" s="159" t="s">
        <v>1</v>
      </c>
      <c r="F1661" s="160" t="s">
        <v>1749</v>
      </c>
      <c r="H1661" s="161">
        <v>-5.76</v>
      </c>
      <c r="I1661" s="162"/>
      <c r="L1661" s="158"/>
      <c r="M1661" s="163"/>
      <c r="T1661" s="164"/>
      <c r="AT1661" s="159" t="s">
        <v>160</v>
      </c>
      <c r="AU1661" s="159" t="s">
        <v>89</v>
      </c>
      <c r="AV1661" s="12" t="s">
        <v>89</v>
      </c>
      <c r="AW1661" s="12" t="s">
        <v>31</v>
      </c>
      <c r="AX1661" s="12" t="s">
        <v>76</v>
      </c>
      <c r="AY1661" s="159" t="s">
        <v>156</v>
      </c>
    </row>
    <row r="1662" spans="2:51" s="12" customFormat="1">
      <c r="B1662" s="158"/>
      <c r="D1662" s="152" t="s">
        <v>160</v>
      </c>
      <c r="E1662" s="159" t="s">
        <v>1</v>
      </c>
      <c r="F1662" s="160" t="s">
        <v>1750</v>
      </c>
      <c r="H1662" s="161">
        <v>67.275000000000006</v>
      </c>
      <c r="I1662" s="162"/>
      <c r="L1662" s="158"/>
      <c r="M1662" s="163"/>
      <c r="T1662" s="164"/>
      <c r="AT1662" s="159" t="s">
        <v>160</v>
      </c>
      <c r="AU1662" s="159" t="s">
        <v>89</v>
      </c>
      <c r="AV1662" s="12" t="s">
        <v>89</v>
      </c>
      <c r="AW1662" s="12" t="s">
        <v>31</v>
      </c>
      <c r="AX1662" s="12" t="s">
        <v>76</v>
      </c>
      <c r="AY1662" s="159" t="s">
        <v>156</v>
      </c>
    </row>
    <row r="1663" spans="2:51" s="12" customFormat="1">
      <c r="B1663" s="158"/>
      <c r="D1663" s="152" t="s">
        <v>160</v>
      </c>
      <c r="E1663" s="159" t="s">
        <v>1</v>
      </c>
      <c r="F1663" s="160" t="s">
        <v>473</v>
      </c>
      <c r="H1663" s="161">
        <v>-1.6</v>
      </c>
      <c r="I1663" s="162"/>
      <c r="L1663" s="158"/>
      <c r="M1663" s="163"/>
      <c r="T1663" s="164"/>
      <c r="AT1663" s="159" t="s">
        <v>160</v>
      </c>
      <c r="AU1663" s="159" t="s">
        <v>89</v>
      </c>
      <c r="AV1663" s="12" t="s">
        <v>89</v>
      </c>
      <c r="AW1663" s="12" t="s">
        <v>31</v>
      </c>
      <c r="AX1663" s="12" t="s">
        <v>76</v>
      </c>
      <c r="AY1663" s="159" t="s">
        <v>156</v>
      </c>
    </row>
    <row r="1664" spans="2:51" s="12" customFormat="1">
      <c r="B1664" s="158"/>
      <c r="D1664" s="152" t="s">
        <v>160</v>
      </c>
      <c r="E1664" s="159" t="s">
        <v>1</v>
      </c>
      <c r="F1664" s="160" t="s">
        <v>1751</v>
      </c>
      <c r="H1664" s="161">
        <v>-5.76</v>
      </c>
      <c r="I1664" s="162"/>
      <c r="L1664" s="158"/>
      <c r="M1664" s="163"/>
      <c r="T1664" s="164"/>
      <c r="AT1664" s="159" t="s">
        <v>160</v>
      </c>
      <c r="AU1664" s="159" t="s">
        <v>89</v>
      </c>
      <c r="AV1664" s="12" t="s">
        <v>89</v>
      </c>
      <c r="AW1664" s="12" t="s">
        <v>31</v>
      </c>
      <c r="AX1664" s="12" t="s">
        <v>76</v>
      </c>
      <c r="AY1664" s="159" t="s">
        <v>156</v>
      </c>
    </row>
    <row r="1665" spans="2:51" s="12" customFormat="1">
      <c r="B1665" s="158"/>
      <c r="D1665" s="152" t="s">
        <v>160</v>
      </c>
      <c r="E1665" s="159" t="s">
        <v>1</v>
      </c>
      <c r="F1665" s="160" t="s">
        <v>1752</v>
      </c>
      <c r="H1665" s="161">
        <v>8</v>
      </c>
      <c r="I1665" s="162"/>
      <c r="L1665" s="158"/>
      <c r="M1665" s="163"/>
      <c r="T1665" s="164"/>
      <c r="AT1665" s="159" t="s">
        <v>160</v>
      </c>
      <c r="AU1665" s="159" t="s">
        <v>89</v>
      </c>
      <c r="AV1665" s="12" t="s">
        <v>89</v>
      </c>
      <c r="AW1665" s="12" t="s">
        <v>31</v>
      </c>
      <c r="AX1665" s="12" t="s">
        <v>76</v>
      </c>
      <c r="AY1665" s="159" t="s">
        <v>156</v>
      </c>
    </row>
    <row r="1666" spans="2:51" s="12" customFormat="1">
      <c r="B1666" s="158"/>
      <c r="D1666" s="152" t="s">
        <v>160</v>
      </c>
      <c r="E1666" s="159" t="s">
        <v>1</v>
      </c>
      <c r="F1666" s="160" t="s">
        <v>1753</v>
      </c>
      <c r="H1666" s="161">
        <v>56.55</v>
      </c>
      <c r="I1666" s="162"/>
      <c r="L1666" s="158"/>
      <c r="M1666" s="163"/>
      <c r="T1666" s="164"/>
      <c r="AT1666" s="159" t="s">
        <v>160</v>
      </c>
      <c r="AU1666" s="159" t="s">
        <v>89</v>
      </c>
      <c r="AV1666" s="12" t="s">
        <v>89</v>
      </c>
      <c r="AW1666" s="12" t="s">
        <v>31</v>
      </c>
      <c r="AX1666" s="12" t="s">
        <v>76</v>
      </c>
      <c r="AY1666" s="159" t="s">
        <v>156</v>
      </c>
    </row>
    <row r="1667" spans="2:51" s="12" customFormat="1">
      <c r="B1667" s="158"/>
      <c r="D1667" s="152" t="s">
        <v>160</v>
      </c>
      <c r="E1667" s="159" t="s">
        <v>1</v>
      </c>
      <c r="F1667" s="160" t="s">
        <v>1754</v>
      </c>
      <c r="H1667" s="161">
        <v>-7.2</v>
      </c>
      <c r="I1667" s="162"/>
      <c r="L1667" s="158"/>
      <c r="M1667" s="163"/>
      <c r="T1667" s="164"/>
      <c r="AT1667" s="159" t="s">
        <v>160</v>
      </c>
      <c r="AU1667" s="159" t="s">
        <v>89</v>
      </c>
      <c r="AV1667" s="12" t="s">
        <v>89</v>
      </c>
      <c r="AW1667" s="12" t="s">
        <v>31</v>
      </c>
      <c r="AX1667" s="12" t="s">
        <v>76</v>
      </c>
      <c r="AY1667" s="159" t="s">
        <v>156</v>
      </c>
    </row>
    <row r="1668" spans="2:51" s="12" customFormat="1">
      <c r="B1668" s="158"/>
      <c r="D1668" s="152" t="s">
        <v>160</v>
      </c>
      <c r="E1668" s="159" t="s">
        <v>1</v>
      </c>
      <c r="F1668" s="160" t="s">
        <v>1755</v>
      </c>
      <c r="H1668" s="161">
        <v>-0.54</v>
      </c>
      <c r="I1668" s="162"/>
      <c r="L1668" s="158"/>
      <c r="M1668" s="163"/>
      <c r="T1668" s="164"/>
      <c r="AT1668" s="159" t="s">
        <v>160</v>
      </c>
      <c r="AU1668" s="159" t="s">
        <v>89</v>
      </c>
      <c r="AV1668" s="12" t="s">
        <v>89</v>
      </c>
      <c r="AW1668" s="12" t="s">
        <v>31</v>
      </c>
      <c r="AX1668" s="12" t="s">
        <v>76</v>
      </c>
      <c r="AY1668" s="159" t="s">
        <v>156</v>
      </c>
    </row>
    <row r="1669" spans="2:51" s="15" customFormat="1">
      <c r="B1669" s="193"/>
      <c r="D1669" s="152" t="s">
        <v>160</v>
      </c>
      <c r="E1669" s="194" t="s">
        <v>1</v>
      </c>
      <c r="F1669" s="195" t="s">
        <v>1756</v>
      </c>
      <c r="H1669" s="196">
        <v>882.74800000000005</v>
      </c>
      <c r="I1669" s="197"/>
      <c r="L1669" s="193"/>
      <c r="M1669" s="198"/>
      <c r="T1669" s="199"/>
      <c r="AT1669" s="194" t="s">
        <v>160</v>
      </c>
      <c r="AU1669" s="194" t="s">
        <v>89</v>
      </c>
      <c r="AV1669" s="15" t="s">
        <v>163</v>
      </c>
      <c r="AW1669" s="15" t="s">
        <v>31</v>
      </c>
      <c r="AX1669" s="15" t="s">
        <v>76</v>
      </c>
      <c r="AY1669" s="194" t="s">
        <v>156</v>
      </c>
    </row>
    <row r="1670" spans="2:51" s="11" customFormat="1">
      <c r="B1670" s="151"/>
      <c r="D1670" s="152" t="s">
        <v>160</v>
      </c>
      <c r="E1670" s="153" t="s">
        <v>1</v>
      </c>
      <c r="F1670" s="154" t="s">
        <v>526</v>
      </c>
      <c r="H1670" s="153" t="s">
        <v>1</v>
      </c>
      <c r="I1670" s="155"/>
      <c r="L1670" s="151"/>
      <c r="M1670" s="156"/>
      <c r="T1670" s="157"/>
      <c r="AT1670" s="153" t="s">
        <v>160</v>
      </c>
      <c r="AU1670" s="153" t="s">
        <v>89</v>
      </c>
      <c r="AV1670" s="11" t="s">
        <v>82</v>
      </c>
      <c r="AW1670" s="11" t="s">
        <v>31</v>
      </c>
      <c r="AX1670" s="11" t="s">
        <v>76</v>
      </c>
      <c r="AY1670" s="153" t="s">
        <v>156</v>
      </c>
    </row>
    <row r="1671" spans="2:51" s="12" customFormat="1">
      <c r="B1671" s="158"/>
      <c r="D1671" s="152" t="s">
        <v>160</v>
      </c>
      <c r="E1671" s="159" t="s">
        <v>1</v>
      </c>
      <c r="F1671" s="160" t="s">
        <v>1757</v>
      </c>
      <c r="H1671" s="161">
        <v>65.974999999999994</v>
      </c>
      <c r="I1671" s="162"/>
      <c r="L1671" s="158"/>
      <c r="M1671" s="163"/>
      <c r="T1671" s="164"/>
      <c r="AT1671" s="159" t="s">
        <v>160</v>
      </c>
      <c r="AU1671" s="159" t="s">
        <v>89</v>
      </c>
      <c r="AV1671" s="12" t="s">
        <v>89</v>
      </c>
      <c r="AW1671" s="12" t="s">
        <v>31</v>
      </c>
      <c r="AX1671" s="12" t="s">
        <v>76</v>
      </c>
      <c r="AY1671" s="159" t="s">
        <v>156</v>
      </c>
    </row>
    <row r="1672" spans="2:51" s="12" customFormat="1">
      <c r="B1672" s="158"/>
      <c r="D1672" s="152" t="s">
        <v>160</v>
      </c>
      <c r="E1672" s="159" t="s">
        <v>1</v>
      </c>
      <c r="F1672" s="160" t="s">
        <v>444</v>
      </c>
      <c r="H1672" s="161">
        <v>-2.9</v>
      </c>
      <c r="I1672" s="162"/>
      <c r="L1672" s="158"/>
      <c r="M1672" s="163"/>
      <c r="T1672" s="164"/>
      <c r="AT1672" s="159" t="s">
        <v>160</v>
      </c>
      <c r="AU1672" s="159" t="s">
        <v>89</v>
      </c>
      <c r="AV1672" s="12" t="s">
        <v>89</v>
      </c>
      <c r="AW1672" s="12" t="s">
        <v>31</v>
      </c>
      <c r="AX1672" s="12" t="s">
        <v>76</v>
      </c>
      <c r="AY1672" s="159" t="s">
        <v>156</v>
      </c>
    </row>
    <row r="1673" spans="2:51" s="12" customFormat="1">
      <c r="B1673" s="158"/>
      <c r="D1673" s="152" t="s">
        <v>160</v>
      </c>
      <c r="E1673" s="159" t="s">
        <v>1</v>
      </c>
      <c r="F1673" s="160" t="s">
        <v>532</v>
      </c>
      <c r="H1673" s="161">
        <v>-1.8</v>
      </c>
      <c r="I1673" s="162"/>
      <c r="L1673" s="158"/>
      <c r="M1673" s="163"/>
      <c r="T1673" s="164"/>
      <c r="AT1673" s="159" t="s">
        <v>160</v>
      </c>
      <c r="AU1673" s="159" t="s">
        <v>89</v>
      </c>
      <c r="AV1673" s="12" t="s">
        <v>89</v>
      </c>
      <c r="AW1673" s="12" t="s">
        <v>31</v>
      </c>
      <c r="AX1673" s="12" t="s">
        <v>76</v>
      </c>
      <c r="AY1673" s="159" t="s">
        <v>156</v>
      </c>
    </row>
    <row r="1674" spans="2:51" s="12" customFormat="1">
      <c r="B1674" s="158"/>
      <c r="D1674" s="152" t="s">
        <v>160</v>
      </c>
      <c r="E1674" s="159" t="s">
        <v>1</v>
      </c>
      <c r="F1674" s="160" t="s">
        <v>1758</v>
      </c>
      <c r="H1674" s="161">
        <v>-8.0399999999999991</v>
      </c>
      <c r="I1674" s="162"/>
      <c r="L1674" s="158"/>
      <c r="M1674" s="163"/>
      <c r="T1674" s="164"/>
      <c r="AT1674" s="159" t="s">
        <v>160</v>
      </c>
      <c r="AU1674" s="159" t="s">
        <v>89</v>
      </c>
      <c r="AV1674" s="12" t="s">
        <v>89</v>
      </c>
      <c r="AW1674" s="12" t="s">
        <v>31</v>
      </c>
      <c r="AX1674" s="12" t="s">
        <v>76</v>
      </c>
      <c r="AY1674" s="159" t="s">
        <v>156</v>
      </c>
    </row>
    <row r="1675" spans="2:51" s="12" customFormat="1">
      <c r="B1675" s="158"/>
      <c r="D1675" s="152" t="s">
        <v>160</v>
      </c>
      <c r="E1675" s="159" t="s">
        <v>1</v>
      </c>
      <c r="F1675" s="160" t="s">
        <v>444</v>
      </c>
      <c r="H1675" s="161">
        <v>-2.9</v>
      </c>
      <c r="I1675" s="162"/>
      <c r="L1675" s="158"/>
      <c r="M1675" s="163"/>
      <c r="T1675" s="164"/>
      <c r="AT1675" s="159" t="s">
        <v>160</v>
      </c>
      <c r="AU1675" s="159" t="s">
        <v>89</v>
      </c>
      <c r="AV1675" s="12" t="s">
        <v>89</v>
      </c>
      <c r="AW1675" s="12" t="s">
        <v>31</v>
      </c>
      <c r="AX1675" s="12" t="s">
        <v>76</v>
      </c>
      <c r="AY1675" s="159" t="s">
        <v>156</v>
      </c>
    </row>
    <row r="1676" spans="2:51" s="12" customFormat="1">
      <c r="B1676" s="158"/>
      <c r="D1676" s="152" t="s">
        <v>160</v>
      </c>
      <c r="E1676" s="159" t="s">
        <v>1</v>
      </c>
      <c r="F1676" s="160" t="s">
        <v>1759</v>
      </c>
      <c r="H1676" s="161">
        <v>42.575000000000003</v>
      </c>
      <c r="I1676" s="162"/>
      <c r="L1676" s="158"/>
      <c r="M1676" s="163"/>
      <c r="T1676" s="164"/>
      <c r="AT1676" s="159" t="s">
        <v>160</v>
      </c>
      <c r="AU1676" s="159" t="s">
        <v>89</v>
      </c>
      <c r="AV1676" s="12" t="s">
        <v>89</v>
      </c>
      <c r="AW1676" s="12" t="s">
        <v>31</v>
      </c>
      <c r="AX1676" s="12" t="s">
        <v>76</v>
      </c>
      <c r="AY1676" s="159" t="s">
        <v>156</v>
      </c>
    </row>
    <row r="1677" spans="2:51" s="12" customFormat="1">
      <c r="B1677" s="158"/>
      <c r="D1677" s="152" t="s">
        <v>160</v>
      </c>
      <c r="E1677" s="159" t="s">
        <v>1</v>
      </c>
      <c r="F1677" s="160" t="s">
        <v>1760</v>
      </c>
      <c r="H1677" s="161">
        <v>164.48</v>
      </c>
      <c r="I1677" s="162"/>
      <c r="L1677" s="158"/>
      <c r="M1677" s="163"/>
      <c r="T1677" s="164"/>
      <c r="AT1677" s="159" t="s">
        <v>160</v>
      </c>
      <c r="AU1677" s="159" t="s">
        <v>89</v>
      </c>
      <c r="AV1677" s="12" t="s">
        <v>89</v>
      </c>
      <c r="AW1677" s="12" t="s">
        <v>31</v>
      </c>
      <c r="AX1677" s="12" t="s">
        <v>76</v>
      </c>
      <c r="AY1677" s="159" t="s">
        <v>156</v>
      </c>
    </row>
    <row r="1678" spans="2:51" s="12" customFormat="1">
      <c r="B1678" s="158"/>
      <c r="D1678" s="152" t="s">
        <v>160</v>
      </c>
      <c r="E1678" s="159" t="s">
        <v>1</v>
      </c>
      <c r="F1678" s="160" t="s">
        <v>1761</v>
      </c>
      <c r="H1678" s="161">
        <v>-14.4</v>
      </c>
      <c r="I1678" s="162"/>
      <c r="L1678" s="158"/>
      <c r="M1678" s="163"/>
      <c r="T1678" s="164"/>
      <c r="AT1678" s="159" t="s">
        <v>160</v>
      </c>
      <c r="AU1678" s="159" t="s">
        <v>89</v>
      </c>
      <c r="AV1678" s="12" t="s">
        <v>89</v>
      </c>
      <c r="AW1678" s="12" t="s">
        <v>31</v>
      </c>
      <c r="AX1678" s="12" t="s">
        <v>76</v>
      </c>
      <c r="AY1678" s="159" t="s">
        <v>156</v>
      </c>
    </row>
    <row r="1679" spans="2:51" s="12" customFormat="1">
      <c r="B1679" s="158"/>
      <c r="D1679" s="152" t="s">
        <v>160</v>
      </c>
      <c r="E1679" s="159" t="s">
        <v>1</v>
      </c>
      <c r="F1679" s="160" t="s">
        <v>1762</v>
      </c>
      <c r="H1679" s="161">
        <v>-8.6999999999999993</v>
      </c>
      <c r="I1679" s="162"/>
      <c r="L1679" s="158"/>
      <c r="M1679" s="163"/>
      <c r="T1679" s="164"/>
      <c r="AT1679" s="159" t="s">
        <v>160</v>
      </c>
      <c r="AU1679" s="159" t="s">
        <v>89</v>
      </c>
      <c r="AV1679" s="12" t="s">
        <v>89</v>
      </c>
      <c r="AW1679" s="12" t="s">
        <v>31</v>
      </c>
      <c r="AX1679" s="12" t="s">
        <v>76</v>
      </c>
      <c r="AY1679" s="159" t="s">
        <v>156</v>
      </c>
    </row>
    <row r="1680" spans="2:51" s="12" customFormat="1">
      <c r="B1680" s="158"/>
      <c r="D1680" s="152" t="s">
        <v>160</v>
      </c>
      <c r="E1680" s="159" t="s">
        <v>1</v>
      </c>
      <c r="F1680" s="160" t="s">
        <v>1763</v>
      </c>
      <c r="H1680" s="161">
        <v>-1.2</v>
      </c>
      <c r="I1680" s="162"/>
      <c r="L1680" s="158"/>
      <c r="M1680" s="163"/>
      <c r="T1680" s="164"/>
      <c r="AT1680" s="159" t="s">
        <v>160</v>
      </c>
      <c r="AU1680" s="159" t="s">
        <v>89</v>
      </c>
      <c r="AV1680" s="12" t="s">
        <v>89</v>
      </c>
      <c r="AW1680" s="12" t="s">
        <v>31</v>
      </c>
      <c r="AX1680" s="12" t="s">
        <v>76</v>
      </c>
      <c r="AY1680" s="159" t="s">
        <v>156</v>
      </c>
    </row>
    <row r="1681" spans="2:51" s="12" customFormat="1">
      <c r="B1681" s="158"/>
      <c r="D1681" s="152" t="s">
        <v>160</v>
      </c>
      <c r="E1681" s="159" t="s">
        <v>1</v>
      </c>
      <c r="F1681" s="160" t="s">
        <v>1764</v>
      </c>
      <c r="H1681" s="161">
        <v>28.437999999999999</v>
      </c>
      <c r="I1681" s="162"/>
      <c r="L1681" s="158"/>
      <c r="M1681" s="163"/>
      <c r="T1681" s="164"/>
      <c r="AT1681" s="159" t="s">
        <v>160</v>
      </c>
      <c r="AU1681" s="159" t="s">
        <v>89</v>
      </c>
      <c r="AV1681" s="12" t="s">
        <v>89</v>
      </c>
      <c r="AW1681" s="12" t="s">
        <v>31</v>
      </c>
      <c r="AX1681" s="12" t="s">
        <v>76</v>
      </c>
      <c r="AY1681" s="159" t="s">
        <v>156</v>
      </c>
    </row>
    <row r="1682" spans="2:51" s="12" customFormat="1">
      <c r="B1682" s="158"/>
      <c r="D1682" s="152" t="s">
        <v>160</v>
      </c>
      <c r="E1682" s="159" t="s">
        <v>1</v>
      </c>
      <c r="F1682" s="160" t="s">
        <v>1765</v>
      </c>
      <c r="H1682" s="161">
        <v>-1.08</v>
      </c>
      <c r="I1682" s="162"/>
      <c r="L1682" s="158"/>
      <c r="M1682" s="163"/>
      <c r="T1682" s="164"/>
      <c r="AT1682" s="159" t="s">
        <v>160</v>
      </c>
      <c r="AU1682" s="159" t="s">
        <v>89</v>
      </c>
      <c r="AV1682" s="12" t="s">
        <v>89</v>
      </c>
      <c r="AW1682" s="12" t="s">
        <v>31</v>
      </c>
      <c r="AX1682" s="12" t="s">
        <v>76</v>
      </c>
      <c r="AY1682" s="159" t="s">
        <v>156</v>
      </c>
    </row>
    <row r="1683" spans="2:51" s="12" customFormat="1">
      <c r="B1683" s="158"/>
      <c r="D1683" s="152" t="s">
        <v>160</v>
      </c>
      <c r="E1683" s="159" t="s">
        <v>1</v>
      </c>
      <c r="F1683" s="160" t="s">
        <v>532</v>
      </c>
      <c r="H1683" s="161">
        <v>-1.8</v>
      </c>
      <c r="I1683" s="162"/>
      <c r="L1683" s="158"/>
      <c r="M1683" s="163"/>
      <c r="T1683" s="164"/>
      <c r="AT1683" s="159" t="s">
        <v>160</v>
      </c>
      <c r="AU1683" s="159" t="s">
        <v>89</v>
      </c>
      <c r="AV1683" s="12" t="s">
        <v>89</v>
      </c>
      <c r="AW1683" s="12" t="s">
        <v>31</v>
      </c>
      <c r="AX1683" s="12" t="s">
        <v>76</v>
      </c>
      <c r="AY1683" s="159" t="s">
        <v>156</v>
      </c>
    </row>
    <row r="1684" spans="2:51" s="12" customFormat="1">
      <c r="B1684" s="158"/>
      <c r="D1684" s="152" t="s">
        <v>160</v>
      </c>
      <c r="E1684" s="159" t="s">
        <v>1</v>
      </c>
      <c r="F1684" s="160" t="s">
        <v>1766</v>
      </c>
      <c r="H1684" s="161">
        <v>30.388000000000002</v>
      </c>
      <c r="I1684" s="162"/>
      <c r="L1684" s="158"/>
      <c r="M1684" s="163"/>
      <c r="T1684" s="164"/>
      <c r="AT1684" s="159" t="s">
        <v>160</v>
      </c>
      <c r="AU1684" s="159" t="s">
        <v>89</v>
      </c>
      <c r="AV1684" s="12" t="s">
        <v>89</v>
      </c>
      <c r="AW1684" s="12" t="s">
        <v>31</v>
      </c>
      <c r="AX1684" s="12" t="s">
        <v>76</v>
      </c>
      <c r="AY1684" s="159" t="s">
        <v>156</v>
      </c>
    </row>
    <row r="1685" spans="2:51" s="12" customFormat="1">
      <c r="B1685" s="158"/>
      <c r="D1685" s="152" t="s">
        <v>160</v>
      </c>
      <c r="E1685" s="159" t="s">
        <v>1</v>
      </c>
      <c r="F1685" s="160" t="s">
        <v>532</v>
      </c>
      <c r="H1685" s="161">
        <v>-1.8</v>
      </c>
      <c r="I1685" s="162"/>
      <c r="L1685" s="158"/>
      <c r="M1685" s="163"/>
      <c r="T1685" s="164"/>
      <c r="AT1685" s="159" t="s">
        <v>160</v>
      </c>
      <c r="AU1685" s="159" t="s">
        <v>89</v>
      </c>
      <c r="AV1685" s="12" t="s">
        <v>89</v>
      </c>
      <c r="AW1685" s="12" t="s">
        <v>31</v>
      </c>
      <c r="AX1685" s="12" t="s">
        <v>76</v>
      </c>
      <c r="AY1685" s="159" t="s">
        <v>156</v>
      </c>
    </row>
    <row r="1686" spans="2:51" s="12" customFormat="1">
      <c r="B1686" s="158"/>
      <c r="D1686" s="152" t="s">
        <v>160</v>
      </c>
      <c r="E1686" s="159" t="s">
        <v>1</v>
      </c>
      <c r="F1686" s="160" t="s">
        <v>1767</v>
      </c>
      <c r="H1686" s="161">
        <v>-4.32</v>
      </c>
      <c r="I1686" s="162"/>
      <c r="L1686" s="158"/>
      <c r="M1686" s="163"/>
      <c r="T1686" s="164"/>
      <c r="AT1686" s="159" t="s">
        <v>160</v>
      </c>
      <c r="AU1686" s="159" t="s">
        <v>89</v>
      </c>
      <c r="AV1686" s="12" t="s">
        <v>89</v>
      </c>
      <c r="AW1686" s="12" t="s">
        <v>31</v>
      </c>
      <c r="AX1686" s="12" t="s">
        <v>76</v>
      </c>
      <c r="AY1686" s="159" t="s">
        <v>156</v>
      </c>
    </row>
    <row r="1687" spans="2:51" s="12" customFormat="1">
      <c r="B1687" s="158"/>
      <c r="D1687" s="152" t="s">
        <v>160</v>
      </c>
      <c r="E1687" s="159" t="s">
        <v>1</v>
      </c>
      <c r="F1687" s="160" t="s">
        <v>1768</v>
      </c>
      <c r="H1687" s="161">
        <v>73.613</v>
      </c>
      <c r="I1687" s="162"/>
      <c r="L1687" s="158"/>
      <c r="M1687" s="163"/>
      <c r="T1687" s="164"/>
      <c r="AT1687" s="159" t="s">
        <v>160</v>
      </c>
      <c r="AU1687" s="159" t="s">
        <v>89</v>
      </c>
      <c r="AV1687" s="12" t="s">
        <v>89</v>
      </c>
      <c r="AW1687" s="12" t="s">
        <v>31</v>
      </c>
      <c r="AX1687" s="12" t="s">
        <v>76</v>
      </c>
      <c r="AY1687" s="159" t="s">
        <v>156</v>
      </c>
    </row>
    <row r="1688" spans="2:51" s="12" customFormat="1">
      <c r="B1688" s="158"/>
      <c r="D1688" s="152" t="s">
        <v>160</v>
      </c>
      <c r="E1688" s="159" t="s">
        <v>1</v>
      </c>
      <c r="F1688" s="160" t="s">
        <v>1107</v>
      </c>
      <c r="H1688" s="161">
        <v>-3.2</v>
      </c>
      <c r="I1688" s="162"/>
      <c r="L1688" s="158"/>
      <c r="M1688" s="163"/>
      <c r="T1688" s="164"/>
      <c r="AT1688" s="159" t="s">
        <v>160</v>
      </c>
      <c r="AU1688" s="159" t="s">
        <v>89</v>
      </c>
      <c r="AV1688" s="12" t="s">
        <v>89</v>
      </c>
      <c r="AW1688" s="12" t="s">
        <v>31</v>
      </c>
      <c r="AX1688" s="12" t="s">
        <v>76</v>
      </c>
      <c r="AY1688" s="159" t="s">
        <v>156</v>
      </c>
    </row>
    <row r="1689" spans="2:51" s="12" customFormat="1">
      <c r="B1689" s="158"/>
      <c r="D1689" s="152" t="s">
        <v>160</v>
      </c>
      <c r="E1689" s="159" t="s">
        <v>1</v>
      </c>
      <c r="F1689" s="160" t="s">
        <v>473</v>
      </c>
      <c r="H1689" s="161">
        <v>-1.6</v>
      </c>
      <c r="I1689" s="162"/>
      <c r="L1689" s="158"/>
      <c r="M1689" s="163"/>
      <c r="T1689" s="164"/>
      <c r="AT1689" s="159" t="s">
        <v>160</v>
      </c>
      <c r="AU1689" s="159" t="s">
        <v>89</v>
      </c>
      <c r="AV1689" s="12" t="s">
        <v>89</v>
      </c>
      <c r="AW1689" s="12" t="s">
        <v>31</v>
      </c>
      <c r="AX1689" s="12" t="s">
        <v>76</v>
      </c>
      <c r="AY1689" s="159" t="s">
        <v>156</v>
      </c>
    </row>
    <row r="1690" spans="2:51" s="12" customFormat="1">
      <c r="B1690" s="158"/>
      <c r="D1690" s="152" t="s">
        <v>160</v>
      </c>
      <c r="E1690" s="159" t="s">
        <v>1</v>
      </c>
      <c r="F1690" s="160" t="s">
        <v>1106</v>
      </c>
      <c r="H1690" s="161">
        <v>-3.6</v>
      </c>
      <c r="I1690" s="162"/>
      <c r="L1690" s="158"/>
      <c r="M1690" s="163"/>
      <c r="T1690" s="164"/>
      <c r="AT1690" s="159" t="s">
        <v>160</v>
      </c>
      <c r="AU1690" s="159" t="s">
        <v>89</v>
      </c>
      <c r="AV1690" s="12" t="s">
        <v>89</v>
      </c>
      <c r="AW1690" s="12" t="s">
        <v>31</v>
      </c>
      <c r="AX1690" s="12" t="s">
        <v>76</v>
      </c>
      <c r="AY1690" s="159" t="s">
        <v>156</v>
      </c>
    </row>
    <row r="1691" spans="2:51" s="12" customFormat="1">
      <c r="B1691" s="158"/>
      <c r="D1691" s="152" t="s">
        <v>160</v>
      </c>
      <c r="E1691" s="159" t="s">
        <v>1</v>
      </c>
      <c r="F1691" s="160" t="s">
        <v>1769</v>
      </c>
      <c r="H1691" s="161">
        <v>37.700000000000003</v>
      </c>
      <c r="I1691" s="162"/>
      <c r="L1691" s="158"/>
      <c r="M1691" s="163"/>
      <c r="T1691" s="164"/>
      <c r="AT1691" s="159" t="s">
        <v>160</v>
      </c>
      <c r="AU1691" s="159" t="s">
        <v>89</v>
      </c>
      <c r="AV1691" s="12" t="s">
        <v>89</v>
      </c>
      <c r="AW1691" s="12" t="s">
        <v>31</v>
      </c>
      <c r="AX1691" s="12" t="s">
        <v>76</v>
      </c>
      <c r="AY1691" s="159" t="s">
        <v>156</v>
      </c>
    </row>
    <row r="1692" spans="2:51" s="12" customFormat="1">
      <c r="B1692" s="158"/>
      <c r="D1692" s="152" t="s">
        <v>160</v>
      </c>
      <c r="E1692" s="159" t="s">
        <v>1</v>
      </c>
      <c r="F1692" s="160" t="s">
        <v>473</v>
      </c>
      <c r="H1692" s="161">
        <v>-1.6</v>
      </c>
      <c r="I1692" s="162"/>
      <c r="L1692" s="158"/>
      <c r="M1692" s="163"/>
      <c r="T1692" s="164"/>
      <c r="AT1692" s="159" t="s">
        <v>160</v>
      </c>
      <c r="AU1692" s="159" t="s">
        <v>89</v>
      </c>
      <c r="AV1692" s="12" t="s">
        <v>89</v>
      </c>
      <c r="AW1692" s="12" t="s">
        <v>31</v>
      </c>
      <c r="AX1692" s="12" t="s">
        <v>76</v>
      </c>
      <c r="AY1692" s="159" t="s">
        <v>156</v>
      </c>
    </row>
    <row r="1693" spans="2:51" s="12" customFormat="1">
      <c r="B1693" s="158"/>
      <c r="D1693" s="152" t="s">
        <v>160</v>
      </c>
      <c r="E1693" s="159" t="s">
        <v>1</v>
      </c>
      <c r="F1693" s="160" t="s">
        <v>1770</v>
      </c>
      <c r="H1693" s="161">
        <v>112.125</v>
      </c>
      <c r="I1693" s="162"/>
      <c r="L1693" s="158"/>
      <c r="M1693" s="163"/>
      <c r="T1693" s="164"/>
      <c r="AT1693" s="159" t="s">
        <v>160</v>
      </c>
      <c r="AU1693" s="159" t="s">
        <v>89</v>
      </c>
      <c r="AV1693" s="12" t="s">
        <v>89</v>
      </c>
      <c r="AW1693" s="12" t="s">
        <v>31</v>
      </c>
      <c r="AX1693" s="12" t="s">
        <v>76</v>
      </c>
      <c r="AY1693" s="159" t="s">
        <v>156</v>
      </c>
    </row>
    <row r="1694" spans="2:51" s="12" customFormat="1">
      <c r="B1694" s="158"/>
      <c r="D1694" s="152" t="s">
        <v>160</v>
      </c>
      <c r="E1694" s="159" t="s">
        <v>1</v>
      </c>
      <c r="F1694" s="160" t="s">
        <v>1771</v>
      </c>
      <c r="H1694" s="161">
        <v>-11.2</v>
      </c>
      <c r="I1694" s="162"/>
      <c r="L1694" s="158"/>
      <c r="M1694" s="163"/>
      <c r="T1694" s="164"/>
      <c r="AT1694" s="159" t="s">
        <v>160</v>
      </c>
      <c r="AU1694" s="159" t="s">
        <v>89</v>
      </c>
      <c r="AV1694" s="12" t="s">
        <v>89</v>
      </c>
      <c r="AW1694" s="12" t="s">
        <v>31</v>
      </c>
      <c r="AX1694" s="12" t="s">
        <v>76</v>
      </c>
      <c r="AY1694" s="159" t="s">
        <v>156</v>
      </c>
    </row>
    <row r="1695" spans="2:51" s="12" customFormat="1">
      <c r="B1695" s="158"/>
      <c r="D1695" s="152" t="s">
        <v>160</v>
      </c>
      <c r="E1695" s="159" t="s">
        <v>1</v>
      </c>
      <c r="F1695" s="160" t="s">
        <v>1106</v>
      </c>
      <c r="H1695" s="161">
        <v>-3.6</v>
      </c>
      <c r="I1695" s="162"/>
      <c r="L1695" s="158"/>
      <c r="M1695" s="163"/>
      <c r="T1695" s="164"/>
      <c r="AT1695" s="159" t="s">
        <v>160</v>
      </c>
      <c r="AU1695" s="159" t="s">
        <v>89</v>
      </c>
      <c r="AV1695" s="12" t="s">
        <v>89</v>
      </c>
      <c r="AW1695" s="12" t="s">
        <v>31</v>
      </c>
      <c r="AX1695" s="12" t="s">
        <v>76</v>
      </c>
      <c r="AY1695" s="159" t="s">
        <v>156</v>
      </c>
    </row>
    <row r="1696" spans="2:51" s="11" customFormat="1">
      <c r="B1696" s="151"/>
      <c r="D1696" s="152" t="s">
        <v>160</v>
      </c>
      <c r="E1696" s="153" t="s">
        <v>1</v>
      </c>
      <c r="F1696" s="154" t="s">
        <v>1772</v>
      </c>
      <c r="H1696" s="153" t="s">
        <v>1</v>
      </c>
      <c r="I1696" s="155"/>
      <c r="L1696" s="151"/>
      <c r="M1696" s="156"/>
      <c r="T1696" s="157"/>
      <c r="AT1696" s="153" t="s">
        <v>160</v>
      </c>
      <c r="AU1696" s="153" t="s">
        <v>89</v>
      </c>
      <c r="AV1696" s="11" t="s">
        <v>82</v>
      </c>
      <c r="AW1696" s="11" t="s">
        <v>31</v>
      </c>
      <c r="AX1696" s="11" t="s">
        <v>76</v>
      </c>
      <c r="AY1696" s="153" t="s">
        <v>156</v>
      </c>
    </row>
    <row r="1697" spans="2:51" s="12" customFormat="1">
      <c r="B1697" s="158"/>
      <c r="D1697" s="152" t="s">
        <v>160</v>
      </c>
      <c r="E1697" s="159" t="s">
        <v>1</v>
      </c>
      <c r="F1697" s="160" t="s">
        <v>1773</v>
      </c>
      <c r="H1697" s="161">
        <v>33.799999999999997</v>
      </c>
      <c r="I1697" s="162"/>
      <c r="L1697" s="158"/>
      <c r="M1697" s="163"/>
      <c r="T1697" s="164"/>
      <c r="AT1697" s="159" t="s">
        <v>160</v>
      </c>
      <c r="AU1697" s="159" t="s">
        <v>89</v>
      </c>
      <c r="AV1697" s="12" t="s">
        <v>89</v>
      </c>
      <c r="AW1697" s="12" t="s">
        <v>31</v>
      </c>
      <c r="AX1697" s="12" t="s">
        <v>76</v>
      </c>
      <c r="AY1697" s="159" t="s">
        <v>156</v>
      </c>
    </row>
    <row r="1698" spans="2:51" s="12" customFormat="1">
      <c r="B1698" s="158"/>
      <c r="D1698" s="152" t="s">
        <v>160</v>
      </c>
      <c r="E1698" s="159" t="s">
        <v>1</v>
      </c>
      <c r="F1698" s="160" t="s">
        <v>532</v>
      </c>
      <c r="H1698" s="161">
        <v>-1.8</v>
      </c>
      <c r="I1698" s="162"/>
      <c r="L1698" s="158"/>
      <c r="M1698" s="163"/>
      <c r="T1698" s="164"/>
      <c r="AT1698" s="159" t="s">
        <v>160</v>
      </c>
      <c r="AU1698" s="159" t="s">
        <v>89</v>
      </c>
      <c r="AV1698" s="12" t="s">
        <v>89</v>
      </c>
      <c r="AW1698" s="12" t="s">
        <v>31</v>
      </c>
      <c r="AX1698" s="12" t="s">
        <v>76</v>
      </c>
      <c r="AY1698" s="159" t="s">
        <v>156</v>
      </c>
    </row>
    <row r="1699" spans="2:51" s="12" customFormat="1">
      <c r="B1699" s="158"/>
      <c r="D1699" s="152" t="s">
        <v>160</v>
      </c>
      <c r="E1699" s="159" t="s">
        <v>1</v>
      </c>
      <c r="F1699" s="160" t="s">
        <v>532</v>
      </c>
      <c r="H1699" s="161">
        <v>-1.8</v>
      </c>
      <c r="I1699" s="162"/>
      <c r="L1699" s="158"/>
      <c r="M1699" s="163"/>
      <c r="T1699" s="164"/>
      <c r="AT1699" s="159" t="s">
        <v>160</v>
      </c>
      <c r="AU1699" s="159" t="s">
        <v>89</v>
      </c>
      <c r="AV1699" s="12" t="s">
        <v>89</v>
      </c>
      <c r="AW1699" s="12" t="s">
        <v>31</v>
      </c>
      <c r="AX1699" s="12" t="s">
        <v>76</v>
      </c>
      <c r="AY1699" s="159" t="s">
        <v>156</v>
      </c>
    </row>
    <row r="1700" spans="2:51" s="12" customFormat="1">
      <c r="B1700" s="158"/>
      <c r="D1700" s="152" t="s">
        <v>160</v>
      </c>
      <c r="E1700" s="159" t="s">
        <v>1</v>
      </c>
      <c r="F1700" s="160" t="s">
        <v>1774</v>
      </c>
      <c r="H1700" s="161">
        <v>28.925000000000001</v>
      </c>
      <c r="I1700" s="162"/>
      <c r="L1700" s="158"/>
      <c r="M1700" s="163"/>
      <c r="T1700" s="164"/>
      <c r="AT1700" s="159" t="s">
        <v>160</v>
      </c>
      <c r="AU1700" s="159" t="s">
        <v>89</v>
      </c>
      <c r="AV1700" s="12" t="s">
        <v>89</v>
      </c>
      <c r="AW1700" s="12" t="s">
        <v>31</v>
      </c>
      <c r="AX1700" s="12" t="s">
        <v>76</v>
      </c>
      <c r="AY1700" s="159" t="s">
        <v>156</v>
      </c>
    </row>
    <row r="1701" spans="2:51" s="12" customFormat="1">
      <c r="B1701" s="158"/>
      <c r="D1701" s="152" t="s">
        <v>160</v>
      </c>
      <c r="E1701" s="159" t="s">
        <v>1</v>
      </c>
      <c r="F1701" s="160" t="s">
        <v>1106</v>
      </c>
      <c r="H1701" s="161">
        <v>-3.6</v>
      </c>
      <c r="I1701" s="162"/>
      <c r="L1701" s="158"/>
      <c r="M1701" s="163"/>
      <c r="T1701" s="164"/>
      <c r="AT1701" s="159" t="s">
        <v>160</v>
      </c>
      <c r="AU1701" s="159" t="s">
        <v>89</v>
      </c>
      <c r="AV1701" s="12" t="s">
        <v>89</v>
      </c>
      <c r="AW1701" s="12" t="s">
        <v>31</v>
      </c>
      <c r="AX1701" s="12" t="s">
        <v>76</v>
      </c>
      <c r="AY1701" s="159" t="s">
        <v>156</v>
      </c>
    </row>
    <row r="1702" spans="2:51" s="12" customFormat="1">
      <c r="B1702" s="158"/>
      <c r="D1702" s="152" t="s">
        <v>160</v>
      </c>
      <c r="E1702" s="159" t="s">
        <v>1</v>
      </c>
      <c r="F1702" s="160" t="s">
        <v>1775</v>
      </c>
      <c r="H1702" s="161">
        <v>46.15</v>
      </c>
      <c r="I1702" s="162"/>
      <c r="L1702" s="158"/>
      <c r="M1702" s="163"/>
      <c r="T1702" s="164"/>
      <c r="AT1702" s="159" t="s">
        <v>160</v>
      </c>
      <c r="AU1702" s="159" t="s">
        <v>89</v>
      </c>
      <c r="AV1702" s="12" t="s">
        <v>89</v>
      </c>
      <c r="AW1702" s="12" t="s">
        <v>31</v>
      </c>
      <c r="AX1702" s="12" t="s">
        <v>76</v>
      </c>
      <c r="AY1702" s="159" t="s">
        <v>156</v>
      </c>
    </row>
    <row r="1703" spans="2:51" s="12" customFormat="1">
      <c r="B1703" s="158"/>
      <c r="D1703" s="152" t="s">
        <v>160</v>
      </c>
      <c r="E1703" s="159" t="s">
        <v>1</v>
      </c>
      <c r="F1703" s="160" t="s">
        <v>523</v>
      </c>
      <c r="H1703" s="161">
        <v>-5.4</v>
      </c>
      <c r="I1703" s="162"/>
      <c r="L1703" s="158"/>
      <c r="M1703" s="163"/>
      <c r="T1703" s="164"/>
      <c r="AT1703" s="159" t="s">
        <v>160</v>
      </c>
      <c r="AU1703" s="159" t="s">
        <v>89</v>
      </c>
      <c r="AV1703" s="12" t="s">
        <v>89</v>
      </c>
      <c r="AW1703" s="12" t="s">
        <v>31</v>
      </c>
      <c r="AX1703" s="12" t="s">
        <v>76</v>
      </c>
      <c r="AY1703" s="159" t="s">
        <v>156</v>
      </c>
    </row>
    <row r="1704" spans="2:51" s="12" customFormat="1">
      <c r="B1704" s="158"/>
      <c r="D1704" s="152" t="s">
        <v>160</v>
      </c>
      <c r="E1704" s="159" t="s">
        <v>1</v>
      </c>
      <c r="F1704" s="160" t="s">
        <v>471</v>
      </c>
      <c r="H1704" s="161">
        <v>-2.4</v>
      </c>
      <c r="I1704" s="162"/>
      <c r="L1704" s="158"/>
      <c r="M1704" s="163"/>
      <c r="T1704" s="164"/>
      <c r="AT1704" s="159" t="s">
        <v>160</v>
      </c>
      <c r="AU1704" s="159" t="s">
        <v>89</v>
      </c>
      <c r="AV1704" s="12" t="s">
        <v>89</v>
      </c>
      <c r="AW1704" s="12" t="s">
        <v>31</v>
      </c>
      <c r="AX1704" s="12" t="s">
        <v>76</v>
      </c>
      <c r="AY1704" s="159" t="s">
        <v>156</v>
      </c>
    </row>
    <row r="1705" spans="2:51" s="12" customFormat="1">
      <c r="B1705" s="158"/>
      <c r="D1705" s="152" t="s">
        <v>160</v>
      </c>
      <c r="E1705" s="159" t="s">
        <v>1</v>
      </c>
      <c r="F1705" s="160" t="s">
        <v>1776</v>
      </c>
      <c r="H1705" s="161">
        <v>22.1</v>
      </c>
      <c r="I1705" s="162"/>
      <c r="L1705" s="158"/>
      <c r="M1705" s="163"/>
      <c r="T1705" s="164"/>
      <c r="AT1705" s="159" t="s">
        <v>160</v>
      </c>
      <c r="AU1705" s="159" t="s">
        <v>89</v>
      </c>
      <c r="AV1705" s="12" t="s">
        <v>89</v>
      </c>
      <c r="AW1705" s="12" t="s">
        <v>31</v>
      </c>
      <c r="AX1705" s="12" t="s">
        <v>76</v>
      </c>
      <c r="AY1705" s="159" t="s">
        <v>156</v>
      </c>
    </row>
    <row r="1706" spans="2:51" s="12" customFormat="1">
      <c r="B1706" s="158"/>
      <c r="D1706" s="152" t="s">
        <v>160</v>
      </c>
      <c r="E1706" s="159" t="s">
        <v>1</v>
      </c>
      <c r="F1706" s="160" t="s">
        <v>1106</v>
      </c>
      <c r="H1706" s="161">
        <v>-3.6</v>
      </c>
      <c r="I1706" s="162"/>
      <c r="L1706" s="158"/>
      <c r="M1706" s="163"/>
      <c r="T1706" s="164"/>
      <c r="AT1706" s="159" t="s">
        <v>160</v>
      </c>
      <c r="AU1706" s="159" t="s">
        <v>89</v>
      </c>
      <c r="AV1706" s="12" t="s">
        <v>89</v>
      </c>
      <c r="AW1706" s="12" t="s">
        <v>31</v>
      </c>
      <c r="AX1706" s="12" t="s">
        <v>76</v>
      </c>
      <c r="AY1706" s="159" t="s">
        <v>156</v>
      </c>
    </row>
    <row r="1707" spans="2:51" s="15" customFormat="1">
      <c r="B1707" s="193"/>
      <c r="D1707" s="152" t="s">
        <v>160</v>
      </c>
      <c r="E1707" s="194" t="s">
        <v>1</v>
      </c>
      <c r="F1707" s="195" t="s">
        <v>1777</v>
      </c>
      <c r="H1707" s="196">
        <v>593.92899999999997</v>
      </c>
      <c r="I1707" s="197"/>
      <c r="L1707" s="193"/>
      <c r="M1707" s="198"/>
      <c r="T1707" s="199"/>
      <c r="AT1707" s="194" t="s">
        <v>160</v>
      </c>
      <c r="AU1707" s="194" t="s">
        <v>89</v>
      </c>
      <c r="AV1707" s="15" t="s">
        <v>163</v>
      </c>
      <c r="AW1707" s="15" t="s">
        <v>31</v>
      </c>
      <c r="AX1707" s="15" t="s">
        <v>76</v>
      </c>
      <c r="AY1707" s="194" t="s">
        <v>156</v>
      </c>
    </row>
    <row r="1708" spans="2:51" s="11" customFormat="1">
      <c r="B1708" s="151"/>
      <c r="D1708" s="152" t="s">
        <v>160</v>
      </c>
      <c r="E1708" s="153" t="s">
        <v>1</v>
      </c>
      <c r="F1708" s="154" t="s">
        <v>478</v>
      </c>
      <c r="H1708" s="153" t="s">
        <v>1</v>
      </c>
      <c r="I1708" s="155"/>
      <c r="L1708" s="151"/>
      <c r="M1708" s="156"/>
      <c r="T1708" s="157"/>
      <c r="AT1708" s="153" t="s">
        <v>160</v>
      </c>
      <c r="AU1708" s="153" t="s">
        <v>89</v>
      </c>
      <c r="AV1708" s="11" t="s">
        <v>82</v>
      </c>
      <c r="AW1708" s="11" t="s">
        <v>31</v>
      </c>
      <c r="AX1708" s="11" t="s">
        <v>76</v>
      </c>
      <c r="AY1708" s="153" t="s">
        <v>156</v>
      </c>
    </row>
    <row r="1709" spans="2:51" s="12" customFormat="1">
      <c r="B1709" s="158"/>
      <c r="D1709" s="152" t="s">
        <v>160</v>
      </c>
      <c r="E1709" s="159" t="s">
        <v>1</v>
      </c>
      <c r="F1709" s="160" t="s">
        <v>1778</v>
      </c>
      <c r="H1709" s="161">
        <v>125.45</v>
      </c>
      <c r="I1709" s="162"/>
      <c r="L1709" s="158"/>
      <c r="M1709" s="163"/>
      <c r="T1709" s="164"/>
      <c r="AT1709" s="159" t="s">
        <v>160</v>
      </c>
      <c r="AU1709" s="159" t="s">
        <v>89</v>
      </c>
      <c r="AV1709" s="12" t="s">
        <v>89</v>
      </c>
      <c r="AW1709" s="12" t="s">
        <v>31</v>
      </c>
      <c r="AX1709" s="12" t="s">
        <v>76</v>
      </c>
      <c r="AY1709" s="159" t="s">
        <v>156</v>
      </c>
    </row>
    <row r="1710" spans="2:51" s="12" customFormat="1">
      <c r="B1710" s="158"/>
      <c r="D1710" s="152" t="s">
        <v>160</v>
      </c>
      <c r="E1710" s="159" t="s">
        <v>1</v>
      </c>
      <c r="F1710" s="160" t="s">
        <v>1050</v>
      </c>
      <c r="H1710" s="161">
        <v>-10.08</v>
      </c>
      <c r="I1710" s="162"/>
      <c r="L1710" s="158"/>
      <c r="M1710" s="163"/>
      <c r="T1710" s="164"/>
      <c r="AT1710" s="159" t="s">
        <v>160</v>
      </c>
      <c r="AU1710" s="159" t="s">
        <v>89</v>
      </c>
      <c r="AV1710" s="12" t="s">
        <v>89</v>
      </c>
      <c r="AW1710" s="12" t="s">
        <v>31</v>
      </c>
      <c r="AX1710" s="12" t="s">
        <v>76</v>
      </c>
      <c r="AY1710" s="159" t="s">
        <v>156</v>
      </c>
    </row>
    <row r="1711" spans="2:51" s="12" customFormat="1">
      <c r="B1711" s="158"/>
      <c r="D1711" s="152" t="s">
        <v>160</v>
      </c>
      <c r="E1711" s="159" t="s">
        <v>1</v>
      </c>
      <c r="F1711" s="160" t="s">
        <v>530</v>
      </c>
      <c r="H1711" s="161">
        <v>-3.2</v>
      </c>
      <c r="I1711" s="162"/>
      <c r="L1711" s="158"/>
      <c r="M1711" s="163"/>
      <c r="T1711" s="164"/>
      <c r="AT1711" s="159" t="s">
        <v>160</v>
      </c>
      <c r="AU1711" s="159" t="s">
        <v>89</v>
      </c>
      <c r="AV1711" s="12" t="s">
        <v>89</v>
      </c>
      <c r="AW1711" s="12" t="s">
        <v>31</v>
      </c>
      <c r="AX1711" s="12" t="s">
        <v>76</v>
      </c>
      <c r="AY1711" s="159" t="s">
        <v>156</v>
      </c>
    </row>
    <row r="1712" spans="2:51" s="12" customFormat="1">
      <c r="B1712" s="158"/>
      <c r="D1712" s="152" t="s">
        <v>160</v>
      </c>
      <c r="E1712" s="159" t="s">
        <v>1</v>
      </c>
      <c r="F1712" s="160" t="s">
        <v>1779</v>
      </c>
      <c r="H1712" s="161">
        <v>-5.8</v>
      </c>
      <c r="I1712" s="162"/>
      <c r="L1712" s="158"/>
      <c r="M1712" s="163"/>
      <c r="T1712" s="164"/>
      <c r="AT1712" s="159" t="s">
        <v>160</v>
      </c>
      <c r="AU1712" s="159" t="s">
        <v>89</v>
      </c>
      <c r="AV1712" s="12" t="s">
        <v>89</v>
      </c>
      <c r="AW1712" s="12" t="s">
        <v>31</v>
      </c>
      <c r="AX1712" s="12" t="s">
        <v>76</v>
      </c>
      <c r="AY1712" s="159" t="s">
        <v>156</v>
      </c>
    </row>
    <row r="1713" spans="2:51" s="12" customFormat="1">
      <c r="B1713" s="158"/>
      <c r="D1713" s="152" t="s">
        <v>160</v>
      </c>
      <c r="E1713" s="159" t="s">
        <v>1</v>
      </c>
      <c r="F1713" s="160" t="s">
        <v>1780</v>
      </c>
      <c r="H1713" s="161">
        <v>162.5</v>
      </c>
      <c r="I1713" s="162"/>
      <c r="L1713" s="158"/>
      <c r="M1713" s="163"/>
      <c r="T1713" s="164"/>
      <c r="AT1713" s="159" t="s">
        <v>160</v>
      </c>
      <c r="AU1713" s="159" t="s">
        <v>89</v>
      </c>
      <c r="AV1713" s="12" t="s">
        <v>89</v>
      </c>
      <c r="AW1713" s="12" t="s">
        <v>31</v>
      </c>
      <c r="AX1713" s="12" t="s">
        <v>76</v>
      </c>
      <c r="AY1713" s="159" t="s">
        <v>156</v>
      </c>
    </row>
    <row r="1714" spans="2:51" s="12" customFormat="1">
      <c r="B1714" s="158"/>
      <c r="D1714" s="152" t="s">
        <v>160</v>
      </c>
      <c r="E1714" s="159" t="s">
        <v>1</v>
      </c>
      <c r="F1714" s="160" t="s">
        <v>1771</v>
      </c>
      <c r="H1714" s="161">
        <v>-11.2</v>
      </c>
      <c r="I1714" s="162"/>
      <c r="L1714" s="158"/>
      <c r="M1714" s="163"/>
      <c r="T1714" s="164"/>
      <c r="AT1714" s="159" t="s">
        <v>160</v>
      </c>
      <c r="AU1714" s="159" t="s">
        <v>89</v>
      </c>
      <c r="AV1714" s="12" t="s">
        <v>89</v>
      </c>
      <c r="AW1714" s="12" t="s">
        <v>31</v>
      </c>
      <c r="AX1714" s="12" t="s">
        <v>76</v>
      </c>
      <c r="AY1714" s="159" t="s">
        <v>156</v>
      </c>
    </row>
    <row r="1715" spans="2:51" s="12" customFormat="1">
      <c r="B1715" s="158"/>
      <c r="D1715" s="152" t="s">
        <v>160</v>
      </c>
      <c r="E1715" s="159" t="s">
        <v>1</v>
      </c>
      <c r="F1715" s="160" t="s">
        <v>1106</v>
      </c>
      <c r="H1715" s="161">
        <v>-3.6</v>
      </c>
      <c r="I1715" s="162"/>
      <c r="L1715" s="158"/>
      <c r="M1715" s="163"/>
      <c r="T1715" s="164"/>
      <c r="AT1715" s="159" t="s">
        <v>160</v>
      </c>
      <c r="AU1715" s="159" t="s">
        <v>89</v>
      </c>
      <c r="AV1715" s="12" t="s">
        <v>89</v>
      </c>
      <c r="AW1715" s="12" t="s">
        <v>31</v>
      </c>
      <c r="AX1715" s="12" t="s">
        <v>76</v>
      </c>
      <c r="AY1715" s="159" t="s">
        <v>156</v>
      </c>
    </row>
    <row r="1716" spans="2:51" s="12" customFormat="1">
      <c r="B1716" s="158"/>
      <c r="D1716" s="152" t="s">
        <v>160</v>
      </c>
      <c r="E1716" s="159" t="s">
        <v>1</v>
      </c>
      <c r="F1716" s="160" t="s">
        <v>1763</v>
      </c>
      <c r="H1716" s="161">
        <v>-1.2</v>
      </c>
      <c r="I1716" s="162"/>
      <c r="L1716" s="158"/>
      <c r="M1716" s="163"/>
      <c r="T1716" s="164"/>
      <c r="AT1716" s="159" t="s">
        <v>160</v>
      </c>
      <c r="AU1716" s="159" t="s">
        <v>89</v>
      </c>
      <c r="AV1716" s="12" t="s">
        <v>89</v>
      </c>
      <c r="AW1716" s="12" t="s">
        <v>31</v>
      </c>
      <c r="AX1716" s="12" t="s">
        <v>76</v>
      </c>
      <c r="AY1716" s="159" t="s">
        <v>156</v>
      </c>
    </row>
    <row r="1717" spans="2:51" s="12" customFormat="1">
      <c r="B1717" s="158"/>
      <c r="D1717" s="152" t="s">
        <v>160</v>
      </c>
      <c r="E1717" s="159" t="s">
        <v>1</v>
      </c>
      <c r="F1717" s="160" t="s">
        <v>1781</v>
      </c>
      <c r="H1717" s="161">
        <v>-3.78</v>
      </c>
      <c r="I1717" s="162"/>
      <c r="L1717" s="158"/>
      <c r="M1717" s="163"/>
      <c r="T1717" s="164"/>
      <c r="AT1717" s="159" t="s">
        <v>160</v>
      </c>
      <c r="AU1717" s="159" t="s">
        <v>89</v>
      </c>
      <c r="AV1717" s="12" t="s">
        <v>89</v>
      </c>
      <c r="AW1717" s="12" t="s">
        <v>31</v>
      </c>
      <c r="AX1717" s="12" t="s">
        <v>76</v>
      </c>
      <c r="AY1717" s="159" t="s">
        <v>156</v>
      </c>
    </row>
    <row r="1718" spans="2:51" s="12" customFormat="1">
      <c r="B1718" s="158"/>
      <c r="D1718" s="152" t="s">
        <v>160</v>
      </c>
      <c r="E1718" s="159" t="s">
        <v>1</v>
      </c>
      <c r="F1718" s="160" t="s">
        <v>1782</v>
      </c>
      <c r="H1718" s="161">
        <v>-2.9</v>
      </c>
      <c r="I1718" s="162"/>
      <c r="L1718" s="158"/>
      <c r="M1718" s="163"/>
      <c r="T1718" s="164"/>
      <c r="AT1718" s="159" t="s">
        <v>160</v>
      </c>
      <c r="AU1718" s="159" t="s">
        <v>89</v>
      </c>
      <c r="AV1718" s="12" t="s">
        <v>89</v>
      </c>
      <c r="AW1718" s="12" t="s">
        <v>31</v>
      </c>
      <c r="AX1718" s="12" t="s">
        <v>76</v>
      </c>
      <c r="AY1718" s="159" t="s">
        <v>156</v>
      </c>
    </row>
    <row r="1719" spans="2:51" s="12" customFormat="1">
      <c r="B1719" s="158"/>
      <c r="D1719" s="152" t="s">
        <v>160</v>
      </c>
      <c r="E1719" s="159" t="s">
        <v>1</v>
      </c>
      <c r="F1719" s="160" t="s">
        <v>1783</v>
      </c>
      <c r="H1719" s="161">
        <v>41.58</v>
      </c>
      <c r="I1719" s="162"/>
      <c r="L1719" s="158"/>
      <c r="M1719" s="163"/>
      <c r="T1719" s="164"/>
      <c r="AT1719" s="159" t="s">
        <v>160</v>
      </c>
      <c r="AU1719" s="159" t="s">
        <v>89</v>
      </c>
      <c r="AV1719" s="12" t="s">
        <v>89</v>
      </c>
      <c r="AW1719" s="12" t="s">
        <v>31</v>
      </c>
      <c r="AX1719" s="12" t="s">
        <v>76</v>
      </c>
      <c r="AY1719" s="159" t="s">
        <v>156</v>
      </c>
    </row>
    <row r="1720" spans="2:51" s="12" customFormat="1">
      <c r="B1720" s="158"/>
      <c r="D1720" s="152" t="s">
        <v>160</v>
      </c>
      <c r="E1720" s="159" t="s">
        <v>1</v>
      </c>
      <c r="F1720" s="160" t="s">
        <v>1784</v>
      </c>
      <c r="H1720" s="161">
        <v>-1.32</v>
      </c>
      <c r="I1720" s="162"/>
      <c r="L1720" s="158"/>
      <c r="M1720" s="163"/>
      <c r="T1720" s="164"/>
      <c r="AT1720" s="159" t="s">
        <v>160</v>
      </c>
      <c r="AU1720" s="159" t="s">
        <v>89</v>
      </c>
      <c r="AV1720" s="12" t="s">
        <v>89</v>
      </c>
      <c r="AW1720" s="12" t="s">
        <v>31</v>
      </c>
      <c r="AX1720" s="12" t="s">
        <v>76</v>
      </c>
      <c r="AY1720" s="159" t="s">
        <v>156</v>
      </c>
    </row>
    <row r="1721" spans="2:51" s="12" customFormat="1">
      <c r="B1721" s="158"/>
      <c r="D1721" s="152" t="s">
        <v>160</v>
      </c>
      <c r="E1721" s="159" t="s">
        <v>1</v>
      </c>
      <c r="F1721" s="160" t="s">
        <v>1785</v>
      </c>
      <c r="H1721" s="161">
        <v>0</v>
      </c>
      <c r="I1721" s="162"/>
      <c r="L1721" s="158"/>
      <c r="M1721" s="163"/>
      <c r="T1721" s="164"/>
      <c r="AT1721" s="159" t="s">
        <v>160</v>
      </c>
      <c r="AU1721" s="159" t="s">
        <v>89</v>
      </c>
      <c r="AV1721" s="12" t="s">
        <v>89</v>
      </c>
      <c r="AW1721" s="12" t="s">
        <v>31</v>
      </c>
      <c r="AX1721" s="12" t="s">
        <v>76</v>
      </c>
      <c r="AY1721" s="159" t="s">
        <v>156</v>
      </c>
    </row>
    <row r="1722" spans="2:51" s="12" customFormat="1">
      <c r="B1722" s="158"/>
      <c r="D1722" s="152" t="s">
        <v>160</v>
      </c>
      <c r="E1722" s="159" t="s">
        <v>1</v>
      </c>
      <c r="F1722" s="160" t="s">
        <v>1786</v>
      </c>
      <c r="H1722" s="161">
        <v>41.25</v>
      </c>
      <c r="I1722" s="162"/>
      <c r="L1722" s="158"/>
      <c r="M1722" s="163"/>
      <c r="T1722" s="164"/>
      <c r="AT1722" s="159" t="s">
        <v>160</v>
      </c>
      <c r="AU1722" s="159" t="s">
        <v>89</v>
      </c>
      <c r="AV1722" s="12" t="s">
        <v>89</v>
      </c>
      <c r="AW1722" s="12" t="s">
        <v>31</v>
      </c>
      <c r="AX1722" s="12" t="s">
        <v>76</v>
      </c>
      <c r="AY1722" s="159" t="s">
        <v>156</v>
      </c>
    </row>
    <row r="1723" spans="2:51" s="12" customFormat="1">
      <c r="B1723" s="158"/>
      <c r="D1723" s="152" t="s">
        <v>160</v>
      </c>
      <c r="E1723" s="159" t="s">
        <v>1</v>
      </c>
      <c r="F1723" s="160" t="s">
        <v>1787</v>
      </c>
      <c r="H1723" s="161">
        <v>-1.32</v>
      </c>
      <c r="I1723" s="162"/>
      <c r="L1723" s="158"/>
      <c r="M1723" s="163"/>
      <c r="T1723" s="164"/>
      <c r="AT1723" s="159" t="s">
        <v>160</v>
      </c>
      <c r="AU1723" s="159" t="s">
        <v>89</v>
      </c>
      <c r="AV1723" s="12" t="s">
        <v>89</v>
      </c>
      <c r="AW1723" s="12" t="s">
        <v>31</v>
      </c>
      <c r="AX1723" s="12" t="s">
        <v>76</v>
      </c>
      <c r="AY1723" s="159" t="s">
        <v>156</v>
      </c>
    </row>
    <row r="1724" spans="2:51" s="12" customFormat="1">
      <c r="B1724" s="158"/>
      <c r="D1724" s="152" t="s">
        <v>160</v>
      </c>
      <c r="E1724" s="159" t="s">
        <v>1</v>
      </c>
      <c r="F1724" s="160" t="s">
        <v>1788</v>
      </c>
      <c r="H1724" s="161">
        <v>41.25</v>
      </c>
      <c r="I1724" s="162"/>
      <c r="L1724" s="158"/>
      <c r="M1724" s="163"/>
      <c r="T1724" s="164"/>
      <c r="AT1724" s="159" t="s">
        <v>160</v>
      </c>
      <c r="AU1724" s="159" t="s">
        <v>89</v>
      </c>
      <c r="AV1724" s="12" t="s">
        <v>89</v>
      </c>
      <c r="AW1724" s="12" t="s">
        <v>31</v>
      </c>
      <c r="AX1724" s="12" t="s">
        <v>76</v>
      </c>
      <c r="AY1724" s="159" t="s">
        <v>156</v>
      </c>
    </row>
    <row r="1725" spans="2:51" s="12" customFormat="1">
      <c r="B1725" s="158"/>
      <c r="D1725" s="152" t="s">
        <v>160</v>
      </c>
      <c r="E1725" s="159" t="s">
        <v>1</v>
      </c>
      <c r="F1725" s="160" t="s">
        <v>473</v>
      </c>
      <c r="H1725" s="161">
        <v>-1.6</v>
      </c>
      <c r="I1725" s="162"/>
      <c r="L1725" s="158"/>
      <c r="M1725" s="163"/>
      <c r="T1725" s="164"/>
      <c r="AT1725" s="159" t="s">
        <v>160</v>
      </c>
      <c r="AU1725" s="159" t="s">
        <v>89</v>
      </c>
      <c r="AV1725" s="12" t="s">
        <v>89</v>
      </c>
      <c r="AW1725" s="12" t="s">
        <v>31</v>
      </c>
      <c r="AX1725" s="12" t="s">
        <v>76</v>
      </c>
      <c r="AY1725" s="159" t="s">
        <v>156</v>
      </c>
    </row>
    <row r="1726" spans="2:51" s="12" customFormat="1">
      <c r="B1726" s="158"/>
      <c r="D1726" s="152" t="s">
        <v>160</v>
      </c>
      <c r="E1726" s="159" t="s">
        <v>1</v>
      </c>
      <c r="F1726" s="160" t="s">
        <v>1050</v>
      </c>
      <c r="H1726" s="161">
        <v>-10.08</v>
      </c>
      <c r="I1726" s="162"/>
      <c r="L1726" s="158"/>
      <c r="M1726" s="163"/>
      <c r="T1726" s="164"/>
      <c r="AT1726" s="159" t="s">
        <v>160</v>
      </c>
      <c r="AU1726" s="159" t="s">
        <v>89</v>
      </c>
      <c r="AV1726" s="12" t="s">
        <v>89</v>
      </c>
      <c r="AW1726" s="12" t="s">
        <v>31</v>
      </c>
      <c r="AX1726" s="12" t="s">
        <v>76</v>
      </c>
      <c r="AY1726" s="159" t="s">
        <v>156</v>
      </c>
    </row>
    <row r="1727" spans="2:51" s="12" customFormat="1">
      <c r="B1727" s="158"/>
      <c r="D1727" s="152" t="s">
        <v>160</v>
      </c>
      <c r="E1727" s="159" t="s">
        <v>1</v>
      </c>
      <c r="F1727" s="160" t="s">
        <v>1789</v>
      </c>
      <c r="H1727" s="161">
        <v>34.253999999999998</v>
      </c>
      <c r="I1727" s="162"/>
      <c r="L1727" s="158"/>
      <c r="M1727" s="163"/>
      <c r="T1727" s="164"/>
      <c r="AT1727" s="159" t="s">
        <v>160</v>
      </c>
      <c r="AU1727" s="159" t="s">
        <v>89</v>
      </c>
      <c r="AV1727" s="12" t="s">
        <v>89</v>
      </c>
      <c r="AW1727" s="12" t="s">
        <v>31</v>
      </c>
      <c r="AX1727" s="12" t="s">
        <v>76</v>
      </c>
      <c r="AY1727" s="159" t="s">
        <v>156</v>
      </c>
    </row>
    <row r="1728" spans="2:51" s="12" customFormat="1">
      <c r="B1728" s="158"/>
      <c r="D1728" s="152" t="s">
        <v>160</v>
      </c>
      <c r="E1728" s="159" t="s">
        <v>1</v>
      </c>
      <c r="F1728" s="160" t="s">
        <v>518</v>
      </c>
      <c r="H1728" s="161">
        <v>-1.6</v>
      </c>
      <c r="I1728" s="162"/>
      <c r="L1728" s="158"/>
      <c r="M1728" s="163"/>
      <c r="T1728" s="164"/>
      <c r="AT1728" s="159" t="s">
        <v>160</v>
      </c>
      <c r="AU1728" s="159" t="s">
        <v>89</v>
      </c>
      <c r="AV1728" s="12" t="s">
        <v>89</v>
      </c>
      <c r="AW1728" s="12" t="s">
        <v>31</v>
      </c>
      <c r="AX1728" s="12" t="s">
        <v>76</v>
      </c>
      <c r="AY1728" s="159" t="s">
        <v>156</v>
      </c>
    </row>
    <row r="1729" spans="2:65" s="12" customFormat="1">
      <c r="B1729" s="158"/>
      <c r="D1729" s="152" t="s">
        <v>160</v>
      </c>
      <c r="E1729" s="159" t="s">
        <v>1</v>
      </c>
      <c r="F1729" s="160" t="s">
        <v>871</v>
      </c>
      <c r="H1729" s="161">
        <v>-5.04</v>
      </c>
      <c r="I1729" s="162"/>
      <c r="L1729" s="158"/>
      <c r="M1729" s="163"/>
      <c r="T1729" s="164"/>
      <c r="AT1729" s="159" t="s">
        <v>160</v>
      </c>
      <c r="AU1729" s="159" t="s">
        <v>89</v>
      </c>
      <c r="AV1729" s="12" t="s">
        <v>89</v>
      </c>
      <c r="AW1729" s="12" t="s">
        <v>31</v>
      </c>
      <c r="AX1729" s="12" t="s">
        <v>76</v>
      </c>
      <c r="AY1729" s="159" t="s">
        <v>156</v>
      </c>
    </row>
    <row r="1730" spans="2:65" s="12" customFormat="1">
      <c r="B1730" s="158"/>
      <c r="D1730" s="152" t="s">
        <v>160</v>
      </c>
      <c r="E1730" s="159" t="s">
        <v>1</v>
      </c>
      <c r="F1730" s="160" t="s">
        <v>1790</v>
      </c>
      <c r="H1730" s="161">
        <v>34.914000000000001</v>
      </c>
      <c r="I1730" s="162"/>
      <c r="L1730" s="158"/>
      <c r="M1730" s="163"/>
      <c r="T1730" s="164"/>
      <c r="AT1730" s="159" t="s">
        <v>160</v>
      </c>
      <c r="AU1730" s="159" t="s">
        <v>89</v>
      </c>
      <c r="AV1730" s="12" t="s">
        <v>89</v>
      </c>
      <c r="AW1730" s="12" t="s">
        <v>31</v>
      </c>
      <c r="AX1730" s="12" t="s">
        <v>76</v>
      </c>
      <c r="AY1730" s="159" t="s">
        <v>156</v>
      </c>
    </row>
    <row r="1731" spans="2:65" s="12" customFormat="1">
      <c r="B1731" s="158"/>
      <c r="D1731" s="152" t="s">
        <v>160</v>
      </c>
      <c r="E1731" s="159" t="s">
        <v>1</v>
      </c>
      <c r="F1731" s="160" t="s">
        <v>1787</v>
      </c>
      <c r="H1731" s="161">
        <v>-1.32</v>
      </c>
      <c r="I1731" s="162"/>
      <c r="L1731" s="158"/>
      <c r="M1731" s="163"/>
      <c r="T1731" s="164"/>
      <c r="AT1731" s="159" t="s">
        <v>160</v>
      </c>
      <c r="AU1731" s="159" t="s">
        <v>89</v>
      </c>
      <c r="AV1731" s="12" t="s">
        <v>89</v>
      </c>
      <c r="AW1731" s="12" t="s">
        <v>31</v>
      </c>
      <c r="AX1731" s="12" t="s">
        <v>76</v>
      </c>
      <c r="AY1731" s="159" t="s">
        <v>156</v>
      </c>
    </row>
    <row r="1732" spans="2:65" s="12" customFormat="1">
      <c r="B1732" s="158"/>
      <c r="D1732" s="152" t="s">
        <v>160</v>
      </c>
      <c r="E1732" s="159" t="s">
        <v>1</v>
      </c>
      <c r="F1732" s="160" t="s">
        <v>1791</v>
      </c>
      <c r="H1732" s="161">
        <v>58.305</v>
      </c>
      <c r="I1732" s="162"/>
      <c r="L1732" s="158"/>
      <c r="M1732" s="163"/>
      <c r="T1732" s="164"/>
      <c r="AT1732" s="159" t="s">
        <v>160</v>
      </c>
      <c r="AU1732" s="159" t="s">
        <v>89</v>
      </c>
      <c r="AV1732" s="12" t="s">
        <v>89</v>
      </c>
      <c r="AW1732" s="12" t="s">
        <v>31</v>
      </c>
      <c r="AX1732" s="12" t="s">
        <v>76</v>
      </c>
      <c r="AY1732" s="159" t="s">
        <v>156</v>
      </c>
    </row>
    <row r="1733" spans="2:65" s="12" customFormat="1">
      <c r="B1733" s="158"/>
      <c r="D1733" s="152" t="s">
        <v>160</v>
      </c>
      <c r="E1733" s="159" t="s">
        <v>1</v>
      </c>
      <c r="F1733" s="160" t="s">
        <v>1792</v>
      </c>
      <c r="H1733" s="161">
        <v>-0.52</v>
      </c>
      <c r="I1733" s="162"/>
      <c r="L1733" s="158"/>
      <c r="M1733" s="163"/>
      <c r="T1733" s="164"/>
      <c r="AT1733" s="159" t="s">
        <v>160</v>
      </c>
      <c r="AU1733" s="159" t="s">
        <v>89</v>
      </c>
      <c r="AV1733" s="12" t="s">
        <v>89</v>
      </c>
      <c r="AW1733" s="12" t="s">
        <v>31</v>
      </c>
      <c r="AX1733" s="12" t="s">
        <v>76</v>
      </c>
      <c r="AY1733" s="159" t="s">
        <v>156</v>
      </c>
    </row>
    <row r="1734" spans="2:65" s="12" customFormat="1">
      <c r="B1734" s="158"/>
      <c r="D1734" s="152" t="s">
        <v>160</v>
      </c>
      <c r="E1734" s="159" t="s">
        <v>1</v>
      </c>
      <c r="F1734" s="160" t="s">
        <v>1793</v>
      </c>
      <c r="H1734" s="161">
        <v>-4.05</v>
      </c>
      <c r="I1734" s="162"/>
      <c r="L1734" s="158"/>
      <c r="M1734" s="163"/>
      <c r="T1734" s="164"/>
      <c r="AT1734" s="159" t="s">
        <v>160</v>
      </c>
      <c r="AU1734" s="159" t="s">
        <v>89</v>
      </c>
      <c r="AV1734" s="12" t="s">
        <v>89</v>
      </c>
      <c r="AW1734" s="12" t="s">
        <v>31</v>
      </c>
      <c r="AX1734" s="12" t="s">
        <v>76</v>
      </c>
      <c r="AY1734" s="159" t="s">
        <v>156</v>
      </c>
    </row>
    <row r="1735" spans="2:65" s="12" customFormat="1">
      <c r="B1735" s="158"/>
      <c r="D1735" s="152" t="s">
        <v>160</v>
      </c>
      <c r="E1735" s="159" t="s">
        <v>1</v>
      </c>
      <c r="F1735" s="160" t="s">
        <v>1794</v>
      </c>
      <c r="H1735" s="161">
        <v>-18.899999999999999</v>
      </c>
      <c r="I1735" s="162"/>
      <c r="L1735" s="158"/>
      <c r="M1735" s="163"/>
      <c r="T1735" s="164"/>
      <c r="AT1735" s="159" t="s">
        <v>160</v>
      </c>
      <c r="AU1735" s="159" t="s">
        <v>89</v>
      </c>
      <c r="AV1735" s="12" t="s">
        <v>89</v>
      </c>
      <c r="AW1735" s="12" t="s">
        <v>31</v>
      </c>
      <c r="AX1735" s="12" t="s">
        <v>76</v>
      </c>
      <c r="AY1735" s="159" t="s">
        <v>156</v>
      </c>
    </row>
    <row r="1736" spans="2:65" s="15" customFormat="1">
      <c r="B1736" s="193"/>
      <c r="D1736" s="152" t="s">
        <v>160</v>
      </c>
      <c r="E1736" s="194" t="s">
        <v>1</v>
      </c>
      <c r="F1736" s="195" t="s">
        <v>494</v>
      </c>
      <c r="H1736" s="196">
        <v>451.99299999999999</v>
      </c>
      <c r="I1736" s="197"/>
      <c r="L1736" s="193"/>
      <c r="M1736" s="198"/>
      <c r="T1736" s="199"/>
      <c r="AT1736" s="194" t="s">
        <v>160</v>
      </c>
      <c r="AU1736" s="194" t="s">
        <v>89</v>
      </c>
      <c r="AV1736" s="15" t="s">
        <v>163</v>
      </c>
      <c r="AW1736" s="15" t="s">
        <v>31</v>
      </c>
      <c r="AX1736" s="15" t="s">
        <v>76</v>
      </c>
      <c r="AY1736" s="194" t="s">
        <v>156</v>
      </c>
    </row>
    <row r="1737" spans="2:65" s="13" customFormat="1">
      <c r="B1737" s="165"/>
      <c r="D1737" s="152" t="s">
        <v>160</v>
      </c>
      <c r="E1737" s="166" t="s">
        <v>1</v>
      </c>
      <c r="F1737" s="167" t="s">
        <v>161</v>
      </c>
      <c r="H1737" s="168">
        <v>1928.67</v>
      </c>
      <c r="I1737" s="169"/>
      <c r="L1737" s="165"/>
      <c r="M1737" s="170"/>
      <c r="T1737" s="171"/>
      <c r="AT1737" s="166" t="s">
        <v>160</v>
      </c>
      <c r="AU1737" s="166" t="s">
        <v>89</v>
      </c>
      <c r="AV1737" s="13" t="s">
        <v>155</v>
      </c>
      <c r="AW1737" s="13" t="s">
        <v>31</v>
      </c>
      <c r="AX1737" s="13" t="s">
        <v>82</v>
      </c>
      <c r="AY1737" s="166" t="s">
        <v>156</v>
      </c>
    </row>
    <row r="1738" spans="2:65" s="1" customFormat="1" ht="33" customHeight="1">
      <c r="B1738" s="136"/>
      <c r="C1738" s="137" t="s">
        <v>1795</v>
      </c>
      <c r="D1738" s="137" t="s">
        <v>157</v>
      </c>
      <c r="E1738" s="138" t="s">
        <v>1796</v>
      </c>
      <c r="F1738" s="139" t="s">
        <v>1797</v>
      </c>
      <c r="G1738" s="140" t="s">
        <v>178</v>
      </c>
      <c r="H1738" s="141">
        <v>691.58799999999997</v>
      </c>
      <c r="I1738" s="142"/>
      <c r="J1738" s="143">
        <v>0</v>
      </c>
      <c r="K1738" s="144"/>
      <c r="L1738" s="32"/>
      <c r="M1738" s="145" t="s">
        <v>1</v>
      </c>
      <c r="N1738" s="146" t="s">
        <v>42</v>
      </c>
      <c r="P1738" s="147">
        <f>O1738*H1738</f>
        <v>0</v>
      </c>
      <c r="Q1738" s="147">
        <v>0</v>
      </c>
      <c r="R1738" s="147">
        <f>Q1738*H1738</f>
        <v>0</v>
      </c>
      <c r="S1738" s="147">
        <v>0</v>
      </c>
      <c r="T1738" s="148">
        <f>S1738*H1738</f>
        <v>0</v>
      </c>
      <c r="AR1738" s="149" t="s">
        <v>403</v>
      </c>
      <c r="AT1738" s="149" t="s">
        <v>157</v>
      </c>
      <c r="AU1738" s="149" t="s">
        <v>89</v>
      </c>
      <c r="AY1738" s="17" t="s">
        <v>156</v>
      </c>
      <c r="BE1738" s="150">
        <f>IF(N1738="základná",J1738,0)</f>
        <v>0</v>
      </c>
      <c r="BF1738" s="150">
        <f>IF(N1738="znížená",J1738,0)</f>
        <v>0</v>
      </c>
      <c r="BG1738" s="150">
        <f>IF(N1738="zákl. prenesená",J1738,0)</f>
        <v>0</v>
      </c>
      <c r="BH1738" s="150">
        <f>IF(N1738="zníž. prenesená",J1738,0)</f>
        <v>0</v>
      </c>
      <c r="BI1738" s="150">
        <f>IF(N1738="nulová",J1738,0)</f>
        <v>0</v>
      </c>
      <c r="BJ1738" s="17" t="s">
        <v>89</v>
      </c>
      <c r="BK1738" s="150">
        <f>ROUND(I1738*H1738,2)</f>
        <v>0</v>
      </c>
      <c r="BL1738" s="17" t="s">
        <v>403</v>
      </c>
      <c r="BM1738" s="149" t="s">
        <v>1798</v>
      </c>
    </row>
    <row r="1739" spans="2:65" s="11" customFormat="1" ht="22.5">
      <c r="B1739" s="151"/>
      <c r="D1739" s="152" t="s">
        <v>160</v>
      </c>
      <c r="E1739" s="153" t="s">
        <v>1</v>
      </c>
      <c r="F1739" s="154" t="s">
        <v>1799</v>
      </c>
      <c r="H1739" s="153" t="s">
        <v>1</v>
      </c>
      <c r="I1739" s="155"/>
      <c r="L1739" s="151"/>
      <c r="M1739" s="156"/>
      <c r="T1739" s="157"/>
      <c r="AT1739" s="153" t="s">
        <v>160</v>
      </c>
      <c r="AU1739" s="153" t="s">
        <v>89</v>
      </c>
      <c r="AV1739" s="11" t="s">
        <v>82</v>
      </c>
      <c r="AW1739" s="11" t="s">
        <v>31</v>
      </c>
      <c r="AX1739" s="11" t="s">
        <v>76</v>
      </c>
      <c r="AY1739" s="153" t="s">
        <v>156</v>
      </c>
    </row>
    <row r="1740" spans="2:65" s="12" customFormat="1">
      <c r="B1740" s="158"/>
      <c r="D1740" s="152" t="s">
        <v>160</v>
      </c>
      <c r="E1740" s="159" t="s">
        <v>1</v>
      </c>
      <c r="F1740" s="160" t="s">
        <v>1800</v>
      </c>
      <c r="H1740" s="161">
        <v>29.25</v>
      </c>
      <c r="I1740" s="162"/>
      <c r="L1740" s="158"/>
      <c r="M1740" s="163"/>
      <c r="T1740" s="164"/>
      <c r="AT1740" s="159" t="s">
        <v>160</v>
      </c>
      <c r="AU1740" s="159" t="s">
        <v>89</v>
      </c>
      <c r="AV1740" s="12" t="s">
        <v>89</v>
      </c>
      <c r="AW1740" s="12" t="s">
        <v>31</v>
      </c>
      <c r="AX1740" s="12" t="s">
        <v>76</v>
      </c>
      <c r="AY1740" s="159" t="s">
        <v>156</v>
      </c>
    </row>
    <row r="1741" spans="2:65" s="12" customFormat="1">
      <c r="B1741" s="158"/>
      <c r="D1741" s="152" t="s">
        <v>160</v>
      </c>
      <c r="E1741" s="159" t="s">
        <v>1</v>
      </c>
      <c r="F1741" s="160" t="s">
        <v>1801</v>
      </c>
      <c r="H1741" s="161">
        <v>27.95</v>
      </c>
      <c r="I1741" s="162"/>
      <c r="L1741" s="158"/>
      <c r="M1741" s="163"/>
      <c r="T1741" s="164"/>
      <c r="AT1741" s="159" t="s">
        <v>160</v>
      </c>
      <c r="AU1741" s="159" t="s">
        <v>89</v>
      </c>
      <c r="AV1741" s="12" t="s">
        <v>89</v>
      </c>
      <c r="AW1741" s="12" t="s">
        <v>31</v>
      </c>
      <c r="AX1741" s="12" t="s">
        <v>76</v>
      </c>
      <c r="AY1741" s="159" t="s">
        <v>156</v>
      </c>
    </row>
    <row r="1742" spans="2:65" s="12" customFormat="1">
      <c r="B1742" s="158"/>
      <c r="D1742" s="152" t="s">
        <v>160</v>
      </c>
      <c r="E1742" s="159" t="s">
        <v>1</v>
      </c>
      <c r="F1742" s="160" t="s">
        <v>1802</v>
      </c>
      <c r="H1742" s="161">
        <v>32.331000000000003</v>
      </c>
      <c r="I1742" s="162"/>
      <c r="L1742" s="158"/>
      <c r="M1742" s="163"/>
      <c r="T1742" s="164"/>
      <c r="AT1742" s="159" t="s">
        <v>160</v>
      </c>
      <c r="AU1742" s="159" t="s">
        <v>89</v>
      </c>
      <c r="AV1742" s="12" t="s">
        <v>89</v>
      </c>
      <c r="AW1742" s="12" t="s">
        <v>31</v>
      </c>
      <c r="AX1742" s="12" t="s">
        <v>76</v>
      </c>
      <c r="AY1742" s="159" t="s">
        <v>156</v>
      </c>
    </row>
    <row r="1743" spans="2:65" s="12" customFormat="1">
      <c r="B1743" s="158"/>
      <c r="D1743" s="152" t="s">
        <v>160</v>
      </c>
      <c r="E1743" s="159" t="s">
        <v>1</v>
      </c>
      <c r="F1743" s="160" t="s">
        <v>830</v>
      </c>
      <c r="H1743" s="161">
        <v>-6.84</v>
      </c>
      <c r="I1743" s="162"/>
      <c r="L1743" s="158"/>
      <c r="M1743" s="163"/>
      <c r="T1743" s="164"/>
      <c r="AT1743" s="159" t="s">
        <v>160</v>
      </c>
      <c r="AU1743" s="159" t="s">
        <v>89</v>
      </c>
      <c r="AV1743" s="12" t="s">
        <v>89</v>
      </c>
      <c r="AW1743" s="12" t="s">
        <v>31</v>
      </c>
      <c r="AX1743" s="12" t="s">
        <v>76</v>
      </c>
      <c r="AY1743" s="159" t="s">
        <v>156</v>
      </c>
    </row>
    <row r="1744" spans="2:65" s="12" customFormat="1">
      <c r="B1744" s="158"/>
      <c r="D1744" s="152" t="s">
        <v>160</v>
      </c>
      <c r="E1744" s="159" t="s">
        <v>1</v>
      </c>
      <c r="F1744" s="160" t="s">
        <v>1803</v>
      </c>
      <c r="H1744" s="161">
        <v>32.298000000000002</v>
      </c>
      <c r="I1744" s="162"/>
      <c r="L1744" s="158"/>
      <c r="M1744" s="163"/>
      <c r="T1744" s="164"/>
      <c r="AT1744" s="159" t="s">
        <v>160</v>
      </c>
      <c r="AU1744" s="159" t="s">
        <v>89</v>
      </c>
      <c r="AV1744" s="12" t="s">
        <v>89</v>
      </c>
      <c r="AW1744" s="12" t="s">
        <v>31</v>
      </c>
      <c r="AX1744" s="12" t="s">
        <v>76</v>
      </c>
      <c r="AY1744" s="159" t="s">
        <v>156</v>
      </c>
    </row>
    <row r="1745" spans="2:51" s="12" customFormat="1">
      <c r="B1745" s="158"/>
      <c r="D1745" s="152" t="s">
        <v>160</v>
      </c>
      <c r="E1745" s="159" t="s">
        <v>1</v>
      </c>
      <c r="F1745" s="160" t="s">
        <v>830</v>
      </c>
      <c r="H1745" s="161">
        <v>-6.84</v>
      </c>
      <c r="I1745" s="162"/>
      <c r="L1745" s="158"/>
      <c r="M1745" s="163"/>
      <c r="T1745" s="164"/>
      <c r="AT1745" s="159" t="s">
        <v>160</v>
      </c>
      <c r="AU1745" s="159" t="s">
        <v>89</v>
      </c>
      <c r="AV1745" s="12" t="s">
        <v>89</v>
      </c>
      <c r="AW1745" s="12" t="s">
        <v>31</v>
      </c>
      <c r="AX1745" s="12" t="s">
        <v>76</v>
      </c>
      <c r="AY1745" s="159" t="s">
        <v>156</v>
      </c>
    </row>
    <row r="1746" spans="2:51" s="12" customFormat="1">
      <c r="B1746" s="158"/>
      <c r="D1746" s="152" t="s">
        <v>160</v>
      </c>
      <c r="E1746" s="159" t="s">
        <v>1</v>
      </c>
      <c r="F1746" s="160" t="s">
        <v>1804</v>
      </c>
      <c r="H1746" s="161">
        <v>31.161999999999999</v>
      </c>
      <c r="I1746" s="162"/>
      <c r="L1746" s="158"/>
      <c r="M1746" s="163"/>
      <c r="T1746" s="164"/>
      <c r="AT1746" s="159" t="s">
        <v>160</v>
      </c>
      <c r="AU1746" s="159" t="s">
        <v>89</v>
      </c>
      <c r="AV1746" s="12" t="s">
        <v>89</v>
      </c>
      <c r="AW1746" s="12" t="s">
        <v>31</v>
      </c>
      <c r="AX1746" s="12" t="s">
        <v>76</v>
      </c>
      <c r="AY1746" s="159" t="s">
        <v>156</v>
      </c>
    </row>
    <row r="1747" spans="2:51" s="12" customFormat="1">
      <c r="B1747" s="158"/>
      <c r="D1747" s="152" t="s">
        <v>160</v>
      </c>
      <c r="E1747" s="159" t="s">
        <v>1</v>
      </c>
      <c r="F1747" s="160" t="s">
        <v>830</v>
      </c>
      <c r="H1747" s="161">
        <v>-6.84</v>
      </c>
      <c r="I1747" s="162"/>
      <c r="L1747" s="158"/>
      <c r="M1747" s="163"/>
      <c r="T1747" s="164"/>
      <c r="AT1747" s="159" t="s">
        <v>160</v>
      </c>
      <c r="AU1747" s="159" t="s">
        <v>89</v>
      </c>
      <c r="AV1747" s="12" t="s">
        <v>89</v>
      </c>
      <c r="AW1747" s="12" t="s">
        <v>31</v>
      </c>
      <c r="AX1747" s="12" t="s">
        <v>76</v>
      </c>
      <c r="AY1747" s="159" t="s">
        <v>156</v>
      </c>
    </row>
    <row r="1748" spans="2:51" s="12" customFormat="1">
      <c r="B1748" s="158"/>
      <c r="D1748" s="152" t="s">
        <v>160</v>
      </c>
      <c r="E1748" s="159" t="s">
        <v>1</v>
      </c>
      <c r="F1748" s="160" t="s">
        <v>1805</v>
      </c>
      <c r="H1748" s="161">
        <v>31.129000000000001</v>
      </c>
      <c r="I1748" s="162"/>
      <c r="L1748" s="158"/>
      <c r="M1748" s="163"/>
      <c r="T1748" s="164"/>
      <c r="AT1748" s="159" t="s">
        <v>160</v>
      </c>
      <c r="AU1748" s="159" t="s">
        <v>89</v>
      </c>
      <c r="AV1748" s="12" t="s">
        <v>89</v>
      </c>
      <c r="AW1748" s="12" t="s">
        <v>31</v>
      </c>
      <c r="AX1748" s="12" t="s">
        <v>76</v>
      </c>
      <c r="AY1748" s="159" t="s">
        <v>156</v>
      </c>
    </row>
    <row r="1749" spans="2:51" s="12" customFormat="1">
      <c r="B1749" s="158"/>
      <c r="D1749" s="152" t="s">
        <v>160</v>
      </c>
      <c r="E1749" s="159" t="s">
        <v>1</v>
      </c>
      <c r="F1749" s="160" t="s">
        <v>830</v>
      </c>
      <c r="H1749" s="161">
        <v>-6.84</v>
      </c>
      <c r="I1749" s="162"/>
      <c r="L1749" s="158"/>
      <c r="M1749" s="163"/>
      <c r="T1749" s="164"/>
      <c r="AT1749" s="159" t="s">
        <v>160</v>
      </c>
      <c r="AU1749" s="159" t="s">
        <v>89</v>
      </c>
      <c r="AV1749" s="12" t="s">
        <v>89</v>
      </c>
      <c r="AW1749" s="12" t="s">
        <v>31</v>
      </c>
      <c r="AX1749" s="12" t="s">
        <v>76</v>
      </c>
      <c r="AY1749" s="159" t="s">
        <v>156</v>
      </c>
    </row>
    <row r="1750" spans="2:51" s="12" customFormat="1">
      <c r="B1750" s="158"/>
      <c r="D1750" s="152" t="s">
        <v>160</v>
      </c>
      <c r="E1750" s="159" t="s">
        <v>1</v>
      </c>
      <c r="F1750" s="160" t="s">
        <v>1806</v>
      </c>
      <c r="H1750" s="161">
        <v>32.298000000000002</v>
      </c>
      <c r="I1750" s="162"/>
      <c r="L1750" s="158"/>
      <c r="M1750" s="163"/>
      <c r="T1750" s="164"/>
      <c r="AT1750" s="159" t="s">
        <v>160</v>
      </c>
      <c r="AU1750" s="159" t="s">
        <v>89</v>
      </c>
      <c r="AV1750" s="12" t="s">
        <v>89</v>
      </c>
      <c r="AW1750" s="12" t="s">
        <v>31</v>
      </c>
      <c r="AX1750" s="12" t="s">
        <v>76</v>
      </c>
      <c r="AY1750" s="159" t="s">
        <v>156</v>
      </c>
    </row>
    <row r="1751" spans="2:51" s="12" customFormat="1">
      <c r="B1751" s="158"/>
      <c r="D1751" s="152" t="s">
        <v>160</v>
      </c>
      <c r="E1751" s="159" t="s">
        <v>1</v>
      </c>
      <c r="F1751" s="160" t="s">
        <v>830</v>
      </c>
      <c r="H1751" s="161">
        <v>-6.84</v>
      </c>
      <c r="I1751" s="162"/>
      <c r="L1751" s="158"/>
      <c r="M1751" s="163"/>
      <c r="T1751" s="164"/>
      <c r="AT1751" s="159" t="s">
        <v>160</v>
      </c>
      <c r="AU1751" s="159" t="s">
        <v>89</v>
      </c>
      <c r="AV1751" s="12" t="s">
        <v>89</v>
      </c>
      <c r="AW1751" s="12" t="s">
        <v>31</v>
      </c>
      <c r="AX1751" s="12" t="s">
        <v>76</v>
      </c>
      <c r="AY1751" s="159" t="s">
        <v>156</v>
      </c>
    </row>
    <row r="1752" spans="2:51" s="12" customFormat="1">
      <c r="B1752" s="158"/>
      <c r="D1752" s="152" t="s">
        <v>160</v>
      </c>
      <c r="E1752" s="159" t="s">
        <v>1</v>
      </c>
      <c r="F1752" s="160" t="s">
        <v>1807</v>
      </c>
      <c r="H1752" s="161">
        <v>52.872</v>
      </c>
      <c r="I1752" s="162"/>
      <c r="L1752" s="158"/>
      <c r="M1752" s="163"/>
      <c r="T1752" s="164"/>
      <c r="AT1752" s="159" t="s">
        <v>160</v>
      </c>
      <c r="AU1752" s="159" t="s">
        <v>89</v>
      </c>
      <c r="AV1752" s="12" t="s">
        <v>89</v>
      </c>
      <c r="AW1752" s="12" t="s">
        <v>31</v>
      </c>
      <c r="AX1752" s="12" t="s">
        <v>76</v>
      </c>
      <c r="AY1752" s="159" t="s">
        <v>156</v>
      </c>
    </row>
    <row r="1753" spans="2:51" s="12" customFormat="1">
      <c r="B1753" s="158"/>
      <c r="D1753" s="152" t="s">
        <v>160</v>
      </c>
      <c r="E1753" s="159" t="s">
        <v>1</v>
      </c>
      <c r="F1753" s="160" t="s">
        <v>836</v>
      </c>
      <c r="H1753" s="161">
        <v>-15.12</v>
      </c>
      <c r="I1753" s="162"/>
      <c r="L1753" s="158"/>
      <c r="M1753" s="163"/>
      <c r="T1753" s="164"/>
      <c r="AT1753" s="159" t="s">
        <v>160</v>
      </c>
      <c r="AU1753" s="159" t="s">
        <v>89</v>
      </c>
      <c r="AV1753" s="12" t="s">
        <v>89</v>
      </c>
      <c r="AW1753" s="12" t="s">
        <v>31</v>
      </c>
      <c r="AX1753" s="12" t="s">
        <v>76</v>
      </c>
      <c r="AY1753" s="159" t="s">
        <v>156</v>
      </c>
    </row>
    <row r="1754" spans="2:51" s="12" customFormat="1">
      <c r="B1754" s="158"/>
      <c r="D1754" s="152" t="s">
        <v>160</v>
      </c>
      <c r="E1754" s="159" t="s">
        <v>1</v>
      </c>
      <c r="F1754" s="160" t="s">
        <v>444</v>
      </c>
      <c r="H1754" s="161">
        <v>-2.9</v>
      </c>
      <c r="I1754" s="162"/>
      <c r="L1754" s="158"/>
      <c r="M1754" s="163"/>
      <c r="T1754" s="164"/>
      <c r="AT1754" s="159" t="s">
        <v>160</v>
      </c>
      <c r="AU1754" s="159" t="s">
        <v>89</v>
      </c>
      <c r="AV1754" s="12" t="s">
        <v>89</v>
      </c>
      <c r="AW1754" s="12" t="s">
        <v>31</v>
      </c>
      <c r="AX1754" s="12" t="s">
        <v>76</v>
      </c>
      <c r="AY1754" s="159" t="s">
        <v>156</v>
      </c>
    </row>
    <row r="1755" spans="2:51" s="12" customFormat="1">
      <c r="B1755" s="158"/>
      <c r="D1755" s="152" t="s">
        <v>160</v>
      </c>
      <c r="E1755" s="159" t="s">
        <v>1</v>
      </c>
      <c r="F1755" s="160" t="s">
        <v>1808</v>
      </c>
      <c r="H1755" s="161">
        <v>82.224999999999994</v>
      </c>
      <c r="I1755" s="162"/>
      <c r="L1755" s="158"/>
      <c r="M1755" s="163"/>
      <c r="T1755" s="164"/>
      <c r="AT1755" s="159" t="s">
        <v>160</v>
      </c>
      <c r="AU1755" s="159" t="s">
        <v>89</v>
      </c>
      <c r="AV1755" s="12" t="s">
        <v>89</v>
      </c>
      <c r="AW1755" s="12" t="s">
        <v>31</v>
      </c>
      <c r="AX1755" s="12" t="s">
        <v>76</v>
      </c>
      <c r="AY1755" s="159" t="s">
        <v>156</v>
      </c>
    </row>
    <row r="1756" spans="2:51" s="12" customFormat="1">
      <c r="B1756" s="158"/>
      <c r="D1756" s="152" t="s">
        <v>160</v>
      </c>
      <c r="E1756" s="159" t="s">
        <v>1</v>
      </c>
      <c r="F1756" s="160" t="s">
        <v>444</v>
      </c>
      <c r="H1756" s="161">
        <v>-2.9</v>
      </c>
      <c r="I1756" s="162"/>
      <c r="L1756" s="158"/>
      <c r="M1756" s="163"/>
      <c r="T1756" s="164"/>
      <c r="AT1756" s="159" t="s">
        <v>160</v>
      </c>
      <c r="AU1756" s="159" t="s">
        <v>89</v>
      </c>
      <c r="AV1756" s="12" t="s">
        <v>89</v>
      </c>
      <c r="AW1756" s="12" t="s">
        <v>31</v>
      </c>
      <c r="AX1756" s="12" t="s">
        <v>76</v>
      </c>
      <c r="AY1756" s="159" t="s">
        <v>156</v>
      </c>
    </row>
    <row r="1757" spans="2:51" s="12" customFormat="1">
      <c r="B1757" s="158"/>
      <c r="D1757" s="152" t="s">
        <v>160</v>
      </c>
      <c r="E1757" s="159" t="s">
        <v>1</v>
      </c>
      <c r="F1757" s="160" t="s">
        <v>1809</v>
      </c>
      <c r="H1757" s="161">
        <v>-11.52</v>
      </c>
      <c r="I1757" s="162"/>
      <c r="L1757" s="158"/>
      <c r="M1757" s="163"/>
      <c r="T1757" s="164"/>
      <c r="AT1757" s="159" t="s">
        <v>160</v>
      </c>
      <c r="AU1757" s="159" t="s">
        <v>89</v>
      </c>
      <c r="AV1757" s="12" t="s">
        <v>89</v>
      </c>
      <c r="AW1757" s="12" t="s">
        <v>31</v>
      </c>
      <c r="AX1757" s="12" t="s">
        <v>76</v>
      </c>
      <c r="AY1757" s="159" t="s">
        <v>156</v>
      </c>
    </row>
    <row r="1758" spans="2:51" s="12" customFormat="1">
      <c r="B1758" s="158"/>
      <c r="D1758" s="152" t="s">
        <v>160</v>
      </c>
      <c r="E1758" s="159" t="s">
        <v>1</v>
      </c>
      <c r="F1758" s="160" t="s">
        <v>1810</v>
      </c>
      <c r="H1758" s="161">
        <v>83.525000000000006</v>
      </c>
      <c r="I1758" s="162"/>
      <c r="L1758" s="158"/>
      <c r="M1758" s="163"/>
      <c r="T1758" s="164"/>
      <c r="AT1758" s="159" t="s">
        <v>160</v>
      </c>
      <c r="AU1758" s="159" t="s">
        <v>89</v>
      </c>
      <c r="AV1758" s="12" t="s">
        <v>89</v>
      </c>
      <c r="AW1758" s="12" t="s">
        <v>31</v>
      </c>
      <c r="AX1758" s="12" t="s">
        <v>76</v>
      </c>
      <c r="AY1758" s="159" t="s">
        <v>156</v>
      </c>
    </row>
    <row r="1759" spans="2:51" s="12" customFormat="1">
      <c r="B1759" s="158"/>
      <c r="D1759" s="152" t="s">
        <v>160</v>
      </c>
      <c r="E1759" s="159" t="s">
        <v>1</v>
      </c>
      <c r="F1759" s="160" t="s">
        <v>1811</v>
      </c>
      <c r="H1759" s="161">
        <v>-24.96</v>
      </c>
      <c r="I1759" s="162"/>
      <c r="L1759" s="158"/>
      <c r="M1759" s="163"/>
      <c r="T1759" s="164"/>
      <c r="AT1759" s="159" t="s">
        <v>160</v>
      </c>
      <c r="AU1759" s="159" t="s">
        <v>89</v>
      </c>
      <c r="AV1759" s="12" t="s">
        <v>89</v>
      </c>
      <c r="AW1759" s="12" t="s">
        <v>31</v>
      </c>
      <c r="AX1759" s="12" t="s">
        <v>76</v>
      </c>
      <c r="AY1759" s="159" t="s">
        <v>156</v>
      </c>
    </row>
    <row r="1760" spans="2:51" s="12" customFormat="1">
      <c r="B1760" s="158"/>
      <c r="D1760" s="152" t="s">
        <v>160</v>
      </c>
      <c r="E1760" s="159" t="s">
        <v>1</v>
      </c>
      <c r="F1760" s="160" t="s">
        <v>1812</v>
      </c>
      <c r="H1760" s="161">
        <v>102.375</v>
      </c>
      <c r="I1760" s="162"/>
      <c r="L1760" s="158"/>
      <c r="M1760" s="163"/>
      <c r="T1760" s="164"/>
      <c r="AT1760" s="159" t="s">
        <v>160</v>
      </c>
      <c r="AU1760" s="159" t="s">
        <v>89</v>
      </c>
      <c r="AV1760" s="12" t="s">
        <v>89</v>
      </c>
      <c r="AW1760" s="12" t="s">
        <v>31</v>
      </c>
      <c r="AX1760" s="12" t="s">
        <v>76</v>
      </c>
      <c r="AY1760" s="159" t="s">
        <v>156</v>
      </c>
    </row>
    <row r="1761" spans="2:51" s="12" customFormat="1">
      <c r="B1761" s="158"/>
      <c r="D1761" s="152" t="s">
        <v>160</v>
      </c>
      <c r="E1761" s="159" t="s">
        <v>1</v>
      </c>
      <c r="F1761" s="160" t="s">
        <v>1050</v>
      </c>
      <c r="H1761" s="161">
        <v>-10.08</v>
      </c>
      <c r="I1761" s="162"/>
      <c r="L1761" s="158"/>
      <c r="M1761" s="163"/>
      <c r="T1761" s="164"/>
      <c r="AT1761" s="159" t="s">
        <v>160</v>
      </c>
      <c r="AU1761" s="159" t="s">
        <v>89</v>
      </c>
      <c r="AV1761" s="12" t="s">
        <v>89</v>
      </c>
      <c r="AW1761" s="12" t="s">
        <v>31</v>
      </c>
      <c r="AX1761" s="12" t="s">
        <v>76</v>
      </c>
      <c r="AY1761" s="159" t="s">
        <v>156</v>
      </c>
    </row>
    <row r="1762" spans="2:51" s="12" customFormat="1">
      <c r="B1762" s="158"/>
      <c r="D1762" s="152" t="s">
        <v>160</v>
      </c>
      <c r="E1762" s="159" t="s">
        <v>1</v>
      </c>
      <c r="F1762" s="160" t="s">
        <v>444</v>
      </c>
      <c r="H1762" s="161">
        <v>-2.9</v>
      </c>
      <c r="I1762" s="162"/>
      <c r="L1762" s="158"/>
      <c r="M1762" s="163"/>
      <c r="T1762" s="164"/>
      <c r="AT1762" s="159" t="s">
        <v>160</v>
      </c>
      <c r="AU1762" s="159" t="s">
        <v>89</v>
      </c>
      <c r="AV1762" s="12" t="s">
        <v>89</v>
      </c>
      <c r="AW1762" s="12" t="s">
        <v>31</v>
      </c>
      <c r="AX1762" s="12" t="s">
        <v>76</v>
      </c>
      <c r="AY1762" s="159" t="s">
        <v>156</v>
      </c>
    </row>
    <row r="1763" spans="2:51" s="12" customFormat="1">
      <c r="B1763" s="158"/>
      <c r="D1763" s="152" t="s">
        <v>160</v>
      </c>
      <c r="E1763" s="159" t="s">
        <v>1</v>
      </c>
      <c r="F1763" s="160" t="s">
        <v>1813</v>
      </c>
      <c r="H1763" s="161">
        <v>29.9</v>
      </c>
      <c r="I1763" s="162"/>
      <c r="L1763" s="158"/>
      <c r="M1763" s="163"/>
      <c r="T1763" s="164"/>
      <c r="AT1763" s="159" t="s">
        <v>160</v>
      </c>
      <c r="AU1763" s="159" t="s">
        <v>89</v>
      </c>
      <c r="AV1763" s="12" t="s">
        <v>89</v>
      </c>
      <c r="AW1763" s="12" t="s">
        <v>31</v>
      </c>
      <c r="AX1763" s="12" t="s">
        <v>76</v>
      </c>
      <c r="AY1763" s="159" t="s">
        <v>156</v>
      </c>
    </row>
    <row r="1764" spans="2:51" s="12" customFormat="1">
      <c r="B1764" s="158"/>
      <c r="D1764" s="152" t="s">
        <v>160</v>
      </c>
      <c r="E1764" s="159" t="s">
        <v>1</v>
      </c>
      <c r="F1764" s="160" t="s">
        <v>1765</v>
      </c>
      <c r="H1764" s="161">
        <v>-1.08</v>
      </c>
      <c r="I1764" s="162"/>
      <c r="L1764" s="158"/>
      <c r="M1764" s="163"/>
      <c r="T1764" s="164"/>
      <c r="AT1764" s="159" t="s">
        <v>160</v>
      </c>
      <c r="AU1764" s="159" t="s">
        <v>89</v>
      </c>
      <c r="AV1764" s="12" t="s">
        <v>89</v>
      </c>
      <c r="AW1764" s="12" t="s">
        <v>31</v>
      </c>
      <c r="AX1764" s="12" t="s">
        <v>76</v>
      </c>
      <c r="AY1764" s="159" t="s">
        <v>156</v>
      </c>
    </row>
    <row r="1765" spans="2:51" s="12" customFormat="1">
      <c r="B1765" s="158"/>
      <c r="D1765" s="152" t="s">
        <v>160</v>
      </c>
      <c r="E1765" s="159" t="s">
        <v>1</v>
      </c>
      <c r="F1765" s="160" t="s">
        <v>532</v>
      </c>
      <c r="H1765" s="161">
        <v>-1.8</v>
      </c>
      <c r="I1765" s="162"/>
      <c r="L1765" s="158"/>
      <c r="M1765" s="163"/>
      <c r="T1765" s="164"/>
      <c r="AT1765" s="159" t="s">
        <v>160</v>
      </c>
      <c r="AU1765" s="159" t="s">
        <v>89</v>
      </c>
      <c r="AV1765" s="12" t="s">
        <v>89</v>
      </c>
      <c r="AW1765" s="12" t="s">
        <v>31</v>
      </c>
      <c r="AX1765" s="12" t="s">
        <v>76</v>
      </c>
      <c r="AY1765" s="159" t="s">
        <v>156</v>
      </c>
    </row>
    <row r="1766" spans="2:51" s="12" customFormat="1">
      <c r="B1766" s="158"/>
      <c r="D1766" s="152" t="s">
        <v>160</v>
      </c>
      <c r="E1766" s="159" t="s">
        <v>1</v>
      </c>
      <c r="F1766" s="160" t="s">
        <v>1814</v>
      </c>
      <c r="H1766" s="161">
        <v>31.85</v>
      </c>
      <c r="I1766" s="162"/>
      <c r="L1766" s="158"/>
      <c r="M1766" s="163"/>
      <c r="T1766" s="164"/>
      <c r="AT1766" s="159" t="s">
        <v>160</v>
      </c>
      <c r="AU1766" s="159" t="s">
        <v>89</v>
      </c>
      <c r="AV1766" s="12" t="s">
        <v>89</v>
      </c>
      <c r="AW1766" s="12" t="s">
        <v>31</v>
      </c>
      <c r="AX1766" s="12" t="s">
        <v>76</v>
      </c>
      <c r="AY1766" s="159" t="s">
        <v>156</v>
      </c>
    </row>
    <row r="1767" spans="2:51" s="12" customFormat="1">
      <c r="B1767" s="158"/>
      <c r="D1767" s="152" t="s">
        <v>160</v>
      </c>
      <c r="E1767" s="159" t="s">
        <v>1</v>
      </c>
      <c r="F1767" s="160" t="s">
        <v>532</v>
      </c>
      <c r="H1767" s="161">
        <v>-1.8</v>
      </c>
      <c r="I1767" s="162"/>
      <c r="L1767" s="158"/>
      <c r="M1767" s="163"/>
      <c r="T1767" s="164"/>
      <c r="AT1767" s="159" t="s">
        <v>160</v>
      </c>
      <c r="AU1767" s="159" t="s">
        <v>89</v>
      </c>
      <c r="AV1767" s="12" t="s">
        <v>89</v>
      </c>
      <c r="AW1767" s="12" t="s">
        <v>31</v>
      </c>
      <c r="AX1767" s="12" t="s">
        <v>76</v>
      </c>
      <c r="AY1767" s="159" t="s">
        <v>156</v>
      </c>
    </row>
    <row r="1768" spans="2:51" s="12" customFormat="1">
      <c r="B1768" s="158"/>
      <c r="D1768" s="152" t="s">
        <v>160</v>
      </c>
      <c r="E1768" s="159" t="s">
        <v>1</v>
      </c>
      <c r="F1768" s="160" t="s">
        <v>1815</v>
      </c>
      <c r="H1768" s="161">
        <v>28.437999999999999</v>
      </c>
      <c r="I1768" s="162"/>
      <c r="L1768" s="158"/>
      <c r="M1768" s="163"/>
      <c r="T1768" s="164"/>
      <c r="AT1768" s="159" t="s">
        <v>160</v>
      </c>
      <c r="AU1768" s="159" t="s">
        <v>89</v>
      </c>
      <c r="AV1768" s="12" t="s">
        <v>89</v>
      </c>
      <c r="AW1768" s="12" t="s">
        <v>31</v>
      </c>
      <c r="AX1768" s="12" t="s">
        <v>76</v>
      </c>
      <c r="AY1768" s="159" t="s">
        <v>156</v>
      </c>
    </row>
    <row r="1769" spans="2:51" s="12" customFormat="1">
      <c r="B1769" s="158"/>
      <c r="D1769" s="152" t="s">
        <v>160</v>
      </c>
      <c r="E1769" s="159" t="s">
        <v>1</v>
      </c>
      <c r="F1769" s="160" t="s">
        <v>473</v>
      </c>
      <c r="H1769" s="161">
        <v>-1.6</v>
      </c>
      <c r="I1769" s="162"/>
      <c r="L1769" s="158"/>
      <c r="M1769" s="163"/>
      <c r="T1769" s="164"/>
      <c r="AT1769" s="159" t="s">
        <v>160</v>
      </c>
      <c r="AU1769" s="159" t="s">
        <v>89</v>
      </c>
      <c r="AV1769" s="12" t="s">
        <v>89</v>
      </c>
      <c r="AW1769" s="12" t="s">
        <v>31</v>
      </c>
      <c r="AX1769" s="12" t="s">
        <v>76</v>
      </c>
      <c r="AY1769" s="159" t="s">
        <v>156</v>
      </c>
    </row>
    <row r="1770" spans="2:51" s="12" customFormat="1">
      <c r="B1770" s="158"/>
      <c r="D1770" s="152" t="s">
        <v>160</v>
      </c>
      <c r="E1770" s="159" t="s">
        <v>1</v>
      </c>
      <c r="F1770" s="160" t="s">
        <v>1816</v>
      </c>
      <c r="H1770" s="161">
        <v>24.75</v>
      </c>
      <c r="I1770" s="162"/>
      <c r="L1770" s="158"/>
      <c r="M1770" s="163"/>
      <c r="T1770" s="164"/>
      <c r="AT1770" s="159" t="s">
        <v>160</v>
      </c>
      <c r="AU1770" s="159" t="s">
        <v>89</v>
      </c>
      <c r="AV1770" s="12" t="s">
        <v>89</v>
      </c>
      <c r="AW1770" s="12" t="s">
        <v>31</v>
      </c>
      <c r="AX1770" s="12" t="s">
        <v>76</v>
      </c>
      <c r="AY1770" s="159" t="s">
        <v>156</v>
      </c>
    </row>
    <row r="1771" spans="2:51" s="12" customFormat="1">
      <c r="B1771" s="158"/>
      <c r="D1771" s="152" t="s">
        <v>160</v>
      </c>
      <c r="E1771" s="159" t="s">
        <v>1</v>
      </c>
      <c r="F1771" s="160" t="s">
        <v>1817</v>
      </c>
      <c r="H1771" s="161">
        <v>39.65</v>
      </c>
      <c r="I1771" s="162"/>
      <c r="L1771" s="158"/>
      <c r="M1771" s="163"/>
      <c r="T1771" s="164"/>
      <c r="AT1771" s="159" t="s">
        <v>160</v>
      </c>
      <c r="AU1771" s="159" t="s">
        <v>89</v>
      </c>
      <c r="AV1771" s="12" t="s">
        <v>89</v>
      </c>
      <c r="AW1771" s="12" t="s">
        <v>31</v>
      </c>
      <c r="AX1771" s="12" t="s">
        <v>76</v>
      </c>
      <c r="AY1771" s="159" t="s">
        <v>156</v>
      </c>
    </row>
    <row r="1772" spans="2:51" s="12" customFormat="1">
      <c r="B1772" s="158"/>
      <c r="D1772" s="152" t="s">
        <v>160</v>
      </c>
      <c r="E1772" s="159" t="s">
        <v>1</v>
      </c>
      <c r="F1772" s="160" t="s">
        <v>1818</v>
      </c>
      <c r="H1772" s="161">
        <v>-11.49</v>
      </c>
      <c r="I1772" s="162"/>
      <c r="L1772" s="158"/>
      <c r="M1772" s="163"/>
      <c r="T1772" s="164"/>
      <c r="AT1772" s="159" t="s">
        <v>160</v>
      </c>
      <c r="AU1772" s="159" t="s">
        <v>89</v>
      </c>
      <c r="AV1772" s="12" t="s">
        <v>89</v>
      </c>
      <c r="AW1772" s="12" t="s">
        <v>31</v>
      </c>
      <c r="AX1772" s="12" t="s">
        <v>76</v>
      </c>
      <c r="AY1772" s="159" t="s">
        <v>156</v>
      </c>
    </row>
    <row r="1773" spans="2:51" s="15" customFormat="1">
      <c r="B1773" s="193"/>
      <c r="D1773" s="152" t="s">
        <v>160</v>
      </c>
      <c r="E1773" s="194" t="s">
        <v>1</v>
      </c>
      <c r="F1773" s="195" t="s">
        <v>1777</v>
      </c>
      <c r="H1773" s="196">
        <v>569.65300000000002</v>
      </c>
      <c r="I1773" s="197"/>
      <c r="L1773" s="193"/>
      <c r="M1773" s="198"/>
      <c r="T1773" s="199"/>
      <c r="AT1773" s="194" t="s">
        <v>160</v>
      </c>
      <c r="AU1773" s="194" t="s">
        <v>89</v>
      </c>
      <c r="AV1773" s="15" t="s">
        <v>163</v>
      </c>
      <c r="AW1773" s="15" t="s">
        <v>31</v>
      </c>
      <c r="AX1773" s="15" t="s">
        <v>76</v>
      </c>
      <c r="AY1773" s="194" t="s">
        <v>156</v>
      </c>
    </row>
    <row r="1774" spans="2:51" s="11" customFormat="1">
      <c r="B1774" s="151"/>
      <c r="D1774" s="152" t="s">
        <v>160</v>
      </c>
      <c r="E1774" s="153" t="s">
        <v>1</v>
      </c>
      <c r="F1774" s="154" t="s">
        <v>478</v>
      </c>
      <c r="H1774" s="153" t="s">
        <v>1</v>
      </c>
      <c r="I1774" s="155"/>
      <c r="L1774" s="151"/>
      <c r="M1774" s="156"/>
      <c r="T1774" s="157"/>
      <c r="AT1774" s="153" t="s">
        <v>160</v>
      </c>
      <c r="AU1774" s="153" t="s">
        <v>89</v>
      </c>
      <c r="AV1774" s="11" t="s">
        <v>82</v>
      </c>
      <c r="AW1774" s="11" t="s">
        <v>31</v>
      </c>
      <c r="AX1774" s="11" t="s">
        <v>76</v>
      </c>
      <c r="AY1774" s="153" t="s">
        <v>156</v>
      </c>
    </row>
    <row r="1775" spans="2:51" s="12" customFormat="1">
      <c r="B1775" s="158"/>
      <c r="D1775" s="152" t="s">
        <v>160</v>
      </c>
      <c r="E1775" s="159" t="s">
        <v>1</v>
      </c>
      <c r="F1775" s="160" t="s">
        <v>1819</v>
      </c>
      <c r="H1775" s="161">
        <v>41.744999999999997</v>
      </c>
      <c r="I1775" s="162"/>
      <c r="L1775" s="158"/>
      <c r="M1775" s="163"/>
      <c r="T1775" s="164"/>
      <c r="AT1775" s="159" t="s">
        <v>160</v>
      </c>
      <c r="AU1775" s="159" t="s">
        <v>89</v>
      </c>
      <c r="AV1775" s="12" t="s">
        <v>89</v>
      </c>
      <c r="AW1775" s="12" t="s">
        <v>31</v>
      </c>
      <c r="AX1775" s="12" t="s">
        <v>76</v>
      </c>
      <c r="AY1775" s="159" t="s">
        <v>156</v>
      </c>
    </row>
    <row r="1776" spans="2:51" s="12" customFormat="1">
      <c r="B1776" s="158"/>
      <c r="D1776" s="152" t="s">
        <v>160</v>
      </c>
      <c r="E1776" s="159" t="s">
        <v>1</v>
      </c>
      <c r="F1776" s="160" t="s">
        <v>1787</v>
      </c>
      <c r="H1776" s="161">
        <v>-1.32</v>
      </c>
      <c r="I1776" s="162"/>
      <c r="L1776" s="158"/>
      <c r="M1776" s="163"/>
      <c r="T1776" s="164"/>
      <c r="AT1776" s="159" t="s">
        <v>160</v>
      </c>
      <c r="AU1776" s="159" t="s">
        <v>89</v>
      </c>
      <c r="AV1776" s="12" t="s">
        <v>89</v>
      </c>
      <c r="AW1776" s="12" t="s">
        <v>31</v>
      </c>
      <c r="AX1776" s="12" t="s">
        <v>76</v>
      </c>
      <c r="AY1776" s="159" t="s">
        <v>156</v>
      </c>
    </row>
    <row r="1777" spans="2:65" s="12" customFormat="1">
      <c r="B1777" s="158"/>
      <c r="D1777" s="152" t="s">
        <v>160</v>
      </c>
      <c r="E1777" s="159" t="s">
        <v>1</v>
      </c>
      <c r="F1777" s="160" t="s">
        <v>1820</v>
      </c>
      <c r="H1777" s="161">
        <v>42.9</v>
      </c>
      <c r="I1777" s="162"/>
      <c r="L1777" s="158"/>
      <c r="M1777" s="163"/>
      <c r="T1777" s="164"/>
      <c r="AT1777" s="159" t="s">
        <v>160</v>
      </c>
      <c r="AU1777" s="159" t="s">
        <v>89</v>
      </c>
      <c r="AV1777" s="12" t="s">
        <v>89</v>
      </c>
      <c r="AW1777" s="12" t="s">
        <v>31</v>
      </c>
      <c r="AX1777" s="12" t="s">
        <v>76</v>
      </c>
      <c r="AY1777" s="159" t="s">
        <v>156</v>
      </c>
    </row>
    <row r="1778" spans="2:65" s="12" customFormat="1">
      <c r="B1778" s="158"/>
      <c r="D1778" s="152" t="s">
        <v>160</v>
      </c>
      <c r="E1778" s="159" t="s">
        <v>1</v>
      </c>
      <c r="F1778" s="160" t="s">
        <v>1787</v>
      </c>
      <c r="H1778" s="161">
        <v>-1.32</v>
      </c>
      <c r="I1778" s="162"/>
      <c r="L1778" s="158"/>
      <c r="M1778" s="163"/>
      <c r="T1778" s="164"/>
      <c r="AT1778" s="159" t="s">
        <v>160</v>
      </c>
      <c r="AU1778" s="159" t="s">
        <v>89</v>
      </c>
      <c r="AV1778" s="12" t="s">
        <v>89</v>
      </c>
      <c r="AW1778" s="12" t="s">
        <v>31</v>
      </c>
      <c r="AX1778" s="12" t="s">
        <v>76</v>
      </c>
      <c r="AY1778" s="159" t="s">
        <v>156</v>
      </c>
    </row>
    <row r="1779" spans="2:65" s="12" customFormat="1">
      <c r="B1779" s="158"/>
      <c r="D1779" s="152" t="s">
        <v>160</v>
      </c>
      <c r="E1779" s="159" t="s">
        <v>1</v>
      </c>
      <c r="F1779" s="160" t="s">
        <v>1821</v>
      </c>
      <c r="H1779" s="161">
        <v>41.25</v>
      </c>
      <c r="I1779" s="162"/>
      <c r="L1779" s="158"/>
      <c r="M1779" s="163"/>
      <c r="T1779" s="164"/>
      <c r="AT1779" s="159" t="s">
        <v>160</v>
      </c>
      <c r="AU1779" s="159" t="s">
        <v>89</v>
      </c>
      <c r="AV1779" s="12" t="s">
        <v>89</v>
      </c>
      <c r="AW1779" s="12" t="s">
        <v>31</v>
      </c>
      <c r="AX1779" s="12" t="s">
        <v>76</v>
      </c>
      <c r="AY1779" s="159" t="s">
        <v>156</v>
      </c>
    </row>
    <row r="1780" spans="2:65" s="12" customFormat="1">
      <c r="B1780" s="158"/>
      <c r="D1780" s="152" t="s">
        <v>160</v>
      </c>
      <c r="E1780" s="159" t="s">
        <v>1</v>
      </c>
      <c r="F1780" s="160" t="s">
        <v>1787</v>
      </c>
      <c r="H1780" s="161">
        <v>-1.32</v>
      </c>
      <c r="I1780" s="162"/>
      <c r="L1780" s="158"/>
      <c r="M1780" s="163"/>
      <c r="T1780" s="164"/>
      <c r="AT1780" s="159" t="s">
        <v>160</v>
      </c>
      <c r="AU1780" s="159" t="s">
        <v>89</v>
      </c>
      <c r="AV1780" s="12" t="s">
        <v>89</v>
      </c>
      <c r="AW1780" s="12" t="s">
        <v>31</v>
      </c>
      <c r="AX1780" s="12" t="s">
        <v>76</v>
      </c>
      <c r="AY1780" s="159" t="s">
        <v>156</v>
      </c>
    </row>
    <row r="1781" spans="2:65" s="15" customFormat="1">
      <c r="B1781" s="193"/>
      <c r="D1781" s="152" t="s">
        <v>160</v>
      </c>
      <c r="E1781" s="194" t="s">
        <v>1</v>
      </c>
      <c r="F1781" s="195" t="s">
        <v>1822</v>
      </c>
      <c r="H1781" s="196">
        <v>121.935</v>
      </c>
      <c r="I1781" s="197"/>
      <c r="L1781" s="193"/>
      <c r="M1781" s="198"/>
      <c r="T1781" s="199"/>
      <c r="AT1781" s="194" t="s">
        <v>160</v>
      </c>
      <c r="AU1781" s="194" t="s">
        <v>89</v>
      </c>
      <c r="AV1781" s="15" t="s">
        <v>163</v>
      </c>
      <c r="AW1781" s="15" t="s">
        <v>31</v>
      </c>
      <c r="AX1781" s="15" t="s">
        <v>76</v>
      </c>
      <c r="AY1781" s="194" t="s">
        <v>156</v>
      </c>
    </row>
    <row r="1782" spans="2:65" s="13" customFormat="1">
      <c r="B1782" s="165"/>
      <c r="D1782" s="152" t="s">
        <v>160</v>
      </c>
      <c r="E1782" s="166" t="s">
        <v>1</v>
      </c>
      <c r="F1782" s="167" t="s">
        <v>161</v>
      </c>
      <c r="H1782" s="168">
        <v>691.58799999999997</v>
      </c>
      <c r="I1782" s="169"/>
      <c r="L1782" s="165"/>
      <c r="M1782" s="170"/>
      <c r="T1782" s="171"/>
      <c r="AT1782" s="166" t="s">
        <v>160</v>
      </c>
      <c r="AU1782" s="166" t="s">
        <v>89</v>
      </c>
      <c r="AV1782" s="13" t="s">
        <v>155</v>
      </c>
      <c r="AW1782" s="13" t="s">
        <v>31</v>
      </c>
      <c r="AX1782" s="13" t="s">
        <v>82</v>
      </c>
      <c r="AY1782" s="166" t="s">
        <v>156</v>
      </c>
    </row>
    <row r="1783" spans="2:65" s="10" customFormat="1" ht="22.9" customHeight="1">
      <c r="B1783" s="126"/>
      <c r="D1783" s="127" t="s">
        <v>75</v>
      </c>
      <c r="E1783" s="191" t="s">
        <v>1823</v>
      </c>
      <c r="F1783" s="191" t="s">
        <v>1824</v>
      </c>
      <c r="I1783" s="129"/>
      <c r="J1783" s="192">
        <v>0</v>
      </c>
      <c r="L1783" s="126"/>
      <c r="M1783" s="131"/>
      <c r="P1783" s="132">
        <f>SUM(P1784:P1793)</f>
        <v>0</v>
      </c>
      <c r="R1783" s="132">
        <f>SUM(R1784:R1793)</f>
        <v>0</v>
      </c>
      <c r="T1783" s="133">
        <f>SUM(T1784:T1793)</f>
        <v>5.2022040000000001</v>
      </c>
      <c r="AR1783" s="127" t="s">
        <v>89</v>
      </c>
      <c r="AT1783" s="134" t="s">
        <v>75</v>
      </c>
      <c r="AU1783" s="134" t="s">
        <v>82</v>
      </c>
      <c r="AY1783" s="127" t="s">
        <v>156</v>
      </c>
      <c r="BK1783" s="135">
        <f>SUM(BK1784:BK1793)</f>
        <v>0</v>
      </c>
    </row>
    <row r="1784" spans="2:65" s="1" customFormat="1" ht="24.2" customHeight="1">
      <c r="B1784" s="136"/>
      <c r="C1784" s="137" t="s">
        <v>1825</v>
      </c>
      <c r="D1784" s="137" t="s">
        <v>157</v>
      </c>
      <c r="E1784" s="138" t="s">
        <v>1826</v>
      </c>
      <c r="F1784" s="139" t="s">
        <v>1827</v>
      </c>
      <c r="G1784" s="140" t="s">
        <v>178</v>
      </c>
      <c r="H1784" s="141">
        <v>371.58600000000001</v>
      </c>
      <c r="I1784" s="142"/>
      <c r="J1784" s="143">
        <v>0</v>
      </c>
      <c r="K1784" s="144"/>
      <c r="L1784" s="32"/>
      <c r="M1784" s="145" t="s">
        <v>1</v>
      </c>
      <c r="N1784" s="146" t="s">
        <v>42</v>
      </c>
      <c r="P1784" s="147">
        <f>O1784*H1784</f>
        <v>0</v>
      </c>
      <c r="Q1784" s="147">
        <v>0</v>
      </c>
      <c r="R1784" s="147">
        <f>Q1784*H1784</f>
        <v>0</v>
      </c>
      <c r="S1784" s="147">
        <v>1.4E-2</v>
      </c>
      <c r="T1784" s="148">
        <f>S1784*H1784</f>
        <v>5.2022040000000001</v>
      </c>
      <c r="AR1784" s="149" t="s">
        <v>403</v>
      </c>
      <c r="AT1784" s="149" t="s">
        <v>157</v>
      </c>
      <c r="AU1784" s="149" t="s">
        <v>89</v>
      </c>
      <c r="AY1784" s="17" t="s">
        <v>156</v>
      </c>
      <c r="BE1784" s="150">
        <f>IF(N1784="základná",J1784,0)</f>
        <v>0</v>
      </c>
      <c r="BF1784" s="150">
        <f>IF(N1784="znížená",J1784,0)</f>
        <v>0</v>
      </c>
      <c r="BG1784" s="150">
        <f>IF(N1784="zákl. prenesená",J1784,0)</f>
        <v>0</v>
      </c>
      <c r="BH1784" s="150">
        <f>IF(N1784="zníž. prenesená",J1784,0)</f>
        <v>0</v>
      </c>
      <c r="BI1784" s="150">
        <f>IF(N1784="nulová",J1784,0)</f>
        <v>0</v>
      </c>
      <c r="BJ1784" s="17" t="s">
        <v>89</v>
      </c>
      <c r="BK1784" s="150">
        <f>ROUND(I1784*H1784,2)</f>
        <v>0</v>
      </c>
      <c r="BL1784" s="17" t="s">
        <v>403</v>
      </c>
      <c r="BM1784" s="149" t="s">
        <v>1828</v>
      </c>
    </row>
    <row r="1785" spans="2:65" s="11" customFormat="1">
      <c r="B1785" s="151"/>
      <c r="D1785" s="152" t="s">
        <v>160</v>
      </c>
      <c r="E1785" s="153" t="s">
        <v>1</v>
      </c>
      <c r="F1785" s="154" t="s">
        <v>1829</v>
      </c>
      <c r="H1785" s="153" t="s">
        <v>1</v>
      </c>
      <c r="I1785" s="155"/>
      <c r="L1785" s="151"/>
      <c r="M1785" s="156"/>
      <c r="T1785" s="157"/>
      <c r="AT1785" s="153" t="s">
        <v>160</v>
      </c>
      <c r="AU1785" s="153" t="s">
        <v>89</v>
      </c>
      <c r="AV1785" s="11" t="s">
        <v>82</v>
      </c>
      <c r="AW1785" s="11" t="s">
        <v>31</v>
      </c>
      <c r="AX1785" s="11" t="s">
        <v>76</v>
      </c>
      <c r="AY1785" s="153" t="s">
        <v>156</v>
      </c>
    </row>
    <row r="1786" spans="2:65" s="12" customFormat="1">
      <c r="B1786" s="158"/>
      <c r="D1786" s="152" t="s">
        <v>160</v>
      </c>
      <c r="E1786" s="159" t="s">
        <v>1</v>
      </c>
      <c r="F1786" s="160" t="s">
        <v>176</v>
      </c>
      <c r="H1786" s="161">
        <v>332.19</v>
      </c>
      <c r="I1786" s="162"/>
      <c r="L1786" s="158"/>
      <c r="M1786" s="163"/>
      <c r="T1786" s="164"/>
      <c r="AT1786" s="159" t="s">
        <v>160</v>
      </c>
      <c r="AU1786" s="159" t="s">
        <v>89</v>
      </c>
      <c r="AV1786" s="12" t="s">
        <v>89</v>
      </c>
      <c r="AW1786" s="12" t="s">
        <v>31</v>
      </c>
      <c r="AX1786" s="12" t="s">
        <v>76</v>
      </c>
      <c r="AY1786" s="159" t="s">
        <v>156</v>
      </c>
    </row>
    <row r="1787" spans="2:65" s="15" customFormat="1">
      <c r="B1787" s="193"/>
      <c r="D1787" s="152" t="s">
        <v>160</v>
      </c>
      <c r="E1787" s="194" t="s">
        <v>1</v>
      </c>
      <c r="F1787" s="195" t="s">
        <v>278</v>
      </c>
      <c r="H1787" s="196">
        <v>332.19</v>
      </c>
      <c r="I1787" s="197"/>
      <c r="L1787" s="193"/>
      <c r="M1787" s="198"/>
      <c r="T1787" s="199"/>
      <c r="AT1787" s="194" t="s">
        <v>160</v>
      </c>
      <c r="AU1787" s="194" t="s">
        <v>89</v>
      </c>
      <c r="AV1787" s="15" t="s">
        <v>163</v>
      </c>
      <c r="AW1787" s="15" t="s">
        <v>31</v>
      </c>
      <c r="AX1787" s="15" t="s">
        <v>76</v>
      </c>
      <c r="AY1787" s="194" t="s">
        <v>156</v>
      </c>
    </row>
    <row r="1788" spans="2:65" s="12" customFormat="1">
      <c r="B1788" s="158"/>
      <c r="D1788" s="152" t="s">
        <v>160</v>
      </c>
      <c r="E1788" s="159" t="s">
        <v>1</v>
      </c>
      <c r="F1788" s="160" t="s">
        <v>180</v>
      </c>
      <c r="H1788" s="161">
        <v>39.396000000000001</v>
      </c>
      <c r="I1788" s="162"/>
      <c r="L1788" s="158"/>
      <c r="M1788" s="163"/>
      <c r="T1788" s="164"/>
      <c r="AT1788" s="159" t="s">
        <v>160</v>
      </c>
      <c r="AU1788" s="159" t="s">
        <v>89</v>
      </c>
      <c r="AV1788" s="12" t="s">
        <v>89</v>
      </c>
      <c r="AW1788" s="12" t="s">
        <v>31</v>
      </c>
      <c r="AX1788" s="12" t="s">
        <v>76</v>
      </c>
      <c r="AY1788" s="159" t="s">
        <v>156</v>
      </c>
    </row>
    <row r="1789" spans="2:65" s="15" customFormat="1">
      <c r="B1789" s="193"/>
      <c r="D1789" s="152" t="s">
        <v>160</v>
      </c>
      <c r="E1789" s="194" t="s">
        <v>1</v>
      </c>
      <c r="F1789" s="195" t="s">
        <v>278</v>
      </c>
      <c r="H1789" s="196">
        <v>39.396000000000001</v>
      </c>
      <c r="I1789" s="197"/>
      <c r="L1789" s="193"/>
      <c r="M1789" s="198"/>
      <c r="T1789" s="199"/>
      <c r="AT1789" s="194" t="s">
        <v>160</v>
      </c>
      <c r="AU1789" s="194" t="s">
        <v>89</v>
      </c>
      <c r="AV1789" s="15" t="s">
        <v>163</v>
      </c>
      <c r="AW1789" s="15" t="s">
        <v>31</v>
      </c>
      <c r="AX1789" s="15" t="s">
        <v>76</v>
      </c>
      <c r="AY1789" s="194" t="s">
        <v>156</v>
      </c>
    </row>
    <row r="1790" spans="2:65" s="13" customFormat="1">
      <c r="B1790" s="165"/>
      <c r="D1790" s="152" t="s">
        <v>160</v>
      </c>
      <c r="E1790" s="166" t="s">
        <v>1</v>
      </c>
      <c r="F1790" s="167" t="s">
        <v>1830</v>
      </c>
      <c r="H1790" s="168">
        <v>371.58600000000001</v>
      </c>
      <c r="I1790" s="169"/>
      <c r="L1790" s="165"/>
      <c r="M1790" s="170"/>
      <c r="T1790" s="171"/>
      <c r="AT1790" s="166" t="s">
        <v>160</v>
      </c>
      <c r="AU1790" s="166" t="s">
        <v>89</v>
      </c>
      <c r="AV1790" s="13" t="s">
        <v>155</v>
      </c>
      <c r="AW1790" s="13" t="s">
        <v>31</v>
      </c>
      <c r="AX1790" s="13" t="s">
        <v>82</v>
      </c>
      <c r="AY1790" s="166" t="s">
        <v>156</v>
      </c>
    </row>
    <row r="1791" spans="2:65" s="1" customFormat="1" ht="16.5" customHeight="1">
      <c r="B1791" s="136"/>
      <c r="C1791" s="137" t="s">
        <v>1831</v>
      </c>
      <c r="D1791" s="137" t="s">
        <v>157</v>
      </c>
      <c r="E1791" s="138" t="s">
        <v>1509</v>
      </c>
      <c r="F1791" s="139" t="s">
        <v>1510</v>
      </c>
      <c r="G1791" s="140" t="s">
        <v>333</v>
      </c>
      <c r="H1791" s="141">
        <v>2</v>
      </c>
      <c r="I1791" s="142"/>
      <c r="J1791" s="143">
        <v>0</v>
      </c>
      <c r="K1791" s="144"/>
      <c r="L1791" s="32"/>
      <c r="M1791" s="145" t="s">
        <v>1</v>
      </c>
      <c r="N1791" s="146" t="s">
        <v>42</v>
      </c>
      <c r="P1791" s="147">
        <f>O1791*H1791</f>
        <v>0</v>
      </c>
      <c r="Q1791" s="147">
        <v>0</v>
      </c>
      <c r="R1791" s="147">
        <f>Q1791*H1791</f>
        <v>0</v>
      </c>
      <c r="S1791" s="147">
        <v>0</v>
      </c>
      <c r="T1791" s="148">
        <f>S1791*H1791</f>
        <v>0</v>
      </c>
      <c r="AR1791" s="149" t="s">
        <v>155</v>
      </c>
      <c r="AT1791" s="149" t="s">
        <v>157</v>
      </c>
      <c r="AU1791" s="149" t="s">
        <v>89</v>
      </c>
      <c r="AY1791" s="17" t="s">
        <v>156</v>
      </c>
      <c r="BE1791" s="150">
        <f>IF(N1791="základná",J1791,0)</f>
        <v>0</v>
      </c>
      <c r="BF1791" s="150">
        <f>IF(N1791="znížená",J1791,0)</f>
        <v>0</v>
      </c>
      <c r="BG1791" s="150">
        <f>IF(N1791="zákl. prenesená",J1791,0)</f>
        <v>0</v>
      </c>
      <c r="BH1791" s="150">
        <f>IF(N1791="zníž. prenesená",J1791,0)</f>
        <v>0</v>
      </c>
      <c r="BI1791" s="150">
        <f>IF(N1791="nulová",J1791,0)</f>
        <v>0</v>
      </c>
      <c r="BJ1791" s="17" t="s">
        <v>89</v>
      </c>
      <c r="BK1791" s="150">
        <f>ROUND(I1791*H1791,2)</f>
        <v>0</v>
      </c>
      <c r="BL1791" s="17" t="s">
        <v>155</v>
      </c>
      <c r="BM1791" s="149" t="s">
        <v>1832</v>
      </c>
    </row>
    <row r="1792" spans="2:65" s="12" customFormat="1">
      <c r="B1792" s="158"/>
      <c r="D1792" s="152" t="s">
        <v>160</v>
      </c>
      <c r="E1792" s="159" t="s">
        <v>1</v>
      </c>
      <c r="F1792" s="160" t="s">
        <v>89</v>
      </c>
      <c r="H1792" s="161">
        <v>2</v>
      </c>
      <c r="I1792" s="162"/>
      <c r="L1792" s="158"/>
      <c r="M1792" s="163"/>
      <c r="T1792" s="164"/>
      <c r="AT1792" s="159" t="s">
        <v>160</v>
      </c>
      <c r="AU1792" s="159" t="s">
        <v>89</v>
      </c>
      <c r="AV1792" s="12" t="s">
        <v>89</v>
      </c>
      <c r="AW1792" s="12" t="s">
        <v>31</v>
      </c>
      <c r="AX1792" s="12" t="s">
        <v>76</v>
      </c>
      <c r="AY1792" s="159" t="s">
        <v>156</v>
      </c>
    </row>
    <row r="1793" spans="2:51" s="13" customFormat="1">
      <c r="B1793" s="165"/>
      <c r="D1793" s="152" t="s">
        <v>160</v>
      </c>
      <c r="E1793" s="166" t="s">
        <v>1</v>
      </c>
      <c r="F1793" s="167" t="s">
        <v>161</v>
      </c>
      <c r="H1793" s="168">
        <v>2</v>
      </c>
      <c r="I1793" s="169"/>
      <c r="L1793" s="165"/>
      <c r="M1793" s="172"/>
      <c r="N1793" s="173"/>
      <c r="O1793" s="173"/>
      <c r="P1793" s="173"/>
      <c r="Q1793" s="173"/>
      <c r="R1793" s="173"/>
      <c r="S1793" s="173"/>
      <c r="T1793" s="174"/>
      <c r="AT1793" s="166" t="s">
        <v>160</v>
      </c>
      <c r="AU1793" s="166" t="s">
        <v>89</v>
      </c>
      <c r="AV1793" s="13" t="s">
        <v>155</v>
      </c>
      <c r="AW1793" s="13" t="s">
        <v>31</v>
      </c>
      <c r="AX1793" s="13" t="s">
        <v>82</v>
      </c>
      <c r="AY1793" s="166" t="s">
        <v>156</v>
      </c>
    </row>
    <row r="1794" spans="2:51" s="1" customFormat="1" ht="6.95" customHeight="1">
      <c r="B1794" s="47"/>
      <c r="C1794" s="48"/>
      <c r="D1794" s="48"/>
      <c r="E1794" s="48"/>
      <c r="F1794" s="48"/>
      <c r="G1794" s="48"/>
      <c r="H1794" s="48"/>
      <c r="I1794" s="48"/>
      <c r="J1794" s="48"/>
      <c r="K1794" s="48"/>
      <c r="L1794" s="32"/>
    </row>
  </sheetData>
  <autoFilter ref="C146:K1793"/>
  <mergeCells count="12">
    <mergeCell ref="E139:H139"/>
    <mergeCell ref="L2:V2"/>
    <mergeCell ref="E85:H85"/>
    <mergeCell ref="E87:H87"/>
    <mergeCell ref="E89:H89"/>
    <mergeCell ref="E135:H135"/>
    <mergeCell ref="E137:H13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2:BM2436"/>
  <sheetViews>
    <sheetView showGridLines="0" tabSelected="1" topLeftCell="C1210" workbookViewId="0">
      <selection activeCell="E1400" sqref="E1400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38" t="s">
        <v>5</v>
      </c>
      <c r="M2" s="239"/>
      <c r="N2" s="239"/>
      <c r="O2" s="239"/>
      <c r="P2" s="239"/>
      <c r="Q2" s="239"/>
      <c r="R2" s="239"/>
      <c r="S2" s="239"/>
      <c r="T2" s="239"/>
      <c r="U2" s="239"/>
      <c r="V2" s="239"/>
      <c r="AT2" s="17" t="s">
        <v>93</v>
      </c>
      <c r="AZ2" s="175" t="s">
        <v>1833</v>
      </c>
      <c r="BA2" s="175" t="s">
        <v>1834</v>
      </c>
      <c r="BB2" s="175" t="s">
        <v>178</v>
      </c>
      <c r="BC2" s="175" t="s">
        <v>1835</v>
      </c>
      <c r="BD2" s="175" t="s">
        <v>89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  <c r="AZ3" s="175" t="s">
        <v>1836</v>
      </c>
      <c r="BA3" s="175" t="s">
        <v>1837</v>
      </c>
      <c r="BB3" s="175" t="s">
        <v>170</v>
      </c>
      <c r="BC3" s="175" t="s">
        <v>1838</v>
      </c>
      <c r="BD3" s="175" t="s">
        <v>89</v>
      </c>
    </row>
    <row r="4" spans="2:56" ht="24.95" customHeight="1">
      <c r="B4" s="20"/>
      <c r="D4" s="21" t="s">
        <v>136</v>
      </c>
      <c r="L4" s="20"/>
      <c r="M4" s="95" t="s">
        <v>9</v>
      </c>
      <c r="AT4" s="17" t="s">
        <v>3</v>
      </c>
      <c r="AZ4" s="175" t="s">
        <v>1839</v>
      </c>
      <c r="BA4" s="175" t="s">
        <v>1840</v>
      </c>
      <c r="BB4" s="175" t="s">
        <v>178</v>
      </c>
      <c r="BC4" s="175" t="s">
        <v>1841</v>
      </c>
      <c r="BD4" s="175" t="s">
        <v>89</v>
      </c>
    </row>
    <row r="5" spans="2:56" ht="6.95" customHeight="1">
      <c r="B5" s="20"/>
      <c r="L5" s="20"/>
      <c r="AZ5" s="175" t="s">
        <v>1842</v>
      </c>
      <c r="BA5" s="175" t="s">
        <v>1843</v>
      </c>
      <c r="BB5" s="175" t="s">
        <v>178</v>
      </c>
      <c r="BC5" s="175" t="s">
        <v>1844</v>
      </c>
      <c r="BD5" s="175" t="s">
        <v>89</v>
      </c>
    </row>
    <row r="6" spans="2:56" ht="12" customHeight="1">
      <c r="B6" s="20"/>
      <c r="D6" s="27" t="s">
        <v>15</v>
      </c>
      <c r="L6" s="20"/>
      <c r="AZ6" s="175" t="s">
        <v>1845</v>
      </c>
      <c r="BA6" s="175" t="s">
        <v>1846</v>
      </c>
      <c r="BB6" s="175" t="s">
        <v>178</v>
      </c>
      <c r="BC6" s="175" t="s">
        <v>1847</v>
      </c>
      <c r="BD6" s="175" t="s">
        <v>89</v>
      </c>
    </row>
    <row r="7" spans="2:56" ht="26.25" customHeight="1">
      <c r="B7" s="20"/>
      <c r="E7" s="274" t="str">
        <f>'Rekapitulácia stavby'!K6</f>
        <v>SO01 - TOPOĽČIANKY, Centrálny logistický sklad (CLS), KASÁRNE, REKONŠTRUKCIA OBJEKTU UBYTOVNE 001</v>
      </c>
      <c r="F7" s="275"/>
      <c r="G7" s="275"/>
      <c r="H7" s="275"/>
      <c r="L7" s="20"/>
      <c r="AZ7" s="175" t="s">
        <v>1848</v>
      </c>
      <c r="BA7" s="175" t="s">
        <v>1849</v>
      </c>
      <c r="BB7" s="175" t="s">
        <v>178</v>
      </c>
      <c r="BC7" s="175" t="s">
        <v>1850</v>
      </c>
      <c r="BD7" s="175" t="s">
        <v>89</v>
      </c>
    </row>
    <row r="8" spans="2:56" ht="12" customHeight="1">
      <c r="B8" s="20"/>
      <c r="D8" s="27" t="s">
        <v>137</v>
      </c>
      <c r="L8" s="20"/>
      <c r="AZ8" s="175" t="s">
        <v>1851</v>
      </c>
      <c r="BA8" s="175" t="s">
        <v>1852</v>
      </c>
      <c r="BB8" s="175" t="s">
        <v>178</v>
      </c>
      <c r="BC8" s="175" t="s">
        <v>1853</v>
      </c>
      <c r="BD8" s="175" t="s">
        <v>89</v>
      </c>
    </row>
    <row r="9" spans="2:56" s="1" customFormat="1" ht="23.25" customHeight="1">
      <c r="B9" s="32"/>
      <c r="E9" s="274" t="s">
        <v>198</v>
      </c>
      <c r="F9" s="273"/>
      <c r="G9" s="273"/>
      <c r="H9" s="273"/>
      <c r="L9" s="32"/>
      <c r="AZ9" s="175" t="s">
        <v>1854</v>
      </c>
      <c r="BA9" s="175" t="s">
        <v>1855</v>
      </c>
      <c r="BB9" s="175" t="s">
        <v>178</v>
      </c>
      <c r="BC9" s="175" t="s">
        <v>1856</v>
      </c>
      <c r="BD9" s="175" t="s">
        <v>89</v>
      </c>
    </row>
    <row r="10" spans="2:56" s="1" customFormat="1" ht="12" customHeight="1">
      <c r="B10" s="32"/>
      <c r="D10" s="27" t="s">
        <v>202</v>
      </c>
      <c r="L10" s="32"/>
      <c r="AZ10" s="175" t="s">
        <v>1857</v>
      </c>
      <c r="BA10" s="175" t="s">
        <v>1858</v>
      </c>
      <c r="BB10" s="175" t="s">
        <v>178</v>
      </c>
      <c r="BC10" s="175" t="s">
        <v>1859</v>
      </c>
      <c r="BD10" s="175" t="s">
        <v>89</v>
      </c>
    </row>
    <row r="11" spans="2:56" s="1" customFormat="1" ht="30" customHeight="1">
      <c r="B11" s="32"/>
      <c r="E11" s="270" t="s">
        <v>1860</v>
      </c>
      <c r="F11" s="273"/>
      <c r="G11" s="273"/>
      <c r="H11" s="273"/>
      <c r="L11" s="32"/>
      <c r="AZ11" s="175" t="s">
        <v>1861</v>
      </c>
      <c r="BA11" s="175" t="s">
        <v>1862</v>
      </c>
      <c r="BB11" s="175" t="s">
        <v>178</v>
      </c>
      <c r="BC11" s="175" t="s">
        <v>1863</v>
      </c>
      <c r="BD11" s="175" t="s">
        <v>89</v>
      </c>
    </row>
    <row r="12" spans="2:56" s="1" customFormat="1">
      <c r="B12" s="32"/>
      <c r="L12" s="32"/>
      <c r="AZ12" s="175" t="s">
        <v>1864</v>
      </c>
      <c r="BA12" s="175" t="s">
        <v>1865</v>
      </c>
      <c r="BB12" s="175" t="s">
        <v>178</v>
      </c>
      <c r="BC12" s="175" t="s">
        <v>1866</v>
      </c>
      <c r="BD12" s="175" t="s">
        <v>89</v>
      </c>
    </row>
    <row r="13" spans="2:5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  <c r="AZ13" s="175" t="s">
        <v>1867</v>
      </c>
      <c r="BA13" s="175" t="s">
        <v>1868</v>
      </c>
      <c r="BB13" s="175" t="s">
        <v>178</v>
      </c>
      <c r="BC13" s="175" t="s">
        <v>1869</v>
      </c>
      <c r="BD13" s="175" t="s">
        <v>89</v>
      </c>
    </row>
    <row r="14" spans="2:5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20. 11. 2025</v>
      </c>
      <c r="L14" s="32"/>
      <c r="AZ14" s="175" t="s">
        <v>1870</v>
      </c>
      <c r="BA14" s="175" t="s">
        <v>1871</v>
      </c>
      <c r="BB14" s="175" t="s">
        <v>178</v>
      </c>
      <c r="BC14" s="175" t="s">
        <v>1872</v>
      </c>
      <c r="BD14" s="175" t="s">
        <v>89</v>
      </c>
    </row>
    <row r="15" spans="2:56" s="1" customFormat="1" ht="10.9" customHeight="1">
      <c r="B15" s="32"/>
      <c r="L15" s="32"/>
      <c r="AZ15" s="175" t="s">
        <v>1873</v>
      </c>
      <c r="BA15" s="175" t="s">
        <v>1874</v>
      </c>
      <c r="BB15" s="175" t="s">
        <v>178</v>
      </c>
      <c r="BC15" s="175" t="s">
        <v>1875</v>
      </c>
      <c r="BD15" s="175" t="s">
        <v>89</v>
      </c>
    </row>
    <row r="16" spans="2:5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  <c r="AZ16" s="175" t="s">
        <v>1876</v>
      </c>
      <c r="BA16" s="175" t="s">
        <v>1877</v>
      </c>
      <c r="BB16" s="175" t="s">
        <v>178</v>
      </c>
      <c r="BC16" s="175" t="s">
        <v>1878</v>
      </c>
      <c r="BD16" s="175" t="s">
        <v>89</v>
      </c>
    </row>
    <row r="17" spans="2:56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  <c r="AZ17" s="175" t="s">
        <v>1879</v>
      </c>
      <c r="BA17" s="175" t="s">
        <v>1880</v>
      </c>
      <c r="BB17" s="175" t="s">
        <v>178</v>
      </c>
      <c r="BC17" s="175" t="s">
        <v>1367</v>
      </c>
      <c r="BD17" s="175" t="s">
        <v>89</v>
      </c>
    </row>
    <row r="18" spans="2:56" s="1" customFormat="1" ht="6.95" customHeight="1">
      <c r="B18" s="32"/>
      <c r="L18" s="32"/>
      <c r="AZ18" s="175" t="s">
        <v>1881</v>
      </c>
      <c r="BA18" s="175" t="s">
        <v>1882</v>
      </c>
      <c r="BB18" s="175" t="s">
        <v>178</v>
      </c>
      <c r="BC18" s="175" t="s">
        <v>1883</v>
      </c>
      <c r="BD18" s="175" t="s">
        <v>89</v>
      </c>
    </row>
    <row r="19" spans="2:56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  <c r="AZ19" s="175" t="s">
        <v>1884</v>
      </c>
      <c r="BA19" s="175" t="s">
        <v>1885</v>
      </c>
      <c r="BB19" s="175" t="s">
        <v>178</v>
      </c>
      <c r="BC19" s="175" t="s">
        <v>1886</v>
      </c>
      <c r="BD19" s="175" t="s">
        <v>89</v>
      </c>
    </row>
    <row r="20" spans="2:56" s="1" customFormat="1" ht="18" customHeight="1">
      <c r="B20" s="32"/>
      <c r="E20" s="276" t="str">
        <f>'Rekapitulácia stavby'!E14</f>
        <v>Vyplň údaj</v>
      </c>
      <c r="F20" s="277"/>
      <c r="G20" s="277"/>
      <c r="H20" s="277"/>
      <c r="I20" s="27" t="s">
        <v>26</v>
      </c>
      <c r="J20" s="28" t="str">
        <f>'Rekapitulácia stavby'!AN14</f>
        <v>Vyplň údaj</v>
      </c>
      <c r="L20" s="32"/>
      <c r="AZ20" s="175" t="s">
        <v>1887</v>
      </c>
      <c r="BA20" s="175" t="s">
        <v>1888</v>
      </c>
      <c r="BB20" s="175" t="s">
        <v>178</v>
      </c>
      <c r="BC20" s="175" t="s">
        <v>1889</v>
      </c>
      <c r="BD20" s="175" t="s">
        <v>89</v>
      </c>
    </row>
    <row r="21" spans="2:56" s="1" customFormat="1" ht="6.95" customHeight="1">
      <c r="B21" s="32"/>
      <c r="L21" s="32"/>
      <c r="AZ21" s="175" t="s">
        <v>222</v>
      </c>
      <c r="BA21" s="175" t="s">
        <v>222</v>
      </c>
      <c r="BB21" s="175" t="s">
        <v>178</v>
      </c>
      <c r="BC21" s="175" t="s">
        <v>223</v>
      </c>
      <c r="BD21" s="175" t="s">
        <v>89</v>
      </c>
    </row>
    <row r="22" spans="2:56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  <c r="AZ22" s="175" t="s">
        <v>1890</v>
      </c>
      <c r="BA22" s="175" t="s">
        <v>1891</v>
      </c>
      <c r="BB22" s="175" t="s">
        <v>178</v>
      </c>
      <c r="BC22" s="175" t="s">
        <v>1892</v>
      </c>
      <c r="BD22" s="175" t="s">
        <v>89</v>
      </c>
    </row>
    <row r="23" spans="2:56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  <c r="AZ23" s="175" t="s">
        <v>1893</v>
      </c>
      <c r="BA23" s="175" t="s">
        <v>1894</v>
      </c>
      <c r="BB23" s="175" t="s">
        <v>178</v>
      </c>
      <c r="BC23" s="175" t="s">
        <v>1895</v>
      </c>
      <c r="BD23" s="175" t="s">
        <v>89</v>
      </c>
    </row>
    <row r="24" spans="2:56" s="1" customFormat="1" ht="6.95" customHeight="1">
      <c r="B24" s="32"/>
      <c r="L24" s="32"/>
      <c r="AZ24" s="175" t="s">
        <v>1896</v>
      </c>
      <c r="BA24" s="175" t="s">
        <v>1897</v>
      </c>
      <c r="BB24" s="175" t="s">
        <v>178</v>
      </c>
      <c r="BC24" s="175" t="s">
        <v>1898</v>
      </c>
      <c r="BD24" s="175" t="s">
        <v>89</v>
      </c>
    </row>
    <row r="25" spans="2:56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  <c r="AZ25" s="175" t="s">
        <v>1899</v>
      </c>
      <c r="BA25" s="175" t="s">
        <v>1900</v>
      </c>
      <c r="BB25" s="175" t="s">
        <v>178</v>
      </c>
      <c r="BC25" s="175" t="s">
        <v>1901</v>
      </c>
      <c r="BD25" s="175" t="s">
        <v>89</v>
      </c>
    </row>
    <row r="26" spans="2:56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  <c r="AZ26" s="175" t="s">
        <v>1902</v>
      </c>
      <c r="BA26" s="175" t="s">
        <v>1903</v>
      </c>
      <c r="BB26" s="175" t="s">
        <v>178</v>
      </c>
      <c r="BC26" s="175" t="s">
        <v>1904</v>
      </c>
      <c r="BD26" s="175" t="s">
        <v>89</v>
      </c>
    </row>
    <row r="27" spans="2:56" s="1" customFormat="1" ht="6.95" customHeight="1">
      <c r="B27" s="32"/>
      <c r="L27" s="32"/>
      <c r="AZ27" s="175" t="s">
        <v>1905</v>
      </c>
      <c r="BA27" s="175" t="s">
        <v>1906</v>
      </c>
      <c r="BB27" s="175" t="s">
        <v>178</v>
      </c>
      <c r="BC27" s="175" t="s">
        <v>1907</v>
      </c>
      <c r="BD27" s="175" t="s">
        <v>89</v>
      </c>
    </row>
    <row r="28" spans="2:56" s="1" customFormat="1" ht="12" customHeight="1">
      <c r="B28" s="32"/>
      <c r="D28" s="27" t="s">
        <v>34</v>
      </c>
      <c r="L28" s="32"/>
      <c r="AZ28" s="175" t="s">
        <v>1908</v>
      </c>
      <c r="BA28" s="175" t="s">
        <v>1909</v>
      </c>
      <c r="BB28" s="175" t="s">
        <v>178</v>
      </c>
      <c r="BC28" s="175" t="s">
        <v>1910</v>
      </c>
      <c r="BD28" s="175" t="s">
        <v>89</v>
      </c>
    </row>
    <row r="29" spans="2:56" s="7" customFormat="1" ht="16.5" customHeight="1">
      <c r="B29" s="96"/>
      <c r="E29" s="257" t="s">
        <v>1</v>
      </c>
      <c r="F29" s="257"/>
      <c r="G29" s="257"/>
      <c r="H29" s="257"/>
      <c r="L29" s="96"/>
      <c r="AZ29" s="200" t="s">
        <v>1911</v>
      </c>
      <c r="BA29" s="200" t="s">
        <v>1912</v>
      </c>
      <c r="BB29" s="200" t="s">
        <v>178</v>
      </c>
      <c r="BC29" s="200" t="s">
        <v>1913</v>
      </c>
      <c r="BD29" s="200" t="s">
        <v>89</v>
      </c>
    </row>
    <row r="30" spans="2:56" s="1" customFormat="1" ht="6.95" customHeight="1">
      <c r="B30" s="32"/>
      <c r="L30" s="32"/>
      <c r="AZ30" s="175" t="s">
        <v>1914</v>
      </c>
      <c r="BA30" s="175" t="s">
        <v>1915</v>
      </c>
      <c r="BB30" s="175" t="s">
        <v>178</v>
      </c>
      <c r="BC30" s="175" t="s">
        <v>1916</v>
      </c>
      <c r="BD30" s="175" t="s">
        <v>89</v>
      </c>
    </row>
    <row r="31" spans="2:56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  <c r="AZ31" s="175" t="s">
        <v>1917</v>
      </c>
      <c r="BA31" s="175" t="s">
        <v>1918</v>
      </c>
      <c r="BB31" s="175" t="s">
        <v>178</v>
      </c>
      <c r="BC31" s="175" t="s">
        <v>1919</v>
      </c>
      <c r="BD31" s="175" t="s">
        <v>89</v>
      </c>
    </row>
    <row r="32" spans="2:56" s="1" customFormat="1" ht="25.35" customHeight="1">
      <c r="B32" s="32"/>
      <c r="D32" s="97" t="s">
        <v>36</v>
      </c>
      <c r="J32" s="69">
        <v>0</v>
      </c>
      <c r="L32" s="32"/>
      <c r="AZ32" s="175" t="s">
        <v>1920</v>
      </c>
      <c r="BA32" s="175" t="s">
        <v>1921</v>
      </c>
      <c r="BB32" s="175" t="s">
        <v>178</v>
      </c>
      <c r="BC32" s="175" t="s">
        <v>1922</v>
      </c>
      <c r="BD32" s="175" t="s">
        <v>89</v>
      </c>
    </row>
    <row r="33" spans="2:56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  <c r="AZ33" s="175" t="s">
        <v>1923</v>
      </c>
      <c r="BA33" s="175" t="s">
        <v>1924</v>
      </c>
      <c r="BB33" s="175" t="s">
        <v>178</v>
      </c>
      <c r="BC33" s="175" t="s">
        <v>1925</v>
      </c>
      <c r="BD33" s="175" t="s">
        <v>89</v>
      </c>
    </row>
    <row r="34" spans="2:56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  <c r="AZ34" s="175" t="s">
        <v>1926</v>
      </c>
      <c r="BA34" s="175" t="s">
        <v>1927</v>
      </c>
      <c r="BB34" s="175" t="s">
        <v>178</v>
      </c>
      <c r="BC34" s="175" t="s">
        <v>1928</v>
      </c>
      <c r="BD34" s="175" t="s">
        <v>89</v>
      </c>
    </row>
    <row r="35" spans="2:56" s="1" customFormat="1" ht="14.45" customHeight="1">
      <c r="B35" s="32"/>
      <c r="D35" s="58" t="s">
        <v>40</v>
      </c>
      <c r="E35" s="37" t="s">
        <v>41</v>
      </c>
      <c r="F35" s="98">
        <f>ROUND((SUM(BE140:BE2435)),  2)</f>
        <v>0</v>
      </c>
      <c r="G35" s="99"/>
      <c r="H35" s="99"/>
      <c r="I35" s="100">
        <v>0.23</v>
      </c>
      <c r="J35" s="98">
        <f>ROUND(((SUM(BE140:BE2435))*I35),  2)</f>
        <v>0</v>
      </c>
      <c r="L35" s="32"/>
      <c r="AZ35" s="175" t="s">
        <v>1929</v>
      </c>
      <c r="BA35" s="175" t="s">
        <v>1930</v>
      </c>
      <c r="BB35" s="175" t="s">
        <v>178</v>
      </c>
      <c r="BC35" s="175" t="s">
        <v>1931</v>
      </c>
      <c r="BD35" s="175" t="s">
        <v>89</v>
      </c>
    </row>
    <row r="36" spans="2:56" s="1" customFormat="1" ht="14.45" customHeight="1">
      <c r="B36" s="32"/>
      <c r="E36" s="37" t="s">
        <v>42</v>
      </c>
      <c r="F36" s="98">
        <f>ROUND((SUM(BF140:BF2435)),  2)</f>
        <v>0</v>
      </c>
      <c r="G36" s="99"/>
      <c r="H36" s="99"/>
      <c r="I36" s="100">
        <v>0.23</v>
      </c>
      <c r="J36" s="98">
        <f>ROUND(((SUM(BF140:BF2435))*I36),  2)</f>
        <v>0</v>
      </c>
      <c r="L36" s="32"/>
      <c r="AZ36" s="175" t="s">
        <v>1932</v>
      </c>
      <c r="BA36" s="175" t="s">
        <v>1933</v>
      </c>
      <c r="BB36" s="175" t="s">
        <v>178</v>
      </c>
      <c r="BC36" s="175" t="s">
        <v>1934</v>
      </c>
      <c r="BD36" s="175" t="s">
        <v>89</v>
      </c>
    </row>
    <row r="37" spans="2:56" s="1" customFormat="1" ht="14.45" hidden="1" customHeight="1">
      <c r="B37" s="32"/>
      <c r="E37" s="27" t="s">
        <v>43</v>
      </c>
      <c r="F37" s="88">
        <f>ROUND((SUM(BG140:BG2435)),  2)</f>
        <v>0</v>
      </c>
      <c r="I37" s="101">
        <v>0.23</v>
      </c>
      <c r="J37" s="88">
        <f>0</f>
        <v>0</v>
      </c>
      <c r="L37" s="32"/>
      <c r="AZ37" s="175" t="s">
        <v>1935</v>
      </c>
      <c r="BA37" s="175" t="s">
        <v>1936</v>
      </c>
      <c r="BB37" s="175" t="s">
        <v>178</v>
      </c>
      <c r="BC37" s="175" t="s">
        <v>1937</v>
      </c>
      <c r="BD37" s="175" t="s">
        <v>89</v>
      </c>
    </row>
    <row r="38" spans="2:56" s="1" customFormat="1" ht="14.45" hidden="1" customHeight="1">
      <c r="B38" s="32"/>
      <c r="E38" s="27" t="s">
        <v>44</v>
      </c>
      <c r="F38" s="88">
        <f>ROUND((SUM(BH140:BH2435)),  2)</f>
        <v>0</v>
      </c>
      <c r="I38" s="101">
        <v>0.23</v>
      </c>
      <c r="J38" s="88">
        <f>0</f>
        <v>0</v>
      </c>
      <c r="L38" s="32"/>
      <c r="AZ38" s="175" t="s">
        <v>1938</v>
      </c>
      <c r="BA38" s="175" t="s">
        <v>1939</v>
      </c>
      <c r="BB38" s="175" t="s">
        <v>178</v>
      </c>
      <c r="BC38" s="175" t="s">
        <v>1940</v>
      </c>
      <c r="BD38" s="175" t="s">
        <v>89</v>
      </c>
    </row>
    <row r="39" spans="2:56" s="1" customFormat="1" ht="14.45" hidden="1" customHeight="1">
      <c r="B39" s="32"/>
      <c r="E39" s="37" t="s">
        <v>45</v>
      </c>
      <c r="F39" s="98">
        <f>ROUND((SUM(BI140:BI2435)),  2)</f>
        <v>0</v>
      </c>
      <c r="G39" s="99"/>
      <c r="H39" s="99"/>
      <c r="I39" s="100">
        <v>0</v>
      </c>
      <c r="J39" s="98">
        <f>0</f>
        <v>0</v>
      </c>
      <c r="L39" s="32"/>
      <c r="AZ39" s="175" t="s">
        <v>1941</v>
      </c>
      <c r="BA39" s="175" t="s">
        <v>1942</v>
      </c>
      <c r="BB39" s="175" t="s">
        <v>178</v>
      </c>
      <c r="BC39" s="175" t="s">
        <v>1343</v>
      </c>
      <c r="BD39" s="175" t="s">
        <v>89</v>
      </c>
    </row>
    <row r="40" spans="2:56" s="1" customFormat="1" ht="6.95" customHeight="1">
      <c r="B40" s="32"/>
      <c r="L40" s="32"/>
      <c r="AZ40" s="175" t="s">
        <v>1943</v>
      </c>
      <c r="BA40" s="175" t="s">
        <v>1944</v>
      </c>
      <c r="BB40" s="175" t="s">
        <v>178</v>
      </c>
      <c r="BC40" s="175" t="s">
        <v>1945</v>
      </c>
      <c r="BD40" s="175" t="s">
        <v>89</v>
      </c>
    </row>
    <row r="41" spans="2:56" s="1" customFormat="1" ht="25.35" customHeight="1">
      <c r="B41" s="32"/>
      <c r="C41" s="102"/>
      <c r="D41" s="103" t="s">
        <v>46</v>
      </c>
      <c r="E41" s="60"/>
      <c r="F41" s="60"/>
      <c r="G41" s="104" t="s">
        <v>47</v>
      </c>
      <c r="H41" s="105" t="s">
        <v>48</v>
      </c>
      <c r="I41" s="60"/>
      <c r="J41" s="106">
        <v>0</v>
      </c>
      <c r="K41" s="107"/>
      <c r="L41" s="32"/>
      <c r="AZ41" s="175" t="s">
        <v>1946</v>
      </c>
      <c r="BA41" s="175" t="s">
        <v>1947</v>
      </c>
      <c r="BB41" s="175" t="s">
        <v>178</v>
      </c>
      <c r="BC41" s="175" t="s">
        <v>1948</v>
      </c>
      <c r="BD41" s="175" t="s">
        <v>89</v>
      </c>
    </row>
    <row r="42" spans="2:56" s="1" customFormat="1" ht="14.45" customHeight="1">
      <c r="B42" s="32"/>
      <c r="L42" s="32"/>
      <c r="AZ42" s="175" t="s">
        <v>1949</v>
      </c>
      <c r="BA42" s="175" t="s">
        <v>1950</v>
      </c>
      <c r="BB42" s="175" t="s">
        <v>178</v>
      </c>
      <c r="BC42" s="175" t="s">
        <v>1245</v>
      </c>
      <c r="BD42" s="175" t="s">
        <v>89</v>
      </c>
    </row>
    <row r="43" spans="2:56" ht="14.45" customHeight="1">
      <c r="B43" s="20"/>
      <c r="L43" s="20"/>
      <c r="AZ43" s="175" t="s">
        <v>1951</v>
      </c>
      <c r="BA43" s="175" t="s">
        <v>1952</v>
      </c>
      <c r="BB43" s="175" t="s">
        <v>178</v>
      </c>
      <c r="BC43" s="175" t="s">
        <v>1953</v>
      </c>
      <c r="BD43" s="175" t="s">
        <v>89</v>
      </c>
    </row>
    <row r="44" spans="2:56" ht="14.45" customHeight="1">
      <c r="B44" s="20"/>
      <c r="L44" s="20"/>
      <c r="AZ44" s="175" t="s">
        <v>1954</v>
      </c>
      <c r="BA44" s="175" t="s">
        <v>1955</v>
      </c>
      <c r="BB44" s="175" t="s">
        <v>178</v>
      </c>
      <c r="BC44" s="175" t="s">
        <v>1956</v>
      </c>
      <c r="BD44" s="175" t="s">
        <v>89</v>
      </c>
    </row>
    <row r="45" spans="2:56" ht="14.45" customHeight="1">
      <c r="B45" s="20"/>
      <c r="L45" s="20"/>
      <c r="AZ45" s="175" t="s">
        <v>1957</v>
      </c>
      <c r="BA45" s="175" t="s">
        <v>1958</v>
      </c>
      <c r="BB45" s="175" t="s">
        <v>178</v>
      </c>
      <c r="BC45" s="175" t="s">
        <v>1959</v>
      </c>
      <c r="BD45" s="175" t="s">
        <v>89</v>
      </c>
    </row>
    <row r="46" spans="2:56" ht="14.45" customHeight="1">
      <c r="B46" s="20"/>
      <c r="L46" s="20"/>
      <c r="AZ46" s="175" t="s">
        <v>1960</v>
      </c>
      <c r="BA46" s="175" t="s">
        <v>1961</v>
      </c>
      <c r="BB46" s="175" t="s">
        <v>178</v>
      </c>
      <c r="BC46" s="175" t="s">
        <v>1962</v>
      </c>
      <c r="BD46" s="175" t="s">
        <v>89</v>
      </c>
    </row>
    <row r="47" spans="2:56" ht="14.45" customHeight="1">
      <c r="B47" s="20"/>
      <c r="L47" s="20"/>
      <c r="AZ47" s="175" t="s">
        <v>1963</v>
      </c>
      <c r="BA47" s="175" t="s">
        <v>1964</v>
      </c>
      <c r="BB47" s="175" t="s">
        <v>178</v>
      </c>
      <c r="BC47" s="175" t="s">
        <v>1965</v>
      </c>
      <c r="BD47" s="175" t="s">
        <v>89</v>
      </c>
    </row>
    <row r="48" spans="2:56" ht="14.45" customHeight="1">
      <c r="B48" s="20"/>
      <c r="L48" s="20"/>
      <c r="AZ48" s="175" t="s">
        <v>1966</v>
      </c>
      <c r="BA48" s="175" t="s">
        <v>1967</v>
      </c>
      <c r="BB48" s="175" t="s">
        <v>178</v>
      </c>
      <c r="BC48" s="175" t="s">
        <v>1968</v>
      </c>
      <c r="BD48" s="175" t="s">
        <v>89</v>
      </c>
    </row>
    <row r="49" spans="2:56" ht="14.45" customHeight="1">
      <c r="B49" s="20"/>
      <c r="L49" s="20"/>
      <c r="AZ49" s="175" t="s">
        <v>1969</v>
      </c>
      <c r="BA49" s="175" t="s">
        <v>1970</v>
      </c>
      <c r="BB49" s="175" t="s">
        <v>178</v>
      </c>
      <c r="BC49" s="175" t="s">
        <v>1971</v>
      </c>
      <c r="BD49" s="175" t="s">
        <v>89</v>
      </c>
    </row>
    <row r="50" spans="2:56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  <c r="AZ50" s="175" t="s">
        <v>1972</v>
      </c>
      <c r="BA50" s="175" t="s">
        <v>1973</v>
      </c>
      <c r="BB50" s="175" t="s">
        <v>178</v>
      </c>
      <c r="BC50" s="175" t="s">
        <v>1974</v>
      </c>
      <c r="BD50" s="175" t="s">
        <v>89</v>
      </c>
    </row>
    <row r="51" spans="2:56">
      <c r="B51" s="20"/>
      <c r="L51" s="20"/>
      <c r="AZ51" s="175" t="s">
        <v>1975</v>
      </c>
      <c r="BA51" s="175" t="s">
        <v>1976</v>
      </c>
      <c r="BB51" s="175" t="s">
        <v>178</v>
      </c>
      <c r="BC51" s="175" t="s">
        <v>1977</v>
      </c>
      <c r="BD51" s="175" t="s">
        <v>89</v>
      </c>
    </row>
    <row r="52" spans="2:56">
      <c r="B52" s="20"/>
      <c r="L52" s="20"/>
    </row>
    <row r="53" spans="2:56">
      <c r="B53" s="20"/>
      <c r="L53" s="20"/>
    </row>
    <row r="54" spans="2:56">
      <c r="B54" s="20"/>
      <c r="L54" s="20"/>
    </row>
    <row r="55" spans="2:56">
      <c r="B55" s="20"/>
      <c r="L55" s="20"/>
    </row>
    <row r="56" spans="2:56">
      <c r="B56" s="20"/>
      <c r="L56" s="20"/>
    </row>
    <row r="57" spans="2:56">
      <c r="B57" s="20"/>
      <c r="L57" s="20"/>
    </row>
    <row r="58" spans="2:56">
      <c r="B58" s="20"/>
      <c r="L58" s="20"/>
    </row>
    <row r="59" spans="2:56">
      <c r="B59" s="20"/>
      <c r="L59" s="20"/>
    </row>
    <row r="60" spans="2:56">
      <c r="B60" s="20"/>
      <c r="L60" s="20"/>
    </row>
    <row r="61" spans="2:56" s="1" customFormat="1" ht="12.75">
      <c r="B61" s="32"/>
      <c r="D61" s="46" t="s">
        <v>51</v>
      </c>
      <c r="E61" s="34"/>
      <c r="F61" s="108" t="s">
        <v>52</v>
      </c>
      <c r="G61" s="46" t="s">
        <v>51</v>
      </c>
      <c r="H61" s="34"/>
      <c r="I61" s="34"/>
      <c r="J61" s="109" t="s">
        <v>52</v>
      </c>
      <c r="K61" s="34"/>
      <c r="L61" s="32"/>
    </row>
    <row r="62" spans="2:56">
      <c r="B62" s="20"/>
      <c r="L62" s="20"/>
    </row>
    <row r="63" spans="2:56">
      <c r="B63" s="20"/>
      <c r="L63" s="20"/>
    </row>
    <row r="64" spans="2:56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08" t="s">
        <v>52</v>
      </c>
      <c r="G76" s="46" t="s">
        <v>51</v>
      </c>
      <c r="H76" s="34"/>
      <c r="I76" s="34"/>
      <c r="J76" s="109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138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4" t="str">
        <f>E7</f>
        <v>SO01 - TOPOĽČIANKY, Centrálny logistický sklad (CLS), KASÁRNE, REKONŠTRUKCIA OBJEKTU UBYTOVNE 001</v>
      </c>
      <c r="F85" s="275"/>
      <c r="G85" s="275"/>
      <c r="H85" s="275"/>
      <c r="L85" s="32"/>
    </row>
    <row r="86" spans="2:12" ht="12" customHeight="1">
      <c r="B86" s="20"/>
      <c r="C86" s="27" t="s">
        <v>137</v>
      </c>
      <c r="L86" s="20"/>
    </row>
    <row r="87" spans="2:12" s="1" customFormat="1" ht="23.25" customHeight="1">
      <c r="B87" s="32"/>
      <c r="E87" s="274" t="s">
        <v>198</v>
      </c>
      <c r="F87" s="273"/>
      <c r="G87" s="273"/>
      <c r="H87" s="273"/>
      <c r="L87" s="32"/>
    </row>
    <row r="88" spans="2:12" s="1" customFormat="1" ht="12" customHeight="1">
      <c r="B88" s="32"/>
      <c r="C88" s="27" t="s">
        <v>202</v>
      </c>
      <c r="L88" s="32"/>
    </row>
    <row r="89" spans="2:12" s="1" customFormat="1" ht="30" customHeight="1">
      <c r="B89" s="32"/>
      <c r="E89" s="270" t="str">
        <f>E11</f>
        <v>SO01.2 - SO01.2 Architektúra - nové konštrukcie 1PP v.č.A07,1NP  A-08,2NP A-09+statika str.5</v>
      </c>
      <c r="F89" s="273"/>
      <c r="G89" s="273"/>
      <c r="H89" s="273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Topoľčianky </v>
      </c>
      <c r="I91" s="27" t="s">
        <v>21</v>
      </c>
      <c r="J91" s="55" t="str">
        <f>IF(J14="","",J14)</f>
        <v>20. 11. 2025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 xml:space="preserve">MV SR Pribinova č.2, 812 72 Bratislava </v>
      </c>
      <c r="I93" s="27" t="s">
        <v>29</v>
      </c>
      <c r="J93" s="30" t="str">
        <f>E23</f>
        <v>STAPRING a.s. Ing.A. Režná,Ing.I.Kóňa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K. Šinská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0" t="s">
        <v>139</v>
      </c>
      <c r="D96" s="102"/>
      <c r="E96" s="102"/>
      <c r="F96" s="102"/>
      <c r="G96" s="102"/>
      <c r="H96" s="102"/>
      <c r="I96" s="102"/>
      <c r="J96" s="111" t="s">
        <v>140</v>
      </c>
      <c r="K96" s="102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2" t="s">
        <v>141</v>
      </c>
      <c r="J98" s="69">
        <v>0</v>
      </c>
      <c r="L98" s="32"/>
      <c r="AU98" s="17" t="s">
        <v>142</v>
      </c>
    </row>
    <row r="99" spans="2:47" s="8" customFormat="1" ht="24.95" customHeight="1">
      <c r="B99" s="113"/>
      <c r="D99" s="114" t="s">
        <v>234</v>
      </c>
      <c r="E99" s="115"/>
      <c r="F99" s="115"/>
      <c r="G99" s="115"/>
      <c r="H99" s="115"/>
      <c r="I99" s="115"/>
      <c r="J99" s="116">
        <v>0</v>
      </c>
      <c r="L99" s="113"/>
    </row>
    <row r="100" spans="2:47" s="14" customFormat="1" ht="19.899999999999999" customHeight="1">
      <c r="B100" s="176"/>
      <c r="D100" s="177" t="s">
        <v>1978</v>
      </c>
      <c r="E100" s="178"/>
      <c r="F100" s="178"/>
      <c r="G100" s="178"/>
      <c r="H100" s="178"/>
      <c r="I100" s="178"/>
      <c r="J100" s="179">
        <v>0</v>
      </c>
      <c r="L100" s="176"/>
    </row>
    <row r="101" spans="2:47" s="14" customFormat="1" ht="19.899999999999999" customHeight="1">
      <c r="B101" s="176"/>
      <c r="D101" s="177" t="s">
        <v>1979</v>
      </c>
      <c r="E101" s="178"/>
      <c r="F101" s="178"/>
      <c r="G101" s="178"/>
      <c r="H101" s="178"/>
      <c r="I101" s="178"/>
      <c r="J101" s="179">
        <v>0</v>
      </c>
      <c r="L101" s="176"/>
    </row>
    <row r="102" spans="2:47" s="14" customFormat="1" ht="19.899999999999999" customHeight="1">
      <c r="B102" s="176"/>
      <c r="D102" s="177" t="s">
        <v>236</v>
      </c>
      <c r="E102" s="178"/>
      <c r="F102" s="178"/>
      <c r="G102" s="178"/>
      <c r="H102" s="178"/>
      <c r="I102" s="178"/>
      <c r="J102" s="179">
        <v>0</v>
      </c>
      <c r="L102" s="176"/>
    </row>
    <row r="103" spans="2:47" s="14" customFormat="1" ht="19.899999999999999" customHeight="1">
      <c r="B103" s="176"/>
      <c r="D103" s="177" t="s">
        <v>1980</v>
      </c>
      <c r="E103" s="178"/>
      <c r="F103" s="178"/>
      <c r="G103" s="178"/>
      <c r="H103" s="178"/>
      <c r="I103" s="178"/>
      <c r="J103" s="179">
        <v>0</v>
      </c>
      <c r="L103" s="176"/>
    </row>
    <row r="104" spans="2:47" s="14" customFormat="1" ht="19.899999999999999" customHeight="1">
      <c r="B104" s="176"/>
      <c r="D104" s="177" t="s">
        <v>246</v>
      </c>
      <c r="E104" s="178"/>
      <c r="F104" s="178"/>
      <c r="G104" s="178"/>
      <c r="H104" s="178"/>
      <c r="I104" s="178"/>
      <c r="J104" s="179">
        <v>0</v>
      </c>
      <c r="L104" s="176"/>
    </row>
    <row r="105" spans="2:47" s="14" customFormat="1" ht="19.899999999999999" customHeight="1">
      <c r="B105" s="176"/>
      <c r="D105" s="177" t="s">
        <v>247</v>
      </c>
      <c r="E105" s="178"/>
      <c r="F105" s="178"/>
      <c r="G105" s="178"/>
      <c r="H105" s="178"/>
      <c r="I105" s="178"/>
      <c r="J105" s="179">
        <v>0</v>
      </c>
      <c r="L105" s="176"/>
    </row>
    <row r="106" spans="2:47" s="14" customFormat="1" ht="19.899999999999999" customHeight="1">
      <c r="B106" s="176"/>
      <c r="D106" s="177" t="s">
        <v>251</v>
      </c>
      <c r="E106" s="178"/>
      <c r="F106" s="178"/>
      <c r="G106" s="178"/>
      <c r="H106" s="178"/>
      <c r="I106" s="178"/>
      <c r="J106" s="179">
        <v>0</v>
      </c>
      <c r="L106" s="176"/>
    </row>
    <row r="107" spans="2:47" s="8" customFormat="1" ht="24.95" customHeight="1">
      <c r="B107" s="113"/>
      <c r="D107" s="114" t="s">
        <v>252</v>
      </c>
      <c r="E107" s="115"/>
      <c r="F107" s="115"/>
      <c r="G107" s="115"/>
      <c r="H107" s="115"/>
      <c r="I107" s="115"/>
      <c r="J107" s="116">
        <v>0</v>
      </c>
      <c r="L107" s="113"/>
    </row>
    <row r="108" spans="2:47" s="14" customFormat="1" ht="19.899999999999999" customHeight="1">
      <c r="B108" s="176"/>
      <c r="D108" s="177" t="s">
        <v>1981</v>
      </c>
      <c r="E108" s="178"/>
      <c r="F108" s="178"/>
      <c r="G108" s="178"/>
      <c r="H108" s="178"/>
      <c r="I108" s="178"/>
      <c r="J108" s="179">
        <v>0</v>
      </c>
      <c r="L108" s="176"/>
    </row>
    <row r="109" spans="2:47" s="14" customFormat="1" ht="19.899999999999999" customHeight="1">
      <c r="B109" s="176"/>
      <c r="D109" s="177" t="s">
        <v>1982</v>
      </c>
      <c r="E109" s="178"/>
      <c r="F109" s="178"/>
      <c r="G109" s="178"/>
      <c r="H109" s="178"/>
      <c r="I109" s="178"/>
      <c r="J109" s="179">
        <v>0</v>
      </c>
      <c r="L109" s="176"/>
    </row>
    <row r="110" spans="2:47" s="14" customFormat="1" ht="19.899999999999999" customHeight="1">
      <c r="B110" s="176"/>
      <c r="D110" s="177" t="s">
        <v>253</v>
      </c>
      <c r="E110" s="178"/>
      <c r="F110" s="178"/>
      <c r="G110" s="178"/>
      <c r="H110" s="178"/>
      <c r="I110" s="178"/>
      <c r="J110" s="179">
        <v>0</v>
      </c>
      <c r="L110" s="176"/>
    </row>
    <row r="111" spans="2:47" s="14" customFormat="1" ht="19.899999999999999" customHeight="1">
      <c r="B111" s="176"/>
      <c r="D111" s="177" t="s">
        <v>254</v>
      </c>
      <c r="E111" s="178"/>
      <c r="F111" s="178"/>
      <c r="G111" s="178"/>
      <c r="H111" s="178"/>
      <c r="I111" s="178"/>
      <c r="J111" s="179">
        <v>0</v>
      </c>
      <c r="L111" s="176"/>
    </row>
    <row r="112" spans="2:47" s="14" customFormat="1" ht="19.899999999999999" customHeight="1">
      <c r="B112" s="176"/>
      <c r="D112" s="177" t="s">
        <v>257</v>
      </c>
      <c r="E112" s="178"/>
      <c r="F112" s="178"/>
      <c r="G112" s="178"/>
      <c r="H112" s="178"/>
      <c r="I112" s="178"/>
      <c r="J112" s="179">
        <v>0</v>
      </c>
      <c r="L112" s="176"/>
    </row>
    <row r="113" spans="2:12" s="14" customFormat="1" ht="19.899999999999999" customHeight="1">
      <c r="B113" s="176"/>
      <c r="D113" s="177" t="s">
        <v>1983</v>
      </c>
      <c r="E113" s="178"/>
      <c r="F113" s="178"/>
      <c r="G113" s="178"/>
      <c r="H113" s="178"/>
      <c r="I113" s="178"/>
      <c r="J113" s="179">
        <v>0</v>
      </c>
      <c r="L113" s="176"/>
    </row>
    <row r="114" spans="2:12" s="14" customFormat="1" ht="19.899999999999999" customHeight="1">
      <c r="B114" s="176"/>
      <c r="D114" s="177" t="s">
        <v>258</v>
      </c>
      <c r="E114" s="178"/>
      <c r="F114" s="178"/>
      <c r="G114" s="178"/>
      <c r="H114" s="178"/>
      <c r="I114" s="178"/>
      <c r="J114" s="179">
        <v>0</v>
      </c>
      <c r="L114" s="176"/>
    </row>
    <row r="115" spans="2:12" s="14" customFormat="1" ht="19.899999999999999" customHeight="1">
      <c r="B115" s="176"/>
      <c r="D115" s="177" t="s">
        <v>1984</v>
      </c>
      <c r="E115" s="178"/>
      <c r="F115" s="178"/>
      <c r="G115" s="178"/>
      <c r="H115" s="178"/>
      <c r="I115" s="178"/>
      <c r="J115" s="179">
        <v>0</v>
      </c>
      <c r="L115" s="176"/>
    </row>
    <row r="116" spans="2:12" s="14" customFormat="1" ht="19.899999999999999" customHeight="1">
      <c r="B116" s="176"/>
      <c r="D116" s="177" t="s">
        <v>1985</v>
      </c>
      <c r="E116" s="178"/>
      <c r="F116" s="178"/>
      <c r="G116" s="178"/>
      <c r="H116" s="178"/>
      <c r="I116" s="178"/>
      <c r="J116" s="179">
        <v>0</v>
      </c>
      <c r="L116" s="176"/>
    </row>
    <row r="117" spans="2:12" s="14" customFormat="1" ht="19.899999999999999" customHeight="1">
      <c r="B117" s="176"/>
      <c r="D117" s="177" t="s">
        <v>259</v>
      </c>
      <c r="E117" s="178"/>
      <c r="F117" s="178"/>
      <c r="G117" s="178"/>
      <c r="H117" s="178"/>
      <c r="I117" s="178"/>
      <c r="J117" s="179">
        <v>0</v>
      </c>
      <c r="L117" s="176"/>
    </row>
    <row r="118" spans="2:12" s="14" customFormat="1" ht="19.899999999999999" customHeight="1">
      <c r="B118" s="176"/>
      <c r="D118" s="177" t="s">
        <v>1986</v>
      </c>
      <c r="E118" s="178"/>
      <c r="F118" s="178"/>
      <c r="G118" s="178"/>
      <c r="H118" s="178"/>
      <c r="I118" s="178"/>
      <c r="J118" s="179">
        <v>0</v>
      </c>
      <c r="L118" s="176"/>
    </row>
    <row r="119" spans="2:12" s="1" customFormat="1" ht="21.75" customHeight="1">
      <c r="B119" s="32"/>
      <c r="L119" s="32"/>
    </row>
    <row r="120" spans="2:12" s="1" customFormat="1" ht="6.95" customHeight="1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32"/>
    </row>
    <row r="124" spans="2:12" s="1" customFormat="1" ht="6.95" customHeight="1">
      <c r="B124" s="49"/>
      <c r="C124" s="50"/>
      <c r="D124" s="50"/>
      <c r="E124" s="50"/>
      <c r="F124" s="50"/>
      <c r="G124" s="50"/>
      <c r="H124" s="50"/>
      <c r="I124" s="50"/>
      <c r="J124" s="50"/>
      <c r="K124" s="50"/>
      <c r="L124" s="32"/>
    </row>
    <row r="125" spans="2:12" s="1" customFormat="1" ht="24.95" customHeight="1">
      <c r="B125" s="32"/>
      <c r="C125" s="21" t="s">
        <v>143</v>
      </c>
      <c r="L125" s="32"/>
    </row>
    <row r="126" spans="2:12" s="1" customFormat="1" ht="6.95" customHeight="1">
      <c r="B126" s="32"/>
      <c r="L126" s="32"/>
    </row>
    <row r="127" spans="2:12" s="1" customFormat="1" ht="12" customHeight="1">
      <c r="B127" s="32"/>
      <c r="C127" s="27" t="s">
        <v>15</v>
      </c>
      <c r="L127" s="32"/>
    </row>
    <row r="128" spans="2:12" s="1" customFormat="1" ht="26.25" customHeight="1">
      <c r="B128" s="32"/>
      <c r="E128" s="274" t="str">
        <f>E7</f>
        <v>SO01 - TOPOĽČIANKY, Centrálny logistický sklad (CLS), KASÁRNE, REKONŠTRUKCIA OBJEKTU UBYTOVNE 001</v>
      </c>
      <c r="F128" s="275"/>
      <c r="G128" s="275"/>
      <c r="H128" s="275"/>
      <c r="L128" s="32"/>
    </row>
    <row r="129" spans="2:65" ht="12" customHeight="1">
      <c r="B129" s="20"/>
      <c r="C129" s="27" t="s">
        <v>137</v>
      </c>
      <c r="L129" s="20"/>
    </row>
    <row r="130" spans="2:65" s="1" customFormat="1" ht="23.25" customHeight="1">
      <c r="B130" s="32"/>
      <c r="E130" s="274" t="s">
        <v>198</v>
      </c>
      <c r="F130" s="273"/>
      <c r="G130" s="273"/>
      <c r="H130" s="273"/>
      <c r="L130" s="32"/>
    </row>
    <row r="131" spans="2:65" s="1" customFormat="1" ht="12" customHeight="1">
      <c r="B131" s="32"/>
      <c r="C131" s="27" t="s">
        <v>202</v>
      </c>
      <c r="L131" s="32"/>
    </row>
    <row r="132" spans="2:65" s="1" customFormat="1" ht="30" customHeight="1">
      <c r="B132" s="32"/>
      <c r="E132" s="270" t="str">
        <f>E11</f>
        <v>SO01.2 - SO01.2 Architektúra - nové konštrukcie 1PP v.č.A07,1NP  A-08,2NP A-09+statika str.5</v>
      </c>
      <c r="F132" s="273"/>
      <c r="G132" s="273"/>
      <c r="H132" s="273"/>
      <c r="L132" s="32"/>
    </row>
    <row r="133" spans="2:65" s="1" customFormat="1" ht="6.95" customHeight="1">
      <c r="B133" s="32"/>
      <c r="L133" s="32"/>
    </row>
    <row r="134" spans="2:65" s="1" customFormat="1" ht="12" customHeight="1">
      <c r="B134" s="32"/>
      <c r="C134" s="27" t="s">
        <v>19</v>
      </c>
      <c r="F134" s="25" t="str">
        <f>F14</f>
        <v xml:space="preserve">Topoľčianky </v>
      </c>
      <c r="I134" s="27" t="s">
        <v>21</v>
      </c>
      <c r="J134" s="55" t="str">
        <f>IF(J14="","",J14)</f>
        <v>20. 11. 2025</v>
      </c>
      <c r="L134" s="32"/>
    </row>
    <row r="135" spans="2:65" s="1" customFormat="1" ht="6.95" customHeight="1">
      <c r="B135" s="32"/>
      <c r="L135" s="32"/>
    </row>
    <row r="136" spans="2:65" s="1" customFormat="1" ht="40.15" customHeight="1">
      <c r="B136" s="32"/>
      <c r="C136" s="27" t="s">
        <v>23</v>
      </c>
      <c r="F136" s="25" t="str">
        <f>E17</f>
        <v xml:space="preserve">MV SR Pribinova č.2, 812 72 Bratislava </v>
      </c>
      <c r="I136" s="27" t="s">
        <v>29</v>
      </c>
      <c r="J136" s="30" t="str">
        <f>E23</f>
        <v>STAPRING a.s. Ing.A. Režná,Ing.I.Kóňa</v>
      </c>
      <c r="L136" s="32"/>
    </row>
    <row r="137" spans="2:65" s="1" customFormat="1" ht="15.2" customHeight="1">
      <c r="B137" s="32"/>
      <c r="C137" s="27" t="s">
        <v>27</v>
      </c>
      <c r="F137" s="25" t="str">
        <f>IF(E20="","",E20)</f>
        <v>Vyplň údaj</v>
      </c>
      <c r="I137" s="27" t="s">
        <v>32</v>
      </c>
      <c r="J137" s="30" t="str">
        <f>E26</f>
        <v>K. Šinská</v>
      </c>
      <c r="L137" s="32"/>
    </row>
    <row r="138" spans="2:65" s="1" customFormat="1" ht="10.35" customHeight="1">
      <c r="B138" s="32"/>
      <c r="L138" s="32"/>
    </row>
    <row r="139" spans="2:65" s="9" customFormat="1" ht="29.25" customHeight="1">
      <c r="B139" s="117"/>
      <c r="C139" s="118" t="s">
        <v>144</v>
      </c>
      <c r="D139" s="119" t="s">
        <v>61</v>
      </c>
      <c r="E139" s="119" t="s">
        <v>57</v>
      </c>
      <c r="F139" s="119" t="s">
        <v>58</v>
      </c>
      <c r="G139" s="119" t="s">
        <v>145</v>
      </c>
      <c r="H139" s="119" t="s">
        <v>146</v>
      </c>
      <c r="I139" s="119" t="s">
        <v>147</v>
      </c>
      <c r="J139" s="120" t="s">
        <v>140</v>
      </c>
      <c r="K139" s="121" t="s">
        <v>148</v>
      </c>
      <c r="L139" s="117"/>
      <c r="M139" s="62" t="s">
        <v>1</v>
      </c>
      <c r="N139" s="63" t="s">
        <v>40</v>
      </c>
      <c r="O139" s="63" t="s">
        <v>149</v>
      </c>
      <c r="P139" s="63" t="s">
        <v>150</v>
      </c>
      <c r="Q139" s="63" t="s">
        <v>151</v>
      </c>
      <c r="R139" s="63" t="s">
        <v>152</v>
      </c>
      <c r="S139" s="63" t="s">
        <v>153</v>
      </c>
      <c r="T139" s="64" t="s">
        <v>154</v>
      </c>
    </row>
    <row r="140" spans="2:65" s="1" customFormat="1" ht="22.9" customHeight="1">
      <c r="B140" s="32"/>
      <c r="C140" s="67" t="s">
        <v>141</v>
      </c>
      <c r="J140" s="122">
        <v>0</v>
      </c>
      <c r="L140" s="32"/>
      <c r="M140" s="65"/>
      <c r="N140" s="56"/>
      <c r="O140" s="56"/>
      <c r="P140" s="123">
        <f>P141+P1033</f>
        <v>0</v>
      </c>
      <c r="Q140" s="56"/>
      <c r="R140" s="123">
        <f>R141+R1033</f>
        <v>337.0919264488</v>
      </c>
      <c r="S140" s="56"/>
      <c r="T140" s="124">
        <f>T141+T1033</f>
        <v>0</v>
      </c>
      <c r="AT140" s="17" t="s">
        <v>75</v>
      </c>
      <c r="AU140" s="17" t="s">
        <v>142</v>
      </c>
      <c r="BK140" s="125">
        <f>BK141+BK1033</f>
        <v>0</v>
      </c>
    </row>
    <row r="141" spans="2:65" s="10" customFormat="1" ht="25.9" customHeight="1">
      <c r="B141" s="126"/>
      <c r="D141" s="127" t="s">
        <v>75</v>
      </c>
      <c r="E141" s="128" t="s">
        <v>261</v>
      </c>
      <c r="F141" s="128" t="s">
        <v>262</v>
      </c>
      <c r="I141" s="129"/>
      <c r="J141" s="130">
        <v>0</v>
      </c>
      <c r="L141" s="126"/>
      <c r="M141" s="131"/>
      <c r="P141" s="132">
        <f>P142+SUM(P143:P145)+P384+P442+P583+P997+P1007+P1031</f>
        <v>0</v>
      </c>
      <c r="R141" s="132">
        <f>R142+SUM(R143:R145)+R384+R442+R583+R997+R1007+R1031</f>
        <v>252.73463498000001</v>
      </c>
      <c r="T141" s="133">
        <f>T142+SUM(T143:T145)+T384+T442+T583+T997+T1007+T1031</f>
        <v>0</v>
      </c>
      <c r="AR141" s="127" t="s">
        <v>82</v>
      </c>
      <c r="AT141" s="134" t="s">
        <v>75</v>
      </c>
      <c r="AU141" s="134" t="s">
        <v>76</v>
      </c>
      <c r="AY141" s="127" t="s">
        <v>156</v>
      </c>
      <c r="BK141" s="135">
        <f>BK142+SUM(BK143:BK145)+BK384+BK442+BK583+BK997+BK1007+BK1031</f>
        <v>0</v>
      </c>
    </row>
    <row r="142" spans="2:65" s="1" customFormat="1" ht="76.5" customHeight="1">
      <c r="B142" s="136"/>
      <c r="C142" s="180" t="s">
        <v>82</v>
      </c>
      <c r="D142" s="180"/>
      <c r="E142" s="181"/>
      <c r="F142" s="220" t="s">
        <v>8453</v>
      </c>
      <c r="G142" s="183" t="s">
        <v>1</v>
      </c>
      <c r="H142" s="184"/>
      <c r="I142" s="185"/>
      <c r="J142" s="186"/>
      <c r="K142" s="187"/>
      <c r="L142" s="188"/>
      <c r="M142" s="189" t="s">
        <v>1</v>
      </c>
      <c r="N142" s="190" t="s">
        <v>42</v>
      </c>
      <c r="P142" s="147">
        <f>O142*H142</f>
        <v>0</v>
      </c>
      <c r="Q142" s="147">
        <v>0</v>
      </c>
      <c r="R142" s="147">
        <f>Q142*H142</f>
        <v>0</v>
      </c>
      <c r="S142" s="147">
        <v>0</v>
      </c>
      <c r="T142" s="148">
        <f>S142*H142</f>
        <v>0</v>
      </c>
      <c r="AR142" s="149" t="s">
        <v>173</v>
      </c>
      <c r="AT142" s="149" t="s">
        <v>263</v>
      </c>
      <c r="AU142" s="149" t="s">
        <v>82</v>
      </c>
      <c r="AY142" s="17" t="s">
        <v>156</v>
      </c>
      <c r="BE142" s="150">
        <f>IF(N142="základná",J142,0)</f>
        <v>0</v>
      </c>
      <c r="BF142" s="150">
        <f>IF(N142="znížená",J142,0)</f>
        <v>0</v>
      </c>
      <c r="BG142" s="150">
        <f>IF(N142="zákl. prenesená",J142,0)</f>
        <v>0</v>
      </c>
      <c r="BH142" s="150">
        <f>IF(N142="zníž. prenesená",J142,0)</f>
        <v>0</v>
      </c>
      <c r="BI142" s="150">
        <f>IF(N142="nulová",J142,0)</f>
        <v>0</v>
      </c>
      <c r="BJ142" s="17" t="s">
        <v>89</v>
      </c>
      <c r="BK142" s="150">
        <f>ROUND(I142*H142,2)</f>
        <v>0</v>
      </c>
      <c r="BL142" s="17" t="s">
        <v>155</v>
      </c>
      <c r="BM142" s="149" t="s">
        <v>1987</v>
      </c>
    </row>
    <row r="143" spans="2:65" s="11" customFormat="1">
      <c r="B143" s="151"/>
      <c r="D143" s="152" t="s">
        <v>160</v>
      </c>
      <c r="E143" s="153" t="s">
        <v>1</v>
      </c>
      <c r="F143" s="154"/>
      <c r="H143" s="153" t="s">
        <v>1</v>
      </c>
      <c r="I143" s="155"/>
      <c r="L143" s="151"/>
      <c r="M143" s="156"/>
      <c r="T143" s="157"/>
      <c r="AT143" s="153" t="s">
        <v>160</v>
      </c>
      <c r="AU143" s="153" t="s">
        <v>82</v>
      </c>
      <c r="AV143" s="11" t="s">
        <v>82</v>
      </c>
      <c r="AW143" s="11" t="s">
        <v>31</v>
      </c>
      <c r="AX143" s="11" t="s">
        <v>76</v>
      </c>
      <c r="AY143" s="153" t="s">
        <v>156</v>
      </c>
    </row>
    <row r="144" spans="2:65" s="13" customFormat="1">
      <c r="B144" s="165"/>
      <c r="D144" s="152" t="s">
        <v>160</v>
      </c>
      <c r="E144" s="166" t="s">
        <v>1</v>
      </c>
      <c r="F144" s="167"/>
      <c r="H144" s="168"/>
      <c r="I144" s="169"/>
      <c r="L144" s="165"/>
      <c r="M144" s="170"/>
      <c r="T144" s="171"/>
      <c r="AT144" s="166" t="s">
        <v>160</v>
      </c>
      <c r="AU144" s="166" t="s">
        <v>82</v>
      </c>
      <c r="AV144" s="13" t="s">
        <v>155</v>
      </c>
      <c r="AW144" s="13" t="s">
        <v>31</v>
      </c>
      <c r="AX144" s="13" t="s">
        <v>82</v>
      </c>
      <c r="AY144" s="166" t="s">
        <v>156</v>
      </c>
    </row>
    <row r="145" spans="2:65" s="10" customFormat="1" ht="22.9" customHeight="1">
      <c r="B145" s="126"/>
      <c r="D145" s="127" t="s">
        <v>75</v>
      </c>
      <c r="E145" s="191" t="s">
        <v>163</v>
      </c>
      <c r="F145" s="191" t="s">
        <v>1988</v>
      </c>
      <c r="I145" s="129"/>
      <c r="J145" s="192">
        <v>0</v>
      </c>
      <c r="L145" s="126"/>
      <c r="M145" s="131"/>
      <c r="P145" s="132">
        <f>SUM(P146:P383)</f>
        <v>0</v>
      </c>
      <c r="R145" s="132">
        <f>SUM(R146:R383)</f>
        <v>36.78962585</v>
      </c>
      <c r="T145" s="133">
        <f>SUM(T146:T383)</f>
        <v>0</v>
      </c>
      <c r="AR145" s="127" t="s">
        <v>82</v>
      </c>
      <c r="AT145" s="134" t="s">
        <v>75</v>
      </c>
      <c r="AU145" s="134" t="s">
        <v>82</v>
      </c>
      <c r="AY145" s="127" t="s">
        <v>156</v>
      </c>
      <c r="BK145" s="135">
        <f>SUM(BK146:BK383)</f>
        <v>0</v>
      </c>
    </row>
    <row r="146" spans="2:65" s="1" customFormat="1" ht="24.2" customHeight="1">
      <c r="B146" s="136"/>
      <c r="C146" s="137" t="s">
        <v>89</v>
      </c>
      <c r="D146" s="137" t="s">
        <v>157</v>
      </c>
      <c r="E146" s="138" t="s">
        <v>1989</v>
      </c>
      <c r="F146" s="139" t="s">
        <v>1990</v>
      </c>
      <c r="G146" s="140" t="s">
        <v>333</v>
      </c>
      <c r="H146" s="141">
        <v>18</v>
      </c>
      <c r="I146" s="142"/>
      <c r="J146" s="143">
        <v>0</v>
      </c>
      <c r="K146" s="144"/>
      <c r="L146" s="32"/>
      <c r="M146" s="145" t="s">
        <v>1</v>
      </c>
      <c r="N146" s="146" t="s">
        <v>42</v>
      </c>
      <c r="P146" s="147">
        <f>O146*H146</f>
        <v>0</v>
      </c>
      <c r="Q146" s="147">
        <v>3.2719999999999999E-2</v>
      </c>
      <c r="R146" s="147">
        <f>Q146*H146</f>
        <v>0.58895999999999993</v>
      </c>
      <c r="S146" s="147">
        <v>0</v>
      </c>
      <c r="T146" s="148">
        <f>S146*H146</f>
        <v>0</v>
      </c>
      <c r="AR146" s="149" t="s">
        <v>155</v>
      </c>
      <c r="AT146" s="149" t="s">
        <v>157</v>
      </c>
      <c r="AU146" s="149" t="s">
        <v>89</v>
      </c>
      <c r="AY146" s="17" t="s">
        <v>156</v>
      </c>
      <c r="BE146" s="150">
        <f>IF(N146="základná",J146,0)</f>
        <v>0</v>
      </c>
      <c r="BF146" s="150">
        <f>IF(N146="znížená",J146,0)</f>
        <v>0</v>
      </c>
      <c r="BG146" s="150">
        <f>IF(N146="zákl. prenesená",J146,0)</f>
        <v>0</v>
      </c>
      <c r="BH146" s="150">
        <f>IF(N146="zníž. prenesená",J146,0)</f>
        <v>0</v>
      </c>
      <c r="BI146" s="150">
        <f>IF(N146="nulová",J146,0)</f>
        <v>0</v>
      </c>
      <c r="BJ146" s="17" t="s">
        <v>89</v>
      </c>
      <c r="BK146" s="150">
        <f>ROUND(I146*H146,2)</f>
        <v>0</v>
      </c>
      <c r="BL146" s="17" t="s">
        <v>155</v>
      </c>
      <c r="BM146" s="149" t="s">
        <v>1991</v>
      </c>
    </row>
    <row r="147" spans="2:65" s="11" customFormat="1">
      <c r="B147" s="151"/>
      <c r="D147" s="152" t="s">
        <v>160</v>
      </c>
      <c r="E147" s="153" t="s">
        <v>1</v>
      </c>
      <c r="F147" s="154" t="s">
        <v>1992</v>
      </c>
      <c r="H147" s="153" t="s">
        <v>1</v>
      </c>
      <c r="I147" s="155"/>
      <c r="L147" s="151"/>
      <c r="M147" s="156"/>
      <c r="T147" s="157"/>
      <c r="AT147" s="153" t="s">
        <v>160</v>
      </c>
      <c r="AU147" s="153" t="s">
        <v>89</v>
      </c>
      <c r="AV147" s="11" t="s">
        <v>82</v>
      </c>
      <c r="AW147" s="11" t="s">
        <v>31</v>
      </c>
      <c r="AX147" s="11" t="s">
        <v>76</v>
      </c>
      <c r="AY147" s="153" t="s">
        <v>156</v>
      </c>
    </row>
    <row r="148" spans="2:65" s="12" customFormat="1">
      <c r="B148" s="158"/>
      <c r="D148" s="152" t="s">
        <v>160</v>
      </c>
      <c r="E148" s="159" t="s">
        <v>1</v>
      </c>
      <c r="F148" s="160" t="s">
        <v>1993</v>
      </c>
      <c r="H148" s="161">
        <v>18</v>
      </c>
      <c r="I148" s="162"/>
      <c r="L148" s="158"/>
      <c r="M148" s="163"/>
      <c r="T148" s="164"/>
      <c r="AT148" s="159" t="s">
        <v>160</v>
      </c>
      <c r="AU148" s="159" t="s">
        <v>89</v>
      </c>
      <c r="AV148" s="12" t="s">
        <v>89</v>
      </c>
      <c r="AW148" s="12" t="s">
        <v>31</v>
      </c>
      <c r="AX148" s="12" t="s">
        <v>76</v>
      </c>
      <c r="AY148" s="159" t="s">
        <v>156</v>
      </c>
    </row>
    <row r="149" spans="2:65" s="13" customFormat="1">
      <c r="B149" s="165"/>
      <c r="D149" s="152" t="s">
        <v>160</v>
      </c>
      <c r="E149" s="166" t="s">
        <v>1</v>
      </c>
      <c r="F149" s="167" t="s">
        <v>1994</v>
      </c>
      <c r="H149" s="168">
        <v>18</v>
      </c>
      <c r="I149" s="169"/>
      <c r="L149" s="165"/>
      <c r="M149" s="170"/>
      <c r="T149" s="171"/>
      <c r="AT149" s="166" t="s">
        <v>160</v>
      </c>
      <c r="AU149" s="166" t="s">
        <v>89</v>
      </c>
      <c r="AV149" s="13" t="s">
        <v>155</v>
      </c>
      <c r="AW149" s="13" t="s">
        <v>31</v>
      </c>
      <c r="AX149" s="13" t="s">
        <v>82</v>
      </c>
      <c r="AY149" s="166" t="s">
        <v>156</v>
      </c>
    </row>
    <row r="150" spans="2:65" s="1" customFormat="1" ht="24.2" customHeight="1">
      <c r="B150" s="136"/>
      <c r="C150" s="137" t="s">
        <v>163</v>
      </c>
      <c r="D150" s="137" t="s">
        <v>157</v>
      </c>
      <c r="E150" s="138" t="s">
        <v>1995</v>
      </c>
      <c r="F150" s="139" t="s">
        <v>1996</v>
      </c>
      <c r="G150" s="140" t="s">
        <v>333</v>
      </c>
      <c r="H150" s="141">
        <v>4</v>
      </c>
      <c r="I150" s="142"/>
      <c r="J150" s="143">
        <v>0</v>
      </c>
      <c r="K150" s="144"/>
      <c r="L150" s="32"/>
      <c r="M150" s="145" t="s">
        <v>1</v>
      </c>
      <c r="N150" s="146" t="s">
        <v>42</v>
      </c>
      <c r="P150" s="147">
        <f>O150*H150</f>
        <v>0</v>
      </c>
      <c r="Q150" s="147">
        <v>2.1520000000000001E-2</v>
      </c>
      <c r="R150" s="147">
        <f>Q150*H150</f>
        <v>8.6080000000000004E-2</v>
      </c>
      <c r="S150" s="147">
        <v>0</v>
      </c>
      <c r="T150" s="148">
        <f>S150*H150</f>
        <v>0</v>
      </c>
      <c r="AR150" s="149" t="s">
        <v>155</v>
      </c>
      <c r="AT150" s="149" t="s">
        <v>157</v>
      </c>
      <c r="AU150" s="149" t="s">
        <v>89</v>
      </c>
      <c r="AY150" s="17" t="s">
        <v>156</v>
      </c>
      <c r="BE150" s="150">
        <f>IF(N150="základná",J150,0)</f>
        <v>0</v>
      </c>
      <c r="BF150" s="150">
        <f>IF(N150="znížená",J150,0)</f>
        <v>0</v>
      </c>
      <c r="BG150" s="150">
        <f>IF(N150="zákl. prenesená",J150,0)</f>
        <v>0</v>
      </c>
      <c r="BH150" s="150">
        <f>IF(N150="zníž. prenesená",J150,0)</f>
        <v>0</v>
      </c>
      <c r="BI150" s="150">
        <f>IF(N150="nulová",J150,0)</f>
        <v>0</v>
      </c>
      <c r="BJ150" s="17" t="s">
        <v>89</v>
      </c>
      <c r="BK150" s="150">
        <f>ROUND(I150*H150,2)</f>
        <v>0</v>
      </c>
      <c r="BL150" s="17" t="s">
        <v>155</v>
      </c>
      <c r="BM150" s="149" t="s">
        <v>1997</v>
      </c>
    </row>
    <row r="151" spans="2:65" s="11" customFormat="1">
      <c r="B151" s="151"/>
      <c r="D151" s="152" t="s">
        <v>160</v>
      </c>
      <c r="E151" s="153" t="s">
        <v>1</v>
      </c>
      <c r="F151" s="154" t="s">
        <v>1992</v>
      </c>
      <c r="H151" s="153" t="s">
        <v>1</v>
      </c>
      <c r="I151" s="155"/>
      <c r="L151" s="151"/>
      <c r="M151" s="156"/>
      <c r="T151" s="157"/>
      <c r="AT151" s="153" t="s">
        <v>160</v>
      </c>
      <c r="AU151" s="153" t="s">
        <v>89</v>
      </c>
      <c r="AV151" s="11" t="s">
        <v>82</v>
      </c>
      <c r="AW151" s="11" t="s">
        <v>31</v>
      </c>
      <c r="AX151" s="11" t="s">
        <v>76</v>
      </c>
      <c r="AY151" s="153" t="s">
        <v>156</v>
      </c>
    </row>
    <row r="152" spans="2:65" s="12" customFormat="1">
      <c r="B152" s="158"/>
      <c r="D152" s="152" t="s">
        <v>160</v>
      </c>
      <c r="E152" s="159" t="s">
        <v>1</v>
      </c>
      <c r="F152" s="160" t="s">
        <v>1998</v>
      </c>
      <c r="H152" s="161">
        <v>4</v>
      </c>
      <c r="I152" s="162"/>
      <c r="L152" s="158"/>
      <c r="M152" s="163"/>
      <c r="T152" s="164"/>
      <c r="AT152" s="159" t="s">
        <v>160</v>
      </c>
      <c r="AU152" s="159" t="s">
        <v>89</v>
      </c>
      <c r="AV152" s="12" t="s">
        <v>89</v>
      </c>
      <c r="AW152" s="12" t="s">
        <v>31</v>
      </c>
      <c r="AX152" s="12" t="s">
        <v>76</v>
      </c>
      <c r="AY152" s="159" t="s">
        <v>156</v>
      </c>
    </row>
    <row r="153" spans="2:65" s="13" customFormat="1">
      <c r="B153" s="165"/>
      <c r="D153" s="152" t="s">
        <v>160</v>
      </c>
      <c r="E153" s="166" t="s">
        <v>1</v>
      </c>
      <c r="F153" s="167" t="s">
        <v>1171</v>
      </c>
      <c r="H153" s="168">
        <v>4</v>
      </c>
      <c r="I153" s="169"/>
      <c r="L153" s="165"/>
      <c r="M153" s="170"/>
      <c r="T153" s="171"/>
      <c r="AT153" s="166" t="s">
        <v>160</v>
      </c>
      <c r="AU153" s="166" t="s">
        <v>89</v>
      </c>
      <c r="AV153" s="13" t="s">
        <v>155</v>
      </c>
      <c r="AW153" s="13" t="s">
        <v>31</v>
      </c>
      <c r="AX153" s="13" t="s">
        <v>82</v>
      </c>
      <c r="AY153" s="166" t="s">
        <v>156</v>
      </c>
    </row>
    <row r="154" spans="2:65" s="1" customFormat="1" ht="24.2" customHeight="1">
      <c r="B154" s="136"/>
      <c r="C154" s="137" t="s">
        <v>155</v>
      </c>
      <c r="D154" s="137" t="s">
        <v>157</v>
      </c>
      <c r="E154" s="138" t="s">
        <v>1999</v>
      </c>
      <c r="F154" s="139" t="s">
        <v>2000</v>
      </c>
      <c r="G154" s="140" t="s">
        <v>178</v>
      </c>
      <c r="H154" s="141">
        <v>29.013000000000002</v>
      </c>
      <c r="I154" s="142"/>
      <c r="J154" s="143">
        <v>0</v>
      </c>
      <c r="K154" s="144"/>
      <c r="L154" s="32"/>
      <c r="M154" s="145" t="s">
        <v>1</v>
      </c>
      <c r="N154" s="146" t="s">
        <v>42</v>
      </c>
      <c r="P154" s="147">
        <f>O154*H154</f>
        <v>0</v>
      </c>
      <c r="Q154" s="147">
        <v>0.10767</v>
      </c>
      <c r="R154" s="147">
        <f>Q154*H154</f>
        <v>3.1238297100000003</v>
      </c>
      <c r="S154" s="147">
        <v>0</v>
      </c>
      <c r="T154" s="148">
        <f>S154*H154</f>
        <v>0</v>
      </c>
      <c r="AR154" s="149" t="s">
        <v>155</v>
      </c>
      <c r="AT154" s="149" t="s">
        <v>157</v>
      </c>
      <c r="AU154" s="149" t="s">
        <v>89</v>
      </c>
      <c r="AY154" s="17" t="s">
        <v>156</v>
      </c>
      <c r="BE154" s="150">
        <f>IF(N154="základná",J154,0)</f>
        <v>0</v>
      </c>
      <c r="BF154" s="150">
        <f>IF(N154="znížená",J154,0)</f>
        <v>0</v>
      </c>
      <c r="BG154" s="150">
        <f>IF(N154="zákl. prenesená",J154,0)</f>
        <v>0</v>
      </c>
      <c r="BH154" s="150">
        <f>IF(N154="zníž. prenesená",J154,0)</f>
        <v>0</v>
      </c>
      <c r="BI154" s="150">
        <f>IF(N154="nulová",J154,0)</f>
        <v>0</v>
      </c>
      <c r="BJ154" s="17" t="s">
        <v>89</v>
      </c>
      <c r="BK154" s="150">
        <f>ROUND(I154*H154,2)</f>
        <v>0</v>
      </c>
      <c r="BL154" s="17" t="s">
        <v>155</v>
      </c>
      <c r="BM154" s="149" t="s">
        <v>2001</v>
      </c>
    </row>
    <row r="155" spans="2:65" s="11" customFormat="1">
      <c r="B155" s="151"/>
      <c r="D155" s="152" t="s">
        <v>160</v>
      </c>
      <c r="E155" s="153" t="s">
        <v>1</v>
      </c>
      <c r="F155" s="154" t="s">
        <v>2002</v>
      </c>
      <c r="H155" s="153" t="s">
        <v>1</v>
      </c>
      <c r="I155" s="155"/>
      <c r="L155" s="151"/>
      <c r="M155" s="156"/>
      <c r="T155" s="157"/>
      <c r="AT155" s="153" t="s">
        <v>160</v>
      </c>
      <c r="AU155" s="153" t="s">
        <v>89</v>
      </c>
      <c r="AV155" s="11" t="s">
        <v>82</v>
      </c>
      <c r="AW155" s="11" t="s">
        <v>31</v>
      </c>
      <c r="AX155" s="11" t="s">
        <v>76</v>
      </c>
      <c r="AY155" s="153" t="s">
        <v>156</v>
      </c>
    </row>
    <row r="156" spans="2:65" s="12" customFormat="1">
      <c r="B156" s="158"/>
      <c r="D156" s="152" t="s">
        <v>160</v>
      </c>
      <c r="E156" s="159" t="s">
        <v>1</v>
      </c>
      <c r="F156" s="160" t="s">
        <v>2003</v>
      </c>
      <c r="H156" s="161">
        <v>1.2</v>
      </c>
      <c r="I156" s="162"/>
      <c r="L156" s="158"/>
      <c r="M156" s="163"/>
      <c r="T156" s="164"/>
      <c r="AT156" s="159" t="s">
        <v>160</v>
      </c>
      <c r="AU156" s="159" t="s">
        <v>89</v>
      </c>
      <c r="AV156" s="12" t="s">
        <v>89</v>
      </c>
      <c r="AW156" s="12" t="s">
        <v>31</v>
      </c>
      <c r="AX156" s="12" t="s">
        <v>76</v>
      </c>
      <c r="AY156" s="159" t="s">
        <v>156</v>
      </c>
    </row>
    <row r="157" spans="2:65" s="12" customFormat="1">
      <c r="B157" s="158"/>
      <c r="D157" s="152" t="s">
        <v>160</v>
      </c>
      <c r="E157" s="159" t="s">
        <v>1</v>
      </c>
      <c r="F157" s="160" t="s">
        <v>2004</v>
      </c>
      <c r="H157" s="161">
        <v>2</v>
      </c>
      <c r="I157" s="162"/>
      <c r="L157" s="158"/>
      <c r="M157" s="163"/>
      <c r="T157" s="164"/>
      <c r="AT157" s="159" t="s">
        <v>160</v>
      </c>
      <c r="AU157" s="159" t="s">
        <v>89</v>
      </c>
      <c r="AV157" s="12" t="s">
        <v>89</v>
      </c>
      <c r="AW157" s="12" t="s">
        <v>31</v>
      </c>
      <c r="AX157" s="12" t="s">
        <v>76</v>
      </c>
      <c r="AY157" s="159" t="s">
        <v>156</v>
      </c>
    </row>
    <row r="158" spans="2:65" s="12" customFormat="1">
      <c r="B158" s="158"/>
      <c r="D158" s="152" t="s">
        <v>160</v>
      </c>
      <c r="E158" s="159" t="s">
        <v>1</v>
      </c>
      <c r="F158" s="160" t="s">
        <v>2005</v>
      </c>
      <c r="H158" s="161">
        <v>2</v>
      </c>
      <c r="I158" s="162"/>
      <c r="L158" s="158"/>
      <c r="M158" s="163"/>
      <c r="T158" s="164"/>
      <c r="AT158" s="159" t="s">
        <v>160</v>
      </c>
      <c r="AU158" s="159" t="s">
        <v>89</v>
      </c>
      <c r="AV158" s="12" t="s">
        <v>89</v>
      </c>
      <c r="AW158" s="12" t="s">
        <v>31</v>
      </c>
      <c r="AX158" s="12" t="s">
        <v>76</v>
      </c>
      <c r="AY158" s="159" t="s">
        <v>156</v>
      </c>
    </row>
    <row r="159" spans="2:65" s="12" customFormat="1">
      <c r="B159" s="158"/>
      <c r="D159" s="152" t="s">
        <v>160</v>
      </c>
      <c r="E159" s="159" t="s">
        <v>1</v>
      </c>
      <c r="F159" s="160" t="s">
        <v>2006</v>
      </c>
      <c r="H159" s="161">
        <v>2</v>
      </c>
      <c r="I159" s="162"/>
      <c r="L159" s="158"/>
      <c r="M159" s="163"/>
      <c r="T159" s="164"/>
      <c r="AT159" s="159" t="s">
        <v>160</v>
      </c>
      <c r="AU159" s="159" t="s">
        <v>89</v>
      </c>
      <c r="AV159" s="12" t="s">
        <v>89</v>
      </c>
      <c r="AW159" s="12" t="s">
        <v>31</v>
      </c>
      <c r="AX159" s="12" t="s">
        <v>76</v>
      </c>
      <c r="AY159" s="159" t="s">
        <v>156</v>
      </c>
    </row>
    <row r="160" spans="2:65" s="12" customFormat="1">
      <c r="B160" s="158"/>
      <c r="D160" s="152" t="s">
        <v>160</v>
      </c>
      <c r="E160" s="159" t="s">
        <v>1</v>
      </c>
      <c r="F160" s="160" t="s">
        <v>2007</v>
      </c>
      <c r="H160" s="161">
        <v>2</v>
      </c>
      <c r="I160" s="162"/>
      <c r="L160" s="158"/>
      <c r="M160" s="163"/>
      <c r="T160" s="164"/>
      <c r="AT160" s="159" t="s">
        <v>160</v>
      </c>
      <c r="AU160" s="159" t="s">
        <v>89</v>
      </c>
      <c r="AV160" s="12" t="s">
        <v>89</v>
      </c>
      <c r="AW160" s="12" t="s">
        <v>31</v>
      </c>
      <c r="AX160" s="12" t="s">
        <v>76</v>
      </c>
      <c r="AY160" s="159" t="s">
        <v>156</v>
      </c>
    </row>
    <row r="161" spans="2:65" s="15" customFormat="1">
      <c r="B161" s="193"/>
      <c r="D161" s="152" t="s">
        <v>160</v>
      </c>
      <c r="E161" s="194" t="s">
        <v>1</v>
      </c>
      <c r="F161" s="195" t="s">
        <v>2008</v>
      </c>
      <c r="H161" s="196">
        <v>9.1999999999999993</v>
      </c>
      <c r="I161" s="197"/>
      <c r="L161" s="193"/>
      <c r="M161" s="198"/>
      <c r="T161" s="199"/>
      <c r="AT161" s="194" t="s">
        <v>160</v>
      </c>
      <c r="AU161" s="194" t="s">
        <v>89</v>
      </c>
      <c r="AV161" s="15" t="s">
        <v>163</v>
      </c>
      <c r="AW161" s="15" t="s">
        <v>31</v>
      </c>
      <c r="AX161" s="15" t="s">
        <v>76</v>
      </c>
      <c r="AY161" s="194" t="s">
        <v>156</v>
      </c>
    </row>
    <row r="162" spans="2:65" s="12" customFormat="1">
      <c r="B162" s="158"/>
      <c r="D162" s="152" t="s">
        <v>160</v>
      </c>
      <c r="E162" s="159" t="s">
        <v>1</v>
      </c>
      <c r="F162" s="160" t="s">
        <v>2009</v>
      </c>
      <c r="H162" s="161">
        <v>2.9</v>
      </c>
      <c r="I162" s="162"/>
      <c r="L162" s="158"/>
      <c r="M162" s="163"/>
      <c r="T162" s="164"/>
      <c r="AT162" s="159" t="s">
        <v>160</v>
      </c>
      <c r="AU162" s="159" t="s">
        <v>89</v>
      </c>
      <c r="AV162" s="12" t="s">
        <v>89</v>
      </c>
      <c r="AW162" s="12" t="s">
        <v>31</v>
      </c>
      <c r="AX162" s="12" t="s">
        <v>76</v>
      </c>
      <c r="AY162" s="159" t="s">
        <v>156</v>
      </c>
    </row>
    <row r="163" spans="2:65" s="12" customFormat="1">
      <c r="B163" s="158"/>
      <c r="D163" s="152" t="s">
        <v>160</v>
      </c>
      <c r="E163" s="159" t="s">
        <v>1</v>
      </c>
      <c r="F163" s="160" t="s">
        <v>2010</v>
      </c>
      <c r="H163" s="161">
        <v>2.9</v>
      </c>
      <c r="I163" s="162"/>
      <c r="L163" s="158"/>
      <c r="M163" s="163"/>
      <c r="T163" s="164"/>
      <c r="AT163" s="159" t="s">
        <v>160</v>
      </c>
      <c r="AU163" s="159" t="s">
        <v>89</v>
      </c>
      <c r="AV163" s="12" t="s">
        <v>89</v>
      </c>
      <c r="AW163" s="12" t="s">
        <v>31</v>
      </c>
      <c r="AX163" s="12" t="s">
        <v>76</v>
      </c>
      <c r="AY163" s="159" t="s">
        <v>156</v>
      </c>
    </row>
    <row r="164" spans="2:65" s="12" customFormat="1">
      <c r="B164" s="158"/>
      <c r="D164" s="152" t="s">
        <v>160</v>
      </c>
      <c r="E164" s="159" t="s">
        <v>1</v>
      </c>
      <c r="F164" s="160" t="s">
        <v>2011</v>
      </c>
      <c r="H164" s="161">
        <v>2</v>
      </c>
      <c r="I164" s="162"/>
      <c r="L164" s="158"/>
      <c r="M164" s="163"/>
      <c r="T164" s="164"/>
      <c r="AT164" s="159" t="s">
        <v>160</v>
      </c>
      <c r="AU164" s="159" t="s">
        <v>89</v>
      </c>
      <c r="AV164" s="12" t="s">
        <v>89</v>
      </c>
      <c r="AW164" s="12" t="s">
        <v>31</v>
      </c>
      <c r="AX164" s="12" t="s">
        <v>76</v>
      </c>
      <c r="AY164" s="159" t="s">
        <v>156</v>
      </c>
    </row>
    <row r="165" spans="2:65" s="12" customFormat="1">
      <c r="B165" s="158"/>
      <c r="D165" s="152" t="s">
        <v>160</v>
      </c>
      <c r="E165" s="159" t="s">
        <v>1</v>
      </c>
      <c r="F165" s="160" t="s">
        <v>2012</v>
      </c>
      <c r="H165" s="161">
        <v>1.8</v>
      </c>
      <c r="I165" s="162"/>
      <c r="L165" s="158"/>
      <c r="M165" s="163"/>
      <c r="T165" s="164"/>
      <c r="AT165" s="159" t="s">
        <v>160</v>
      </c>
      <c r="AU165" s="159" t="s">
        <v>89</v>
      </c>
      <c r="AV165" s="12" t="s">
        <v>89</v>
      </c>
      <c r="AW165" s="12" t="s">
        <v>31</v>
      </c>
      <c r="AX165" s="12" t="s">
        <v>76</v>
      </c>
      <c r="AY165" s="159" t="s">
        <v>156</v>
      </c>
    </row>
    <row r="166" spans="2:65" s="12" customFormat="1">
      <c r="B166" s="158"/>
      <c r="D166" s="152" t="s">
        <v>160</v>
      </c>
      <c r="E166" s="159" t="s">
        <v>1</v>
      </c>
      <c r="F166" s="160" t="s">
        <v>2013</v>
      </c>
      <c r="H166" s="161">
        <v>1.2</v>
      </c>
      <c r="I166" s="162"/>
      <c r="L166" s="158"/>
      <c r="M166" s="163"/>
      <c r="T166" s="164"/>
      <c r="AT166" s="159" t="s">
        <v>160</v>
      </c>
      <c r="AU166" s="159" t="s">
        <v>89</v>
      </c>
      <c r="AV166" s="12" t="s">
        <v>89</v>
      </c>
      <c r="AW166" s="12" t="s">
        <v>31</v>
      </c>
      <c r="AX166" s="12" t="s">
        <v>76</v>
      </c>
      <c r="AY166" s="159" t="s">
        <v>156</v>
      </c>
    </row>
    <row r="167" spans="2:65" s="12" customFormat="1">
      <c r="B167" s="158"/>
      <c r="D167" s="152" t="s">
        <v>160</v>
      </c>
      <c r="E167" s="159" t="s">
        <v>1</v>
      </c>
      <c r="F167" s="160" t="s">
        <v>2014</v>
      </c>
      <c r="H167" s="161">
        <v>1.155</v>
      </c>
      <c r="I167" s="162"/>
      <c r="L167" s="158"/>
      <c r="M167" s="163"/>
      <c r="T167" s="164"/>
      <c r="AT167" s="159" t="s">
        <v>160</v>
      </c>
      <c r="AU167" s="159" t="s">
        <v>89</v>
      </c>
      <c r="AV167" s="12" t="s">
        <v>89</v>
      </c>
      <c r="AW167" s="12" t="s">
        <v>31</v>
      </c>
      <c r="AX167" s="12" t="s">
        <v>76</v>
      </c>
      <c r="AY167" s="159" t="s">
        <v>156</v>
      </c>
    </row>
    <row r="168" spans="2:65" s="12" customFormat="1">
      <c r="B168" s="158"/>
      <c r="D168" s="152" t="s">
        <v>160</v>
      </c>
      <c r="E168" s="159" t="s">
        <v>1</v>
      </c>
      <c r="F168" s="160" t="s">
        <v>2015</v>
      </c>
      <c r="H168" s="161">
        <v>1.44</v>
      </c>
      <c r="I168" s="162"/>
      <c r="L168" s="158"/>
      <c r="M168" s="163"/>
      <c r="T168" s="164"/>
      <c r="AT168" s="159" t="s">
        <v>160</v>
      </c>
      <c r="AU168" s="159" t="s">
        <v>89</v>
      </c>
      <c r="AV168" s="12" t="s">
        <v>89</v>
      </c>
      <c r="AW168" s="12" t="s">
        <v>31</v>
      </c>
      <c r="AX168" s="12" t="s">
        <v>76</v>
      </c>
      <c r="AY168" s="159" t="s">
        <v>156</v>
      </c>
    </row>
    <row r="169" spans="2:65" s="12" customFormat="1">
      <c r="B169" s="158"/>
      <c r="D169" s="152" t="s">
        <v>160</v>
      </c>
      <c r="E169" s="159" t="s">
        <v>1</v>
      </c>
      <c r="F169" s="160" t="s">
        <v>2016</v>
      </c>
      <c r="H169" s="161">
        <v>0.8</v>
      </c>
      <c r="I169" s="162"/>
      <c r="L169" s="158"/>
      <c r="M169" s="163"/>
      <c r="T169" s="164"/>
      <c r="AT169" s="159" t="s">
        <v>160</v>
      </c>
      <c r="AU169" s="159" t="s">
        <v>89</v>
      </c>
      <c r="AV169" s="12" t="s">
        <v>89</v>
      </c>
      <c r="AW169" s="12" t="s">
        <v>31</v>
      </c>
      <c r="AX169" s="12" t="s">
        <v>76</v>
      </c>
      <c r="AY169" s="159" t="s">
        <v>156</v>
      </c>
    </row>
    <row r="170" spans="2:65" s="12" customFormat="1">
      <c r="B170" s="158"/>
      <c r="D170" s="152" t="s">
        <v>160</v>
      </c>
      <c r="E170" s="159" t="s">
        <v>1</v>
      </c>
      <c r="F170" s="160" t="s">
        <v>2017</v>
      </c>
      <c r="H170" s="161">
        <v>1.8180000000000001</v>
      </c>
      <c r="I170" s="162"/>
      <c r="L170" s="158"/>
      <c r="M170" s="163"/>
      <c r="T170" s="164"/>
      <c r="AT170" s="159" t="s">
        <v>160</v>
      </c>
      <c r="AU170" s="159" t="s">
        <v>89</v>
      </c>
      <c r="AV170" s="12" t="s">
        <v>89</v>
      </c>
      <c r="AW170" s="12" t="s">
        <v>31</v>
      </c>
      <c r="AX170" s="12" t="s">
        <v>76</v>
      </c>
      <c r="AY170" s="159" t="s">
        <v>156</v>
      </c>
    </row>
    <row r="171" spans="2:65" s="12" customFormat="1">
      <c r="B171" s="158"/>
      <c r="D171" s="152" t="s">
        <v>160</v>
      </c>
      <c r="E171" s="159" t="s">
        <v>1</v>
      </c>
      <c r="F171" s="160" t="s">
        <v>2018</v>
      </c>
      <c r="H171" s="161">
        <v>2.6</v>
      </c>
      <c r="I171" s="162"/>
      <c r="L171" s="158"/>
      <c r="M171" s="163"/>
      <c r="T171" s="164"/>
      <c r="AT171" s="159" t="s">
        <v>160</v>
      </c>
      <c r="AU171" s="159" t="s">
        <v>89</v>
      </c>
      <c r="AV171" s="12" t="s">
        <v>89</v>
      </c>
      <c r="AW171" s="12" t="s">
        <v>31</v>
      </c>
      <c r="AX171" s="12" t="s">
        <v>76</v>
      </c>
      <c r="AY171" s="159" t="s">
        <v>156</v>
      </c>
    </row>
    <row r="172" spans="2:65" s="15" customFormat="1">
      <c r="B172" s="193"/>
      <c r="D172" s="152" t="s">
        <v>160</v>
      </c>
      <c r="E172" s="194" t="s">
        <v>1</v>
      </c>
      <c r="F172" s="195" t="s">
        <v>2019</v>
      </c>
      <c r="H172" s="196">
        <v>18.613</v>
      </c>
      <c r="I172" s="197"/>
      <c r="L172" s="193"/>
      <c r="M172" s="198"/>
      <c r="T172" s="199"/>
      <c r="AT172" s="194" t="s">
        <v>160</v>
      </c>
      <c r="AU172" s="194" t="s">
        <v>89</v>
      </c>
      <c r="AV172" s="15" t="s">
        <v>163</v>
      </c>
      <c r="AW172" s="15" t="s">
        <v>31</v>
      </c>
      <c r="AX172" s="15" t="s">
        <v>76</v>
      </c>
      <c r="AY172" s="194" t="s">
        <v>156</v>
      </c>
    </row>
    <row r="173" spans="2:65" s="12" customFormat="1">
      <c r="B173" s="158"/>
      <c r="D173" s="152" t="s">
        <v>160</v>
      </c>
      <c r="E173" s="159" t="s">
        <v>1</v>
      </c>
      <c r="F173" s="160" t="s">
        <v>2020</v>
      </c>
      <c r="H173" s="161">
        <v>1.2</v>
      </c>
      <c r="I173" s="162"/>
      <c r="L173" s="158"/>
      <c r="M173" s="163"/>
      <c r="T173" s="164"/>
      <c r="AT173" s="159" t="s">
        <v>160</v>
      </c>
      <c r="AU173" s="159" t="s">
        <v>89</v>
      </c>
      <c r="AV173" s="12" t="s">
        <v>89</v>
      </c>
      <c r="AW173" s="12" t="s">
        <v>31</v>
      </c>
      <c r="AX173" s="12" t="s">
        <v>76</v>
      </c>
      <c r="AY173" s="159" t="s">
        <v>156</v>
      </c>
    </row>
    <row r="174" spans="2:65" s="15" customFormat="1">
      <c r="B174" s="193"/>
      <c r="D174" s="152" t="s">
        <v>160</v>
      </c>
      <c r="E174" s="194" t="s">
        <v>1</v>
      </c>
      <c r="F174" s="195" t="s">
        <v>2021</v>
      </c>
      <c r="H174" s="196">
        <v>1.2</v>
      </c>
      <c r="I174" s="197"/>
      <c r="L174" s="193"/>
      <c r="M174" s="198"/>
      <c r="T174" s="199"/>
      <c r="AT174" s="194" t="s">
        <v>160</v>
      </c>
      <c r="AU174" s="194" t="s">
        <v>89</v>
      </c>
      <c r="AV174" s="15" t="s">
        <v>163</v>
      </c>
      <c r="AW174" s="15" t="s">
        <v>31</v>
      </c>
      <c r="AX174" s="15" t="s">
        <v>76</v>
      </c>
      <c r="AY174" s="194" t="s">
        <v>156</v>
      </c>
    </row>
    <row r="175" spans="2:65" s="13" customFormat="1">
      <c r="B175" s="165"/>
      <c r="D175" s="152" t="s">
        <v>160</v>
      </c>
      <c r="E175" s="166" t="s">
        <v>1</v>
      </c>
      <c r="F175" s="167" t="s">
        <v>161</v>
      </c>
      <c r="H175" s="168">
        <v>29.013000000000002</v>
      </c>
      <c r="I175" s="169"/>
      <c r="L175" s="165"/>
      <c r="M175" s="170"/>
      <c r="T175" s="171"/>
      <c r="AT175" s="166" t="s">
        <v>160</v>
      </c>
      <c r="AU175" s="166" t="s">
        <v>89</v>
      </c>
      <c r="AV175" s="13" t="s">
        <v>155</v>
      </c>
      <c r="AW175" s="13" t="s">
        <v>31</v>
      </c>
      <c r="AX175" s="13" t="s">
        <v>82</v>
      </c>
      <c r="AY175" s="166" t="s">
        <v>156</v>
      </c>
    </row>
    <row r="176" spans="2:65" s="1" customFormat="1" ht="24.2" customHeight="1">
      <c r="B176" s="136"/>
      <c r="C176" s="137" t="s">
        <v>168</v>
      </c>
      <c r="D176" s="137" t="s">
        <v>157</v>
      </c>
      <c r="E176" s="138" t="s">
        <v>2022</v>
      </c>
      <c r="F176" s="139" t="s">
        <v>2023</v>
      </c>
      <c r="G176" s="140" t="s">
        <v>178</v>
      </c>
      <c r="H176" s="141">
        <v>4.18</v>
      </c>
      <c r="I176" s="142"/>
      <c r="J176" s="143">
        <v>0</v>
      </c>
      <c r="K176" s="144"/>
      <c r="L176" s="32"/>
      <c r="M176" s="145" t="s">
        <v>1</v>
      </c>
      <c r="N176" s="146" t="s">
        <v>42</v>
      </c>
      <c r="P176" s="147">
        <f>O176*H176</f>
        <v>0</v>
      </c>
      <c r="Q176" s="147">
        <v>0.23326</v>
      </c>
      <c r="R176" s="147">
        <f>Q176*H176</f>
        <v>0.97502679999999986</v>
      </c>
      <c r="S176" s="147">
        <v>0</v>
      </c>
      <c r="T176" s="148">
        <f>S176*H176</f>
        <v>0</v>
      </c>
      <c r="AR176" s="149" t="s">
        <v>155</v>
      </c>
      <c r="AT176" s="149" t="s">
        <v>157</v>
      </c>
      <c r="AU176" s="149" t="s">
        <v>89</v>
      </c>
      <c r="AY176" s="17" t="s">
        <v>156</v>
      </c>
      <c r="BE176" s="150">
        <f>IF(N176="základná",J176,0)</f>
        <v>0</v>
      </c>
      <c r="BF176" s="150">
        <f>IF(N176="znížená",J176,0)</f>
        <v>0</v>
      </c>
      <c r="BG176" s="150">
        <f>IF(N176="zákl. prenesená",J176,0)</f>
        <v>0</v>
      </c>
      <c r="BH176" s="150">
        <f>IF(N176="zníž. prenesená",J176,0)</f>
        <v>0</v>
      </c>
      <c r="BI176" s="150">
        <f>IF(N176="nulová",J176,0)</f>
        <v>0</v>
      </c>
      <c r="BJ176" s="17" t="s">
        <v>89</v>
      </c>
      <c r="BK176" s="150">
        <f>ROUND(I176*H176,2)</f>
        <v>0</v>
      </c>
      <c r="BL176" s="17" t="s">
        <v>155</v>
      </c>
      <c r="BM176" s="149" t="s">
        <v>2024</v>
      </c>
    </row>
    <row r="177" spans="2:65" s="11" customFormat="1">
      <c r="B177" s="151"/>
      <c r="D177" s="152" t="s">
        <v>160</v>
      </c>
      <c r="E177" s="153" t="s">
        <v>1</v>
      </c>
      <c r="F177" s="154" t="s">
        <v>2025</v>
      </c>
      <c r="H177" s="153" t="s">
        <v>1</v>
      </c>
      <c r="I177" s="155"/>
      <c r="L177" s="151"/>
      <c r="M177" s="156"/>
      <c r="T177" s="157"/>
      <c r="AT177" s="153" t="s">
        <v>160</v>
      </c>
      <c r="AU177" s="153" t="s">
        <v>89</v>
      </c>
      <c r="AV177" s="11" t="s">
        <v>82</v>
      </c>
      <c r="AW177" s="11" t="s">
        <v>31</v>
      </c>
      <c r="AX177" s="11" t="s">
        <v>76</v>
      </c>
      <c r="AY177" s="153" t="s">
        <v>156</v>
      </c>
    </row>
    <row r="178" spans="2:65" s="12" customFormat="1">
      <c r="B178" s="158"/>
      <c r="D178" s="152" t="s">
        <v>160</v>
      </c>
      <c r="E178" s="159" t="s">
        <v>1</v>
      </c>
      <c r="F178" s="160" t="s">
        <v>2026</v>
      </c>
      <c r="H178" s="161">
        <v>0.18</v>
      </c>
      <c r="I178" s="162"/>
      <c r="L178" s="158"/>
      <c r="M178" s="163"/>
      <c r="T178" s="164"/>
      <c r="AT178" s="159" t="s">
        <v>160</v>
      </c>
      <c r="AU178" s="159" t="s">
        <v>89</v>
      </c>
      <c r="AV178" s="12" t="s">
        <v>89</v>
      </c>
      <c r="AW178" s="12" t="s">
        <v>31</v>
      </c>
      <c r="AX178" s="12" t="s">
        <v>76</v>
      </c>
      <c r="AY178" s="159" t="s">
        <v>156</v>
      </c>
    </row>
    <row r="179" spans="2:65" s="12" customFormat="1">
      <c r="B179" s="158"/>
      <c r="D179" s="152" t="s">
        <v>160</v>
      </c>
      <c r="E179" s="159" t="s">
        <v>1</v>
      </c>
      <c r="F179" s="160" t="s">
        <v>2027</v>
      </c>
      <c r="H179" s="161">
        <v>2</v>
      </c>
      <c r="I179" s="162"/>
      <c r="L179" s="158"/>
      <c r="M179" s="163"/>
      <c r="T179" s="164"/>
      <c r="AT179" s="159" t="s">
        <v>160</v>
      </c>
      <c r="AU179" s="159" t="s">
        <v>89</v>
      </c>
      <c r="AV179" s="12" t="s">
        <v>89</v>
      </c>
      <c r="AW179" s="12" t="s">
        <v>31</v>
      </c>
      <c r="AX179" s="12" t="s">
        <v>76</v>
      </c>
      <c r="AY179" s="159" t="s">
        <v>156</v>
      </c>
    </row>
    <row r="180" spans="2:65" s="15" customFormat="1">
      <c r="B180" s="193"/>
      <c r="D180" s="152" t="s">
        <v>160</v>
      </c>
      <c r="E180" s="194" t="s">
        <v>1</v>
      </c>
      <c r="F180" s="195" t="s">
        <v>2028</v>
      </c>
      <c r="H180" s="196">
        <v>2.1800000000000002</v>
      </c>
      <c r="I180" s="197"/>
      <c r="L180" s="193"/>
      <c r="M180" s="198"/>
      <c r="T180" s="199"/>
      <c r="AT180" s="194" t="s">
        <v>160</v>
      </c>
      <c r="AU180" s="194" t="s">
        <v>89</v>
      </c>
      <c r="AV180" s="15" t="s">
        <v>163</v>
      </c>
      <c r="AW180" s="15" t="s">
        <v>31</v>
      </c>
      <c r="AX180" s="15" t="s">
        <v>76</v>
      </c>
      <c r="AY180" s="194" t="s">
        <v>156</v>
      </c>
    </row>
    <row r="181" spans="2:65" s="12" customFormat="1">
      <c r="B181" s="158"/>
      <c r="D181" s="152" t="s">
        <v>160</v>
      </c>
      <c r="E181" s="159" t="s">
        <v>1</v>
      </c>
      <c r="F181" s="160" t="s">
        <v>2029</v>
      </c>
      <c r="H181" s="161">
        <v>2</v>
      </c>
      <c r="I181" s="162"/>
      <c r="L181" s="158"/>
      <c r="M181" s="163"/>
      <c r="T181" s="164"/>
      <c r="AT181" s="159" t="s">
        <v>160</v>
      </c>
      <c r="AU181" s="159" t="s">
        <v>89</v>
      </c>
      <c r="AV181" s="12" t="s">
        <v>89</v>
      </c>
      <c r="AW181" s="12" t="s">
        <v>31</v>
      </c>
      <c r="AX181" s="12" t="s">
        <v>76</v>
      </c>
      <c r="AY181" s="159" t="s">
        <v>156</v>
      </c>
    </row>
    <row r="182" spans="2:65" s="15" customFormat="1">
      <c r="B182" s="193"/>
      <c r="D182" s="152" t="s">
        <v>160</v>
      </c>
      <c r="E182" s="194" t="s">
        <v>1</v>
      </c>
      <c r="F182" s="195" t="s">
        <v>2030</v>
      </c>
      <c r="H182" s="196">
        <v>2</v>
      </c>
      <c r="I182" s="197"/>
      <c r="L182" s="193"/>
      <c r="M182" s="198"/>
      <c r="T182" s="199"/>
      <c r="AT182" s="194" t="s">
        <v>160</v>
      </c>
      <c r="AU182" s="194" t="s">
        <v>89</v>
      </c>
      <c r="AV182" s="15" t="s">
        <v>163</v>
      </c>
      <c r="AW182" s="15" t="s">
        <v>31</v>
      </c>
      <c r="AX182" s="15" t="s">
        <v>76</v>
      </c>
      <c r="AY182" s="194" t="s">
        <v>156</v>
      </c>
    </row>
    <row r="183" spans="2:65" s="12" customFormat="1">
      <c r="B183" s="158"/>
      <c r="D183" s="152" t="s">
        <v>160</v>
      </c>
      <c r="E183" s="159" t="s">
        <v>1</v>
      </c>
      <c r="F183" s="160" t="s">
        <v>76</v>
      </c>
      <c r="H183" s="161">
        <v>0</v>
      </c>
      <c r="I183" s="162"/>
      <c r="L183" s="158"/>
      <c r="M183" s="163"/>
      <c r="T183" s="164"/>
      <c r="AT183" s="159" t="s">
        <v>160</v>
      </c>
      <c r="AU183" s="159" t="s">
        <v>89</v>
      </c>
      <c r="AV183" s="12" t="s">
        <v>89</v>
      </c>
      <c r="AW183" s="12" t="s">
        <v>31</v>
      </c>
      <c r="AX183" s="12" t="s">
        <v>76</v>
      </c>
      <c r="AY183" s="159" t="s">
        <v>156</v>
      </c>
    </row>
    <row r="184" spans="2:65" s="15" customFormat="1">
      <c r="B184" s="193"/>
      <c r="D184" s="152" t="s">
        <v>160</v>
      </c>
      <c r="E184" s="194" t="s">
        <v>1</v>
      </c>
      <c r="F184" s="195" t="s">
        <v>1695</v>
      </c>
      <c r="H184" s="196">
        <v>0</v>
      </c>
      <c r="I184" s="197"/>
      <c r="L184" s="193"/>
      <c r="M184" s="198"/>
      <c r="T184" s="199"/>
      <c r="AT184" s="194" t="s">
        <v>160</v>
      </c>
      <c r="AU184" s="194" t="s">
        <v>89</v>
      </c>
      <c r="AV184" s="15" t="s">
        <v>163</v>
      </c>
      <c r="AW184" s="15" t="s">
        <v>31</v>
      </c>
      <c r="AX184" s="15" t="s">
        <v>76</v>
      </c>
      <c r="AY184" s="194" t="s">
        <v>156</v>
      </c>
    </row>
    <row r="185" spans="2:65" s="13" customFormat="1">
      <c r="B185" s="165"/>
      <c r="D185" s="152" t="s">
        <v>160</v>
      </c>
      <c r="E185" s="166" t="s">
        <v>1</v>
      </c>
      <c r="F185" s="167" t="s">
        <v>161</v>
      </c>
      <c r="H185" s="168">
        <v>4.18</v>
      </c>
      <c r="I185" s="169"/>
      <c r="L185" s="165"/>
      <c r="M185" s="170"/>
      <c r="T185" s="171"/>
      <c r="AT185" s="166" t="s">
        <v>160</v>
      </c>
      <c r="AU185" s="166" t="s">
        <v>89</v>
      </c>
      <c r="AV185" s="13" t="s">
        <v>155</v>
      </c>
      <c r="AW185" s="13" t="s">
        <v>31</v>
      </c>
      <c r="AX185" s="13" t="s">
        <v>82</v>
      </c>
      <c r="AY185" s="166" t="s">
        <v>156</v>
      </c>
    </row>
    <row r="186" spans="2:65" s="1" customFormat="1" ht="24.2" customHeight="1">
      <c r="B186" s="136"/>
      <c r="C186" s="137" t="s">
        <v>169</v>
      </c>
      <c r="D186" s="137" t="s">
        <v>157</v>
      </c>
      <c r="E186" s="138" t="s">
        <v>2031</v>
      </c>
      <c r="F186" s="139" t="s">
        <v>2032</v>
      </c>
      <c r="G186" s="140" t="s">
        <v>178</v>
      </c>
      <c r="H186" s="141">
        <v>5.22</v>
      </c>
      <c r="I186" s="142"/>
      <c r="J186" s="143">
        <v>0</v>
      </c>
      <c r="K186" s="144"/>
      <c r="L186" s="32"/>
      <c r="M186" s="145" t="s">
        <v>1</v>
      </c>
      <c r="N186" s="146" t="s">
        <v>42</v>
      </c>
      <c r="P186" s="147">
        <f>O186*H186</f>
        <v>0</v>
      </c>
      <c r="Q186" s="147">
        <v>0.34964000000000001</v>
      </c>
      <c r="R186" s="147">
        <f>Q186*H186</f>
        <v>1.8251207999999999</v>
      </c>
      <c r="S186" s="147">
        <v>0</v>
      </c>
      <c r="T186" s="148">
        <f>S186*H186</f>
        <v>0</v>
      </c>
      <c r="AR186" s="149" t="s">
        <v>155</v>
      </c>
      <c r="AT186" s="149" t="s">
        <v>157</v>
      </c>
      <c r="AU186" s="149" t="s">
        <v>89</v>
      </c>
      <c r="AY186" s="17" t="s">
        <v>156</v>
      </c>
      <c r="BE186" s="150">
        <f>IF(N186="základná",J186,0)</f>
        <v>0</v>
      </c>
      <c r="BF186" s="150">
        <f>IF(N186="znížená",J186,0)</f>
        <v>0</v>
      </c>
      <c r="BG186" s="150">
        <f>IF(N186="zákl. prenesená",J186,0)</f>
        <v>0</v>
      </c>
      <c r="BH186" s="150">
        <f>IF(N186="zníž. prenesená",J186,0)</f>
        <v>0</v>
      </c>
      <c r="BI186" s="150">
        <f>IF(N186="nulová",J186,0)</f>
        <v>0</v>
      </c>
      <c r="BJ186" s="17" t="s">
        <v>89</v>
      </c>
      <c r="BK186" s="150">
        <f>ROUND(I186*H186,2)</f>
        <v>0</v>
      </c>
      <c r="BL186" s="17" t="s">
        <v>155</v>
      </c>
      <c r="BM186" s="149" t="s">
        <v>2033</v>
      </c>
    </row>
    <row r="187" spans="2:65" s="11" customFormat="1">
      <c r="B187" s="151"/>
      <c r="D187" s="152" t="s">
        <v>160</v>
      </c>
      <c r="E187" s="153" t="s">
        <v>1</v>
      </c>
      <c r="F187" s="154" t="s">
        <v>2034</v>
      </c>
      <c r="H187" s="153" t="s">
        <v>1</v>
      </c>
      <c r="I187" s="155"/>
      <c r="L187" s="151"/>
      <c r="M187" s="156"/>
      <c r="T187" s="157"/>
      <c r="AT187" s="153" t="s">
        <v>160</v>
      </c>
      <c r="AU187" s="153" t="s">
        <v>89</v>
      </c>
      <c r="AV187" s="11" t="s">
        <v>82</v>
      </c>
      <c r="AW187" s="11" t="s">
        <v>31</v>
      </c>
      <c r="AX187" s="11" t="s">
        <v>76</v>
      </c>
      <c r="AY187" s="153" t="s">
        <v>156</v>
      </c>
    </row>
    <row r="188" spans="2:65" s="12" customFormat="1">
      <c r="B188" s="158"/>
      <c r="D188" s="152" t="s">
        <v>160</v>
      </c>
      <c r="E188" s="159" t="s">
        <v>1</v>
      </c>
      <c r="F188" s="160" t="s">
        <v>2035</v>
      </c>
      <c r="H188" s="161">
        <v>1.62</v>
      </c>
      <c r="I188" s="162"/>
      <c r="L188" s="158"/>
      <c r="M188" s="163"/>
      <c r="T188" s="164"/>
      <c r="AT188" s="159" t="s">
        <v>160</v>
      </c>
      <c r="AU188" s="159" t="s">
        <v>89</v>
      </c>
      <c r="AV188" s="12" t="s">
        <v>89</v>
      </c>
      <c r="AW188" s="12" t="s">
        <v>31</v>
      </c>
      <c r="AX188" s="12" t="s">
        <v>76</v>
      </c>
      <c r="AY188" s="159" t="s">
        <v>156</v>
      </c>
    </row>
    <row r="189" spans="2:65" s="12" customFormat="1">
      <c r="B189" s="158"/>
      <c r="D189" s="152" t="s">
        <v>160</v>
      </c>
      <c r="E189" s="159" t="s">
        <v>1</v>
      </c>
      <c r="F189" s="160" t="s">
        <v>2036</v>
      </c>
      <c r="H189" s="161">
        <v>1.08</v>
      </c>
      <c r="I189" s="162"/>
      <c r="L189" s="158"/>
      <c r="M189" s="163"/>
      <c r="T189" s="164"/>
      <c r="AT189" s="159" t="s">
        <v>160</v>
      </c>
      <c r="AU189" s="159" t="s">
        <v>89</v>
      </c>
      <c r="AV189" s="12" t="s">
        <v>89</v>
      </c>
      <c r="AW189" s="12" t="s">
        <v>31</v>
      </c>
      <c r="AX189" s="12" t="s">
        <v>76</v>
      </c>
      <c r="AY189" s="159" t="s">
        <v>156</v>
      </c>
    </row>
    <row r="190" spans="2:65" s="15" customFormat="1">
      <c r="B190" s="193"/>
      <c r="D190" s="152" t="s">
        <v>160</v>
      </c>
      <c r="E190" s="194" t="s">
        <v>1</v>
      </c>
      <c r="F190" s="195" t="s">
        <v>2037</v>
      </c>
      <c r="H190" s="196">
        <v>2.7</v>
      </c>
      <c r="I190" s="197"/>
      <c r="L190" s="193"/>
      <c r="M190" s="198"/>
      <c r="T190" s="199"/>
      <c r="AT190" s="194" t="s">
        <v>160</v>
      </c>
      <c r="AU190" s="194" t="s">
        <v>89</v>
      </c>
      <c r="AV190" s="15" t="s">
        <v>163</v>
      </c>
      <c r="AW190" s="15" t="s">
        <v>31</v>
      </c>
      <c r="AX190" s="15" t="s">
        <v>76</v>
      </c>
      <c r="AY190" s="194" t="s">
        <v>156</v>
      </c>
    </row>
    <row r="191" spans="2:65" s="12" customFormat="1">
      <c r="B191" s="158"/>
      <c r="D191" s="152" t="s">
        <v>160</v>
      </c>
      <c r="E191" s="159" t="s">
        <v>1</v>
      </c>
      <c r="F191" s="160" t="s">
        <v>2038</v>
      </c>
      <c r="H191" s="161">
        <v>2.52</v>
      </c>
      <c r="I191" s="162"/>
      <c r="L191" s="158"/>
      <c r="M191" s="163"/>
      <c r="T191" s="164"/>
      <c r="AT191" s="159" t="s">
        <v>160</v>
      </c>
      <c r="AU191" s="159" t="s">
        <v>89</v>
      </c>
      <c r="AV191" s="12" t="s">
        <v>89</v>
      </c>
      <c r="AW191" s="12" t="s">
        <v>31</v>
      </c>
      <c r="AX191" s="12" t="s">
        <v>76</v>
      </c>
      <c r="AY191" s="159" t="s">
        <v>156</v>
      </c>
    </row>
    <row r="192" spans="2:65" s="15" customFormat="1">
      <c r="B192" s="193"/>
      <c r="D192" s="152" t="s">
        <v>160</v>
      </c>
      <c r="E192" s="194" t="s">
        <v>1</v>
      </c>
      <c r="F192" s="195" t="s">
        <v>2039</v>
      </c>
      <c r="H192" s="196">
        <v>2.52</v>
      </c>
      <c r="I192" s="197"/>
      <c r="L192" s="193"/>
      <c r="M192" s="198"/>
      <c r="T192" s="199"/>
      <c r="AT192" s="194" t="s">
        <v>160</v>
      </c>
      <c r="AU192" s="194" t="s">
        <v>89</v>
      </c>
      <c r="AV192" s="15" t="s">
        <v>163</v>
      </c>
      <c r="AW192" s="15" t="s">
        <v>31</v>
      </c>
      <c r="AX192" s="15" t="s">
        <v>76</v>
      </c>
      <c r="AY192" s="194" t="s">
        <v>156</v>
      </c>
    </row>
    <row r="193" spans="2:65" s="12" customFormat="1">
      <c r="B193" s="158"/>
      <c r="D193" s="152" t="s">
        <v>160</v>
      </c>
      <c r="E193" s="159" t="s">
        <v>1</v>
      </c>
      <c r="F193" s="160" t="s">
        <v>76</v>
      </c>
      <c r="H193" s="161">
        <v>0</v>
      </c>
      <c r="I193" s="162"/>
      <c r="L193" s="158"/>
      <c r="M193" s="163"/>
      <c r="T193" s="164"/>
      <c r="AT193" s="159" t="s">
        <v>160</v>
      </c>
      <c r="AU193" s="159" t="s">
        <v>89</v>
      </c>
      <c r="AV193" s="12" t="s">
        <v>89</v>
      </c>
      <c r="AW193" s="12" t="s">
        <v>31</v>
      </c>
      <c r="AX193" s="12" t="s">
        <v>76</v>
      </c>
      <c r="AY193" s="159" t="s">
        <v>156</v>
      </c>
    </row>
    <row r="194" spans="2:65" s="15" customFormat="1">
      <c r="B194" s="193"/>
      <c r="D194" s="152" t="s">
        <v>160</v>
      </c>
      <c r="E194" s="194" t="s">
        <v>1</v>
      </c>
      <c r="F194" s="195" t="s">
        <v>2040</v>
      </c>
      <c r="H194" s="196">
        <v>0</v>
      </c>
      <c r="I194" s="197"/>
      <c r="L194" s="193"/>
      <c r="M194" s="198"/>
      <c r="T194" s="199"/>
      <c r="AT194" s="194" t="s">
        <v>160</v>
      </c>
      <c r="AU194" s="194" t="s">
        <v>89</v>
      </c>
      <c r="AV194" s="15" t="s">
        <v>163</v>
      </c>
      <c r="AW194" s="15" t="s">
        <v>31</v>
      </c>
      <c r="AX194" s="15" t="s">
        <v>76</v>
      </c>
      <c r="AY194" s="194" t="s">
        <v>156</v>
      </c>
    </row>
    <row r="195" spans="2:65" s="13" customFormat="1">
      <c r="B195" s="165"/>
      <c r="D195" s="152" t="s">
        <v>160</v>
      </c>
      <c r="E195" s="166" t="s">
        <v>1</v>
      </c>
      <c r="F195" s="167" t="s">
        <v>161</v>
      </c>
      <c r="H195" s="168">
        <v>5.22</v>
      </c>
      <c r="I195" s="169"/>
      <c r="L195" s="165"/>
      <c r="M195" s="170"/>
      <c r="T195" s="171"/>
      <c r="AT195" s="166" t="s">
        <v>160</v>
      </c>
      <c r="AU195" s="166" t="s">
        <v>89</v>
      </c>
      <c r="AV195" s="13" t="s">
        <v>155</v>
      </c>
      <c r="AW195" s="13" t="s">
        <v>31</v>
      </c>
      <c r="AX195" s="13" t="s">
        <v>82</v>
      </c>
      <c r="AY195" s="166" t="s">
        <v>156</v>
      </c>
    </row>
    <row r="196" spans="2:65" s="1" customFormat="1" ht="24.2" customHeight="1">
      <c r="B196" s="136"/>
      <c r="C196" s="137" t="s">
        <v>171</v>
      </c>
      <c r="D196" s="137" t="s">
        <v>157</v>
      </c>
      <c r="E196" s="138" t="s">
        <v>2041</v>
      </c>
      <c r="F196" s="139" t="s">
        <v>2042</v>
      </c>
      <c r="G196" s="140" t="s">
        <v>178</v>
      </c>
      <c r="H196" s="141">
        <v>7.38</v>
      </c>
      <c r="I196" s="142"/>
      <c r="J196" s="143">
        <v>0</v>
      </c>
      <c r="K196" s="144"/>
      <c r="L196" s="32"/>
      <c r="M196" s="145" t="s">
        <v>1</v>
      </c>
      <c r="N196" s="146" t="s">
        <v>42</v>
      </c>
      <c r="P196" s="147">
        <f>O196*H196</f>
        <v>0</v>
      </c>
      <c r="Q196" s="147">
        <v>0.20482</v>
      </c>
      <c r="R196" s="147">
        <f>Q196*H196</f>
        <v>1.5115715999999999</v>
      </c>
      <c r="S196" s="147">
        <v>0</v>
      </c>
      <c r="T196" s="148">
        <f>S196*H196</f>
        <v>0</v>
      </c>
      <c r="AR196" s="149" t="s">
        <v>155</v>
      </c>
      <c r="AT196" s="149" t="s">
        <v>157</v>
      </c>
      <c r="AU196" s="149" t="s">
        <v>89</v>
      </c>
      <c r="AY196" s="17" t="s">
        <v>156</v>
      </c>
      <c r="BE196" s="150">
        <f>IF(N196="základná",J196,0)</f>
        <v>0</v>
      </c>
      <c r="BF196" s="150">
        <f>IF(N196="znížená",J196,0)</f>
        <v>0</v>
      </c>
      <c r="BG196" s="150">
        <f>IF(N196="zákl. prenesená",J196,0)</f>
        <v>0</v>
      </c>
      <c r="BH196" s="150">
        <f>IF(N196="zníž. prenesená",J196,0)</f>
        <v>0</v>
      </c>
      <c r="BI196" s="150">
        <f>IF(N196="nulová",J196,0)</f>
        <v>0</v>
      </c>
      <c r="BJ196" s="17" t="s">
        <v>89</v>
      </c>
      <c r="BK196" s="150">
        <f>ROUND(I196*H196,2)</f>
        <v>0</v>
      </c>
      <c r="BL196" s="17" t="s">
        <v>155</v>
      </c>
      <c r="BM196" s="149" t="s">
        <v>2043</v>
      </c>
    </row>
    <row r="197" spans="2:65" s="11" customFormat="1">
      <c r="B197" s="151"/>
      <c r="D197" s="152" t="s">
        <v>160</v>
      </c>
      <c r="E197" s="153" t="s">
        <v>1</v>
      </c>
      <c r="F197" s="154" t="s">
        <v>454</v>
      </c>
      <c r="H197" s="153" t="s">
        <v>1</v>
      </c>
      <c r="I197" s="155"/>
      <c r="L197" s="151"/>
      <c r="M197" s="156"/>
      <c r="T197" s="157"/>
      <c r="AT197" s="153" t="s">
        <v>160</v>
      </c>
      <c r="AU197" s="153" t="s">
        <v>89</v>
      </c>
      <c r="AV197" s="11" t="s">
        <v>82</v>
      </c>
      <c r="AW197" s="11" t="s">
        <v>31</v>
      </c>
      <c r="AX197" s="11" t="s">
        <v>76</v>
      </c>
      <c r="AY197" s="153" t="s">
        <v>156</v>
      </c>
    </row>
    <row r="198" spans="2:65" s="12" customFormat="1">
      <c r="B198" s="158"/>
      <c r="D198" s="152" t="s">
        <v>160</v>
      </c>
      <c r="E198" s="159" t="s">
        <v>1</v>
      </c>
      <c r="F198" s="160" t="s">
        <v>2044</v>
      </c>
      <c r="H198" s="161">
        <v>1.89</v>
      </c>
      <c r="I198" s="162"/>
      <c r="L198" s="158"/>
      <c r="M198" s="163"/>
      <c r="T198" s="164"/>
      <c r="AT198" s="159" t="s">
        <v>160</v>
      </c>
      <c r="AU198" s="159" t="s">
        <v>89</v>
      </c>
      <c r="AV198" s="12" t="s">
        <v>89</v>
      </c>
      <c r="AW198" s="12" t="s">
        <v>31</v>
      </c>
      <c r="AX198" s="12" t="s">
        <v>76</v>
      </c>
      <c r="AY198" s="159" t="s">
        <v>156</v>
      </c>
    </row>
    <row r="199" spans="2:65" s="15" customFormat="1">
      <c r="B199" s="193"/>
      <c r="D199" s="152" t="s">
        <v>160</v>
      </c>
      <c r="E199" s="194" t="s">
        <v>1</v>
      </c>
      <c r="F199" s="195" t="s">
        <v>2045</v>
      </c>
      <c r="H199" s="196">
        <v>1.89</v>
      </c>
      <c r="I199" s="197"/>
      <c r="L199" s="193"/>
      <c r="M199" s="198"/>
      <c r="T199" s="199"/>
      <c r="AT199" s="194" t="s">
        <v>160</v>
      </c>
      <c r="AU199" s="194" t="s">
        <v>89</v>
      </c>
      <c r="AV199" s="15" t="s">
        <v>163</v>
      </c>
      <c r="AW199" s="15" t="s">
        <v>31</v>
      </c>
      <c r="AX199" s="15" t="s">
        <v>76</v>
      </c>
      <c r="AY199" s="194" t="s">
        <v>156</v>
      </c>
    </row>
    <row r="200" spans="2:65" s="11" customFormat="1">
      <c r="B200" s="151"/>
      <c r="D200" s="152" t="s">
        <v>160</v>
      </c>
      <c r="E200" s="153" t="s">
        <v>1</v>
      </c>
      <c r="F200" s="154" t="s">
        <v>526</v>
      </c>
      <c r="H200" s="153" t="s">
        <v>1</v>
      </c>
      <c r="I200" s="155"/>
      <c r="L200" s="151"/>
      <c r="M200" s="156"/>
      <c r="T200" s="157"/>
      <c r="AT200" s="153" t="s">
        <v>160</v>
      </c>
      <c r="AU200" s="153" t="s">
        <v>89</v>
      </c>
      <c r="AV200" s="11" t="s">
        <v>82</v>
      </c>
      <c r="AW200" s="11" t="s">
        <v>31</v>
      </c>
      <c r="AX200" s="11" t="s">
        <v>76</v>
      </c>
      <c r="AY200" s="153" t="s">
        <v>156</v>
      </c>
    </row>
    <row r="201" spans="2:65" s="12" customFormat="1">
      <c r="B201" s="158"/>
      <c r="D201" s="152" t="s">
        <v>160</v>
      </c>
      <c r="E201" s="159" t="s">
        <v>1</v>
      </c>
      <c r="F201" s="160" t="s">
        <v>2046</v>
      </c>
      <c r="H201" s="161">
        <v>1.89</v>
      </c>
      <c r="I201" s="162"/>
      <c r="L201" s="158"/>
      <c r="M201" s="163"/>
      <c r="T201" s="164"/>
      <c r="AT201" s="159" t="s">
        <v>160</v>
      </c>
      <c r="AU201" s="159" t="s">
        <v>89</v>
      </c>
      <c r="AV201" s="12" t="s">
        <v>89</v>
      </c>
      <c r="AW201" s="12" t="s">
        <v>31</v>
      </c>
      <c r="AX201" s="12" t="s">
        <v>76</v>
      </c>
      <c r="AY201" s="159" t="s">
        <v>156</v>
      </c>
    </row>
    <row r="202" spans="2:65" s="15" customFormat="1">
      <c r="B202" s="193"/>
      <c r="D202" s="152" t="s">
        <v>160</v>
      </c>
      <c r="E202" s="194" t="s">
        <v>1</v>
      </c>
      <c r="F202" s="195" t="s">
        <v>1694</v>
      </c>
      <c r="H202" s="196">
        <v>1.89</v>
      </c>
      <c r="I202" s="197"/>
      <c r="L202" s="193"/>
      <c r="M202" s="198"/>
      <c r="T202" s="199"/>
      <c r="AT202" s="194" t="s">
        <v>160</v>
      </c>
      <c r="AU202" s="194" t="s">
        <v>89</v>
      </c>
      <c r="AV202" s="15" t="s">
        <v>163</v>
      </c>
      <c r="AW202" s="15" t="s">
        <v>31</v>
      </c>
      <c r="AX202" s="15" t="s">
        <v>76</v>
      </c>
      <c r="AY202" s="194" t="s">
        <v>156</v>
      </c>
    </row>
    <row r="203" spans="2:65" s="11" customFormat="1">
      <c r="B203" s="151"/>
      <c r="D203" s="152" t="s">
        <v>160</v>
      </c>
      <c r="E203" s="153" t="s">
        <v>1</v>
      </c>
      <c r="F203" s="154" t="s">
        <v>478</v>
      </c>
      <c r="H203" s="153" t="s">
        <v>1</v>
      </c>
      <c r="I203" s="155"/>
      <c r="L203" s="151"/>
      <c r="M203" s="156"/>
      <c r="T203" s="157"/>
      <c r="AT203" s="153" t="s">
        <v>160</v>
      </c>
      <c r="AU203" s="153" t="s">
        <v>89</v>
      </c>
      <c r="AV203" s="11" t="s">
        <v>82</v>
      </c>
      <c r="AW203" s="11" t="s">
        <v>31</v>
      </c>
      <c r="AX203" s="11" t="s">
        <v>76</v>
      </c>
      <c r="AY203" s="153" t="s">
        <v>156</v>
      </c>
    </row>
    <row r="204" spans="2:65" s="12" customFormat="1">
      <c r="B204" s="158"/>
      <c r="D204" s="152" t="s">
        <v>160</v>
      </c>
      <c r="E204" s="159" t="s">
        <v>1</v>
      </c>
      <c r="F204" s="160" t="s">
        <v>2047</v>
      </c>
      <c r="H204" s="161">
        <v>0.81</v>
      </c>
      <c r="I204" s="162"/>
      <c r="L204" s="158"/>
      <c r="M204" s="163"/>
      <c r="T204" s="164"/>
      <c r="AT204" s="159" t="s">
        <v>160</v>
      </c>
      <c r="AU204" s="159" t="s">
        <v>89</v>
      </c>
      <c r="AV204" s="12" t="s">
        <v>89</v>
      </c>
      <c r="AW204" s="12" t="s">
        <v>31</v>
      </c>
      <c r="AX204" s="12" t="s">
        <v>76</v>
      </c>
      <c r="AY204" s="159" t="s">
        <v>156</v>
      </c>
    </row>
    <row r="205" spans="2:65" s="12" customFormat="1">
      <c r="B205" s="158"/>
      <c r="D205" s="152" t="s">
        <v>160</v>
      </c>
      <c r="E205" s="159" t="s">
        <v>1</v>
      </c>
      <c r="F205" s="160" t="s">
        <v>2048</v>
      </c>
      <c r="H205" s="161">
        <v>2.79</v>
      </c>
      <c r="I205" s="162"/>
      <c r="L205" s="158"/>
      <c r="M205" s="163"/>
      <c r="T205" s="164"/>
      <c r="AT205" s="159" t="s">
        <v>160</v>
      </c>
      <c r="AU205" s="159" t="s">
        <v>89</v>
      </c>
      <c r="AV205" s="12" t="s">
        <v>89</v>
      </c>
      <c r="AW205" s="12" t="s">
        <v>31</v>
      </c>
      <c r="AX205" s="12" t="s">
        <v>76</v>
      </c>
      <c r="AY205" s="159" t="s">
        <v>156</v>
      </c>
    </row>
    <row r="206" spans="2:65" s="15" customFormat="1">
      <c r="B206" s="193"/>
      <c r="D206" s="152" t="s">
        <v>160</v>
      </c>
      <c r="E206" s="194" t="s">
        <v>1</v>
      </c>
      <c r="F206" s="195" t="s">
        <v>1695</v>
      </c>
      <c r="H206" s="196">
        <v>3.6</v>
      </c>
      <c r="I206" s="197"/>
      <c r="L206" s="193"/>
      <c r="M206" s="198"/>
      <c r="T206" s="199"/>
      <c r="AT206" s="194" t="s">
        <v>160</v>
      </c>
      <c r="AU206" s="194" t="s">
        <v>89</v>
      </c>
      <c r="AV206" s="15" t="s">
        <v>163</v>
      </c>
      <c r="AW206" s="15" t="s">
        <v>31</v>
      </c>
      <c r="AX206" s="15" t="s">
        <v>76</v>
      </c>
      <c r="AY206" s="194" t="s">
        <v>156</v>
      </c>
    </row>
    <row r="207" spans="2:65" s="13" customFormat="1">
      <c r="B207" s="165"/>
      <c r="D207" s="152" t="s">
        <v>160</v>
      </c>
      <c r="E207" s="166" t="s">
        <v>1</v>
      </c>
      <c r="F207" s="167" t="s">
        <v>161</v>
      </c>
      <c r="H207" s="168">
        <v>7.38</v>
      </c>
      <c r="I207" s="169"/>
      <c r="L207" s="165"/>
      <c r="M207" s="170"/>
      <c r="T207" s="171"/>
      <c r="AT207" s="166" t="s">
        <v>160</v>
      </c>
      <c r="AU207" s="166" t="s">
        <v>89</v>
      </c>
      <c r="AV207" s="13" t="s">
        <v>155</v>
      </c>
      <c r="AW207" s="13" t="s">
        <v>31</v>
      </c>
      <c r="AX207" s="13" t="s">
        <v>82</v>
      </c>
      <c r="AY207" s="166" t="s">
        <v>156</v>
      </c>
    </row>
    <row r="208" spans="2:65" s="1" customFormat="1" ht="24.2" customHeight="1">
      <c r="B208" s="136"/>
      <c r="C208" s="137" t="s">
        <v>173</v>
      </c>
      <c r="D208" s="137" t="s">
        <v>157</v>
      </c>
      <c r="E208" s="138" t="s">
        <v>2049</v>
      </c>
      <c r="F208" s="139" t="s">
        <v>2050</v>
      </c>
      <c r="G208" s="140" t="s">
        <v>178</v>
      </c>
      <c r="H208" s="141">
        <v>2.52</v>
      </c>
      <c r="I208" s="142"/>
      <c r="J208" s="143">
        <v>0</v>
      </c>
      <c r="K208" s="144"/>
      <c r="L208" s="32"/>
      <c r="M208" s="145" t="s">
        <v>1</v>
      </c>
      <c r="N208" s="146" t="s">
        <v>42</v>
      </c>
      <c r="P208" s="147">
        <f>O208*H208</f>
        <v>0</v>
      </c>
      <c r="Q208" s="147">
        <v>0.21690000000000001</v>
      </c>
      <c r="R208" s="147">
        <f>Q208*H208</f>
        <v>0.54658800000000007</v>
      </c>
      <c r="S208" s="147">
        <v>0</v>
      </c>
      <c r="T208" s="148">
        <f>S208*H208</f>
        <v>0</v>
      </c>
      <c r="AR208" s="149" t="s">
        <v>155</v>
      </c>
      <c r="AT208" s="149" t="s">
        <v>157</v>
      </c>
      <c r="AU208" s="149" t="s">
        <v>89</v>
      </c>
      <c r="AY208" s="17" t="s">
        <v>156</v>
      </c>
      <c r="BE208" s="150">
        <f>IF(N208="základná",J208,0)</f>
        <v>0</v>
      </c>
      <c r="BF208" s="150">
        <f>IF(N208="znížená",J208,0)</f>
        <v>0</v>
      </c>
      <c r="BG208" s="150">
        <f>IF(N208="zákl. prenesená",J208,0)</f>
        <v>0</v>
      </c>
      <c r="BH208" s="150">
        <f>IF(N208="zníž. prenesená",J208,0)</f>
        <v>0</v>
      </c>
      <c r="BI208" s="150">
        <f>IF(N208="nulová",J208,0)</f>
        <v>0</v>
      </c>
      <c r="BJ208" s="17" t="s">
        <v>89</v>
      </c>
      <c r="BK208" s="150">
        <f>ROUND(I208*H208,2)</f>
        <v>0</v>
      </c>
      <c r="BL208" s="17" t="s">
        <v>155</v>
      </c>
      <c r="BM208" s="149" t="s">
        <v>2051</v>
      </c>
    </row>
    <row r="209" spans="2:65" s="11" customFormat="1">
      <c r="B209" s="151"/>
      <c r="D209" s="152" t="s">
        <v>160</v>
      </c>
      <c r="E209" s="153" t="s">
        <v>1</v>
      </c>
      <c r="F209" s="154" t="s">
        <v>526</v>
      </c>
      <c r="H209" s="153" t="s">
        <v>1</v>
      </c>
      <c r="I209" s="155"/>
      <c r="L209" s="151"/>
      <c r="M209" s="156"/>
      <c r="T209" s="157"/>
      <c r="AT209" s="153" t="s">
        <v>160</v>
      </c>
      <c r="AU209" s="153" t="s">
        <v>89</v>
      </c>
      <c r="AV209" s="11" t="s">
        <v>82</v>
      </c>
      <c r="AW209" s="11" t="s">
        <v>31</v>
      </c>
      <c r="AX209" s="11" t="s">
        <v>76</v>
      </c>
      <c r="AY209" s="153" t="s">
        <v>156</v>
      </c>
    </row>
    <row r="210" spans="2:65" s="12" customFormat="1">
      <c r="B210" s="158"/>
      <c r="D210" s="152" t="s">
        <v>160</v>
      </c>
      <c r="E210" s="159" t="s">
        <v>1</v>
      </c>
      <c r="F210" s="160" t="s">
        <v>2052</v>
      </c>
      <c r="H210" s="161">
        <v>2.52</v>
      </c>
      <c r="I210" s="162"/>
      <c r="L210" s="158"/>
      <c r="M210" s="163"/>
      <c r="T210" s="164"/>
      <c r="AT210" s="159" t="s">
        <v>160</v>
      </c>
      <c r="AU210" s="159" t="s">
        <v>89</v>
      </c>
      <c r="AV210" s="12" t="s">
        <v>89</v>
      </c>
      <c r="AW210" s="12" t="s">
        <v>31</v>
      </c>
      <c r="AX210" s="12" t="s">
        <v>76</v>
      </c>
      <c r="AY210" s="159" t="s">
        <v>156</v>
      </c>
    </row>
    <row r="211" spans="2:65" s="15" customFormat="1">
      <c r="B211" s="193"/>
      <c r="D211" s="152" t="s">
        <v>160</v>
      </c>
      <c r="E211" s="194" t="s">
        <v>1</v>
      </c>
      <c r="F211" s="195" t="s">
        <v>2039</v>
      </c>
      <c r="H211" s="196">
        <v>2.52</v>
      </c>
      <c r="I211" s="197"/>
      <c r="L211" s="193"/>
      <c r="M211" s="198"/>
      <c r="T211" s="199"/>
      <c r="AT211" s="194" t="s">
        <v>160</v>
      </c>
      <c r="AU211" s="194" t="s">
        <v>89</v>
      </c>
      <c r="AV211" s="15" t="s">
        <v>163</v>
      </c>
      <c r="AW211" s="15" t="s">
        <v>31</v>
      </c>
      <c r="AX211" s="15" t="s">
        <v>76</v>
      </c>
      <c r="AY211" s="194" t="s">
        <v>156</v>
      </c>
    </row>
    <row r="212" spans="2:65" s="12" customFormat="1">
      <c r="B212" s="158"/>
      <c r="D212" s="152" t="s">
        <v>160</v>
      </c>
      <c r="E212" s="159" t="s">
        <v>1</v>
      </c>
      <c r="F212" s="160" t="s">
        <v>76</v>
      </c>
      <c r="H212" s="161">
        <v>0</v>
      </c>
      <c r="I212" s="162"/>
      <c r="L212" s="158"/>
      <c r="M212" s="163"/>
      <c r="T212" s="164"/>
      <c r="AT212" s="159" t="s">
        <v>160</v>
      </c>
      <c r="AU212" s="159" t="s">
        <v>89</v>
      </c>
      <c r="AV212" s="12" t="s">
        <v>89</v>
      </c>
      <c r="AW212" s="12" t="s">
        <v>31</v>
      </c>
      <c r="AX212" s="12" t="s">
        <v>76</v>
      </c>
      <c r="AY212" s="159" t="s">
        <v>156</v>
      </c>
    </row>
    <row r="213" spans="2:65" s="15" customFormat="1">
      <c r="B213" s="193"/>
      <c r="D213" s="152" t="s">
        <v>160</v>
      </c>
      <c r="E213" s="194" t="s">
        <v>1</v>
      </c>
      <c r="F213" s="195" t="s">
        <v>1694</v>
      </c>
      <c r="H213" s="196">
        <v>0</v>
      </c>
      <c r="I213" s="197"/>
      <c r="L213" s="193"/>
      <c r="M213" s="198"/>
      <c r="T213" s="199"/>
      <c r="AT213" s="194" t="s">
        <v>160</v>
      </c>
      <c r="AU213" s="194" t="s">
        <v>89</v>
      </c>
      <c r="AV213" s="15" t="s">
        <v>163</v>
      </c>
      <c r="AW213" s="15" t="s">
        <v>31</v>
      </c>
      <c r="AX213" s="15" t="s">
        <v>76</v>
      </c>
      <c r="AY213" s="194" t="s">
        <v>156</v>
      </c>
    </row>
    <row r="214" spans="2:65" s="12" customFormat="1">
      <c r="B214" s="158"/>
      <c r="D214" s="152" t="s">
        <v>160</v>
      </c>
      <c r="E214" s="159" t="s">
        <v>1</v>
      </c>
      <c r="F214" s="160" t="s">
        <v>76</v>
      </c>
      <c r="H214" s="161">
        <v>0</v>
      </c>
      <c r="I214" s="162"/>
      <c r="L214" s="158"/>
      <c r="M214" s="163"/>
      <c r="T214" s="164"/>
      <c r="AT214" s="159" t="s">
        <v>160</v>
      </c>
      <c r="AU214" s="159" t="s">
        <v>89</v>
      </c>
      <c r="AV214" s="12" t="s">
        <v>89</v>
      </c>
      <c r="AW214" s="12" t="s">
        <v>31</v>
      </c>
      <c r="AX214" s="12" t="s">
        <v>76</v>
      </c>
      <c r="AY214" s="159" t="s">
        <v>156</v>
      </c>
    </row>
    <row r="215" spans="2:65" s="15" customFormat="1">
      <c r="B215" s="193"/>
      <c r="D215" s="152" t="s">
        <v>160</v>
      </c>
      <c r="E215" s="194" t="s">
        <v>1</v>
      </c>
      <c r="F215" s="195" t="s">
        <v>1695</v>
      </c>
      <c r="H215" s="196">
        <v>0</v>
      </c>
      <c r="I215" s="197"/>
      <c r="L215" s="193"/>
      <c r="M215" s="198"/>
      <c r="T215" s="199"/>
      <c r="AT215" s="194" t="s">
        <v>160</v>
      </c>
      <c r="AU215" s="194" t="s">
        <v>89</v>
      </c>
      <c r="AV215" s="15" t="s">
        <v>163</v>
      </c>
      <c r="AW215" s="15" t="s">
        <v>31</v>
      </c>
      <c r="AX215" s="15" t="s">
        <v>76</v>
      </c>
      <c r="AY215" s="194" t="s">
        <v>156</v>
      </c>
    </row>
    <row r="216" spans="2:65" s="13" customFormat="1">
      <c r="B216" s="165"/>
      <c r="D216" s="152" t="s">
        <v>160</v>
      </c>
      <c r="E216" s="166" t="s">
        <v>1</v>
      </c>
      <c r="F216" s="167" t="s">
        <v>161</v>
      </c>
      <c r="H216" s="168">
        <v>2.52</v>
      </c>
      <c r="I216" s="169"/>
      <c r="L216" s="165"/>
      <c r="M216" s="170"/>
      <c r="T216" s="171"/>
      <c r="AT216" s="166" t="s">
        <v>160</v>
      </c>
      <c r="AU216" s="166" t="s">
        <v>89</v>
      </c>
      <c r="AV216" s="13" t="s">
        <v>155</v>
      </c>
      <c r="AW216" s="13" t="s">
        <v>31</v>
      </c>
      <c r="AX216" s="13" t="s">
        <v>82</v>
      </c>
      <c r="AY216" s="166" t="s">
        <v>156</v>
      </c>
    </row>
    <row r="217" spans="2:65" s="1" customFormat="1" ht="24.2" customHeight="1">
      <c r="B217" s="136"/>
      <c r="C217" s="137" t="s">
        <v>174</v>
      </c>
      <c r="D217" s="137" t="s">
        <v>157</v>
      </c>
      <c r="E217" s="138" t="s">
        <v>2053</v>
      </c>
      <c r="F217" s="139" t="s">
        <v>2054</v>
      </c>
      <c r="G217" s="140" t="s">
        <v>178</v>
      </c>
      <c r="H217" s="141">
        <v>0.81</v>
      </c>
      <c r="I217" s="142"/>
      <c r="J217" s="143">
        <v>0</v>
      </c>
      <c r="K217" s="144"/>
      <c r="L217" s="32"/>
      <c r="M217" s="145" t="s">
        <v>1</v>
      </c>
      <c r="N217" s="146" t="s">
        <v>42</v>
      </c>
      <c r="P217" s="147">
        <f>O217*H217</f>
        <v>0</v>
      </c>
      <c r="Q217" s="147">
        <v>3.9E-2</v>
      </c>
      <c r="R217" s="147">
        <f>Q217*H217</f>
        <v>3.159E-2</v>
      </c>
      <c r="S217" s="147">
        <v>0</v>
      </c>
      <c r="T217" s="148">
        <f>S217*H217</f>
        <v>0</v>
      </c>
      <c r="AR217" s="149" t="s">
        <v>155</v>
      </c>
      <c r="AT217" s="149" t="s">
        <v>157</v>
      </c>
      <c r="AU217" s="149" t="s">
        <v>89</v>
      </c>
      <c r="AY217" s="17" t="s">
        <v>156</v>
      </c>
      <c r="BE217" s="150">
        <f>IF(N217="základná",J217,0)</f>
        <v>0</v>
      </c>
      <c r="BF217" s="150">
        <f>IF(N217="znížená",J217,0)</f>
        <v>0</v>
      </c>
      <c r="BG217" s="150">
        <f>IF(N217="zákl. prenesená",J217,0)</f>
        <v>0</v>
      </c>
      <c r="BH217" s="150">
        <f>IF(N217="zníž. prenesená",J217,0)</f>
        <v>0</v>
      </c>
      <c r="BI217" s="150">
        <f>IF(N217="nulová",J217,0)</f>
        <v>0</v>
      </c>
      <c r="BJ217" s="17" t="s">
        <v>89</v>
      </c>
      <c r="BK217" s="150">
        <f>ROUND(I217*H217,2)</f>
        <v>0</v>
      </c>
      <c r="BL217" s="17" t="s">
        <v>155</v>
      </c>
      <c r="BM217" s="149" t="s">
        <v>2055</v>
      </c>
    </row>
    <row r="218" spans="2:65" s="12" customFormat="1">
      <c r="B218" s="158"/>
      <c r="D218" s="152" t="s">
        <v>160</v>
      </c>
      <c r="E218" s="159" t="s">
        <v>1</v>
      </c>
      <c r="F218" s="160" t="s">
        <v>2056</v>
      </c>
      <c r="H218" s="161">
        <v>0</v>
      </c>
      <c r="I218" s="162"/>
      <c r="L218" s="158"/>
      <c r="M218" s="163"/>
      <c r="T218" s="164"/>
      <c r="AT218" s="159" t="s">
        <v>160</v>
      </c>
      <c r="AU218" s="159" t="s">
        <v>89</v>
      </c>
      <c r="AV218" s="12" t="s">
        <v>89</v>
      </c>
      <c r="AW218" s="12" t="s">
        <v>31</v>
      </c>
      <c r="AX218" s="12" t="s">
        <v>76</v>
      </c>
      <c r="AY218" s="159" t="s">
        <v>156</v>
      </c>
    </row>
    <row r="219" spans="2:65" s="15" customFormat="1">
      <c r="B219" s="193"/>
      <c r="D219" s="152" t="s">
        <v>160</v>
      </c>
      <c r="E219" s="194" t="s">
        <v>1</v>
      </c>
      <c r="F219" s="195" t="s">
        <v>278</v>
      </c>
      <c r="H219" s="196">
        <v>0</v>
      </c>
      <c r="I219" s="197"/>
      <c r="L219" s="193"/>
      <c r="M219" s="198"/>
      <c r="T219" s="199"/>
      <c r="AT219" s="194" t="s">
        <v>160</v>
      </c>
      <c r="AU219" s="194" t="s">
        <v>89</v>
      </c>
      <c r="AV219" s="15" t="s">
        <v>163</v>
      </c>
      <c r="AW219" s="15" t="s">
        <v>31</v>
      </c>
      <c r="AX219" s="15" t="s">
        <v>76</v>
      </c>
      <c r="AY219" s="194" t="s">
        <v>156</v>
      </c>
    </row>
    <row r="220" spans="2:65" s="12" customFormat="1">
      <c r="B220" s="158"/>
      <c r="D220" s="152" t="s">
        <v>160</v>
      </c>
      <c r="E220" s="159" t="s">
        <v>1</v>
      </c>
      <c r="F220" s="160" t="s">
        <v>2057</v>
      </c>
      <c r="H220" s="161">
        <v>0</v>
      </c>
      <c r="I220" s="162"/>
      <c r="L220" s="158"/>
      <c r="M220" s="163"/>
      <c r="T220" s="164"/>
      <c r="AT220" s="159" t="s">
        <v>160</v>
      </c>
      <c r="AU220" s="159" t="s">
        <v>89</v>
      </c>
      <c r="AV220" s="12" t="s">
        <v>89</v>
      </c>
      <c r="AW220" s="12" t="s">
        <v>31</v>
      </c>
      <c r="AX220" s="12" t="s">
        <v>76</v>
      </c>
      <c r="AY220" s="159" t="s">
        <v>156</v>
      </c>
    </row>
    <row r="221" spans="2:65" s="15" customFormat="1">
      <c r="B221" s="193"/>
      <c r="D221" s="152" t="s">
        <v>160</v>
      </c>
      <c r="E221" s="194" t="s">
        <v>1</v>
      </c>
      <c r="F221" s="195" t="s">
        <v>278</v>
      </c>
      <c r="H221" s="196">
        <v>0</v>
      </c>
      <c r="I221" s="197"/>
      <c r="L221" s="193"/>
      <c r="M221" s="198"/>
      <c r="T221" s="199"/>
      <c r="AT221" s="194" t="s">
        <v>160</v>
      </c>
      <c r="AU221" s="194" t="s">
        <v>89</v>
      </c>
      <c r="AV221" s="15" t="s">
        <v>163</v>
      </c>
      <c r="AW221" s="15" t="s">
        <v>31</v>
      </c>
      <c r="AX221" s="15" t="s">
        <v>76</v>
      </c>
      <c r="AY221" s="194" t="s">
        <v>156</v>
      </c>
    </row>
    <row r="222" spans="2:65" s="11" customFormat="1">
      <c r="B222" s="151"/>
      <c r="D222" s="152" t="s">
        <v>160</v>
      </c>
      <c r="E222" s="153" t="s">
        <v>1</v>
      </c>
      <c r="F222" s="154" t="s">
        <v>478</v>
      </c>
      <c r="H222" s="153" t="s">
        <v>1</v>
      </c>
      <c r="I222" s="155"/>
      <c r="L222" s="151"/>
      <c r="M222" s="156"/>
      <c r="T222" s="157"/>
      <c r="AT222" s="153" t="s">
        <v>160</v>
      </c>
      <c r="AU222" s="153" t="s">
        <v>89</v>
      </c>
      <c r="AV222" s="11" t="s">
        <v>82</v>
      </c>
      <c r="AW222" s="11" t="s">
        <v>31</v>
      </c>
      <c r="AX222" s="11" t="s">
        <v>76</v>
      </c>
      <c r="AY222" s="153" t="s">
        <v>156</v>
      </c>
    </row>
    <row r="223" spans="2:65" s="12" customFormat="1">
      <c r="B223" s="158"/>
      <c r="D223" s="152" t="s">
        <v>160</v>
      </c>
      <c r="E223" s="159" t="s">
        <v>1</v>
      </c>
      <c r="F223" s="160" t="s">
        <v>2058</v>
      </c>
      <c r="H223" s="161">
        <v>0.81</v>
      </c>
      <c r="I223" s="162"/>
      <c r="L223" s="158"/>
      <c r="M223" s="163"/>
      <c r="T223" s="164"/>
      <c r="AT223" s="159" t="s">
        <v>160</v>
      </c>
      <c r="AU223" s="159" t="s">
        <v>89</v>
      </c>
      <c r="AV223" s="12" t="s">
        <v>89</v>
      </c>
      <c r="AW223" s="12" t="s">
        <v>31</v>
      </c>
      <c r="AX223" s="12" t="s">
        <v>76</v>
      </c>
      <c r="AY223" s="159" t="s">
        <v>156</v>
      </c>
    </row>
    <row r="224" spans="2:65" s="15" customFormat="1">
      <c r="B224" s="193"/>
      <c r="D224" s="152" t="s">
        <v>160</v>
      </c>
      <c r="E224" s="194" t="s">
        <v>1</v>
      </c>
      <c r="F224" s="195" t="s">
        <v>2059</v>
      </c>
      <c r="H224" s="196">
        <v>0.81</v>
      </c>
      <c r="I224" s="197"/>
      <c r="L224" s="193"/>
      <c r="M224" s="198"/>
      <c r="T224" s="199"/>
      <c r="AT224" s="194" t="s">
        <v>160</v>
      </c>
      <c r="AU224" s="194" t="s">
        <v>89</v>
      </c>
      <c r="AV224" s="15" t="s">
        <v>163</v>
      </c>
      <c r="AW224" s="15" t="s">
        <v>31</v>
      </c>
      <c r="AX224" s="15" t="s">
        <v>76</v>
      </c>
      <c r="AY224" s="194" t="s">
        <v>156</v>
      </c>
    </row>
    <row r="225" spans="2:65" s="13" customFormat="1">
      <c r="B225" s="165"/>
      <c r="D225" s="152" t="s">
        <v>160</v>
      </c>
      <c r="E225" s="166" t="s">
        <v>1</v>
      </c>
      <c r="F225" s="167" t="s">
        <v>161</v>
      </c>
      <c r="H225" s="168">
        <v>0.81</v>
      </c>
      <c r="I225" s="169"/>
      <c r="L225" s="165"/>
      <c r="M225" s="170"/>
      <c r="T225" s="171"/>
      <c r="AT225" s="166" t="s">
        <v>160</v>
      </c>
      <c r="AU225" s="166" t="s">
        <v>89</v>
      </c>
      <c r="AV225" s="13" t="s">
        <v>155</v>
      </c>
      <c r="AW225" s="13" t="s">
        <v>31</v>
      </c>
      <c r="AX225" s="13" t="s">
        <v>82</v>
      </c>
      <c r="AY225" s="166" t="s">
        <v>156</v>
      </c>
    </row>
    <row r="226" spans="2:65" s="1" customFormat="1" ht="37.9" customHeight="1">
      <c r="B226" s="136"/>
      <c r="C226" s="137" t="s">
        <v>175</v>
      </c>
      <c r="D226" s="137" t="s">
        <v>157</v>
      </c>
      <c r="E226" s="138" t="s">
        <v>2060</v>
      </c>
      <c r="F226" s="139" t="s">
        <v>2061</v>
      </c>
      <c r="G226" s="140" t="s">
        <v>178</v>
      </c>
      <c r="H226" s="141">
        <v>75.561000000000007</v>
      </c>
      <c r="I226" s="142"/>
      <c r="J226" s="143">
        <v>0</v>
      </c>
      <c r="K226" s="144"/>
      <c r="L226" s="32"/>
      <c r="M226" s="145" t="s">
        <v>1</v>
      </c>
      <c r="N226" s="146" t="s">
        <v>42</v>
      </c>
      <c r="P226" s="147">
        <f>O226*H226</f>
        <v>0</v>
      </c>
      <c r="Q226" s="147">
        <v>7.3819999999999997E-2</v>
      </c>
      <c r="R226" s="147">
        <f>Q226*H226</f>
        <v>5.5779130200000004</v>
      </c>
      <c r="S226" s="147">
        <v>0</v>
      </c>
      <c r="T226" s="148">
        <f>S226*H226</f>
        <v>0</v>
      </c>
      <c r="AR226" s="149" t="s">
        <v>155</v>
      </c>
      <c r="AT226" s="149" t="s">
        <v>157</v>
      </c>
      <c r="AU226" s="149" t="s">
        <v>89</v>
      </c>
      <c r="AY226" s="17" t="s">
        <v>156</v>
      </c>
      <c r="BE226" s="150">
        <f>IF(N226="základná",J226,0)</f>
        <v>0</v>
      </c>
      <c r="BF226" s="150">
        <f>IF(N226="znížená",J226,0)</f>
        <v>0</v>
      </c>
      <c r="BG226" s="150">
        <f>IF(N226="zákl. prenesená",J226,0)</f>
        <v>0</v>
      </c>
      <c r="BH226" s="150">
        <f>IF(N226="zníž. prenesená",J226,0)</f>
        <v>0</v>
      </c>
      <c r="BI226" s="150">
        <f>IF(N226="nulová",J226,0)</f>
        <v>0</v>
      </c>
      <c r="BJ226" s="17" t="s">
        <v>89</v>
      </c>
      <c r="BK226" s="150">
        <f>ROUND(I226*H226,2)</f>
        <v>0</v>
      </c>
      <c r="BL226" s="17" t="s">
        <v>155</v>
      </c>
      <c r="BM226" s="149" t="s">
        <v>2062</v>
      </c>
    </row>
    <row r="227" spans="2:65" s="11" customFormat="1">
      <c r="B227" s="151"/>
      <c r="D227" s="152" t="s">
        <v>160</v>
      </c>
      <c r="E227" s="153" t="s">
        <v>1</v>
      </c>
      <c r="F227" s="154" t="s">
        <v>2063</v>
      </c>
      <c r="H227" s="153" t="s">
        <v>1</v>
      </c>
      <c r="I227" s="155"/>
      <c r="L227" s="151"/>
      <c r="M227" s="156"/>
      <c r="T227" s="157"/>
      <c r="AT227" s="153" t="s">
        <v>160</v>
      </c>
      <c r="AU227" s="153" t="s">
        <v>89</v>
      </c>
      <c r="AV227" s="11" t="s">
        <v>82</v>
      </c>
      <c r="AW227" s="11" t="s">
        <v>31</v>
      </c>
      <c r="AX227" s="11" t="s">
        <v>76</v>
      </c>
      <c r="AY227" s="153" t="s">
        <v>156</v>
      </c>
    </row>
    <row r="228" spans="2:65" s="12" customFormat="1">
      <c r="B228" s="158"/>
      <c r="D228" s="152" t="s">
        <v>160</v>
      </c>
      <c r="E228" s="159" t="s">
        <v>1</v>
      </c>
      <c r="F228" s="160" t="s">
        <v>2064</v>
      </c>
      <c r="H228" s="161">
        <v>7.4749999999999996</v>
      </c>
      <c r="I228" s="162"/>
      <c r="L228" s="158"/>
      <c r="M228" s="163"/>
      <c r="T228" s="164"/>
      <c r="AT228" s="159" t="s">
        <v>160</v>
      </c>
      <c r="AU228" s="159" t="s">
        <v>89</v>
      </c>
      <c r="AV228" s="12" t="s">
        <v>89</v>
      </c>
      <c r="AW228" s="12" t="s">
        <v>31</v>
      </c>
      <c r="AX228" s="12" t="s">
        <v>76</v>
      </c>
      <c r="AY228" s="159" t="s">
        <v>156</v>
      </c>
    </row>
    <row r="229" spans="2:65" s="12" customFormat="1">
      <c r="B229" s="158"/>
      <c r="D229" s="152" t="s">
        <v>160</v>
      </c>
      <c r="E229" s="159" t="s">
        <v>1</v>
      </c>
      <c r="F229" s="160" t="s">
        <v>2065</v>
      </c>
      <c r="H229" s="161">
        <v>4.875</v>
      </c>
      <c r="I229" s="162"/>
      <c r="L229" s="158"/>
      <c r="M229" s="163"/>
      <c r="T229" s="164"/>
      <c r="AT229" s="159" t="s">
        <v>160</v>
      </c>
      <c r="AU229" s="159" t="s">
        <v>89</v>
      </c>
      <c r="AV229" s="12" t="s">
        <v>89</v>
      </c>
      <c r="AW229" s="12" t="s">
        <v>31</v>
      </c>
      <c r="AX229" s="12" t="s">
        <v>76</v>
      </c>
      <c r="AY229" s="159" t="s">
        <v>156</v>
      </c>
    </row>
    <row r="230" spans="2:65" s="12" customFormat="1">
      <c r="B230" s="158"/>
      <c r="D230" s="152" t="s">
        <v>160</v>
      </c>
      <c r="E230" s="159" t="s">
        <v>1</v>
      </c>
      <c r="F230" s="160" t="s">
        <v>2066</v>
      </c>
      <c r="H230" s="161">
        <v>7.4749999999999996</v>
      </c>
      <c r="I230" s="162"/>
      <c r="L230" s="158"/>
      <c r="M230" s="163"/>
      <c r="T230" s="164"/>
      <c r="AT230" s="159" t="s">
        <v>160</v>
      </c>
      <c r="AU230" s="159" t="s">
        <v>89</v>
      </c>
      <c r="AV230" s="12" t="s">
        <v>89</v>
      </c>
      <c r="AW230" s="12" t="s">
        <v>31</v>
      </c>
      <c r="AX230" s="12" t="s">
        <v>76</v>
      </c>
      <c r="AY230" s="159" t="s">
        <v>156</v>
      </c>
    </row>
    <row r="231" spans="2:65" s="12" customFormat="1">
      <c r="B231" s="158"/>
      <c r="D231" s="152" t="s">
        <v>160</v>
      </c>
      <c r="E231" s="159" t="s">
        <v>1</v>
      </c>
      <c r="F231" s="160" t="s">
        <v>2067</v>
      </c>
      <c r="H231" s="161">
        <v>4.875</v>
      </c>
      <c r="I231" s="162"/>
      <c r="L231" s="158"/>
      <c r="M231" s="163"/>
      <c r="T231" s="164"/>
      <c r="AT231" s="159" t="s">
        <v>160</v>
      </c>
      <c r="AU231" s="159" t="s">
        <v>89</v>
      </c>
      <c r="AV231" s="12" t="s">
        <v>89</v>
      </c>
      <c r="AW231" s="12" t="s">
        <v>31</v>
      </c>
      <c r="AX231" s="12" t="s">
        <v>76</v>
      </c>
      <c r="AY231" s="159" t="s">
        <v>156</v>
      </c>
    </row>
    <row r="232" spans="2:65" s="12" customFormat="1">
      <c r="B232" s="158"/>
      <c r="D232" s="152" t="s">
        <v>160</v>
      </c>
      <c r="E232" s="159" t="s">
        <v>1</v>
      </c>
      <c r="F232" s="160" t="s">
        <v>2068</v>
      </c>
      <c r="H232" s="161">
        <v>7.4749999999999996</v>
      </c>
      <c r="I232" s="162"/>
      <c r="L232" s="158"/>
      <c r="M232" s="163"/>
      <c r="T232" s="164"/>
      <c r="AT232" s="159" t="s">
        <v>160</v>
      </c>
      <c r="AU232" s="159" t="s">
        <v>89</v>
      </c>
      <c r="AV232" s="12" t="s">
        <v>89</v>
      </c>
      <c r="AW232" s="12" t="s">
        <v>31</v>
      </c>
      <c r="AX232" s="12" t="s">
        <v>76</v>
      </c>
      <c r="AY232" s="159" t="s">
        <v>156</v>
      </c>
    </row>
    <row r="233" spans="2:65" s="12" customFormat="1">
      <c r="B233" s="158"/>
      <c r="D233" s="152" t="s">
        <v>160</v>
      </c>
      <c r="E233" s="159" t="s">
        <v>1</v>
      </c>
      <c r="F233" s="160" t="s">
        <v>2069</v>
      </c>
      <c r="H233" s="161">
        <v>4.875</v>
      </c>
      <c r="I233" s="162"/>
      <c r="L233" s="158"/>
      <c r="M233" s="163"/>
      <c r="T233" s="164"/>
      <c r="AT233" s="159" t="s">
        <v>160</v>
      </c>
      <c r="AU233" s="159" t="s">
        <v>89</v>
      </c>
      <c r="AV233" s="12" t="s">
        <v>89</v>
      </c>
      <c r="AW233" s="12" t="s">
        <v>31</v>
      </c>
      <c r="AX233" s="12" t="s">
        <v>76</v>
      </c>
      <c r="AY233" s="159" t="s">
        <v>156</v>
      </c>
    </row>
    <row r="234" spans="2:65" s="15" customFormat="1">
      <c r="B234" s="193"/>
      <c r="D234" s="152" t="s">
        <v>160</v>
      </c>
      <c r="E234" s="194" t="s">
        <v>1</v>
      </c>
      <c r="F234" s="195" t="s">
        <v>2070</v>
      </c>
      <c r="H234" s="196">
        <v>37.049999999999997</v>
      </c>
      <c r="I234" s="197"/>
      <c r="L234" s="193"/>
      <c r="M234" s="198"/>
      <c r="T234" s="199"/>
      <c r="AT234" s="194" t="s">
        <v>160</v>
      </c>
      <c r="AU234" s="194" t="s">
        <v>89</v>
      </c>
      <c r="AV234" s="15" t="s">
        <v>163</v>
      </c>
      <c r="AW234" s="15" t="s">
        <v>31</v>
      </c>
      <c r="AX234" s="15" t="s">
        <v>76</v>
      </c>
      <c r="AY234" s="194" t="s">
        <v>156</v>
      </c>
    </row>
    <row r="235" spans="2:65" s="11" customFormat="1">
      <c r="B235" s="151"/>
      <c r="D235" s="152" t="s">
        <v>160</v>
      </c>
      <c r="E235" s="153" t="s">
        <v>1</v>
      </c>
      <c r="F235" s="154" t="s">
        <v>454</v>
      </c>
      <c r="H235" s="153" t="s">
        <v>1</v>
      </c>
      <c r="I235" s="155"/>
      <c r="L235" s="151"/>
      <c r="M235" s="156"/>
      <c r="T235" s="157"/>
      <c r="AT235" s="153" t="s">
        <v>160</v>
      </c>
      <c r="AU235" s="153" t="s">
        <v>89</v>
      </c>
      <c r="AV235" s="11" t="s">
        <v>82</v>
      </c>
      <c r="AW235" s="11" t="s">
        <v>31</v>
      </c>
      <c r="AX235" s="11" t="s">
        <v>76</v>
      </c>
      <c r="AY235" s="153" t="s">
        <v>156</v>
      </c>
    </row>
    <row r="236" spans="2:65" s="12" customFormat="1">
      <c r="B236" s="158"/>
      <c r="D236" s="152" t="s">
        <v>160</v>
      </c>
      <c r="E236" s="159" t="s">
        <v>1</v>
      </c>
      <c r="F236" s="160" t="s">
        <v>2071</v>
      </c>
      <c r="H236" s="161">
        <v>0.32</v>
      </c>
      <c r="I236" s="162"/>
      <c r="L236" s="158"/>
      <c r="M236" s="163"/>
      <c r="T236" s="164"/>
      <c r="AT236" s="159" t="s">
        <v>160</v>
      </c>
      <c r="AU236" s="159" t="s">
        <v>89</v>
      </c>
      <c r="AV236" s="12" t="s">
        <v>89</v>
      </c>
      <c r="AW236" s="12" t="s">
        <v>31</v>
      </c>
      <c r="AX236" s="12" t="s">
        <v>76</v>
      </c>
      <c r="AY236" s="159" t="s">
        <v>156</v>
      </c>
    </row>
    <row r="237" spans="2:65" s="15" customFormat="1">
      <c r="B237" s="193"/>
      <c r="D237" s="152" t="s">
        <v>160</v>
      </c>
      <c r="E237" s="194" t="s">
        <v>1</v>
      </c>
      <c r="F237" s="195" t="s">
        <v>2072</v>
      </c>
      <c r="H237" s="196">
        <v>0.32</v>
      </c>
      <c r="I237" s="197"/>
      <c r="L237" s="193"/>
      <c r="M237" s="198"/>
      <c r="T237" s="199"/>
      <c r="AT237" s="194" t="s">
        <v>160</v>
      </c>
      <c r="AU237" s="194" t="s">
        <v>89</v>
      </c>
      <c r="AV237" s="15" t="s">
        <v>163</v>
      </c>
      <c r="AW237" s="15" t="s">
        <v>31</v>
      </c>
      <c r="AX237" s="15" t="s">
        <v>76</v>
      </c>
      <c r="AY237" s="194" t="s">
        <v>156</v>
      </c>
    </row>
    <row r="238" spans="2:65" s="11" customFormat="1">
      <c r="B238" s="151"/>
      <c r="D238" s="152" t="s">
        <v>160</v>
      </c>
      <c r="E238" s="153" t="s">
        <v>1</v>
      </c>
      <c r="F238" s="154" t="s">
        <v>526</v>
      </c>
      <c r="H238" s="153" t="s">
        <v>1</v>
      </c>
      <c r="I238" s="155"/>
      <c r="L238" s="151"/>
      <c r="M238" s="156"/>
      <c r="T238" s="157"/>
      <c r="AT238" s="153" t="s">
        <v>160</v>
      </c>
      <c r="AU238" s="153" t="s">
        <v>89</v>
      </c>
      <c r="AV238" s="11" t="s">
        <v>82</v>
      </c>
      <c r="AW238" s="11" t="s">
        <v>31</v>
      </c>
      <c r="AX238" s="11" t="s">
        <v>76</v>
      </c>
      <c r="AY238" s="153" t="s">
        <v>156</v>
      </c>
    </row>
    <row r="239" spans="2:65" s="12" customFormat="1">
      <c r="B239" s="158"/>
      <c r="D239" s="152" t="s">
        <v>160</v>
      </c>
      <c r="E239" s="159" t="s">
        <v>1</v>
      </c>
      <c r="F239" s="160" t="s">
        <v>2073</v>
      </c>
      <c r="H239" s="161">
        <v>9.5879999999999992</v>
      </c>
      <c r="I239" s="162"/>
      <c r="L239" s="158"/>
      <c r="M239" s="163"/>
      <c r="T239" s="164"/>
      <c r="AT239" s="159" t="s">
        <v>160</v>
      </c>
      <c r="AU239" s="159" t="s">
        <v>89</v>
      </c>
      <c r="AV239" s="12" t="s">
        <v>89</v>
      </c>
      <c r="AW239" s="12" t="s">
        <v>31</v>
      </c>
      <c r="AX239" s="12" t="s">
        <v>76</v>
      </c>
      <c r="AY239" s="159" t="s">
        <v>156</v>
      </c>
    </row>
    <row r="240" spans="2:65" s="12" customFormat="1">
      <c r="B240" s="158"/>
      <c r="D240" s="152" t="s">
        <v>160</v>
      </c>
      <c r="E240" s="159" t="s">
        <v>1</v>
      </c>
      <c r="F240" s="160" t="s">
        <v>2074</v>
      </c>
      <c r="H240" s="161">
        <v>5.5250000000000004</v>
      </c>
      <c r="I240" s="162"/>
      <c r="L240" s="158"/>
      <c r="M240" s="163"/>
      <c r="T240" s="164"/>
      <c r="AT240" s="159" t="s">
        <v>160</v>
      </c>
      <c r="AU240" s="159" t="s">
        <v>89</v>
      </c>
      <c r="AV240" s="12" t="s">
        <v>89</v>
      </c>
      <c r="AW240" s="12" t="s">
        <v>31</v>
      </c>
      <c r="AX240" s="12" t="s">
        <v>76</v>
      </c>
      <c r="AY240" s="159" t="s">
        <v>156</v>
      </c>
    </row>
    <row r="241" spans="2:65" s="12" customFormat="1">
      <c r="B241" s="158"/>
      <c r="D241" s="152" t="s">
        <v>160</v>
      </c>
      <c r="E241" s="159" t="s">
        <v>1</v>
      </c>
      <c r="F241" s="160" t="s">
        <v>1763</v>
      </c>
      <c r="H241" s="161">
        <v>-1.2</v>
      </c>
      <c r="I241" s="162"/>
      <c r="L241" s="158"/>
      <c r="M241" s="163"/>
      <c r="T241" s="164"/>
      <c r="AT241" s="159" t="s">
        <v>160</v>
      </c>
      <c r="AU241" s="159" t="s">
        <v>89</v>
      </c>
      <c r="AV241" s="12" t="s">
        <v>89</v>
      </c>
      <c r="AW241" s="12" t="s">
        <v>31</v>
      </c>
      <c r="AX241" s="12" t="s">
        <v>76</v>
      </c>
      <c r="AY241" s="159" t="s">
        <v>156</v>
      </c>
    </row>
    <row r="242" spans="2:65" s="12" customFormat="1">
      <c r="B242" s="158"/>
      <c r="D242" s="152" t="s">
        <v>160</v>
      </c>
      <c r="E242" s="159" t="s">
        <v>1</v>
      </c>
      <c r="F242" s="160" t="s">
        <v>2075</v>
      </c>
      <c r="H242" s="161">
        <v>11.375</v>
      </c>
      <c r="I242" s="162"/>
      <c r="L242" s="158"/>
      <c r="M242" s="163"/>
      <c r="T242" s="164"/>
      <c r="AT242" s="159" t="s">
        <v>160</v>
      </c>
      <c r="AU242" s="159" t="s">
        <v>89</v>
      </c>
      <c r="AV242" s="12" t="s">
        <v>89</v>
      </c>
      <c r="AW242" s="12" t="s">
        <v>31</v>
      </c>
      <c r="AX242" s="12" t="s">
        <v>76</v>
      </c>
      <c r="AY242" s="159" t="s">
        <v>156</v>
      </c>
    </row>
    <row r="243" spans="2:65" s="12" customFormat="1">
      <c r="B243" s="158"/>
      <c r="D243" s="152" t="s">
        <v>160</v>
      </c>
      <c r="E243" s="159" t="s">
        <v>1</v>
      </c>
      <c r="F243" s="160" t="s">
        <v>2076</v>
      </c>
      <c r="H243" s="161">
        <v>4.1280000000000001</v>
      </c>
      <c r="I243" s="162"/>
      <c r="L243" s="158"/>
      <c r="M243" s="163"/>
      <c r="T243" s="164"/>
      <c r="AT243" s="159" t="s">
        <v>160</v>
      </c>
      <c r="AU243" s="159" t="s">
        <v>89</v>
      </c>
      <c r="AV243" s="12" t="s">
        <v>89</v>
      </c>
      <c r="AW243" s="12" t="s">
        <v>31</v>
      </c>
      <c r="AX243" s="12" t="s">
        <v>76</v>
      </c>
      <c r="AY243" s="159" t="s">
        <v>156</v>
      </c>
    </row>
    <row r="244" spans="2:65" s="15" customFormat="1">
      <c r="B244" s="193"/>
      <c r="D244" s="152" t="s">
        <v>160</v>
      </c>
      <c r="E244" s="194" t="s">
        <v>1</v>
      </c>
      <c r="F244" s="195" t="s">
        <v>2039</v>
      </c>
      <c r="H244" s="196">
        <v>29.416</v>
      </c>
      <c r="I244" s="197"/>
      <c r="L244" s="193"/>
      <c r="M244" s="198"/>
      <c r="T244" s="199"/>
      <c r="AT244" s="194" t="s">
        <v>160</v>
      </c>
      <c r="AU244" s="194" t="s">
        <v>89</v>
      </c>
      <c r="AV244" s="15" t="s">
        <v>163</v>
      </c>
      <c r="AW244" s="15" t="s">
        <v>31</v>
      </c>
      <c r="AX244" s="15" t="s">
        <v>76</v>
      </c>
      <c r="AY244" s="194" t="s">
        <v>156</v>
      </c>
    </row>
    <row r="245" spans="2:65" s="12" customFormat="1">
      <c r="B245" s="158"/>
      <c r="D245" s="152" t="s">
        <v>160</v>
      </c>
      <c r="E245" s="159" t="s">
        <v>1</v>
      </c>
      <c r="F245" s="160" t="s">
        <v>2077</v>
      </c>
      <c r="H245" s="161">
        <v>8.7750000000000004</v>
      </c>
      <c r="I245" s="162"/>
      <c r="L245" s="158"/>
      <c r="M245" s="163"/>
      <c r="T245" s="164"/>
      <c r="AT245" s="159" t="s">
        <v>160</v>
      </c>
      <c r="AU245" s="159" t="s">
        <v>89</v>
      </c>
      <c r="AV245" s="12" t="s">
        <v>89</v>
      </c>
      <c r="AW245" s="12" t="s">
        <v>31</v>
      </c>
      <c r="AX245" s="12" t="s">
        <v>76</v>
      </c>
      <c r="AY245" s="159" t="s">
        <v>156</v>
      </c>
    </row>
    <row r="246" spans="2:65" s="15" customFormat="1">
      <c r="B246" s="193"/>
      <c r="D246" s="152" t="s">
        <v>160</v>
      </c>
      <c r="E246" s="194" t="s">
        <v>1</v>
      </c>
      <c r="F246" s="195" t="s">
        <v>2078</v>
      </c>
      <c r="H246" s="196">
        <v>8.7750000000000004</v>
      </c>
      <c r="I246" s="197"/>
      <c r="L246" s="193"/>
      <c r="M246" s="198"/>
      <c r="T246" s="199"/>
      <c r="AT246" s="194" t="s">
        <v>160</v>
      </c>
      <c r="AU246" s="194" t="s">
        <v>89</v>
      </c>
      <c r="AV246" s="15" t="s">
        <v>163</v>
      </c>
      <c r="AW246" s="15" t="s">
        <v>31</v>
      </c>
      <c r="AX246" s="15" t="s">
        <v>76</v>
      </c>
      <c r="AY246" s="194" t="s">
        <v>156</v>
      </c>
    </row>
    <row r="247" spans="2:65" s="13" customFormat="1">
      <c r="B247" s="165"/>
      <c r="D247" s="152" t="s">
        <v>160</v>
      </c>
      <c r="E247" s="166" t="s">
        <v>1</v>
      </c>
      <c r="F247" s="167" t="s">
        <v>161</v>
      </c>
      <c r="H247" s="168">
        <v>75.561000000000007</v>
      </c>
      <c r="I247" s="169"/>
      <c r="L247" s="165"/>
      <c r="M247" s="170"/>
      <c r="T247" s="171"/>
      <c r="AT247" s="166" t="s">
        <v>160</v>
      </c>
      <c r="AU247" s="166" t="s">
        <v>89</v>
      </c>
      <c r="AV247" s="13" t="s">
        <v>155</v>
      </c>
      <c r="AW247" s="13" t="s">
        <v>31</v>
      </c>
      <c r="AX247" s="13" t="s">
        <v>82</v>
      </c>
      <c r="AY247" s="166" t="s">
        <v>156</v>
      </c>
    </row>
    <row r="248" spans="2:65" s="1" customFormat="1" ht="37.9" customHeight="1">
      <c r="B248" s="136"/>
      <c r="C248" s="137" t="s">
        <v>330</v>
      </c>
      <c r="D248" s="137" t="s">
        <v>157</v>
      </c>
      <c r="E248" s="138" t="s">
        <v>2079</v>
      </c>
      <c r="F248" s="139" t="s">
        <v>2080</v>
      </c>
      <c r="G248" s="140" t="s">
        <v>178</v>
      </c>
      <c r="H248" s="141">
        <v>41.176000000000002</v>
      </c>
      <c r="I248" s="142"/>
      <c r="J248" s="143">
        <v>0</v>
      </c>
      <c r="K248" s="144"/>
      <c r="L248" s="32"/>
      <c r="M248" s="145" t="s">
        <v>1</v>
      </c>
      <c r="N248" s="146" t="s">
        <v>42</v>
      </c>
      <c r="P248" s="147">
        <f>O248*H248</f>
        <v>0</v>
      </c>
      <c r="Q248" s="147">
        <v>9.2219999999999996E-2</v>
      </c>
      <c r="R248" s="147">
        <f>Q248*H248</f>
        <v>3.7972507200000001</v>
      </c>
      <c r="S248" s="147">
        <v>0</v>
      </c>
      <c r="T248" s="148">
        <f>S248*H248</f>
        <v>0</v>
      </c>
      <c r="AR248" s="149" t="s">
        <v>155</v>
      </c>
      <c r="AT248" s="149" t="s">
        <v>157</v>
      </c>
      <c r="AU248" s="149" t="s">
        <v>89</v>
      </c>
      <c r="AY248" s="17" t="s">
        <v>156</v>
      </c>
      <c r="BE248" s="150">
        <f>IF(N248="základná",J248,0)</f>
        <v>0</v>
      </c>
      <c r="BF248" s="150">
        <f>IF(N248="znížená",J248,0)</f>
        <v>0</v>
      </c>
      <c r="BG248" s="150">
        <f>IF(N248="zákl. prenesená",J248,0)</f>
        <v>0</v>
      </c>
      <c r="BH248" s="150">
        <f>IF(N248="zníž. prenesená",J248,0)</f>
        <v>0</v>
      </c>
      <c r="BI248" s="150">
        <f>IF(N248="nulová",J248,0)</f>
        <v>0</v>
      </c>
      <c r="BJ248" s="17" t="s">
        <v>89</v>
      </c>
      <c r="BK248" s="150">
        <f>ROUND(I248*H248,2)</f>
        <v>0</v>
      </c>
      <c r="BL248" s="17" t="s">
        <v>155</v>
      </c>
      <c r="BM248" s="149" t="s">
        <v>2081</v>
      </c>
    </row>
    <row r="249" spans="2:65" s="11" customFormat="1">
      <c r="B249" s="151"/>
      <c r="D249" s="152" t="s">
        <v>160</v>
      </c>
      <c r="E249" s="153" t="s">
        <v>1</v>
      </c>
      <c r="F249" s="154" t="s">
        <v>2082</v>
      </c>
      <c r="H249" s="153" t="s">
        <v>1</v>
      </c>
      <c r="I249" s="155"/>
      <c r="L249" s="151"/>
      <c r="M249" s="156"/>
      <c r="T249" s="157"/>
      <c r="AT249" s="153" t="s">
        <v>160</v>
      </c>
      <c r="AU249" s="153" t="s">
        <v>89</v>
      </c>
      <c r="AV249" s="11" t="s">
        <v>82</v>
      </c>
      <c r="AW249" s="11" t="s">
        <v>31</v>
      </c>
      <c r="AX249" s="11" t="s">
        <v>76</v>
      </c>
      <c r="AY249" s="153" t="s">
        <v>156</v>
      </c>
    </row>
    <row r="250" spans="2:65" s="11" customFormat="1">
      <c r="B250" s="151"/>
      <c r="D250" s="152" t="s">
        <v>160</v>
      </c>
      <c r="E250" s="153" t="s">
        <v>1</v>
      </c>
      <c r="F250" s="154" t="s">
        <v>454</v>
      </c>
      <c r="H250" s="153" t="s">
        <v>1</v>
      </c>
      <c r="I250" s="155"/>
      <c r="L250" s="151"/>
      <c r="M250" s="156"/>
      <c r="T250" s="157"/>
      <c r="AT250" s="153" t="s">
        <v>160</v>
      </c>
      <c r="AU250" s="153" t="s">
        <v>89</v>
      </c>
      <c r="AV250" s="11" t="s">
        <v>82</v>
      </c>
      <c r="AW250" s="11" t="s">
        <v>31</v>
      </c>
      <c r="AX250" s="11" t="s">
        <v>76</v>
      </c>
      <c r="AY250" s="153" t="s">
        <v>156</v>
      </c>
    </row>
    <row r="251" spans="2:65" s="12" customFormat="1">
      <c r="B251" s="158"/>
      <c r="D251" s="152" t="s">
        <v>160</v>
      </c>
      <c r="E251" s="159" t="s">
        <v>1</v>
      </c>
      <c r="F251" s="160" t="s">
        <v>2083</v>
      </c>
      <c r="H251" s="161">
        <v>2.6</v>
      </c>
      <c r="I251" s="162"/>
      <c r="L251" s="158"/>
      <c r="M251" s="163"/>
      <c r="T251" s="164"/>
      <c r="AT251" s="159" t="s">
        <v>160</v>
      </c>
      <c r="AU251" s="159" t="s">
        <v>89</v>
      </c>
      <c r="AV251" s="12" t="s">
        <v>89</v>
      </c>
      <c r="AW251" s="12" t="s">
        <v>31</v>
      </c>
      <c r="AX251" s="12" t="s">
        <v>76</v>
      </c>
      <c r="AY251" s="159" t="s">
        <v>156</v>
      </c>
    </row>
    <row r="252" spans="2:65" s="12" customFormat="1">
      <c r="B252" s="158"/>
      <c r="D252" s="152" t="s">
        <v>160</v>
      </c>
      <c r="E252" s="159" t="s">
        <v>1</v>
      </c>
      <c r="F252" s="160" t="s">
        <v>2084</v>
      </c>
      <c r="H252" s="161">
        <v>9.1</v>
      </c>
      <c r="I252" s="162"/>
      <c r="L252" s="158"/>
      <c r="M252" s="163"/>
      <c r="T252" s="164"/>
      <c r="AT252" s="159" t="s">
        <v>160</v>
      </c>
      <c r="AU252" s="159" t="s">
        <v>89</v>
      </c>
      <c r="AV252" s="12" t="s">
        <v>89</v>
      </c>
      <c r="AW252" s="12" t="s">
        <v>31</v>
      </c>
      <c r="AX252" s="12" t="s">
        <v>76</v>
      </c>
      <c r="AY252" s="159" t="s">
        <v>156</v>
      </c>
    </row>
    <row r="253" spans="2:65" s="12" customFormat="1">
      <c r="B253" s="158"/>
      <c r="D253" s="152" t="s">
        <v>160</v>
      </c>
      <c r="E253" s="159" t="s">
        <v>1</v>
      </c>
      <c r="F253" s="160" t="s">
        <v>2085</v>
      </c>
      <c r="H253" s="161">
        <v>-1.5760000000000001</v>
      </c>
      <c r="I253" s="162"/>
      <c r="L253" s="158"/>
      <c r="M253" s="163"/>
      <c r="T253" s="164"/>
      <c r="AT253" s="159" t="s">
        <v>160</v>
      </c>
      <c r="AU253" s="159" t="s">
        <v>89</v>
      </c>
      <c r="AV253" s="12" t="s">
        <v>89</v>
      </c>
      <c r="AW253" s="12" t="s">
        <v>31</v>
      </c>
      <c r="AX253" s="12" t="s">
        <v>76</v>
      </c>
      <c r="AY253" s="159" t="s">
        <v>156</v>
      </c>
    </row>
    <row r="254" spans="2:65" s="12" customFormat="1">
      <c r="B254" s="158"/>
      <c r="D254" s="152" t="s">
        <v>160</v>
      </c>
      <c r="E254" s="159" t="s">
        <v>1</v>
      </c>
      <c r="F254" s="160" t="s">
        <v>2086</v>
      </c>
      <c r="H254" s="161">
        <v>3.9</v>
      </c>
      <c r="I254" s="162"/>
      <c r="L254" s="158"/>
      <c r="M254" s="163"/>
      <c r="T254" s="164"/>
      <c r="AT254" s="159" t="s">
        <v>160</v>
      </c>
      <c r="AU254" s="159" t="s">
        <v>89</v>
      </c>
      <c r="AV254" s="12" t="s">
        <v>89</v>
      </c>
      <c r="AW254" s="12" t="s">
        <v>31</v>
      </c>
      <c r="AX254" s="12" t="s">
        <v>76</v>
      </c>
      <c r="AY254" s="159" t="s">
        <v>156</v>
      </c>
    </row>
    <row r="255" spans="2:65" s="12" customFormat="1">
      <c r="B255" s="158"/>
      <c r="D255" s="152" t="s">
        <v>160</v>
      </c>
      <c r="E255" s="159" t="s">
        <v>1</v>
      </c>
      <c r="F255" s="160" t="s">
        <v>2087</v>
      </c>
      <c r="H255" s="161">
        <v>-1.7729999999999999</v>
      </c>
      <c r="I255" s="162"/>
      <c r="L255" s="158"/>
      <c r="M255" s="163"/>
      <c r="T255" s="164"/>
      <c r="AT255" s="159" t="s">
        <v>160</v>
      </c>
      <c r="AU255" s="159" t="s">
        <v>89</v>
      </c>
      <c r="AV255" s="12" t="s">
        <v>89</v>
      </c>
      <c r="AW255" s="12" t="s">
        <v>31</v>
      </c>
      <c r="AX255" s="12" t="s">
        <v>76</v>
      </c>
      <c r="AY255" s="159" t="s">
        <v>156</v>
      </c>
    </row>
    <row r="256" spans="2:65" s="15" customFormat="1">
      <c r="B256" s="193"/>
      <c r="D256" s="152" t="s">
        <v>160</v>
      </c>
      <c r="E256" s="194" t="s">
        <v>1</v>
      </c>
      <c r="F256" s="195" t="s">
        <v>1693</v>
      </c>
      <c r="H256" s="196">
        <v>12.250999999999999</v>
      </c>
      <c r="I256" s="197"/>
      <c r="L256" s="193"/>
      <c r="M256" s="198"/>
      <c r="T256" s="199"/>
      <c r="AT256" s="194" t="s">
        <v>160</v>
      </c>
      <c r="AU256" s="194" t="s">
        <v>89</v>
      </c>
      <c r="AV256" s="15" t="s">
        <v>163</v>
      </c>
      <c r="AW256" s="15" t="s">
        <v>31</v>
      </c>
      <c r="AX256" s="15" t="s">
        <v>76</v>
      </c>
      <c r="AY256" s="194" t="s">
        <v>156</v>
      </c>
    </row>
    <row r="257" spans="2:65" s="11" customFormat="1">
      <c r="B257" s="151"/>
      <c r="D257" s="152" t="s">
        <v>160</v>
      </c>
      <c r="E257" s="153" t="s">
        <v>1</v>
      </c>
      <c r="F257" s="154" t="s">
        <v>526</v>
      </c>
      <c r="H257" s="153" t="s">
        <v>1</v>
      </c>
      <c r="I257" s="155"/>
      <c r="L257" s="151"/>
      <c r="M257" s="156"/>
      <c r="T257" s="157"/>
      <c r="AT257" s="153" t="s">
        <v>160</v>
      </c>
      <c r="AU257" s="153" t="s">
        <v>89</v>
      </c>
      <c r="AV257" s="11" t="s">
        <v>82</v>
      </c>
      <c r="AW257" s="11" t="s">
        <v>31</v>
      </c>
      <c r="AX257" s="11" t="s">
        <v>76</v>
      </c>
      <c r="AY257" s="153" t="s">
        <v>156</v>
      </c>
    </row>
    <row r="258" spans="2:65" s="12" customFormat="1">
      <c r="B258" s="158"/>
      <c r="D258" s="152" t="s">
        <v>160</v>
      </c>
      <c r="E258" s="159" t="s">
        <v>1</v>
      </c>
      <c r="F258" s="160" t="s">
        <v>2088</v>
      </c>
      <c r="H258" s="161">
        <v>5.85</v>
      </c>
      <c r="I258" s="162"/>
      <c r="L258" s="158"/>
      <c r="M258" s="163"/>
      <c r="T258" s="164"/>
      <c r="AT258" s="159" t="s">
        <v>160</v>
      </c>
      <c r="AU258" s="159" t="s">
        <v>89</v>
      </c>
      <c r="AV258" s="12" t="s">
        <v>89</v>
      </c>
      <c r="AW258" s="12" t="s">
        <v>31</v>
      </c>
      <c r="AX258" s="12" t="s">
        <v>76</v>
      </c>
      <c r="AY258" s="159" t="s">
        <v>156</v>
      </c>
    </row>
    <row r="259" spans="2:65" s="12" customFormat="1">
      <c r="B259" s="158"/>
      <c r="D259" s="152" t="s">
        <v>160</v>
      </c>
      <c r="E259" s="159" t="s">
        <v>1</v>
      </c>
      <c r="F259" s="160" t="s">
        <v>2089</v>
      </c>
      <c r="H259" s="161">
        <v>6.5</v>
      </c>
      <c r="I259" s="162"/>
      <c r="L259" s="158"/>
      <c r="M259" s="163"/>
      <c r="T259" s="164"/>
      <c r="AT259" s="159" t="s">
        <v>160</v>
      </c>
      <c r="AU259" s="159" t="s">
        <v>89</v>
      </c>
      <c r="AV259" s="12" t="s">
        <v>89</v>
      </c>
      <c r="AW259" s="12" t="s">
        <v>31</v>
      </c>
      <c r="AX259" s="12" t="s">
        <v>76</v>
      </c>
      <c r="AY259" s="159" t="s">
        <v>156</v>
      </c>
    </row>
    <row r="260" spans="2:65" s="12" customFormat="1">
      <c r="B260" s="158"/>
      <c r="D260" s="152" t="s">
        <v>160</v>
      </c>
      <c r="E260" s="159" t="s">
        <v>1</v>
      </c>
      <c r="F260" s="160" t="s">
        <v>2090</v>
      </c>
      <c r="H260" s="161">
        <v>5.2</v>
      </c>
      <c r="I260" s="162"/>
      <c r="L260" s="158"/>
      <c r="M260" s="163"/>
      <c r="T260" s="164"/>
      <c r="AT260" s="159" t="s">
        <v>160</v>
      </c>
      <c r="AU260" s="159" t="s">
        <v>89</v>
      </c>
      <c r="AV260" s="12" t="s">
        <v>89</v>
      </c>
      <c r="AW260" s="12" t="s">
        <v>31</v>
      </c>
      <c r="AX260" s="12" t="s">
        <v>76</v>
      </c>
      <c r="AY260" s="159" t="s">
        <v>156</v>
      </c>
    </row>
    <row r="261" spans="2:65" s="15" customFormat="1">
      <c r="B261" s="193"/>
      <c r="D261" s="152" t="s">
        <v>160</v>
      </c>
      <c r="E261" s="194" t="s">
        <v>1</v>
      </c>
      <c r="F261" s="195" t="s">
        <v>2091</v>
      </c>
      <c r="H261" s="196">
        <v>17.55</v>
      </c>
      <c r="I261" s="197"/>
      <c r="L261" s="193"/>
      <c r="M261" s="198"/>
      <c r="T261" s="199"/>
      <c r="AT261" s="194" t="s">
        <v>160</v>
      </c>
      <c r="AU261" s="194" t="s">
        <v>89</v>
      </c>
      <c r="AV261" s="15" t="s">
        <v>163</v>
      </c>
      <c r="AW261" s="15" t="s">
        <v>31</v>
      </c>
      <c r="AX261" s="15" t="s">
        <v>76</v>
      </c>
      <c r="AY261" s="194" t="s">
        <v>156</v>
      </c>
    </row>
    <row r="262" spans="2:65" s="11" customFormat="1">
      <c r="B262" s="151"/>
      <c r="D262" s="152" t="s">
        <v>160</v>
      </c>
      <c r="E262" s="153" t="s">
        <v>1</v>
      </c>
      <c r="F262" s="154" t="s">
        <v>2092</v>
      </c>
      <c r="H262" s="153" t="s">
        <v>1</v>
      </c>
      <c r="I262" s="155"/>
      <c r="L262" s="151"/>
      <c r="M262" s="156"/>
      <c r="T262" s="157"/>
      <c r="AT262" s="153" t="s">
        <v>160</v>
      </c>
      <c r="AU262" s="153" t="s">
        <v>89</v>
      </c>
      <c r="AV262" s="11" t="s">
        <v>82</v>
      </c>
      <c r="AW262" s="11" t="s">
        <v>31</v>
      </c>
      <c r="AX262" s="11" t="s">
        <v>76</v>
      </c>
      <c r="AY262" s="153" t="s">
        <v>156</v>
      </c>
    </row>
    <row r="263" spans="2:65" s="12" customFormat="1">
      <c r="B263" s="158"/>
      <c r="D263" s="152" t="s">
        <v>160</v>
      </c>
      <c r="E263" s="159" t="s">
        <v>1</v>
      </c>
      <c r="F263" s="160" t="s">
        <v>2093</v>
      </c>
      <c r="H263" s="161">
        <v>11.375</v>
      </c>
      <c r="I263" s="162"/>
      <c r="L263" s="158"/>
      <c r="M263" s="163"/>
      <c r="T263" s="164"/>
      <c r="AT263" s="159" t="s">
        <v>160</v>
      </c>
      <c r="AU263" s="159" t="s">
        <v>89</v>
      </c>
      <c r="AV263" s="12" t="s">
        <v>89</v>
      </c>
      <c r="AW263" s="12" t="s">
        <v>31</v>
      </c>
      <c r="AX263" s="12" t="s">
        <v>76</v>
      </c>
      <c r="AY263" s="159" t="s">
        <v>156</v>
      </c>
    </row>
    <row r="264" spans="2:65" s="15" customFormat="1">
      <c r="B264" s="193"/>
      <c r="D264" s="152" t="s">
        <v>160</v>
      </c>
      <c r="E264" s="194" t="s">
        <v>1</v>
      </c>
      <c r="F264" s="195" t="s">
        <v>1695</v>
      </c>
      <c r="H264" s="196">
        <v>11.375</v>
      </c>
      <c r="I264" s="197"/>
      <c r="L264" s="193"/>
      <c r="M264" s="198"/>
      <c r="T264" s="199"/>
      <c r="AT264" s="194" t="s">
        <v>160</v>
      </c>
      <c r="AU264" s="194" t="s">
        <v>89</v>
      </c>
      <c r="AV264" s="15" t="s">
        <v>163</v>
      </c>
      <c r="AW264" s="15" t="s">
        <v>31</v>
      </c>
      <c r="AX264" s="15" t="s">
        <v>76</v>
      </c>
      <c r="AY264" s="194" t="s">
        <v>156</v>
      </c>
    </row>
    <row r="265" spans="2:65" s="13" customFormat="1">
      <c r="B265" s="165"/>
      <c r="D265" s="152" t="s">
        <v>160</v>
      </c>
      <c r="E265" s="166" t="s">
        <v>1</v>
      </c>
      <c r="F265" s="167" t="s">
        <v>161</v>
      </c>
      <c r="H265" s="168">
        <v>41.176000000000002</v>
      </c>
      <c r="I265" s="169"/>
      <c r="L265" s="165"/>
      <c r="M265" s="170"/>
      <c r="T265" s="171"/>
      <c r="AT265" s="166" t="s">
        <v>160</v>
      </c>
      <c r="AU265" s="166" t="s">
        <v>89</v>
      </c>
      <c r="AV265" s="13" t="s">
        <v>155</v>
      </c>
      <c r="AW265" s="13" t="s">
        <v>31</v>
      </c>
      <c r="AX265" s="13" t="s">
        <v>82</v>
      </c>
      <c r="AY265" s="166" t="s">
        <v>156</v>
      </c>
    </row>
    <row r="266" spans="2:65" s="1" customFormat="1" ht="37.9" customHeight="1">
      <c r="B266" s="136"/>
      <c r="C266" s="137" t="s">
        <v>172</v>
      </c>
      <c r="D266" s="137" t="s">
        <v>157</v>
      </c>
      <c r="E266" s="138" t="s">
        <v>2094</v>
      </c>
      <c r="F266" s="139" t="s">
        <v>2095</v>
      </c>
      <c r="G266" s="140" t="s">
        <v>178</v>
      </c>
      <c r="H266" s="141">
        <v>169</v>
      </c>
      <c r="I266" s="142"/>
      <c r="J266" s="143">
        <v>0</v>
      </c>
      <c r="K266" s="144"/>
      <c r="L266" s="32"/>
      <c r="M266" s="145" t="s">
        <v>1</v>
      </c>
      <c r="N266" s="146" t="s">
        <v>42</v>
      </c>
      <c r="P266" s="147">
        <f>O266*H266</f>
        <v>0</v>
      </c>
      <c r="Q266" s="147">
        <v>0.11069</v>
      </c>
      <c r="R266" s="147">
        <f>Q266*H266</f>
        <v>18.706609999999998</v>
      </c>
      <c r="S266" s="147">
        <v>0</v>
      </c>
      <c r="T266" s="148">
        <f>S266*H266</f>
        <v>0</v>
      </c>
      <c r="AR266" s="149" t="s">
        <v>155</v>
      </c>
      <c r="AT266" s="149" t="s">
        <v>157</v>
      </c>
      <c r="AU266" s="149" t="s">
        <v>89</v>
      </c>
      <c r="AY266" s="17" t="s">
        <v>156</v>
      </c>
      <c r="BE266" s="150">
        <f>IF(N266="základná",J266,0)</f>
        <v>0</v>
      </c>
      <c r="BF266" s="150">
        <f>IF(N266="znížená",J266,0)</f>
        <v>0</v>
      </c>
      <c r="BG266" s="150">
        <f>IF(N266="zákl. prenesená",J266,0)</f>
        <v>0</v>
      </c>
      <c r="BH266" s="150">
        <f>IF(N266="zníž. prenesená",J266,0)</f>
        <v>0</v>
      </c>
      <c r="BI266" s="150">
        <f>IF(N266="nulová",J266,0)</f>
        <v>0</v>
      </c>
      <c r="BJ266" s="17" t="s">
        <v>89</v>
      </c>
      <c r="BK266" s="150">
        <f>ROUND(I266*H266,2)</f>
        <v>0</v>
      </c>
      <c r="BL266" s="17" t="s">
        <v>155</v>
      </c>
      <c r="BM266" s="149" t="s">
        <v>2096</v>
      </c>
    </row>
    <row r="267" spans="2:65" s="11" customFormat="1">
      <c r="B267" s="151"/>
      <c r="D267" s="152" t="s">
        <v>160</v>
      </c>
      <c r="E267" s="153" t="s">
        <v>1</v>
      </c>
      <c r="F267" s="154" t="s">
        <v>2097</v>
      </c>
      <c r="H267" s="153" t="s">
        <v>1</v>
      </c>
      <c r="I267" s="155"/>
      <c r="L267" s="151"/>
      <c r="M267" s="156"/>
      <c r="T267" s="157"/>
      <c r="AT267" s="153" t="s">
        <v>160</v>
      </c>
      <c r="AU267" s="153" t="s">
        <v>89</v>
      </c>
      <c r="AV267" s="11" t="s">
        <v>82</v>
      </c>
      <c r="AW267" s="11" t="s">
        <v>31</v>
      </c>
      <c r="AX267" s="11" t="s">
        <v>76</v>
      </c>
      <c r="AY267" s="153" t="s">
        <v>156</v>
      </c>
    </row>
    <row r="268" spans="2:65" s="11" customFormat="1">
      <c r="B268" s="151"/>
      <c r="D268" s="152" t="s">
        <v>160</v>
      </c>
      <c r="E268" s="153" t="s">
        <v>1</v>
      </c>
      <c r="F268" s="154" t="s">
        <v>454</v>
      </c>
      <c r="H268" s="153" t="s">
        <v>1</v>
      </c>
      <c r="I268" s="155"/>
      <c r="L268" s="151"/>
      <c r="M268" s="156"/>
      <c r="T268" s="157"/>
      <c r="AT268" s="153" t="s">
        <v>160</v>
      </c>
      <c r="AU268" s="153" t="s">
        <v>89</v>
      </c>
      <c r="AV268" s="11" t="s">
        <v>82</v>
      </c>
      <c r="AW268" s="11" t="s">
        <v>31</v>
      </c>
      <c r="AX268" s="11" t="s">
        <v>76</v>
      </c>
      <c r="AY268" s="153" t="s">
        <v>156</v>
      </c>
    </row>
    <row r="269" spans="2:65" s="12" customFormat="1">
      <c r="B269" s="158"/>
      <c r="D269" s="152" t="s">
        <v>160</v>
      </c>
      <c r="E269" s="159" t="s">
        <v>1</v>
      </c>
      <c r="F269" s="160" t="s">
        <v>2098</v>
      </c>
      <c r="H269" s="161">
        <v>2.73</v>
      </c>
      <c r="I269" s="162"/>
      <c r="L269" s="158"/>
      <c r="M269" s="163"/>
      <c r="T269" s="164"/>
      <c r="AT269" s="159" t="s">
        <v>160</v>
      </c>
      <c r="AU269" s="159" t="s">
        <v>89</v>
      </c>
      <c r="AV269" s="12" t="s">
        <v>89</v>
      </c>
      <c r="AW269" s="12" t="s">
        <v>31</v>
      </c>
      <c r="AX269" s="12" t="s">
        <v>76</v>
      </c>
      <c r="AY269" s="159" t="s">
        <v>156</v>
      </c>
    </row>
    <row r="270" spans="2:65" s="12" customFormat="1">
      <c r="B270" s="158"/>
      <c r="D270" s="152" t="s">
        <v>160</v>
      </c>
      <c r="E270" s="159" t="s">
        <v>1</v>
      </c>
      <c r="F270" s="160" t="s">
        <v>2099</v>
      </c>
      <c r="H270" s="161">
        <v>13.65</v>
      </c>
      <c r="I270" s="162"/>
      <c r="L270" s="158"/>
      <c r="M270" s="163"/>
      <c r="T270" s="164"/>
      <c r="AT270" s="159" t="s">
        <v>160</v>
      </c>
      <c r="AU270" s="159" t="s">
        <v>89</v>
      </c>
      <c r="AV270" s="12" t="s">
        <v>89</v>
      </c>
      <c r="AW270" s="12" t="s">
        <v>31</v>
      </c>
      <c r="AX270" s="12" t="s">
        <v>76</v>
      </c>
      <c r="AY270" s="159" t="s">
        <v>156</v>
      </c>
    </row>
    <row r="271" spans="2:65" s="12" customFormat="1">
      <c r="B271" s="158"/>
      <c r="D271" s="152" t="s">
        <v>160</v>
      </c>
      <c r="E271" s="159" t="s">
        <v>1</v>
      </c>
      <c r="F271" s="160" t="s">
        <v>2100</v>
      </c>
      <c r="H271" s="161">
        <v>9.1</v>
      </c>
      <c r="I271" s="162"/>
      <c r="L271" s="158"/>
      <c r="M271" s="163"/>
      <c r="T271" s="164"/>
      <c r="AT271" s="159" t="s">
        <v>160</v>
      </c>
      <c r="AU271" s="159" t="s">
        <v>89</v>
      </c>
      <c r="AV271" s="12" t="s">
        <v>89</v>
      </c>
      <c r="AW271" s="12" t="s">
        <v>31</v>
      </c>
      <c r="AX271" s="12" t="s">
        <v>76</v>
      </c>
      <c r="AY271" s="159" t="s">
        <v>156</v>
      </c>
    </row>
    <row r="272" spans="2:65" s="12" customFormat="1">
      <c r="B272" s="158"/>
      <c r="D272" s="152" t="s">
        <v>160</v>
      </c>
      <c r="E272" s="159" t="s">
        <v>1</v>
      </c>
      <c r="F272" s="160" t="s">
        <v>473</v>
      </c>
      <c r="H272" s="161">
        <v>-1.6</v>
      </c>
      <c r="I272" s="162"/>
      <c r="L272" s="158"/>
      <c r="M272" s="163"/>
      <c r="T272" s="164"/>
      <c r="AT272" s="159" t="s">
        <v>160</v>
      </c>
      <c r="AU272" s="159" t="s">
        <v>89</v>
      </c>
      <c r="AV272" s="12" t="s">
        <v>89</v>
      </c>
      <c r="AW272" s="12" t="s">
        <v>31</v>
      </c>
      <c r="AX272" s="12" t="s">
        <v>76</v>
      </c>
      <c r="AY272" s="159" t="s">
        <v>156</v>
      </c>
    </row>
    <row r="273" spans="2:51" s="12" customFormat="1">
      <c r="B273" s="158"/>
      <c r="D273" s="152" t="s">
        <v>160</v>
      </c>
      <c r="E273" s="159" t="s">
        <v>1</v>
      </c>
      <c r="F273" s="160" t="s">
        <v>2101</v>
      </c>
      <c r="H273" s="161">
        <v>3.9</v>
      </c>
      <c r="I273" s="162"/>
      <c r="L273" s="158"/>
      <c r="M273" s="163"/>
      <c r="T273" s="164"/>
      <c r="AT273" s="159" t="s">
        <v>160</v>
      </c>
      <c r="AU273" s="159" t="s">
        <v>89</v>
      </c>
      <c r="AV273" s="12" t="s">
        <v>89</v>
      </c>
      <c r="AW273" s="12" t="s">
        <v>31</v>
      </c>
      <c r="AX273" s="12" t="s">
        <v>76</v>
      </c>
      <c r="AY273" s="159" t="s">
        <v>156</v>
      </c>
    </row>
    <row r="274" spans="2:51" s="12" customFormat="1">
      <c r="B274" s="158"/>
      <c r="D274" s="152" t="s">
        <v>160</v>
      </c>
      <c r="E274" s="159" t="s">
        <v>1</v>
      </c>
      <c r="F274" s="160" t="s">
        <v>532</v>
      </c>
      <c r="H274" s="161">
        <v>-1.8</v>
      </c>
      <c r="I274" s="162"/>
      <c r="L274" s="158"/>
      <c r="M274" s="163"/>
      <c r="T274" s="164"/>
      <c r="AT274" s="159" t="s">
        <v>160</v>
      </c>
      <c r="AU274" s="159" t="s">
        <v>89</v>
      </c>
      <c r="AV274" s="12" t="s">
        <v>89</v>
      </c>
      <c r="AW274" s="12" t="s">
        <v>31</v>
      </c>
      <c r="AX274" s="12" t="s">
        <v>76</v>
      </c>
      <c r="AY274" s="159" t="s">
        <v>156</v>
      </c>
    </row>
    <row r="275" spans="2:51" s="12" customFormat="1">
      <c r="B275" s="158"/>
      <c r="D275" s="152" t="s">
        <v>160</v>
      </c>
      <c r="E275" s="159" t="s">
        <v>1</v>
      </c>
      <c r="F275" s="160" t="s">
        <v>2102</v>
      </c>
      <c r="H275" s="161">
        <v>35.1</v>
      </c>
      <c r="I275" s="162"/>
      <c r="L275" s="158"/>
      <c r="M275" s="163"/>
      <c r="T275" s="164"/>
      <c r="AT275" s="159" t="s">
        <v>160</v>
      </c>
      <c r="AU275" s="159" t="s">
        <v>89</v>
      </c>
      <c r="AV275" s="12" t="s">
        <v>89</v>
      </c>
      <c r="AW275" s="12" t="s">
        <v>31</v>
      </c>
      <c r="AX275" s="12" t="s">
        <v>76</v>
      </c>
      <c r="AY275" s="159" t="s">
        <v>156</v>
      </c>
    </row>
    <row r="276" spans="2:51" s="15" customFormat="1">
      <c r="B276" s="193"/>
      <c r="D276" s="152" t="s">
        <v>160</v>
      </c>
      <c r="E276" s="194" t="s">
        <v>1</v>
      </c>
      <c r="F276" s="195" t="s">
        <v>1693</v>
      </c>
      <c r="H276" s="196">
        <v>61.08</v>
      </c>
      <c r="I276" s="197"/>
      <c r="L276" s="193"/>
      <c r="M276" s="198"/>
      <c r="T276" s="199"/>
      <c r="AT276" s="194" t="s">
        <v>160</v>
      </c>
      <c r="AU276" s="194" t="s">
        <v>89</v>
      </c>
      <c r="AV276" s="15" t="s">
        <v>163</v>
      </c>
      <c r="AW276" s="15" t="s">
        <v>31</v>
      </c>
      <c r="AX276" s="15" t="s">
        <v>76</v>
      </c>
      <c r="AY276" s="194" t="s">
        <v>156</v>
      </c>
    </row>
    <row r="277" spans="2:51" s="11" customFormat="1">
      <c r="B277" s="151"/>
      <c r="D277" s="152" t="s">
        <v>160</v>
      </c>
      <c r="E277" s="153" t="s">
        <v>1</v>
      </c>
      <c r="F277" s="154" t="s">
        <v>2097</v>
      </c>
      <c r="H277" s="153" t="s">
        <v>1</v>
      </c>
      <c r="I277" s="155"/>
      <c r="L277" s="151"/>
      <c r="M277" s="156"/>
      <c r="T277" s="157"/>
      <c r="AT277" s="153" t="s">
        <v>160</v>
      </c>
      <c r="AU277" s="153" t="s">
        <v>89</v>
      </c>
      <c r="AV277" s="11" t="s">
        <v>82</v>
      </c>
      <c r="AW277" s="11" t="s">
        <v>31</v>
      </c>
      <c r="AX277" s="11" t="s">
        <v>76</v>
      </c>
      <c r="AY277" s="153" t="s">
        <v>156</v>
      </c>
    </row>
    <row r="278" spans="2:51" s="11" customFormat="1">
      <c r="B278" s="151"/>
      <c r="D278" s="152" t="s">
        <v>160</v>
      </c>
      <c r="E278" s="153" t="s">
        <v>1</v>
      </c>
      <c r="F278" s="154" t="s">
        <v>526</v>
      </c>
      <c r="H278" s="153" t="s">
        <v>1</v>
      </c>
      <c r="I278" s="155"/>
      <c r="L278" s="151"/>
      <c r="M278" s="156"/>
      <c r="T278" s="157"/>
      <c r="AT278" s="153" t="s">
        <v>160</v>
      </c>
      <c r="AU278" s="153" t="s">
        <v>89</v>
      </c>
      <c r="AV278" s="11" t="s">
        <v>82</v>
      </c>
      <c r="AW278" s="11" t="s">
        <v>31</v>
      </c>
      <c r="AX278" s="11" t="s">
        <v>76</v>
      </c>
      <c r="AY278" s="153" t="s">
        <v>156</v>
      </c>
    </row>
    <row r="279" spans="2:51" s="12" customFormat="1">
      <c r="B279" s="158"/>
      <c r="D279" s="152" t="s">
        <v>160</v>
      </c>
      <c r="E279" s="159" t="s">
        <v>1</v>
      </c>
      <c r="F279" s="160" t="s">
        <v>2103</v>
      </c>
      <c r="H279" s="161">
        <v>33.963000000000001</v>
      </c>
      <c r="I279" s="162"/>
      <c r="L279" s="158"/>
      <c r="M279" s="163"/>
      <c r="T279" s="164"/>
      <c r="AT279" s="159" t="s">
        <v>160</v>
      </c>
      <c r="AU279" s="159" t="s">
        <v>89</v>
      </c>
      <c r="AV279" s="12" t="s">
        <v>89</v>
      </c>
      <c r="AW279" s="12" t="s">
        <v>31</v>
      </c>
      <c r="AX279" s="12" t="s">
        <v>76</v>
      </c>
      <c r="AY279" s="159" t="s">
        <v>156</v>
      </c>
    </row>
    <row r="280" spans="2:51" s="12" customFormat="1">
      <c r="B280" s="158"/>
      <c r="D280" s="152" t="s">
        <v>160</v>
      </c>
      <c r="E280" s="159" t="s">
        <v>1</v>
      </c>
      <c r="F280" s="160" t="s">
        <v>2104</v>
      </c>
      <c r="H280" s="161">
        <v>4.875</v>
      </c>
      <c r="I280" s="162"/>
      <c r="L280" s="158"/>
      <c r="M280" s="163"/>
      <c r="T280" s="164"/>
      <c r="AT280" s="159" t="s">
        <v>160</v>
      </c>
      <c r="AU280" s="159" t="s">
        <v>89</v>
      </c>
      <c r="AV280" s="12" t="s">
        <v>89</v>
      </c>
      <c r="AW280" s="12" t="s">
        <v>31</v>
      </c>
      <c r="AX280" s="12" t="s">
        <v>76</v>
      </c>
      <c r="AY280" s="159" t="s">
        <v>156</v>
      </c>
    </row>
    <row r="281" spans="2:51" s="12" customFormat="1">
      <c r="B281" s="158"/>
      <c r="D281" s="152" t="s">
        <v>160</v>
      </c>
      <c r="E281" s="159" t="s">
        <v>1</v>
      </c>
      <c r="F281" s="160" t="s">
        <v>2105</v>
      </c>
      <c r="H281" s="161">
        <v>22.75</v>
      </c>
      <c r="I281" s="162"/>
      <c r="L281" s="158"/>
      <c r="M281" s="163"/>
      <c r="T281" s="164"/>
      <c r="AT281" s="159" t="s">
        <v>160</v>
      </c>
      <c r="AU281" s="159" t="s">
        <v>89</v>
      </c>
      <c r="AV281" s="12" t="s">
        <v>89</v>
      </c>
      <c r="AW281" s="12" t="s">
        <v>31</v>
      </c>
      <c r="AX281" s="12" t="s">
        <v>76</v>
      </c>
      <c r="AY281" s="159" t="s">
        <v>156</v>
      </c>
    </row>
    <row r="282" spans="2:51" s="12" customFormat="1">
      <c r="B282" s="158"/>
      <c r="D282" s="152" t="s">
        <v>160</v>
      </c>
      <c r="E282" s="159" t="s">
        <v>1</v>
      </c>
      <c r="F282" s="160" t="s">
        <v>2106</v>
      </c>
      <c r="H282" s="161">
        <v>-4.32</v>
      </c>
      <c r="I282" s="162"/>
      <c r="L282" s="158"/>
      <c r="M282" s="163"/>
      <c r="T282" s="164"/>
      <c r="AT282" s="159" t="s">
        <v>160</v>
      </c>
      <c r="AU282" s="159" t="s">
        <v>89</v>
      </c>
      <c r="AV282" s="12" t="s">
        <v>89</v>
      </c>
      <c r="AW282" s="12" t="s">
        <v>31</v>
      </c>
      <c r="AX282" s="12" t="s">
        <v>76</v>
      </c>
      <c r="AY282" s="159" t="s">
        <v>156</v>
      </c>
    </row>
    <row r="283" spans="2:51" s="12" customFormat="1">
      <c r="B283" s="158"/>
      <c r="D283" s="152" t="s">
        <v>160</v>
      </c>
      <c r="E283" s="159" t="s">
        <v>1</v>
      </c>
      <c r="F283" s="160" t="s">
        <v>2107</v>
      </c>
      <c r="H283" s="161">
        <v>6.91</v>
      </c>
      <c r="I283" s="162"/>
      <c r="L283" s="158"/>
      <c r="M283" s="163"/>
      <c r="T283" s="164"/>
      <c r="AT283" s="159" t="s">
        <v>160</v>
      </c>
      <c r="AU283" s="159" t="s">
        <v>89</v>
      </c>
      <c r="AV283" s="12" t="s">
        <v>89</v>
      </c>
      <c r="AW283" s="12" t="s">
        <v>31</v>
      </c>
      <c r="AX283" s="12" t="s">
        <v>76</v>
      </c>
      <c r="AY283" s="159" t="s">
        <v>156</v>
      </c>
    </row>
    <row r="284" spans="2:51" s="12" customFormat="1">
      <c r="B284" s="158"/>
      <c r="D284" s="152" t="s">
        <v>160</v>
      </c>
      <c r="E284" s="159" t="s">
        <v>1</v>
      </c>
      <c r="F284" s="160" t="s">
        <v>2108</v>
      </c>
      <c r="H284" s="161">
        <v>22.75</v>
      </c>
      <c r="I284" s="162"/>
      <c r="L284" s="158"/>
      <c r="M284" s="163"/>
      <c r="T284" s="164"/>
      <c r="AT284" s="159" t="s">
        <v>160</v>
      </c>
      <c r="AU284" s="159" t="s">
        <v>89</v>
      </c>
      <c r="AV284" s="12" t="s">
        <v>89</v>
      </c>
      <c r="AW284" s="12" t="s">
        <v>31</v>
      </c>
      <c r="AX284" s="12" t="s">
        <v>76</v>
      </c>
      <c r="AY284" s="159" t="s">
        <v>156</v>
      </c>
    </row>
    <row r="285" spans="2:51" s="12" customFormat="1">
      <c r="B285" s="158"/>
      <c r="D285" s="152" t="s">
        <v>160</v>
      </c>
      <c r="E285" s="159" t="s">
        <v>1</v>
      </c>
      <c r="F285" s="160" t="s">
        <v>2106</v>
      </c>
      <c r="H285" s="161">
        <v>-4.32</v>
      </c>
      <c r="I285" s="162"/>
      <c r="L285" s="158"/>
      <c r="M285" s="163"/>
      <c r="T285" s="164"/>
      <c r="AT285" s="159" t="s">
        <v>160</v>
      </c>
      <c r="AU285" s="159" t="s">
        <v>89</v>
      </c>
      <c r="AV285" s="12" t="s">
        <v>89</v>
      </c>
      <c r="AW285" s="12" t="s">
        <v>31</v>
      </c>
      <c r="AX285" s="12" t="s">
        <v>76</v>
      </c>
      <c r="AY285" s="159" t="s">
        <v>156</v>
      </c>
    </row>
    <row r="286" spans="2:51" s="12" customFormat="1">
      <c r="B286" s="158"/>
      <c r="D286" s="152" t="s">
        <v>160</v>
      </c>
      <c r="E286" s="159" t="s">
        <v>1</v>
      </c>
      <c r="F286" s="160" t="s">
        <v>2109</v>
      </c>
      <c r="H286" s="161">
        <v>4.7130000000000001</v>
      </c>
      <c r="I286" s="162"/>
      <c r="L286" s="158"/>
      <c r="M286" s="163"/>
      <c r="T286" s="164"/>
      <c r="AT286" s="159" t="s">
        <v>160</v>
      </c>
      <c r="AU286" s="159" t="s">
        <v>89</v>
      </c>
      <c r="AV286" s="12" t="s">
        <v>89</v>
      </c>
      <c r="AW286" s="12" t="s">
        <v>31</v>
      </c>
      <c r="AX286" s="12" t="s">
        <v>76</v>
      </c>
      <c r="AY286" s="159" t="s">
        <v>156</v>
      </c>
    </row>
    <row r="287" spans="2:51" s="12" customFormat="1">
      <c r="B287" s="158"/>
      <c r="D287" s="152" t="s">
        <v>160</v>
      </c>
      <c r="E287" s="159" t="s">
        <v>1</v>
      </c>
      <c r="F287" s="160" t="s">
        <v>2110</v>
      </c>
      <c r="H287" s="161">
        <v>3.9</v>
      </c>
      <c r="I287" s="162"/>
      <c r="L287" s="158"/>
      <c r="M287" s="163"/>
      <c r="T287" s="164"/>
      <c r="AT287" s="159" t="s">
        <v>160</v>
      </c>
      <c r="AU287" s="159" t="s">
        <v>89</v>
      </c>
      <c r="AV287" s="12" t="s">
        <v>89</v>
      </c>
      <c r="AW287" s="12" t="s">
        <v>31</v>
      </c>
      <c r="AX287" s="12" t="s">
        <v>76</v>
      </c>
      <c r="AY287" s="159" t="s">
        <v>156</v>
      </c>
    </row>
    <row r="288" spans="2:51" s="12" customFormat="1">
      <c r="B288" s="158"/>
      <c r="D288" s="152" t="s">
        <v>160</v>
      </c>
      <c r="E288" s="159" t="s">
        <v>1</v>
      </c>
      <c r="F288" s="160" t="s">
        <v>473</v>
      </c>
      <c r="H288" s="161">
        <v>-1.6</v>
      </c>
      <c r="I288" s="162"/>
      <c r="L288" s="158"/>
      <c r="M288" s="163"/>
      <c r="T288" s="164"/>
      <c r="AT288" s="159" t="s">
        <v>160</v>
      </c>
      <c r="AU288" s="159" t="s">
        <v>89</v>
      </c>
      <c r="AV288" s="12" t="s">
        <v>89</v>
      </c>
      <c r="AW288" s="12" t="s">
        <v>31</v>
      </c>
      <c r="AX288" s="12" t="s">
        <v>76</v>
      </c>
      <c r="AY288" s="159" t="s">
        <v>156</v>
      </c>
    </row>
    <row r="289" spans="2:65" s="12" customFormat="1">
      <c r="B289" s="158"/>
      <c r="D289" s="152" t="s">
        <v>160</v>
      </c>
      <c r="E289" s="159" t="s">
        <v>1</v>
      </c>
      <c r="F289" s="160" t="s">
        <v>2111</v>
      </c>
      <c r="H289" s="161">
        <v>9.75</v>
      </c>
      <c r="I289" s="162"/>
      <c r="L289" s="158"/>
      <c r="M289" s="163"/>
      <c r="T289" s="164"/>
      <c r="AT289" s="159" t="s">
        <v>160</v>
      </c>
      <c r="AU289" s="159" t="s">
        <v>89</v>
      </c>
      <c r="AV289" s="12" t="s">
        <v>89</v>
      </c>
      <c r="AW289" s="12" t="s">
        <v>31</v>
      </c>
      <c r="AX289" s="12" t="s">
        <v>76</v>
      </c>
      <c r="AY289" s="159" t="s">
        <v>156</v>
      </c>
    </row>
    <row r="290" spans="2:65" s="15" customFormat="1">
      <c r="B290" s="193"/>
      <c r="D290" s="152" t="s">
        <v>160</v>
      </c>
      <c r="E290" s="194" t="s">
        <v>1</v>
      </c>
      <c r="F290" s="195" t="s">
        <v>1694</v>
      </c>
      <c r="H290" s="196">
        <v>99.370999999999995</v>
      </c>
      <c r="I290" s="197"/>
      <c r="L290" s="193"/>
      <c r="M290" s="198"/>
      <c r="T290" s="199"/>
      <c r="AT290" s="194" t="s">
        <v>160</v>
      </c>
      <c r="AU290" s="194" t="s">
        <v>89</v>
      </c>
      <c r="AV290" s="15" t="s">
        <v>163</v>
      </c>
      <c r="AW290" s="15" t="s">
        <v>31</v>
      </c>
      <c r="AX290" s="15" t="s">
        <v>76</v>
      </c>
      <c r="AY290" s="194" t="s">
        <v>156</v>
      </c>
    </row>
    <row r="291" spans="2:65" s="11" customFormat="1">
      <c r="B291" s="151"/>
      <c r="D291" s="152" t="s">
        <v>160</v>
      </c>
      <c r="E291" s="153" t="s">
        <v>1</v>
      </c>
      <c r="F291" s="154" t="s">
        <v>478</v>
      </c>
      <c r="H291" s="153" t="s">
        <v>1</v>
      </c>
      <c r="I291" s="155"/>
      <c r="L291" s="151"/>
      <c r="M291" s="156"/>
      <c r="T291" s="157"/>
      <c r="AT291" s="153" t="s">
        <v>160</v>
      </c>
      <c r="AU291" s="153" t="s">
        <v>89</v>
      </c>
      <c r="AV291" s="11" t="s">
        <v>82</v>
      </c>
      <c r="AW291" s="11" t="s">
        <v>31</v>
      </c>
      <c r="AX291" s="11" t="s">
        <v>76</v>
      </c>
      <c r="AY291" s="153" t="s">
        <v>156</v>
      </c>
    </row>
    <row r="292" spans="2:65" s="11" customFormat="1">
      <c r="B292" s="151"/>
      <c r="D292" s="152" t="s">
        <v>160</v>
      </c>
      <c r="E292" s="153" t="s">
        <v>1</v>
      </c>
      <c r="F292" s="154" t="s">
        <v>2097</v>
      </c>
      <c r="H292" s="153" t="s">
        <v>1</v>
      </c>
      <c r="I292" s="155"/>
      <c r="L292" s="151"/>
      <c r="M292" s="156"/>
      <c r="T292" s="157"/>
      <c r="AT292" s="153" t="s">
        <v>160</v>
      </c>
      <c r="AU292" s="153" t="s">
        <v>89</v>
      </c>
      <c r="AV292" s="11" t="s">
        <v>82</v>
      </c>
      <c r="AW292" s="11" t="s">
        <v>31</v>
      </c>
      <c r="AX292" s="11" t="s">
        <v>76</v>
      </c>
      <c r="AY292" s="153" t="s">
        <v>156</v>
      </c>
    </row>
    <row r="293" spans="2:65" s="12" customFormat="1">
      <c r="B293" s="158"/>
      <c r="D293" s="152" t="s">
        <v>160</v>
      </c>
      <c r="E293" s="159" t="s">
        <v>1</v>
      </c>
      <c r="F293" s="160" t="s">
        <v>2112</v>
      </c>
      <c r="H293" s="161">
        <v>7.8</v>
      </c>
      <c r="I293" s="162"/>
      <c r="L293" s="158"/>
      <c r="M293" s="163"/>
      <c r="T293" s="164"/>
      <c r="AT293" s="159" t="s">
        <v>160</v>
      </c>
      <c r="AU293" s="159" t="s">
        <v>89</v>
      </c>
      <c r="AV293" s="12" t="s">
        <v>89</v>
      </c>
      <c r="AW293" s="12" t="s">
        <v>31</v>
      </c>
      <c r="AX293" s="12" t="s">
        <v>76</v>
      </c>
      <c r="AY293" s="159" t="s">
        <v>156</v>
      </c>
    </row>
    <row r="294" spans="2:65" s="15" customFormat="1">
      <c r="B294" s="193"/>
      <c r="D294" s="152" t="s">
        <v>160</v>
      </c>
      <c r="E294" s="194" t="s">
        <v>1</v>
      </c>
      <c r="F294" s="195" t="s">
        <v>2113</v>
      </c>
      <c r="H294" s="196">
        <v>7.8</v>
      </c>
      <c r="I294" s="197"/>
      <c r="L294" s="193"/>
      <c r="M294" s="198"/>
      <c r="T294" s="199"/>
      <c r="AT294" s="194" t="s">
        <v>160</v>
      </c>
      <c r="AU294" s="194" t="s">
        <v>89</v>
      </c>
      <c r="AV294" s="15" t="s">
        <v>163</v>
      </c>
      <c r="AW294" s="15" t="s">
        <v>31</v>
      </c>
      <c r="AX294" s="15" t="s">
        <v>76</v>
      </c>
      <c r="AY294" s="194" t="s">
        <v>156</v>
      </c>
    </row>
    <row r="295" spans="2:65" s="12" customFormat="1">
      <c r="B295" s="158"/>
      <c r="D295" s="152" t="s">
        <v>160</v>
      </c>
      <c r="E295" s="159" t="s">
        <v>1</v>
      </c>
      <c r="F295" s="160" t="s">
        <v>2114</v>
      </c>
      <c r="H295" s="161">
        <v>0.749</v>
      </c>
      <c r="I295" s="162"/>
      <c r="L295" s="158"/>
      <c r="M295" s="163"/>
      <c r="T295" s="164"/>
      <c r="AT295" s="159" t="s">
        <v>160</v>
      </c>
      <c r="AU295" s="159" t="s">
        <v>89</v>
      </c>
      <c r="AV295" s="12" t="s">
        <v>89</v>
      </c>
      <c r="AW295" s="12" t="s">
        <v>31</v>
      </c>
      <c r="AX295" s="12" t="s">
        <v>76</v>
      </c>
      <c r="AY295" s="159" t="s">
        <v>156</v>
      </c>
    </row>
    <row r="296" spans="2:65" s="13" customFormat="1">
      <c r="B296" s="165"/>
      <c r="D296" s="152" t="s">
        <v>160</v>
      </c>
      <c r="E296" s="166" t="s">
        <v>1</v>
      </c>
      <c r="F296" s="167" t="s">
        <v>161</v>
      </c>
      <c r="H296" s="168">
        <v>169</v>
      </c>
      <c r="I296" s="169"/>
      <c r="L296" s="165"/>
      <c r="M296" s="170"/>
      <c r="T296" s="171"/>
      <c r="AT296" s="166" t="s">
        <v>160</v>
      </c>
      <c r="AU296" s="166" t="s">
        <v>89</v>
      </c>
      <c r="AV296" s="13" t="s">
        <v>155</v>
      </c>
      <c r="AW296" s="13" t="s">
        <v>31</v>
      </c>
      <c r="AX296" s="13" t="s">
        <v>82</v>
      </c>
      <c r="AY296" s="166" t="s">
        <v>156</v>
      </c>
    </row>
    <row r="297" spans="2:65" s="1" customFormat="1" ht="24.2" customHeight="1">
      <c r="B297" s="136"/>
      <c r="C297" s="137" t="s">
        <v>369</v>
      </c>
      <c r="D297" s="137" t="s">
        <v>157</v>
      </c>
      <c r="E297" s="138" t="s">
        <v>2115</v>
      </c>
      <c r="F297" s="139" t="s">
        <v>2116</v>
      </c>
      <c r="G297" s="140" t="s">
        <v>396</v>
      </c>
      <c r="H297" s="141">
        <v>95.426000000000002</v>
      </c>
      <c r="I297" s="142"/>
      <c r="J297" s="143">
        <v>0</v>
      </c>
      <c r="K297" s="144"/>
      <c r="L297" s="32"/>
      <c r="M297" s="145" t="s">
        <v>1</v>
      </c>
      <c r="N297" s="146" t="s">
        <v>42</v>
      </c>
      <c r="P297" s="147">
        <f>O297*H297</f>
        <v>0</v>
      </c>
      <c r="Q297" s="147">
        <v>1.2E-4</v>
      </c>
      <c r="R297" s="147">
        <f>Q297*H297</f>
        <v>1.145112E-2</v>
      </c>
      <c r="S297" s="147">
        <v>0</v>
      </c>
      <c r="T297" s="148">
        <f>S297*H297</f>
        <v>0</v>
      </c>
      <c r="AR297" s="149" t="s">
        <v>155</v>
      </c>
      <c r="AT297" s="149" t="s">
        <v>157</v>
      </c>
      <c r="AU297" s="149" t="s">
        <v>89</v>
      </c>
      <c r="AY297" s="17" t="s">
        <v>156</v>
      </c>
      <c r="BE297" s="150">
        <f>IF(N297="základná",J297,0)</f>
        <v>0</v>
      </c>
      <c r="BF297" s="150">
        <f>IF(N297="znížená",J297,0)</f>
        <v>0</v>
      </c>
      <c r="BG297" s="150">
        <f>IF(N297="zákl. prenesená",J297,0)</f>
        <v>0</v>
      </c>
      <c r="BH297" s="150">
        <f>IF(N297="zníž. prenesená",J297,0)</f>
        <v>0</v>
      </c>
      <c r="BI297" s="150">
        <f>IF(N297="nulová",J297,0)</f>
        <v>0</v>
      </c>
      <c r="BJ297" s="17" t="s">
        <v>89</v>
      </c>
      <c r="BK297" s="150">
        <f>ROUND(I297*H297,2)</f>
        <v>0</v>
      </c>
      <c r="BL297" s="17" t="s">
        <v>155</v>
      </c>
      <c r="BM297" s="149" t="s">
        <v>2117</v>
      </c>
    </row>
    <row r="298" spans="2:65" s="11" customFormat="1">
      <c r="B298" s="151"/>
      <c r="D298" s="152" t="s">
        <v>160</v>
      </c>
      <c r="E298" s="153" t="s">
        <v>1</v>
      </c>
      <c r="F298" s="154" t="s">
        <v>2063</v>
      </c>
      <c r="H298" s="153" t="s">
        <v>1</v>
      </c>
      <c r="I298" s="155"/>
      <c r="L298" s="151"/>
      <c r="M298" s="156"/>
      <c r="T298" s="157"/>
      <c r="AT298" s="153" t="s">
        <v>160</v>
      </c>
      <c r="AU298" s="153" t="s">
        <v>89</v>
      </c>
      <c r="AV298" s="11" t="s">
        <v>82</v>
      </c>
      <c r="AW298" s="11" t="s">
        <v>31</v>
      </c>
      <c r="AX298" s="11" t="s">
        <v>76</v>
      </c>
      <c r="AY298" s="153" t="s">
        <v>156</v>
      </c>
    </row>
    <row r="299" spans="2:65" s="12" customFormat="1">
      <c r="B299" s="158"/>
      <c r="D299" s="152" t="s">
        <v>160</v>
      </c>
      <c r="E299" s="159" t="s">
        <v>1</v>
      </c>
      <c r="F299" s="160" t="s">
        <v>2118</v>
      </c>
      <c r="H299" s="161">
        <v>2.2999999999999998</v>
      </c>
      <c r="I299" s="162"/>
      <c r="L299" s="158"/>
      <c r="M299" s="163"/>
      <c r="T299" s="164"/>
      <c r="AT299" s="159" t="s">
        <v>160</v>
      </c>
      <c r="AU299" s="159" t="s">
        <v>89</v>
      </c>
      <c r="AV299" s="12" t="s">
        <v>89</v>
      </c>
      <c r="AW299" s="12" t="s">
        <v>31</v>
      </c>
      <c r="AX299" s="12" t="s">
        <v>76</v>
      </c>
      <c r="AY299" s="159" t="s">
        <v>156</v>
      </c>
    </row>
    <row r="300" spans="2:65" s="12" customFormat="1">
      <c r="B300" s="158"/>
      <c r="D300" s="152" t="s">
        <v>160</v>
      </c>
      <c r="E300" s="159" t="s">
        <v>1</v>
      </c>
      <c r="F300" s="160" t="s">
        <v>2119</v>
      </c>
      <c r="H300" s="161">
        <v>1.5</v>
      </c>
      <c r="I300" s="162"/>
      <c r="L300" s="158"/>
      <c r="M300" s="163"/>
      <c r="T300" s="164"/>
      <c r="AT300" s="159" t="s">
        <v>160</v>
      </c>
      <c r="AU300" s="159" t="s">
        <v>89</v>
      </c>
      <c r="AV300" s="12" t="s">
        <v>89</v>
      </c>
      <c r="AW300" s="12" t="s">
        <v>31</v>
      </c>
      <c r="AX300" s="12" t="s">
        <v>76</v>
      </c>
      <c r="AY300" s="159" t="s">
        <v>156</v>
      </c>
    </row>
    <row r="301" spans="2:65" s="12" customFormat="1">
      <c r="B301" s="158"/>
      <c r="D301" s="152" t="s">
        <v>160</v>
      </c>
      <c r="E301" s="159" t="s">
        <v>1</v>
      </c>
      <c r="F301" s="160" t="s">
        <v>2120</v>
      </c>
      <c r="H301" s="161">
        <v>2.2999999999999998</v>
      </c>
      <c r="I301" s="162"/>
      <c r="L301" s="158"/>
      <c r="M301" s="163"/>
      <c r="T301" s="164"/>
      <c r="AT301" s="159" t="s">
        <v>160</v>
      </c>
      <c r="AU301" s="159" t="s">
        <v>89</v>
      </c>
      <c r="AV301" s="12" t="s">
        <v>89</v>
      </c>
      <c r="AW301" s="12" t="s">
        <v>31</v>
      </c>
      <c r="AX301" s="12" t="s">
        <v>76</v>
      </c>
      <c r="AY301" s="159" t="s">
        <v>156</v>
      </c>
    </row>
    <row r="302" spans="2:65" s="12" customFormat="1">
      <c r="B302" s="158"/>
      <c r="D302" s="152" t="s">
        <v>160</v>
      </c>
      <c r="E302" s="159" t="s">
        <v>1</v>
      </c>
      <c r="F302" s="160" t="s">
        <v>2121</v>
      </c>
      <c r="H302" s="161">
        <v>1.5</v>
      </c>
      <c r="I302" s="162"/>
      <c r="L302" s="158"/>
      <c r="M302" s="163"/>
      <c r="T302" s="164"/>
      <c r="AT302" s="159" t="s">
        <v>160</v>
      </c>
      <c r="AU302" s="159" t="s">
        <v>89</v>
      </c>
      <c r="AV302" s="12" t="s">
        <v>89</v>
      </c>
      <c r="AW302" s="12" t="s">
        <v>31</v>
      </c>
      <c r="AX302" s="12" t="s">
        <v>76</v>
      </c>
      <c r="AY302" s="159" t="s">
        <v>156</v>
      </c>
    </row>
    <row r="303" spans="2:65" s="12" customFormat="1">
      <c r="B303" s="158"/>
      <c r="D303" s="152" t="s">
        <v>160</v>
      </c>
      <c r="E303" s="159" t="s">
        <v>1</v>
      </c>
      <c r="F303" s="160" t="s">
        <v>2122</v>
      </c>
      <c r="H303" s="161">
        <v>2.2999999999999998</v>
      </c>
      <c r="I303" s="162"/>
      <c r="L303" s="158"/>
      <c r="M303" s="163"/>
      <c r="T303" s="164"/>
      <c r="AT303" s="159" t="s">
        <v>160</v>
      </c>
      <c r="AU303" s="159" t="s">
        <v>89</v>
      </c>
      <c r="AV303" s="12" t="s">
        <v>89</v>
      </c>
      <c r="AW303" s="12" t="s">
        <v>31</v>
      </c>
      <c r="AX303" s="12" t="s">
        <v>76</v>
      </c>
      <c r="AY303" s="159" t="s">
        <v>156</v>
      </c>
    </row>
    <row r="304" spans="2:65" s="12" customFormat="1">
      <c r="B304" s="158"/>
      <c r="D304" s="152" t="s">
        <v>160</v>
      </c>
      <c r="E304" s="159" t="s">
        <v>1</v>
      </c>
      <c r="F304" s="160" t="s">
        <v>2123</v>
      </c>
      <c r="H304" s="161">
        <v>1.5</v>
      </c>
      <c r="I304" s="162"/>
      <c r="L304" s="158"/>
      <c r="M304" s="163"/>
      <c r="T304" s="164"/>
      <c r="AT304" s="159" t="s">
        <v>160</v>
      </c>
      <c r="AU304" s="159" t="s">
        <v>89</v>
      </c>
      <c r="AV304" s="12" t="s">
        <v>89</v>
      </c>
      <c r="AW304" s="12" t="s">
        <v>31</v>
      </c>
      <c r="AX304" s="12" t="s">
        <v>76</v>
      </c>
      <c r="AY304" s="159" t="s">
        <v>156</v>
      </c>
    </row>
    <row r="305" spans="2:51" s="15" customFormat="1">
      <c r="B305" s="193"/>
      <c r="D305" s="152" t="s">
        <v>160</v>
      </c>
      <c r="E305" s="194" t="s">
        <v>1</v>
      </c>
      <c r="F305" s="195" t="s">
        <v>2070</v>
      </c>
      <c r="H305" s="196">
        <v>11.4</v>
      </c>
      <c r="I305" s="197"/>
      <c r="L305" s="193"/>
      <c r="M305" s="198"/>
      <c r="T305" s="199"/>
      <c r="AT305" s="194" t="s">
        <v>160</v>
      </c>
      <c r="AU305" s="194" t="s">
        <v>89</v>
      </c>
      <c r="AV305" s="15" t="s">
        <v>163</v>
      </c>
      <c r="AW305" s="15" t="s">
        <v>31</v>
      </c>
      <c r="AX305" s="15" t="s">
        <v>76</v>
      </c>
      <c r="AY305" s="194" t="s">
        <v>156</v>
      </c>
    </row>
    <row r="306" spans="2:51" s="11" customFormat="1">
      <c r="B306" s="151"/>
      <c r="D306" s="152" t="s">
        <v>160</v>
      </c>
      <c r="E306" s="153" t="s">
        <v>1</v>
      </c>
      <c r="F306" s="154" t="s">
        <v>526</v>
      </c>
      <c r="H306" s="153" t="s">
        <v>1</v>
      </c>
      <c r="I306" s="155"/>
      <c r="L306" s="151"/>
      <c r="M306" s="156"/>
      <c r="T306" s="157"/>
      <c r="AT306" s="153" t="s">
        <v>160</v>
      </c>
      <c r="AU306" s="153" t="s">
        <v>89</v>
      </c>
      <c r="AV306" s="11" t="s">
        <v>82</v>
      </c>
      <c r="AW306" s="11" t="s">
        <v>31</v>
      </c>
      <c r="AX306" s="11" t="s">
        <v>76</v>
      </c>
      <c r="AY306" s="153" t="s">
        <v>156</v>
      </c>
    </row>
    <row r="307" spans="2:51" s="12" customFormat="1">
      <c r="B307" s="158"/>
      <c r="D307" s="152" t="s">
        <v>160</v>
      </c>
      <c r="E307" s="159" t="s">
        <v>1</v>
      </c>
      <c r="F307" s="160" t="s">
        <v>2124</v>
      </c>
      <c r="H307" s="161">
        <v>2.95</v>
      </c>
      <c r="I307" s="162"/>
      <c r="L307" s="158"/>
      <c r="M307" s="163"/>
      <c r="T307" s="164"/>
      <c r="AT307" s="159" t="s">
        <v>160</v>
      </c>
      <c r="AU307" s="159" t="s">
        <v>89</v>
      </c>
      <c r="AV307" s="12" t="s">
        <v>89</v>
      </c>
      <c r="AW307" s="12" t="s">
        <v>31</v>
      </c>
      <c r="AX307" s="12" t="s">
        <v>76</v>
      </c>
      <c r="AY307" s="159" t="s">
        <v>156</v>
      </c>
    </row>
    <row r="308" spans="2:51" s="15" customFormat="1">
      <c r="B308" s="193"/>
      <c r="D308" s="152" t="s">
        <v>160</v>
      </c>
      <c r="E308" s="194" t="s">
        <v>1</v>
      </c>
      <c r="F308" s="195" t="s">
        <v>2039</v>
      </c>
      <c r="H308" s="196">
        <v>2.95</v>
      </c>
      <c r="I308" s="197"/>
      <c r="L308" s="193"/>
      <c r="M308" s="198"/>
      <c r="T308" s="199"/>
      <c r="AT308" s="194" t="s">
        <v>160</v>
      </c>
      <c r="AU308" s="194" t="s">
        <v>89</v>
      </c>
      <c r="AV308" s="15" t="s">
        <v>163</v>
      </c>
      <c r="AW308" s="15" t="s">
        <v>31</v>
      </c>
      <c r="AX308" s="15" t="s">
        <v>76</v>
      </c>
      <c r="AY308" s="194" t="s">
        <v>156</v>
      </c>
    </row>
    <row r="309" spans="2:51" s="12" customFormat="1">
      <c r="B309" s="158"/>
      <c r="D309" s="152" t="s">
        <v>160</v>
      </c>
      <c r="E309" s="159" t="s">
        <v>1</v>
      </c>
      <c r="F309" s="160" t="s">
        <v>2125</v>
      </c>
      <c r="H309" s="161">
        <v>2.7</v>
      </c>
      <c r="I309" s="162"/>
      <c r="L309" s="158"/>
      <c r="M309" s="163"/>
      <c r="T309" s="164"/>
      <c r="AT309" s="159" t="s">
        <v>160</v>
      </c>
      <c r="AU309" s="159" t="s">
        <v>89</v>
      </c>
      <c r="AV309" s="12" t="s">
        <v>89</v>
      </c>
      <c r="AW309" s="12" t="s">
        <v>31</v>
      </c>
      <c r="AX309" s="12" t="s">
        <v>76</v>
      </c>
      <c r="AY309" s="159" t="s">
        <v>156</v>
      </c>
    </row>
    <row r="310" spans="2:51" s="15" customFormat="1">
      <c r="B310" s="193"/>
      <c r="D310" s="152" t="s">
        <v>160</v>
      </c>
      <c r="E310" s="194" t="s">
        <v>1</v>
      </c>
      <c r="F310" s="195" t="s">
        <v>2078</v>
      </c>
      <c r="H310" s="196">
        <v>2.7</v>
      </c>
      <c r="I310" s="197"/>
      <c r="L310" s="193"/>
      <c r="M310" s="198"/>
      <c r="T310" s="199"/>
      <c r="AT310" s="194" t="s">
        <v>160</v>
      </c>
      <c r="AU310" s="194" t="s">
        <v>89</v>
      </c>
      <c r="AV310" s="15" t="s">
        <v>163</v>
      </c>
      <c r="AW310" s="15" t="s">
        <v>31</v>
      </c>
      <c r="AX310" s="15" t="s">
        <v>76</v>
      </c>
      <c r="AY310" s="194" t="s">
        <v>156</v>
      </c>
    </row>
    <row r="311" spans="2:51" s="11" customFormat="1">
      <c r="B311" s="151"/>
      <c r="D311" s="152" t="s">
        <v>160</v>
      </c>
      <c r="E311" s="153" t="s">
        <v>1</v>
      </c>
      <c r="F311" s="154" t="s">
        <v>2082</v>
      </c>
      <c r="H311" s="153" t="s">
        <v>1</v>
      </c>
      <c r="I311" s="155"/>
      <c r="L311" s="151"/>
      <c r="M311" s="156"/>
      <c r="T311" s="157"/>
      <c r="AT311" s="153" t="s">
        <v>160</v>
      </c>
      <c r="AU311" s="153" t="s">
        <v>89</v>
      </c>
      <c r="AV311" s="11" t="s">
        <v>82</v>
      </c>
      <c r="AW311" s="11" t="s">
        <v>31</v>
      </c>
      <c r="AX311" s="11" t="s">
        <v>76</v>
      </c>
      <c r="AY311" s="153" t="s">
        <v>156</v>
      </c>
    </row>
    <row r="312" spans="2:51" s="12" customFormat="1">
      <c r="B312" s="158"/>
      <c r="D312" s="152" t="s">
        <v>160</v>
      </c>
      <c r="E312" s="159" t="s">
        <v>1</v>
      </c>
      <c r="F312" s="160" t="s">
        <v>2126</v>
      </c>
      <c r="H312" s="161">
        <v>2.8</v>
      </c>
      <c r="I312" s="162"/>
      <c r="L312" s="158"/>
      <c r="M312" s="163"/>
      <c r="T312" s="164"/>
      <c r="AT312" s="159" t="s">
        <v>160</v>
      </c>
      <c r="AU312" s="159" t="s">
        <v>89</v>
      </c>
      <c r="AV312" s="12" t="s">
        <v>89</v>
      </c>
      <c r="AW312" s="12" t="s">
        <v>31</v>
      </c>
      <c r="AX312" s="12" t="s">
        <v>76</v>
      </c>
      <c r="AY312" s="159" t="s">
        <v>156</v>
      </c>
    </row>
    <row r="313" spans="2:51" s="12" customFormat="1">
      <c r="B313" s="158"/>
      <c r="D313" s="152" t="s">
        <v>160</v>
      </c>
      <c r="E313" s="159" t="s">
        <v>1</v>
      </c>
      <c r="F313" s="160" t="s">
        <v>2127</v>
      </c>
      <c r="H313" s="161">
        <v>1.2</v>
      </c>
      <c r="I313" s="162"/>
      <c r="L313" s="158"/>
      <c r="M313" s="163"/>
      <c r="T313" s="164"/>
      <c r="AT313" s="159" t="s">
        <v>160</v>
      </c>
      <c r="AU313" s="159" t="s">
        <v>89</v>
      </c>
      <c r="AV313" s="12" t="s">
        <v>89</v>
      </c>
      <c r="AW313" s="12" t="s">
        <v>31</v>
      </c>
      <c r="AX313" s="12" t="s">
        <v>76</v>
      </c>
      <c r="AY313" s="159" t="s">
        <v>156</v>
      </c>
    </row>
    <row r="314" spans="2:51" s="15" customFormat="1">
      <c r="B314" s="193"/>
      <c r="D314" s="152" t="s">
        <v>160</v>
      </c>
      <c r="E314" s="194" t="s">
        <v>1</v>
      </c>
      <c r="F314" s="195" t="s">
        <v>1693</v>
      </c>
      <c r="H314" s="196">
        <v>4</v>
      </c>
      <c r="I314" s="197"/>
      <c r="L314" s="193"/>
      <c r="M314" s="198"/>
      <c r="T314" s="199"/>
      <c r="AT314" s="194" t="s">
        <v>160</v>
      </c>
      <c r="AU314" s="194" t="s">
        <v>89</v>
      </c>
      <c r="AV314" s="15" t="s">
        <v>163</v>
      </c>
      <c r="AW314" s="15" t="s">
        <v>31</v>
      </c>
      <c r="AX314" s="15" t="s">
        <v>76</v>
      </c>
      <c r="AY314" s="194" t="s">
        <v>156</v>
      </c>
    </row>
    <row r="315" spans="2:51" s="12" customFormat="1">
      <c r="B315" s="158"/>
      <c r="D315" s="152" t="s">
        <v>160</v>
      </c>
      <c r="E315" s="159" t="s">
        <v>1</v>
      </c>
      <c r="F315" s="160" t="s">
        <v>2128</v>
      </c>
      <c r="H315" s="161">
        <v>1.8</v>
      </c>
      <c r="I315" s="162"/>
      <c r="L315" s="158"/>
      <c r="M315" s="163"/>
      <c r="T315" s="164"/>
      <c r="AT315" s="159" t="s">
        <v>160</v>
      </c>
      <c r="AU315" s="159" t="s">
        <v>89</v>
      </c>
      <c r="AV315" s="12" t="s">
        <v>89</v>
      </c>
      <c r="AW315" s="12" t="s">
        <v>31</v>
      </c>
      <c r="AX315" s="12" t="s">
        <v>76</v>
      </c>
      <c r="AY315" s="159" t="s">
        <v>156</v>
      </c>
    </row>
    <row r="316" spans="2:51" s="12" customFormat="1">
      <c r="B316" s="158"/>
      <c r="D316" s="152" t="s">
        <v>160</v>
      </c>
      <c r="E316" s="159" t="s">
        <v>1</v>
      </c>
      <c r="F316" s="160" t="s">
        <v>2129</v>
      </c>
      <c r="H316" s="161">
        <v>2</v>
      </c>
      <c r="I316" s="162"/>
      <c r="L316" s="158"/>
      <c r="M316" s="163"/>
      <c r="T316" s="164"/>
      <c r="AT316" s="159" t="s">
        <v>160</v>
      </c>
      <c r="AU316" s="159" t="s">
        <v>89</v>
      </c>
      <c r="AV316" s="12" t="s">
        <v>89</v>
      </c>
      <c r="AW316" s="12" t="s">
        <v>31</v>
      </c>
      <c r="AX316" s="12" t="s">
        <v>76</v>
      </c>
      <c r="AY316" s="159" t="s">
        <v>156</v>
      </c>
    </row>
    <row r="317" spans="2:51" s="12" customFormat="1">
      <c r="B317" s="158"/>
      <c r="D317" s="152" t="s">
        <v>160</v>
      </c>
      <c r="E317" s="159" t="s">
        <v>1</v>
      </c>
      <c r="F317" s="160" t="s">
        <v>2130</v>
      </c>
      <c r="H317" s="161">
        <v>1.6</v>
      </c>
      <c r="I317" s="162"/>
      <c r="L317" s="158"/>
      <c r="M317" s="163"/>
      <c r="T317" s="164"/>
      <c r="AT317" s="159" t="s">
        <v>160</v>
      </c>
      <c r="AU317" s="159" t="s">
        <v>89</v>
      </c>
      <c r="AV317" s="12" t="s">
        <v>89</v>
      </c>
      <c r="AW317" s="12" t="s">
        <v>31</v>
      </c>
      <c r="AX317" s="12" t="s">
        <v>76</v>
      </c>
      <c r="AY317" s="159" t="s">
        <v>156</v>
      </c>
    </row>
    <row r="318" spans="2:51" s="15" customFormat="1">
      <c r="B318" s="193"/>
      <c r="D318" s="152" t="s">
        <v>160</v>
      </c>
      <c r="E318" s="194" t="s">
        <v>1</v>
      </c>
      <c r="F318" s="195" t="s">
        <v>2091</v>
      </c>
      <c r="H318" s="196">
        <v>5.4</v>
      </c>
      <c r="I318" s="197"/>
      <c r="L318" s="193"/>
      <c r="M318" s="198"/>
      <c r="T318" s="199"/>
      <c r="AT318" s="194" t="s">
        <v>160</v>
      </c>
      <c r="AU318" s="194" t="s">
        <v>89</v>
      </c>
      <c r="AV318" s="15" t="s">
        <v>163</v>
      </c>
      <c r="AW318" s="15" t="s">
        <v>31</v>
      </c>
      <c r="AX318" s="15" t="s">
        <v>76</v>
      </c>
      <c r="AY318" s="194" t="s">
        <v>156</v>
      </c>
    </row>
    <row r="319" spans="2:51" s="11" customFormat="1">
      <c r="B319" s="151"/>
      <c r="D319" s="152" t="s">
        <v>160</v>
      </c>
      <c r="E319" s="153" t="s">
        <v>1</v>
      </c>
      <c r="F319" s="154" t="s">
        <v>2092</v>
      </c>
      <c r="H319" s="153" t="s">
        <v>1</v>
      </c>
      <c r="I319" s="155"/>
      <c r="L319" s="151"/>
      <c r="M319" s="156"/>
      <c r="T319" s="157"/>
      <c r="AT319" s="153" t="s">
        <v>160</v>
      </c>
      <c r="AU319" s="153" t="s">
        <v>89</v>
      </c>
      <c r="AV319" s="11" t="s">
        <v>82</v>
      </c>
      <c r="AW319" s="11" t="s">
        <v>31</v>
      </c>
      <c r="AX319" s="11" t="s">
        <v>76</v>
      </c>
      <c r="AY319" s="153" t="s">
        <v>156</v>
      </c>
    </row>
    <row r="320" spans="2:51" s="12" customFormat="1">
      <c r="B320" s="158"/>
      <c r="D320" s="152" t="s">
        <v>160</v>
      </c>
      <c r="E320" s="159" t="s">
        <v>1</v>
      </c>
      <c r="F320" s="160" t="s">
        <v>2131</v>
      </c>
      <c r="H320" s="161">
        <v>3.5</v>
      </c>
      <c r="I320" s="162"/>
      <c r="L320" s="158"/>
      <c r="M320" s="163"/>
      <c r="T320" s="164"/>
      <c r="AT320" s="159" t="s">
        <v>160</v>
      </c>
      <c r="AU320" s="159" t="s">
        <v>89</v>
      </c>
      <c r="AV320" s="12" t="s">
        <v>89</v>
      </c>
      <c r="AW320" s="12" t="s">
        <v>31</v>
      </c>
      <c r="AX320" s="12" t="s">
        <v>76</v>
      </c>
      <c r="AY320" s="159" t="s">
        <v>156</v>
      </c>
    </row>
    <row r="321" spans="2:51" s="15" customFormat="1">
      <c r="B321" s="193"/>
      <c r="D321" s="152" t="s">
        <v>160</v>
      </c>
      <c r="E321" s="194" t="s">
        <v>1</v>
      </c>
      <c r="F321" s="195" t="s">
        <v>1695</v>
      </c>
      <c r="H321" s="196">
        <v>3.5</v>
      </c>
      <c r="I321" s="197"/>
      <c r="L321" s="193"/>
      <c r="M321" s="198"/>
      <c r="T321" s="199"/>
      <c r="AT321" s="194" t="s">
        <v>160</v>
      </c>
      <c r="AU321" s="194" t="s">
        <v>89</v>
      </c>
      <c r="AV321" s="15" t="s">
        <v>163</v>
      </c>
      <c r="AW321" s="15" t="s">
        <v>31</v>
      </c>
      <c r="AX321" s="15" t="s">
        <v>76</v>
      </c>
      <c r="AY321" s="194" t="s">
        <v>156</v>
      </c>
    </row>
    <row r="322" spans="2:51" s="11" customFormat="1">
      <c r="B322" s="151"/>
      <c r="D322" s="152" t="s">
        <v>160</v>
      </c>
      <c r="E322" s="153" t="s">
        <v>1</v>
      </c>
      <c r="F322" s="154" t="s">
        <v>2097</v>
      </c>
      <c r="H322" s="153" t="s">
        <v>1</v>
      </c>
      <c r="I322" s="155"/>
      <c r="L322" s="151"/>
      <c r="M322" s="156"/>
      <c r="T322" s="157"/>
      <c r="AT322" s="153" t="s">
        <v>160</v>
      </c>
      <c r="AU322" s="153" t="s">
        <v>89</v>
      </c>
      <c r="AV322" s="11" t="s">
        <v>82</v>
      </c>
      <c r="AW322" s="11" t="s">
        <v>31</v>
      </c>
      <c r="AX322" s="11" t="s">
        <v>76</v>
      </c>
      <c r="AY322" s="153" t="s">
        <v>156</v>
      </c>
    </row>
    <row r="323" spans="2:51" s="12" customFormat="1">
      <c r="B323" s="158"/>
      <c r="D323" s="152" t="s">
        <v>160</v>
      </c>
      <c r="E323" s="159" t="s">
        <v>1</v>
      </c>
      <c r="F323" s="160" t="s">
        <v>2132</v>
      </c>
      <c r="H323" s="161">
        <v>4.2</v>
      </c>
      <c r="I323" s="162"/>
      <c r="L323" s="158"/>
      <c r="M323" s="163"/>
      <c r="T323" s="164"/>
      <c r="AT323" s="159" t="s">
        <v>160</v>
      </c>
      <c r="AU323" s="159" t="s">
        <v>89</v>
      </c>
      <c r="AV323" s="12" t="s">
        <v>89</v>
      </c>
      <c r="AW323" s="12" t="s">
        <v>31</v>
      </c>
      <c r="AX323" s="12" t="s">
        <v>76</v>
      </c>
      <c r="AY323" s="159" t="s">
        <v>156</v>
      </c>
    </row>
    <row r="324" spans="2:51" s="12" customFormat="1">
      <c r="B324" s="158"/>
      <c r="D324" s="152" t="s">
        <v>160</v>
      </c>
      <c r="E324" s="159" t="s">
        <v>1</v>
      </c>
      <c r="F324" s="160" t="s">
        <v>2133</v>
      </c>
      <c r="H324" s="161">
        <v>2.8</v>
      </c>
      <c r="I324" s="162"/>
      <c r="L324" s="158"/>
      <c r="M324" s="163"/>
      <c r="T324" s="164"/>
      <c r="AT324" s="159" t="s">
        <v>160</v>
      </c>
      <c r="AU324" s="159" t="s">
        <v>89</v>
      </c>
      <c r="AV324" s="12" t="s">
        <v>89</v>
      </c>
      <c r="AW324" s="12" t="s">
        <v>31</v>
      </c>
      <c r="AX324" s="12" t="s">
        <v>76</v>
      </c>
      <c r="AY324" s="159" t="s">
        <v>156</v>
      </c>
    </row>
    <row r="325" spans="2:51" s="12" customFormat="1">
      <c r="B325" s="158"/>
      <c r="D325" s="152" t="s">
        <v>160</v>
      </c>
      <c r="E325" s="159" t="s">
        <v>1</v>
      </c>
      <c r="F325" s="160" t="s">
        <v>2134</v>
      </c>
      <c r="H325" s="161">
        <v>1.2</v>
      </c>
      <c r="I325" s="162"/>
      <c r="L325" s="158"/>
      <c r="M325" s="163"/>
      <c r="T325" s="164"/>
      <c r="AT325" s="159" t="s">
        <v>160</v>
      </c>
      <c r="AU325" s="159" t="s">
        <v>89</v>
      </c>
      <c r="AV325" s="12" t="s">
        <v>89</v>
      </c>
      <c r="AW325" s="12" t="s">
        <v>31</v>
      </c>
      <c r="AX325" s="12" t="s">
        <v>76</v>
      </c>
      <c r="AY325" s="159" t="s">
        <v>156</v>
      </c>
    </row>
    <row r="326" spans="2:51" s="12" customFormat="1">
      <c r="B326" s="158"/>
      <c r="D326" s="152" t="s">
        <v>160</v>
      </c>
      <c r="E326" s="159" t="s">
        <v>1</v>
      </c>
      <c r="F326" s="160" t="s">
        <v>2135</v>
      </c>
      <c r="H326" s="161">
        <v>10.8</v>
      </c>
      <c r="I326" s="162"/>
      <c r="L326" s="158"/>
      <c r="M326" s="163"/>
      <c r="T326" s="164"/>
      <c r="AT326" s="159" t="s">
        <v>160</v>
      </c>
      <c r="AU326" s="159" t="s">
        <v>89</v>
      </c>
      <c r="AV326" s="12" t="s">
        <v>89</v>
      </c>
      <c r="AW326" s="12" t="s">
        <v>31</v>
      </c>
      <c r="AX326" s="12" t="s">
        <v>76</v>
      </c>
      <c r="AY326" s="159" t="s">
        <v>156</v>
      </c>
    </row>
    <row r="327" spans="2:51" s="15" customFormat="1">
      <c r="B327" s="193"/>
      <c r="D327" s="152" t="s">
        <v>160</v>
      </c>
      <c r="E327" s="194" t="s">
        <v>1</v>
      </c>
      <c r="F327" s="195" t="s">
        <v>1693</v>
      </c>
      <c r="H327" s="196">
        <v>19</v>
      </c>
      <c r="I327" s="197"/>
      <c r="L327" s="193"/>
      <c r="M327" s="198"/>
      <c r="T327" s="199"/>
      <c r="AT327" s="194" t="s">
        <v>160</v>
      </c>
      <c r="AU327" s="194" t="s">
        <v>89</v>
      </c>
      <c r="AV327" s="15" t="s">
        <v>163</v>
      </c>
      <c r="AW327" s="15" t="s">
        <v>31</v>
      </c>
      <c r="AX327" s="15" t="s">
        <v>76</v>
      </c>
      <c r="AY327" s="194" t="s">
        <v>156</v>
      </c>
    </row>
    <row r="328" spans="2:51" s="11" customFormat="1">
      <c r="B328" s="151"/>
      <c r="D328" s="152" t="s">
        <v>160</v>
      </c>
      <c r="E328" s="153" t="s">
        <v>1</v>
      </c>
      <c r="F328" s="154" t="s">
        <v>2097</v>
      </c>
      <c r="H328" s="153" t="s">
        <v>1</v>
      </c>
      <c r="I328" s="155"/>
      <c r="L328" s="151"/>
      <c r="M328" s="156"/>
      <c r="T328" s="157"/>
      <c r="AT328" s="153" t="s">
        <v>160</v>
      </c>
      <c r="AU328" s="153" t="s">
        <v>89</v>
      </c>
      <c r="AV328" s="11" t="s">
        <v>82</v>
      </c>
      <c r="AW328" s="11" t="s">
        <v>31</v>
      </c>
      <c r="AX328" s="11" t="s">
        <v>76</v>
      </c>
      <c r="AY328" s="153" t="s">
        <v>156</v>
      </c>
    </row>
    <row r="329" spans="2:51" s="12" customFormat="1">
      <c r="B329" s="158"/>
      <c r="D329" s="152" t="s">
        <v>160</v>
      </c>
      <c r="E329" s="159" t="s">
        <v>1</v>
      </c>
      <c r="F329" s="160" t="s">
        <v>2136</v>
      </c>
      <c r="H329" s="161">
        <v>10.45</v>
      </c>
      <c r="I329" s="162"/>
      <c r="L329" s="158"/>
      <c r="M329" s="163"/>
      <c r="T329" s="164"/>
      <c r="AT329" s="159" t="s">
        <v>160</v>
      </c>
      <c r="AU329" s="159" t="s">
        <v>89</v>
      </c>
      <c r="AV329" s="12" t="s">
        <v>89</v>
      </c>
      <c r="AW329" s="12" t="s">
        <v>31</v>
      </c>
      <c r="AX329" s="12" t="s">
        <v>76</v>
      </c>
      <c r="AY329" s="159" t="s">
        <v>156</v>
      </c>
    </row>
    <row r="330" spans="2:51" s="12" customFormat="1">
      <c r="B330" s="158"/>
      <c r="D330" s="152" t="s">
        <v>160</v>
      </c>
      <c r="E330" s="159" t="s">
        <v>1</v>
      </c>
      <c r="F330" s="160" t="s">
        <v>2137</v>
      </c>
      <c r="H330" s="161">
        <v>1.5</v>
      </c>
      <c r="I330" s="162"/>
      <c r="L330" s="158"/>
      <c r="M330" s="163"/>
      <c r="T330" s="164"/>
      <c r="AT330" s="159" t="s">
        <v>160</v>
      </c>
      <c r="AU330" s="159" t="s">
        <v>89</v>
      </c>
      <c r="AV330" s="12" t="s">
        <v>89</v>
      </c>
      <c r="AW330" s="12" t="s">
        <v>31</v>
      </c>
      <c r="AX330" s="12" t="s">
        <v>76</v>
      </c>
      <c r="AY330" s="159" t="s">
        <v>156</v>
      </c>
    </row>
    <row r="331" spans="2:51" s="12" customFormat="1">
      <c r="B331" s="158"/>
      <c r="D331" s="152" t="s">
        <v>160</v>
      </c>
      <c r="E331" s="159" t="s">
        <v>1</v>
      </c>
      <c r="F331" s="160" t="s">
        <v>2138</v>
      </c>
      <c r="H331" s="161">
        <v>2.1259999999999999</v>
      </c>
      <c r="I331" s="162"/>
      <c r="L331" s="158"/>
      <c r="M331" s="163"/>
      <c r="T331" s="164"/>
      <c r="AT331" s="159" t="s">
        <v>160</v>
      </c>
      <c r="AU331" s="159" t="s">
        <v>89</v>
      </c>
      <c r="AV331" s="12" t="s">
        <v>89</v>
      </c>
      <c r="AW331" s="12" t="s">
        <v>31</v>
      </c>
      <c r="AX331" s="12" t="s">
        <v>76</v>
      </c>
      <c r="AY331" s="159" t="s">
        <v>156</v>
      </c>
    </row>
    <row r="332" spans="2:51" s="12" customFormat="1">
      <c r="B332" s="158"/>
      <c r="D332" s="152" t="s">
        <v>160</v>
      </c>
      <c r="E332" s="159" t="s">
        <v>1</v>
      </c>
      <c r="F332" s="160" t="s">
        <v>171</v>
      </c>
      <c r="H332" s="161">
        <v>7</v>
      </c>
      <c r="I332" s="162"/>
      <c r="L332" s="158"/>
      <c r="M332" s="163"/>
      <c r="T332" s="164"/>
      <c r="AT332" s="159" t="s">
        <v>160</v>
      </c>
      <c r="AU332" s="159" t="s">
        <v>89</v>
      </c>
      <c r="AV332" s="12" t="s">
        <v>89</v>
      </c>
      <c r="AW332" s="12" t="s">
        <v>31</v>
      </c>
      <c r="AX332" s="12" t="s">
        <v>76</v>
      </c>
      <c r="AY332" s="159" t="s">
        <v>156</v>
      </c>
    </row>
    <row r="333" spans="2:51" s="12" customFormat="1">
      <c r="B333" s="158"/>
      <c r="D333" s="152" t="s">
        <v>160</v>
      </c>
      <c r="E333" s="159" t="s">
        <v>1</v>
      </c>
      <c r="F333" s="160" t="s">
        <v>2139</v>
      </c>
      <c r="H333" s="161">
        <v>3</v>
      </c>
      <c r="I333" s="162"/>
      <c r="L333" s="158"/>
      <c r="M333" s="163"/>
      <c r="T333" s="164"/>
      <c r="AT333" s="159" t="s">
        <v>160</v>
      </c>
      <c r="AU333" s="159" t="s">
        <v>89</v>
      </c>
      <c r="AV333" s="12" t="s">
        <v>89</v>
      </c>
      <c r="AW333" s="12" t="s">
        <v>31</v>
      </c>
      <c r="AX333" s="12" t="s">
        <v>76</v>
      </c>
      <c r="AY333" s="159" t="s">
        <v>156</v>
      </c>
    </row>
    <row r="334" spans="2:51" s="15" customFormat="1">
      <c r="B334" s="193"/>
      <c r="D334" s="152" t="s">
        <v>160</v>
      </c>
      <c r="E334" s="194" t="s">
        <v>1</v>
      </c>
      <c r="F334" s="195" t="s">
        <v>1694</v>
      </c>
      <c r="H334" s="196">
        <v>24.076000000000001</v>
      </c>
      <c r="I334" s="197"/>
      <c r="L334" s="193"/>
      <c r="M334" s="198"/>
      <c r="T334" s="199"/>
      <c r="AT334" s="194" t="s">
        <v>160</v>
      </c>
      <c r="AU334" s="194" t="s">
        <v>89</v>
      </c>
      <c r="AV334" s="15" t="s">
        <v>163</v>
      </c>
      <c r="AW334" s="15" t="s">
        <v>31</v>
      </c>
      <c r="AX334" s="15" t="s">
        <v>76</v>
      </c>
      <c r="AY334" s="194" t="s">
        <v>156</v>
      </c>
    </row>
    <row r="335" spans="2:51" s="11" customFormat="1">
      <c r="B335" s="151"/>
      <c r="D335" s="152" t="s">
        <v>160</v>
      </c>
      <c r="E335" s="153" t="s">
        <v>1</v>
      </c>
      <c r="F335" s="154" t="s">
        <v>2097</v>
      </c>
      <c r="H335" s="153" t="s">
        <v>1</v>
      </c>
      <c r="I335" s="155"/>
      <c r="L335" s="151"/>
      <c r="M335" s="156"/>
      <c r="T335" s="157"/>
      <c r="AT335" s="153" t="s">
        <v>160</v>
      </c>
      <c r="AU335" s="153" t="s">
        <v>89</v>
      </c>
      <c r="AV335" s="11" t="s">
        <v>82</v>
      </c>
      <c r="AW335" s="11" t="s">
        <v>31</v>
      </c>
      <c r="AX335" s="11" t="s">
        <v>76</v>
      </c>
      <c r="AY335" s="153" t="s">
        <v>156</v>
      </c>
    </row>
    <row r="336" spans="2:51" s="12" customFormat="1">
      <c r="B336" s="158"/>
      <c r="D336" s="152" t="s">
        <v>160</v>
      </c>
      <c r="E336" s="159" t="s">
        <v>1</v>
      </c>
      <c r="F336" s="160" t="s">
        <v>2140</v>
      </c>
      <c r="H336" s="161">
        <v>2.4</v>
      </c>
      <c r="I336" s="162"/>
      <c r="L336" s="158"/>
      <c r="M336" s="163"/>
      <c r="T336" s="164"/>
      <c r="AT336" s="159" t="s">
        <v>160</v>
      </c>
      <c r="AU336" s="159" t="s">
        <v>89</v>
      </c>
      <c r="AV336" s="12" t="s">
        <v>89</v>
      </c>
      <c r="AW336" s="12" t="s">
        <v>31</v>
      </c>
      <c r="AX336" s="12" t="s">
        <v>76</v>
      </c>
      <c r="AY336" s="159" t="s">
        <v>156</v>
      </c>
    </row>
    <row r="337" spans="2:65" s="15" customFormat="1">
      <c r="B337" s="193"/>
      <c r="D337" s="152" t="s">
        <v>160</v>
      </c>
      <c r="E337" s="194" t="s">
        <v>1</v>
      </c>
      <c r="F337" s="195" t="s">
        <v>2113</v>
      </c>
      <c r="H337" s="196">
        <v>2.4</v>
      </c>
      <c r="I337" s="197"/>
      <c r="L337" s="193"/>
      <c r="M337" s="198"/>
      <c r="T337" s="199"/>
      <c r="AT337" s="194" t="s">
        <v>160</v>
      </c>
      <c r="AU337" s="194" t="s">
        <v>89</v>
      </c>
      <c r="AV337" s="15" t="s">
        <v>163</v>
      </c>
      <c r="AW337" s="15" t="s">
        <v>31</v>
      </c>
      <c r="AX337" s="15" t="s">
        <v>76</v>
      </c>
      <c r="AY337" s="194" t="s">
        <v>156</v>
      </c>
    </row>
    <row r="338" spans="2:65" s="12" customFormat="1">
      <c r="B338" s="158"/>
      <c r="D338" s="152" t="s">
        <v>160</v>
      </c>
      <c r="E338" s="159" t="s">
        <v>1</v>
      </c>
      <c r="F338" s="160" t="s">
        <v>2141</v>
      </c>
      <c r="H338" s="161">
        <v>20</v>
      </c>
      <c r="I338" s="162"/>
      <c r="L338" s="158"/>
      <c r="M338" s="163"/>
      <c r="T338" s="164"/>
      <c r="AT338" s="159" t="s">
        <v>160</v>
      </c>
      <c r="AU338" s="159" t="s">
        <v>89</v>
      </c>
      <c r="AV338" s="12" t="s">
        <v>89</v>
      </c>
      <c r="AW338" s="12" t="s">
        <v>31</v>
      </c>
      <c r="AX338" s="12" t="s">
        <v>76</v>
      </c>
      <c r="AY338" s="159" t="s">
        <v>156</v>
      </c>
    </row>
    <row r="339" spans="2:65" s="13" customFormat="1">
      <c r="B339" s="165"/>
      <c r="D339" s="152" t="s">
        <v>160</v>
      </c>
      <c r="E339" s="166" t="s">
        <v>1</v>
      </c>
      <c r="F339" s="167" t="s">
        <v>161</v>
      </c>
      <c r="H339" s="168">
        <v>95.426000000000002</v>
      </c>
      <c r="I339" s="169"/>
      <c r="L339" s="165"/>
      <c r="M339" s="170"/>
      <c r="T339" s="171"/>
      <c r="AT339" s="166" t="s">
        <v>160</v>
      </c>
      <c r="AU339" s="166" t="s">
        <v>89</v>
      </c>
      <c r="AV339" s="13" t="s">
        <v>155</v>
      </c>
      <c r="AW339" s="13" t="s">
        <v>31</v>
      </c>
      <c r="AX339" s="13" t="s">
        <v>82</v>
      </c>
      <c r="AY339" s="166" t="s">
        <v>156</v>
      </c>
    </row>
    <row r="340" spans="2:65" s="13" customFormat="1">
      <c r="B340" s="165"/>
      <c r="D340" s="152" t="s">
        <v>160</v>
      </c>
      <c r="E340" s="166" t="s">
        <v>1</v>
      </c>
      <c r="F340" s="167" t="s">
        <v>161</v>
      </c>
      <c r="H340" s="168">
        <v>0</v>
      </c>
      <c r="I340" s="169"/>
      <c r="L340" s="165"/>
      <c r="M340" s="170"/>
      <c r="T340" s="171"/>
      <c r="AT340" s="166" t="s">
        <v>160</v>
      </c>
      <c r="AU340" s="166" t="s">
        <v>89</v>
      </c>
      <c r="AV340" s="13" t="s">
        <v>155</v>
      </c>
      <c r="AW340" s="13" t="s">
        <v>31</v>
      </c>
      <c r="AX340" s="13" t="s">
        <v>76</v>
      </c>
      <c r="AY340" s="166" t="s">
        <v>156</v>
      </c>
    </row>
    <row r="341" spans="2:65" s="1" customFormat="1" ht="33" customHeight="1">
      <c r="B341" s="136"/>
      <c r="C341" s="137" t="s">
        <v>378</v>
      </c>
      <c r="D341" s="137" t="s">
        <v>157</v>
      </c>
      <c r="E341" s="138" t="s">
        <v>2142</v>
      </c>
      <c r="F341" s="139" t="s">
        <v>2143</v>
      </c>
      <c r="G341" s="140" t="s">
        <v>396</v>
      </c>
      <c r="H341" s="141">
        <v>95.426000000000002</v>
      </c>
      <c r="I341" s="142"/>
      <c r="J341" s="143">
        <v>0</v>
      </c>
      <c r="K341" s="144"/>
      <c r="L341" s="32"/>
      <c r="M341" s="145" t="s">
        <v>1</v>
      </c>
      <c r="N341" s="146" t="s">
        <v>42</v>
      </c>
      <c r="P341" s="147">
        <f>O341*H341</f>
        <v>0</v>
      </c>
      <c r="Q341" s="147">
        <v>8.0000000000000007E-5</v>
      </c>
      <c r="R341" s="147">
        <f>Q341*H341</f>
        <v>7.6340800000000006E-3</v>
      </c>
      <c r="S341" s="147">
        <v>0</v>
      </c>
      <c r="T341" s="148">
        <f>S341*H341</f>
        <v>0</v>
      </c>
      <c r="AR341" s="149" t="s">
        <v>155</v>
      </c>
      <c r="AT341" s="149" t="s">
        <v>157</v>
      </c>
      <c r="AU341" s="149" t="s">
        <v>89</v>
      </c>
      <c r="AY341" s="17" t="s">
        <v>156</v>
      </c>
      <c r="BE341" s="150">
        <f>IF(N341="základná",J341,0)</f>
        <v>0</v>
      </c>
      <c r="BF341" s="150">
        <f>IF(N341="znížená",J341,0)</f>
        <v>0</v>
      </c>
      <c r="BG341" s="150">
        <f>IF(N341="zákl. prenesená",J341,0)</f>
        <v>0</v>
      </c>
      <c r="BH341" s="150">
        <f>IF(N341="zníž. prenesená",J341,0)</f>
        <v>0</v>
      </c>
      <c r="BI341" s="150">
        <f>IF(N341="nulová",J341,0)</f>
        <v>0</v>
      </c>
      <c r="BJ341" s="17" t="s">
        <v>89</v>
      </c>
      <c r="BK341" s="150">
        <f>ROUND(I341*H341,2)</f>
        <v>0</v>
      </c>
      <c r="BL341" s="17" t="s">
        <v>155</v>
      </c>
      <c r="BM341" s="149" t="s">
        <v>2144</v>
      </c>
    </row>
    <row r="342" spans="2:65" s="11" customFormat="1">
      <c r="B342" s="151"/>
      <c r="D342" s="152" t="s">
        <v>160</v>
      </c>
      <c r="E342" s="153" t="s">
        <v>1</v>
      </c>
      <c r="F342" s="154" t="s">
        <v>2063</v>
      </c>
      <c r="H342" s="153" t="s">
        <v>1</v>
      </c>
      <c r="I342" s="155"/>
      <c r="L342" s="151"/>
      <c r="M342" s="156"/>
      <c r="T342" s="157"/>
      <c r="AT342" s="153" t="s">
        <v>160</v>
      </c>
      <c r="AU342" s="153" t="s">
        <v>89</v>
      </c>
      <c r="AV342" s="11" t="s">
        <v>82</v>
      </c>
      <c r="AW342" s="11" t="s">
        <v>31</v>
      </c>
      <c r="AX342" s="11" t="s">
        <v>76</v>
      </c>
      <c r="AY342" s="153" t="s">
        <v>156</v>
      </c>
    </row>
    <row r="343" spans="2:65" s="12" customFormat="1">
      <c r="B343" s="158"/>
      <c r="D343" s="152" t="s">
        <v>160</v>
      </c>
      <c r="E343" s="159" t="s">
        <v>1</v>
      </c>
      <c r="F343" s="160" t="s">
        <v>2118</v>
      </c>
      <c r="H343" s="161">
        <v>2.2999999999999998</v>
      </c>
      <c r="I343" s="162"/>
      <c r="L343" s="158"/>
      <c r="M343" s="163"/>
      <c r="T343" s="164"/>
      <c r="AT343" s="159" t="s">
        <v>160</v>
      </c>
      <c r="AU343" s="159" t="s">
        <v>89</v>
      </c>
      <c r="AV343" s="12" t="s">
        <v>89</v>
      </c>
      <c r="AW343" s="12" t="s">
        <v>31</v>
      </c>
      <c r="AX343" s="12" t="s">
        <v>76</v>
      </c>
      <c r="AY343" s="159" t="s">
        <v>156</v>
      </c>
    </row>
    <row r="344" spans="2:65" s="12" customFormat="1">
      <c r="B344" s="158"/>
      <c r="D344" s="152" t="s">
        <v>160</v>
      </c>
      <c r="E344" s="159" t="s">
        <v>1</v>
      </c>
      <c r="F344" s="160" t="s">
        <v>2119</v>
      </c>
      <c r="H344" s="161">
        <v>1.5</v>
      </c>
      <c r="I344" s="162"/>
      <c r="L344" s="158"/>
      <c r="M344" s="163"/>
      <c r="T344" s="164"/>
      <c r="AT344" s="159" t="s">
        <v>160</v>
      </c>
      <c r="AU344" s="159" t="s">
        <v>89</v>
      </c>
      <c r="AV344" s="12" t="s">
        <v>89</v>
      </c>
      <c r="AW344" s="12" t="s">
        <v>31</v>
      </c>
      <c r="AX344" s="12" t="s">
        <v>76</v>
      </c>
      <c r="AY344" s="159" t="s">
        <v>156</v>
      </c>
    </row>
    <row r="345" spans="2:65" s="12" customFormat="1">
      <c r="B345" s="158"/>
      <c r="D345" s="152" t="s">
        <v>160</v>
      </c>
      <c r="E345" s="159" t="s">
        <v>1</v>
      </c>
      <c r="F345" s="160" t="s">
        <v>2120</v>
      </c>
      <c r="H345" s="161">
        <v>2.2999999999999998</v>
      </c>
      <c r="I345" s="162"/>
      <c r="L345" s="158"/>
      <c r="M345" s="163"/>
      <c r="T345" s="164"/>
      <c r="AT345" s="159" t="s">
        <v>160</v>
      </c>
      <c r="AU345" s="159" t="s">
        <v>89</v>
      </c>
      <c r="AV345" s="12" t="s">
        <v>89</v>
      </c>
      <c r="AW345" s="12" t="s">
        <v>31</v>
      </c>
      <c r="AX345" s="12" t="s">
        <v>76</v>
      </c>
      <c r="AY345" s="159" t="s">
        <v>156</v>
      </c>
    </row>
    <row r="346" spans="2:65" s="12" customFormat="1">
      <c r="B346" s="158"/>
      <c r="D346" s="152" t="s">
        <v>160</v>
      </c>
      <c r="E346" s="159" t="s">
        <v>1</v>
      </c>
      <c r="F346" s="160" t="s">
        <v>2121</v>
      </c>
      <c r="H346" s="161">
        <v>1.5</v>
      </c>
      <c r="I346" s="162"/>
      <c r="L346" s="158"/>
      <c r="M346" s="163"/>
      <c r="T346" s="164"/>
      <c r="AT346" s="159" t="s">
        <v>160</v>
      </c>
      <c r="AU346" s="159" t="s">
        <v>89</v>
      </c>
      <c r="AV346" s="12" t="s">
        <v>89</v>
      </c>
      <c r="AW346" s="12" t="s">
        <v>31</v>
      </c>
      <c r="AX346" s="12" t="s">
        <v>76</v>
      </c>
      <c r="AY346" s="159" t="s">
        <v>156</v>
      </c>
    </row>
    <row r="347" spans="2:65" s="12" customFormat="1">
      <c r="B347" s="158"/>
      <c r="D347" s="152" t="s">
        <v>160</v>
      </c>
      <c r="E347" s="159" t="s">
        <v>1</v>
      </c>
      <c r="F347" s="160" t="s">
        <v>2122</v>
      </c>
      <c r="H347" s="161">
        <v>2.2999999999999998</v>
      </c>
      <c r="I347" s="162"/>
      <c r="L347" s="158"/>
      <c r="M347" s="163"/>
      <c r="T347" s="164"/>
      <c r="AT347" s="159" t="s">
        <v>160</v>
      </c>
      <c r="AU347" s="159" t="s">
        <v>89</v>
      </c>
      <c r="AV347" s="12" t="s">
        <v>89</v>
      </c>
      <c r="AW347" s="12" t="s">
        <v>31</v>
      </c>
      <c r="AX347" s="12" t="s">
        <v>76</v>
      </c>
      <c r="AY347" s="159" t="s">
        <v>156</v>
      </c>
    </row>
    <row r="348" spans="2:65" s="12" customFormat="1">
      <c r="B348" s="158"/>
      <c r="D348" s="152" t="s">
        <v>160</v>
      </c>
      <c r="E348" s="159" t="s">
        <v>1</v>
      </c>
      <c r="F348" s="160" t="s">
        <v>2123</v>
      </c>
      <c r="H348" s="161">
        <v>1.5</v>
      </c>
      <c r="I348" s="162"/>
      <c r="L348" s="158"/>
      <c r="M348" s="163"/>
      <c r="T348" s="164"/>
      <c r="AT348" s="159" t="s">
        <v>160</v>
      </c>
      <c r="AU348" s="159" t="s">
        <v>89</v>
      </c>
      <c r="AV348" s="12" t="s">
        <v>89</v>
      </c>
      <c r="AW348" s="12" t="s">
        <v>31</v>
      </c>
      <c r="AX348" s="12" t="s">
        <v>76</v>
      </c>
      <c r="AY348" s="159" t="s">
        <v>156</v>
      </c>
    </row>
    <row r="349" spans="2:65" s="15" customFormat="1">
      <c r="B349" s="193"/>
      <c r="D349" s="152" t="s">
        <v>160</v>
      </c>
      <c r="E349" s="194" t="s">
        <v>1</v>
      </c>
      <c r="F349" s="195" t="s">
        <v>2070</v>
      </c>
      <c r="H349" s="196">
        <v>11.4</v>
      </c>
      <c r="I349" s="197"/>
      <c r="L349" s="193"/>
      <c r="M349" s="198"/>
      <c r="T349" s="199"/>
      <c r="AT349" s="194" t="s">
        <v>160</v>
      </c>
      <c r="AU349" s="194" t="s">
        <v>89</v>
      </c>
      <c r="AV349" s="15" t="s">
        <v>163</v>
      </c>
      <c r="AW349" s="15" t="s">
        <v>31</v>
      </c>
      <c r="AX349" s="15" t="s">
        <v>76</v>
      </c>
      <c r="AY349" s="194" t="s">
        <v>156</v>
      </c>
    </row>
    <row r="350" spans="2:65" s="11" customFormat="1">
      <c r="B350" s="151"/>
      <c r="D350" s="152" t="s">
        <v>160</v>
      </c>
      <c r="E350" s="153" t="s">
        <v>1</v>
      </c>
      <c r="F350" s="154" t="s">
        <v>526</v>
      </c>
      <c r="H350" s="153" t="s">
        <v>1</v>
      </c>
      <c r="I350" s="155"/>
      <c r="L350" s="151"/>
      <c r="M350" s="156"/>
      <c r="T350" s="157"/>
      <c r="AT350" s="153" t="s">
        <v>160</v>
      </c>
      <c r="AU350" s="153" t="s">
        <v>89</v>
      </c>
      <c r="AV350" s="11" t="s">
        <v>82</v>
      </c>
      <c r="AW350" s="11" t="s">
        <v>31</v>
      </c>
      <c r="AX350" s="11" t="s">
        <v>76</v>
      </c>
      <c r="AY350" s="153" t="s">
        <v>156</v>
      </c>
    </row>
    <row r="351" spans="2:65" s="12" customFormat="1">
      <c r="B351" s="158"/>
      <c r="D351" s="152" t="s">
        <v>160</v>
      </c>
      <c r="E351" s="159" t="s">
        <v>1</v>
      </c>
      <c r="F351" s="160" t="s">
        <v>2124</v>
      </c>
      <c r="H351" s="161">
        <v>2.95</v>
      </c>
      <c r="I351" s="162"/>
      <c r="L351" s="158"/>
      <c r="M351" s="163"/>
      <c r="T351" s="164"/>
      <c r="AT351" s="159" t="s">
        <v>160</v>
      </c>
      <c r="AU351" s="159" t="s">
        <v>89</v>
      </c>
      <c r="AV351" s="12" t="s">
        <v>89</v>
      </c>
      <c r="AW351" s="12" t="s">
        <v>31</v>
      </c>
      <c r="AX351" s="12" t="s">
        <v>76</v>
      </c>
      <c r="AY351" s="159" t="s">
        <v>156</v>
      </c>
    </row>
    <row r="352" spans="2:65" s="15" customFormat="1">
      <c r="B352" s="193"/>
      <c r="D352" s="152" t="s">
        <v>160</v>
      </c>
      <c r="E352" s="194" t="s">
        <v>1</v>
      </c>
      <c r="F352" s="195" t="s">
        <v>2039</v>
      </c>
      <c r="H352" s="196">
        <v>2.95</v>
      </c>
      <c r="I352" s="197"/>
      <c r="L352" s="193"/>
      <c r="M352" s="198"/>
      <c r="T352" s="199"/>
      <c r="AT352" s="194" t="s">
        <v>160</v>
      </c>
      <c r="AU352" s="194" t="s">
        <v>89</v>
      </c>
      <c r="AV352" s="15" t="s">
        <v>163</v>
      </c>
      <c r="AW352" s="15" t="s">
        <v>31</v>
      </c>
      <c r="AX352" s="15" t="s">
        <v>76</v>
      </c>
      <c r="AY352" s="194" t="s">
        <v>156</v>
      </c>
    </row>
    <row r="353" spans="2:51" s="12" customFormat="1">
      <c r="B353" s="158"/>
      <c r="D353" s="152" t="s">
        <v>160</v>
      </c>
      <c r="E353" s="159" t="s">
        <v>1</v>
      </c>
      <c r="F353" s="160" t="s">
        <v>2125</v>
      </c>
      <c r="H353" s="161">
        <v>2.7</v>
      </c>
      <c r="I353" s="162"/>
      <c r="L353" s="158"/>
      <c r="M353" s="163"/>
      <c r="T353" s="164"/>
      <c r="AT353" s="159" t="s">
        <v>160</v>
      </c>
      <c r="AU353" s="159" t="s">
        <v>89</v>
      </c>
      <c r="AV353" s="12" t="s">
        <v>89</v>
      </c>
      <c r="AW353" s="12" t="s">
        <v>31</v>
      </c>
      <c r="AX353" s="12" t="s">
        <v>76</v>
      </c>
      <c r="AY353" s="159" t="s">
        <v>156</v>
      </c>
    </row>
    <row r="354" spans="2:51" s="15" customFormat="1">
      <c r="B354" s="193"/>
      <c r="D354" s="152" t="s">
        <v>160</v>
      </c>
      <c r="E354" s="194" t="s">
        <v>1</v>
      </c>
      <c r="F354" s="195" t="s">
        <v>2078</v>
      </c>
      <c r="H354" s="196">
        <v>2.7</v>
      </c>
      <c r="I354" s="197"/>
      <c r="L354" s="193"/>
      <c r="M354" s="198"/>
      <c r="T354" s="199"/>
      <c r="AT354" s="194" t="s">
        <v>160</v>
      </c>
      <c r="AU354" s="194" t="s">
        <v>89</v>
      </c>
      <c r="AV354" s="15" t="s">
        <v>163</v>
      </c>
      <c r="AW354" s="15" t="s">
        <v>31</v>
      </c>
      <c r="AX354" s="15" t="s">
        <v>76</v>
      </c>
      <c r="AY354" s="194" t="s">
        <v>156</v>
      </c>
    </row>
    <row r="355" spans="2:51" s="11" customFormat="1">
      <c r="B355" s="151"/>
      <c r="D355" s="152" t="s">
        <v>160</v>
      </c>
      <c r="E355" s="153" t="s">
        <v>1</v>
      </c>
      <c r="F355" s="154" t="s">
        <v>2082</v>
      </c>
      <c r="H355" s="153" t="s">
        <v>1</v>
      </c>
      <c r="I355" s="155"/>
      <c r="L355" s="151"/>
      <c r="M355" s="156"/>
      <c r="T355" s="157"/>
      <c r="AT355" s="153" t="s">
        <v>160</v>
      </c>
      <c r="AU355" s="153" t="s">
        <v>89</v>
      </c>
      <c r="AV355" s="11" t="s">
        <v>82</v>
      </c>
      <c r="AW355" s="11" t="s">
        <v>31</v>
      </c>
      <c r="AX355" s="11" t="s">
        <v>76</v>
      </c>
      <c r="AY355" s="153" t="s">
        <v>156</v>
      </c>
    </row>
    <row r="356" spans="2:51" s="12" customFormat="1">
      <c r="B356" s="158"/>
      <c r="D356" s="152" t="s">
        <v>160</v>
      </c>
      <c r="E356" s="159" t="s">
        <v>1</v>
      </c>
      <c r="F356" s="160" t="s">
        <v>2126</v>
      </c>
      <c r="H356" s="161">
        <v>2.8</v>
      </c>
      <c r="I356" s="162"/>
      <c r="L356" s="158"/>
      <c r="M356" s="163"/>
      <c r="T356" s="164"/>
      <c r="AT356" s="159" t="s">
        <v>160</v>
      </c>
      <c r="AU356" s="159" t="s">
        <v>89</v>
      </c>
      <c r="AV356" s="12" t="s">
        <v>89</v>
      </c>
      <c r="AW356" s="12" t="s">
        <v>31</v>
      </c>
      <c r="AX356" s="12" t="s">
        <v>76</v>
      </c>
      <c r="AY356" s="159" t="s">
        <v>156</v>
      </c>
    </row>
    <row r="357" spans="2:51" s="12" customFormat="1">
      <c r="B357" s="158"/>
      <c r="D357" s="152" t="s">
        <v>160</v>
      </c>
      <c r="E357" s="159" t="s">
        <v>1</v>
      </c>
      <c r="F357" s="160" t="s">
        <v>2127</v>
      </c>
      <c r="H357" s="161">
        <v>1.2</v>
      </c>
      <c r="I357" s="162"/>
      <c r="L357" s="158"/>
      <c r="M357" s="163"/>
      <c r="T357" s="164"/>
      <c r="AT357" s="159" t="s">
        <v>160</v>
      </c>
      <c r="AU357" s="159" t="s">
        <v>89</v>
      </c>
      <c r="AV357" s="12" t="s">
        <v>89</v>
      </c>
      <c r="AW357" s="12" t="s">
        <v>31</v>
      </c>
      <c r="AX357" s="12" t="s">
        <v>76</v>
      </c>
      <c r="AY357" s="159" t="s">
        <v>156</v>
      </c>
    </row>
    <row r="358" spans="2:51" s="15" customFormat="1">
      <c r="B358" s="193"/>
      <c r="D358" s="152" t="s">
        <v>160</v>
      </c>
      <c r="E358" s="194" t="s">
        <v>1</v>
      </c>
      <c r="F358" s="195" t="s">
        <v>1693</v>
      </c>
      <c r="H358" s="196">
        <v>4</v>
      </c>
      <c r="I358" s="197"/>
      <c r="L358" s="193"/>
      <c r="M358" s="198"/>
      <c r="T358" s="199"/>
      <c r="AT358" s="194" t="s">
        <v>160</v>
      </c>
      <c r="AU358" s="194" t="s">
        <v>89</v>
      </c>
      <c r="AV358" s="15" t="s">
        <v>163</v>
      </c>
      <c r="AW358" s="15" t="s">
        <v>31</v>
      </c>
      <c r="AX358" s="15" t="s">
        <v>76</v>
      </c>
      <c r="AY358" s="194" t="s">
        <v>156</v>
      </c>
    </row>
    <row r="359" spans="2:51" s="12" customFormat="1">
      <c r="B359" s="158"/>
      <c r="D359" s="152" t="s">
        <v>160</v>
      </c>
      <c r="E359" s="159" t="s">
        <v>1</v>
      </c>
      <c r="F359" s="160" t="s">
        <v>2128</v>
      </c>
      <c r="H359" s="161">
        <v>1.8</v>
      </c>
      <c r="I359" s="162"/>
      <c r="L359" s="158"/>
      <c r="M359" s="163"/>
      <c r="T359" s="164"/>
      <c r="AT359" s="159" t="s">
        <v>160</v>
      </c>
      <c r="AU359" s="159" t="s">
        <v>89</v>
      </c>
      <c r="AV359" s="12" t="s">
        <v>89</v>
      </c>
      <c r="AW359" s="12" t="s">
        <v>31</v>
      </c>
      <c r="AX359" s="12" t="s">
        <v>76</v>
      </c>
      <c r="AY359" s="159" t="s">
        <v>156</v>
      </c>
    </row>
    <row r="360" spans="2:51" s="12" customFormat="1">
      <c r="B360" s="158"/>
      <c r="D360" s="152" t="s">
        <v>160</v>
      </c>
      <c r="E360" s="159" t="s">
        <v>1</v>
      </c>
      <c r="F360" s="160" t="s">
        <v>2129</v>
      </c>
      <c r="H360" s="161">
        <v>2</v>
      </c>
      <c r="I360" s="162"/>
      <c r="L360" s="158"/>
      <c r="M360" s="163"/>
      <c r="T360" s="164"/>
      <c r="AT360" s="159" t="s">
        <v>160</v>
      </c>
      <c r="AU360" s="159" t="s">
        <v>89</v>
      </c>
      <c r="AV360" s="12" t="s">
        <v>89</v>
      </c>
      <c r="AW360" s="12" t="s">
        <v>31</v>
      </c>
      <c r="AX360" s="12" t="s">
        <v>76</v>
      </c>
      <c r="AY360" s="159" t="s">
        <v>156</v>
      </c>
    </row>
    <row r="361" spans="2:51" s="12" customFormat="1">
      <c r="B361" s="158"/>
      <c r="D361" s="152" t="s">
        <v>160</v>
      </c>
      <c r="E361" s="159" t="s">
        <v>1</v>
      </c>
      <c r="F361" s="160" t="s">
        <v>2130</v>
      </c>
      <c r="H361" s="161">
        <v>1.6</v>
      </c>
      <c r="I361" s="162"/>
      <c r="L361" s="158"/>
      <c r="M361" s="163"/>
      <c r="T361" s="164"/>
      <c r="AT361" s="159" t="s">
        <v>160</v>
      </c>
      <c r="AU361" s="159" t="s">
        <v>89</v>
      </c>
      <c r="AV361" s="12" t="s">
        <v>89</v>
      </c>
      <c r="AW361" s="12" t="s">
        <v>31</v>
      </c>
      <c r="AX361" s="12" t="s">
        <v>76</v>
      </c>
      <c r="AY361" s="159" t="s">
        <v>156</v>
      </c>
    </row>
    <row r="362" spans="2:51" s="15" customFormat="1">
      <c r="B362" s="193"/>
      <c r="D362" s="152" t="s">
        <v>160</v>
      </c>
      <c r="E362" s="194" t="s">
        <v>1</v>
      </c>
      <c r="F362" s="195" t="s">
        <v>2091</v>
      </c>
      <c r="H362" s="196">
        <v>5.4</v>
      </c>
      <c r="I362" s="197"/>
      <c r="L362" s="193"/>
      <c r="M362" s="198"/>
      <c r="T362" s="199"/>
      <c r="AT362" s="194" t="s">
        <v>160</v>
      </c>
      <c r="AU362" s="194" t="s">
        <v>89</v>
      </c>
      <c r="AV362" s="15" t="s">
        <v>163</v>
      </c>
      <c r="AW362" s="15" t="s">
        <v>31</v>
      </c>
      <c r="AX362" s="15" t="s">
        <v>76</v>
      </c>
      <c r="AY362" s="194" t="s">
        <v>156</v>
      </c>
    </row>
    <row r="363" spans="2:51" s="11" customFormat="1">
      <c r="B363" s="151"/>
      <c r="D363" s="152" t="s">
        <v>160</v>
      </c>
      <c r="E363" s="153" t="s">
        <v>1</v>
      </c>
      <c r="F363" s="154" t="s">
        <v>2092</v>
      </c>
      <c r="H363" s="153" t="s">
        <v>1</v>
      </c>
      <c r="I363" s="155"/>
      <c r="L363" s="151"/>
      <c r="M363" s="156"/>
      <c r="T363" s="157"/>
      <c r="AT363" s="153" t="s">
        <v>160</v>
      </c>
      <c r="AU363" s="153" t="s">
        <v>89</v>
      </c>
      <c r="AV363" s="11" t="s">
        <v>82</v>
      </c>
      <c r="AW363" s="11" t="s">
        <v>31</v>
      </c>
      <c r="AX363" s="11" t="s">
        <v>76</v>
      </c>
      <c r="AY363" s="153" t="s">
        <v>156</v>
      </c>
    </row>
    <row r="364" spans="2:51" s="12" customFormat="1">
      <c r="B364" s="158"/>
      <c r="D364" s="152" t="s">
        <v>160</v>
      </c>
      <c r="E364" s="159" t="s">
        <v>1</v>
      </c>
      <c r="F364" s="160" t="s">
        <v>2131</v>
      </c>
      <c r="H364" s="161">
        <v>3.5</v>
      </c>
      <c r="I364" s="162"/>
      <c r="L364" s="158"/>
      <c r="M364" s="163"/>
      <c r="T364" s="164"/>
      <c r="AT364" s="159" t="s">
        <v>160</v>
      </c>
      <c r="AU364" s="159" t="s">
        <v>89</v>
      </c>
      <c r="AV364" s="12" t="s">
        <v>89</v>
      </c>
      <c r="AW364" s="12" t="s">
        <v>31</v>
      </c>
      <c r="AX364" s="12" t="s">
        <v>76</v>
      </c>
      <c r="AY364" s="159" t="s">
        <v>156</v>
      </c>
    </row>
    <row r="365" spans="2:51" s="15" customFormat="1">
      <c r="B365" s="193"/>
      <c r="D365" s="152" t="s">
        <v>160</v>
      </c>
      <c r="E365" s="194" t="s">
        <v>1</v>
      </c>
      <c r="F365" s="195" t="s">
        <v>1695</v>
      </c>
      <c r="H365" s="196">
        <v>3.5</v>
      </c>
      <c r="I365" s="197"/>
      <c r="L365" s="193"/>
      <c r="M365" s="198"/>
      <c r="T365" s="199"/>
      <c r="AT365" s="194" t="s">
        <v>160</v>
      </c>
      <c r="AU365" s="194" t="s">
        <v>89</v>
      </c>
      <c r="AV365" s="15" t="s">
        <v>163</v>
      </c>
      <c r="AW365" s="15" t="s">
        <v>31</v>
      </c>
      <c r="AX365" s="15" t="s">
        <v>76</v>
      </c>
      <c r="AY365" s="194" t="s">
        <v>156</v>
      </c>
    </row>
    <row r="366" spans="2:51" s="11" customFormat="1">
      <c r="B366" s="151"/>
      <c r="D366" s="152" t="s">
        <v>160</v>
      </c>
      <c r="E366" s="153" t="s">
        <v>1</v>
      </c>
      <c r="F366" s="154" t="s">
        <v>2097</v>
      </c>
      <c r="H366" s="153" t="s">
        <v>1</v>
      </c>
      <c r="I366" s="155"/>
      <c r="L366" s="151"/>
      <c r="M366" s="156"/>
      <c r="T366" s="157"/>
      <c r="AT366" s="153" t="s">
        <v>160</v>
      </c>
      <c r="AU366" s="153" t="s">
        <v>89</v>
      </c>
      <c r="AV366" s="11" t="s">
        <v>82</v>
      </c>
      <c r="AW366" s="11" t="s">
        <v>31</v>
      </c>
      <c r="AX366" s="11" t="s">
        <v>76</v>
      </c>
      <c r="AY366" s="153" t="s">
        <v>156</v>
      </c>
    </row>
    <row r="367" spans="2:51" s="12" customFormat="1">
      <c r="B367" s="158"/>
      <c r="D367" s="152" t="s">
        <v>160</v>
      </c>
      <c r="E367" s="159" t="s">
        <v>1</v>
      </c>
      <c r="F367" s="160" t="s">
        <v>2132</v>
      </c>
      <c r="H367" s="161">
        <v>4.2</v>
      </c>
      <c r="I367" s="162"/>
      <c r="L367" s="158"/>
      <c r="M367" s="163"/>
      <c r="T367" s="164"/>
      <c r="AT367" s="159" t="s">
        <v>160</v>
      </c>
      <c r="AU367" s="159" t="s">
        <v>89</v>
      </c>
      <c r="AV367" s="12" t="s">
        <v>89</v>
      </c>
      <c r="AW367" s="12" t="s">
        <v>31</v>
      </c>
      <c r="AX367" s="12" t="s">
        <v>76</v>
      </c>
      <c r="AY367" s="159" t="s">
        <v>156</v>
      </c>
    </row>
    <row r="368" spans="2:51" s="12" customFormat="1">
      <c r="B368" s="158"/>
      <c r="D368" s="152" t="s">
        <v>160</v>
      </c>
      <c r="E368" s="159" t="s">
        <v>1</v>
      </c>
      <c r="F368" s="160" t="s">
        <v>2133</v>
      </c>
      <c r="H368" s="161">
        <v>2.8</v>
      </c>
      <c r="I368" s="162"/>
      <c r="L368" s="158"/>
      <c r="M368" s="163"/>
      <c r="T368" s="164"/>
      <c r="AT368" s="159" t="s">
        <v>160</v>
      </c>
      <c r="AU368" s="159" t="s">
        <v>89</v>
      </c>
      <c r="AV368" s="12" t="s">
        <v>89</v>
      </c>
      <c r="AW368" s="12" t="s">
        <v>31</v>
      </c>
      <c r="AX368" s="12" t="s">
        <v>76</v>
      </c>
      <c r="AY368" s="159" t="s">
        <v>156</v>
      </c>
    </row>
    <row r="369" spans="2:63" s="12" customFormat="1">
      <c r="B369" s="158"/>
      <c r="D369" s="152" t="s">
        <v>160</v>
      </c>
      <c r="E369" s="159" t="s">
        <v>1</v>
      </c>
      <c r="F369" s="160" t="s">
        <v>2134</v>
      </c>
      <c r="H369" s="161">
        <v>1.2</v>
      </c>
      <c r="I369" s="162"/>
      <c r="L369" s="158"/>
      <c r="M369" s="163"/>
      <c r="T369" s="164"/>
      <c r="AT369" s="159" t="s">
        <v>160</v>
      </c>
      <c r="AU369" s="159" t="s">
        <v>89</v>
      </c>
      <c r="AV369" s="12" t="s">
        <v>89</v>
      </c>
      <c r="AW369" s="12" t="s">
        <v>31</v>
      </c>
      <c r="AX369" s="12" t="s">
        <v>76</v>
      </c>
      <c r="AY369" s="159" t="s">
        <v>156</v>
      </c>
    </row>
    <row r="370" spans="2:63" s="12" customFormat="1">
      <c r="B370" s="158"/>
      <c r="D370" s="152" t="s">
        <v>160</v>
      </c>
      <c r="E370" s="159" t="s">
        <v>1</v>
      </c>
      <c r="F370" s="160" t="s">
        <v>2135</v>
      </c>
      <c r="H370" s="161">
        <v>10.8</v>
      </c>
      <c r="I370" s="162"/>
      <c r="L370" s="158"/>
      <c r="M370" s="163"/>
      <c r="T370" s="164"/>
      <c r="AT370" s="159" t="s">
        <v>160</v>
      </c>
      <c r="AU370" s="159" t="s">
        <v>89</v>
      </c>
      <c r="AV370" s="12" t="s">
        <v>89</v>
      </c>
      <c r="AW370" s="12" t="s">
        <v>31</v>
      </c>
      <c r="AX370" s="12" t="s">
        <v>76</v>
      </c>
      <c r="AY370" s="159" t="s">
        <v>156</v>
      </c>
    </row>
    <row r="371" spans="2:63" s="15" customFormat="1">
      <c r="B371" s="193"/>
      <c r="D371" s="152" t="s">
        <v>160</v>
      </c>
      <c r="E371" s="194" t="s">
        <v>1</v>
      </c>
      <c r="F371" s="195" t="s">
        <v>1693</v>
      </c>
      <c r="H371" s="196">
        <v>19</v>
      </c>
      <c r="I371" s="197"/>
      <c r="L371" s="193"/>
      <c r="M371" s="198"/>
      <c r="T371" s="199"/>
      <c r="AT371" s="194" t="s">
        <v>160</v>
      </c>
      <c r="AU371" s="194" t="s">
        <v>89</v>
      </c>
      <c r="AV371" s="15" t="s">
        <v>163</v>
      </c>
      <c r="AW371" s="15" t="s">
        <v>31</v>
      </c>
      <c r="AX371" s="15" t="s">
        <v>76</v>
      </c>
      <c r="AY371" s="194" t="s">
        <v>156</v>
      </c>
    </row>
    <row r="372" spans="2:63" s="11" customFormat="1">
      <c r="B372" s="151"/>
      <c r="D372" s="152" t="s">
        <v>160</v>
      </c>
      <c r="E372" s="153" t="s">
        <v>1</v>
      </c>
      <c r="F372" s="154" t="s">
        <v>2097</v>
      </c>
      <c r="H372" s="153" t="s">
        <v>1</v>
      </c>
      <c r="I372" s="155"/>
      <c r="L372" s="151"/>
      <c r="M372" s="156"/>
      <c r="T372" s="157"/>
      <c r="AT372" s="153" t="s">
        <v>160</v>
      </c>
      <c r="AU372" s="153" t="s">
        <v>89</v>
      </c>
      <c r="AV372" s="11" t="s">
        <v>82</v>
      </c>
      <c r="AW372" s="11" t="s">
        <v>31</v>
      </c>
      <c r="AX372" s="11" t="s">
        <v>76</v>
      </c>
      <c r="AY372" s="153" t="s">
        <v>156</v>
      </c>
    </row>
    <row r="373" spans="2:63" s="12" customFormat="1">
      <c r="B373" s="158"/>
      <c r="D373" s="152" t="s">
        <v>160</v>
      </c>
      <c r="E373" s="159" t="s">
        <v>1</v>
      </c>
      <c r="F373" s="160" t="s">
        <v>2136</v>
      </c>
      <c r="H373" s="161">
        <v>10.45</v>
      </c>
      <c r="I373" s="162"/>
      <c r="L373" s="158"/>
      <c r="M373" s="163"/>
      <c r="T373" s="164"/>
      <c r="AT373" s="159" t="s">
        <v>160</v>
      </c>
      <c r="AU373" s="159" t="s">
        <v>89</v>
      </c>
      <c r="AV373" s="12" t="s">
        <v>89</v>
      </c>
      <c r="AW373" s="12" t="s">
        <v>31</v>
      </c>
      <c r="AX373" s="12" t="s">
        <v>76</v>
      </c>
      <c r="AY373" s="159" t="s">
        <v>156</v>
      </c>
    </row>
    <row r="374" spans="2:63" s="12" customFormat="1">
      <c r="B374" s="158"/>
      <c r="D374" s="152" t="s">
        <v>160</v>
      </c>
      <c r="E374" s="159" t="s">
        <v>1</v>
      </c>
      <c r="F374" s="160" t="s">
        <v>2137</v>
      </c>
      <c r="H374" s="161">
        <v>1.5</v>
      </c>
      <c r="I374" s="162"/>
      <c r="L374" s="158"/>
      <c r="M374" s="163"/>
      <c r="T374" s="164"/>
      <c r="AT374" s="159" t="s">
        <v>160</v>
      </c>
      <c r="AU374" s="159" t="s">
        <v>89</v>
      </c>
      <c r="AV374" s="12" t="s">
        <v>89</v>
      </c>
      <c r="AW374" s="12" t="s">
        <v>31</v>
      </c>
      <c r="AX374" s="12" t="s">
        <v>76</v>
      </c>
      <c r="AY374" s="159" t="s">
        <v>156</v>
      </c>
    </row>
    <row r="375" spans="2:63" s="12" customFormat="1">
      <c r="B375" s="158"/>
      <c r="D375" s="152" t="s">
        <v>160</v>
      </c>
      <c r="E375" s="159" t="s">
        <v>1</v>
      </c>
      <c r="F375" s="160" t="s">
        <v>2138</v>
      </c>
      <c r="H375" s="161">
        <v>2.1259999999999999</v>
      </c>
      <c r="I375" s="162"/>
      <c r="L375" s="158"/>
      <c r="M375" s="163"/>
      <c r="T375" s="164"/>
      <c r="AT375" s="159" t="s">
        <v>160</v>
      </c>
      <c r="AU375" s="159" t="s">
        <v>89</v>
      </c>
      <c r="AV375" s="12" t="s">
        <v>89</v>
      </c>
      <c r="AW375" s="12" t="s">
        <v>31</v>
      </c>
      <c r="AX375" s="12" t="s">
        <v>76</v>
      </c>
      <c r="AY375" s="159" t="s">
        <v>156</v>
      </c>
    </row>
    <row r="376" spans="2:63" s="12" customFormat="1">
      <c r="B376" s="158"/>
      <c r="D376" s="152" t="s">
        <v>160</v>
      </c>
      <c r="E376" s="159" t="s">
        <v>1</v>
      </c>
      <c r="F376" s="160" t="s">
        <v>171</v>
      </c>
      <c r="H376" s="161">
        <v>7</v>
      </c>
      <c r="I376" s="162"/>
      <c r="L376" s="158"/>
      <c r="M376" s="163"/>
      <c r="T376" s="164"/>
      <c r="AT376" s="159" t="s">
        <v>160</v>
      </c>
      <c r="AU376" s="159" t="s">
        <v>89</v>
      </c>
      <c r="AV376" s="12" t="s">
        <v>89</v>
      </c>
      <c r="AW376" s="12" t="s">
        <v>31</v>
      </c>
      <c r="AX376" s="12" t="s">
        <v>76</v>
      </c>
      <c r="AY376" s="159" t="s">
        <v>156</v>
      </c>
    </row>
    <row r="377" spans="2:63" s="12" customFormat="1">
      <c r="B377" s="158"/>
      <c r="D377" s="152" t="s">
        <v>160</v>
      </c>
      <c r="E377" s="159" t="s">
        <v>1</v>
      </c>
      <c r="F377" s="160" t="s">
        <v>2139</v>
      </c>
      <c r="H377" s="161">
        <v>3</v>
      </c>
      <c r="I377" s="162"/>
      <c r="L377" s="158"/>
      <c r="M377" s="163"/>
      <c r="T377" s="164"/>
      <c r="AT377" s="159" t="s">
        <v>160</v>
      </c>
      <c r="AU377" s="159" t="s">
        <v>89</v>
      </c>
      <c r="AV377" s="12" t="s">
        <v>89</v>
      </c>
      <c r="AW377" s="12" t="s">
        <v>31</v>
      </c>
      <c r="AX377" s="12" t="s">
        <v>76</v>
      </c>
      <c r="AY377" s="159" t="s">
        <v>156</v>
      </c>
    </row>
    <row r="378" spans="2:63" s="15" customFormat="1">
      <c r="B378" s="193"/>
      <c r="D378" s="152" t="s">
        <v>160</v>
      </c>
      <c r="E378" s="194" t="s">
        <v>1</v>
      </c>
      <c r="F378" s="195" t="s">
        <v>1694</v>
      </c>
      <c r="H378" s="196">
        <v>24.076000000000001</v>
      </c>
      <c r="I378" s="197"/>
      <c r="L378" s="193"/>
      <c r="M378" s="198"/>
      <c r="T378" s="199"/>
      <c r="AT378" s="194" t="s">
        <v>160</v>
      </c>
      <c r="AU378" s="194" t="s">
        <v>89</v>
      </c>
      <c r="AV378" s="15" t="s">
        <v>163</v>
      </c>
      <c r="AW378" s="15" t="s">
        <v>31</v>
      </c>
      <c r="AX378" s="15" t="s">
        <v>76</v>
      </c>
      <c r="AY378" s="194" t="s">
        <v>156</v>
      </c>
    </row>
    <row r="379" spans="2:63" s="11" customFormat="1">
      <c r="B379" s="151"/>
      <c r="D379" s="152" t="s">
        <v>160</v>
      </c>
      <c r="E379" s="153" t="s">
        <v>1</v>
      </c>
      <c r="F379" s="154" t="s">
        <v>2097</v>
      </c>
      <c r="H379" s="153" t="s">
        <v>1</v>
      </c>
      <c r="I379" s="155"/>
      <c r="L379" s="151"/>
      <c r="M379" s="156"/>
      <c r="T379" s="157"/>
      <c r="AT379" s="153" t="s">
        <v>160</v>
      </c>
      <c r="AU379" s="153" t="s">
        <v>89</v>
      </c>
      <c r="AV379" s="11" t="s">
        <v>82</v>
      </c>
      <c r="AW379" s="11" t="s">
        <v>31</v>
      </c>
      <c r="AX379" s="11" t="s">
        <v>76</v>
      </c>
      <c r="AY379" s="153" t="s">
        <v>156</v>
      </c>
    </row>
    <row r="380" spans="2:63" s="12" customFormat="1">
      <c r="B380" s="158"/>
      <c r="D380" s="152" t="s">
        <v>160</v>
      </c>
      <c r="E380" s="159" t="s">
        <v>1</v>
      </c>
      <c r="F380" s="160" t="s">
        <v>2140</v>
      </c>
      <c r="H380" s="161">
        <v>2.4</v>
      </c>
      <c r="I380" s="162"/>
      <c r="L380" s="158"/>
      <c r="M380" s="163"/>
      <c r="T380" s="164"/>
      <c r="AT380" s="159" t="s">
        <v>160</v>
      </c>
      <c r="AU380" s="159" t="s">
        <v>89</v>
      </c>
      <c r="AV380" s="12" t="s">
        <v>89</v>
      </c>
      <c r="AW380" s="12" t="s">
        <v>31</v>
      </c>
      <c r="AX380" s="12" t="s">
        <v>76</v>
      </c>
      <c r="AY380" s="159" t="s">
        <v>156</v>
      </c>
    </row>
    <row r="381" spans="2:63" s="15" customFormat="1">
      <c r="B381" s="193"/>
      <c r="D381" s="152" t="s">
        <v>160</v>
      </c>
      <c r="E381" s="194" t="s">
        <v>1</v>
      </c>
      <c r="F381" s="195" t="s">
        <v>2113</v>
      </c>
      <c r="H381" s="196">
        <v>2.4</v>
      </c>
      <c r="I381" s="197"/>
      <c r="L381" s="193"/>
      <c r="M381" s="198"/>
      <c r="T381" s="199"/>
      <c r="AT381" s="194" t="s">
        <v>160</v>
      </c>
      <c r="AU381" s="194" t="s">
        <v>89</v>
      </c>
      <c r="AV381" s="15" t="s">
        <v>163</v>
      </c>
      <c r="AW381" s="15" t="s">
        <v>31</v>
      </c>
      <c r="AX381" s="15" t="s">
        <v>76</v>
      </c>
      <c r="AY381" s="194" t="s">
        <v>156</v>
      </c>
    </row>
    <row r="382" spans="2:63" s="12" customFormat="1">
      <c r="B382" s="158"/>
      <c r="D382" s="152" t="s">
        <v>160</v>
      </c>
      <c r="E382" s="159" t="s">
        <v>1</v>
      </c>
      <c r="F382" s="160" t="s">
        <v>167</v>
      </c>
      <c r="H382" s="161">
        <v>20</v>
      </c>
      <c r="I382" s="162"/>
      <c r="L382" s="158"/>
      <c r="M382" s="163"/>
      <c r="T382" s="164"/>
      <c r="AT382" s="159" t="s">
        <v>160</v>
      </c>
      <c r="AU382" s="159" t="s">
        <v>89</v>
      </c>
      <c r="AV382" s="12" t="s">
        <v>89</v>
      </c>
      <c r="AW382" s="12" t="s">
        <v>31</v>
      </c>
      <c r="AX382" s="12" t="s">
        <v>76</v>
      </c>
      <c r="AY382" s="159" t="s">
        <v>156</v>
      </c>
    </row>
    <row r="383" spans="2:63" s="13" customFormat="1">
      <c r="B383" s="165"/>
      <c r="D383" s="152" t="s">
        <v>160</v>
      </c>
      <c r="E383" s="166" t="s">
        <v>1</v>
      </c>
      <c r="F383" s="167" t="s">
        <v>161</v>
      </c>
      <c r="H383" s="168">
        <v>95.426000000000002</v>
      </c>
      <c r="I383" s="169"/>
      <c r="L383" s="165"/>
      <c r="M383" s="170"/>
      <c r="T383" s="171"/>
      <c r="AT383" s="166" t="s">
        <v>160</v>
      </c>
      <c r="AU383" s="166" t="s">
        <v>89</v>
      </c>
      <c r="AV383" s="13" t="s">
        <v>155</v>
      </c>
      <c r="AW383" s="13" t="s">
        <v>31</v>
      </c>
      <c r="AX383" s="13" t="s">
        <v>82</v>
      </c>
      <c r="AY383" s="166" t="s">
        <v>156</v>
      </c>
    </row>
    <row r="384" spans="2:63" s="10" customFormat="1" ht="22.9" customHeight="1">
      <c r="B384" s="126"/>
      <c r="D384" s="127" t="s">
        <v>75</v>
      </c>
      <c r="E384" s="191" t="s">
        <v>155</v>
      </c>
      <c r="F384" s="191" t="s">
        <v>2145</v>
      </c>
      <c r="I384" s="129"/>
      <c r="J384" s="192">
        <v>0</v>
      </c>
      <c r="L384" s="126"/>
      <c r="M384" s="131"/>
      <c r="P384" s="132">
        <f>SUM(P385:P441)</f>
        <v>0</v>
      </c>
      <c r="R384" s="132">
        <f>SUM(R385:R441)</f>
        <v>4.58543184</v>
      </c>
      <c r="T384" s="133">
        <f>SUM(T385:T441)</f>
        <v>0</v>
      </c>
      <c r="AR384" s="127" t="s">
        <v>82</v>
      </c>
      <c r="AT384" s="134" t="s">
        <v>75</v>
      </c>
      <c r="AU384" s="134" t="s">
        <v>82</v>
      </c>
      <c r="AY384" s="127" t="s">
        <v>156</v>
      </c>
      <c r="BK384" s="135">
        <f>SUM(BK385:BK441)</f>
        <v>0</v>
      </c>
    </row>
    <row r="385" spans="2:65" s="1" customFormat="1" ht="37.9" customHeight="1">
      <c r="B385" s="136"/>
      <c r="C385" s="137" t="s">
        <v>393</v>
      </c>
      <c r="D385" s="137" t="s">
        <v>157</v>
      </c>
      <c r="E385" s="138" t="s">
        <v>2146</v>
      </c>
      <c r="F385" s="139" t="s">
        <v>2147</v>
      </c>
      <c r="G385" s="140" t="s">
        <v>226</v>
      </c>
      <c r="H385" s="141">
        <v>1.704</v>
      </c>
      <c r="I385" s="142"/>
      <c r="J385" s="143">
        <v>0</v>
      </c>
      <c r="K385" s="144"/>
      <c r="L385" s="32"/>
      <c r="M385" s="145" t="s">
        <v>1</v>
      </c>
      <c r="N385" s="146" t="s">
        <v>42</v>
      </c>
      <c r="P385" s="147">
        <f>O385*H385</f>
        <v>0</v>
      </c>
      <c r="Q385" s="147">
        <v>2.4614099999999999</v>
      </c>
      <c r="R385" s="147">
        <f>Q385*H385</f>
        <v>4.1942426399999997</v>
      </c>
      <c r="S385" s="147">
        <v>0</v>
      </c>
      <c r="T385" s="148">
        <f>S385*H385</f>
        <v>0</v>
      </c>
      <c r="AR385" s="149" t="s">
        <v>155</v>
      </c>
      <c r="AT385" s="149" t="s">
        <v>157</v>
      </c>
      <c r="AU385" s="149" t="s">
        <v>89</v>
      </c>
      <c r="AY385" s="17" t="s">
        <v>156</v>
      </c>
      <c r="BE385" s="150">
        <f>IF(N385="základná",J385,0)</f>
        <v>0</v>
      </c>
      <c r="BF385" s="150">
        <f>IF(N385="znížená",J385,0)</f>
        <v>0</v>
      </c>
      <c r="BG385" s="150">
        <f>IF(N385="zákl. prenesená",J385,0)</f>
        <v>0</v>
      </c>
      <c r="BH385" s="150">
        <f>IF(N385="zníž. prenesená",J385,0)</f>
        <v>0</v>
      </c>
      <c r="BI385" s="150">
        <f>IF(N385="nulová",J385,0)</f>
        <v>0</v>
      </c>
      <c r="BJ385" s="17" t="s">
        <v>89</v>
      </c>
      <c r="BK385" s="150">
        <f>ROUND(I385*H385,2)</f>
        <v>0</v>
      </c>
      <c r="BL385" s="17" t="s">
        <v>155</v>
      </c>
      <c r="BM385" s="149" t="s">
        <v>2148</v>
      </c>
    </row>
    <row r="386" spans="2:65" s="11" customFormat="1" ht="22.5">
      <c r="B386" s="151"/>
      <c r="D386" s="152" t="s">
        <v>160</v>
      </c>
      <c r="E386" s="153" t="s">
        <v>1</v>
      </c>
      <c r="F386" s="154" t="s">
        <v>2149</v>
      </c>
      <c r="H386" s="153" t="s">
        <v>1</v>
      </c>
      <c r="I386" s="155"/>
      <c r="L386" s="151"/>
      <c r="M386" s="156"/>
      <c r="T386" s="157"/>
      <c r="AT386" s="153" t="s">
        <v>160</v>
      </c>
      <c r="AU386" s="153" t="s">
        <v>89</v>
      </c>
      <c r="AV386" s="11" t="s">
        <v>82</v>
      </c>
      <c r="AW386" s="11" t="s">
        <v>31</v>
      </c>
      <c r="AX386" s="11" t="s">
        <v>76</v>
      </c>
      <c r="AY386" s="153" t="s">
        <v>156</v>
      </c>
    </row>
    <row r="387" spans="2:65" s="11" customFormat="1" ht="22.5">
      <c r="B387" s="151"/>
      <c r="D387" s="152" t="s">
        <v>160</v>
      </c>
      <c r="E387" s="153" t="s">
        <v>1</v>
      </c>
      <c r="F387" s="154" t="s">
        <v>2150</v>
      </c>
      <c r="H387" s="153" t="s">
        <v>1</v>
      </c>
      <c r="I387" s="155"/>
      <c r="L387" s="151"/>
      <c r="M387" s="156"/>
      <c r="T387" s="157"/>
      <c r="AT387" s="153" t="s">
        <v>160</v>
      </c>
      <c r="AU387" s="153" t="s">
        <v>89</v>
      </c>
      <c r="AV387" s="11" t="s">
        <v>82</v>
      </c>
      <c r="AW387" s="11" t="s">
        <v>31</v>
      </c>
      <c r="AX387" s="11" t="s">
        <v>76</v>
      </c>
      <c r="AY387" s="153" t="s">
        <v>156</v>
      </c>
    </row>
    <row r="388" spans="2:65" s="11" customFormat="1">
      <c r="B388" s="151"/>
      <c r="D388" s="152" t="s">
        <v>160</v>
      </c>
      <c r="E388" s="153" t="s">
        <v>1</v>
      </c>
      <c r="F388" s="154" t="s">
        <v>2151</v>
      </c>
      <c r="H388" s="153" t="s">
        <v>1</v>
      </c>
      <c r="I388" s="155"/>
      <c r="L388" s="151"/>
      <c r="M388" s="156"/>
      <c r="T388" s="157"/>
      <c r="AT388" s="153" t="s">
        <v>160</v>
      </c>
      <c r="AU388" s="153" t="s">
        <v>89</v>
      </c>
      <c r="AV388" s="11" t="s">
        <v>82</v>
      </c>
      <c r="AW388" s="11" t="s">
        <v>31</v>
      </c>
      <c r="AX388" s="11" t="s">
        <v>76</v>
      </c>
      <c r="AY388" s="153" t="s">
        <v>156</v>
      </c>
    </row>
    <row r="389" spans="2:65" s="12" customFormat="1">
      <c r="B389" s="158"/>
      <c r="D389" s="152" t="s">
        <v>160</v>
      </c>
      <c r="E389" s="159" t="s">
        <v>1</v>
      </c>
      <c r="F389" s="160" t="s">
        <v>2152</v>
      </c>
      <c r="H389" s="161">
        <v>1.002</v>
      </c>
      <c r="I389" s="162"/>
      <c r="L389" s="158"/>
      <c r="M389" s="163"/>
      <c r="T389" s="164"/>
      <c r="AT389" s="159" t="s">
        <v>160</v>
      </c>
      <c r="AU389" s="159" t="s">
        <v>89</v>
      </c>
      <c r="AV389" s="12" t="s">
        <v>89</v>
      </c>
      <c r="AW389" s="12" t="s">
        <v>31</v>
      </c>
      <c r="AX389" s="12" t="s">
        <v>76</v>
      </c>
      <c r="AY389" s="159" t="s">
        <v>156</v>
      </c>
    </row>
    <row r="390" spans="2:65" s="15" customFormat="1">
      <c r="B390" s="193"/>
      <c r="D390" s="152" t="s">
        <v>160</v>
      </c>
      <c r="E390" s="194" t="s">
        <v>1</v>
      </c>
      <c r="F390" s="195" t="s">
        <v>278</v>
      </c>
      <c r="H390" s="196">
        <v>1.002</v>
      </c>
      <c r="I390" s="197"/>
      <c r="L390" s="193"/>
      <c r="M390" s="198"/>
      <c r="T390" s="199"/>
      <c r="AT390" s="194" t="s">
        <v>160</v>
      </c>
      <c r="AU390" s="194" t="s">
        <v>89</v>
      </c>
      <c r="AV390" s="15" t="s">
        <v>163</v>
      </c>
      <c r="AW390" s="15" t="s">
        <v>31</v>
      </c>
      <c r="AX390" s="15" t="s">
        <v>76</v>
      </c>
      <c r="AY390" s="194" t="s">
        <v>156</v>
      </c>
    </row>
    <row r="391" spans="2:65" s="12" customFormat="1">
      <c r="B391" s="158"/>
      <c r="D391" s="152" t="s">
        <v>160</v>
      </c>
      <c r="E391" s="159" t="s">
        <v>1</v>
      </c>
      <c r="F391" s="160" t="s">
        <v>2153</v>
      </c>
      <c r="H391" s="161">
        <v>0.70199999999999996</v>
      </c>
      <c r="I391" s="162"/>
      <c r="L391" s="158"/>
      <c r="M391" s="163"/>
      <c r="T391" s="164"/>
      <c r="AT391" s="159" t="s">
        <v>160</v>
      </c>
      <c r="AU391" s="159" t="s">
        <v>89</v>
      </c>
      <c r="AV391" s="12" t="s">
        <v>89</v>
      </c>
      <c r="AW391" s="12" t="s">
        <v>31</v>
      </c>
      <c r="AX391" s="12" t="s">
        <v>76</v>
      </c>
      <c r="AY391" s="159" t="s">
        <v>156</v>
      </c>
    </row>
    <row r="392" spans="2:65" s="15" customFormat="1">
      <c r="B392" s="193"/>
      <c r="D392" s="152" t="s">
        <v>160</v>
      </c>
      <c r="E392" s="194" t="s">
        <v>1</v>
      </c>
      <c r="F392" s="195" t="s">
        <v>278</v>
      </c>
      <c r="H392" s="196">
        <v>0.70199999999999996</v>
      </c>
      <c r="I392" s="197"/>
      <c r="L392" s="193"/>
      <c r="M392" s="198"/>
      <c r="T392" s="199"/>
      <c r="AT392" s="194" t="s">
        <v>160</v>
      </c>
      <c r="AU392" s="194" t="s">
        <v>89</v>
      </c>
      <c r="AV392" s="15" t="s">
        <v>163</v>
      </c>
      <c r="AW392" s="15" t="s">
        <v>31</v>
      </c>
      <c r="AX392" s="15" t="s">
        <v>76</v>
      </c>
      <c r="AY392" s="194" t="s">
        <v>156</v>
      </c>
    </row>
    <row r="393" spans="2:65" s="13" customFormat="1">
      <c r="B393" s="165"/>
      <c r="D393" s="152" t="s">
        <v>160</v>
      </c>
      <c r="E393" s="166" t="s">
        <v>1</v>
      </c>
      <c r="F393" s="167" t="s">
        <v>161</v>
      </c>
      <c r="H393" s="168">
        <v>1.704</v>
      </c>
      <c r="I393" s="169"/>
      <c r="L393" s="165"/>
      <c r="M393" s="170"/>
      <c r="T393" s="171"/>
      <c r="AT393" s="166" t="s">
        <v>160</v>
      </c>
      <c r="AU393" s="166" t="s">
        <v>89</v>
      </c>
      <c r="AV393" s="13" t="s">
        <v>155</v>
      </c>
      <c r="AW393" s="13" t="s">
        <v>31</v>
      </c>
      <c r="AX393" s="13" t="s">
        <v>82</v>
      </c>
      <c r="AY393" s="166" t="s">
        <v>156</v>
      </c>
    </row>
    <row r="394" spans="2:65" s="1" customFormat="1" ht="24.2" customHeight="1">
      <c r="B394" s="136"/>
      <c r="C394" s="137" t="s">
        <v>403</v>
      </c>
      <c r="D394" s="137" t="s">
        <v>157</v>
      </c>
      <c r="E394" s="138" t="s">
        <v>2154</v>
      </c>
      <c r="F394" s="139" t="s">
        <v>2155</v>
      </c>
      <c r="G394" s="140" t="s">
        <v>178</v>
      </c>
      <c r="H394" s="141">
        <v>4</v>
      </c>
      <c r="I394" s="142"/>
      <c r="J394" s="143">
        <v>0</v>
      </c>
      <c r="K394" s="144"/>
      <c r="L394" s="32"/>
      <c r="M394" s="145" t="s">
        <v>1</v>
      </c>
      <c r="N394" s="146" t="s">
        <v>42</v>
      </c>
      <c r="P394" s="147">
        <f>O394*H394</f>
        <v>0</v>
      </c>
      <c r="Q394" s="147">
        <v>2.3050000000000001E-2</v>
      </c>
      <c r="R394" s="147">
        <f>Q394*H394</f>
        <v>9.2200000000000004E-2</v>
      </c>
      <c r="S394" s="147">
        <v>0</v>
      </c>
      <c r="T394" s="148">
        <f>S394*H394</f>
        <v>0</v>
      </c>
      <c r="AR394" s="149" t="s">
        <v>155</v>
      </c>
      <c r="AT394" s="149" t="s">
        <v>157</v>
      </c>
      <c r="AU394" s="149" t="s">
        <v>89</v>
      </c>
      <c r="AY394" s="17" t="s">
        <v>156</v>
      </c>
      <c r="BE394" s="150">
        <f>IF(N394="základná",J394,0)</f>
        <v>0</v>
      </c>
      <c r="BF394" s="150">
        <f>IF(N394="znížená",J394,0)</f>
        <v>0</v>
      </c>
      <c r="BG394" s="150">
        <f>IF(N394="zákl. prenesená",J394,0)</f>
        <v>0</v>
      </c>
      <c r="BH394" s="150">
        <f>IF(N394="zníž. prenesená",J394,0)</f>
        <v>0</v>
      </c>
      <c r="BI394" s="150">
        <f>IF(N394="nulová",J394,0)</f>
        <v>0</v>
      </c>
      <c r="BJ394" s="17" t="s">
        <v>89</v>
      </c>
      <c r="BK394" s="150">
        <f>ROUND(I394*H394,2)</f>
        <v>0</v>
      </c>
      <c r="BL394" s="17" t="s">
        <v>155</v>
      </c>
      <c r="BM394" s="149" t="s">
        <v>2156</v>
      </c>
    </row>
    <row r="395" spans="2:65" s="11" customFormat="1">
      <c r="B395" s="151"/>
      <c r="D395" s="152" t="s">
        <v>160</v>
      </c>
      <c r="E395" s="153" t="s">
        <v>1</v>
      </c>
      <c r="F395" s="154" t="s">
        <v>2157</v>
      </c>
      <c r="H395" s="153" t="s">
        <v>1</v>
      </c>
      <c r="I395" s="155"/>
      <c r="L395" s="151"/>
      <c r="M395" s="156"/>
      <c r="T395" s="157"/>
      <c r="AT395" s="153" t="s">
        <v>160</v>
      </c>
      <c r="AU395" s="153" t="s">
        <v>89</v>
      </c>
      <c r="AV395" s="11" t="s">
        <v>82</v>
      </c>
      <c r="AW395" s="11" t="s">
        <v>31</v>
      </c>
      <c r="AX395" s="11" t="s">
        <v>76</v>
      </c>
      <c r="AY395" s="153" t="s">
        <v>156</v>
      </c>
    </row>
    <row r="396" spans="2:65" s="12" customFormat="1">
      <c r="B396" s="158"/>
      <c r="D396" s="152" t="s">
        <v>160</v>
      </c>
      <c r="E396" s="159" t="s">
        <v>1</v>
      </c>
      <c r="F396" s="160" t="s">
        <v>344</v>
      </c>
      <c r="H396" s="161">
        <v>4</v>
      </c>
      <c r="I396" s="162"/>
      <c r="L396" s="158"/>
      <c r="M396" s="163"/>
      <c r="T396" s="164"/>
      <c r="AT396" s="159" t="s">
        <v>160</v>
      </c>
      <c r="AU396" s="159" t="s">
        <v>89</v>
      </c>
      <c r="AV396" s="12" t="s">
        <v>89</v>
      </c>
      <c r="AW396" s="12" t="s">
        <v>31</v>
      </c>
      <c r="AX396" s="12" t="s">
        <v>76</v>
      </c>
      <c r="AY396" s="159" t="s">
        <v>156</v>
      </c>
    </row>
    <row r="397" spans="2:65" s="13" customFormat="1">
      <c r="B397" s="165"/>
      <c r="D397" s="152" t="s">
        <v>160</v>
      </c>
      <c r="E397" s="166" t="s">
        <v>1</v>
      </c>
      <c r="F397" s="167" t="s">
        <v>161</v>
      </c>
      <c r="H397" s="168">
        <v>4</v>
      </c>
      <c r="I397" s="169"/>
      <c r="L397" s="165"/>
      <c r="M397" s="170"/>
      <c r="T397" s="171"/>
      <c r="AT397" s="166" t="s">
        <v>160</v>
      </c>
      <c r="AU397" s="166" t="s">
        <v>89</v>
      </c>
      <c r="AV397" s="13" t="s">
        <v>155</v>
      </c>
      <c r="AW397" s="13" t="s">
        <v>31</v>
      </c>
      <c r="AX397" s="13" t="s">
        <v>82</v>
      </c>
      <c r="AY397" s="166" t="s">
        <v>156</v>
      </c>
    </row>
    <row r="398" spans="2:65" s="1" customFormat="1" ht="33" customHeight="1">
      <c r="B398" s="136"/>
      <c r="C398" s="137" t="s">
        <v>409</v>
      </c>
      <c r="D398" s="137" t="s">
        <v>157</v>
      </c>
      <c r="E398" s="138" t="s">
        <v>2158</v>
      </c>
      <c r="F398" s="139" t="s">
        <v>2159</v>
      </c>
      <c r="G398" s="140" t="s">
        <v>178</v>
      </c>
      <c r="H398" s="141">
        <v>4</v>
      </c>
      <c r="I398" s="142"/>
      <c r="J398" s="143">
        <v>0</v>
      </c>
      <c r="K398" s="144"/>
      <c r="L398" s="32"/>
      <c r="M398" s="145" t="s">
        <v>1</v>
      </c>
      <c r="N398" s="146" t="s">
        <v>42</v>
      </c>
      <c r="P398" s="147">
        <f>O398*H398</f>
        <v>0</v>
      </c>
      <c r="Q398" s="147">
        <v>1.291E-2</v>
      </c>
      <c r="R398" s="147">
        <f>Q398*H398</f>
        <v>5.1639999999999998E-2</v>
      </c>
      <c r="S398" s="147">
        <v>0</v>
      </c>
      <c r="T398" s="148">
        <f>S398*H398</f>
        <v>0</v>
      </c>
      <c r="AR398" s="149" t="s">
        <v>155</v>
      </c>
      <c r="AT398" s="149" t="s">
        <v>157</v>
      </c>
      <c r="AU398" s="149" t="s">
        <v>89</v>
      </c>
      <c r="AY398" s="17" t="s">
        <v>156</v>
      </c>
      <c r="BE398" s="150">
        <f>IF(N398="základná",J398,0)</f>
        <v>0</v>
      </c>
      <c r="BF398" s="150">
        <f>IF(N398="znížená",J398,0)</f>
        <v>0</v>
      </c>
      <c r="BG398" s="150">
        <f>IF(N398="zákl. prenesená",J398,0)</f>
        <v>0</v>
      </c>
      <c r="BH398" s="150">
        <f>IF(N398="zníž. prenesená",J398,0)</f>
        <v>0</v>
      </c>
      <c r="BI398" s="150">
        <f>IF(N398="nulová",J398,0)</f>
        <v>0</v>
      </c>
      <c r="BJ398" s="17" t="s">
        <v>89</v>
      </c>
      <c r="BK398" s="150">
        <f>ROUND(I398*H398,2)</f>
        <v>0</v>
      </c>
      <c r="BL398" s="17" t="s">
        <v>155</v>
      </c>
      <c r="BM398" s="149" t="s">
        <v>2160</v>
      </c>
    </row>
    <row r="399" spans="2:65" s="11" customFormat="1" ht="22.5">
      <c r="B399" s="151"/>
      <c r="D399" s="152" t="s">
        <v>160</v>
      </c>
      <c r="E399" s="153" t="s">
        <v>1</v>
      </c>
      <c r="F399" s="154" t="s">
        <v>2149</v>
      </c>
      <c r="H399" s="153" t="s">
        <v>1</v>
      </c>
      <c r="I399" s="155"/>
      <c r="L399" s="151"/>
      <c r="M399" s="156"/>
      <c r="T399" s="157"/>
      <c r="AT399" s="153" t="s">
        <v>160</v>
      </c>
      <c r="AU399" s="153" t="s">
        <v>89</v>
      </c>
      <c r="AV399" s="11" t="s">
        <v>82</v>
      </c>
      <c r="AW399" s="11" t="s">
        <v>31</v>
      </c>
      <c r="AX399" s="11" t="s">
        <v>76</v>
      </c>
      <c r="AY399" s="153" t="s">
        <v>156</v>
      </c>
    </row>
    <row r="400" spans="2:65" s="11" customFormat="1" ht="22.5">
      <c r="B400" s="151"/>
      <c r="D400" s="152" t="s">
        <v>160</v>
      </c>
      <c r="E400" s="153" t="s">
        <v>1</v>
      </c>
      <c r="F400" s="154" t="s">
        <v>2150</v>
      </c>
      <c r="H400" s="153" t="s">
        <v>1</v>
      </c>
      <c r="I400" s="155"/>
      <c r="L400" s="151"/>
      <c r="M400" s="156"/>
      <c r="T400" s="157"/>
      <c r="AT400" s="153" t="s">
        <v>160</v>
      </c>
      <c r="AU400" s="153" t="s">
        <v>89</v>
      </c>
      <c r="AV400" s="11" t="s">
        <v>82</v>
      </c>
      <c r="AW400" s="11" t="s">
        <v>31</v>
      </c>
      <c r="AX400" s="11" t="s">
        <v>76</v>
      </c>
      <c r="AY400" s="153" t="s">
        <v>156</v>
      </c>
    </row>
    <row r="401" spans="2:65" s="11" customFormat="1">
      <c r="B401" s="151"/>
      <c r="D401" s="152" t="s">
        <v>160</v>
      </c>
      <c r="E401" s="153" t="s">
        <v>1</v>
      </c>
      <c r="F401" s="154" t="s">
        <v>2151</v>
      </c>
      <c r="H401" s="153" t="s">
        <v>1</v>
      </c>
      <c r="I401" s="155"/>
      <c r="L401" s="151"/>
      <c r="M401" s="156"/>
      <c r="T401" s="157"/>
      <c r="AT401" s="153" t="s">
        <v>160</v>
      </c>
      <c r="AU401" s="153" t="s">
        <v>89</v>
      </c>
      <c r="AV401" s="11" t="s">
        <v>82</v>
      </c>
      <c r="AW401" s="11" t="s">
        <v>31</v>
      </c>
      <c r="AX401" s="11" t="s">
        <v>76</v>
      </c>
      <c r="AY401" s="153" t="s">
        <v>156</v>
      </c>
    </row>
    <row r="402" spans="2:65" s="11" customFormat="1">
      <c r="B402" s="151"/>
      <c r="D402" s="152" t="s">
        <v>160</v>
      </c>
      <c r="E402" s="153" t="s">
        <v>1</v>
      </c>
      <c r="F402" s="154" t="s">
        <v>2161</v>
      </c>
      <c r="H402" s="153" t="s">
        <v>1</v>
      </c>
      <c r="I402" s="155"/>
      <c r="L402" s="151"/>
      <c r="M402" s="156"/>
      <c r="T402" s="157"/>
      <c r="AT402" s="153" t="s">
        <v>160</v>
      </c>
      <c r="AU402" s="153" t="s">
        <v>89</v>
      </c>
      <c r="AV402" s="11" t="s">
        <v>82</v>
      </c>
      <c r="AW402" s="11" t="s">
        <v>31</v>
      </c>
      <c r="AX402" s="11" t="s">
        <v>76</v>
      </c>
      <c r="AY402" s="153" t="s">
        <v>156</v>
      </c>
    </row>
    <row r="403" spans="2:65" s="11" customFormat="1">
      <c r="B403" s="151"/>
      <c r="D403" s="152" t="s">
        <v>160</v>
      </c>
      <c r="E403" s="153" t="s">
        <v>1</v>
      </c>
      <c r="F403" s="154" t="s">
        <v>2162</v>
      </c>
      <c r="H403" s="153" t="s">
        <v>1</v>
      </c>
      <c r="I403" s="155"/>
      <c r="L403" s="151"/>
      <c r="M403" s="156"/>
      <c r="T403" s="157"/>
      <c r="AT403" s="153" t="s">
        <v>160</v>
      </c>
      <c r="AU403" s="153" t="s">
        <v>89</v>
      </c>
      <c r="AV403" s="11" t="s">
        <v>82</v>
      </c>
      <c r="AW403" s="11" t="s">
        <v>31</v>
      </c>
      <c r="AX403" s="11" t="s">
        <v>76</v>
      </c>
      <c r="AY403" s="153" t="s">
        <v>156</v>
      </c>
    </row>
    <row r="404" spans="2:65" s="11" customFormat="1">
      <c r="B404" s="151"/>
      <c r="D404" s="152" t="s">
        <v>160</v>
      </c>
      <c r="E404" s="153" t="s">
        <v>1</v>
      </c>
      <c r="F404" s="154" t="s">
        <v>2163</v>
      </c>
      <c r="H404" s="153" t="s">
        <v>1</v>
      </c>
      <c r="I404" s="155"/>
      <c r="L404" s="151"/>
      <c r="M404" s="156"/>
      <c r="T404" s="157"/>
      <c r="AT404" s="153" t="s">
        <v>160</v>
      </c>
      <c r="AU404" s="153" t="s">
        <v>89</v>
      </c>
      <c r="AV404" s="11" t="s">
        <v>82</v>
      </c>
      <c r="AW404" s="11" t="s">
        <v>31</v>
      </c>
      <c r="AX404" s="11" t="s">
        <v>76</v>
      </c>
      <c r="AY404" s="153" t="s">
        <v>156</v>
      </c>
    </row>
    <row r="405" spans="2:65" s="12" customFormat="1">
      <c r="B405" s="158"/>
      <c r="D405" s="152" t="s">
        <v>160</v>
      </c>
      <c r="E405" s="159" t="s">
        <v>1</v>
      </c>
      <c r="F405" s="160" t="s">
        <v>344</v>
      </c>
      <c r="H405" s="161">
        <v>4</v>
      </c>
      <c r="I405" s="162"/>
      <c r="L405" s="158"/>
      <c r="M405" s="163"/>
      <c r="T405" s="164"/>
      <c r="AT405" s="159" t="s">
        <v>160</v>
      </c>
      <c r="AU405" s="159" t="s">
        <v>89</v>
      </c>
      <c r="AV405" s="12" t="s">
        <v>89</v>
      </c>
      <c r="AW405" s="12" t="s">
        <v>31</v>
      </c>
      <c r="AX405" s="12" t="s">
        <v>76</v>
      </c>
      <c r="AY405" s="159" t="s">
        <v>156</v>
      </c>
    </row>
    <row r="406" spans="2:65" s="15" customFormat="1">
      <c r="B406" s="193"/>
      <c r="D406" s="152" t="s">
        <v>160</v>
      </c>
      <c r="E406" s="194" t="s">
        <v>1</v>
      </c>
      <c r="F406" s="195" t="s">
        <v>278</v>
      </c>
      <c r="H406" s="196">
        <v>4</v>
      </c>
      <c r="I406" s="197"/>
      <c r="L406" s="193"/>
      <c r="M406" s="198"/>
      <c r="T406" s="199"/>
      <c r="AT406" s="194" t="s">
        <v>160</v>
      </c>
      <c r="AU406" s="194" t="s">
        <v>89</v>
      </c>
      <c r="AV406" s="15" t="s">
        <v>163</v>
      </c>
      <c r="AW406" s="15" t="s">
        <v>31</v>
      </c>
      <c r="AX406" s="15" t="s">
        <v>76</v>
      </c>
      <c r="AY406" s="194" t="s">
        <v>156</v>
      </c>
    </row>
    <row r="407" spans="2:65" s="13" customFormat="1">
      <c r="B407" s="165"/>
      <c r="D407" s="152" t="s">
        <v>160</v>
      </c>
      <c r="E407" s="166" t="s">
        <v>1</v>
      </c>
      <c r="F407" s="167" t="s">
        <v>161</v>
      </c>
      <c r="H407" s="168">
        <v>4</v>
      </c>
      <c r="I407" s="169"/>
      <c r="L407" s="165"/>
      <c r="M407" s="170"/>
      <c r="T407" s="171"/>
      <c r="AT407" s="166" t="s">
        <v>160</v>
      </c>
      <c r="AU407" s="166" t="s">
        <v>89</v>
      </c>
      <c r="AV407" s="13" t="s">
        <v>155</v>
      </c>
      <c r="AW407" s="13" t="s">
        <v>31</v>
      </c>
      <c r="AX407" s="13" t="s">
        <v>82</v>
      </c>
      <c r="AY407" s="166" t="s">
        <v>156</v>
      </c>
    </row>
    <row r="408" spans="2:65" s="1" customFormat="1" ht="24.2" customHeight="1">
      <c r="B408" s="136"/>
      <c r="C408" s="137" t="s">
        <v>414</v>
      </c>
      <c r="D408" s="137" t="s">
        <v>157</v>
      </c>
      <c r="E408" s="138" t="s">
        <v>2164</v>
      </c>
      <c r="F408" s="139" t="s">
        <v>2165</v>
      </c>
      <c r="G408" s="140" t="s">
        <v>178</v>
      </c>
      <c r="H408" s="141">
        <v>13</v>
      </c>
      <c r="I408" s="142"/>
      <c r="J408" s="143">
        <v>0</v>
      </c>
      <c r="K408" s="144"/>
      <c r="L408" s="32"/>
      <c r="M408" s="145" t="s">
        <v>1</v>
      </c>
      <c r="N408" s="146" t="s">
        <v>42</v>
      </c>
      <c r="P408" s="147">
        <f>O408*H408</f>
        <v>0</v>
      </c>
      <c r="Q408" s="147">
        <v>2.2100000000000002E-3</v>
      </c>
      <c r="R408" s="147">
        <f>Q408*H408</f>
        <v>2.8730000000000002E-2</v>
      </c>
      <c r="S408" s="147">
        <v>0</v>
      </c>
      <c r="T408" s="148">
        <f>S408*H408</f>
        <v>0</v>
      </c>
      <c r="AR408" s="149" t="s">
        <v>155</v>
      </c>
      <c r="AT408" s="149" t="s">
        <v>157</v>
      </c>
      <c r="AU408" s="149" t="s">
        <v>89</v>
      </c>
      <c r="AY408" s="17" t="s">
        <v>156</v>
      </c>
      <c r="BE408" s="150">
        <f>IF(N408="základná",J408,0)</f>
        <v>0</v>
      </c>
      <c r="BF408" s="150">
        <f>IF(N408="znížená",J408,0)</f>
        <v>0</v>
      </c>
      <c r="BG408" s="150">
        <f>IF(N408="zákl. prenesená",J408,0)</f>
        <v>0</v>
      </c>
      <c r="BH408" s="150">
        <f>IF(N408="zníž. prenesená",J408,0)</f>
        <v>0</v>
      </c>
      <c r="BI408" s="150">
        <f>IF(N408="nulová",J408,0)</f>
        <v>0</v>
      </c>
      <c r="BJ408" s="17" t="s">
        <v>89</v>
      </c>
      <c r="BK408" s="150">
        <f>ROUND(I408*H408,2)</f>
        <v>0</v>
      </c>
      <c r="BL408" s="17" t="s">
        <v>155</v>
      </c>
      <c r="BM408" s="149" t="s">
        <v>2166</v>
      </c>
    </row>
    <row r="409" spans="2:65" s="11" customFormat="1">
      <c r="B409" s="151"/>
      <c r="D409" s="152" t="s">
        <v>160</v>
      </c>
      <c r="E409" s="153" t="s">
        <v>1</v>
      </c>
      <c r="F409" s="154" t="s">
        <v>2167</v>
      </c>
      <c r="H409" s="153" t="s">
        <v>1</v>
      </c>
      <c r="I409" s="155"/>
      <c r="L409" s="151"/>
      <c r="M409" s="156"/>
      <c r="T409" s="157"/>
      <c r="AT409" s="153" t="s">
        <v>160</v>
      </c>
      <c r="AU409" s="153" t="s">
        <v>89</v>
      </c>
      <c r="AV409" s="11" t="s">
        <v>82</v>
      </c>
      <c r="AW409" s="11" t="s">
        <v>31</v>
      </c>
      <c r="AX409" s="11" t="s">
        <v>76</v>
      </c>
      <c r="AY409" s="153" t="s">
        <v>156</v>
      </c>
    </row>
    <row r="410" spans="2:65" s="12" customFormat="1">
      <c r="B410" s="158"/>
      <c r="D410" s="152" t="s">
        <v>160</v>
      </c>
      <c r="E410" s="159" t="s">
        <v>1</v>
      </c>
      <c r="F410" s="160" t="s">
        <v>2168</v>
      </c>
      <c r="H410" s="161">
        <v>9</v>
      </c>
      <c r="I410" s="162"/>
      <c r="L410" s="158"/>
      <c r="M410" s="163"/>
      <c r="T410" s="164"/>
      <c r="AT410" s="159" t="s">
        <v>160</v>
      </c>
      <c r="AU410" s="159" t="s">
        <v>89</v>
      </c>
      <c r="AV410" s="12" t="s">
        <v>89</v>
      </c>
      <c r="AW410" s="12" t="s">
        <v>31</v>
      </c>
      <c r="AX410" s="12" t="s">
        <v>76</v>
      </c>
      <c r="AY410" s="159" t="s">
        <v>156</v>
      </c>
    </row>
    <row r="411" spans="2:65" s="12" customFormat="1">
      <c r="B411" s="158"/>
      <c r="D411" s="152" t="s">
        <v>160</v>
      </c>
      <c r="E411" s="159" t="s">
        <v>1</v>
      </c>
      <c r="F411" s="160" t="s">
        <v>2169</v>
      </c>
      <c r="H411" s="161">
        <v>4</v>
      </c>
      <c r="I411" s="162"/>
      <c r="L411" s="158"/>
      <c r="M411" s="163"/>
      <c r="T411" s="164"/>
      <c r="AT411" s="159" t="s">
        <v>160</v>
      </c>
      <c r="AU411" s="159" t="s">
        <v>89</v>
      </c>
      <c r="AV411" s="12" t="s">
        <v>89</v>
      </c>
      <c r="AW411" s="12" t="s">
        <v>31</v>
      </c>
      <c r="AX411" s="12" t="s">
        <v>76</v>
      </c>
      <c r="AY411" s="159" t="s">
        <v>156</v>
      </c>
    </row>
    <row r="412" spans="2:65" s="13" customFormat="1">
      <c r="B412" s="165"/>
      <c r="D412" s="152" t="s">
        <v>160</v>
      </c>
      <c r="E412" s="166" t="s">
        <v>1</v>
      </c>
      <c r="F412" s="167" t="s">
        <v>161</v>
      </c>
      <c r="H412" s="168">
        <v>13</v>
      </c>
      <c r="I412" s="169"/>
      <c r="L412" s="165"/>
      <c r="M412" s="170"/>
      <c r="T412" s="171"/>
      <c r="AT412" s="166" t="s">
        <v>160</v>
      </c>
      <c r="AU412" s="166" t="s">
        <v>89</v>
      </c>
      <c r="AV412" s="13" t="s">
        <v>155</v>
      </c>
      <c r="AW412" s="13" t="s">
        <v>31</v>
      </c>
      <c r="AX412" s="13" t="s">
        <v>82</v>
      </c>
      <c r="AY412" s="166" t="s">
        <v>156</v>
      </c>
    </row>
    <row r="413" spans="2:65" s="1" customFormat="1" ht="24.2" customHeight="1">
      <c r="B413" s="136"/>
      <c r="C413" s="137" t="s">
        <v>432</v>
      </c>
      <c r="D413" s="137" t="s">
        <v>157</v>
      </c>
      <c r="E413" s="138" t="s">
        <v>2170</v>
      </c>
      <c r="F413" s="139" t="s">
        <v>2171</v>
      </c>
      <c r="G413" s="140" t="s">
        <v>178</v>
      </c>
      <c r="H413" s="141">
        <v>13</v>
      </c>
      <c r="I413" s="142"/>
      <c r="J413" s="143">
        <v>0</v>
      </c>
      <c r="K413" s="144"/>
      <c r="L413" s="32"/>
      <c r="M413" s="145" t="s">
        <v>1</v>
      </c>
      <c r="N413" s="146" t="s">
        <v>42</v>
      </c>
      <c r="P413" s="147">
        <f>O413*H413</f>
        <v>0</v>
      </c>
      <c r="Q413" s="147">
        <v>0</v>
      </c>
      <c r="R413" s="147">
        <f>Q413*H413</f>
        <v>0</v>
      </c>
      <c r="S413" s="147">
        <v>0</v>
      </c>
      <c r="T413" s="148">
        <f>S413*H413</f>
        <v>0</v>
      </c>
      <c r="AR413" s="149" t="s">
        <v>155</v>
      </c>
      <c r="AT413" s="149" t="s">
        <v>157</v>
      </c>
      <c r="AU413" s="149" t="s">
        <v>89</v>
      </c>
      <c r="AY413" s="17" t="s">
        <v>156</v>
      </c>
      <c r="BE413" s="150">
        <f>IF(N413="základná",J413,0)</f>
        <v>0</v>
      </c>
      <c r="BF413" s="150">
        <f>IF(N413="znížená",J413,0)</f>
        <v>0</v>
      </c>
      <c r="BG413" s="150">
        <f>IF(N413="zákl. prenesená",J413,0)</f>
        <v>0</v>
      </c>
      <c r="BH413" s="150">
        <f>IF(N413="zníž. prenesená",J413,0)</f>
        <v>0</v>
      </c>
      <c r="BI413" s="150">
        <f>IF(N413="nulová",J413,0)</f>
        <v>0</v>
      </c>
      <c r="BJ413" s="17" t="s">
        <v>89</v>
      </c>
      <c r="BK413" s="150">
        <f>ROUND(I413*H413,2)</f>
        <v>0</v>
      </c>
      <c r="BL413" s="17" t="s">
        <v>155</v>
      </c>
      <c r="BM413" s="149" t="s">
        <v>2172</v>
      </c>
    </row>
    <row r="414" spans="2:65" s="11" customFormat="1">
      <c r="B414" s="151"/>
      <c r="D414" s="152" t="s">
        <v>160</v>
      </c>
      <c r="E414" s="153" t="s">
        <v>1</v>
      </c>
      <c r="F414" s="154" t="s">
        <v>2167</v>
      </c>
      <c r="H414" s="153" t="s">
        <v>1</v>
      </c>
      <c r="I414" s="155"/>
      <c r="L414" s="151"/>
      <c r="M414" s="156"/>
      <c r="T414" s="157"/>
      <c r="AT414" s="153" t="s">
        <v>160</v>
      </c>
      <c r="AU414" s="153" t="s">
        <v>89</v>
      </c>
      <c r="AV414" s="11" t="s">
        <v>82</v>
      </c>
      <c r="AW414" s="11" t="s">
        <v>31</v>
      </c>
      <c r="AX414" s="11" t="s">
        <v>76</v>
      </c>
      <c r="AY414" s="153" t="s">
        <v>156</v>
      </c>
    </row>
    <row r="415" spans="2:65" s="12" customFormat="1">
      <c r="B415" s="158"/>
      <c r="D415" s="152" t="s">
        <v>160</v>
      </c>
      <c r="E415" s="159" t="s">
        <v>1</v>
      </c>
      <c r="F415" s="160" t="s">
        <v>2168</v>
      </c>
      <c r="H415" s="161">
        <v>9</v>
      </c>
      <c r="I415" s="162"/>
      <c r="L415" s="158"/>
      <c r="M415" s="163"/>
      <c r="T415" s="164"/>
      <c r="AT415" s="159" t="s">
        <v>160</v>
      </c>
      <c r="AU415" s="159" t="s">
        <v>89</v>
      </c>
      <c r="AV415" s="12" t="s">
        <v>89</v>
      </c>
      <c r="AW415" s="12" t="s">
        <v>31</v>
      </c>
      <c r="AX415" s="12" t="s">
        <v>76</v>
      </c>
      <c r="AY415" s="159" t="s">
        <v>156</v>
      </c>
    </row>
    <row r="416" spans="2:65" s="12" customFormat="1">
      <c r="B416" s="158"/>
      <c r="D416" s="152" t="s">
        <v>160</v>
      </c>
      <c r="E416" s="159" t="s">
        <v>1</v>
      </c>
      <c r="F416" s="160" t="s">
        <v>2169</v>
      </c>
      <c r="H416" s="161">
        <v>4</v>
      </c>
      <c r="I416" s="162"/>
      <c r="L416" s="158"/>
      <c r="M416" s="163"/>
      <c r="T416" s="164"/>
      <c r="AT416" s="159" t="s">
        <v>160</v>
      </c>
      <c r="AU416" s="159" t="s">
        <v>89</v>
      </c>
      <c r="AV416" s="12" t="s">
        <v>89</v>
      </c>
      <c r="AW416" s="12" t="s">
        <v>31</v>
      </c>
      <c r="AX416" s="12" t="s">
        <v>76</v>
      </c>
      <c r="AY416" s="159" t="s">
        <v>156</v>
      </c>
    </row>
    <row r="417" spans="2:65" s="13" customFormat="1">
      <c r="B417" s="165"/>
      <c r="D417" s="152" t="s">
        <v>160</v>
      </c>
      <c r="E417" s="166" t="s">
        <v>1</v>
      </c>
      <c r="F417" s="167" t="s">
        <v>161</v>
      </c>
      <c r="H417" s="168">
        <v>13</v>
      </c>
      <c r="I417" s="169"/>
      <c r="L417" s="165"/>
      <c r="M417" s="170"/>
      <c r="T417" s="171"/>
      <c r="AT417" s="166" t="s">
        <v>160</v>
      </c>
      <c r="AU417" s="166" t="s">
        <v>89</v>
      </c>
      <c r="AV417" s="13" t="s">
        <v>155</v>
      </c>
      <c r="AW417" s="13" t="s">
        <v>31</v>
      </c>
      <c r="AX417" s="13" t="s">
        <v>82</v>
      </c>
      <c r="AY417" s="166" t="s">
        <v>156</v>
      </c>
    </row>
    <row r="418" spans="2:65" s="1" customFormat="1" ht="16.5" customHeight="1">
      <c r="B418" s="136"/>
      <c r="C418" s="137" t="s">
        <v>167</v>
      </c>
      <c r="D418" s="137" t="s">
        <v>157</v>
      </c>
      <c r="E418" s="138" t="s">
        <v>2173</v>
      </c>
      <c r="F418" s="139" t="s">
        <v>2174</v>
      </c>
      <c r="G418" s="140" t="s">
        <v>396</v>
      </c>
      <c r="H418" s="141">
        <v>3.4</v>
      </c>
      <c r="I418" s="142"/>
      <c r="J418" s="143">
        <v>0</v>
      </c>
      <c r="K418" s="144"/>
      <c r="L418" s="32"/>
      <c r="M418" s="145" t="s">
        <v>1</v>
      </c>
      <c r="N418" s="146" t="s">
        <v>42</v>
      </c>
      <c r="P418" s="147">
        <f>O418*H418</f>
        <v>0</v>
      </c>
      <c r="Q418" s="147">
        <v>4.3959999999999999E-2</v>
      </c>
      <c r="R418" s="147">
        <f>Q418*H418</f>
        <v>0.14946399999999999</v>
      </c>
      <c r="S418" s="147">
        <v>0</v>
      </c>
      <c r="T418" s="148">
        <f>S418*H418</f>
        <v>0</v>
      </c>
      <c r="AR418" s="149" t="s">
        <v>155</v>
      </c>
      <c r="AT418" s="149" t="s">
        <v>157</v>
      </c>
      <c r="AU418" s="149" t="s">
        <v>89</v>
      </c>
      <c r="AY418" s="17" t="s">
        <v>156</v>
      </c>
      <c r="BE418" s="150">
        <f>IF(N418="základná",J418,0)</f>
        <v>0</v>
      </c>
      <c r="BF418" s="150">
        <f>IF(N418="znížená",J418,0)</f>
        <v>0</v>
      </c>
      <c r="BG418" s="150">
        <f>IF(N418="zákl. prenesená",J418,0)</f>
        <v>0</v>
      </c>
      <c r="BH418" s="150">
        <f>IF(N418="zníž. prenesená",J418,0)</f>
        <v>0</v>
      </c>
      <c r="BI418" s="150">
        <f>IF(N418="nulová",J418,0)</f>
        <v>0</v>
      </c>
      <c r="BJ418" s="17" t="s">
        <v>89</v>
      </c>
      <c r="BK418" s="150">
        <f>ROUND(I418*H418,2)</f>
        <v>0</v>
      </c>
      <c r="BL418" s="17" t="s">
        <v>155</v>
      </c>
      <c r="BM418" s="149" t="s">
        <v>2175</v>
      </c>
    </row>
    <row r="419" spans="2:65" s="11" customFormat="1">
      <c r="B419" s="151"/>
      <c r="D419" s="152" t="s">
        <v>160</v>
      </c>
      <c r="E419" s="153" t="s">
        <v>1</v>
      </c>
      <c r="F419" s="154" t="s">
        <v>2176</v>
      </c>
      <c r="H419" s="153" t="s">
        <v>1</v>
      </c>
      <c r="I419" s="155"/>
      <c r="L419" s="151"/>
      <c r="M419" s="156"/>
      <c r="T419" s="157"/>
      <c r="AT419" s="153" t="s">
        <v>160</v>
      </c>
      <c r="AU419" s="153" t="s">
        <v>89</v>
      </c>
      <c r="AV419" s="11" t="s">
        <v>82</v>
      </c>
      <c r="AW419" s="11" t="s">
        <v>31</v>
      </c>
      <c r="AX419" s="11" t="s">
        <v>76</v>
      </c>
      <c r="AY419" s="153" t="s">
        <v>156</v>
      </c>
    </row>
    <row r="420" spans="2:65" s="11" customFormat="1">
      <c r="B420" s="151"/>
      <c r="D420" s="152" t="s">
        <v>160</v>
      </c>
      <c r="E420" s="153" t="s">
        <v>1</v>
      </c>
      <c r="F420" s="154" t="s">
        <v>2177</v>
      </c>
      <c r="H420" s="153" t="s">
        <v>1</v>
      </c>
      <c r="I420" s="155"/>
      <c r="L420" s="151"/>
      <c r="M420" s="156"/>
      <c r="T420" s="157"/>
      <c r="AT420" s="153" t="s">
        <v>160</v>
      </c>
      <c r="AU420" s="153" t="s">
        <v>89</v>
      </c>
      <c r="AV420" s="11" t="s">
        <v>82</v>
      </c>
      <c r="AW420" s="11" t="s">
        <v>31</v>
      </c>
      <c r="AX420" s="11" t="s">
        <v>76</v>
      </c>
      <c r="AY420" s="153" t="s">
        <v>156</v>
      </c>
    </row>
    <row r="421" spans="2:65" s="12" customFormat="1">
      <c r="B421" s="158"/>
      <c r="D421" s="152" t="s">
        <v>160</v>
      </c>
      <c r="E421" s="159" t="s">
        <v>1</v>
      </c>
      <c r="F421" s="160" t="s">
        <v>2178</v>
      </c>
      <c r="H421" s="161">
        <v>3.4</v>
      </c>
      <c r="I421" s="162"/>
      <c r="L421" s="158"/>
      <c r="M421" s="163"/>
      <c r="T421" s="164"/>
      <c r="AT421" s="159" t="s">
        <v>160</v>
      </c>
      <c r="AU421" s="159" t="s">
        <v>89</v>
      </c>
      <c r="AV421" s="12" t="s">
        <v>89</v>
      </c>
      <c r="AW421" s="12" t="s">
        <v>31</v>
      </c>
      <c r="AX421" s="12" t="s">
        <v>76</v>
      </c>
      <c r="AY421" s="159" t="s">
        <v>156</v>
      </c>
    </row>
    <row r="422" spans="2:65" s="15" customFormat="1">
      <c r="B422" s="193"/>
      <c r="D422" s="152" t="s">
        <v>160</v>
      </c>
      <c r="E422" s="194" t="s">
        <v>1</v>
      </c>
      <c r="F422" s="195" t="s">
        <v>278</v>
      </c>
      <c r="H422" s="196">
        <v>3.4</v>
      </c>
      <c r="I422" s="197"/>
      <c r="L422" s="193"/>
      <c r="M422" s="198"/>
      <c r="T422" s="199"/>
      <c r="AT422" s="194" t="s">
        <v>160</v>
      </c>
      <c r="AU422" s="194" t="s">
        <v>89</v>
      </c>
      <c r="AV422" s="15" t="s">
        <v>163</v>
      </c>
      <c r="AW422" s="15" t="s">
        <v>31</v>
      </c>
      <c r="AX422" s="15" t="s">
        <v>76</v>
      </c>
      <c r="AY422" s="194" t="s">
        <v>156</v>
      </c>
    </row>
    <row r="423" spans="2:65" s="13" customFormat="1">
      <c r="B423" s="165"/>
      <c r="D423" s="152" t="s">
        <v>160</v>
      </c>
      <c r="E423" s="166" t="s">
        <v>1</v>
      </c>
      <c r="F423" s="167" t="s">
        <v>161</v>
      </c>
      <c r="H423" s="168">
        <v>3.4</v>
      </c>
      <c r="I423" s="169"/>
      <c r="L423" s="165"/>
      <c r="M423" s="170"/>
      <c r="T423" s="171"/>
      <c r="AT423" s="166" t="s">
        <v>160</v>
      </c>
      <c r="AU423" s="166" t="s">
        <v>89</v>
      </c>
      <c r="AV423" s="13" t="s">
        <v>155</v>
      </c>
      <c r="AW423" s="13" t="s">
        <v>31</v>
      </c>
      <c r="AX423" s="13" t="s">
        <v>82</v>
      </c>
      <c r="AY423" s="166" t="s">
        <v>156</v>
      </c>
    </row>
    <row r="424" spans="2:65" s="1" customFormat="1" ht="37.9" customHeight="1">
      <c r="B424" s="136"/>
      <c r="C424" s="137" t="s">
        <v>447</v>
      </c>
      <c r="D424" s="137" t="s">
        <v>157</v>
      </c>
      <c r="E424" s="138" t="s">
        <v>2179</v>
      </c>
      <c r="F424" s="139" t="s">
        <v>2180</v>
      </c>
      <c r="G424" s="140" t="s">
        <v>396</v>
      </c>
      <c r="H424" s="141">
        <v>3.4</v>
      </c>
      <c r="I424" s="142"/>
      <c r="J424" s="143">
        <v>0</v>
      </c>
      <c r="K424" s="144"/>
      <c r="L424" s="32"/>
      <c r="M424" s="145" t="s">
        <v>1</v>
      </c>
      <c r="N424" s="146" t="s">
        <v>42</v>
      </c>
      <c r="P424" s="147">
        <f>O424*H424</f>
        <v>0</v>
      </c>
      <c r="Q424" s="147">
        <v>0</v>
      </c>
      <c r="R424" s="147">
        <f>Q424*H424</f>
        <v>0</v>
      </c>
      <c r="S424" s="147">
        <v>0</v>
      </c>
      <c r="T424" s="148">
        <f>S424*H424</f>
        <v>0</v>
      </c>
      <c r="AR424" s="149" t="s">
        <v>155</v>
      </c>
      <c r="AT424" s="149" t="s">
        <v>157</v>
      </c>
      <c r="AU424" s="149" t="s">
        <v>89</v>
      </c>
      <c r="AY424" s="17" t="s">
        <v>156</v>
      </c>
      <c r="BE424" s="150">
        <f>IF(N424="základná",J424,0)</f>
        <v>0</v>
      </c>
      <c r="BF424" s="150">
        <f>IF(N424="znížená",J424,0)</f>
        <v>0</v>
      </c>
      <c r="BG424" s="150">
        <f>IF(N424="zákl. prenesená",J424,0)</f>
        <v>0</v>
      </c>
      <c r="BH424" s="150">
        <f>IF(N424="zníž. prenesená",J424,0)</f>
        <v>0</v>
      </c>
      <c r="BI424" s="150">
        <f>IF(N424="nulová",J424,0)</f>
        <v>0</v>
      </c>
      <c r="BJ424" s="17" t="s">
        <v>89</v>
      </c>
      <c r="BK424" s="150">
        <f>ROUND(I424*H424,2)</f>
        <v>0</v>
      </c>
      <c r="BL424" s="17" t="s">
        <v>155</v>
      </c>
      <c r="BM424" s="149" t="s">
        <v>2181</v>
      </c>
    </row>
    <row r="425" spans="2:65" s="11" customFormat="1">
      <c r="B425" s="151"/>
      <c r="D425" s="152" t="s">
        <v>160</v>
      </c>
      <c r="E425" s="153" t="s">
        <v>1</v>
      </c>
      <c r="F425" s="154" t="s">
        <v>2176</v>
      </c>
      <c r="H425" s="153" t="s">
        <v>1</v>
      </c>
      <c r="I425" s="155"/>
      <c r="L425" s="151"/>
      <c r="M425" s="156"/>
      <c r="T425" s="157"/>
      <c r="AT425" s="153" t="s">
        <v>160</v>
      </c>
      <c r="AU425" s="153" t="s">
        <v>89</v>
      </c>
      <c r="AV425" s="11" t="s">
        <v>82</v>
      </c>
      <c r="AW425" s="11" t="s">
        <v>31</v>
      </c>
      <c r="AX425" s="11" t="s">
        <v>76</v>
      </c>
      <c r="AY425" s="153" t="s">
        <v>156</v>
      </c>
    </row>
    <row r="426" spans="2:65" s="11" customFormat="1">
      <c r="B426" s="151"/>
      <c r="D426" s="152" t="s">
        <v>160</v>
      </c>
      <c r="E426" s="153" t="s">
        <v>1</v>
      </c>
      <c r="F426" s="154" t="s">
        <v>2177</v>
      </c>
      <c r="H426" s="153" t="s">
        <v>1</v>
      </c>
      <c r="I426" s="155"/>
      <c r="L426" s="151"/>
      <c r="M426" s="156"/>
      <c r="T426" s="157"/>
      <c r="AT426" s="153" t="s">
        <v>160</v>
      </c>
      <c r="AU426" s="153" t="s">
        <v>89</v>
      </c>
      <c r="AV426" s="11" t="s">
        <v>82</v>
      </c>
      <c r="AW426" s="11" t="s">
        <v>31</v>
      </c>
      <c r="AX426" s="11" t="s">
        <v>76</v>
      </c>
      <c r="AY426" s="153" t="s">
        <v>156</v>
      </c>
    </row>
    <row r="427" spans="2:65" s="12" customFormat="1">
      <c r="B427" s="158"/>
      <c r="D427" s="152" t="s">
        <v>160</v>
      </c>
      <c r="E427" s="159" t="s">
        <v>1</v>
      </c>
      <c r="F427" s="160" t="s">
        <v>2178</v>
      </c>
      <c r="H427" s="161">
        <v>3.4</v>
      </c>
      <c r="I427" s="162"/>
      <c r="L427" s="158"/>
      <c r="M427" s="163"/>
      <c r="T427" s="164"/>
      <c r="AT427" s="159" t="s">
        <v>160</v>
      </c>
      <c r="AU427" s="159" t="s">
        <v>89</v>
      </c>
      <c r="AV427" s="12" t="s">
        <v>89</v>
      </c>
      <c r="AW427" s="12" t="s">
        <v>31</v>
      </c>
      <c r="AX427" s="12" t="s">
        <v>76</v>
      </c>
      <c r="AY427" s="159" t="s">
        <v>156</v>
      </c>
    </row>
    <row r="428" spans="2:65" s="13" customFormat="1">
      <c r="B428" s="165"/>
      <c r="D428" s="152" t="s">
        <v>160</v>
      </c>
      <c r="E428" s="166" t="s">
        <v>1</v>
      </c>
      <c r="F428" s="167" t="s">
        <v>161</v>
      </c>
      <c r="H428" s="168">
        <v>3.4</v>
      </c>
      <c r="I428" s="169"/>
      <c r="L428" s="165"/>
      <c r="M428" s="170"/>
      <c r="T428" s="171"/>
      <c r="AT428" s="166" t="s">
        <v>160</v>
      </c>
      <c r="AU428" s="166" t="s">
        <v>89</v>
      </c>
      <c r="AV428" s="13" t="s">
        <v>155</v>
      </c>
      <c r="AW428" s="13" t="s">
        <v>31</v>
      </c>
      <c r="AX428" s="13" t="s">
        <v>82</v>
      </c>
      <c r="AY428" s="166" t="s">
        <v>156</v>
      </c>
    </row>
    <row r="429" spans="2:65" s="1" customFormat="1" ht="16.5" customHeight="1">
      <c r="B429" s="136"/>
      <c r="C429" s="180" t="s">
        <v>495</v>
      </c>
      <c r="D429" s="180" t="s">
        <v>263</v>
      </c>
      <c r="E429" s="181" t="s">
        <v>2182</v>
      </c>
      <c r="F429" s="182" t="s">
        <v>2183</v>
      </c>
      <c r="G429" s="183" t="s">
        <v>178</v>
      </c>
      <c r="H429" s="184">
        <v>2</v>
      </c>
      <c r="I429" s="185"/>
      <c r="J429" s="186">
        <v>0</v>
      </c>
      <c r="K429" s="187"/>
      <c r="L429" s="188"/>
      <c r="M429" s="189" t="s">
        <v>1</v>
      </c>
      <c r="N429" s="190" t="s">
        <v>42</v>
      </c>
      <c r="P429" s="147">
        <f>O429*H429</f>
        <v>0</v>
      </c>
      <c r="Q429" s="147">
        <v>9.6799999999999994E-3</v>
      </c>
      <c r="R429" s="147">
        <f>Q429*H429</f>
        <v>1.9359999999999999E-2</v>
      </c>
      <c r="S429" s="147">
        <v>0</v>
      </c>
      <c r="T429" s="148">
        <f>S429*H429</f>
        <v>0</v>
      </c>
      <c r="AR429" s="149" t="s">
        <v>173</v>
      </c>
      <c r="AT429" s="149" t="s">
        <v>263</v>
      </c>
      <c r="AU429" s="149" t="s">
        <v>89</v>
      </c>
      <c r="AY429" s="17" t="s">
        <v>156</v>
      </c>
      <c r="BE429" s="150">
        <f>IF(N429="základná",J429,0)</f>
        <v>0</v>
      </c>
      <c r="BF429" s="150">
        <f>IF(N429="znížená",J429,0)</f>
        <v>0</v>
      </c>
      <c r="BG429" s="150">
        <f>IF(N429="zákl. prenesená",J429,0)</f>
        <v>0</v>
      </c>
      <c r="BH429" s="150">
        <f>IF(N429="zníž. prenesená",J429,0)</f>
        <v>0</v>
      </c>
      <c r="BI429" s="150">
        <f>IF(N429="nulová",J429,0)</f>
        <v>0</v>
      </c>
      <c r="BJ429" s="17" t="s">
        <v>89</v>
      </c>
      <c r="BK429" s="150">
        <f>ROUND(I429*H429,2)</f>
        <v>0</v>
      </c>
      <c r="BL429" s="17" t="s">
        <v>155</v>
      </c>
      <c r="BM429" s="149" t="s">
        <v>2184</v>
      </c>
    </row>
    <row r="430" spans="2:65" s="11" customFormat="1">
      <c r="B430" s="151"/>
      <c r="D430" s="152" t="s">
        <v>160</v>
      </c>
      <c r="E430" s="153" t="s">
        <v>1</v>
      </c>
      <c r="F430" s="154" t="s">
        <v>2176</v>
      </c>
      <c r="H430" s="153" t="s">
        <v>1</v>
      </c>
      <c r="I430" s="155"/>
      <c r="L430" s="151"/>
      <c r="M430" s="156"/>
      <c r="T430" s="157"/>
      <c r="AT430" s="153" t="s">
        <v>160</v>
      </c>
      <c r="AU430" s="153" t="s">
        <v>89</v>
      </c>
      <c r="AV430" s="11" t="s">
        <v>82</v>
      </c>
      <c r="AW430" s="11" t="s">
        <v>31</v>
      </c>
      <c r="AX430" s="11" t="s">
        <v>76</v>
      </c>
      <c r="AY430" s="153" t="s">
        <v>156</v>
      </c>
    </row>
    <row r="431" spans="2:65" s="11" customFormat="1">
      <c r="B431" s="151"/>
      <c r="D431" s="152" t="s">
        <v>160</v>
      </c>
      <c r="E431" s="153" t="s">
        <v>1</v>
      </c>
      <c r="F431" s="154" t="s">
        <v>2177</v>
      </c>
      <c r="H431" s="153" t="s">
        <v>1</v>
      </c>
      <c r="I431" s="155"/>
      <c r="L431" s="151"/>
      <c r="M431" s="156"/>
      <c r="T431" s="157"/>
      <c r="AT431" s="153" t="s">
        <v>160</v>
      </c>
      <c r="AU431" s="153" t="s">
        <v>89</v>
      </c>
      <c r="AV431" s="11" t="s">
        <v>82</v>
      </c>
      <c r="AW431" s="11" t="s">
        <v>31</v>
      </c>
      <c r="AX431" s="11" t="s">
        <v>76</v>
      </c>
      <c r="AY431" s="153" t="s">
        <v>156</v>
      </c>
    </row>
    <row r="432" spans="2:65" s="12" customFormat="1">
      <c r="B432" s="158"/>
      <c r="D432" s="152" t="s">
        <v>160</v>
      </c>
      <c r="E432" s="159" t="s">
        <v>1</v>
      </c>
      <c r="F432" s="160" t="s">
        <v>2185</v>
      </c>
      <c r="H432" s="161">
        <v>1.36</v>
      </c>
      <c r="I432" s="162"/>
      <c r="L432" s="158"/>
      <c r="M432" s="163"/>
      <c r="T432" s="164"/>
      <c r="AT432" s="159" t="s">
        <v>160</v>
      </c>
      <c r="AU432" s="159" t="s">
        <v>89</v>
      </c>
      <c r="AV432" s="12" t="s">
        <v>89</v>
      </c>
      <c r="AW432" s="12" t="s">
        <v>31</v>
      </c>
      <c r="AX432" s="12" t="s">
        <v>76</v>
      </c>
      <c r="AY432" s="159" t="s">
        <v>156</v>
      </c>
    </row>
    <row r="433" spans="2:65" s="12" customFormat="1">
      <c r="B433" s="158"/>
      <c r="D433" s="152" t="s">
        <v>160</v>
      </c>
      <c r="E433" s="159" t="s">
        <v>1</v>
      </c>
      <c r="F433" s="160" t="s">
        <v>2186</v>
      </c>
      <c r="H433" s="161">
        <v>0.64</v>
      </c>
      <c r="I433" s="162"/>
      <c r="L433" s="158"/>
      <c r="M433" s="163"/>
      <c r="T433" s="164"/>
      <c r="AT433" s="159" t="s">
        <v>160</v>
      </c>
      <c r="AU433" s="159" t="s">
        <v>89</v>
      </c>
      <c r="AV433" s="12" t="s">
        <v>89</v>
      </c>
      <c r="AW433" s="12" t="s">
        <v>31</v>
      </c>
      <c r="AX433" s="12" t="s">
        <v>76</v>
      </c>
      <c r="AY433" s="159" t="s">
        <v>156</v>
      </c>
    </row>
    <row r="434" spans="2:65" s="13" customFormat="1">
      <c r="B434" s="165"/>
      <c r="D434" s="152" t="s">
        <v>160</v>
      </c>
      <c r="E434" s="166" t="s">
        <v>1</v>
      </c>
      <c r="F434" s="167" t="s">
        <v>161</v>
      </c>
      <c r="H434" s="168">
        <v>2</v>
      </c>
      <c r="I434" s="169"/>
      <c r="L434" s="165"/>
      <c r="M434" s="170"/>
      <c r="T434" s="171"/>
      <c r="AT434" s="166" t="s">
        <v>160</v>
      </c>
      <c r="AU434" s="166" t="s">
        <v>89</v>
      </c>
      <c r="AV434" s="13" t="s">
        <v>155</v>
      </c>
      <c r="AW434" s="13" t="s">
        <v>31</v>
      </c>
      <c r="AX434" s="13" t="s">
        <v>82</v>
      </c>
      <c r="AY434" s="166" t="s">
        <v>156</v>
      </c>
    </row>
    <row r="435" spans="2:65" s="1" customFormat="1" ht="37.9" customHeight="1">
      <c r="B435" s="136"/>
      <c r="C435" s="137" t="s">
        <v>7</v>
      </c>
      <c r="D435" s="137" t="s">
        <v>157</v>
      </c>
      <c r="E435" s="138" t="s">
        <v>2187</v>
      </c>
      <c r="F435" s="139" t="s">
        <v>2188</v>
      </c>
      <c r="G435" s="140" t="s">
        <v>178</v>
      </c>
      <c r="H435" s="141">
        <v>10.08</v>
      </c>
      <c r="I435" s="142"/>
      <c r="J435" s="143">
        <v>0</v>
      </c>
      <c r="K435" s="144"/>
      <c r="L435" s="32"/>
      <c r="M435" s="145" t="s">
        <v>1</v>
      </c>
      <c r="N435" s="146" t="s">
        <v>42</v>
      </c>
      <c r="P435" s="147">
        <f>O435*H435</f>
        <v>0</v>
      </c>
      <c r="Q435" s="147">
        <v>4.9399999999999999E-3</v>
      </c>
      <c r="R435" s="147">
        <f>Q435*H435</f>
        <v>4.9795199999999998E-2</v>
      </c>
      <c r="S435" s="147">
        <v>0</v>
      </c>
      <c r="T435" s="148">
        <f>S435*H435</f>
        <v>0</v>
      </c>
      <c r="AR435" s="149" t="s">
        <v>155</v>
      </c>
      <c r="AT435" s="149" t="s">
        <v>157</v>
      </c>
      <c r="AU435" s="149" t="s">
        <v>89</v>
      </c>
      <c r="AY435" s="17" t="s">
        <v>156</v>
      </c>
      <c r="BE435" s="150">
        <f>IF(N435="základná",J435,0)</f>
        <v>0</v>
      </c>
      <c r="BF435" s="150">
        <f>IF(N435="znížená",J435,0)</f>
        <v>0</v>
      </c>
      <c r="BG435" s="150">
        <f>IF(N435="zákl. prenesená",J435,0)</f>
        <v>0</v>
      </c>
      <c r="BH435" s="150">
        <f>IF(N435="zníž. prenesená",J435,0)</f>
        <v>0</v>
      </c>
      <c r="BI435" s="150">
        <f>IF(N435="nulová",J435,0)</f>
        <v>0</v>
      </c>
      <c r="BJ435" s="17" t="s">
        <v>89</v>
      </c>
      <c r="BK435" s="150">
        <f>ROUND(I435*H435,2)</f>
        <v>0</v>
      </c>
      <c r="BL435" s="17" t="s">
        <v>155</v>
      </c>
      <c r="BM435" s="149" t="s">
        <v>2189</v>
      </c>
    </row>
    <row r="436" spans="2:65" s="11" customFormat="1">
      <c r="B436" s="151"/>
      <c r="D436" s="152" t="s">
        <v>160</v>
      </c>
      <c r="E436" s="153" t="s">
        <v>1</v>
      </c>
      <c r="F436" s="154" t="s">
        <v>2190</v>
      </c>
      <c r="H436" s="153" t="s">
        <v>1</v>
      </c>
      <c r="I436" s="155"/>
      <c r="L436" s="151"/>
      <c r="M436" s="156"/>
      <c r="T436" s="157"/>
      <c r="AT436" s="153" t="s">
        <v>160</v>
      </c>
      <c r="AU436" s="153" t="s">
        <v>89</v>
      </c>
      <c r="AV436" s="11" t="s">
        <v>82</v>
      </c>
      <c r="AW436" s="11" t="s">
        <v>31</v>
      </c>
      <c r="AX436" s="11" t="s">
        <v>76</v>
      </c>
      <c r="AY436" s="153" t="s">
        <v>156</v>
      </c>
    </row>
    <row r="437" spans="2:65" s="11" customFormat="1" ht="22.5">
      <c r="B437" s="151"/>
      <c r="D437" s="152" t="s">
        <v>160</v>
      </c>
      <c r="E437" s="153" t="s">
        <v>1</v>
      </c>
      <c r="F437" s="154" t="s">
        <v>2191</v>
      </c>
      <c r="H437" s="153" t="s">
        <v>1</v>
      </c>
      <c r="I437" s="155"/>
      <c r="L437" s="151"/>
      <c r="M437" s="156"/>
      <c r="T437" s="157"/>
      <c r="AT437" s="153" t="s">
        <v>160</v>
      </c>
      <c r="AU437" s="153" t="s">
        <v>89</v>
      </c>
      <c r="AV437" s="11" t="s">
        <v>82</v>
      </c>
      <c r="AW437" s="11" t="s">
        <v>31</v>
      </c>
      <c r="AX437" s="11" t="s">
        <v>76</v>
      </c>
      <c r="AY437" s="153" t="s">
        <v>156</v>
      </c>
    </row>
    <row r="438" spans="2:65" s="11" customFormat="1" ht="22.5">
      <c r="B438" s="151"/>
      <c r="D438" s="152" t="s">
        <v>160</v>
      </c>
      <c r="E438" s="153" t="s">
        <v>1</v>
      </c>
      <c r="F438" s="154" t="s">
        <v>2192</v>
      </c>
      <c r="H438" s="153" t="s">
        <v>1</v>
      </c>
      <c r="I438" s="155"/>
      <c r="L438" s="151"/>
      <c r="M438" s="156"/>
      <c r="T438" s="157"/>
      <c r="AT438" s="153" t="s">
        <v>160</v>
      </c>
      <c r="AU438" s="153" t="s">
        <v>89</v>
      </c>
      <c r="AV438" s="11" t="s">
        <v>82</v>
      </c>
      <c r="AW438" s="11" t="s">
        <v>31</v>
      </c>
      <c r="AX438" s="11" t="s">
        <v>76</v>
      </c>
      <c r="AY438" s="153" t="s">
        <v>156</v>
      </c>
    </row>
    <row r="439" spans="2:65" s="12" customFormat="1">
      <c r="B439" s="158"/>
      <c r="D439" s="152" t="s">
        <v>160</v>
      </c>
      <c r="E439" s="159" t="s">
        <v>1</v>
      </c>
      <c r="F439" s="160" t="s">
        <v>2193</v>
      </c>
      <c r="H439" s="161">
        <v>2.08</v>
      </c>
      <c r="I439" s="162"/>
      <c r="L439" s="158"/>
      <c r="M439" s="163"/>
      <c r="T439" s="164"/>
      <c r="AT439" s="159" t="s">
        <v>160</v>
      </c>
      <c r="AU439" s="159" t="s">
        <v>89</v>
      </c>
      <c r="AV439" s="12" t="s">
        <v>89</v>
      </c>
      <c r="AW439" s="12" t="s">
        <v>31</v>
      </c>
      <c r="AX439" s="12" t="s">
        <v>76</v>
      </c>
      <c r="AY439" s="159" t="s">
        <v>156</v>
      </c>
    </row>
    <row r="440" spans="2:65" s="12" customFormat="1">
      <c r="B440" s="158"/>
      <c r="D440" s="152" t="s">
        <v>160</v>
      </c>
      <c r="E440" s="159" t="s">
        <v>1</v>
      </c>
      <c r="F440" s="160" t="s">
        <v>2194</v>
      </c>
      <c r="H440" s="161">
        <v>8</v>
      </c>
      <c r="I440" s="162"/>
      <c r="L440" s="158"/>
      <c r="M440" s="163"/>
      <c r="T440" s="164"/>
      <c r="AT440" s="159" t="s">
        <v>160</v>
      </c>
      <c r="AU440" s="159" t="s">
        <v>89</v>
      </c>
      <c r="AV440" s="12" t="s">
        <v>89</v>
      </c>
      <c r="AW440" s="12" t="s">
        <v>31</v>
      </c>
      <c r="AX440" s="12" t="s">
        <v>76</v>
      </c>
      <c r="AY440" s="159" t="s">
        <v>156</v>
      </c>
    </row>
    <row r="441" spans="2:65" s="13" customFormat="1">
      <c r="B441" s="165"/>
      <c r="D441" s="152" t="s">
        <v>160</v>
      </c>
      <c r="E441" s="166" t="s">
        <v>1</v>
      </c>
      <c r="F441" s="167" t="s">
        <v>161</v>
      </c>
      <c r="H441" s="168">
        <v>10.08</v>
      </c>
      <c r="I441" s="169"/>
      <c r="L441" s="165"/>
      <c r="M441" s="170"/>
      <c r="T441" s="171"/>
      <c r="AT441" s="166" t="s">
        <v>160</v>
      </c>
      <c r="AU441" s="166" t="s">
        <v>89</v>
      </c>
      <c r="AV441" s="13" t="s">
        <v>155</v>
      </c>
      <c r="AW441" s="13" t="s">
        <v>31</v>
      </c>
      <c r="AX441" s="13" t="s">
        <v>82</v>
      </c>
      <c r="AY441" s="166" t="s">
        <v>156</v>
      </c>
    </row>
    <row r="442" spans="2:65" s="10" customFormat="1" ht="22.9" customHeight="1">
      <c r="B442" s="126"/>
      <c r="D442" s="127" t="s">
        <v>75</v>
      </c>
      <c r="E442" s="191" t="s">
        <v>169</v>
      </c>
      <c r="F442" s="191" t="s">
        <v>300</v>
      </c>
      <c r="I442" s="129"/>
      <c r="J442" s="192">
        <v>0</v>
      </c>
      <c r="L442" s="126"/>
      <c r="M442" s="131"/>
      <c r="P442" s="132">
        <f>SUM(P443:P582)</f>
        <v>0</v>
      </c>
      <c r="R442" s="132">
        <f>SUM(R443:R582)</f>
        <v>46.089575940000003</v>
      </c>
      <c r="T442" s="133">
        <f>SUM(T443:T582)</f>
        <v>0</v>
      </c>
      <c r="AR442" s="127" t="s">
        <v>82</v>
      </c>
      <c r="AT442" s="134" t="s">
        <v>75</v>
      </c>
      <c r="AU442" s="134" t="s">
        <v>82</v>
      </c>
      <c r="AY442" s="127" t="s">
        <v>156</v>
      </c>
      <c r="BK442" s="135">
        <f>SUM(BK443:BK582)</f>
        <v>0</v>
      </c>
    </row>
    <row r="443" spans="2:65" s="1" customFormat="1" ht="24.2" customHeight="1">
      <c r="B443" s="136"/>
      <c r="C443" s="137" t="s">
        <v>548</v>
      </c>
      <c r="D443" s="137" t="s">
        <v>157</v>
      </c>
      <c r="E443" s="138" t="s">
        <v>2195</v>
      </c>
      <c r="F443" s="139" t="s">
        <v>2196</v>
      </c>
      <c r="G443" s="140" t="s">
        <v>226</v>
      </c>
      <c r="H443" s="141">
        <v>0.88300000000000001</v>
      </c>
      <c r="I443" s="142"/>
      <c r="J443" s="143">
        <v>0</v>
      </c>
      <c r="K443" s="144"/>
      <c r="L443" s="32"/>
      <c r="M443" s="145" t="s">
        <v>1</v>
      </c>
      <c r="N443" s="146" t="s">
        <v>42</v>
      </c>
      <c r="P443" s="147">
        <f>O443*H443</f>
        <v>0</v>
      </c>
      <c r="Q443" s="147">
        <v>2.0952500000000001</v>
      </c>
      <c r="R443" s="147">
        <f>Q443*H443</f>
        <v>1.85010575</v>
      </c>
      <c r="S443" s="147">
        <v>0</v>
      </c>
      <c r="T443" s="148">
        <f>S443*H443</f>
        <v>0</v>
      </c>
      <c r="AR443" s="149" t="s">
        <v>155</v>
      </c>
      <c r="AT443" s="149" t="s">
        <v>157</v>
      </c>
      <c r="AU443" s="149" t="s">
        <v>89</v>
      </c>
      <c r="AY443" s="17" t="s">
        <v>156</v>
      </c>
      <c r="BE443" s="150">
        <f>IF(N443="základná",J443,0)</f>
        <v>0</v>
      </c>
      <c r="BF443" s="150">
        <f>IF(N443="znížená",J443,0)</f>
        <v>0</v>
      </c>
      <c r="BG443" s="150">
        <f>IF(N443="zákl. prenesená",J443,0)</f>
        <v>0</v>
      </c>
      <c r="BH443" s="150">
        <f>IF(N443="zníž. prenesená",J443,0)</f>
        <v>0</v>
      </c>
      <c r="BI443" s="150">
        <f>IF(N443="nulová",J443,0)</f>
        <v>0</v>
      </c>
      <c r="BJ443" s="17" t="s">
        <v>89</v>
      </c>
      <c r="BK443" s="150">
        <f>ROUND(I443*H443,2)</f>
        <v>0</v>
      </c>
      <c r="BL443" s="17" t="s">
        <v>155</v>
      </c>
      <c r="BM443" s="149" t="s">
        <v>2197</v>
      </c>
    </row>
    <row r="444" spans="2:65" s="12" customFormat="1">
      <c r="B444" s="158"/>
      <c r="D444" s="152" t="s">
        <v>160</v>
      </c>
      <c r="E444" s="159" t="s">
        <v>1</v>
      </c>
      <c r="F444" s="160" t="s">
        <v>2198</v>
      </c>
      <c r="H444" s="161">
        <v>0.05</v>
      </c>
      <c r="I444" s="162"/>
      <c r="L444" s="158"/>
      <c r="M444" s="163"/>
      <c r="T444" s="164"/>
      <c r="AT444" s="159" t="s">
        <v>160</v>
      </c>
      <c r="AU444" s="159" t="s">
        <v>89</v>
      </c>
      <c r="AV444" s="12" t="s">
        <v>89</v>
      </c>
      <c r="AW444" s="12" t="s">
        <v>31</v>
      </c>
      <c r="AX444" s="12" t="s">
        <v>76</v>
      </c>
      <c r="AY444" s="159" t="s">
        <v>156</v>
      </c>
    </row>
    <row r="445" spans="2:65" s="12" customFormat="1">
      <c r="B445" s="158"/>
      <c r="D445" s="152" t="s">
        <v>160</v>
      </c>
      <c r="E445" s="159" t="s">
        <v>1</v>
      </c>
      <c r="F445" s="160" t="s">
        <v>2199</v>
      </c>
      <c r="H445" s="161">
        <v>0.625</v>
      </c>
      <c r="I445" s="162"/>
      <c r="L445" s="158"/>
      <c r="M445" s="163"/>
      <c r="T445" s="164"/>
      <c r="AT445" s="159" t="s">
        <v>160</v>
      </c>
      <c r="AU445" s="159" t="s">
        <v>89</v>
      </c>
      <c r="AV445" s="12" t="s">
        <v>89</v>
      </c>
      <c r="AW445" s="12" t="s">
        <v>31</v>
      </c>
      <c r="AX445" s="12" t="s">
        <v>76</v>
      </c>
      <c r="AY445" s="159" t="s">
        <v>156</v>
      </c>
    </row>
    <row r="446" spans="2:65" s="12" customFormat="1">
      <c r="B446" s="158"/>
      <c r="D446" s="152" t="s">
        <v>160</v>
      </c>
      <c r="E446" s="159" t="s">
        <v>1</v>
      </c>
      <c r="F446" s="160" t="s">
        <v>2200</v>
      </c>
      <c r="H446" s="161">
        <v>0.09</v>
      </c>
      <c r="I446" s="162"/>
      <c r="L446" s="158"/>
      <c r="M446" s="163"/>
      <c r="T446" s="164"/>
      <c r="AT446" s="159" t="s">
        <v>160</v>
      </c>
      <c r="AU446" s="159" t="s">
        <v>89</v>
      </c>
      <c r="AV446" s="12" t="s">
        <v>89</v>
      </c>
      <c r="AW446" s="12" t="s">
        <v>31</v>
      </c>
      <c r="AX446" s="12" t="s">
        <v>76</v>
      </c>
      <c r="AY446" s="159" t="s">
        <v>156</v>
      </c>
    </row>
    <row r="447" spans="2:65" s="15" customFormat="1">
      <c r="B447" s="193"/>
      <c r="D447" s="152" t="s">
        <v>160</v>
      </c>
      <c r="E447" s="194" t="s">
        <v>1</v>
      </c>
      <c r="F447" s="195" t="s">
        <v>2045</v>
      </c>
      <c r="H447" s="196">
        <v>0.76500000000000001</v>
      </c>
      <c r="I447" s="197"/>
      <c r="L447" s="193"/>
      <c r="M447" s="198"/>
      <c r="T447" s="199"/>
      <c r="AT447" s="194" t="s">
        <v>160</v>
      </c>
      <c r="AU447" s="194" t="s">
        <v>89</v>
      </c>
      <c r="AV447" s="15" t="s">
        <v>163</v>
      </c>
      <c r="AW447" s="15" t="s">
        <v>31</v>
      </c>
      <c r="AX447" s="15" t="s">
        <v>76</v>
      </c>
      <c r="AY447" s="194" t="s">
        <v>156</v>
      </c>
    </row>
    <row r="448" spans="2:65" s="12" customFormat="1">
      <c r="B448" s="158"/>
      <c r="D448" s="152" t="s">
        <v>160</v>
      </c>
      <c r="E448" s="159" t="s">
        <v>1</v>
      </c>
      <c r="F448" s="160" t="s">
        <v>2201</v>
      </c>
      <c r="H448" s="161">
        <v>0.11799999999999999</v>
      </c>
      <c r="I448" s="162"/>
      <c r="L448" s="158"/>
      <c r="M448" s="163"/>
      <c r="T448" s="164"/>
      <c r="AT448" s="159" t="s">
        <v>160</v>
      </c>
      <c r="AU448" s="159" t="s">
        <v>89</v>
      </c>
      <c r="AV448" s="12" t="s">
        <v>89</v>
      </c>
      <c r="AW448" s="12" t="s">
        <v>31</v>
      </c>
      <c r="AX448" s="12" t="s">
        <v>76</v>
      </c>
      <c r="AY448" s="159" t="s">
        <v>156</v>
      </c>
    </row>
    <row r="449" spans="2:65" s="15" customFormat="1">
      <c r="B449" s="193"/>
      <c r="D449" s="152" t="s">
        <v>160</v>
      </c>
      <c r="E449" s="194" t="s">
        <v>1</v>
      </c>
      <c r="F449" s="195" t="s">
        <v>2202</v>
      </c>
      <c r="H449" s="196">
        <v>0.11799999999999999</v>
      </c>
      <c r="I449" s="197"/>
      <c r="L449" s="193"/>
      <c r="M449" s="198"/>
      <c r="T449" s="199"/>
      <c r="AT449" s="194" t="s">
        <v>160</v>
      </c>
      <c r="AU449" s="194" t="s">
        <v>89</v>
      </c>
      <c r="AV449" s="15" t="s">
        <v>163</v>
      </c>
      <c r="AW449" s="15" t="s">
        <v>31</v>
      </c>
      <c r="AX449" s="15" t="s">
        <v>76</v>
      </c>
      <c r="AY449" s="194" t="s">
        <v>156</v>
      </c>
    </row>
    <row r="450" spans="2:65" s="13" customFormat="1">
      <c r="B450" s="165"/>
      <c r="D450" s="152" t="s">
        <v>160</v>
      </c>
      <c r="E450" s="166" t="s">
        <v>1</v>
      </c>
      <c r="F450" s="167" t="s">
        <v>161</v>
      </c>
      <c r="H450" s="168">
        <v>0.88300000000000001</v>
      </c>
      <c r="I450" s="169"/>
      <c r="L450" s="165"/>
      <c r="M450" s="170"/>
      <c r="T450" s="171"/>
      <c r="AT450" s="166" t="s">
        <v>160</v>
      </c>
      <c r="AU450" s="166" t="s">
        <v>89</v>
      </c>
      <c r="AV450" s="13" t="s">
        <v>155</v>
      </c>
      <c r="AW450" s="13" t="s">
        <v>31</v>
      </c>
      <c r="AX450" s="13" t="s">
        <v>82</v>
      </c>
      <c r="AY450" s="166" t="s">
        <v>156</v>
      </c>
    </row>
    <row r="451" spans="2:65" s="1" customFormat="1" ht="33" customHeight="1">
      <c r="B451" s="136"/>
      <c r="C451" s="137" t="s">
        <v>571</v>
      </c>
      <c r="D451" s="137" t="s">
        <v>157</v>
      </c>
      <c r="E451" s="138" t="s">
        <v>2203</v>
      </c>
      <c r="F451" s="139" t="s">
        <v>2204</v>
      </c>
      <c r="G451" s="140" t="s">
        <v>226</v>
      </c>
      <c r="H451" s="141">
        <v>7.9009999999999998</v>
      </c>
      <c r="I451" s="142"/>
      <c r="J451" s="143">
        <v>0</v>
      </c>
      <c r="K451" s="144"/>
      <c r="L451" s="32"/>
      <c r="M451" s="145" t="s">
        <v>1</v>
      </c>
      <c r="N451" s="146" t="s">
        <v>42</v>
      </c>
      <c r="P451" s="147">
        <f>O451*H451</f>
        <v>0</v>
      </c>
      <c r="Q451" s="147">
        <v>2.0952500000000001</v>
      </c>
      <c r="R451" s="147">
        <f>Q451*H451</f>
        <v>16.554570250000001</v>
      </c>
      <c r="S451" s="147">
        <v>0</v>
      </c>
      <c r="T451" s="148">
        <f>S451*H451</f>
        <v>0</v>
      </c>
      <c r="AR451" s="149" t="s">
        <v>155</v>
      </c>
      <c r="AT451" s="149" t="s">
        <v>157</v>
      </c>
      <c r="AU451" s="149" t="s">
        <v>89</v>
      </c>
      <c r="AY451" s="17" t="s">
        <v>156</v>
      </c>
      <c r="BE451" s="150">
        <f>IF(N451="základná",J451,0)</f>
        <v>0</v>
      </c>
      <c r="BF451" s="150">
        <f>IF(N451="znížená",J451,0)</f>
        <v>0</v>
      </c>
      <c r="BG451" s="150">
        <f>IF(N451="zákl. prenesená",J451,0)</f>
        <v>0</v>
      </c>
      <c r="BH451" s="150">
        <f>IF(N451="zníž. prenesená",J451,0)</f>
        <v>0</v>
      </c>
      <c r="BI451" s="150">
        <f>IF(N451="nulová",J451,0)</f>
        <v>0</v>
      </c>
      <c r="BJ451" s="17" t="s">
        <v>89</v>
      </c>
      <c r="BK451" s="150">
        <f>ROUND(I451*H451,2)</f>
        <v>0</v>
      </c>
      <c r="BL451" s="17" t="s">
        <v>155</v>
      </c>
      <c r="BM451" s="149" t="s">
        <v>2205</v>
      </c>
    </row>
    <row r="452" spans="2:65" s="11" customFormat="1">
      <c r="B452" s="151"/>
      <c r="D452" s="152" t="s">
        <v>160</v>
      </c>
      <c r="E452" s="153" t="s">
        <v>1</v>
      </c>
      <c r="F452" s="154" t="s">
        <v>2206</v>
      </c>
      <c r="H452" s="153" t="s">
        <v>1</v>
      </c>
      <c r="I452" s="155"/>
      <c r="L452" s="151"/>
      <c r="M452" s="156"/>
      <c r="T452" s="157"/>
      <c r="AT452" s="153" t="s">
        <v>160</v>
      </c>
      <c r="AU452" s="153" t="s">
        <v>89</v>
      </c>
      <c r="AV452" s="11" t="s">
        <v>82</v>
      </c>
      <c r="AW452" s="11" t="s">
        <v>31</v>
      </c>
      <c r="AX452" s="11" t="s">
        <v>76</v>
      </c>
      <c r="AY452" s="153" t="s">
        <v>156</v>
      </c>
    </row>
    <row r="453" spans="2:65" s="11" customFormat="1">
      <c r="B453" s="151"/>
      <c r="D453" s="152" t="s">
        <v>160</v>
      </c>
      <c r="E453" s="153" t="s">
        <v>1</v>
      </c>
      <c r="F453" s="154" t="s">
        <v>781</v>
      </c>
      <c r="H453" s="153" t="s">
        <v>1</v>
      </c>
      <c r="I453" s="155"/>
      <c r="L453" s="151"/>
      <c r="M453" s="156"/>
      <c r="T453" s="157"/>
      <c r="AT453" s="153" t="s">
        <v>160</v>
      </c>
      <c r="AU453" s="153" t="s">
        <v>89</v>
      </c>
      <c r="AV453" s="11" t="s">
        <v>82</v>
      </c>
      <c r="AW453" s="11" t="s">
        <v>31</v>
      </c>
      <c r="AX453" s="11" t="s">
        <v>76</v>
      </c>
      <c r="AY453" s="153" t="s">
        <v>156</v>
      </c>
    </row>
    <row r="454" spans="2:65" s="11" customFormat="1">
      <c r="B454" s="151"/>
      <c r="D454" s="152" t="s">
        <v>160</v>
      </c>
      <c r="E454" s="153" t="s">
        <v>1</v>
      </c>
      <c r="F454" s="154" t="s">
        <v>2207</v>
      </c>
      <c r="H454" s="153" t="s">
        <v>1</v>
      </c>
      <c r="I454" s="155"/>
      <c r="L454" s="151"/>
      <c r="M454" s="156"/>
      <c r="T454" s="157"/>
      <c r="AT454" s="153" t="s">
        <v>160</v>
      </c>
      <c r="AU454" s="153" t="s">
        <v>89</v>
      </c>
      <c r="AV454" s="11" t="s">
        <v>82</v>
      </c>
      <c r="AW454" s="11" t="s">
        <v>31</v>
      </c>
      <c r="AX454" s="11" t="s">
        <v>76</v>
      </c>
      <c r="AY454" s="153" t="s">
        <v>156</v>
      </c>
    </row>
    <row r="455" spans="2:65" s="11" customFormat="1">
      <c r="B455" s="151"/>
      <c r="D455" s="152" t="s">
        <v>160</v>
      </c>
      <c r="E455" s="153" t="s">
        <v>1</v>
      </c>
      <c r="F455" s="154" t="s">
        <v>2207</v>
      </c>
      <c r="H455" s="153" t="s">
        <v>1</v>
      </c>
      <c r="I455" s="155"/>
      <c r="L455" s="151"/>
      <c r="M455" s="156"/>
      <c r="T455" s="157"/>
      <c r="AT455" s="153" t="s">
        <v>160</v>
      </c>
      <c r="AU455" s="153" t="s">
        <v>89</v>
      </c>
      <c r="AV455" s="11" t="s">
        <v>82</v>
      </c>
      <c r="AW455" s="11" t="s">
        <v>31</v>
      </c>
      <c r="AX455" s="11" t="s">
        <v>76</v>
      </c>
      <c r="AY455" s="153" t="s">
        <v>156</v>
      </c>
    </row>
    <row r="456" spans="2:65" s="12" customFormat="1">
      <c r="B456" s="158"/>
      <c r="D456" s="152" t="s">
        <v>160</v>
      </c>
      <c r="E456" s="159" t="s">
        <v>1</v>
      </c>
      <c r="F456" s="160" t="s">
        <v>2208</v>
      </c>
      <c r="H456" s="161">
        <v>4.8000000000000001E-2</v>
      </c>
      <c r="I456" s="162"/>
      <c r="L456" s="158"/>
      <c r="M456" s="163"/>
      <c r="T456" s="164"/>
      <c r="AT456" s="159" t="s">
        <v>160</v>
      </c>
      <c r="AU456" s="159" t="s">
        <v>89</v>
      </c>
      <c r="AV456" s="12" t="s">
        <v>89</v>
      </c>
      <c r="AW456" s="12" t="s">
        <v>31</v>
      </c>
      <c r="AX456" s="12" t="s">
        <v>76</v>
      </c>
      <c r="AY456" s="159" t="s">
        <v>156</v>
      </c>
    </row>
    <row r="457" spans="2:65" s="12" customFormat="1">
      <c r="B457" s="158"/>
      <c r="D457" s="152" t="s">
        <v>160</v>
      </c>
      <c r="E457" s="159" t="s">
        <v>1</v>
      </c>
      <c r="F457" s="160" t="s">
        <v>2209</v>
      </c>
      <c r="H457" s="161">
        <v>1.1519999999999999</v>
      </c>
      <c r="I457" s="162"/>
      <c r="L457" s="158"/>
      <c r="M457" s="163"/>
      <c r="T457" s="164"/>
      <c r="AT457" s="159" t="s">
        <v>160</v>
      </c>
      <c r="AU457" s="159" t="s">
        <v>89</v>
      </c>
      <c r="AV457" s="12" t="s">
        <v>89</v>
      </c>
      <c r="AW457" s="12" t="s">
        <v>31</v>
      </c>
      <c r="AX457" s="12" t="s">
        <v>76</v>
      </c>
      <c r="AY457" s="159" t="s">
        <v>156</v>
      </c>
    </row>
    <row r="458" spans="2:65" s="12" customFormat="1">
      <c r="B458" s="158"/>
      <c r="D458" s="152" t="s">
        <v>160</v>
      </c>
      <c r="E458" s="159" t="s">
        <v>1</v>
      </c>
      <c r="F458" s="160" t="s">
        <v>2210</v>
      </c>
      <c r="H458" s="161">
        <v>0.28799999999999998</v>
      </c>
      <c r="I458" s="162"/>
      <c r="L458" s="158"/>
      <c r="M458" s="163"/>
      <c r="T458" s="164"/>
      <c r="AT458" s="159" t="s">
        <v>160</v>
      </c>
      <c r="AU458" s="159" t="s">
        <v>89</v>
      </c>
      <c r="AV458" s="12" t="s">
        <v>89</v>
      </c>
      <c r="AW458" s="12" t="s">
        <v>31</v>
      </c>
      <c r="AX458" s="12" t="s">
        <v>76</v>
      </c>
      <c r="AY458" s="159" t="s">
        <v>156</v>
      </c>
    </row>
    <row r="459" spans="2:65" s="12" customFormat="1">
      <c r="B459" s="158"/>
      <c r="D459" s="152" t="s">
        <v>160</v>
      </c>
      <c r="E459" s="159" t="s">
        <v>1</v>
      </c>
      <c r="F459" s="160" t="s">
        <v>2211</v>
      </c>
      <c r="H459" s="161">
        <v>5.8000000000000003E-2</v>
      </c>
      <c r="I459" s="162"/>
      <c r="L459" s="158"/>
      <c r="M459" s="163"/>
      <c r="T459" s="164"/>
      <c r="AT459" s="159" t="s">
        <v>160</v>
      </c>
      <c r="AU459" s="159" t="s">
        <v>89</v>
      </c>
      <c r="AV459" s="12" t="s">
        <v>89</v>
      </c>
      <c r="AW459" s="12" t="s">
        <v>31</v>
      </c>
      <c r="AX459" s="12" t="s">
        <v>76</v>
      </c>
      <c r="AY459" s="159" t="s">
        <v>156</v>
      </c>
    </row>
    <row r="460" spans="2:65" s="12" customFormat="1">
      <c r="B460" s="158"/>
      <c r="D460" s="152" t="s">
        <v>160</v>
      </c>
      <c r="E460" s="159" t="s">
        <v>1</v>
      </c>
      <c r="F460" s="160" t="s">
        <v>2212</v>
      </c>
      <c r="H460" s="161">
        <v>0.22600000000000001</v>
      </c>
      <c r="I460" s="162"/>
      <c r="L460" s="158"/>
      <c r="M460" s="163"/>
      <c r="T460" s="164"/>
      <c r="AT460" s="159" t="s">
        <v>160</v>
      </c>
      <c r="AU460" s="159" t="s">
        <v>89</v>
      </c>
      <c r="AV460" s="12" t="s">
        <v>89</v>
      </c>
      <c r="AW460" s="12" t="s">
        <v>31</v>
      </c>
      <c r="AX460" s="12" t="s">
        <v>76</v>
      </c>
      <c r="AY460" s="159" t="s">
        <v>156</v>
      </c>
    </row>
    <row r="461" spans="2:65" s="15" customFormat="1">
      <c r="B461" s="193"/>
      <c r="D461" s="152" t="s">
        <v>160</v>
      </c>
      <c r="E461" s="194" t="s">
        <v>1</v>
      </c>
      <c r="F461" s="195" t="s">
        <v>2213</v>
      </c>
      <c r="H461" s="196">
        <v>1.772</v>
      </c>
      <c r="I461" s="197"/>
      <c r="L461" s="193"/>
      <c r="M461" s="198"/>
      <c r="T461" s="199"/>
      <c r="AT461" s="194" t="s">
        <v>160</v>
      </c>
      <c r="AU461" s="194" t="s">
        <v>89</v>
      </c>
      <c r="AV461" s="15" t="s">
        <v>163</v>
      </c>
      <c r="AW461" s="15" t="s">
        <v>31</v>
      </c>
      <c r="AX461" s="15" t="s">
        <v>76</v>
      </c>
      <c r="AY461" s="194" t="s">
        <v>156</v>
      </c>
    </row>
    <row r="462" spans="2:65" s="11" customFormat="1">
      <c r="B462" s="151"/>
      <c r="D462" s="152" t="s">
        <v>160</v>
      </c>
      <c r="E462" s="153" t="s">
        <v>1</v>
      </c>
      <c r="F462" s="154" t="s">
        <v>2214</v>
      </c>
      <c r="H462" s="153" t="s">
        <v>1</v>
      </c>
      <c r="I462" s="155"/>
      <c r="L462" s="151"/>
      <c r="M462" s="156"/>
      <c r="T462" s="157"/>
      <c r="AT462" s="153" t="s">
        <v>160</v>
      </c>
      <c r="AU462" s="153" t="s">
        <v>89</v>
      </c>
      <c r="AV462" s="11" t="s">
        <v>82</v>
      </c>
      <c r="AW462" s="11" t="s">
        <v>31</v>
      </c>
      <c r="AX462" s="11" t="s">
        <v>76</v>
      </c>
      <c r="AY462" s="153" t="s">
        <v>156</v>
      </c>
    </row>
    <row r="463" spans="2:65" s="11" customFormat="1">
      <c r="B463" s="151"/>
      <c r="D463" s="152" t="s">
        <v>160</v>
      </c>
      <c r="E463" s="153" t="s">
        <v>1</v>
      </c>
      <c r="F463" s="154" t="s">
        <v>2215</v>
      </c>
      <c r="H463" s="153" t="s">
        <v>1</v>
      </c>
      <c r="I463" s="155"/>
      <c r="L463" s="151"/>
      <c r="M463" s="156"/>
      <c r="T463" s="157"/>
      <c r="AT463" s="153" t="s">
        <v>160</v>
      </c>
      <c r="AU463" s="153" t="s">
        <v>89</v>
      </c>
      <c r="AV463" s="11" t="s">
        <v>82</v>
      </c>
      <c r="AW463" s="11" t="s">
        <v>31</v>
      </c>
      <c r="AX463" s="11" t="s">
        <v>76</v>
      </c>
      <c r="AY463" s="153" t="s">
        <v>156</v>
      </c>
    </row>
    <row r="464" spans="2:65" s="12" customFormat="1">
      <c r="B464" s="158"/>
      <c r="D464" s="152" t="s">
        <v>160</v>
      </c>
      <c r="E464" s="159" t="s">
        <v>1</v>
      </c>
      <c r="F464" s="160" t="s">
        <v>2216</v>
      </c>
      <c r="H464" s="161">
        <v>0.52400000000000002</v>
      </c>
      <c r="I464" s="162"/>
      <c r="L464" s="158"/>
      <c r="M464" s="163"/>
      <c r="T464" s="164"/>
      <c r="AT464" s="159" t="s">
        <v>160</v>
      </c>
      <c r="AU464" s="159" t="s">
        <v>89</v>
      </c>
      <c r="AV464" s="12" t="s">
        <v>89</v>
      </c>
      <c r="AW464" s="12" t="s">
        <v>31</v>
      </c>
      <c r="AX464" s="12" t="s">
        <v>76</v>
      </c>
      <c r="AY464" s="159" t="s">
        <v>156</v>
      </c>
    </row>
    <row r="465" spans="2:51" s="12" customFormat="1">
      <c r="B465" s="158"/>
      <c r="D465" s="152" t="s">
        <v>160</v>
      </c>
      <c r="E465" s="159" t="s">
        <v>1</v>
      </c>
      <c r="F465" s="160" t="s">
        <v>2217</v>
      </c>
      <c r="H465" s="161">
        <v>0.83499999999999996</v>
      </c>
      <c r="I465" s="162"/>
      <c r="L465" s="158"/>
      <c r="M465" s="163"/>
      <c r="T465" s="164"/>
      <c r="AT465" s="159" t="s">
        <v>160</v>
      </c>
      <c r="AU465" s="159" t="s">
        <v>89</v>
      </c>
      <c r="AV465" s="12" t="s">
        <v>89</v>
      </c>
      <c r="AW465" s="12" t="s">
        <v>31</v>
      </c>
      <c r="AX465" s="12" t="s">
        <v>76</v>
      </c>
      <c r="AY465" s="159" t="s">
        <v>156</v>
      </c>
    </row>
    <row r="466" spans="2:51" s="15" customFormat="1">
      <c r="B466" s="193"/>
      <c r="D466" s="152" t="s">
        <v>160</v>
      </c>
      <c r="E466" s="194" t="s">
        <v>1</v>
      </c>
      <c r="F466" s="195" t="s">
        <v>278</v>
      </c>
      <c r="H466" s="196">
        <v>1.359</v>
      </c>
      <c r="I466" s="197"/>
      <c r="L466" s="193"/>
      <c r="M466" s="198"/>
      <c r="T466" s="199"/>
      <c r="AT466" s="194" t="s">
        <v>160</v>
      </c>
      <c r="AU466" s="194" t="s">
        <v>89</v>
      </c>
      <c r="AV466" s="15" t="s">
        <v>163</v>
      </c>
      <c r="AW466" s="15" t="s">
        <v>31</v>
      </c>
      <c r="AX466" s="15" t="s">
        <v>76</v>
      </c>
      <c r="AY466" s="194" t="s">
        <v>156</v>
      </c>
    </row>
    <row r="467" spans="2:51" s="11" customFormat="1">
      <c r="B467" s="151"/>
      <c r="D467" s="152" t="s">
        <v>160</v>
      </c>
      <c r="E467" s="153" t="s">
        <v>1</v>
      </c>
      <c r="F467" s="154" t="s">
        <v>2218</v>
      </c>
      <c r="H467" s="153" t="s">
        <v>1</v>
      </c>
      <c r="I467" s="155"/>
      <c r="L467" s="151"/>
      <c r="M467" s="156"/>
      <c r="T467" s="157"/>
      <c r="AT467" s="153" t="s">
        <v>160</v>
      </c>
      <c r="AU467" s="153" t="s">
        <v>89</v>
      </c>
      <c r="AV467" s="11" t="s">
        <v>82</v>
      </c>
      <c r="AW467" s="11" t="s">
        <v>31</v>
      </c>
      <c r="AX467" s="11" t="s">
        <v>76</v>
      </c>
      <c r="AY467" s="153" t="s">
        <v>156</v>
      </c>
    </row>
    <row r="468" spans="2:51" s="11" customFormat="1">
      <c r="B468" s="151"/>
      <c r="D468" s="152" t="s">
        <v>160</v>
      </c>
      <c r="E468" s="153" t="s">
        <v>1</v>
      </c>
      <c r="F468" s="154" t="s">
        <v>2219</v>
      </c>
      <c r="H468" s="153" t="s">
        <v>1</v>
      </c>
      <c r="I468" s="155"/>
      <c r="L468" s="151"/>
      <c r="M468" s="156"/>
      <c r="T468" s="157"/>
      <c r="AT468" s="153" t="s">
        <v>160</v>
      </c>
      <c r="AU468" s="153" t="s">
        <v>89</v>
      </c>
      <c r="AV468" s="11" t="s">
        <v>82</v>
      </c>
      <c r="AW468" s="11" t="s">
        <v>31</v>
      </c>
      <c r="AX468" s="11" t="s">
        <v>76</v>
      </c>
      <c r="AY468" s="153" t="s">
        <v>156</v>
      </c>
    </row>
    <row r="469" spans="2:51" s="12" customFormat="1">
      <c r="B469" s="158"/>
      <c r="D469" s="152" t="s">
        <v>160</v>
      </c>
      <c r="E469" s="159" t="s">
        <v>1</v>
      </c>
      <c r="F469" s="160" t="s">
        <v>2220</v>
      </c>
      <c r="H469" s="161">
        <v>1.7549999999999999</v>
      </c>
      <c r="I469" s="162"/>
      <c r="L469" s="158"/>
      <c r="M469" s="163"/>
      <c r="T469" s="164"/>
      <c r="AT469" s="159" t="s">
        <v>160</v>
      </c>
      <c r="AU469" s="159" t="s">
        <v>89</v>
      </c>
      <c r="AV469" s="12" t="s">
        <v>89</v>
      </c>
      <c r="AW469" s="12" t="s">
        <v>31</v>
      </c>
      <c r="AX469" s="12" t="s">
        <v>76</v>
      </c>
      <c r="AY469" s="159" t="s">
        <v>156</v>
      </c>
    </row>
    <row r="470" spans="2:51" s="15" customFormat="1">
      <c r="B470" s="193"/>
      <c r="D470" s="152" t="s">
        <v>160</v>
      </c>
      <c r="E470" s="194" t="s">
        <v>1</v>
      </c>
      <c r="F470" s="195" t="s">
        <v>2221</v>
      </c>
      <c r="H470" s="196">
        <v>1.7549999999999999</v>
      </c>
      <c r="I470" s="197"/>
      <c r="L470" s="193"/>
      <c r="M470" s="198"/>
      <c r="T470" s="199"/>
      <c r="AT470" s="194" t="s">
        <v>160</v>
      </c>
      <c r="AU470" s="194" t="s">
        <v>89</v>
      </c>
      <c r="AV470" s="15" t="s">
        <v>163</v>
      </c>
      <c r="AW470" s="15" t="s">
        <v>31</v>
      </c>
      <c r="AX470" s="15" t="s">
        <v>76</v>
      </c>
      <c r="AY470" s="194" t="s">
        <v>156</v>
      </c>
    </row>
    <row r="471" spans="2:51" s="11" customFormat="1">
      <c r="B471" s="151"/>
      <c r="D471" s="152" t="s">
        <v>160</v>
      </c>
      <c r="E471" s="153" t="s">
        <v>1</v>
      </c>
      <c r="F471" s="154" t="s">
        <v>1637</v>
      </c>
      <c r="H471" s="153" t="s">
        <v>1</v>
      </c>
      <c r="I471" s="155"/>
      <c r="L471" s="151"/>
      <c r="M471" s="156"/>
      <c r="T471" s="157"/>
      <c r="AT471" s="153" t="s">
        <v>160</v>
      </c>
      <c r="AU471" s="153" t="s">
        <v>89</v>
      </c>
      <c r="AV471" s="11" t="s">
        <v>82</v>
      </c>
      <c r="AW471" s="11" t="s">
        <v>31</v>
      </c>
      <c r="AX471" s="11" t="s">
        <v>76</v>
      </c>
      <c r="AY471" s="153" t="s">
        <v>156</v>
      </c>
    </row>
    <row r="472" spans="2:51" s="12" customFormat="1">
      <c r="B472" s="158"/>
      <c r="D472" s="152" t="s">
        <v>160</v>
      </c>
      <c r="E472" s="159" t="s">
        <v>1</v>
      </c>
      <c r="F472" s="160" t="s">
        <v>2222</v>
      </c>
      <c r="H472" s="161">
        <v>5.8000000000000003E-2</v>
      </c>
      <c r="I472" s="162"/>
      <c r="L472" s="158"/>
      <c r="M472" s="163"/>
      <c r="T472" s="164"/>
      <c r="AT472" s="159" t="s">
        <v>160</v>
      </c>
      <c r="AU472" s="159" t="s">
        <v>89</v>
      </c>
      <c r="AV472" s="12" t="s">
        <v>89</v>
      </c>
      <c r="AW472" s="12" t="s">
        <v>31</v>
      </c>
      <c r="AX472" s="12" t="s">
        <v>76</v>
      </c>
      <c r="AY472" s="159" t="s">
        <v>156</v>
      </c>
    </row>
    <row r="473" spans="2:51" s="12" customFormat="1">
      <c r="B473" s="158"/>
      <c r="D473" s="152" t="s">
        <v>160</v>
      </c>
      <c r="E473" s="159" t="s">
        <v>1</v>
      </c>
      <c r="F473" s="160" t="s">
        <v>2223</v>
      </c>
      <c r="H473" s="161">
        <v>5.8000000000000003E-2</v>
      </c>
      <c r="I473" s="162"/>
      <c r="L473" s="158"/>
      <c r="M473" s="163"/>
      <c r="T473" s="164"/>
      <c r="AT473" s="159" t="s">
        <v>160</v>
      </c>
      <c r="AU473" s="159" t="s">
        <v>89</v>
      </c>
      <c r="AV473" s="12" t="s">
        <v>89</v>
      </c>
      <c r="AW473" s="12" t="s">
        <v>31</v>
      </c>
      <c r="AX473" s="12" t="s">
        <v>76</v>
      </c>
      <c r="AY473" s="159" t="s">
        <v>156</v>
      </c>
    </row>
    <row r="474" spans="2:51" s="12" customFormat="1">
      <c r="B474" s="158"/>
      <c r="D474" s="152" t="s">
        <v>160</v>
      </c>
      <c r="E474" s="159" t="s">
        <v>1</v>
      </c>
      <c r="F474" s="160" t="s">
        <v>2224</v>
      </c>
      <c r="H474" s="161">
        <v>0.115</v>
      </c>
      <c r="I474" s="162"/>
      <c r="L474" s="158"/>
      <c r="M474" s="163"/>
      <c r="T474" s="164"/>
      <c r="AT474" s="159" t="s">
        <v>160</v>
      </c>
      <c r="AU474" s="159" t="s">
        <v>89</v>
      </c>
      <c r="AV474" s="12" t="s">
        <v>89</v>
      </c>
      <c r="AW474" s="12" t="s">
        <v>31</v>
      </c>
      <c r="AX474" s="12" t="s">
        <v>76</v>
      </c>
      <c r="AY474" s="159" t="s">
        <v>156</v>
      </c>
    </row>
    <row r="475" spans="2:51" s="12" customFormat="1">
      <c r="B475" s="158"/>
      <c r="D475" s="152" t="s">
        <v>160</v>
      </c>
      <c r="E475" s="159" t="s">
        <v>1</v>
      </c>
      <c r="F475" s="160" t="s">
        <v>2225</v>
      </c>
      <c r="H475" s="161">
        <v>6.5000000000000002E-2</v>
      </c>
      <c r="I475" s="162"/>
      <c r="L475" s="158"/>
      <c r="M475" s="163"/>
      <c r="T475" s="164"/>
      <c r="AT475" s="159" t="s">
        <v>160</v>
      </c>
      <c r="AU475" s="159" t="s">
        <v>89</v>
      </c>
      <c r="AV475" s="12" t="s">
        <v>89</v>
      </c>
      <c r="AW475" s="12" t="s">
        <v>31</v>
      </c>
      <c r="AX475" s="12" t="s">
        <v>76</v>
      </c>
      <c r="AY475" s="159" t="s">
        <v>156</v>
      </c>
    </row>
    <row r="476" spans="2:51" s="12" customFormat="1">
      <c r="B476" s="158"/>
      <c r="D476" s="152" t="s">
        <v>160</v>
      </c>
      <c r="E476" s="159" t="s">
        <v>1</v>
      </c>
      <c r="F476" s="160" t="s">
        <v>2226</v>
      </c>
      <c r="H476" s="161">
        <v>6.5000000000000002E-2</v>
      </c>
      <c r="I476" s="162"/>
      <c r="L476" s="158"/>
      <c r="M476" s="163"/>
      <c r="T476" s="164"/>
      <c r="AT476" s="159" t="s">
        <v>160</v>
      </c>
      <c r="AU476" s="159" t="s">
        <v>89</v>
      </c>
      <c r="AV476" s="12" t="s">
        <v>89</v>
      </c>
      <c r="AW476" s="12" t="s">
        <v>31</v>
      </c>
      <c r="AX476" s="12" t="s">
        <v>76</v>
      </c>
      <c r="AY476" s="159" t="s">
        <v>156</v>
      </c>
    </row>
    <row r="477" spans="2:51" s="15" customFormat="1">
      <c r="B477" s="193"/>
      <c r="D477" s="152" t="s">
        <v>160</v>
      </c>
      <c r="E477" s="194" t="s">
        <v>1</v>
      </c>
      <c r="F477" s="195" t="s">
        <v>2227</v>
      </c>
      <c r="H477" s="196">
        <v>0.36099999999999999</v>
      </c>
      <c r="I477" s="197"/>
      <c r="L477" s="193"/>
      <c r="M477" s="198"/>
      <c r="T477" s="199"/>
      <c r="AT477" s="194" t="s">
        <v>160</v>
      </c>
      <c r="AU477" s="194" t="s">
        <v>89</v>
      </c>
      <c r="AV477" s="15" t="s">
        <v>163</v>
      </c>
      <c r="AW477" s="15" t="s">
        <v>31</v>
      </c>
      <c r="AX477" s="15" t="s">
        <v>76</v>
      </c>
      <c r="AY477" s="194" t="s">
        <v>156</v>
      </c>
    </row>
    <row r="478" spans="2:51" s="11" customFormat="1">
      <c r="B478" s="151"/>
      <c r="D478" s="152" t="s">
        <v>160</v>
      </c>
      <c r="E478" s="153" t="s">
        <v>1</v>
      </c>
      <c r="F478" s="154" t="s">
        <v>2228</v>
      </c>
      <c r="H478" s="153" t="s">
        <v>1</v>
      </c>
      <c r="I478" s="155"/>
      <c r="L478" s="151"/>
      <c r="M478" s="156"/>
      <c r="T478" s="157"/>
      <c r="AT478" s="153" t="s">
        <v>160</v>
      </c>
      <c r="AU478" s="153" t="s">
        <v>89</v>
      </c>
      <c r="AV478" s="11" t="s">
        <v>82</v>
      </c>
      <c r="AW478" s="11" t="s">
        <v>31</v>
      </c>
      <c r="AX478" s="11" t="s">
        <v>76</v>
      </c>
      <c r="AY478" s="153" t="s">
        <v>156</v>
      </c>
    </row>
    <row r="479" spans="2:51" s="12" customFormat="1">
      <c r="B479" s="158"/>
      <c r="D479" s="152" t="s">
        <v>160</v>
      </c>
      <c r="E479" s="159" t="s">
        <v>1</v>
      </c>
      <c r="F479" s="160" t="s">
        <v>2229</v>
      </c>
      <c r="H479" s="161">
        <v>5.8000000000000003E-2</v>
      </c>
      <c r="I479" s="162"/>
      <c r="L479" s="158"/>
      <c r="M479" s="163"/>
      <c r="T479" s="164"/>
      <c r="AT479" s="159" t="s">
        <v>160</v>
      </c>
      <c r="AU479" s="159" t="s">
        <v>89</v>
      </c>
      <c r="AV479" s="12" t="s">
        <v>89</v>
      </c>
      <c r="AW479" s="12" t="s">
        <v>31</v>
      </c>
      <c r="AX479" s="12" t="s">
        <v>76</v>
      </c>
      <c r="AY479" s="159" t="s">
        <v>156</v>
      </c>
    </row>
    <row r="480" spans="2:51" s="12" customFormat="1">
      <c r="B480" s="158"/>
      <c r="D480" s="152" t="s">
        <v>160</v>
      </c>
      <c r="E480" s="159" t="s">
        <v>1</v>
      </c>
      <c r="F480" s="160" t="s">
        <v>2230</v>
      </c>
      <c r="H480" s="161">
        <v>5.8000000000000003E-2</v>
      </c>
      <c r="I480" s="162"/>
      <c r="L480" s="158"/>
      <c r="M480" s="163"/>
      <c r="T480" s="164"/>
      <c r="AT480" s="159" t="s">
        <v>160</v>
      </c>
      <c r="AU480" s="159" t="s">
        <v>89</v>
      </c>
      <c r="AV480" s="12" t="s">
        <v>89</v>
      </c>
      <c r="AW480" s="12" t="s">
        <v>31</v>
      </c>
      <c r="AX480" s="12" t="s">
        <v>76</v>
      </c>
      <c r="AY480" s="159" t="s">
        <v>156</v>
      </c>
    </row>
    <row r="481" spans="2:65" s="15" customFormat="1">
      <c r="B481" s="193"/>
      <c r="D481" s="152" t="s">
        <v>160</v>
      </c>
      <c r="E481" s="194" t="s">
        <v>1</v>
      </c>
      <c r="F481" s="195" t="s">
        <v>2231</v>
      </c>
      <c r="H481" s="196">
        <v>0.11600000000000001</v>
      </c>
      <c r="I481" s="197"/>
      <c r="L481" s="193"/>
      <c r="M481" s="198"/>
      <c r="T481" s="199"/>
      <c r="AT481" s="194" t="s">
        <v>160</v>
      </c>
      <c r="AU481" s="194" t="s">
        <v>89</v>
      </c>
      <c r="AV481" s="15" t="s">
        <v>163</v>
      </c>
      <c r="AW481" s="15" t="s">
        <v>31</v>
      </c>
      <c r="AX481" s="15" t="s">
        <v>76</v>
      </c>
      <c r="AY481" s="194" t="s">
        <v>156</v>
      </c>
    </row>
    <row r="482" spans="2:65" s="12" customFormat="1">
      <c r="B482" s="158"/>
      <c r="D482" s="152" t="s">
        <v>160</v>
      </c>
      <c r="E482" s="159" t="s">
        <v>1</v>
      </c>
      <c r="F482" s="160" t="s">
        <v>2232</v>
      </c>
      <c r="H482" s="161">
        <v>2.5379999999999998</v>
      </c>
      <c r="I482" s="162"/>
      <c r="L482" s="158"/>
      <c r="M482" s="163"/>
      <c r="T482" s="164"/>
      <c r="AT482" s="159" t="s">
        <v>160</v>
      </c>
      <c r="AU482" s="159" t="s">
        <v>89</v>
      </c>
      <c r="AV482" s="12" t="s">
        <v>89</v>
      </c>
      <c r="AW482" s="12" t="s">
        <v>31</v>
      </c>
      <c r="AX482" s="12" t="s">
        <v>76</v>
      </c>
      <c r="AY482" s="159" t="s">
        <v>156</v>
      </c>
    </row>
    <row r="483" spans="2:65" s="15" customFormat="1">
      <c r="B483" s="193"/>
      <c r="D483" s="152" t="s">
        <v>160</v>
      </c>
      <c r="E483" s="194" t="s">
        <v>1</v>
      </c>
      <c r="F483" s="195" t="s">
        <v>278</v>
      </c>
      <c r="H483" s="196">
        <v>2.5379999999999998</v>
      </c>
      <c r="I483" s="197"/>
      <c r="L483" s="193"/>
      <c r="M483" s="198"/>
      <c r="T483" s="199"/>
      <c r="AT483" s="194" t="s">
        <v>160</v>
      </c>
      <c r="AU483" s="194" t="s">
        <v>89</v>
      </c>
      <c r="AV483" s="15" t="s">
        <v>163</v>
      </c>
      <c r="AW483" s="15" t="s">
        <v>31</v>
      </c>
      <c r="AX483" s="15" t="s">
        <v>76</v>
      </c>
      <c r="AY483" s="194" t="s">
        <v>156</v>
      </c>
    </row>
    <row r="484" spans="2:65" s="13" customFormat="1">
      <c r="B484" s="165"/>
      <c r="D484" s="152" t="s">
        <v>160</v>
      </c>
      <c r="E484" s="166" t="s">
        <v>1</v>
      </c>
      <c r="F484" s="167" t="s">
        <v>161</v>
      </c>
      <c r="H484" s="168">
        <v>7.9009999999999998</v>
      </c>
      <c r="I484" s="169"/>
      <c r="L484" s="165"/>
      <c r="M484" s="170"/>
      <c r="T484" s="171"/>
      <c r="AT484" s="166" t="s">
        <v>160</v>
      </c>
      <c r="AU484" s="166" t="s">
        <v>89</v>
      </c>
      <c r="AV484" s="13" t="s">
        <v>155</v>
      </c>
      <c r="AW484" s="13" t="s">
        <v>31</v>
      </c>
      <c r="AX484" s="13" t="s">
        <v>82</v>
      </c>
      <c r="AY484" s="166" t="s">
        <v>156</v>
      </c>
    </row>
    <row r="485" spans="2:65" s="1" customFormat="1" ht="24.2" customHeight="1">
      <c r="B485" s="136"/>
      <c r="C485" s="137" t="s">
        <v>587</v>
      </c>
      <c r="D485" s="137" t="s">
        <v>157</v>
      </c>
      <c r="E485" s="138" t="s">
        <v>2233</v>
      </c>
      <c r="F485" s="139" t="s">
        <v>2234</v>
      </c>
      <c r="G485" s="140" t="s">
        <v>178</v>
      </c>
      <c r="H485" s="141">
        <v>1284.0060000000001</v>
      </c>
      <c r="I485" s="142"/>
      <c r="J485" s="143">
        <v>0</v>
      </c>
      <c r="K485" s="144"/>
      <c r="L485" s="32"/>
      <c r="M485" s="145" t="s">
        <v>1</v>
      </c>
      <c r="N485" s="146" t="s">
        <v>42</v>
      </c>
      <c r="P485" s="147">
        <f>O485*H485</f>
        <v>0</v>
      </c>
      <c r="Q485" s="147">
        <v>0</v>
      </c>
      <c r="R485" s="147">
        <f>Q485*H485</f>
        <v>0</v>
      </c>
      <c r="S485" s="147">
        <v>0</v>
      </c>
      <c r="T485" s="148">
        <f>S485*H485</f>
        <v>0</v>
      </c>
      <c r="AR485" s="149" t="s">
        <v>155</v>
      </c>
      <c r="AT485" s="149" t="s">
        <v>157</v>
      </c>
      <c r="AU485" s="149" t="s">
        <v>89</v>
      </c>
      <c r="AY485" s="17" t="s">
        <v>156</v>
      </c>
      <c r="BE485" s="150">
        <f>IF(N485="základná",J485,0)</f>
        <v>0</v>
      </c>
      <c r="BF485" s="150">
        <f>IF(N485="znížená",J485,0)</f>
        <v>0</v>
      </c>
      <c r="BG485" s="150">
        <f>IF(N485="zákl. prenesená",J485,0)</f>
        <v>0</v>
      </c>
      <c r="BH485" s="150">
        <f>IF(N485="zníž. prenesená",J485,0)</f>
        <v>0</v>
      </c>
      <c r="BI485" s="150">
        <f>IF(N485="nulová",J485,0)</f>
        <v>0</v>
      </c>
      <c r="BJ485" s="17" t="s">
        <v>89</v>
      </c>
      <c r="BK485" s="150">
        <f>ROUND(I485*H485,2)</f>
        <v>0</v>
      </c>
      <c r="BL485" s="17" t="s">
        <v>155</v>
      </c>
      <c r="BM485" s="149" t="s">
        <v>2235</v>
      </c>
    </row>
    <row r="486" spans="2:65" s="12" customFormat="1">
      <c r="B486" s="158"/>
      <c r="D486" s="152" t="s">
        <v>160</v>
      </c>
      <c r="E486" s="159" t="s">
        <v>1</v>
      </c>
      <c r="F486" s="160" t="s">
        <v>1833</v>
      </c>
      <c r="H486" s="161">
        <v>279.47000000000003</v>
      </c>
      <c r="I486" s="162"/>
      <c r="L486" s="158"/>
      <c r="M486" s="163"/>
      <c r="T486" s="164"/>
      <c r="AT486" s="159" t="s">
        <v>160</v>
      </c>
      <c r="AU486" s="159" t="s">
        <v>89</v>
      </c>
      <c r="AV486" s="12" t="s">
        <v>89</v>
      </c>
      <c r="AW486" s="12" t="s">
        <v>31</v>
      </c>
      <c r="AX486" s="12" t="s">
        <v>76</v>
      </c>
      <c r="AY486" s="159" t="s">
        <v>156</v>
      </c>
    </row>
    <row r="487" spans="2:65" s="12" customFormat="1">
      <c r="B487" s="158"/>
      <c r="D487" s="152" t="s">
        <v>160</v>
      </c>
      <c r="E487" s="159" t="s">
        <v>1</v>
      </c>
      <c r="F487" s="160" t="s">
        <v>1932</v>
      </c>
      <c r="H487" s="161">
        <v>389.65</v>
      </c>
      <c r="I487" s="162"/>
      <c r="L487" s="158"/>
      <c r="M487" s="163"/>
      <c r="T487" s="164"/>
      <c r="AT487" s="159" t="s">
        <v>160</v>
      </c>
      <c r="AU487" s="159" t="s">
        <v>89</v>
      </c>
      <c r="AV487" s="12" t="s">
        <v>89</v>
      </c>
      <c r="AW487" s="12" t="s">
        <v>31</v>
      </c>
      <c r="AX487" s="12" t="s">
        <v>76</v>
      </c>
      <c r="AY487" s="159" t="s">
        <v>156</v>
      </c>
    </row>
    <row r="488" spans="2:65" s="12" customFormat="1">
      <c r="B488" s="158"/>
      <c r="D488" s="152" t="s">
        <v>160</v>
      </c>
      <c r="E488" s="159" t="s">
        <v>1</v>
      </c>
      <c r="F488" s="160" t="s">
        <v>1954</v>
      </c>
      <c r="H488" s="161">
        <v>373.74</v>
      </c>
      <c r="I488" s="162"/>
      <c r="L488" s="158"/>
      <c r="M488" s="163"/>
      <c r="T488" s="164"/>
      <c r="AT488" s="159" t="s">
        <v>160</v>
      </c>
      <c r="AU488" s="159" t="s">
        <v>89</v>
      </c>
      <c r="AV488" s="12" t="s">
        <v>89</v>
      </c>
      <c r="AW488" s="12" t="s">
        <v>31</v>
      </c>
      <c r="AX488" s="12" t="s">
        <v>76</v>
      </c>
      <c r="AY488" s="159" t="s">
        <v>156</v>
      </c>
    </row>
    <row r="489" spans="2:65" s="15" customFormat="1">
      <c r="B489" s="193"/>
      <c r="D489" s="152" t="s">
        <v>160</v>
      </c>
      <c r="E489" s="194" t="s">
        <v>1</v>
      </c>
      <c r="F489" s="195" t="s">
        <v>2236</v>
      </c>
      <c r="H489" s="196">
        <v>1042.8599999999999</v>
      </c>
      <c r="I489" s="197"/>
      <c r="L489" s="193"/>
      <c r="M489" s="198"/>
      <c r="T489" s="199"/>
      <c r="AT489" s="194" t="s">
        <v>160</v>
      </c>
      <c r="AU489" s="194" t="s">
        <v>89</v>
      </c>
      <c r="AV489" s="15" t="s">
        <v>163</v>
      </c>
      <c r="AW489" s="15" t="s">
        <v>31</v>
      </c>
      <c r="AX489" s="15" t="s">
        <v>76</v>
      </c>
      <c r="AY489" s="194" t="s">
        <v>156</v>
      </c>
    </row>
    <row r="490" spans="2:65" s="12" customFormat="1">
      <c r="B490" s="158"/>
      <c r="D490" s="152" t="s">
        <v>160</v>
      </c>
      <c r="E490" s="159" t="s">
        <v>1</v>
      </c>
      <c r="F490" s="160" t="s">
        <v>1851</v>
      </c>
      <c r="H490" s="161">
        <v>65.64</v>
      </c>
      <c r="I490" s="162"/>
      <c r="L490" s="158"/>
      <c r="M490" s="163"/>
      <c r="T490" s="164"/>
      <c r="AT490" s="159" t="s">
        <v>160</v>
      </c>
      <c r="AU490" s="159" t="s">
        <v>89</v>
      </c>
      <c r="AV490" s="12" t="s">
        <v>89</v>
      </c>
      <c r="AW490" s="12" t="s">
        <v>31</v>
      </c>
      <c r="AX490" s="12" t="s">
        <v>76</v>
      </c>
      <c r="AY490" s="159" t="s">
        <v>156</v>
      </c>
    </row>
    <row r="491" spans="2:65" s="12" customFormat="1">
      <c r="B491" s="158"/>
      <c r="D491" s="152" t="s">
        <v>160</v>
      </c>
      <c r="E491" s="159" t="s">
        <v>1</v>
      </c>
      <c r="F491" s="160" t="s">
        <v>1963</v>
      </c>
      <c r="H491" s="161">
        <v>87.51</v>
      </c>
      <c r="I491" s="162"/>
      <c r="L491" s="158"/>
      <c r="M491" s="163"/>
      <c r="T491" s="164"/>
      <c r="AT491" s="159" t="s">
        <v>160</v>
      </c>
      <c r="AU491" s="159" t="s">
        <v>89</v>
      </c>
      <c r="AV491" s="12" t="s">
        <v>89</v>
      </c>
      <c r="AW491" s="12" t="s">
        <v>31</v>
      </c>
      <c r="AX491" s="12" t="s">
        <v>76</v>
      </c>
      <c r="AY491" s="159" t="s">
        <v>156</v>
      </c>
    </row>
    <row r="492" spans="2:65" s="12" customFormat="1">
      <c r="B492" s="158"/>
      <c r="D492" s="152" t="s">
        <v>160</v>
      </c>
      <c r="E492" s="159" t="s">
        <v>1</v>
      </c>
      <c r="F492" s="160" t="s">
        <v>1966</v>
      </c>
      <c r="H492" s="161">
        <v>79.84</v>
      </c>
      <c r="I492" s="162"/>
      <c r="L492" s="158"/>
      <c r="M492" s="163"/>
      <c r="T492" s="164"/>
      <c r="AT492" s="159" t="s">
        <v>160</v>
      </c>
      <c r="AU492" s="159" t="s">
        <v>89</v>
      </c>
      <c r="AV492" s="12" t="s">
        <v>89</v>
      </c>
      <c r="AW492" s="12" t="s">
        <v>31</v>
      </c>
      <c r="AX492" s="12" t="s">
        <v>76</v>
      </c>
      <c r="AY492" s="159" t="s">
        <v>156</v>
      </c>
    </row>
    <row r="493" spans="2:65" s="11" customFormat="1">
      <c r="B493" s="151"/>
      <c r="D493" s="152" t="s">
        <v>160</v>
      </c>
      <c r="E493" s="153" t="s">
        <v>1</v>
      </c>
      <c r="F493" s="154" t="s">
        <v>2237</v>
      </c>
      <c r="H493" s="153" t="s">
        <v>1</v>
      </c>
      <c r="I493" s="155"/>
      <c r="L493" s="151"/>
      <c r="M493" s="156"/>
      <c r="T493" s="157"/>
      <c r="AT493" s="153" t="s">
        <v>160</v>
      </c>
      <c r="AU493" s="153" t="s">
        <v>89</v>
      </c>
      <c r="AV493" s="11" t="s">
        <v>82</v>
      </c>
      <c r="AW493" s="11" t="s">
        <v>31</v>
      </c>
      <c r="AX493" s="11" t="s">
        <v>76</v>
      </c>
      <c r="AY493" s="153" t="s">
        <v>156</v>
      </c>
    </row>
    <row r="494" spans="2:65" s="12" customFormat="1">
      <c r="B494" s="158"/>
      <c r="D494" s="152" t="s">
        <v>160</v>
      </c>
      <c r="E494" s="159" t="s">
        <v>1</v>
      </c>
      <c r="F494" s="160" t="s">
        <v>2238</v>
      </c>
      <c r="H494" s="161">
        <v>2.8180000000000001</v>
      </c>
      <c r="I494" s="162"/>
      <c r="L494" s="158"/>
      <c r="M494" s="163"/>
      <c r="T494" s="164"/>
      <c r="AT494" s="159" t="s">
        <v>160</v>
      </c>
      <c r="AU494" s="159" t="s">
        <v>89</v>
      </c>
      <c r="AV494" s="12" t="s">
        <v>89</v>
      </c>
      <c r="AW494" s="12" t="s">
        <v>31</v>
      </c>
      <c r="AX494" s="12" t="s">
        <v>76</v>
      </c>
      <c r="AY494" s="159" t="s">
        <v>156</v>
      </c>
    </row>
    <row r="495" spans="2:65" s="12" customFormat="1">
      <c r="B495" s="158"/>
      <c r="D495" s="152" t="s">
        <v>160</v>
      </c>
      <c r="E495" s="159" t="s">
        <v>1</v>
      </c>
      <c r="F495" s="160" t="s">
        <v>2239</v>
      </c>
      <c r="H495" s="161">
        <v>1.26</v>
      </c>
      <c r="I495" s="162"/>
      <c r="L495" s="158"/>
      <c r="M495" s="163"/>
      <c r="T495" s="164"/>
      <c r="AT495" s="159" t="s">
        <v>160</v>
      </c>
      <c r="AU495" s="159" t="s">
        <v>89</v>
      </c>
      <c r="AV495" s="12" t="s">
        <v>89</v>
      </c>
      <c r="AW495" s="12" t="s">
        <v>31</v>
      </c>
      <c r="AX495" s="12" t="s">
        <v>76</v>
      </c>
      <c r="AY495" s="159" t="s">
        <v>156</v>
      </c>
    </row>
    <row r="496" spans="2:65" s="12" customFormat="1">
      <c r="B496" s="158"/>
      <c r="D496" s="152" t="s">
        <v>160</v>
      </c>
      <c r="E496" s="159" t="s">
        <v>1</v>
      </c>
      <c r="F496" s="160" t="s">
        <v>2240</v>
      </c>
      <c r="H496" s="161">
        <v>2.8180000000000001</v>
      </c>
      <c r="I496" s="162"/>
      <c r="L496" s="158"/>
      <c r="M496" s="163"/>
      <c r="T496" s="164"/>
      <c r="AT496" s="159" t="s">
        <v>160</v>
      </c>
      <c r="AU496" s="159" t="s">
        <v>89</v>
      </c>
      <c r="AV496" s="12" t="s">
        <v>89</v>
      </c>
      <c r="AW496" s="12" t="s">
        <v>31</v>
      </c>
      <c r="AX496" s="12" t="s">
        <v>76</v>
      </c>
      <c r="AY496" s="159" t="s">
        <v>156</v>
      </c>
    </row>
    <row r="497" spans="2:65" s="12" customFormat="1">
      <c r="B497" s="158"/>
      <c r="D497" s="152" t="s">
        <v>160</v>
      </c>
      <c r="E497" s="159" t="s">
        <v>1</v>
      </c>
      <c r="F497" s="160" t="s">
        <v>2241</v>
      </c>
      <c r="H497" s="161">
        <v>1.26</v>
      </c>
      <c r="I497" s="162"/>
      <c r="L497" s="158"/>
      <c r="M497" s="163"/>
      <c r="T497" s="164"/>
      <c r="AT497" s="159" t="s">
        <v>160</v>
      </c>
      <c r="AU497" s="159" t="s">
        <v>89</v>
      </c>
      <c r="AV497" s="12" t="s">
        <v>89</v>
      </c>
      <c r="AW497" s="12" t="s">
        <v>31</v>
      </c>
      <c r="AX497" s="12" t="s">
        <v>76</v>
      </c>
      <c r="AY497" s="159" t="s">
        <v>156</v>
      </c>
    </row>
    <row r="498" spans="2:65" s="15" customFormat="1">
      <c r="B498" s="193"/>
      <c r="D498" s="152" t="s">
        <v>160</v>
      </c>
      <c r="E498" s="194" t="s">
        <v>1</v>
      </c>
      <c r="F498" s="195" t="s">
        <v>2242</v>
      </c>
      <c r="H498" s="196">
        <v>241.14599999999999</v>
      </c>
      <c r="I498" s="197"/>
      <c r="L498" s="193"/>
      <c r="M498" s="198"/>
      <c r="T498" s="199"/>
      <c r="AT498" s="194" t="s">
        <v>160</v>
      </c>
      <c r="AU498" s="194" t="s">
        <v>89</v>
      </c>
      <c r="AV498" s="15" t="s">
        <v>163</v>
      </c>
      <c r="AW498" s="15" t="s">
        <v>31</v>
      </c>
      <c r="AX498" s="15" t="s">
        <v>76</v>
      </c>
      <c r="AY498" s="194" t="s">
        <v>156</v>
      </c>
    </row>
    <row r="499" spans="2:65" s="13" customFormat="1">
      <c r="B499" s="165"/>
      <c r="D499" s="152" t="s">
        <v>160</v>
      </c>
      <c r="E499" s="166" t="s">
        <v>1</v>
      </c>
      <c r="F499" s="167" t="s">
        <v>161</v>
      </c>
      <c r="H499" s="168">
        <v>1284.0060000000001</v>
      </c>
      <c r="I499" s="169"/>
      <c r="L499" s="165"/>
      <c r="M499" s="170"/>
      <c r="T499" s="171"/>
      <c r="AT499" s="166" t="s">
        <v>160</v>
      </c>
      <c r="AU499" s="166" t="s">
        <v>89</v>
      </c>
      <c r="AV499" s="13" t="s">
        <v>155</v>
      </c>
      <c r="AW499" s="13" t="s">
        <v>31</v>
      </c>
      <c r="AX499" s="13" t="s">
        <v>82</v>
      </c>
      <c r="AY499" s="166" t="s">
        <v>156</v>
      </c>
    </row>
    <row r="500" spans="2:65" s="1" customFormat="1" ht="24.2" customHeight="1">
      <c r="B500" s="136"/>
      <c r="C500" s="180" t="s">
        <v>602</v>
      </c>
      <c r="D500" s="180" t="s">
        <v>263</v>
      </c>
      <c r="E500" s="181" t="s">
        <v>2243</v>
      </c>
      <c r="F500" s="182" t="s">
        <v>2244</v>
      </c>
      <c r="G500" s="183" t="s">
        <v>1643</v>
      </c>
      <c r="H500" s="184">
        <v>264.505</v>
      </c>
      <c r="I500" s="185"/>
      <c r="J500" s="186">
        <v>0</v>
      </c>
      <c r="K500" s="187"/>
      <c r="L500" s="188"/>
      <c r="M500" s="189" t="s">
        <v>1</v>
      </c>
      <c r="N500" s="190" t="s">
        <v>42</v>
      </c>
      <c r="P500" s="147">
        <f>O500*H500</f>
        <v>0</v>
      </c>
      <c r="Q500" s="147">
        <v>1E-3</v>
      </c>
      <c r="R500" s="147">
        <f>Q500*H500</f>
        <v>0.26450499999999999</v>
      </c>
      <c r="S500" s="147">
        <v>0</v>
      </c>
      <c r="T500" s="148">
        <f>S500*H500</f>
        <v>0</v>
      </c>
      <c r="AR500" s="149" t="s">
        <v>173</v>
      </c>
      <c r="AT500" s="149" t="s">
        <v>263</v>
      </c>
      <c r="AU500" s="149" t="s">
        <v>89</v>
      </c>
      <c r="AY500" s="17" t="s">
        <v>156</v>
      </c>
      <c r="BE500" s="150">
        <f>IF(N500="základná",J500,0)</f>
        <v>0</v>
      </c>
      <c r="BF500" s="150">
        <f>IF(N500="znížená",J500,0)</f>
        <v>0</v>
      </c>
      <c r="BG500" s="150">
        <f>IF(N500="zákl. prenesená",J500,0)</f>
        <v>0</v>
      </c>
      <c r="BH500" s="150">
        <f>IF(N500="zníž. prenesená",J500,0)</f>
        <v>0</v>
      </c>
      <c r="BI500" s="150">
        <f>IF(N500="nulová",J500,0)</f>
        <v>0</v>
      </c>
      <c r="BJ500" s="17" t="s">
        <v>89</v>
      </c>
      <c r="BK500" s="150">
        <f>ROUND(I500*H500,2)</f>
        <v>0</v>
      </c>
      <c r="BL500" s="17" t="s">
        <v>155</v>
      </c>
      <c r="BM500" s="149" t="s">
        <v>2245</v>
      </c>
    </row>
    <row r="501" spans="2:65" s="12" customFormat="1">
      <c r="B501" s="158"/>
      <c r="D501" s="152" t="s">
        <v>160</v>
      </c>
      <c r="F501" s="160" t="s">
        <v>2246</v>
      </c>
      <c r="H501" s="161">
        <v>264.505</v>
      </c>
      <c r="I501" s="162"/>
      <c r="L501" s="158"/>
      <c r="M501" s="163"/>
      <c r="T501" s="164"/>
      <c r="AT501" s="159" t="s">
        <v>160</v>
      </c>
      <c r="AU501" s="159" t="s">
        <v>89</v>
      </c>
      <c r="AV501" s="12" t="s">
        <v>89</v>
      </c>
      <c r="AW501" s="12" t="s">
        <v>3</v>
      </c>
      <c r="AX501" s="12" t="s">
        <v>82</v>
      </c>
      <c r="AY501" s="159" t="s">
        <v>156</v>
      </c>
    </row>
    <row r="502" spans="2:65" s="1" customFormat="1" ht="33" customHeight="1">
      <c r="B502" s="136"/>
      <c r="C502" s="137" t="s">
        <v>608</v>
      </c>
      <c r="D502" s="137" t="s">
        <v>157</v>
      </c>
      <c r="E502" s="138" t="s">
        <v>2247</v>
      </c>
      <c r="F502" s="139" t="s">
        <v>2248</v>
      </c>
      <c r="G502" s="140" t="s">
        <v>178</v>
      </c>
      <c r="H502" s="141">
        <v>164.65</v>
      </c>
      <c r="I502" s="142"/>
      <c r="J502" s="143">
        <v>0</v>
      </c>
      <c r="K502" s="144"/>
      <c r="L502" s="32"/>
      <c r="M502" s="145" t="s">
        <v>1</v>
      </c>
      <c r="N502" s="146" t="s">
        <v>42</v>
      </c>
      <c r="P502" s="147">
        <f>O502*H502</f>
        <v>0</v>
      </c>
      <c r="Q502" s="147">
        <v>4.2840000000000003E-2</v>
      </c>
      <c r="R502" s="147">
        <f>Q502*H502</f>
        <v>7.0536060000000012</v>
      </c>
      <c r="S502" s="147">
        <v>0</v>
      </c>
      <c r="T502" s="148">
        <f>S502*H502</f>
        <v>0</v>
      </c>
      <c r="AR502" s="149" t="s">
        <v>155</v>
      </c>
      <c r="AT502" s="149" t="s">
        <v>157</v>
      </c>
      <c r="AU502" s="149" t="s">
        <v>89</v>
      </c>
      <c r="AY502" s="17" t="s">
        <v>156</v>
      </c>
      <c r="BE502" s="150">
        <f>IF(N502="základná",J502,0)</f>
        <v>0</v>
      </c>
      <c r="BF502" s="150">
        <f>IF(N502="znížená",J502,0)</f>
        <v>0</v>
      </c>
      <c r="BG502" s="150">
        <f>IF(N502="zákl. prenesená",J502,0)</f>
        <v>0</v>
      </c>
      <c r="BH502" s="150">
        <f>IF(N502="zníž. prenesená",J502,0)</f>
        <v>0</v>
      </c>
      <c r="BI502" s="150">
        <f>IF(N502="nulová",J502,0)</f>
        <v>0</v>
      </c>
      <c r="BJ502" s="17" t="s">
        <v>89</v>
      </c>
      <c r="BK502" s="150">
        <f>ROUND(I502*H502,2)</f>
        <v>0</v>
      </c>
      <c r="BL502" s="17" t="s">
        <v>155</v>
      </c>
      <c r="BM502" s="149" t="s">
        <v>2249</v>
      </c>
    </row>
    <row r="503" spans="2:65" s="12" customFormat="1">
      <c r="B503" s="158"/>
      <c r="D503" s="152" t="s">
        <v>160</v>
      </c>
      <c r="E503" s="159" t="s">
        <v>1</v>
      </c>
      <c r="F503" s="160" t="s">
        <v>1839</v>
      </c>
      <c r="H503" s="161">
        <v>56.07</v>
      </c>
      <c r="I503" s="162"/>
      <c r="L503" s="158"/>
      <c r="M503" s="163"/>
      <c r="T503" s="164"/>
      <c r="AT503" s="159" t="s">
        <v>160</v>
      </c>
      <c r="AU503" s="159" t="s">
        <v>89</v>
      </c>
      <c r="AV503" s="12" t="s">
        <v>89</v>
      </c>
      <c r="AW503" s="12" t="s">
        <v>31</v>
      </c>
      <c r="AX503" s="12" t="s">
        <v>76</v>
      </c>
      <c r="AY503" s="159" t="s">
        <v>156</v>
      </c>
    </row>
    <row r="504" spans="2:65" s="12" customFormat="1">
      <c r="B504" s="158"/>
      <c r="D504" s="152" t="s">
        <v>160</v>
      </c>
      <c r="E504" s="159" t="s">
        <v>1</v>
      </c>
      <c r="F504" s="160" t="s">
        <v>1842</v>
      </c>
      <c r="H504" s="161">
        <v>0.5</v>
      </c>
      <c r="I504" s="162"/>
      <c r="L504" s="158"/>
      <c r="M504" s="163"/>
      <c r="T504" s="164"/>
      <c r="AT504" s="159" t="s">
        <v>160</v>
      </c>
      <c r="AU504" s="159" t="s">
        <v>89</v>
      </c>
      <c r="AV504" s="12" t="s">
        <v>89</v>
      </c>
      <c r="AW504" s="12" t="s">
        <v>31</v>
      </c>
      <c r="AX504" s="12" t="s">
        <v>76</v>
      </c>
      <c r="AY504" s="159" t="s">
        <v>156</v>
      </c>
    </row>
    <row r="505" spans="2:65" s="12" customFormat="1">
      <c r="B505" s="158"/>
      <c r="D505" s="152" t="s">
        <v>160</v>
      </c>
      <c r="E505" s="159" t="s">
        <v>1</v>
      </c>
      <c r="F505" s="160" t="s">
        <v>1845</v>
      </c>
      <c r="H505" s="161">
        <v>6.25</v>
      </c>
      <c r="I505" s="162"/>
      <c r="L505" s="158"/>
      <c r="M505" s="163"/>
      <c r="T505" s="164"/>
      <c r="AT505" s="159" t="s">
        <v>160</v>
      </c>
      <c r="AU505" s="159" t="s">
        <v>89</v>
      </c>
      <c r="AV505" s="12" t="s">
        <v>89</v>
      </c>
      <c r="AW505" s="12" t="s">
        <v>31</v>
      </c>
      <c r="AX505" s="12" t="s">
        <v>76</v>
      </c>
      <c r="AY505" s="159" t="s">
        <v>156</v>
      </c>
    </row>
    <row r="506" spans="2:65" s="12" customFormat="1">
      <c r="B506" s="158"/>
      <c r="D506" s="152" t="s">
        <v>160</v>
      </c>
      <c r="E506" s="159" t="s">
        <v>1</v>
      </c>
      <c r="F506" s="160" t="s">
        <v>1848</v>
      </c>
      <c r="H506" s="161">
        <v>0.9</v>
      </c>
      <c r="I506" s="162"/>
      <c r="L506" s="158"/>
      <c r="M506" s="163"/>
      <c r="T506" s="164"/>
      <c r="AT506" s="159" t="s">
        <v>160</v>
      </c>
      <c r="AU506" s="159" t="s">
        <v>89</v>
      </c>
      <c r="AV506" s="12" t="s">
        <v>89</v>
      </c>
      <c r="AW506" s="12" t="s">
        <v>31</v>
      </c>
      <c r="AX506" s="12" t="s">
        <v>76</v>
      </c>
      <c r="AY506" s="159" t="s">
        <v>156</v>
      </c>
    </row>
    <row r="507" spans="2:65" s="15" customFormat="1">
      <c r="B507" s="193"/>
      <c r="D507" s="152" t="s">
        <v>160</v>
      </c>
      <c r="E507" s="194" t="s">
        <v>1</v>
      </c>
      <c r="F507" s="195" t="s">
        <v>1693</v>
      </c>
      <c r="H507" s="196">
        <v>63.72</v>
      </c>
      <c r="I507" s="197"/>
      <c r="L507" s="193"/>
      <c r="M507" s="198"/>
      <c r="T507" s="199"/>
      <c r="AT507" s="194" t="s">
        <v>160</v>
      </c>
      <c r="AU507" s="194" t="s">
        <v>89</v>
      </c>
      <c r="AV507" s="15" t="s">
        <v>163</v>
      </c>
      <c r="AW507" s="15" t="s">
        <v>31</v>
      </c>
      <c r="AX507" s="15" t="s">
        <v>76</v>
      </c>
      <c r="AY507" s="194" t="s">
        <v>156</v>
      </c>
    </row>
    <row r="508" spans="2:65" s="12" customFormat="1">
      <c r="B508" s="158"/>
      <c r="D508" s="152" t="s">
        <v>160</v>
      </c>
      <c r="E508" s="159" t="s">
        <v>1</v>
      </c>
      <c r="F508" s="160" t="s">
        <v>1917</v>
      </c>
      <c r="H508" s="161">
        <v>36.56</v>
      </c>
      <c r="I508" s="162"/>
      <c r="L508" s="158"/>
      <c r="M508" s="163"/>
      <c r="T508" s="164"/>
      <c r="AT508" s="159" t="s">
        <v>160</v>
      </c>
      <c r="AU508" s="159" t="s">
        <v>89</v>
      </c>
      <c r="AV508" s="12" t="s">
        <v>89</v>
      </c>
      <c r="AW508" s="12" t="s">
        <v>31</v>
      </c>
      <c r="AX508" s="12" t="s">
        <v>76</v>
      </c>
      <c r="AY508" s="159" t="s">
        <v>156</v>
      </c>
    </row>
    <row r="509" spans="2:65" s="12" customFormat="1">
      <c r="B509" s="158"/>
      <c r="D509" s="152" t="s">
        <v>160</v>
      </c>
      <c r="E509" s="159" t="s">
        <v>1</v>
      </c>
      <c r="F509" s="160" t="s">
        <v>1929</v>
      </c>
      <c r="H509" s="161">
        <v>45.6</v>
      </c>
      <c r="I509" s="162"/>
      <c r="L509" s="158"/>
      <c r="M509" s="163"/>
      <c r="T509" s="164"/>
      <c r="AT509" s="159" t="s">
        <v>160</v>
      </c>
      <c r="AU509" s="159" t="s">
        <v>89</v>
      </c>
      <c r="AV509" s="12" t="s">
        <v>89</v>
      </c>
      <c r="AW509" s="12" t="s">
        <v>31</v>
      </c>
      <c r="AX509" s="12" t="s">
        <v>76</v>
      </c>
      <c r="AY509" s="159" t="s">
        <v>156</v>
      </c>
    </row>
    <row r="510" spans="2:65" s="15" customFormat="1">
      <c r="B510" s="193"/>
      <c r="D510" s="152" t="s">
        <v>160</v>
      </c>
      <c r="E510" s="194" t="s">
        <v>1</v>
      </c>
      <c r="F510" s="195" t="s">
        <v>1694</v>
      </c>
      <c r="H510" s="196">
        <v>82.16</v>
      </c>
      <c r="I510" s="197"/>
      <c r="L510" s="193"/>
      <c r="M510" s="198"/>
      <c r="T510" s="199"/>
      <c r="AT510" s="194" t="s">
        <v>160</v>
      </c>
      <c r="AU510" s="194" t="s">
        <v>89</v>
      </c>
      <c r="AV510" s="15" t="s">
        <v>163</v>
      </c>
      <c r="AW510" s="15" t="s">
        <v>31</v>
      </c>
      <c r="AX510" s="15" t="s">
        <v>76</v>
      </c>
      <c r="AY510" s="194" t="s">
        <v>156</v>
      </c>
    </row>
    <row r="511" spans="2:65" s="12" customFormat="1">
      <c r="B511" s="158"/>
      <c r="D511" s="152" t="s">
        <v>160</v>
      </c>
      <c r="E511" s="159" t="s">
        <v>1</v>
      </c>
      <c r="F511" s="160" t="s">
        <v>1957</v>
      </c>
      <c r="H511" s="161">
        <v>18.77</v>
      </c>
      <c r="I511" s="162"/>
      <c r="L511" s="158"/>
      <c r="M511" s="163"/>
      <c r="T511" s="164"/>
      <c r="AT511" s="159" t="s">
        <v>160</v>
      </c>
      <c r="AU511" s="159" t="s">
        <v>89</v>
      </c>
      <c r="AV511" s="12" t="s">
        <v>89</v>
      </c>
      <c r="AW511" s="12" t="s">
        <v>31</v>
      </c>
      <c r="AX511" s="12" t="s">
        <v>76</v>
      </c>
      <c r="AY511" s="159" t="s">
        <v>156</v>
      </c>
    </row>
    <row r="512" spans="2:65" s="15" customFormat="1">
      <c r="B512" s="193"/>
      <c r="D512" s="152" t="s">
        <v>160</v>
      </c>
      <c r="E512" s="194" t="s">
        <v>1</v>
      </c>
      <c r="F512" s="195" t="s">
        <v>1695</v>
      </c>
      <c r="H512" s="196">
        <v>18.77</v>
      </c>
      <c r="I512" s="197"/>
      <c r="L512" s="193"/>
      <c r="M512" s="198"/>
      <c r="T512" s="199"/>
      <c r="AT512" s="194" t="s">
        <v>160</v>
      </c>
      <c r="AU512" s="194" t="s">
        <v>89</v>
      </c>
      <c r="AV512" s="15" t="s">
        <v>163</v>
      </c>
      <c r="AW512" s="15" t="s">
        <v>31</v>
      </c>
      <c r="AX512" s="15" t="s">
        <v>76</v>
      </c>
      <c r="AY512" s="194" t="s">
        <v>156</v>
      </c>
    </row>
    <row r="513" spans="2:65" s="13" customFormat="1">
      <c r="B513" s="165"/>
      <c r="D513" s="152" t="s">
        <v>160</v>
      </c>
      <c r="E513" s="166" t="s">
        <v>1</v>
      </c>
      <c r="F513" s="167" t="s">
        <v>161</v>
      </c>
      <c r="H513" s="168">
        <v>164.65</v>
      </c>
      <c r="I513" s="169"/>
      <c r="L513" s="165"/>
      <c r="M513" s="170"/>
      <c r="T513" s="171"/>
      <c r="AT513" s="166" t="s">
        <v>160</v>
      </c>
      <c r="AU513" s="166" t="s">
        <v>89</v>
      </c>
      <c r="AV513" s="13" t="s">
        <v>155</v>
      </c>
      <c r="AW513" s="13" t="s">
        <v>31</v>
      </c>
      <c r="AX513" s="13" t="s">
        <v>82</v>
      </c>
      <c r="AY513" s="166" t="s">
        <v>156</v>
      </c>
    </row>
    <row r="514" spans="2:65" s="1" customFormat="1" ht="24.2" customHeight="1">
      <c r="B514" s="136"/>
      <c r="C514" s="137" t="s">
        <v>626</v>
      </c>
      <c r="D514" s="137" t="s">
        <v>157</v>
      </c>
      <c r="E514" s="138" t="s">
        <v>2250</v>
      </c>
      <c r="F514" s="139" t="s">
        <v>2251</v>
      </c>
      <c r="G514" s="140" t="s">
        <v>396</v>
      </c>
      <c r="H514" s="141">
        <v>200</v>
      </c>
      <c r="I514" s="142"/>
      <c r="J514" s="143">
        <v>0</v>
      </c>
      <c r="K514" s="144"/>
      <c r="L514" s="32"/>
      <c r="M514" s="145" t="s">
        <v>1</v>
      </c>
      <c r="N514" s="146" t="s">
        <v>42</v>
      </c>
      <c r="P514" s="147">
        <f>O514*H514</f>
        <v>0</v>
      </c>
      <c r="Q514" s="147">
        <v>6.4999999999999997E-4</v>
      </c>
      <c r="R514" s="147">
        <f>Q514*H514</f>
        <v>0.13</v>
      </c>
      <c r="S514" s="147">
        <v>0</v>
      </c>
      <c r="T514" s="148">
        <f>S514*H514</f>
        <v>0</v>
      </c>
      <c r="AR514" s="149" t="s">
        <v>155</v>
      </c>
      <c r="AT514" s="149" t="s">
        <v>157</v>
      </c>
      <c r="AU514" s="149" t="s">
        <v>89</v>
      </c>
      <c r="AY514" s="17" t="s">
        <v>156</v>
      </c>
      <c r="BE514" s="150">
        <f>IF(N514="základná",J514,0)</f>
        <v>0</v>
      </c>
      <c r="BF514" s="150">
        <f>IF(N514="znížená",J514,0)</f>
        <v>0</v>
      </c>
      <c r="BG514" s="150">
        <f>IF(N514="zákl. prenesená",J514,0)</f>
        <v>0</v>
      </c>
      <c r="BH514" s="150">
        <f>IF(N514="zníž. prenesená",J514,0)</f>
        <v>0</v>
      </c>
      <c r="BI514" s="150">
        <f>IF(N514="nulová",J514,0)</f>
        <v>0</v>
      </c>
      <c r="BJ514" s="17" t="s">
        <v>89</v>
      </c>
      <c r="BK514" s="150">
        <f>ROUND(I514*H514,2)</f>
        <v>0</v>
      </c>
      <c r="BL514" s="17" t="s">
        <v>155</v>
      </c>
      <c r="BM514" s="149" t="s">
        <v>2252</v>
      </c>
    </row>
    <row r="515" spans="2:65" s="12" customFormat="1" ht="22.5">
      <c r="B515" s="158"/>
      <c r="D515" s="152" t="s">
        <v>160</v>
      </c>
      <c r="E515" s="159" t="s">
        <v>1</v>
      </c>
      <c r="F515" s="160" t="s">
        <v>2253</v>
      </c>
      <c r="H515" s="161">
        <v>200</v>
      </c>
      <c r="I515" s="162"/>
      <c r="L515" s="158"/>
      <c r="M515" s="163"/>
      <c r="T515" s="164"/>
      <c r="AT515" s="159" t="s">
        <v>160</v>
      </c>
      <c r="AU515" s="159" t="s">
        <v>89</v>
      </c>
      <c r="AV515" s="12" t="s">
        <v>89</v>
      </c>
      <c r="AW515" s="12" t="s">
        <v>31</v>
      </c>
      <c r="AX515" s="12" t="s">
        <v>76</v>
      </c>
      <c r="AY515" s="159" t="s">
        <v>156</v>
      </c>
    </row>
    <row r="516" spans="2:65" s="13" customFormat="1">
      <c r="B516" s="165"/>
      <c r="D516" s="152" t="s">
        <v>160</v>
      </c>
      <c r="E516" s="166" t="s">
        <v>1</v>
      </c>
      <c r="F516" s="167" t="s">
        <v>161</v>
      </c>
      <c r="H516" s="168">
        <v>200</v>
      </c>
      <c r="I516" s="169"/>
      <c r="L516" s="165"/>
      <c r="M516" s="170"/>
      <c r="T516" s="171"/>
      <c r="AT516" s="166" t="s">
        <v>160</v>
      </c>
      <c r="AU516" s="166" t="s">
        <v>89</v>
      </c>
      <c r="AV516" s="13" t="s">
        <v>155</v>
      </c>
      <c r="AW516" s="13" t="s">
        <v>31</v>
      </c>
      <c r="AX516" s="13" t="s">
        <v>82</v>
      </c>
      <c r="AY516" s="166" t="s">
        <v>156</v>
      </c>
    </row>
    <row r="517" spans="2:65" s="1" customFormat="1" ht="24.2" customHeight="1">
      <c r="B517" s="136"/>
      <c r="C517" s="137" t="s">
        <v>633</v>
      </c>
      <c r="D517" s="137" t="s">
        <v>157</v>
      </c>
      <c r="E517" s="138" t="s">
        <v>2254</v>
      </c>
      <c r="F517" s="139" t="s">
        <v>2255</v>
      </c>
      <c r="G517" s="140" t="s">
        <v>178</v>
      </c>
      <c r="H517" s="141">
        <v>75.5</v>
      </c>
      <c r="I517" s="142"/>
      <c r="J517" s="143">
        <v>0</v>
      </c>
      <c r="K517" s="144"/>
      <c r="L517" s="32"/>
      <c r="M517" s="145" t="s">
        <v>1</v>
      </c>
      <c r="N517" s="146" t="s">
        <v>42</v>
      </c>
      <c r="P517" s="147">
        <f>O517*H517</f>
        <v>0</v>
      </c>
      <c r="Q517" s="147">
        <v>0.10299999999999999</v>
      </c>
      <c r="R517" s="147">
        <f>Q517*H517</f>
        <v>7.7764999999999995</v>
      </c>
      <c r="S517" s="147">
        <v>0</v>
      </c>
      <c r="T517" s="148">
        <f>S517*H517</f>
        <v>0</v>
      </c>
      <c r="AR517" s="149" t="s">
        <v>155</v>
      </c>
      <c r="AT517" s="149" t="s">
        <v>157</v>
      </c>
      <c r="AU517" s="149" t="s">
        <v>89</v>
      </c>
      <c r="AY517" s="17" t="s">
        <v>156</v>
      </c>
      <c r="BE517" s="150">
        <f>IF(N517="základná",J517,0)</f>
        <v>0</v>
      </c>
      <c r="BF517" s="150">
        <f>IF(N517="znížená",J517,0)</f>
        <v>0</v>
      </c>
      <c r="BG517" s="150">
        <f>IF(N517="zákl. prenesená",J517,0)</f>
        <v>0</v>
      </c>
      <c r="BH517" s="150">
        <f>IF(N517="zníž. prenesená",J517,0)</f>
        <v>0</v>
      </c>
      <c r="BI517" s="150">
        <f>IF(N517="nulová",J517,0)</f>
        <v>0</v>
      </c>
      <c r="BJ517" s="17" t="s">
        <v>89</v>
      </c>
      <c r="BK517" s="150">
        <f>ROUND(I517*H517,2)</f>
        <v>0</v>
      </c>
      <c r="BL517" s="17" t="s">
        <v>155</v>
      </c>
      <c r="BM517" s="149" t="s">
        <v>2256</v>
      </c>
    </row>
    <row r="518" spans="2:65" s="12" customFormat="1">
      <c r="B518" s="158"/>
      <c r="D518" s="152" t="s">
        <v>160</v>
      </c>
      <c r="E518" s="159" t="s">
        <v>1</v>
      </c>
      <c r="F518" s="160" t="s">
        <v>1842</v>
      </c>
      <c r="H518" s="161">
        <v>0.5</v>
      </c>
      <c r="I518" s="162"/>
      <c r="L518" s="158"/>
      <c r="M518" s="163"/>
      <c r="T518" s="164"/>
      <c r="AT518" s="159" t="s">
        <v>160</v>
      </c>
      <c r="AU518" s="159" t="s">
        <v>89</v>
      </c>
      <c r="AV518" s="12" t="s">
        <v>89</v>
      </c>
      <c r="AW518" s="12" t="s">
        <v>31</v>
      </c>
      <c r="AX518" s="12" t="s">
        <v>76</v>
      </c>
      <c r="AY518" s="159" t="s">
        <v>156</v>
      </c>
    </row>
    <row r="519" spans="2:65" s="12" customFormat="1">
      <c r="B519" s="158"/>
      <c r="D519" s="152" t="s">
        <v>160</v>
      </c>
      <c r="E519" s="159" t="s">
        <v>1</v>
      </c>
      <c r="F519" s="160" t="s">
        <v>1845</v>
      </c>
      <c r="H519" s="161">
        <v>6.25</v>
      </c>
      <c r="I519" s="162"/>
      <c r="L519" s="158"/>
      <c r="M519" s="163"/>
      <c r="T519" s="164"/>
      <c r="AT519" s="159" t="s">
        <v>160</v>
      </c>
      <c r="AU519" s="159" t="s">
        <v>89</v>
      </c>
      <c r="AV519" s="12" t="s">
        <v>89</v>
      </c>
      <c r="AW519" s="12" t="s">
        <v>31</v>
      </c>
      <c r="AX519" s="12" t="s">
        <v>76</v>
      </c>
      <c r="AY519" s="159" t="s">
        <v>156</v>
      </c>
    </row>
    <row r="520" spans="2:65" s="12" customFormat="1">
      <c r="B520" s="158"/>
      <c r="D520" s="152" t="s">
        <v>160</v>
      </c>
      <c r="E520" s="159" t="s">
        <v>1</v>
      </c>
      <c r="F520" s="160" t="s">
        <v>1848</v>
      </c>
      <c r="H520" s="161">
        <v>0.9</v>
      </c>
      <c r="I520" s="162"/>
      <c r="L520" s="158"/>
      <c r="M520" s="163"/>
      <c r="T520" s="164"/>
      <c r="AT520" s="159" t="s">
        <v>160</v>
      </c>
      <c r="AU520" s="159" t="s">
        <v>89</v>
      </c>
      <c r="AV520" s="12" t="s">
        <v>89</v>
      </c>
      <c r="AW520" s="12" t="s">
        <v>31</v>
      </c>
      <c r="AX520" s="12" t="s">
        <v>76</v>
      </c>
      <c r="AY520" s="159" t="s">
        <v>156</v>
      </c>
    </row>
    <row r="521" spans="2:65" s="15" customFormat="1">
      <c r="B521" s="193"/>
      <c r="D521" s="152" t="s">
        <v>160</v>
      </c>
      <c r="E521" s="194" t="s">
        <v>1</v>
      </c>
      <c r="F521" s="195" t="s">
        <v>2045</v>
      </c>
      <c r="H521" s="196">
        <v>7.65</v>
      </c>
      <c r="I521" s="197"/>
      <c r="L521" s="193"/>
      <c r="M521" s="198"/>
      <c r="T521" s="199"/>
      <c r="AT521" s="194" t="s">
        <v>160</v>
      </c>
      <c r="AU521" s="194" t="s">
        <v>89</v>
      </c>
      <c r="AV521" s="15" t="s">
        <v>163</v>
      </c>
      <c r="AW521" s="15" t="s">
        <v>31</v>
      </c>
      <c r="AX521" s="15" t="s">
        <v>76</v>
      </c>
      <c r="AY521" s="194" t="s">
        <v>156</v>
      </c>
    </row>
    <row r="522" spans="2:65" s="12" customFormat="1">
      <c r="B522" s="158"/>
      <c r="D522" s="152" t="s">
        <v>160</v>
      </c>
      <c r="E522" s="159" t="s">
        <v>1</v>
      </c>
      <c r="F522" s="160" t="s">
        <v>1929</v>
      </c>
      <c r="H522" s="161">
        <v>45.6</v>
      </c>
      <c r="I522" s="162"/>
      <c r="L522" s="158"/>
      <c r="M522" s="163"/>
      <c r="T522" s="164"/>
      <c r="AT522" s="159" t="s">
        <v>160</v>
      </c>
      <c r="AU522" s="159" t="s">
        <v>89</v>
      </c>
      <c r="AV522" s="12" t="s">
        <v>89</v>
      </c>
      <c r="AW522" s="12" t="s">
        <v>31</v>
      </c>
      <c r="AX522" s="12" t="s">
        <v>76</v>
      </c>
      <c r="AY522" s="159" t="s">
        <v>156</v>
      </c>
    </row>
    <row r="523" spans="2:65" s="12" customFormat="1">
      <c r="B523" s="158"/>
      <c r="D523" s="152" t="s">
        <v>160</v>
      </c>
      <c r="E523" s="159" t="s">
        <v>1</v>
      </c>
      <c r="F523" s="160" t="s">
        <v>1975</v>
      </c>
      <c r="H523" s="161">
        <v>22.25</v>
      </c>
      <c r="I523" s="162"/>
      <c r="L523" s="158"/>
      <c r="M523" s="163"/>
      <c r="T523" s="164"/>
      <c r="AT523" s="159" t="s">
        <v>160</v>
      </c>
      <c r="AU523" s="159" t="s">
        <v>89</v>
      </c>
      <c r="AV523" s="12" t="s">
        <v>89</v>
      </c>
      <c r="AW523" s="12" t="s">
        <v>31</v>
      </c>
      <c r="AX523" s="12" t="s">
        <v>76</v>
      </c>
      <c r="AY523" s="159" t="s">
        <v>156</v>
      </c>
    </row>
    <row r="524" spans="2:65" s="15" customFormat="1">
      <c r="B524" s="193"/>
      <c r="D524" s="152" t="s">
        <v>160</v>
      </c>
      <c r="E524" s="194" t="s">
        <v>1</v>
      </c>
      <c r="F524" s="195" t="s">
        <v>1694</v>
      </c>
      <c r="H524" s="196">
        <v>67.849999999999994</v>
      </c>
      <c r="I524" s="197"/>
      <c r="L524" s="193"/>
      <c r="M524" s="198"/>
      <c r="T524" s="199"/>
      <c r="AT524" s="194" t="s">
        <v>160</v>
      </c>
      <c r="AU524" s="194" t="s">
        <v>89</v>
      </c>
      <c r="AV524" s="15" t="s">
        <v>163</v>
      </c>
      <c r="AW524" s="15" t="s">
        <v>31</v>
      </c>
      <c r="AX524" s="15" t="s">
        <v>76</v>
      </c>
      <c r="AY524" s="194" t="s">
        <v>156</v>
      </c>
    </row>
    <row r="525" spans="2:65" s="12" customFormat="1">
      <c r="B525" s="158"/>
      <c r="D525" s="152" t="s">
        <v>160</v>
      </c>
      <c r="E525" s="159" t="s">
        <v>1</v>
      </c>
      <c r="F525" s="160" t="s">
        <v>76</v>
      </c>
      <c r="H525" s="161">
        <v>0</v>
      </c>
      <c r="I525" s="162"/>
      <c r="L525" s="158"/>
      <c r="M525" s="163"/>
      <c r="T525" s="164"/>
      <c r="AT525" s="159" t="s">
        <v>160</v>
      </c>
      <c r="AU525" s="159" t="s">
        <v>89</v>
      </c>
      <c r="AV525" s="12" t="s">
        <v>89</v>
      </c>
      <c r="AW525" s="12" t="s">
        <v>31</v>
      </c>
      <c r="AX525" s="12" t="s">
        <v>76</v>
      </c>
      <c r="AY525" s="159" t="s">
        <v>156</v>
      </c>
    </row>
    <row r="526" spans="2:65" s="15" customFormat="1">
      <c r="B526" s="193"/>
      <c r="D526" s="152" t="s">
        <v>160</v>
      </c>
      <c r="E526" s="194" t="s">
        <v>1</v>
      </c>
      <c r="F526" s="195" t="s">
        <v>1695</v>
      </c>
      <c r="H526" s="196">
        <v>0</v>
      </c>
      <c r="I526" s="197"/>
      <c r="L526" s="193"/>
      <c r="M526" s="198"/>
      <c r="T526" s="199"/>
      <c r="AT526" s="194" t="s">
        <v>160</v>
      </c>
      <c r="AU526" s="194" t="s">
        <v>89</v>
      </c>
      <c r="AV526" s="15" t="s">
        <v>163</v>
      </c>
      <c r="AW526" s="15" t="s">
        <v>31</v>
      </c>
      <c r="AX526" s="15" t="s">
        <v>76</v>
      </c>
      <c r="AY526" s="194" t="s">
        <v>156</v>
      </c>
    </row>
    <row r="527" spans="2:65" s="13" customFormat="1">
      <c r="B527" s="165"/>
      <c r="D527" s="152" t="s">
        <v>160</v>
      </c>
      <c r="E527" s="166" t="s">
        <v>1</v>
      </c>
      <c r="F527" s="167" t="s">
        <v>161</v>
      </c>
      <c r="H527" s="168">
        <v>75.5</v>
      </c>
      <c r="I527" s="169"/>
      <c r="L527" s="165"/>
      <c r="M527" s="170"/>
      <c r="T527" s="171"/>
      <c r="AT527" s="166" t="s">
        <v>160</v>
      </c>
      <c r="AU527" s="166" t="s">
        <v>89</v>
      </c>
      <c r="AV527" s="13" t="s">
        <v>155</v>
      </c>
      <c r="AW527" s="13" t="s">
        <v>31</v>
      </c>
      <c r="AX527" s="13" t="s">
        <v>82</v>
      </c>
      <c r="AY527" s="166" t="s">
        <v>156</v>
      </c>
    </row>
    <row r="528" spans="2:65" s="1" customFormat="1" ht="24.2" customHeight="1">
      <c r="B528" s="136"/>
      <c r="C528" s="137" t="s">
        <v>647</v>
      </c>
      <c r="D528" s="137" t="s">
        <v>157</v>
      </c>
      <c r="E528" s="138" t="s">
        <v>2257</v>
      </c>
      <c r="F528" s="139" t="s">
        <v>2258</v>
      </c>
      <c r="G528" s="140" t="s">
        <v>178</v>
      </c>
      <c r="H528" s="141">
        <v>57.42</v>
      </c>
      <c r="I528" s="142"/>
      <c r="J528" s="143">
        <v>0</v>
      </c>
      <c r="K528" s="144"/>
      <c r="L528" s="32"/>
      <c r="M528" s="145" t="s">
        <v>1</v>
      </c>
      <c r="N528" s="146" t="s">
        <v>42</v>
      </c>
      <c r="P528" s="147">
        <f>O528*H528</f>
        <v>0</v>
      </c>
      <c r="Q528" s="147">
        <v>3.2129999999999999E-2</v>
      </c>
      <c r="R528" s="147">
        <f>Q528*H528</f>
        <v>1.8449046</v>
      </c>
      <c r="S528" s="147">
        <v>0</v>
      </c>
      <c r="T528" s="148">
        <f>S528*H528</f>
        <v>0</v>
      </c>
      <c r="AR528" s="149" t="s">
        <v>155</v>
      </c>
      <c r="AT528" s="149" t="s">
        <v>157</v>
      </c>
      <c r="AU528" s="149" t="s">
        <v>89</v>
      </c>
      <c r="AY528" s="17" t="s">
        <v>156</v>
      </c>
      <c r="BE528" s="150">
        <f>IF(N528="základná",J528,0)</f>
        <v>0</v>
      </c>
      <c r="BF528" s="150">
        <f>IF(N528="znížená",J528,0)</f>
        <v>0</v>
      </c>
      <c r="BG528" s="150">
        <f>IF(N528="zákl. prenesená",J528,0)</f>
        <v>0</v>
      </c>
      <c r="BH528" s="150">
        <f>IF(N528="zníž. prenesená",J528,0)</f>
        <v>0</v>
      </c>
      <c r="BI528" s="150">
        <f>IF(N528="nulová",J528,0)</f>
        <v>0</v>
      </c>
      <c r="BJ528" s="17" t="s">
        <v>89</v>
      </c>
      <c r="BK528" s="150">
        <f>ROUND(I528*H528,2)</f>
        <v>0</v>
      </c>
      <c r="BL528" s="17" t="s">
        <v>155</v>
      </c>
      <c r="BM528" s="149" t="s">
        <v>2259</v>
      </c>
    </row>
    <row r="529" spans="2:65" s="11" customFormat="1">
      <c r="B529" s="151"/>
      <c r="D529" s="152" t="s">
        <v>160</v>
      </c>
      <c r="E529" s="153" t="s">
        <v>1</v>
      </c>
      <c r="F529" s="154" t="s">
        <v>2260</v>
      </c>
      <c r="H529" s="153" t="s">
        <v>1</v>
      </c>
      <c r="I529" s="155"/>
      <c r="L529" s="151"/>
      <c r="M529" s="156"/>
      <c r="T529" s="157"/>
      <c r="AT529" s="153" t="s">
        <v>160</v>
      </c>
      <c r="AU529" s="153" t="s">
        <v>89</v>
      </c>
      <c r="AV529" s="11" t="s">
        <v>82</v>
      </c>
      <c r="AW529" s="11" t="s">
        <v>31</v>
      </c>
      <c r="AX529" s="11" t="s">
        <v>76</v>
      </c>
      <c r="AY529" s="153" t="s">
        <v>156</v>
      </c>
    </row>
    <row r="530" spans="2:65" s="11" customFormat="1">
      <c r="B530" s="151"/>
      <c r="D530" s="152" t="s">
        <v>160</v>
      </c>
      <c r="E530" s="153" t="s">
        <v>1</v>
      </c>
      <c r="F530" s="154" t="s">
        <v>2261</v>
      </c>
      <c r="H530" s="153" t="s">
        <v>1</v>
      </c>
      <c r="I530" s="155"/>
      <c r="L530" s="151"/>
      <c r="M530" s="156"/>
      <c r="T530" s="157"/>
      <c r="AT530" s="153" t="s">
        <v>160</v>
      </c>
      <c r="AU530" s="153" t="s">
        <v>89</v>
      </c>
      <c r="AV530" s="11" t="s">
        <v>82</v>
      </c>
      <c r="AW530" s="11" t="s">
        <v>31</v>
      </c>
      <c r="AX530" s="11" t="s">
        <v>76</v>
      </c>
      <c r="AY530" s="153" t="s">
        <v>156</v>
      </c>
    </row>
    <row r="531" spans="2:65" s="12" customFormat="1">
      <c r="B531" s="158"/>
      <c r="D531" s="152" t="s">
        <v>160</v>
      </c>
      <c r="E531" s="159" t="s">
        <v>1</v>
      </c>
      <c r="F531" s="160" t="s">
        <v>2262</v>
      </c>
      <c r="H531" s="161">
        <v>57.42</v>
      </c>
      <c r="I531" s="162"/>
      <c r="L531" s="158"/>
      <c r="M531" s="163"/>
      <c r="T531" s="164"/>
      <c r="AT531" s="159" t="s">
        <v>160</v>
      </c>
      <c r="AU531" s="159" t="s">
        <v>89</v>
      </c>
      <c r="AV531" s="12" t="s">
        <v>89</v>
      </c>
      <c r="AW531" s="12" t="s">
        <v>31</v>
      </c>
      <c r="AX531" s="12" t="s">
        <v>76</v>
      </c>
      <c r="AY531" s="159" t="s">
        <v>156</v>
      </c>
    </row>
    <row r="532" spans="2:65" s="15" customFormat="1">
      <c r="B532" s="193"/>
      <c r="D532" s="152" t="s">
        <v>160</v>
      </c>
      <c r="E532" s="194" t="s">
        <v>1</v>
      </c>
      <c r="F532" s="195" t="s">
        <v>2263</v>
      </c>
      <c r="H532" s="196">
        <v>57.42</v>
      </c>
      <c r="I532" s="197"/>
      <c r="L532" s="193"/>
      <c r="M532" s="198"/>
      <c r="T532" s="199"/>
      <c r="AT532" s="194" t="s">
        <v>160</v>
      </c>
      <c r="AU532" s="194" t="s">
        <v>89</v>
      </c>
      <c r="AV532" s="15" t="s">
        <v>163</v>
      </c>
      <c r="AW532" s="15" t="s">
        <v>31</v>
      </c>
      <c r="AX532" s="15" t="s">
        <v>76</v>
      </c>
      <c r="AY532" s="194" t="s">
        <v>156</v>
      </c>
    </row>
    <row r="533" spans="2:65" s="13" customFormat="1">
      <c r="B533" s="165"/>
      <c r="D533" s="152" t="s">
        <v>160</v>
      </c>
      <c r="E533" s="166" t="s">
        <v>1</v>
      </c>
      <c r="F533" s="167" t="s">
        <v>161</v>
      </c>
      <c r="H533" s="168">
        <v>57.42</v>
      </c>
      <c r="I533" s="169"/>
      <c r="L533" s="165"/>
      <c r="M533" s="170"/>
      <c r="T533" s="171"/>
      <c r="AT533" s="166" t="s">
        <v>160</v>
      </c>
      <c r="AU533" s="166" t="s">
        <v>89</v>
      </c>
      <c r="AV533" s="13" t="s">
        <v>155</v>
      </c>
      <c r="AW533" s="13" t="s">
        <v>31</v>
      </c>
      <c r="AX533" s="13" t="s">
        <v>82</v>
      </c>
      <c r="AY533" s="166" t="s">
        <v>156</v>
      </c>
    </row>
    <row r="534" spans="2:65" s="1" customFormat="1" ht="33" customHeight="1">
      <c r="B534" s="136"/>
      <c r="C534" s="137" t="s">
        <v>664</v>
      </c>
      <c r="D534" s="137" t="s">
        <v>157</v>
      </c>
      <c r="E534" s="138" t="s">
        <v>2264</v>
      </c>
      <c r="F534" s="139" t="s">
        <v>2265</v>
      </c>
      <c r="G534" s="140" t="s">
        <v>178</v>
      </c>
      <c r="H534" s="141">
        <v>110.846</v>
      </c>
      <c r="I534" s="142"/>
      <c r="J534" s="143">
        <v>0</v>
      </c>
      <c r="K534" s="144"/>
      <c r="L534" s="32"/>
      <c r="M534" s="145" t="s">
        <v>1</v>
      </c>
      <c r="N534" s="146" t="s">
        <v>42</v>
      </c>
      <c r="P534" s="147">
        <f>O534*H534</f>
        <v>0</v>
      </c>
      <c r="Q534" s="147">
        <v>4.2840000000000003E-2</v>
      </c>
      <c r="R534" s="147">
        <f>Q534*H534</f>
        <v>4.7486426400000008</v>
      </c>
      <c r="S534" s="147">
        <v>0</v>
      </c>
      <c r="T534" s="148">
        <f>S534*H534</f>
        <v>0</v>
      </c>
      <c r="AR534" s="149" t="s">
        <v>155</v>
      </c>
      <c r="AT534" s="149" t="s">
        <v>157</v>
      </c>
      <c r="AU534" s="149" t="s">
        <v>89</v>
      </c>
      <c r="AY534" s="17" t="s">
        <v>156</v>
      </c>
      <c r="BE534" s="150">
        <f>IF(N534="základná",J534,0)</f>
        <v>0</v>
      </c>
      <c r="BF534" s="150">
        <f>IF(N534="znížená",J534,0)</f>
        <v>0</v>
      </c>
      <c r="BG534" s="150">
        <f>IF(N534="zákl. prenesená",J534,0)</f>
        <v>0</v>
      </c>
      <c r="BH534" s="150">
        <f>IF(N534="zníž. prenesená",J534,0)</f>
        <v>0</v>
      </c>
      <c r="BI534" s="150">
        <f>IF(N534="nulová",J534,0)</f>
        <v>0</v>
      </c>
      <c r="BJ534" s="17" t="s">
        <v>89</v>
      </c>
      <c r="BK534" s="150">
        <f>ROUND(I534*H534,2)</f>
        <v>0</v>
      </c>
      <c r="BL534" s="17" t="s">
        <v>155</v>
      </c>
      <c r="BM534" s="149" t="s">
        <v>2266</v>
      </c>
    </row>
    <row r="535" spans="2:65" s="11" customFormat="1">
      <c r="B535" s="151"/>
      <c r="D535" s="152" t="s">
        <v>160</v>
      </c>
      <c r="E535" s="153" t="s">
        <v>1</v>
      </c>
      <c r="F535" s="154" t="s">
        <v>2267</v>
      </c>
      <c r="H535" s="153" t="s">
        <v>1</v>
      </c>
      <c r="I535" s="155"/>
      <c r="L535" s="151"/>
      <c r="M535" s="156"/>
      <c r="T535" s="157"/>
      <c r="AT535" s="153" t="s">
        <v>160</v>
      </c>
      <c r="AU535" s="153" t="s">
        <v>89</v>
      </c>
      <c r="AV535" s="11" t="s">
        <v>82</v>
      </c>
      <c r="AW535" s="11" t="s">
        <v>31</v>
      </c>
      <c r="AX535" s="11" t="s">
        <v>76</v>
      </c>
      <c r="AY535" s="153" t="s">
        <v>156</v>
      </c>
    </row>
    <row r="536" spans="2:65" s="11" customFormat="1">
      <c r="B536" s="151"/>
      <c r="D536" s="152" t="s">
        <v>160</v>
      </c>
      <c r="E536" s="153" t="s">
        <v>1</v>
      </c>
      <c r="F536" s="154" t="s">
        <v>2268</v>
      </c>
      <c r="H536" s="153" t="s">
        <v>1</v>
      </c>
      <c r="I536" s="155"/>
      <c r="L536" s="151"/>
      <c r="M536" s="156"/>
      <c r="T536" s="157"/>
      <c r="AT536" s="153" t="s">
        <v>160</v>
      </c>
      <c r="AU536" s="153" t="s">
        <v>89</v>
      </c>
      <c r="AV536" s="11" t="s">
        <v>82</v>
      </c>
      <c r="AW536" s="11" t="s">
        <v>31</v>
      </c>
      <c r="AX536" s="11" t="s">
        <v>76</v>
      </c>
      <c r="AY536" s="153" t="s">
        <v>156</v>
      </c>
    </row>
    <row r="537" spans="2:65" s="12" customFormat="1">
      <c r="B537" s="158"/>
      <c r="D537" s="152" t="s">
        <v>160</v>
      </c>
      <c r="E537" s="159" t="s">
        <v>1</v>
      </c>
      <c r="F537" s="160" t="s">
        <v>2238</v>
      </c>
      <c r="H537" s="161">
        <v>2.8180000000000001</v>
      </c>
      <c r="I537" s="162"/>
      <c r="L537" s="158"/>
      <c r="M537" s="163"/>
      <c r="T537" s="164"/>
      <c r="AT537" s="159" t="s">
        <v>160</v>
      </c>
      <c r="AU537" s="159" t="s">
        <v>89</v>
      </c>
      <c r="AV537" s="12" t="s">
        <v>89</v>
      </c>
      <c r="AW537" s="12" t="s">
        <v>31</v>
      </c>
      <c r="AX537" s="12" t="s">
        <v>76</v>
      </c>
      <c r="AY537" s="159" t="s">
        <v>156</v>
      </c>
    </row>
    <row r="538" spans="2:65" s="12" customFormat="1">
      <c r="B538" s="158"/>
      <c r="D538" s="152" t="s">
        <v>160</v>
      </c>
      <c r="E538" s="159" t="s">
        <v>1</v>
      </c>
      <c r="F538" s="160" t="s">
        <v>2239</v>
      </c>
      <c r="H538" s="161">
        <v>1.26</v>
      </c>
      <c r="I538" s="162"/>
      <c r="L538" s="158"/>
      <c r="M538" s="163"/>
      <c r="T538" s="164"/>
      <c r="AT538" s="159" t="s">
        <v>160</v>
      </c>
      <c r="AU538" s="159" t="s">
        <v>89</v>
      </c>
      <c r="AV538" s="12" t="s">
        <v>89</v>
      </c>
      <c r="AW538" s="12" t="s">
        <v>31</v>
      </c>
      <c r="AX538" s="12" t="s">
        <v>76</v>
      </c>
      <c r="AY538" s="159" t="s">
        <v>156</v>
      </c>
    </row>
    <row r="539" spans="2:65" s="12" customFormat="1">
      <c r="B539" s="158"/>
      <c r="D539" s="152" t="s">
        <v>160</v>
      </c>
      <c r="E539" s="159" t="s">
        <v>1</v>
      </c>
      <c r="F539" s="160" t="s">
        <v>2240</v>
      </c>
      <c r="H539" s="161">
        <v>2.8180000000000001</v>
      </c>
      <c r="I539" s="162"/>
      <c r="L539" s="158"/>
      <c r="M539" s="163"/>
      <c r="T539" s="164"/>
      <c r="AT539" s="159" t="s">
        <v>160</v>
      </c>
      <c r="AU539" s="159" t="s">
        <v>89</v>
      </c>
      <c r="AV539" s="12" t="s">
        <v>89</v>
      </c>
      <c r="AW539" s="12" t="s">
        <v>31</v>
      </c>
      <c r="AX539" s="12" t="s">
        <v>76</v>
      </c>
      <c r="AY539" s="159" t="s">
        <v>156</v>
      </c>
    </row>
    <row r="540" spans="2:65" s="12" customFormat="1">
      <c r="B540" s="158"/>
      <c r="D540" s="152" t="s">
        <v>160</v>
      </c>
      <c r="E540" s="159" t="s">
        <v>1</v>
      </c>
      <c r="F540" s="160" t="s">
        <v>2241</v>
      </c>
      <c r="H540" s="161">
        <v>1.26</v>
      </c>
      <c r="I540" s="162"/>
      <c r="L540" s="158"/>
      <c r="M540" s="163"/>
      <c r="T540" s="164"/>
      <c r="AT540" s="159" t="s">
        <v>160</v>
      </c>
      <c r="AU540" s="159" t="s">
        <v>89</v>
      </c>
      <c r="AV540" s="12" t="s">
        <v>89</v>
      </c>
      <c r="AW540" s="12" t="s">
        <v>31</v>
      </c>
      <c r="AX540" s="12" t="s">
        <v>76</v>
      </c>
      <c r="AY540" s="159" t="s">
        <v>156</v>
      </c>
    </row>
    <row r="541" spans="2:65" s="15" customFormat="1">
      <c r="B541" s="193"/>
      <c r="D541" s="152" t="s">
        <v>160</v>
      </c>
      <c r="E541" s="194" t="s">
        <v>1</v>
      </c>
      <c r="F541" s="195" t="s">
        <v>2269</v>
      </c>
      <c r="H541" s="196">
        <v>8.1560000000000006</v>
      </c>
      <c r="I541" s="197"/>
      <c r="L541" s="193"/>
      <c r="M541" s="198"/>
      <c r="T541" s="199"/>
      <c r="AT541" s="194" t="s">
        <v>160</v>
      </c>
      <c r="AU541" s="194" t="s">
        <v>89</v>
      </c>
      <c r="AV541" s="15" t="s">
        <v>163</v>
      </c>
      <c r="AW541" s="15" t="s">
        <v>31</v>
      </c>
      <c r="AX541" s="15" t="s">
        <v>76</v>
      </c>
      <c r="AY541" s="194" t="s">
        <v>156</v>
      </c>
    </row>
    <row r="542" spans="2:65" s="11" customFormat="1">
      <c r="B542" s="151"/>
      <c r="D542" s="152" t="s">
        <v>160</v>
      </c>
      <c r="E542" s="153" t="s">
        <v>1</v>
      </c>
      <c r="F542" s="154" t="s">
        <v>526</v>
      </c>
      <c r="H542" s="153" t="s">
        <v>1</v>
      </c>
      <c r="I542" s="155"/>
      <c r="L542" s="151"/>
      <c r="M542" s="156"/>
      <c r="T542" s="157"/>
      <c r="AT542" s="153" t="s">
        <v>160</v>
      </c>
      <c r="AU542" s="153" t="s">
        <v>89</v>
      </c>
      <c r="AV542" s="11" t="s">
        <v>82</v>
      </c>
      <c r="AW542" s="11" t="s">
        <v>31</v>
      </c>
      <c r="AX542" s="11" t="s">
        <v>76</v>
      </c>
      <c r="AY542" s="153" t="s">
        <v>156</v>
      </c>
    </row>
    <row r="543" spans="2:65" s="12" customFormat="1">
      <c r="B543" s="158"/>
      <c r="D543" s="152" t="s">
        <v>160</v>
      </c>
      <c r="E543" s="159" t="s">
        <v>1</v>
      </c>
      <c r="F543" s="160" t="s">
        <v>2270</v>
      </c>
      <c r="H543" s="161">
        <v>2.2799999999999998</v>
      </c>
      <c r="I543" s="162"/>
      <c r="L543" s="158"/>
      <c r="M543" s="163"/>
      <c r="T543" s="164"/>
      <c r="AT543" s="159" t="s">
        <v>160</v>
      </c>
      <c r="AU543" s="159" t="s">
        <v>89</v>
      </c>
      <c r="AV543" s="12" t="s">
        <v>89</v>
      </c>
      <c r="AW543" s="12" t="s">
        <v>31</v>
      </c>
      <c r="AX543" s="12" t="s">
        <v>76</v>
      </c>
      <c r="AY543" s="159" t="s">
        <v>156</v>
      </c>
    </row>
    <row r="544" spans="2:65" s="12" customFormat="1">
      <c r="B544" s="158"/>
      <c r="D544" s="152" t="s">
        <v>160</v>
      </c>
      <c r="E544" s="159" t="s">
        <v>1</v>
      </c>
      <c r="F544" s="160" t="s">
        <v>2271</v>
      </c>
      <c r="H544" s="161">
        <v>2.2799999999999998</v>
      </c>
      <c r="I544" s="162"/>
      <c r="L544" s="158"/>
      <c r="M544" s="163"/>
      <c r="T544" s="164"/>
      <c r="AT544" s="159" t="s">
        <v>160</v>
      </c>
      <c r="AU544" s="159" t="s">
        <v>89</v>
      </c>
      <c r="AV544" s="12" t="s">
        <v>89</v>
      </c>
      <c r="AW544" s="12" t="s">
        <v>31</v>
      </c>
      <c r="AX544" s="12" t="s">
        <v>76</v>
      </c>
      <c r="AY544" s="159" t="s">
        <v>156</v>
      </c>
    </row>
    <row r="545" spans="2:65" s="12" customFormat="1">
      <c r="B545" s="158"/>
      <c r="D545" s="152" t="s">
        <v>160</v>
      </c>
      <c r="E545" s="159" t="s">
        <v>1</v>
      </c>
      <c r="F545" s="160" t="s">
        <v>2272</v>
      </c>
      <c r="H545" s="161">
        <v>1.62</v>
      </c>
      <c r="I545" s="162"/>
      <c r="L545" s="158"/>
      <c r="M545" s="163"/>
      <c r="T545" s="164"/>
      <c r="AT545" s="159" t="s">
        <v>160</v>
      </c>
      <c r="AU545" s="159" t="s">
        <v>89</v>
      </c>
      <c r="AV545" s="12" t="s">
        <v>89</v>
      </c>
      <c r="AW545" s="12" t="s">
        <v>31</v>
      </c>
      <c r="AX545" s="12" t="s">
        <v>76</v>
      </c>
      <c r="AY545" s="159" t="s">
        <v>156</v>
      </c>
    </row>
    <row r="546" spans="2:65" s="12" customFormat="1">
      <c r="B546" s="158"/>
      <c r="D546" s="152" t="s">
        <v>160</v>
      </c>
      <c r="E546" s="159" t="s">
        <v>1</v>
      </c>
      <c r="F546" s="160" t="s">
        <v>2273</v>
      </c>
      <c r="H546" s="161">
        <v>0.81</v>
      </c>
      <c r="I546" s="162"/>
      <c r="L546" s="158"/>
      <c r="M546" s="163"/>
      <c r="T546" s="164"/>
      <c r="AT546" s="159" t="s">
        <v>160</v>
      </c>
      <c r="AU546" s="159" t="s">
        <v>89</v>
      </c>
      <c r="AV546" s="12" t="s">
        <v>89</v>
      </c>
      <c r="AW546" s="12" t="s">
        <v>31</v>
      </c>
      <c r="AX546" s="12" t="s">
        <v>76</v>
      </c>
      <c r="AY546" s="159" t="s">
        <v>156</v>
      </c>
    </row>
    <row r="547" spans="2:65" s="12" customFormat="1">
      <c r="B547" s="158"/>
      <c r="D547" s="152" t="s">
        <v>160</v>
      </c>
      <c r="E547" s="159" t="s">
        <v>1</v>
      </c>
      <c r="F547" s="160" t="s">
        <v>2274</v>
      </c>
      <c r="H547" s="161">
        <v>0.81</v>
      </c>
      <c r="I547" s="162"/>
      <c r="L547" s="158"/>
      <c r="M547" s="163"/>
      <c r="T547" s="164"/>
      <c r="AT547" s="159" t="s">
        <v>160</v>
      </c>
      <c r="AU547" s="159" t="s">
        <v>89</v>
      </c>
      <c r="AV547" s="12" t="s">
        <v>89</v>
      </c>
      <c r="AW547" s="12" t="s">
        <v>31</v>
      </c>
      <c r="AX547" s="12" t="s">
        <v>76</v>
      </c>
      <c r="AY547" s="159" t="s">
        <v>156</v>
      </c>
    </row>
    <row r="548" spans="2:65" s="15" customFormat="1">
      <c r="B548" s="193"/>
      <c r="D548" s="152" t="s">
        <v>160</v>
      </c>
      <c r="E548" s="194" t="s">
        <v>1</v>
      </c>
      <c r="F548" s="195" t="s">
        <v>1694</v>
      </c>
      <c r="H548" s="196">
        <v>7.8</v>
      </c>
      <c r="I548" s="197"/>
      <c r="L548" s="193"/>
      <c r="M548" s="198"/>
      <c r="T548" s="199"/>
      <c r="AT548" s="194" t="s">
        <v>160</v>
      </c>
      <c r="AU548" s="194" t="s">
        <v>89</v>
      </c>
      <c r="AV548" s="15" t="s">
        <v>163</v>
      </c>
      <c r="AW548" s="15" t="s">
        <v>31</v>
      </c>
      <c r="AX548" s="15" t="s">
        <v>76</v>
      </c>
      <c r="AY548" s="194" t="s">
        <v>156</v>
      </c>
    </row>
    <row r="549" spans="2:65" s="12" customFormat="1">
      <c r="B549" s="158"/>
      <c r="D549" s="152" t="s">
        <v>160</v>
      </c>
      <c r="E549" s="159" t="s">
        <v>1</v>
      </c>
      <c r="F549" s="160" t="s">
        <v>1867</v>
      </c>
      <c r="H549" s="161">
        <v>15.4</v>
      </c>
      <c r="I549" s="162"/>
      <c r="L549" s="158"/>
      <c r="M549" s="163"/>
      <c r="T549" s="164"/>
      <c r="AT549" s="159" t="s">
        <v>160</v>
      </c>
      <c r="AU549" s="159" t="s">
        <v>89</v>
      </c>
      <c r="AV549" s="12" t="s">
        <v>89</v>
      </c>
      <c r="AW549" s="12" t="s">
        <v>31</v>
      </c>
      <c r="AX549" s="12" t="s">
        <v>76</v>
      </c>
      <c r="AY549" s="159" t="s">
        <v>156</v>
      </c>
    </row>
    <row r="550" spans="2:65" s="12" customFormat="1">
      <c r="B550" s="158"/>
      <c r="D550" s="152" t="s">
        <v>160</v>
      </c>
      <c r="E550" s="159" t="s">
        <v>1</v>
      </c>
      <c r="F550" s="160" t="s">
        <v>1870</v>
      </c>
      <c r="H550" s="161">
        <v>79.489999999999995</v>
      </c>
      <c r="I550" s="162"/>
      <c r="L550" s="158"/>
      <c r="M550" s="163"/>
      <c r="T550" s="164"/>
      <c r="AT550" s="159" t="s">
        <v>160</v>
      </c>
      <c r="AU550" s="159" t="s">
        <v>89</v>
      </c>
      <c r="AV550" s="12" t="s">
        <v>89</v>
      </c>
      <c r="AW550" s="12" t="s">
        <v>31</v>
      </c>
      <c r="AX550" s="12" t="s">
        <v>76</v>
      </c>
      <c r="AY550" s="159" t="s">
        <v>156</v>
      </c>
    </row>
    <row r="551" spans="2:65" s="12" customFormat="1">
      <c r="B551" s="158"/>
      <c r="D551" s="152" t="s">
        <v>160</v>
      </c>
      <c r="E551" s="159" t="s">
        <v>1</v>
      </c>
      <c r="F551" s="160" t="s">
        <v>1225</v>
      </c>
      <c r="H551" s="161">
        <v>0</v>
      </c>
      <c r="I551" s="162"/>
      <c r="L551" s="158"/>
      <c r="M551" s="163"/>
      <c r="T551" s="164"/>
      <c r="AT551" s="159" t="s">
        <v>160</v>
      </c>
      <c r="AU551" s="159" t="s">
        <v>89</v>
      </c>
      <c r="AV551" s="12" t="s">
        <v>89</v>
      </c>
      <c r="AW551" s="12" t="s">
        <v>31</v>
      </c>
      <c r="AX551" s="12" t="s">
        <v>76</v>
      </c>
      <c r="AY551" s="159" t="s">
        <v>156</v>
      </c>
    </row>
    <row r="552" spans="2:65" s="15" customFormat="1">
      <c r="B552" s="193"/>
      <c r="D552" s="152" t="s">
        <v>160</v>
      </c>
      <c r="E552" s="194" t="s">
        <v>1</v>
      </c>
      <c r="F552" s="195" t="s">
        <v>586</v>
      </c>
      <c r="H552" s="196">
        <v>94.89</v>
      </c>
      <c r="I552" s="197"/>
      <c r="L552" s="193"/>
      <c r="M552" s="198"/>
      <c r="T552" s="199"/>
      <c r="AT552" s="194" t="s">
        <v>160</v>
      </c>
      <c r="AU552" s="194" t="s">
        <v>89</v>
      </c>
      <c r="AV552" s="15" t="s">
        <v>163</v>
      </c>
      <c r="AW552" s="15" t="s">
        <v>31</v>
      </c>
      <c r="AX552" s="15" t="s">
        <v>76</v>
      </c>
      <c r="AY552" s="194" t="s">
        <v>156</v>
      </c>
    </row>
    <row r="553" spans="2:65" s="13" customFormat="1">
      <c r="B553" s="165"/>
      <c r="D553" s="152" t="s">
        <v>160</v>
      </c>
      <c r="E553" s="166" t="s">
        <v>1</v>
      </c>
      <c r="F553" s="167" t="s">
        <v>161</v>
      </c>
      <c r="H553" s="168">
        <v>110.846</v>
      </c>
      <c r="I553" s="169"/>
      <c r="L553" s="165"/>
      <c r="M553" s="170"/>
      <c r="T553" s="171"/>
      <c r="AT553" s="166" t="s">
        <v>160</v>
      </c>
      <c r="AU553" s="166" t="s">
        <v>89</v>
      </c>
      <c r="AV553" s="13" t="s">
        <v>155</v>
      </c>
      <c r="AW553" s="13" t="s">
        <v>31</v>
      </c>
      <c r="AX553" s="13" t="s">
        <v>82</v>
      </c>
      <c r="AY553" s="166" t="s">
        <v>156</v>
      </c>
    </row>
    <row r="554" spans="2:65" s="1" customFormat="1" ht="33" customHeight="1">
      <c r="B554" s="136"/>
      <c r="C554" s="137" t="s">
        <v>681</v>
      </c>
      <c r="D554" s="137" t="s">
        <v>157</v>
      </c>
      <c r="E554" s="138" t="s">
        <v>2275</v>
      </c>
      <c r="F554" s="139" t="s">
        <v>2276</v>
      </c>
      <c r="G554" s="140" t="s">
        <v>178</v>
      </c>
      <c r="H554" s="141">
        <v>711.5</v>
      </c>
      <c r="I554" s="142"/>
      <c r="J554" s="143">
        <v>0</v>
      </c>
      <c r="K554" s="144"/>
      <c r="L554" s="32"/>
      <c r="M554" s="145" t="s">
        <v>1</v>
      </c>
      <c r="N554" s="146" t="s">
        <v>42</v>
      </c>
      <c r="P554" s="147">
        <f>O554*H554</f>
        <v>0</v>
      </c>
      <c r="Q554" s="147">
        <v>0</v>
      </c>
      <c r="R554" s="147">
        <f>Q554*H554</f>
        <v>0</v>
      </c>
      <c r="S554" s="147">
        <v>0</v>
      </c>
      <c r="T554" s="148">
        <f>S554*H554</f>
        <v>0</v>
      </c>
      <c r="AR554" s="149" t="s">
        <v>155</v>
      </c>
      <c r="AT554" s="149" t="s">
        <v>157</v>
      </c>
      <c r="AU554" s="149" t="s">
        <v>89</v>
      </c>
      <c r="AY554" s="17" t="s">
        <v>156</v>
      </c>
      <c r="BE554" s="150">
        <f>IF(N554="základná",J554,0)</f>
        <v>0</v>
      </c>
      <c r="BF554" s="150">
        <f>IF(N554="znížená",J554,0)</f>
        <v>0</v>
      </c>
      <c r="BG554" s="150">
        <f>IF(N554="zákl. prenesená",J554,0)</f>
        <v>0</v>
      </c>
      <c r="BH554" s="150">
        <f>IF(N554="zníž. prenesená",J554,0)</f>
        <v>0</v>
      </c>
      <c r="BI554" s="150">
        <f>IF(N554="nulová",J554,0)</f>
        <v>0</v>
      </c>
      <c r="BJ554" s="17" t="s">
        <v>89</v>
      </c>
      <c r="BK554" s="150">
        <f>ROUND(I554*H554,2)</f>
        <v>0</v>
      </c>
      <c r="BL554" s="17" t="s">
        <v>155</v>
      </c>
      <c r="BM554" s="149" t="s">
        <v>2277</v>
      </c>
    </row>
    <row r="555" spans="2:65" s="11" customFormat="1">
      <c r="B555" s="151"/>
      <c r="D555" s="152" t="s">
        <v>160</v>
      </c>
      <c r="E555" s="153" t="s">
        <v>1</v>
      </c>
      <c r="F555" s="154" t="s">
        <v>2278</v>
      </c>
      <c r="H555" s="153" t="s">
        <v>1</v>
      </c>
      <c r="I555" s="155"/>
      <c r="L555" s="151"/>
      <c r="M555" s="156"/>
      <c r="T555" s="157"/>
      <c r="AT555" s="153" t="s">
        <v>160</v>
      </c>
      <c r="AU555" s="153" t="s">
        <v>89</v>
      </c>
      <c r="AV555" s="11" t="s">
        <v>82</v>
      </c>
      <c r="AW555" s="11" t="s">
        <v>31</v>
      </c>
      <c r="AX555" s="11" t="s">
        <v>76</v>
      </c>
      <c r="AY555" s="153" t="s">
        <v>156</v>
      </c>
    </row>
    <row r="556" spans="2:65" s="11" customFormat="1">
      <c r="B556" s="151"/>
      <c r="D556" s="152" t="s">
        <v>160</v>
      </c>
      <c r="E556" s="153" t="s">
        <v>1</v>
      </c>
      <c r="F556" s="154" t="s">
        <v>2279</v>
      </c>
      <c r="H556" s="153" t="s">
        <v>1</v>
      </c>
      <c r="I556" s="155"/>
      <c r="L556" s="151"/>
      <c r="M556" s="156"/>
      <c r="T556" s="157"/>
      <c r="AT556" s="153" t="s">
        <v>160</v>
      </c>
      <c r="AU556" s="153" t="s">
        <v>89</v>
      </c>
      <c r="AV556" s="11" t="s">
        <v>82</v>
      </c>
      <c r="AW556" s="11" t="s">
        <v>31</v>
      </c>
      <c r="AX556" s="11" t="s">
        <v>76</v>
      </c>
      <c r="AY556" s="153" t="s">
        <v>156</v>
      </c>
    </row>
    <row r="557" spans="2:65" s="11" customFormat="1">
      <c r="B557" s="151"/>
      <c r="D557" s="152" t="s">
        <v>160</v>
      </c>
      <c r="E557" s="153" t="s">
        <v>1</v>
      </c>
      <c r="F557" s="154" t="s">
        <v>2280</v>
      </c>
      <c r="H557" s="153" t="s">
        <v>1</v>
      </c>
      <c r="I557" s="155"/>
      <c r="L557" s="151"/>
      <c r="M557" s="156"/>
      <c r="T557" s="157"/>
      <c r="AT557" s="153" t="s">
        <v>160</v>
      </c>
      <c r="AU557" s="153" t="s">
        <v>89</v>
      </c>
      <c r="AV557" s="11" t="s">
        <v>82</v>
      </c>
      <c r="AW557" s="11" t="s">
        <v>31</v>
      </c>
      <c r="AX557" s="11" t="s">
        <v>76</v>
      </c>
      <c r="AY557" s="153" t="s">
        <v>156</v>
      </c>
    </row>
    <row r="558" spans="2:65" s="11" customFormat="1">
      <c r="B558" s="151"/>
      <c r="D558" s="152" t="s">
        <v>160</v>
      </c>
      <c r="E558" s="153" t="s">
        <v>1</v>
      </c>
      <c r="F558" s="154" t="s">
        <v>2281</v>
      </c>
      <c r="H558" s="153" t="s">
        <v>1</v>
      </c>
      <c r="I558" s="155"/>
      <c r="L558" s="151"/>
      <c r="M558" s="156"/>
      <c r="T558" s="157"/>
      <c r="AT558" s="153" t="s">
        <v>160</v>
      </c>
      <c r="AU558" s="153" t="s">
        <v>89</v>
      </c>
      <c r="AV558" s="11" t="s">
        <v>82</v>
      </c>
      <c r="AW558" s="11" t="s">
        <v>31</v>
      </c>
      <c r="AX558" s="11" t="s">
        <v>76</v>
      </c>
      <c r="AY558" s="153" t="s">
        <v>156</v>
      </c>
    </row>
    <row r="559" spans="2:65" s="12" customFormat="1">
      <c r="B559" s="158"/>
      <c r="D559" s="152" t="s">
        <v>160</v>
      </c>
      <c r="E559" s="159" t="s">
        <v>1</v>
      </c>
      <c r="F559" s="160" t="s">
        <v>2282</v>
      </c>
      <c r="H559" s="161">
        <v>150.29</v>
      </c>
      <c r="I559" s="162"/>
      <c r="L559" s="158"/>
      <c r="M559" s="163"/>
      <c r="T559" s="164"/>
      <c r="AT559" s="159" t="s">
        <v>160</v>
      </c>
      <c r="AU559" s="159" t="s">
        <v>89</v>
      </c>
      <c r="AV559" s="12" t="s">
        <v>89</v>
      </c>
      <c r="AW559" s="12" t="s">
        <v>31</v>
      </c>
      <c r="AX559" s="12" t="s">
        <v>76</v>
      </c>
      <c r="AY559" s="159" t="s">
        <v>156</v>
      </c>
    </row>
    <row r="560" spans="2:65" s="15" customFormat="1">
      <c r="B560" s="193"/>
      <c r="D560" s="152" t="s">
        <v>160</v>
      </c>
      <c r="E560" s="194" t="s">
        <v>1857</v>
      </c>
      <c r="F560" s="195" t="s">
        <v>2283</v>
      </c>
      <c r="H560" s="196">
        <v>150.29</v>
      </c>
      <c r="I560" s="197"/>
      <c r="L560" s="193"/>
      <c r="M560" s="198"/>
      <c r="T560" s="199"/>
      <c r="AT560" s="194" t="s">
        <v>160</v>
      </c>
      <c r="AU560" s="194" t="s">
        <v>89</v>
      </c>
      <c r="AV560" s="15" t="s">
        <v>163</v>
      </c>
      <c r="AW560" s="15" t="s">
        <v>31</v>
      </c>
      <c r="AX560" s="15" t="s">
        <v>76</v>
      </c>
      <c r="AY560" s="194" t="s">
        <v>156</v>
      </c>
    </row>
    <row r="561" spans="2:65" s="11" customFormat="1">
      <c r="B561" s="151"/>
      <c r="D561" s="152" t="s">
        <v>160</v>
      </c>
      <c r="E561" s="153" t="s">
        <v>1</v>
      </c>
      <c r="F561" s="154" t="s">
        <v>2284</v>
      </c>
      <c r="H561" s="153" t="s">
        <v>1</v>
      </c>
      <c r="I561" s="155"/>
      <c r="L561" s="151"/>
      <c r="M561" s="156"/>
      <c r="T561" s="157"/>
      <c r="AT561" s="153" t="s">
        <v>160</v>
      </c>
      <c r="AU561" s="153" t="s">
        <v>89</v>
      </c>
      <c r="AV561" s="11" t="s">
        <v>82</v>
      </c>
      <c r="AW561" s="11" t="s">
        <v>31</v>
      </c>
      <c r="AX561" s="11" t="s">
        <v>76</v>
      </c>
      <c r="AY561" s="153" t="s">
        <v>156</v>
      </c>
    </row>
    <row r="562" spans="2:65" s="11" customFormat="1">
      <c r="B562" s="151"/>
      <c r="D562" s="152" t="s">
        <v>160</v>
      </c>
      <c r="E562" s="153" t="s">
        <v>1</v>
      </c>
      <c r="F562" s="154" t="s">
        <v>454</v>
      </c>
      <c r="H562" s="153" t="s">
        <v>1</v>
      </c>
      <c r="I562" s="155"/>
      <c r="L562" s="151"/>
      <c r="M562" s="156"/>
      <c r="T562" s="157"/>
      <c r="AT562" s="153" t="s">
        <v>160</v>
      </c>
      <c r="AU562" s="153" t="s">
        <v>89</v>
      </c>
      <c r="AV562" s="11" t="s">
        <v>82</v>
      </c>
      <c r="AW562" s="11" t="s">
        <v>31</v>
      </c>
      <c r="AX562" s="11" t="s">
        <v>76</v>
      </c>
      <c r="AY562" s="153" t="s">
        <v>156</v>
      </c>
    </row>
    <row r="563" spans="2:65" s="12" customFormat="1" ht="22.5">
      <c r="B563" s="158"/>
      <c r="D563" s="152" t="s">
        <v>160</v>
      </c>
      <c r="E563" s="159" t="s">
        <v>1</v>
      </c>
      <c r="F563" s="160" t="s">
        <v>2285</v>
      </c>
      <c r="H563" s="161">
        <v>250.91</v>
      </c>
      <c r="I563" s="162"/>
      <c r="L563" s="158"/>
      <c r="M563" s="163"/>
      <c r="T563" s="164"/>
      <c r="AT563" s="159" t="s">
        <v>160</v>
      </c>
      <c r="AU563" s="159" t="s">
        <v>89</v>
      </c>
      <c r="AV563" s="12" t="s">
        <v>89</v>
      </c>
      <c r="AW563" s="12" t="s">
        <v>31</v>
      </c>
      <c r="AX563" s="12" t="s">
        <v>76</v>
      </c>
      <c r="AY563" s="159" t="s">
        <v>156</v>
      </c>
    </row>
    <row r="564" spans="2:65" s="11" customFormat="1">
      <c r="B564" s="151"/>
      <c r="D564" s="152" t="s">
        <v>160</v>
      </c>
      <c r="E564" s="153" t="s">
        <v>1</v>
      </c>
      <c r="F564" s="154" t="s">
        <v>526</v>
      </c>
      <c r="H564" s="153" t="s">
        <v>1</v>
      </c>
      <c r="I564" s="155"/>
      <c r="L564" s="151"/>
      <c r="M564" s="156"/>
      <c r="T564" s="157"/>
      <c r="AT564" s="153" t="s">
        <v>160</v>
      </c>
      <c r="AU564" s="153" t="s">
        <v>89</v>
      </c>
      <c r="AV564" s="11" t="s">
        <v>82</v>
      </c>
      <c r="AW564" s="11" t="s">
        <v>31</v>
      </c>
      <c r="AX564" s="11" t="s">
        <v>76</v>
      </c>
      <c r="AY564" s="153" t="s">
        <v>156</v>
      </c>
    </row>
    <row r="565" spans="2:65" s="12" customFormat="1">
      <c r="B565" s="158"/>
      <c r="D565" s="152" t="s">
        <v>160</v>
      </c>
      <c r="E565" s="159" t="s">
        <v>1</v>
      </c>
      <c r="F565" s="160" t="s">
        <v>2286</v>
      </c>
      <c r="H565" s="161">
        <v>109.63</v>
      </c>
      <c r="I565" s="162"/>
      <c r="L565" s="158"/>
      <c r="M565" s="163"/>
      <c r="T565" s="164"/>
      <c r="AT565" s="159" t="s">
        <v>160</v>
      </c>
      <c r="AU565" s="159" t="s">
        <v>89</v>
      </c>
      <c r="AV565" s="12" t="s">
        <v>89</v>
      </c>
      <c r="AW565" s="12" t="s">
        <v>31</v>
      </c>
      <c r="AX565" s="12" t="s">
        <v>76</v>
      </c>
      <c r="AY565" s="159" t="s">
        <v>156</v>
      </c>
    </row>
    <row r="566" spans="2:65" s="12" customFormat="1">
      <c r="B566" s="158"/>
      <c r="D566" s="152" t="s">
        <v>160</v>
      </c>
      <c r="E566" s="159" t="s">
        <v>1</v>
      </c>
      <c r="F566" s="160" t="s">
        <v>2287</v>
      </c>
      <c r="H566" s="161">
        <v>43.28</v>
      </c>
      <c r="I566" s="162"/>
      <c r="L566" s="158"/>
      <c r="M566" s="163"/>
      <c r="T566" s="164"/>
      <c r="AT566" s="159" t="s">
        <v>160</v>
      </c>
      <c r="AU566" s="159" t="s">
        <v>89</v>
      </c>
      <c r="AV566" s="12" t="s">
        <v>89</v>
      </c>
      <c r="AW566" s="12" t="s">
        <v>31</v>
      </c>
      <c r="AX566" s="12" t="s">
        <v>76</v>
      </c>
      <c r="AY566" s="159" t="s">
        <v>156</v>
      </c>
    </row>
    <row r="567" spans="2:65" s="12" customFormat="1">
      <c r="B567" s="158"/>
      <c r="D567" s="152" t="s">
        <v>160</v>
      </c>
      <c r="E567" s="159" t="s">
        <v>1</v>
      </c>
      <c r="F567" s="160" t="s">
        <v>2288</v>
      </c>
      <c r="H567" s="161">
        <v>31.46</v>
      </c>
      <c r="I567" s="162"/>
      <c r="L567" s="158"/>
      <c r="M567" s="163"/>
      <c r="T567" s="164"/>
      <c r="AT567" s="159" t="s">
        <v>160</v>
      </c>
      <c r="AU567" s="159" t="s">
        <v>89</v>
      </c>
      <c r="AV567" s="12" t="s">
        <v>89</v>
      </c>
      <c r="AW567" s="12" t="s">
        <v>31</v>
      </c>
      <c r="AX567" s="12" t="s">
        <v>76</v>
      </c>
      <c r="AY567" s="159" t="s">
        <v>156</v>
      </c>
    </row>
    <row r="568" spans="2:65" s="12" customFormat="1">
      <c r="B568" s="158"/>
      <c r="D568" s="152" t="s">
        <v>160</v>
      </c>
      <c r="E568" s="159" t="s">
        <v>1</v>
      </c>
      <c r="F568" s="160" t="s">
        <v>2289</v>
      </c>
      <c r="H568" s="161">
        <v>125.93</v>
      </c>
      <c r="I568" s="162"/>
      <c r="L568" s="158"/>
      <c r="M568" s="163"/>
      <c r="T568" s="164"/>
      <c r="AT568" s="159" t="s">
        <v>160</v>
      </c>
      <c r="AU568" s="159" t="s">
        <v>89</v>
      </c>
      <c r="AV568" s="12" t="s">
        <v>89</v>
      </c>
      <c r="AW568" s="12" t="s">
        <v>31</v>
      </c>
      <c r="AX568" s="12" t="s">
        <v>76</v>
      </c>
      <c r="AY568" s="159" t="s">
        <v>156</v>
      </c>
    </row>
    <row r="569" spans="2:65" s="15" customFormat="1">
      <c r="B569" s="193"/>
      <c r="D569" s="152" t="s">
        <v>160</v>
      </c>
      <c r="E569" s="194" t="s">
        <v>1876</v>
      </c>
      <c r="F569" s="195" t="s">
        <v>278</v>
      </c>
      <c r="H569" s="196">
        <v>561.21</v>
      </c>
      <c r="I569" s="197"/>
      <c r="L569" s="193"/>
      <c r="M569" s="198"/>
      <c r="T569" s="199"/>
      <c r="AT569" s="194" t="s">
        <v>160</v>
      </c>
      <c r="AU569" s="194" t="s">
        <v>89</v>
      </c>
      <c r="AV569" s="15" t="s">
        <v>163</v>
      </c>
      <c r="AW569" s="15" t="s">
        <v>31</v>
      </c>
      <c r="AX569" s="15" t="s">
        <v>76</v>
      </c>
      <c r="AY569" s="194" t="s">
        <v>156</v>
      </c>
    </row>
    <row r="570" spans="2:65" s="13" customFormat="1">
      <c r="B570" s="165"/>
      <c r="D570" s="152" t="s">
        <v>160</v>
      </c>
      <c r="E570" s="166" t="s">
        <v>1</v>
      </c>
      <c r="F570" s="167" t="s">
        <v>161</v>
      </c>
      <c r="H570" s="168">
        <v>711.5</v>
      </c>
      <c r="I570" s="169"/>
      <c r="L570" s="165"/>
      <c r="M570" s="170"/>
      <c r="T570" s="171"/>
      <c r="AT570" s="166" t="s">
        <v>160</v>
      </c>
      <c r="AU570" s="166" t="s">
        <v>89</v>
      </c>
      <c r="AV570" s="13" t="s">
        <v>155</v>
      </c>
      <c r="AW570" s="13" t="s">
        <v>31</v>
      </c>
      <c r="AX570" s="13" t="s">
        <v>82</v>
      </c>
      <c r="AY570" s="166" t="s">
        <v>156</v>
      </c>
    </row>
    <row r="571" spans="2:65" s="1" customFormat="1" ht="33" customHeight="1">
      <c r="B571" s="136"/>
      <c r="C571" s="137" t="s">
        <v>688</v>
      </c>
      <c r="D571" s="137" t="s">
        <v>157</v>
      </c>
      <c r="E571" s="138" t="s">
        <v>2290</v>
      </c>
      <c r="F571" s="139" t="s">
        <v>2291</v>
      </c>
      <c r="G571" s="140" t="s">
        <v>178</v>
      </c>
      <c r="H571" s="141">
        <v>150.29</v>
      </c>
      <c r="I571" s="142"/>
      <c r="J571" s="143">
        <v>0</v>
      </c>
      <c r="K571" s="144"/>
      <c r="L571" s="32"/>
      <c r="M571" s="145" t="s">
        <v>1</v>
      </c>
      <c r="N571" s="146" t="s">
        <v>42</v>
      </c>
      <c r="P571" s="147">
        <f>O571*H571</f>
        <v>0</v>
      </c>
      <c r="Q571" s="147">
        <v>7.7299999999999999E-3</v>
      </c>
      <c r="R571" s="147">
        <f>Q571*H571</f>
        <v>1.1617416999999999</v>
      </c>
      <c r="S571" s="147">
        <v>0</v>
      </c>
      <c r="T571" s="148">
        <f>S571*H571</f>
        <v>0</v>
      </c>
      <c r="AR571" s="149" t="s">
        <v>155</v>
      </c>
      <c r="AT571" s="149" t="s">
        <v>157</v>
      </c>
      <c r="AU571" s="149" t="s">
        <v>89</v>
      </c>
      <c r="AY571" s="17" t="s">
        <v>156</v>
      </c>
      <c r="BE571" s="150">
        <f>IF(N571="základná",J571,0)</f>
        <v>0</v>
      </c>
      <c r="BF571" s="150">
        <f>IF(N571="znížená",J571,0)</f>
        <v>0</v>
      </c>
      <c r="BG571" s="150">
        <f>IF(N571="zákl. prenesená",J571,0)</f>
        <v>0</v>
      </c>
      <c r="BH571" s="150">
        <f>IF(N571="zníž. prenesená",J571,0)</f>
        <v>0</v>
      </c>
      <c r="BI571" s="150">
        <f>IF(N571="nulová",J571,0)</f>
        <v>0</v>
      </c>
      <c r="BJ571" s="17" t="s">
        <v>89</v>
      </c>
      <c r="BK571" s="150">
        <f>ROUND(I571*H571,2)</f>
        <v>0</v>
      </c>
      <c r="BL571" s="17" t="s">
        <v>155</v>
      </c>
      <c r="BM571" s="149" t="s">
        <v>2292</v>
      </c>
    </row>
    <row r="572" spans="2:65" s="12" customFormat="1">
      <c r="B572" s="158"/>
      <c r="D572" s="152" t="s">
        <v>160</v>
      </c>
      <c r="E572" s="159" t="s">
        <v>1</v>
      </c>
      <c r="F572" s="160" t="s">
        <v>1857</v>
      </c>
      <c r="H572" s="161">
        <v>150.29</v>
      </c>
      <c r="I572" s="162"/>
      <c r="L572" s="158"/>
      <c r="M572" s="163"/>
      <c r="T572" s="164"/>
      <c r="AT572" s="159" t="s">
        <v>160</v>
      </c>
      <c r="AU572" s="159" t="s">
        <v>89</v>
      </c>
      <c r="AV572" s="12" t="s">
        <v>89</v>
      </c>
      <c r="AW572" s="12" t="s">
        <v>31</v>
      </c>
      <c r="AX572" s="12" t="s">
        <v>76</v>
      </c>
      <c r="AY572" s="159" t="s">
        <v>156</v>
      </c>
    </row>
    <row r="573" spans="2:65" s="13" customFormat="1">
      <c r="B573" s="165"/>
      <c r="D573" s="152" t="s">
        <v>160</v>
      </c>
      <c r="E573" s="166" t="s">
        <v>1</v>
      </c>
      <c r="F573" s="167" t="s">
        <v>161</v>
      </c>
      <c r="H573" s="168">
        <v>150.29</v>
      </c>
      <c r="I573" s="169"/>
      <c r="L573" s="165"/>
      <c r="M573" s="170"/>
      <c r="T573" s="171"/>
      <c r="AT573" s="166" t="s">
        <v>160</v>
      </c>
      <c r="AU573" s="166" t="s">
        <v>89</v>
      </c>
      <c r="AV573" s="13" t="s">
        <v>155</v>
      </c>
      <c r="AW573" s="13" t="s">
        <v>31</v>
      </c>
      <c r="AX573" s="13" t="s">
        <v>82</v>
      </c>
      <c r="AY573" s="166" t="s">
        <v>156</v>
      </c>
    </row>
    <row r="574" spans="2:65" s="1" customFormat="1" ht="33" customHeight="1">
      <c r="B574" s="136"/>
      <c r="C574" s="137" t="s">
        <v>702</v>
      </c>
      <c r="D574" s="137" t="s">
        <v>157</v>
      </c>
      <c r="E574" s="138" t="s">
        <v>2293</v>
      </c>
      <c r="F574" s="139" t="s">
        <v>2294</v>
      </c>
      <c r="G574" s="140" t="s">
        <v>178</v>
      </c>
      <c r="H574" s="141">
        <v>85</v>
      </c>
      <c r="I574" s="142"/>
      <c r="J574" s="143">
        <v>0</v>
      </c>
      <c r="K574" s="144"/>
      <c r="L574" s="32"/>
      <c r="M574" s="145" t="s">
        <v>1</v>
      </c>
      <c r="N574" s="146" t="s">
        <v>42</v>
      </c>
      <c r="P574" s="147">
        <f>O574*H574</f>
        <v>0</v>
      </c>
      <c r="Q574" s="147">
        <v>1.9E-2</v>
      </c>
      <c r="R574" s="147">
        <f>Q574*H574</f>
        <v>1.615</v>
      </c>
      <c r="S574" s="147">
        <v>0</v>
      </c>
      <c r="T574" s="148">
        <f>S574*H574</f>
        <v>0</v>
      </c>
      <c r="AR574" s="149" t="s">
        <v>155</v>
      </c>
      <c r="AT574" s="149" t="s">
        <v>157</v>
      </c>
      <c r="AU574" s="149" t="s">
        <v>89</v>
      </c>
      <c r="AY574" s="17" t="s">
        <v>156</v>
      </c>
      <c r="BE574" s="150">
        <f>IF(N574="základná",J574,0)</f>
        <v>0</v>
      </c>
      <c r="BF574" s="150">
        <f>IF(N574="znížená",J574,0)</f>
        <v>0</v>
      </c>
      <c r="BG574" s="150">
        <f>IF(N574="zákl. prenesená",J574,0)</f>
        <v>0</v>
      </c>
      <c r="BH574" s="150">
        <f>IF(N574="zníž. prenesená",J574,0)</f>
        <v>0</v>
      </c>
      <c r="BI574" s="150">
        <f>IF(N574="nulová",J574,0)</f>
        <v>0</v>
      </c>
      <c r="BJ574" s="17" t="s">
        <v>89</v>
      </c>
      <c r="BK574" s="150">
        <f>ROUND(I574*H574,2)</f>
        <v>0</v>
      </c>
      <c r="BL574" s="17" t="s">
        <v>155</v>
      </c>
      <c r="BM574" s="149" t="s">
        <v>2295</v>
      </c>
    </row>
    <row r="575" spans="2:65" s="11" customFormat="1">
      <c r="B575" s="151"/>
      <c r="D575" s="152" t="s">
        <v>160</v>
      </c>
      <c r="E575" s="153" t="s">
        <v>1</v>
      </c>
      <c r="F575" s="154" t="s">
        <v>2296</v>
      </c>
      <c r="H575" s="153" t="s">
        <v>1</v>
      </c>
      <c r="I575" s="155"/>
      <c r="L575" s="151"/>
      <c r="M575" s="156"/>
      <c r="T575" s="157"/>
      <c r="AT575" s="153" t="s">
        <v>160</v>
      </c>
      <c r="AU575" s="153" t="s">
        <v>89</v>
      </c>
      <c r="AV575" s="11" t="s">
        <v>82</v>
      </c>
      <c r="AW575" s="11" t="s">
        <v>31</v>
      </c>
      <c r="AX575" s="11" t="s">
        <v>76</v>
      </c>
      <c r="AY575" s="153" t="s">
        <v>156</v>
      </c>
    </row>
    <row r="576" spans="2:65" s="12" customFormat="1">
      <c r="B576" s="158"/>
      <c r="D576" s="152" t="s">
        <v>160</v>
      </c>
      <c r="E576" s="159" t="s">
        <v>1</v>
      </c>
      <c r="F576" s="160" t="s">
        <v>1879</v>
      </c>
      <c r="H576" s="161">
        <v>85</v>
      </c>
      <c r="I576" s="162"/>
      <c r="L576" s="158"/>
      <c r="M576" s="163"/>
      <c r="T576" s="164"/>
      <c r="AT576" s="159" t="s">
        <v>160</v>
      </c>
      <c r="AU576" s="159" t="s">
        <v>89</v>
      </c>
      <c r="AV576" s="12" t="s">
        <v>89</v>
      </c>
      <c r="AW576" s="12" t="s">
        <v>31</v>
      </c>
      <c r="AX576" s="12" t="s">
        <v>76</v>
      </c>
      <c r="AY576" s="159" t="s">
        <v>156</v>
      </c>
    </row>
    <row r="577" spans="2:65" s="13" customFormat="1">
      <c r="B577" s="165"/>
      <c r="D577" s="152" t="s">
        <v>160</v>
      </c>
      <c r="E577" s="166" t="s">
        <v>1</v>
      </c>
      <c r="F577" s="167" t="s">
        <v>161</v>
      </c>
      <c r="H577" s="168">
        <v>85</v>
      </c>
      <c r="I577" s="169"/>
      <c r="L577" s="165"/>
      <c r="M577" s="170"/>
      <c r="T577" s="171"/>
      <c r="AT577" s="166" t="s">
        <v>160</v>
      </c>
      <c r="AU577" s="166" t="s">
        <v>89</v>
      </c>
      <c r="AV577" s="13" t="s">
        <v>155</v>
      </c>
      <c r="AW577" s="13" t="s">
        <v>31</v>
      </c>
      <c r="AX577" s="13" t="s">
        <v>82</v>
      </c>
      <c r="AY577" s="166" t="s">
        <v>156</v>
      </c>
    </row>
    <row r="578" spans="2:65" s="1" customFormat="1" ht="33" customHeight="1">
      <c r="B578" s="136"/>
      <c r="C578" s="137" t="s">
        <v>715</v>
      </c>
      <c r="D578" s="137" t="s">
        <v>157</v>
      </c>
      <c r="E578" s="138" t="s">
        <v>2297</v>
      </c>
      <c r="F578" s="139" t="s">
        <v>2298</v>
      </c>
      <c r="G578" s="140" t="s">
        <v>178</v>
      </c>
      <c r="H578" s="141">
        <v>100</v>
      </c>
      <c r="I578" s="142"/>
      <c r="J578" s="143">
        <v>0</v>
      </c>
      <c r="K578" s="144"/>
      <c r="L578" s="32"/>
      <c r="M578" s="145" t="s">
        <v>1</v>
      </c>
      <c r="N578" s="146" t="s">
        <v>42</v>
      </c>
      <c r="P578" s="147">
        <f>O578*H578</f>
        <v>0</v>
      </c>
      <c r="Q578" s="147">
        <v>3.09E-2</v>
      </c>
      <c r="R578" s="147">
        <f>Q578*H578</f>
        <v>3.09</v>
      </c>
      <c r="S578" s="147">
        <v>0</v>
      </c>
      <c r="T578" s="148">
        <f>S578*H578</f>
        <v>0</v>
      </c>
      <c r="AR578" s="149" t="s">
        <v>155</v>
      </c>
      <c r="AT578" s="149" t="s">
        <v>157</v>
      </c>
      <c r="AU578" s="149" t="s">
        <v>89</v>
      </c>
      <c r="AY578" s="17" t="s">
        <v>156</v>
      </c>
      <c r="BE578" s="150">
        <f>IF(N578="základná",J578,0)</f>
        <v>0</v>
      </c>
      <c r="BF578" s="150">
        <f>IF(N578="znížená",J578,0)</f>
        <v>0</v>
      </c>
      <c r="BG578" s="150">
        <f>IF(N578="zákl. prenesená",J578,0)</f>
        <v>0</v>
      </c>
      <c r="BH578" s="150">
        <f>IF(N578="zníž. prenesená",J578,0)</f>
        <v>0</v>
      </c>
      <c r="BI578" s="150">
        <f>IF(N578="nulová",J578,0)</f>
        <v>0</v>
      </c>
      <c r="BJ578" s="17" t="s">
        <v>89</v>
      </c>
      <c r="BK578" s="150">
        <f>ROUND(I578*H578,2)</f>
        <v>0</v>
      </c>
      <c r="BL578" s="17" t="s">
        <v>155</v>
      </c>
      <c r="BM578" s="149" t="s">
        <v>2299</v>
      </c>
    </row>
    <row r="579" spans="2:65" s="11" customFormat="1">
      <c r="B579" s="151"/>
      <c r="D579" s="152" t="s">
        <v>160</v>
      </c>
      <c r="E579" s="153" t="s">
        <v>1</v>
      </c>
      <c r="F579" s="154" t="s">
        <v>2300</v>
      </c>
      <c r="H579" s="153" t="s">
        <v>1</v>
      </c>
      <c r="I579" s="155"/>
      <c r="L579" s="151"/>
      <c r="M579" s="156"/>
      <c r="T579" s="157"/>
      <c r="AT579" s="153" t="s">
        <v>160</v>
      </c>
      <c r="AU579" s="153" t="s">
        <v>89</v>
      </c>
      <c r="AV579" s="11" t="s">
        <v>82</v>
      </c>
      <c r="AW579" s="11" t="s">
        <v>31</v>
      </c>
      <c r="AX579" s="11" t="s">
        <v>76</v>
      </c>
      <c r="AY579" s="153" t="s">
        <v>156</v>
      </c>
    </row>
    <row r="580" spans="2:65" s="11" customFormat="1">
      <c r="B580" s="151"/>
      <c r="D580" s="152" t="s">
        <v>160</v>
      </c>
      <c r="E580" s="153" t="s">
        <v>1</v>
      </c>
      <c r="F580" s="154" t="s">
        <v>2301</v>
      </c>
      <c r="H580" s="153" t="s">
        <v>1</v>
      </c>
      <c r="I580" s="155"/>
      <c r="L580" s="151"/>
      <c r="M580" s="156"/>
      <c r="T580" s="157"/>
      <c r="AT580" s="153" t="s">
        <v>160</v>
      </c>
      <c r="AU580" s="153" t="s">
        <v>89</v>
      </c>
      <c r="AV580" s="11" t="s">
        <v>82</v>
      </c>
      <c r="AW580" s="11" t="s">
        <v>31</v>
      </c>
      <c r="AX580" s="11" t="s">
        <v>76</v>
      </c>
      <c r="AY580" s="153" t="s">
        <v>156</v>
      </c>
    </row>
    <row r="581" spans="2:65" s="12" customFormat="1">
      <c r="B581" s="158"/>
      <c r="D581" s="152" t="s">
        <v>160</v>
      </c>
      <c r="E581" s="159" t="s">
        <v>1</v>
      </c>
      <c r="F581" s="160" t="s">
        <v>309</v>
      </c>
      <c r="H581" s="161">
        <v>100</v>
      </c>
      <c r="I581" s="162"/>
      <c r="L581" s="158"/>
      <c r="M581" s="163"/>
      <c r="T581" s="164"/>
      <c r="AT581" s="159" t="s">
        <v>160</v>
      </c>
      <c r="AU581" s="159" t="s">
        <v>89</v>
      </c>
      <c r="AV581" s="12" t="s">
        <v>89</v>
      </c>
      <c r="AW581" s="12" t="s">
        <v>31</v>
      </c>
      <c r="AX581" s="12" t="s">
        <v>76</v>
      </c>
      <c r="AY581" s="159" t="s">
        <v>156</v>
      </c>
    </row>
    <row r="582" spans="2:65" s="13" customFormat="1">
      <c r="B582" s="165"/>
      <c r="D582" s="152" t="s">
        <v>160</v>
      </c>
      <c r="E582" s="166" t="s">
        <v>1</v>
      </c>
      <c r="F582" s="167" t="s">
        <v>161</v>
      </c>
      <c r="H582" s="168">
        <v>100</v>
      </c>
      <c r="I582" s="169"/>
      <c r="L582" s="165"/>
      <c r="M582" s="170"/>
      <c r="T582" s="171"/>
      <c r="AT582" s="166" t="s">
        <v>160</v>
      </c>
      <c r="AU582" s="166" t="s">
        <v>89</v>
      </c>
      <c r="AV582" s="13" t="s">
        <v>155</v>
      </c>
      <c r="AW582" s="13" t="s">
        <v>31</v>
      </c>
      <c r="AX582" s="13" t="s">
        <v>82</v>
      </c>
      <c r="AY582" s="166" t="s">
        <v>156</v>
      </c>
    </row>
    <row r="583" spans="2:65" s="10" customFormat="1" ht="22.9" customHeight="1">
      <c r="B583" s="126"/>
      <c r="D583" s="127" t="s">
        <v>75</v>
      </c>
      <c r="E583" s="191" t="s">
        <v>2302</v>
      </c>
      <c r="F583" s="191" t="s">
        <v>2303</v>
      </c>
      <c r="I583" s="129"/>
      <c r="J583" s="192">
        <v>0</v>
      </c>
      <c r="L583" s="126"/>
      <c r="M583" s="131"/>
      <c r="P583" s="132">
        <f>SUM(P584:P996)</f>
        <v>0</v>
      </c>
      <c r="R583" s="132">
        <f>SUM(R584:R996)</f>
        <v>91.37100135</v>
      </c>
      <c r="T583" s="133">
        <f>SUM(T584:T996)</f>
        <v>0</v>
      </c>
      <c r="AR583" s="127" t="s">
        <v>82</v>
      </c>
      <c r="AT583" s="134" t="s">
        <v>75</v>
      </c>
      <c r="AU583" s="134" t="s">
        <v>82</v>
      </c>
      <c r="AY583" s="127" t="s">
        <v>156</v>
      </c>
      <c r="BK583" s="135">
        <f>SUM(BK584:BK996)</f>
        <v>0</v>
      </c>
    </row>
    <row r="584" spans="2:65" s="1" customFormat="1" ht="33" customHeight="1">
      <c r="B584" s="136"/>
      <c r="C584" s="137" t="s">
        <v>731</v>
      </c>
      <c r="D584" s="137" t="s">
        <v>157</v>
      </c>
      <c r="E584" s="138" t="s">
        <v>2304</v>
      </c>
      <c r="F584" s="139" t="s">
        <v>2305</v>
      </c>
      <c r="G584" s="140" t="s">
        <v>396</v>
      </c>
      <c r="H584" s="141">
        <v>300</v>
      </c>
      <c r="I584" s="142"/>
      <c r="J584" s="143">
        <v>0</v>
      </c>
      <c r="K584" s="144"/>
      <c r="L584" s="32"/>
      <c r="M584" s="145" t="s">
        <v>1</v>
      </c>
      <c r="N584" s="146" t="s">
        <v>42</v>
      </c>
      <c r="P584" s="147">
        <f>O584*H584</f>
        <v>0</v>
      </c>
      <c r="Q584" s="147">
        <v>1.92E-3</v>
      </c>
      <c r="R584" s="147">
        <f>Q584*H584</f>
        <v>0.57600000000000007</v>
      </c>
      <c r="S584" s="147">
        <v>0</v>
      </c>
      <c r="T584" s="148">
        <f>S584*H584</f>
        <v>0</v>
      </c>
      <c r="AR584" s="149" t="s">
        <v>155</v>
      </c>
      <c r="AT584" s="149" t="s">
        <v>157</v>
      </c>
      <c r="AU584" s="149" t="s">
        <v>89</v>
      </c>
      <c r="AY584" s="17" t="s">
        <v>156</v>
      </c>
      <c r="BE584" s="150">
        <f>IF(N584="základná",J584,0)</f>
        <v>0</v>
      </c>
      <c r="BF584" s="150">
        <f>IF(N584="znížená",J584,0)</f>
        <v>0</v>
      </c>
      <c r="BG584" s="150">
        <f>IF(N584="zákl. prenesená",J584,0)</f>
        <v>0</v>
      </c>
      <c r="BH584" s="150">
        <f>IF(N584="zníž. prenesená",J584,0)</f>
        <v>0</v>
      </c>
      <c r="BI584" s="150">
        <f>IF(N584="nulová",J584,0)</f>
        <v>0</v>
      </c>
      <c r="BJ584" s="17" t="s">
        <v>89</v>
      </c>
      <c r="BK584" s="150">
        <f>ROUND(I584*H584,2)</f>
        <v>0</v>
      </c>
      <c r="BL584" s="17" t="s">
        <v>155</v>
      </c>
      <c r="BM584" s="149" t="s">
        <v>2306</v>
      </c>
    </row>
    <row r="585" spans="2:65" s="11" customFormat="1" ht="33.75">
      <c r="B585" s="151"/>
      <c r="D585" s="152" t="s">
        <v>160</v>
      </c>
      <c r="E585" s="153" t="s">
        <v>1</v>
      </c>
      <c r="F585" s="154" t="s">
        <v>2307</v>
      </c>
      <c r="H585" s="153" t="s">
        <v>1</v>
      </c>
      <c r="I585" s="155"/>
      <c r="L585" s="151"/>
      <c r="M585" s="156"/>
      <c r="T585" s="157"/>
      <c r="AT585" s="153" t="s">
        <v>160</v>
      </c>
      <c r="AU585" s="153" t="s">
        <v>89</v>
      </c>
      <c r="AV585" s="11" t="s">
        <v>82</v>
      </c>
      <c r="AW585" s="11" t="s">
        <v>31</v>
      </c>
      <c r="AX585" s="11" t="s">
        <v>76</v>
      </c>
      <c r="AY585" s="153" t="s">
        <v>156</v>
      </c>
    </row>
    <row r="586" spans="2:65" s="11" customFormat="1">
      <c r="B586" s="151"/>
      <c r="D586" s="152" t="s">
        <v>160</v>
      </c>
      <c r="E586" s="153" t="s">
        <v>1</v>
      </c>
      <c r="F586" s="154" t="s">
        <v>2308</v>
      </c>
      <c r="H586" s="153" t="s">
        <v>1</v>
      </c>
      <c r="I586" s="155"/>
      <c r="L586" s="151"/>
      <c r="M586" s="156"/>
      <c r="T586" s="157"/>
      <c r="AT586" s="153" t="s">
        <v>160</v>
      </c>
      <c r="AU586" s="153" t="s">
        <v>89</v>
      </c>
      <c r="AV586" s="11" t="s">
        <v>82</v>
      </c>
      <c r="AW586" s="11" t="s">
        <v>31</v>
      </c>
      <c r="AX586" s="11" t="s">
        <v>76</v>
      </c>
      <c r="AY586" s="153" t="s">
        <v>156</v>
      </c>
    </row>
    <row r="587" spans="2:65" s="11" customFormat="1">
      <c r="B587" s="151"/>
      <c r="D587" s="152" t="s">
        <v>160</v>
      </c>
      <c r="E587" s="153" t="s">
        <v>1</v>
      </c>
      <c r="F587" s="154" t="s">
        <v>2309</v>
      </c>
      <c r="H587" s="153" t="s">
        <v>1</v>
      </c>
      <c r="I587" s="155"/>
      <c r="L587" s="151"/>
      <c r="M587" s="156"/>
      <c r="T587" s="157"/>
      <c r="AT587" s="153" t="s">
        <v>160</v>
      </c>
      <c r="AU587" s="153" t="s">
        <v>89</v>
      </c>
      <c r="AV587" s="11" t="s">
        <v>82</v>
      </c>
      <c r="AW587" s="11" t="s">
        <v>31</v>
      </c>
      <c r="AX587" s="11" t="s">
        <v>76</v>
      </c>
      <c r="AY587" s="153" t="s">
        <v>156</v>
      </c>
    </row>
    <row r="588" spans="2:65" s="12" customFormat="1">
      <c r="B588" s="158"/>
      <c r="D588" s="152" t="s">
        <v>160</v>
      </c>
      <c r="E588" s="159" t="s">
        <v>1</v>
      </c>
      <c r="F588" s="160" t="s">
        <v>309</v>
      </c>
      <c r="H588" s="161">
        <v>100</v>
      </c>
      <c r="I588" s="162"/>
      <c r="L588" s="158"/>
      <c r="M588" s="163"/>
      <c r="T588" s="164"/>
      <c r="AT588" s="159" t="s">
        <v>160</v>
      </c>
      <c r="AU588" s="159" t="s">
        <v>89</v>
      </c>
      <c r="AV588" s="12" t="s">
        <v>89</v>
      </c>
      <c r="AW588" s="12" t="s">
        <v>31</v>
      </c>
      <c r="AX588" s="12" t="s">
        <v>76</v>
      </c>
      <c r="AY588" s="159" t="s">
        <v>156</v>
      </c>
    </row>
    <row r="589" spans="2:65" s="12" customFormat="1">
      <c r="B589" s="158"/>
      <c r="D589" s="152" t="s">
        <v>160</v>
      </c>
      <c r="E589" s="159" t="s">
        <v>1</v>
      </c>
      <c r="F589" s="160" t="s">
        <v>309</v>
      </c>
      <c r="H589" s="161">
        <v>100</v>
      </c>
      <c r="I589" s="162"/>
      <c r="L589" s="158"/>
      <c r="M589" s="163"/>
      <c r="T589" s="164"/>
      <c r="AT589" s="159" t="s">
        <v>160</v>
      </c>
      <c r="AU589" s="159" t="s">
        <v>89</v>
      </c>
      <c r="AV589" s="12" t="s">
        <v>89</v>
      </c>
      <c r="AW589" s="12" t="s">
        <v>31</v>
      </c>
      <c r="AX589" s="12" t="s">
        <v>76</v>
      </c>
      <c r="AY589" s="159" t="s">
        <v>156</v>
      </c>
    </row>
    <row r="590" spans="2:65" s="12" customFormat="1">
      <c r="B590" s="158"/>
      <c r="D590" s="152" t="s">
        <v>160</v>
      </c>
      <c r="E590" s="159" t="s">
        <v>1</v>
      </c>
      <c r="F590" s="160" t="s">
        <v>309</v>
      </c>
      <c r="H590" s="161">
        <v>100</v>
      </c>
      <c r="I590" s="162"/>
      <c r="L590" s="158"/>
      <c r="M590" s="163"/>
      <c r="T590" s="164"/>
      <c r="AT590" s="159" t="s">
        <v>160</v>
      </c>
      <c r="AU590" s="159" t="s">
        <v>89</v>
      </c>
      <c r="AV590" s="12" t="s">
        <v>89</v>
      </c>
      <c r="AW590" s="12" t="s">
        <v>31</v>
      </c>
      <c r="AX590" s="12" t="s">
        <v>76</v>
      </c>
      <c r="AY590" s="159" t="s">
        <v>156</v>
      </c>
    </row>
    <row r="591" spans="2:65" s="13" customFormat="1">
      <c r="B591" s="165"/>
      <c r="D591" s="152" t="s">
        <v>160</v>
      </c>
      <c r="E591" s="166" t="s">
        <v>1</v>
      </c>
      <c r="F591" s="167" t="s">
        <v>2310</v>
      </c>
      <c r="H591" s="168">
        <v>300</v>
      </c>
      <c r="I591" s="169"/>
      <c r="L591" s="165"/>
      <c r="M591" s="170"/>
      <c r="T591" s="171"/>
      <c r="AT591" s="166" t="s">
        <v>160</v>
      </c>
      <c r="AU591" s="166" t="s">
        <v>89</v>
      </c>
      <c r="AV591" s="13" t="s">
        <v>155</v>
      </c>
      <c r="AW591" s="13" t="s">
        <v>31</v>
      </c>
      <c r="AX591" s="13" t="s">
        <v>82</v>
      </c>
      <c r="AY591" s="166" t="s">
        <v>156</v>
      </c>
    </row>
    <row r="592" spans="2:65" s="1" customFormat="1" ht="24.2" customHeight="1">
      <c r="B592" s="136"/>
      <c r="C592" s="137" t="s">
        <v>749</v>
      </c>
      <c r="D592" s="137" t="s">
        <v>157</v>
      </c>
      <c r="E592" s="138" t="s">
        <v>2311</v>
      </c>
      <c r="F592" s="139" t="s">
        <v>2312</v>
      </c>
      <c r="G592" s="140" t="s">
        <v>178</v>
      </c>
      <c r="H592" s="141">
        <v>193.90799999999999</v>
      </c>
      <c r="I592" s="142"/>
      <c r="J592" s="143">
        <v>0</v>
      </c>
      <c r="K592" s="144"/>
      <c r="L592" s="32"/>
      <c r="M592" s="145" t="s">
        <v>1</v>
      </c>
      <c r="N592" s="146" t="s">
        <v>42</v>
      </c>
      <c r="P592" s="147">
        <f>O592*H592</f>
        <v>0</v>
      </c>
      <c r="Q592" s="147">
        <v>4.0000000000000002E-4</v>
      </c>
      <c r="R592" s="147">
        <f>Q592*H592</f>
        <v>7.7563199999999999E-2</v>
      </c>
      <c r="S592" s="147">
        <v>0</v>
      </c>
      <c r="T592" s="148">
        <f>S592*H592</f>
        <v>0</v>
      </c>
      <c r="AR592" s="149" t="s">
        <v>155</v>
      </c>
      <c r="AT592" s="149" t="s">
        <v>157</v>
      </c>
      <c r="AU592" s="149" t="s">
        <v>89</v>
      </c>
      <c r="AY592" s="17" t="s">
        <v>156</v>
      </c>
      <c r="BE592" s="150">
        <f>IF(N592="základná",J592,0)</f>
        <v>0</v>
      </c>
      <c r="BF592" s="150">
        <f>IF(N592="znížená",J592,0)</f>
        <v>0</v>
      </c>
      <c r="BG592" s="150">
        <f>IF(N592="zákl. prenesená",J592,0)</f>
        <v>0</v>
      </c>
      <c r="BH592" s="150">
        <f>IF(N592="zníž. prenesená",J592,0)</f>
        <v>0</v>
      </c>
      <c r="BI592" s="150">
        <f>IF(N592="nulová",J592,0)</f>
        <v>0</v>
      </c>
      <c r="BJ592" s="17" t="s">
        <v>89</v>
      </c>
      <c r="BK592" s="150">
        <f>ROUND(I592*H592,2)</f>
        <v>0</v>
      </c>
      <c r="BL592" s="17" t="s">
        <v>155</v>
      </c>
      <c r="BM592" s="149" t="s">
        <v>2313</v>
      </c>
    </row>
    <row r="593" spans="2:65" s="12" customFormat="1">
      <c r="B593" s="158"/>
      <c r="D593" s="152" t="s">
        <v>160</v>
      </c>
      <c r="E593" s="159" t="s">
        <v>1</v>
      </c>
      <c r="F593" s="160" t="s">
        <v>2314</v>
      </c>
      <c r="H593" s="161">
        <v>71.614999999999995</v>
      </c>
      <c r="I593" s="162"/>
      <c r="L593" s="158"/>
      <c r="M593" s="163"/>
      <c r="T593" s="164"/>
      <c r="AT593" s="159" t="s">
        <v>160</v>
      </c>
      <c r="AU593" s="159" t="s">
        <v>89</v>
      </c>
      <c r="AV593" s="12" t="s">
        <v>89</v>
      </c>
      <c r="AW593" s="12" t="s">
        <v>31</v>
      </c>
      <c r="AX593" s="12" t="s">
        <v>76</v>
      </c>
      <c r="AY593" s="159" t="s">
        <v>156</v>
      </c>
    </row>
    <row r="594" spans="2:65" s="12" customFormat="1">
      <c r="B594" s="158"/>
      <c r="D594" s="152" t="s">
        <v>160</v>
      </c>
      <c r="E594" s="159" t="s">
        <v>1</v>
      </c>
      <c r="F594" s="160" t="s">
        <v>2315</v>
      </c>
      <c r="H594" s="161">
        <v>64.575999999999993</v>
      </c>
      <c r="I594" s="162"/>
      <c r="L594" s="158"/>
      <c r="M594" s="163"/>
      <c r="T594" s="164"/>
      <c r="AT594" s="159" t="s">
        <v>160</v>
      </c>
      <c r="AU594" s="159" t="s">
        <v>89</v>
      </c>
      <c r="AV594" s="12" t="s">
        <v>89</v>
      </c>
      <c r="AW594" s="12" t="s">
        <v>31</v>
      </c>
      <c r="AX594" s="12" t="s">
        <v>76</v>
      </c>
      <c r="AY594" s="159" t="s">
        <v>156</v>
      </c>
    </row>
    <row r="595" spans="2:65" s="12" customFormat="1">
      <c r="B595" s="158"/>
      <c r="D595" s="152" t="s">
        <v>160</v>
      </c>
      <c r="E595" s="159" t="s">
        <v>1</v>
      </c>
      <c r="F595" s="160" t="s">
        <v>2316</v>
      </c>
      <c r="H595" s="161">
        <v>57.716999999999999</v>
      </c>
      <c r="I595" s="162"/>
      <c r="L595" s="158"/>
      <c r="M595" s="163"/>
      <c r="T595" s="164"/>
      <c r="AT595" s="159" t="s">
        <v>160</v>
      </c>
      <c r="AU595" s="159" t="s">
        <v>89</v>
      </c>
      <c r="AV595" s="12" t="s">
        <v>89</v>
      </c>
      <c r="AW595" s="12" t="s">
        <v>31</v>
      </c>
      <c r="AX595" s="12" t="s">
        <v>76</v>
      </c>
      <c r="AY595" s="159" t="s">
        <v>156</v>
      </c>
    </row>
    <row r="596" spans="2:65" s="13" customFormat="1">
      <c r="B596" s="165"/>
      <c r="D596" s="152" t="s">
        <v>160</v>
      </c>
      <c r="E596" s="166" t="s">
        <v>1</v>
      </c>
      <c r="F596" s="167" t="s">
        <v>161</v>
      </c>
      <c r="H596" s="168">
        <v>193.90799999999999</v>
      </c>
      <c r="I596" s="169"/>
      <c r="L596" s="165"/>
      <c r="M596" s="170"/>
      <c r="T596" s="171"/>
      <c r="AT596" s="166" t="s">
        <v>160</v>
      </c>
      <c r="AU596" s="166" t="s">
        <v>89</v>
      </c>
      <c r="AV596" s="13" t="s">
        <v>155</v>
      </c>
      <c r="AW596" s="13" t="s">
        <v>31</v>
      </c>
      <c r="AX596" s="13" t="s">
        <v>82</v>
      </c>
      <c r="AY596" s="166" t="s">
        <v>156</v>
      </c>
    </row>
    <row r="597" spans="2:65" s="1" customFormat="1" ht="37.9" customHeight="1">
      <c r="B597" s="136"/>
      <c r="C597" s="137" t="s">
        <v>756</v>
      </c>
      <c r="D597" s="137" t="s">
        <v>157</v>
      </c>
      <c r="E597" s="138" t="s">
        <v>2317</v>
      </c>
      <c r="F597" s="139" t="s">
        <v>2318</v>
      </c>
      <c r="G597" s="140" t="s">
        <v>178</v>
      </c>
      <c r="H597" s="141">
        <v>1939.08</v>
      </c>
      <c r="I597" s="142"/>
      <c r="J597" s="143">
        <v>0</v>
      </c>
      <c r="K597" s="144"/>
      <c r="L597" s="32"/>
      <c r="M597" s="145" t="s">
        <v>1</v>
      </c>
      <c r="N597" s="146" t="s">
        <v>42</v>
      </c>
      <c r="P597" s="147">
        <f>O597*H597</f>
        <v>0</v>
      </c>
      <c r="Q597" s="147">
        <v>3.81E-3</v>
      </c>
      <c r="R597" s="147">
        <f>Q597*H597</f>
        <v>7.3878947999999998</v>
      </c>
      <c r="S597" s="147">
        <v>0</v>
      </c>
      <c r="T597" s="148">
        <f>S597*H597</f>
        <v>0</v>
      </c>
      <c r="AR597" s="149" t="s">
        <v>155</v>
      </c>
      <c r="AT597" s="149" t="s">
        <v>157</v>
      </c>
      <c r="AU597" s="149" t="s">
        <v>89</v>
      </c>
      <c r="AY597" s="17" t="s">
        <v>156</v>
      </c>
      <c r="BE597" s="150">
        <f>IF(N597="základná",J597,0)</f>
        <v>0</v>
      </c>
      <c r="BF597" s="150">
        <f>IF(N597="znížená",J597,0)</f>
        <v>0</v>
      </c>
      <c r="BG597" s="150">
        <f>IF(N597="zákl. prenesená",J597,0)</f>
        <v>0</v>
      </c>
      <c r="BH597" s="150">
        <f>IF(N597="zníž. prenesená",J597,0)</f>
        <v>0</v>
      </c>
      <c r="BI597" s="150">
        <f>IF(N597="nulová",J597,0)</f>
        <v>0</v>
      </c>
      <c r="BJ597" s="17" t="s">
        <v>89</v>
      </c>
      <c r="BK597" s="150">
        <f>ROUND(I597*H597,2)</f>
        <v>0</v>
      </c>
      <c r="BL597" s="17" t="s">
        <v>155</v>
      </c>
      <c r="BM597" s="149" t="s">
        <v>2319</v>
      </c>
    </row>
    <row r="598" spans="2:65" s="11" customFormat="1">
      <c r="B598" s="151"/>
      <c r="D598" s="152" t="s">
        <v>160</v>
      </c>
      <c r="E598" s="153" t="s">
        <v>1</v>
      </c>
      <c r="F598" s="154" t="s">
        <v>2320</v>
      </c>
      <c r="H598" s="153" t="s">
        <v>1</v>
      </c>
      <c r="I598" s="155"/>
      <c r="L598" s="151"/>
      <c r="M598" s="156"/>
      <c r="T598" s="157"/>
      <c r="AT598" s="153" t="s">
        <v>160</v>
      </c>
      <c r="AU598" s="153" t="s">
        <v>89</v>
      </c>
      <c r="AV598" s="11" t="s">
        <v>82</v>
      </c>
      <c r="AW598" s="11" t="s">
        <v>31</v>
      </c>
      <c r="AX598" s="11" t="s">
        <v>76</v>
      </c>
      <c r="AY598" s="153" t="s">
        <v>156</v>
      </c>
    </row>
    <row r="599" spans="2:65" s="11" customFormat="1" ht="22.5">
      <c r="B599" s="151"/>
      <c r="D599" s="152" t="s">
        <v>160</v>
      </c>
      <c r="E599" s="153" t="s">
        <v>1</v>
      </c>
      <c r="F599" s="154" t="s">
        <v>2321</v>
      </c>
      <c r="H599" s="153" t="s">
        <v>1</v>
      </c>
      <c r="I599" s="155"/>
      <c r="L599" s="151"/>
      <c r="M599" s="156"/>
      <c r="T599" s="157"/>
      <c r="AT599" s="153" t="s">
        <v>160</v>
      </c>
      <c r="AU599" s="153" t="s">
        <v>89</v>
      </c>
      <c r="AV599" s="11" t="s">
        <v>82</v>
      </c>
      <c r="AW599" s="11" t="s">
        <v>31</v>
      </c>
      <c r="AX599" s="11" t="s">
        <v>76</v>
      </c>
      <c r="AY599" s="153" t="s">
        <v>156</v>
      </c>
    </row>
    <row r="600" spans="2:65" s="11" customFormat="1">
      <c r="B600" s="151"/>
      <c r="D600" s="152" t="s">
        <v>160</v>
      </c>
      <c r="E600" s="153" t="s">
        <v>1</v>
      </c>
      <c r="F600" s="154" t="s">
        <v>2322</v>
      </c>
      <c r="H600" s="153" t="s">
        <v>1</v>
      </c>
      <c r="I600" s="155"/>
      <c r="L600" s="151"/>
      <c r="M600" s="156"/>
      <c r="T600" s="157"/>
      <c r="AT600" s="153" t="s">
        <v>160</v>
      </c>
      <c r="AU600" s="153" t="s">
        <v>89</v>
      </c>
      <c r="AV600" s="11" t="s">
        <v>82</v>
      </c>
      <c r="AW600" s="11" t="s">
        <v>31</v>
      </c>
      <c r="AX600" s="11" t="s">
        <v>76</v>
      </c>
      <c r="AY600" s="153" t="s">
        <v>156</v>
      </c>
    </row>
    <row r="601" spans="2:65" s="11" customFormat="1">
      <c r="B601" s="151"/>
      <c r="D601" s="152" t="s">
        <v>160</v>
      </c>
      <c r="E601" s="153" t="s">
        <v>1</v>
      </c>
      <c r="F601" s="154" t="s">
        <v>2323</v>
      </c>
      <c r="H601" s="153" t="s">
        <v>1</v>
      </c>
      <c r="I601" s="155"/>
      <c r="L601" s="151"/>
      <c r="M601" s="156"/>
      <c r="T601" s="157"/>
      <c r="AT601" s="153" t="s">
        <v>160</v>
      </c>
      <c r="AU601" s="153" t="s">
        <v>89</v>
      </c>
      <c r="AV601" s="11" t="s">
        <v>82</v>
      </c>
      <c r="AW601" s="11" t="s">
        <v>31</v>
      </c>
      <c r="AX601" s="11" t="s">
        <v>76</v>
      </c>
      <c r="AY601" s="153" t="s">
        <v>156</v>
      </c>
    </row>
    <row r="602" spans="2:65" s="11" customFormat="1">
      <c r="B602" s="151"/>
      <c r="D602" s="152" t="s">
        <v>160</v>
      </c>
      <c r="E602" s="153" t="s">
        <v>1</v>
      </c>
      <c r="F602" s="154" t="s">
        <v>2324</v>
      </c>
      <c r="H602" s="153" t="s">
        <v>1</v>
      </c>
      <c r="I602" s="155"/>
      <c r="L602" s="151"/>
      <c r="M602" s="156"/>
      <c r="T602" s="157"/>
      <c r="AT602" s="153" t="s">
        <v>160</v>
      </c>
      <c r="AU602" s="153" t="s">
        <v>89</v>
      </c>
      <c r="AV602" s="11" t="s">
        <v>82</v>
      </c>
      <c r="AW602" s="11" t="s">
        <v>31</v>
      </c>
      <c r="AX602" s="11" t="s">
        <v>76</v>
      </c>
      <c r="AY602" s="153" t="s">
        <v>156</v>
      </c>
    </row>
    <row r="603" spans="2:65" s="11" customFormat="1">
      <c r="B603" s="151"/>
      <c r="D603" s="152" t="s">
        <v>160</v>
      </c>
      <c r="E603" s="153" t="s">
        <v>1</v>
      </c>
      <c r="F603" s="154" t="s">
        <v>2322</v>
      </c>
      <c r="H603" s="153" t="s">
        <v>1</v>
      </c>
      <c r="I603" s="155"/>
      <c r="L603" s="151"/>
      <c r="M603" s="156"/>
      <c r="T603" s="157"/>
      <c r="AT603" s="153" t="s">
        <v>160</v>
      </c>
      <c r="AU603" s="153" t="s">
        <v>89</v>
      </c>
      <c r="AV603" s="11" t="s">
        <v>82</v>
      </c>
      <c r="AW603" s="11" t="s">
        <v>31</v>
      </c>
      <c r="AX603" s="11" t="s">
        <v>76</v>
      </c>
      <c r="AY603" s="153" t="s">
        <v>156</v>
      </c>
    </row>
    <row r="604" spans="2:65" s="11" customFormat="1">
      <c r="B604" s="151"/>
      <c r="D604" s="152" t="s">
        <v>160</v>
      </c>
      <c r="E604" s="153" t="s">
        <v>1</v>
      </c>
      <c r="F604" s="154" t="s">
        <v>2325</v>
      </c>
      <c r="H604" s="153" t="s">
        <v>1</v>
      </c>
      <c r="I604" s="155"/>
      <c r="L604" s="151"/>
      <c r="M604" s="156"/>
      <c r="T604" s="157"/>
      <c r="AT604" s="153" t="s">
        <v>160</v>
      </c>
      <c r="AU604" s="153" t="s">
        <v>89</v>
      </c>
      <c r="AV604" s="11" t="s">
        <v>82</v>
      </c>
      <c r="AW604" s="11" t="s">
        <v>31</v>
      </c>
      <c r="AX604" s="11" t="s">
        <v>76</v>
      </c>
      <c r="AY604" s="153" t="s">
        <v>156</v>
      </c>
    </row>
    <row r="605" spans="2:65" s="12" customFormat="1">
      <c r="B605" s="158"/>
      <c r="D605" s="152" t="s">
        <v>160</v>
      </c>
      <c r="E605" s="159" t="s">
        <v>1</v>
      </c>
      <c r="F605" s="160" t="s">
        <v>1864</v>
      </c>
      <c r="H605" s="161">
        <v>716.15</v>
      </c>
      <c r="I605" s="162"/>
      <c r="L605" s="158"/>
      <c r="M605" s="163"/>
      <c r="T605" s="164"/>
      <c r="AT605" s="159" t="s">
        <v>160</v>
      </c>
      <c r="AU605" s="159" t="s">
        <v>89</v>
      </c>
      <c r="AV605" s="12" t="s">
        <v>89</v>
      </c>
      <c r="AW605" s="12" t="s">
        <v>31</v>
      </c>
      <c r="AX605" s="12" t="s">
        <v>76</v>
      </c>
      <c r="AY605" s="159" t="s">
        <v>156</v>
      </c>
    </row>
    <row r="606" spans="2:65" s="12" customFormat="1">
      <c r="B606" s="158"/>
      <c r="D606" s="152" t="s">
        <v>160</v>
      </c>
      <c r="E606" s="159" t="s">
        <v>1</v>
      </c>
      <c r="F606" s="160" t="s">
        <v>1902</v>
      </c>
      <c r="H606" s="161">
        <v>645.76</v>
      </c>
      <c r="I606" s="162"/>
      <c r="L606" s="158"/>
      <c r="M606" s="163"/>
      <c r="T606" s="164"/>
      <c r="AT606" s="159" t="s">
        <v>160</v>
      </c>
      <c r="AU606" s="159" t="s">
        <v>89</v>
      </c>
      <c r="AV606" s="12" t="s">
        <v>89</v>
      </c>
      <c r="AW606" s="12" t="s">
        <v>31</v>
      </c>
      <c r="AX606" s="12" t="s">
        <v>76</v>
      </c>
      <c r="AY606" s="159" t="s">
        <v>156</v>
      </c>
    </row>
    <row r="607" spans="2:65" s="12" customFormat="1">
      <c r="B607" s="158"/>
      <c r="D607" s="152" t="s">
        <v>160</v>
      </c>
      <c r="E607" s="159" t="s">
        <v>1</v>
      </c>
      <c r="F607" s="160" t="s">
        <v>1920</v>
      </c>
      <c r="H607" s="161">
        <v>577.16999999999996</v>
      </c>
      <c r="I607" s="162"/>
      <c r="L607" s="158"/>
      <c r="M607" s="163"/>
      <c r="T607" s="164"/>
      <c r="AT607" s="159" t="s">
        <v>160</v>
      </c>
      <c r="AU607" s="159" t="s">
        <v>89</v>
      </c>
      <c r="AV607" s="12" t="s">
        <v>89</v>
      </c>
      <c r="AW607" s="12" t="s">
        <v>31</v>
      </c>
      <c r="AX607" s="12" t="s">
        <v>76</v>
      </c>
      <c r="AY607" s="159" t="s">
        <v>156</v>
      </c>
    </row>
    <row r="608" spans="2:65" s="13" customFormat="1">
      <c r="B608" s="165"/>
      <c r="D608" s="152" t="s">
        <v>160</v>
      </c>
      <c r="E608" s="166" t="s">
        <v>2326</v>
      </c>
      <c r="F608" s="167" t="s">
        <v>161</v>
      </c>
      <c r="H608" s="168">
        <v>1939.08</v>
      </c>
      <c r="I608" s="169"/>
      <c r="L608" s="165"/>
      <c r="M608" s="170"/>
      <c r="T608" s="171"/>
      <c r="AT608" s="166" t="s">
        <v>160</v>
      </c>
      <c r="AU608" s="166" t="s">
        <v>89</v>
      </c>
      <c r="AV608" s="13" t="s">
        <v>155</v>
      </c>
      <c r="AW608" s="13" t="s">
        <v>31</v>
      </c>
      <c r="AX608" s="13" t="s">
        <v>82</v>
      </c>
      <c r="AY608" s="166" t="s">
        <v>156</v>
      </c>
    </row>
    <row r="609" spans="2:65" s="1" customFormat="1" ht="37.9" customHeight="1">
      <c r="B609" s="136"/>
      <c r="C609" s="137" t="s">
        <v>764</v>
      </c>
      <c r="D609" s="137" t="s">
        <v>157</v>
      </c>
      <c r="E609" s="138" t="s">
        <v>2327</v>
      </c>
      <c r="F609" s="139" t="s">
        <v>2328</v>
      </c>
      <c r="G609" s="140" t="s">
        <v>178</v>
      </c>
      <c r="H609" s="141">
        <v>150</v>
      </c>
      <c r="I609" s="142"/>
      <c r="J609" s="143">
        <v>0</v>
      </c>
      <c r="K609" s="144"/>
      <c r="L609" s="32"/>
      <c r="M609" s="145" t="s">
        <v>1</v>
      </c>
      <c r="N609" s="146" t="s">
        <v>42</v>
      </c>
      <c r="P609" s="147">
        <f>O609*H609</f>
        <v>0</v>
      </c>
      <c r="Q609" s="147">
        <v>4.0009999999999997E-2</v>
      </c>
      <c r="R609" s="147">
        <f>Q609*H609</f>
        <v>6.0014999999999992</v>
      </c>
      <c r="S609" s="147">
        <v>0</v>
      </c>
      <c r="T609" s="148">
        <f>S609*H609</f>
        <v>0</v>
      </c>
      <c r="AR609" s="149" t="s">
        <v>155</v>
      </c>
      <c r="AT609" s="149" t="s">
        <v>157</v>
      </c>
      <c r="AU609" s="149" t="s">
        <v>89</v>
      </c>
      <c r="AY609" s="17" t="s">
        <v>156</v>
      </c>
      <c r="BE609" s="150">
        <f>IF(N609="základná",J609,0)</f>
        <v>0</v>
      </c>
      <c r="BF609" s="150">
        <f>IF(N609="znížená",J609,0)</f>
        <v>0</v>
      </c>
      <c r="BG609" s="150">
        <f>IF(N609="zákl. prenesená",J609,0)</f>
        <v>0</v>
      </c>
      <c r="BH609" s="150">
        <f>IF(N609="zníž. prenesená",J609,0)</f>
        <v>0</v>
      </c>
      <c r="BI609" s="150">
        <f>IF(N609="nulová",J609,0)</f>
        <v>0</v>
      </c>
      <c r="BJ609" s="17" t="s">
        <v>89</v>
      </c>
      <c r="BK609" s="150">
        <f>ROUND(I609*H609,2)</f>
        <v>0</v>
      </c>
      <c r="BL609" s="17" t="s">
        <v>155</v>
      </c>
      <c r="BM609" s="149" t="s">
        <v>2329</v>
      </c>
    </row>
    <row r="610" spans="2:65" s="11" customFormat="1" ht="22.5">
      <c r="B610" s="151"/>
      <c r="D610" s="152" t="s">
        <v>160</v>
      </c>
      <c r="E610" s="153" t="s">
        <v>1</v>
      </c>
      <c r="F610" s="154" t="s">
        <v>2330</v>
      </c>
      <c r="H610" s="153" t="s">
        <v>1</v>
      </c>
      <c r="I610" s="155"/>
      <c r="L610" s="151"/>
      <c r="M610" s="156"/>
      <c r="T610" s="157"/>
      <c r="AT610" s="153" t="s">
        <v>160</v>
      </c>
      <c r="AU610" s="153" t="s">
        <v>89</v>
      </c>
      <c r="AV610" s="11" t="s">
        <v>82</v>
      </c>
      <c r="AW610" s="11" t="s">
        <v>31</v>
      </c>
      <c r="AX610" s="11" t="s">
        <v>76</v>
      </c>
      <c r="AY610" s="153" t="s">
        <v>156</v>
      </c>
    </row>
    <row r="611" spans="2:65" s="12" customFormat="1">
      <c r="B611" s="158"/>
      <c r="D611" s="152" t="s">
        <v>160</v>
      </c>
      <c r="E611" s="159" t="s">
        <v>1</v>
      </c>
      <c r="F611" s="160" t="s">
        <v>2331</v>
      </c>
      <c r="H611" s="161">
        <v>150</v>
      </c>
      <c r="I611" s="162"/>
      <c r="L611" s="158"/>
      <c r="M611" s="163"/>
      <c r="T611" s="164"/>
      <c r="AT611" s="159" t="s">
        <v>160</v>
      </c>
      <c r="AU611" s="159" t="s">
        <v>89</v>
      </c>
      <c r="AV611" s="12" t="s">
        <v>89</v>
      </c>
      <c r="AW611" s="12" t="s">
        <v>31</v>
      </c>
      <c r="AX611" s="12" t="s">
        <v>76</v>
      </c>
      <c r="AY611" s="159" t="s">
        <v>156</v>
      </c>
    </row>
    <row r="612" spans="2:65" s="13" customFormat="1" ht="22.5">
      <c r="B612" s="165"/>
      <c r="D612" s="152" t="s">
        <v>160</v>
      </c>
      <c r="E612" s="166" t="s">
        <v>1</v>
      </c>
      <c r="F612" s="167" t="s">
        <v>2332</v>
      </c>
      <c r="H612" s="168">
        <v>150</v>
      </c>
      <c r="I612" s="169"/>
      <c r="L612" s="165"/>
      <c r="M612" s="170"/>
      <c r="T612" s="171"/>
      <c r="AT612" s="166" t="s">
        <v>160</v>
      </c>
      <c r="AU612" s="166" t="s">
        <v>89</v>
      </c>
      <c r="AV612" s="13" t="s">
        <v>155</v>
      </c>
      <c r="AW612" s="13" t="s">
        <v>31</v>
      </c>
      <c r="AX612" s="13" t="s">
        <v>82</v>
      </c>
      <c r="AY612" s="166" t="s">
        <v>156</v>
      </c>
    </row>
    <row r="613" spans="2:65" s="1" customFormat="1" ht="37.9" customHeight="1">
      <c r="B613" s="136"/>
      <c r="C613" s="137" t="s">
        <v>776</v>
      </c>
      <c r="D613" s="137" t="s">
        <v>157</v>
      </c>
      <c r="E613" s="138" t="s">
        <v>2333</v>
      </c>
      <c r="F613" s="139" t="s">
        <v>2334</v>
      </c>
      <c r="G613" s="140" t="s">
        <v>178</v>
      </c>
      <c r="H613" s="141">
        <v>2589.5569999999998</v>
      </c>
      <c r="I613" s="142"/>
      <c r="J613" s="143">
        <v>0</v>
      </c>
      <c r="K613" s="144"/>
      <c r="L613" s="32"/>
      <c r="M613" s="145" t="s">
        <v>1</v>
      </c>
      <c r="N613" s="146" t="s">
        <v>42</v>
      </c>
      <c r="P613" s="147">
        <f>O613*H613</f>
        <v>0</v>
      </c>
      <c r="Q613" s="147">
        <v>1.0880000000000001E-2</v>
      </c>
      <c r="R613" s="147">
        <f>Q613*H613</f>
        <v>28.174380159999998</v>
      </c>
      <c r="S613" s="147">
        <v>0</v>
      </c>
      <c r="T613" s="148">
        <f>S613*H613</f>
        <v>0</v>
      </c>
      <c r="AR613" s="149" t="s">
        <v>155</v>
      </c>
      <c r="AT613" s="149" t="s">
        <v>157</v>
      </c>
      <c r="AU613" s="149" t="s">
        <v>89</v>
      </c>
      <c r="AY613" s="17" t="s">
        <v>156</v>
      </c>
      <c r="BE613" s="150">
        <f>IF(N613="základná",J613,0)</f>
        <v>0</v>
      </c>
      <c r="BF613" s="150">
        <f>IF(N613="znížená",J613,0)</f>
        <v>0</v>
      </c>
      <c r="BG613" s="150">
        <f>IF(N613="zákl. prenesená",J613,0)</f>
        <v>0</v>
      </c>
      <c r="BH613" s="150">
        <f>IF(N613="zníž. prenesená",J613,0)</f>
        <v>0</v>
      </c>
      <c r="BI613" s="150">
        <f>IF(N613="nulová",J613,0)</f>
        <v>0</v>
      </c>
      <c r="BJ613" s="17" t="s">
        <v>89</v>
      </c>
      <c r="BK613" s="150">
        <f>ROUND(I613*H613,2)</f>
        <v>0</v>
      </c>
      <c r="BL613" s="17" t="s">
        <v>155</v>
      </c>
      <c r="BM613" s="149" t="s">
        <v>2335</v>
      </c>
    </row>
    <row r="614" spans="2:65" s="11" customFormat="1">
      <c r="B614" s="151"/>
      <c r="D614" s="152" t="s">
        <v>160</v>
      </c>
      <c r="E614" s="153" t="s">
        <v>1</v>
      </c>
      <c r="F614" s="154" t="s">
        <v>2336</v>
      </c>
      <c r="H614" s="153" t="s">
        <v>1</v>
      </c>
      <c r="I614" s="155"/>
      <c r="L614" s="151"/>
      <c r="M614" s="156"/>
      <c r="T614" s="157"/>
      <c r="AT614" s="153" t="s">
        <v>160</v>
      </c>
      <c r="AU614" s="153" t="s">
        <v>89</v>
      </c>
      <c r="AV614" s="11" t="s">
        <v>82</v>
      </c>
      <c r="AW614" s="11" t="s">
        <v>31</v>
      </c>
      <c r="AX614" s="11" t="s">
        <v>76</v>
      </c>
      <c r="AY614" s="153" t="s">
        <v>156</v>
      </c>
    </row>
    <row r="615" spans="2:65" s="11" customFormat="1">
      <c r="B615" s="151"/>
      <c r="D615" s="152" t="s">
        <v>160</v>
      </c>
      <c r="E615" s="153" t="s">
        <v>1</v>
      </c>
      <c r="F615" s="154" t="s">
        <v>2322</v>
      </c>
      <c r="H615" s="153" t="s">
        <v>1</v>
      </c>
      <c r="I615" s="155"/>
      <c r="L615" s="151"/>
      <c r="M615" s="156"/>
      <c r="T615" s="157"/>
      <c r="AT615" s="153" t="s">
        <v>160</v>
      </c>
      <c r="AU615" s="153" t="s">
        <v>89</v>
      </c>
      <c r="AV615" s="11" t="s">
        <v>82</v>
      </c>
      <c r="AW615" s="11" t="s">
        <v>31</v>
      </c>
      <c r="AX615" s="11" t="s">
        <v>76</v>
      </c>
      <c r="AY615" s="153" t="s">
        <v>156</v>
      </c>
    </row>
    <row r="616" spans="2:65" s="11" customFormat="1" ht="22.5">
      <c r="B616" s="151"/>
      <c r="D616" s="152" t="s">
        <v>160</v>
      </c>
      <c r="E616" s="153" t="s">
        <v>1</v>
      </c>
      <c r="F616" s="154" t="s">
        <v>2337</v>
      </c>
      <c r="H616" s="153" t="s">
        <v>1</v>
      </c>
      <c r="I616" s="155"/>
      <c r="L616" s="151"/>
      <c r="M616" s="156"/>
      <c r="T616" s="157"/>
      <c r="AT616" s="153" t="s">
        <v>160</v>
      </c>
      <c r="AU616" s="153" t="s">
        <v>89</v>
      </c>
      <c r="AV616" s="11" t="s">
        <v>82</v>
      </c>
      <c r="AW616" s="11" t="s">
        <v>31</v>
      </c>
      <c r="AX616" s="11" t="s">
        <v>76</v>
      </c>
      <c r="AY616" s="153" t="s">
        <v>156</v>
      </c>
    </row>
    <row r="617" spans="2:65" s="11" customFormat="1" ht="22.5">
      <c r="B617" s="151"/>
      <c r="D617" s="152" t="s">
        <v>160</v>
      </c>
      <c r="E617" s="153" t="s">
        <v>1</v>
      </c>
      <c r="F617" s="154" t="s">
        <v>2338</v>
      </c>
      <c r="H617" s="153" t="s">
        <v>1</v>
      </c>
      <c r="I617" s="155"/>
      <c r="L617" s="151"/>
      <c r="M617" s="156"/>
      <c r="T617" s="157"/>
      <c r="AT617" s="153" t="s">
        <v>160</v>
      </c>
      <c r="AU617" s="153" t="s">
        <v>89</v>
      </c>
      <c r="AV617" s="11" t="s">
        <v>82</v>
      </c>
      <c r="AW617" s="11" t="s">
        <v>31</v>
      </c>
      <c r="AX617" s="11" t="s">
        <v>76</v>
      </c>
      <c r="AY617" s="153" t="s">
        <v>156</v>
      </c>
    </row>
    <row r="618" spans="2:65" s="11" customFormat="1">
      <c r="B618" s="151"/>
      <c r="D618" s="152" t="s">
        <v>160</v>
      </c>
      <c r="E618" s="153" t="s">
        <v>1</v>
      </c>
      <c r="F618" s="154" t="s">
        <v>781</v>
      </c>
      <c r="H618" s="153" t="s">
        <v>1</v>
      </c>
      <c r="I618" s="155"/>
      <c r="L618" s="151"/>
      <c r="M618" s="156"/>
      <c r="T618" s="157"/>
      <c r="AT618" s="153" t="s">
        <v>160</v>
      </c>
      <c r="AU618" s="153" t="s">
        <v>89</v>
      </c>
      <c r="AV618" s="11" t="s">
        <v>82</v>
      </c>
      <c r="AW618" s="11" t="s">
        <v>31</v>
      </c>
      <c r="AX618" s="11" t="s">
        <v>76</v>
      </c>
      <c r="AY618" s="153" t="s">
        <v>156</v>
      </c>
    </row>
    <row r="619" spans="2:65" s="12" customFormat="1">
      <c r="B619" s="158"/>
      <c r="D619" s="152" t="s">
        <v>160</v>
      </c>
      <c r="E619" s="159" t="s">
        <v>1</v>
      </c>
      <c r="F619" s="160" t="s">
        <v>2339</v>
      </c>
      <c r="H619" s="161">
        <v>0</v>
      </c>
      <c r="I619" s="162"/>
      <c r="L619" s="158"/>
      <c r="M619" s="163"/>
      <c r="T619" s="164"/>
      <c r="AT619" s="159" t="s">
        <v>160</v>
      </c>
      <c r="AU619" s="159" t="s">
        <v>89</v>
      </c>
      <c r="AV619" s="12" t="s">
        <v>89</v>
      </c>
      <c r="AW619" s="12" t="s">
        <v>31</v>
      </c>
      <c r="AX619" s="12" t="s">
        <v>76</v>
      </c>
      <c r="AY619" s="159" t="s">
        <v>156</v>
      </c>
    </row>
    <row r="620" spans="2:65" s="12" customFormat="1">
      <c r="B620" s="158"/>
      <c r="D620" s="152" t="s">
        <v>160</v>
      </c>
      <c r="E620" s="159" t="s">
        <v>1</v>
      </c>
      <c r="F620" s="160" t="s">
        <v>2340</v>
      </c>
      <c r="H620" s="161">
        <v>0</v>
      </c>
      <c r="I620" s="162"/>
      <c r="L620" s="158"/>
      <c r="M620" s="163"/>
      <c r="T620" s="164"/>
      <c r="AT620" s="159" t="s">
        <v>160</v>
      </c>
      <c r="AU620" s="159" t="s">
        <v>89</v>
      </c>
      <c r="AV620" s="12" t="s">
        <v>89</v>
      </c>
      <c r="AW620" s="12" t="s">
        <v>31</v>
      </c>
      <c r="AX620" s="12" t="s">
        <v>76</v>
      </c>
      <c r="AY620" s="159" t="s">
        <v>156</v>
      </c>
    </row>
    <row r="621" spans="2:65" s="12" customFormat="1">
      <c r="B621" s="158"/>
      <c r="D621" s="152" t="s">
        <v>160</v>
      </c>
      <c r="E621" s="159" t="s">
        <v>1</v>
      </c>
      <c r="F621" s="160" t="s">
        <v>2341</v>
      </c>
      <c r="H621" s="161">
        <v>19.158999999999999</v>
      </c>
      <c r="I621" s="162"/>
      <c r="L621" s="158"/>
      <c r="M621" s="163"/>
      <c r="T621" s="164"/>
      <c r="AT621" s="159" t="s">
        <v>160</v>
      </c>
      <c r="AU621" s="159" t="s">
        <v>89</v>
      </c>
      <c r="AV621" s="12" t="s">
        <v>89</v>
      </c>
      <c r="AW621" s="12" t="s">
        <v>31</v>
      </c>
      <c r="AX621" s="12" t="s">
        <v>76</v>
      </c>
      <c r="AY621" s="159" t="s">
        <v>156</v>
      </c>
    </row>
    <row r="622" spans="2:65" s="12" customFormat="1">
      <c r="B622" s="158"/>
      <c r="D622" s="152" t="s">
        <v>160</v>
      </c>
      <c r="E622" s="159" t="s">
        <v>1</v>
      </c>
      <c r="F622" s="160" t="s">
        <v>2342</v>
      </c>
      <c r="H622" s="161">
        <v>5.4050000000000002</v>
      </c>
      <c r="I622" s="162"/>
      <c r="L622" s="158"/>
      <c r="M622" s="163"/>
      <c r="T622" s="164"/>
      <c r="AT622" s="159" t="s">
        <v>160</v>
      </c>
      <c r="AU622" s="159" t="s">
        <v>89</v>
      </c>
      <c r="AV622" s="12" t="s">
        <v>89</v>
      </c>
      <c r="AW622" s="12" t="s">
        <v>31</v>
      </c>
      <c r="AX622" s="12" t="s">
        <v>76</v>
      </c>
      <c r="AY622" s="159" t="s">
        <v>156</v>
      </c>
    </row>
    <row r="623" spans="2:65" s="12" customFormat="1">
      <c r="B623" s="158"/>
      <c r="D623" s="152" t="s">
        <v>160</v>
      </c>
      <c r="E623" s="159" t="s">
        <v>1</v>
      </c>
      <c r="F623" s="160" t="s">
        <v>2343</v>
      </c>
      <c r="H623" s="161">
        <v>4.7149999999999999</v>
      </c>
      <c r="I623" s="162"/>
      <c r="L623" s="158"/>
      <c r="M623" s="163"/>
      <c r="T623" s="164"/>
      <c r="AT623" s="159" t="s">
        <v>160</v>
      </c>
      <c r="AU623" s="159" t="s">
        <v>89</v>
      </c>
      <c r="AV623" s="12" t="s">
        <v>89</v>
      </c>
      <c r="AW623" s="12" t="s">
        <v>31</v>
      </c>
      <c r="AX623" s="12" t="s">
        <v>76</v>
      </c>
      <c r="AY623" s="159" t="s">
        <v>156</v>
      </c>
    </row>
    <row r="624" spans="2:65" s="12" customFormat="1">
      <c r="B624" s="158"/>
      <c r="D624" s="152" t="s">
        <v>160</v>
      </c>
      <c r="E624" s="159" t="s">
        <v>1</v>
      </c>
      <c r="F624" s="160" t="s">
        <v>2344</v>
      </c>
      <c r="H624" s="161">
        <v>20.170999999999999</v>
      </c>
      <c r="I624" s="162"/>
      <c r="L624" s="158"/>
      <c r="M624" s="163"/>
      <c r="T624" s="164"/>
      <c r="AT624" s="159" t="s">
        <v>160</v>
      </c>
      <c r="AU624" s="159" t="s">
        <v>89</v>
      </c>
      <c r="AV624" s="12" t="s">
        <v>89</v>
      </c>
      <c r="AW624" s="12" t="s">
        <v>31</v>
      </c>
      <c r="AX624" s="12" t="s">
        <v>76</v>
      </c>
      <c r="AY624" s="159" t="s">
        <v>156</v>
      </c>
    </row>
    <row r="625" spans="2:51" s="12" customFormat="1">
      <c r="B625" s="158"/>
      <c r="D625" s="152" t="s">
        <v>160</v>
      </c>
      <c r="E625" s="159" t="s">
        <v>1</v>
      </c>
      <c r="F625" s="160" t="s">
        <v>786</v>
      </c>
      <c r="H625" s="161">
        <v>20.93</v>
      </c>
      <c r="I625" s="162"/>
      <c r="L625" s="158"/>
      <c r="M625" s="163"/>
      <c r="T625" s="164"/>
      <c r="AT625" s="159" t="s">
        <v>160</v>
      </c>
      <c r="AU625" s="159" t="s">
        <v>89</v>
      </c>
      <c r="AV625" s="12" t="s">
        <v>89</v>
      </c>
      <c r="AW625" s="12" t="s">
        <v>31</v>
      </c>
      <c r="AX625" s="12" t="s">
        <v>76</v>
      </c>
      <c r="AY625" s="159" t="s">
        <v>156</v>
      </c>
    </row>
    <row r="626" spans="2:51" s="12" customFormat="1">
      <c r="B626" s="158"/>
      <c r="D626" s="152" t="s">
        <v>160</v>
      </c>
      <c r="E626" s="159" t="s">
        <v>1</v>
      </c>
      <c r="F626" s="160" t="s">
        <v>787</v>
      </c>
      <c r="H626" s="161">
        <v>20.815000000000001</v>
      </c>
      <c r="I626" s="162"/>
      <c r="L626" s="158"/>
      <c r="M626" s="163"/>
      <c r="T626" s="164"/>
      <c r="AT626" s="159" t="s">
        <v>160</v>
      </c>
      <c r="AU626" s="159" t="s">
        <v>89</v>
      </c>
      <c r="AV626" s="12" t="s">
        <v>89</v>
      </c>
      <c r="AW626" s="12" t="s">
        <v>31</v>
      </c>
      <c r="AX626" s="12" t="s">
        <v>76</v>
      </c>
      <c r="AY626" s="159" t="s">
        <v>156</v>
      </c>
    </row>
    <row r="627" spans="2:51" s="12" customFormat="1">
      <c r="B627" s="158"/>
      <c r="D627" s="152" t="s">
        <v>160</v>
      </c>
      <c r="E627" s="159" t="s">
        <v>1</v>
      </c>
      <c r="F627" s="160" t="s">
        <v>2345</v>
      </c>
      <c r="H627" s="161">
        <v>9.0190000000000001</v>
      </c>
      <c r="I627" s="162"/>
      <c r="L627" s="158"/>
      <c r="M627" s="163"/>
      <c r="T627" s="164"/>
      <c r="AT627" s="159" t="s">
        <v>160</v>
      </c>
      <c r="AU627" s="159" t="s">
        <v>89</v>
      </c>
      <c r="AV627" s="12" t="s">
        <v>89</v>
      </c>
      <c r="AW627" s="12" t="s">
        <v>31</v>
      </c>
      <c r="AX627" s="12" t="s">
        <v>76</v>
      </c>
      <c r="AY627" s="159" t="s">
        <v>156</v>
      </c>
    </row>
    <row r="628" spans="2:51" s="12" customFormat="1">
      <c r="B628" s="158"/>
      <c r="D628" s="152" t="s">
        <v>160</v>
      </c>
      <c r="E628" s="159" t="s">
        <v>1</v>
      </c>
      <c r="F628" s="160" t="s">
        <v>2346</v>
      </c>
      <c r="H628" s="161">
        <v>15.226000000000001</v>
      </c>
      <c r="I628" s="162"/>
      <c r="L628" s="158"/>
      <c r="M628" s="163"/>
      <c r="T628" s="164"/>
      <c r="AT628" s="159" t="s">
        <v>160</v>
      </c>
      <c r="AU628" s="159" t="s">
        <v>89</v>
      </c>
      <c r="AV628" s="12" t="s">
        <v>89</v>
      </c>
      <c r="AW628" s="12" t="s">
        <v>31</v>
      </c>
      <c r="AX628" s="12" t="s">
        <v>76</v>
      </c>
      <c r="AY628" s="159" t="s">
        <v>156</v>
      </c>
    </row>
    <row r="629" spans="2:51" s="12" customFormat="1">
      <c r="B629" s="158"/>
      <c r="D629" s="152" t="s">
        <v>160</v>
      </c>
      <c r="E629" s="159" t="s">
        <v>1</v>
      </c>
      <c r="F629" s="160" t="s">
        <v>2347</v>
      </c>
      <c r="H629" s="161">
        <v>12.938000000000001</v>
      </c>
      <c r="I629" s="162"/>
      <c r="L629" s="158"/>
      <c r="M629" s="163"/>
      <c r="T629" s="164"/>
      <c r="AT629" s="159" t="s">
        <v>160</v>
      </c>
      <c r="AU629" s="159" t="s">
        <v>89</v>
      </c>
      <c r="AV629" s="12" t="s">
        <v>89</v>
      </c>
      <c r="AW629" s="12" t="s">
        <v>31</v>
      </c>
      <c r="AX629" s="12" t="s">
        <v>76</v>
      </c>
      <c r="AY629" s="159" t="s">
        <v>156</v>
      </c>
    </row>
    <row r="630" spans="2:51" s="12" customFormat="1">
      <c r="B630" s="158"/>
      <c r="D630" s="152" t="s">
        <v>160</v>
      </c>
      <c r="E630" s="159" t="s">
        <v>1</v>
      </c>
      <c r="F630" s="160" t="s">
        <v>2348</v>
      </c>
      <c r="H630" s="161">
        <v>17.062999999999999</v>
      </c>
      <c r="I630" s="162"/>
      <c r="L630" s="158"/>
      <c r="M630" s="163"/>
      <c r="T630" s="164"/>
      <c r="AT630" s="159" t="s">
        <v>160</v>
      </c>
      <c r="AU630" s="159" t="s">
        <v>89</v>
      </c>
      <c r="AV630" s="12" t="s">
        <v>89</v>
      </c>
      <c r="AW630" s="12" t="s">
        <v>31</v>
      </c>
      <c r="AX630" s="12" t="s">
        <v>76</v>
      </c>
      <c r="AY630" s="159" t="s">
        <v>156</v>
      </c>
    </row>
    <row r="631" spans="2:51" s="12" customFormat="1">
      <c r="B631" s="158"/>
      <c r="D631" s="152" t="s">
        <v>160</v>
      </c>
      <c r="E631" s="159" t="s">
        <v>1</v>
      </c>
      <c r="F631" s="160" t="s">
        <v>2349</v>
      </c>
      <c r="H631" s="161">
        <v>9.75</v>
      </c>
      <c r="I631" s="162"/>
      <c r="L631" s="158"/>
      <c r="M631" s="163"/>
      <c r="T631" s="164"/>
      <c r="AT631" s="159" t="s">
        <v>160</v>
      </c>
      <c r="AU631" s="159" t="s">
        <v>89</v>
      </c>
      <c r="AV631" s="12" t="s">
        <v>89</v>
      </c>
      <c r="AW631" s="12" t="s">
        <v>31</v>
      </c>
      <c r="AX631" s="12" t="s">
        <v>76</v>
      </c>
      <c r="AY631" s="159" t="s">
        <v>156</v>
      </c>
    </row>
    <row r="632" spans="2:51" s="12" customFormat="1">
      <c r="B632" s="158"/>
      <c r="D632" s="152" t="s">
        <v>160</v>
      </c>
      <c r="E632" s="159" t="s">
        <v>1</v>
      </c>
      <c r="F632" s="160" t="s">
        <v>2350</v>
      </c>
      <c r="H632" s="161">
        <v>36.238</v>
      </c>
      <c r="I632" s="162"/>
      <c r="L632" s="158"/>
      <c r="M632" s="163"/>
      <c r="T632" s="164"/>
      <c r="AT632" s="159" t="s">
        <v>160</v>
      </c>
      <c r="AU632" s="159" t="s">
        <v>89</v>
      </c>
      <c r="AV632" s="12" t="s">
        <v>89</v>
      </c>
      <c r="AW632" s="12" t="s">
        <v>31</v>
      </c>
      <c r="AX632" s="12" t="s">
        <v>76</v>
      </c>
      <c r="AY632" s="159" t="s">
        <v>156</v>
      </c>
    </row>
    <row r="633" spans="2:51" s="12" customFormat="1">
      <c r="B633" s="158"/>
      <c r="D633" s="152" t="s">
        <v>160</v>
      </c>
      <c r="E633" s="159" t="s">
        <v>1</v>
      </c>
      <c r="F633" s="160" t="s">
        <v>795</v>
      </c>
      <c r="H633" s="161">
        <v>-4.32</v>
      </c>
      <c r="I633" s="162"/>
      <c r="L633" s="158"/>
      <c r="M633" s="163"/>
      <c r="T633" s="164"/>
      <c r="AT633" s="159" t="s">
        <v>160</v>
      </c>
      <c r="AU633" s="159" t="s">
        <v>89</v>
      </c>
      <c r="AV633" s="12" t="s">
        <v>89</v>
      </c>
      <c r="AW633" s="12" t="s">
        <v>31</v>
      </c>
      <c r="AX633" s="12" t="s">
        <v>76</v>
      </c>
      <c r="AY633" s="159" t="s">
        <v>156</v>
      </c>
    </row>
    <row r="634" spans="2:51" s="12" customFormat="1">
      <c r="B634" s="158"/>
      <c r="D634" s="152" t="s">
        <v>160</v>
      </c>
      <c r="E634" s="159" t="s">
        <v>1</v>
      </c>
      <c r="F634" s="160" t="s">
        <v>2351</v>
      </c>
      <c r="H634" s="161">
        <v>36.238</v>
      </c>
      <c r="I634" s="162"/>
      <c r="L634" s="158"/>
      <c r="M634" s="163"/>
      <c r="T634" s="164"/>
      <c r="AT634" s="159" t="s">
        <v>160</v>
      </c>
      <c r="AU634" s="159" t="s">
        <v>89</v>
      </c>
      <c r="AV634" s="12" t="s">
        <v>89</v>
      </c>
      <c r="AW634" s="12" t="s">
        <v>31</v>
      </c>
      <c r="AX634" s="12" t="s">
        <v>76</v>
      </c>
      <c r="AY634" s="159" t="s">
        <v>156</v>
      </c>
    </row>
    <row r="635" spans="2:51" s="12" customFormat="1">
      <c r="B635" s="158"/>
      <c r="D635" s="152" t="s">
        <v>160</v>
      </c>
      <c r="E635" s="159" t="s">
        <v>1</v>
      </c>
      <c r="F635" s="160" t="s">
        <v>2352</v>
      </c>
      <c r="H635" s="161">
        <v>50.7</v>
      </c>
      <c r="I635" s="162"/>
      <c r="L635" s="158"/>
      <c r="M635" s="163"/>
      <c r="T635" s="164"/>
      <c r="AT635" s="159" t="s">
        <v>160</v>
      </c>
      <c r="AU635" s="159" t="s">
        <v>89</v>
      </c>
      <c r="AV635" s="12" t="s">
        <v>89</v>
      </c>
      <c r="AW635" s="12" t="s">
        <v>31</v>
      </c>
      <c r="AX635" s="12" t="s">
        <v>76</v>
      </c>
      <c r="AY635" s="159" t="s">
        <v>156</v>
      </c>
    </row>
    <row r="636" spans="2:51" s="12" customFormat="1">
      <c r="B636" s="158"/>
      <c r="D636" s="152" t="s">
        <v>160</v>
      </c>
      <c r="E636" s="159" t="s">
        <v>1</v>
      </c>
      <c r="F636" s="160" t="s">
        <v>2353</v>
      </c>
      <c r="H636" s="161">
        <v>0</v>
      </c>
      <c r="I636" s="162"/>
      <c r="L636" s="158"/>
      <c r="M636" s="163"/>
      <c r="T636" s="164"/>
      <c r="AT636" s="159" t="s">
        <v>160</v>
      </c>
      <c r="AU636" s="159" t="s">
        <v>89</v>
      </c>
      <c r="AV636" s="12" t="s">
        <v>89</v>
      </c>
      <c r="AW636" s="12" t="s">
        <v>31</v>
      </c>
      <c r="AX636" s="12" t="s">
        <v>76</v>
      </c>
      <c r="AY636" s="159" t="s">
        <v>156</v>
      </c>
    </row>
    <row r="637" spans="2:51" s="12" customFormat="1">
      <c r="B637" s="158"/>
      <c r="D637" s="152" t="s">
        <v>160</v>
      </c>
      <c r="E637" s="159" t="s">
        <v>1</v>
      </c>
      <c r="F637" s="160" t="s">
        <v>2354</v>
      </c>
      <c r="H637" s="161">
        <v>0</v>
      </c>
      <c r="I637" s="162"/>
      <c r="L637" s="158"/>
      <c r="M637" s="163"/>
      <c r="T637" s="164"/>
      <c r="AT637" s="159" t="s">
        <v>160</v>
      </c>
      <c r="AU637" s="159" t="s">
        <v>89</v>
      </c>
      <c r="AV637" s="12" t="s">
        <v>89</v>
      </c>
      <c r="AW637" s="12" t="s">
        <v>31</v>
      </c>
      <c r="AX637" s="12" t="s">
        <v>76</v>
      </c>
      <c r="AY637" s="159" t="s">
        <v>156</v>
      </c>
    </row>
    <row r="638" spans="2:51" s="12" customFormat="1">
      <c r="B638" s="158"/>
      <c r="D638" s="152" t="s">
        <v>160</v>
      </c>
      <c r="E638" s="159" t="s">
        <v>1</v>
      </c>
      <c r="F638" s="160" t="s">
        <v>2355</v>
      </c>
      <c r="H638" s="161">
        <v>16.215</v>
      </c>
      <c r="I638" s="162"/>
      <c r="L638" s="158"/>
      <c r="M638" s="163"/>
      <c r="T638" s="164"/>
      <c r="AT638" s="159" t="s">
        <v>160</v>
      </c>
      <c r="AU638" s="159" t="s">
        <v>89</v>
      </c>
      <c r="AV638" s="12" t="s">
        <v>89</v>
      </c>
      <c r="AW638" s="12" t="s">
        <v>31</v>
      </c>
      <c r="AX638" s="12" t="s">
        <v>76</v>
      </c>
      <c r="AY638" s="159" t="s">
        <v>156</v>
      </c>
    </row>
    <row r="639" spans="2:51" s="12" customFormat="1">
      <c r="B639" s="158"/>
      <c r="D639" s="152" t="s">
        <v>160</v>
      </c>
      <c r="E639" s="159" t="s">
        <v>1</v>
      </c>
      <c r="F639" s="160" t="s">
        <v>2356</v>
      </c>
      <c r="H639" s="161">
        <v>0</v>
      </c>
      <c r="I639" s="162"/>
      <c r="L639" s="158"/>
      <c r="M639" s="163"/>
      <c r="T639" s="164"/>
      <c r="AT639" s="159" t="s">
        <v>160</v>
      </c>
      <c r="AU639" s="159" t="s">
        <v>89</v>
      </c>
      <c r="AV639" s="12" t="s">
        <v>89</v>
      </c>
      <c r="AW639" s="12" t="s">
        <v>31</v>
      </c>
      <c r="AX639" s="12" t="s">
        <v>76</v>
      </c>
      <c r="AY639" s="159" t="s">
        <v>156</v>
      </c>
    </row>
    <row r="640" spans="2:51" s="12" customFormat="1">
      <c r="B640" s="158"/>
      <c r="D640" s="152" t="s">
        <v>160</v>
      </c>
      <c r="E640" s="159" t="s">
        <v>1</v>
      </c>
      <c r="F640" s="160" t="s">
        <v>2357</v>
      </c>
      <c r="H640" s="161">
        <v>0</v>
      </c>
      <c r="I640" s="162"/>
      <c r="L640" s="158"/>
      <c r="M640" s="163"/>
      <c r="T640" s="164"/>
      <c r="AT640" s="159" t="s">
        <v>160</v>
      </c>
      <c r="AU640" s="159" t="s">
        <v>89</v>
      </c>
      <c r="AV640" s="12" t="s">
        <v>89</v>
      </c>
      <c r="AW640" s="12" t="s">
        <v>31</v>
      </c>
      <c r="AX640" s="12" t="s">
        <v>76</v>
      </c>
      <c r="AY640" s="159" t="s">
        <v>156</v>
      </c>
    </row>
    <row r="641" spans="2:51" s="12" customFormat="1">
      <c r="B641" s="158"/>
      <c r="D641" s="152" t="s">
        <v>160</v>
      </c>
      <c r="E641" s="159" t="s">
        <v>1</v>
      </c>
      <c r="F641" s="160" t="s">
        <v>2358</v>
      </c>
      <c r="H641" s="161">
        <v>0</v>
      </c>
      <c r="I641" s="162"/>
      <c r="L641" s="158"/>
      <c r="M641" s="163"/>
      <c r="T641" s="164"/>
      <c r="AT641" s="159" t="s">
        <v>160</v>
      </c>
      <c r="AU641" s="159" t="s">
        <v>89</v>
      </c>
      <c r="AV641" s="12" t="s">
        <v>89</v>
      </c>
      <c r="AW641" s="12" t="s">
        <v>31</v>
      </c>
      <c r="AX641" s="12" t="s">
        <v>76</v>
      </c>
      <c r="AY641" s="159" t="s">
        <v>156</v>
      </c>
    </row>
    <row r="642" spans="2:51" s="12" customFormat="1">
      <c r="B642" s="158"/>
      <c r="D642" s="152" t="s">
        <v>160</v>
      </c>
      <c r="E642" s="159" t="s">
        <v>1</v>
      </c>
      <c r="F642" s="160" t="s">
        <v>797</v>
      </c>
      <c r="H642" s="161">
        <v>0</v>
      </c>
      <c r="I642" s="162"/>
      <c r="L642" s="158"/>
      <c r="M642" s="163"/>
      <c r="T642" s="164"/>
      <c r="AT642" s="159" t="s">
        <v>160</v>
      </c>
      <c r="AU642" s="159" t="s">
        <v>89</v>
      </c>
      <c r="AV642" s="12" t="s">
        <v>89</v>
      </c>
      <c r="AW642" s="12" t="s">
        <v>31</v>
      </c>
      <c r="AX642" s="12" t="s">
        <v>76</v>
      </c>
      <c r="AY642" s="159" t="s">
        <v>156</v>
      </c>
    </row>
    <row r="643" spans="2:51" s="12" customFormat="1">
      <c r="B643" s="158"/>
      <c r="D643" s="152" t="s">
        <v>160</v>
      </c>
      <c r="E643" s="159" t="s">
        <v>1</v>
      </c>
      <c r="F643" s="160" t="s">
        <v>2355</v>
      </c>
      <c r="H643" s="161">
        <v>16.215</v>
      </c>
      <c r="I643" s="162"/>
      <c r="L643" s="158"/>
      <c r="M643" s="163"/>
      <c r="T643" s="164"/>
      <c r="AT643" s="159" t="s">
        <v>160</v>
      </c>
      <c r="AU643" s="159" t="s">
        <v>89</v>
      </c>
      <c r="AV643" s="12" t="s">
        <v>89</v>
      </c>
      <c r="AW643" s="12" t="s">
        <v>31</v>
      </c>
      <c r="AX643" s="12" t="s">
        <v>76</v>
      </c>
      <c r="AY643" s="159" t="s">
        <v>156</v>
      </c>
    </row>
    <row r="644" spans="2:51" s="12" customFormat="1">
      <c r="B644" s="158"/>
      <c r="D644" s="152" t="s">
        <v>160</v>
      </c>
      <c r="E644" s="159" t="s">
        <v>1</v>
      </c>
      <c r="F644" s="160" t="s">
        <v>2359</v>
      </c>
      <c r="H644" s="161">
        <v>0</v>
      </c>
      <c r="I644" s="162"/>
      <c r="L644" s="158"/>
      <c r="M644" s="163"/>
      <c r="T644" s="164"/>
      <c r="AT644" s="159" t="s">
        <v>160</v>
      </c>
      <c r="AU644" s="159" t="s">
        <v>89</v>
      </c>
      <c r="AV644" s="12" t="s">
        <v>89</v>
      </c>
      <c r="AW644" s="12" t="s">
        <v>31</v>
      </c>
      <c r="AX644" s="12" t="s">
        <v>76</v>
      </c>
      <c r="AY644" s="159" t="s">
        <v>156</v>
      </c>
    </row>
    <row r="645" spans="2:51" s="12" customFormat="1">
      <c r="B645" s="158"/>
      <c r="D645" s="152" t="s">
        <v>160</v>
      </c>
      <c r="E645" s="159" t="s">
        <v>1</v>
      </c>
      <c r="F645" s="160" t="s">
        <v>2360</v>
      </c>
      <c r="H645" s="161">
        <v>0</v>
      </c>
      <c r="I645" s="162"/>
      <c r="L645" s="158"/>
      <c r="M645" s="163"/>
      <c r="T645" s="164"/>
      <c r="AT645" s="159" t="s">
        <v>160</v>
      </c>
      <c r="AU645" s="159" t="s">
        <v>89</v>
      </c>
      <c r="AV645" s="12" t="s">
        <v>89</v>
      </c>
      <c r="AW645" s="12" t="s">
        <v>31</v>
      </c>
      <c r="AX645" s="12" t="s">
        <v>76</v>
      </c>
      <c r="AY645" s="159" t="s">
        <v>156</v>
      </c>
    </row>
    <row r="646" spans="2:51" s="12" customFormat="1">
      <c r="B646" s="158"/>
      <c r="D646" s="152" t="s">
        <v>160</v>
      </c>
      <c r="E646" s="159" t="s">
        <v>1</v>
      </c>
      <c r="F646" s="160" t="s">
        <v>2361</v>
      </c>
      <c r="H646" s="161">
        <v>0</v>
      </c>
      <c r="I646" s="162"/>
      <c r="L646" s="158"/>
      <c r="M646" s="163"/>
      <c r="T646" s="164"/>
      <c r="AT646" s="159" t="s">
        <v>160</v>
      </c>
      <c r="AU646" s="159" t="s">
        <v>89</v>
      </c>
      <c r="AV646" s="12" t="s">
        <v>89</v>
      </c>
      <c r="AW646" s="12" t="s">
        <v>31</v>
      </c>
      <c r="AX646" s="12" t="s">
        <v>76</v>
      </c>
      <c r="AY646" s="159" t="s">
        <v>156</v>
      </c>
    </row>
    <row r="647" spans="2:51" s="12" customFormat="1">
      <c r="B647" s="158"/>
      <c r="D647" s="152" t="s">
        <v>160</v>
      </c>
      <c r="E647" s="159" t="s">
        <v>1</v>
      </c>
      <c r="F647" s="160" t="s">
        <v>801</v>
      </c>
      <c r="H647" s="161">
        <v>67.05</v>
      </c>
      <c r="I647" s="162"/>
      <c r="L647" s="158"/>
      <c r="M647" s="163"/>
      <c r="T647" s="164"/>
      <c r="AT647" s="159" t="s">
        <v>160</v>
      </c>
      <c r="AU647" s="159" t="s">
        <v>89</v>
      </c>
      <c r="AV647" s="12" t="s">
        <v>89</v>
      </c>
      <c r="AW647" s="12" t="s">
        <v>31</v>
      </c>
      <c r="AX647" s="12" t="s">
        <v>76</v>
      </c>
      <c r="AY647" s="159" t="s">
        <v>156</v>
      </c>
    </row>
    <row r="648" spans="2:51" s="12" customFormat="1">
      <c r="B648" s="158"/>
      <c r="D648" s="152" t="s">
        <v>160</v>
      </c>
      <c r="E648" s="159" t="s">
        <v>1</v>
      </c>
      <c r="F648" s="160" t="s">
        <v>802</v>
      </c>
      <c r="H648" s="161">
        <v>22.184999999999999</v>
      </c>
      <c r="I648" s="162"/>
      <c r="L648" s="158"/>
      <c r="M648" s="163"/>
      <c r="T648" s="164"/>
      <c r="AT648" s="159" t="s">
        <v>160</v>
      </c>
      <c r="AU648" s="159" t="s">
        <v>89</v>
      </c>
      <c r="AV648" s="12" t="s">
        <v>89</v>
      </c>
      <c r="AW648" s="12" t="s">
        <v>31</v>
      </c>
      <c r="AX648" s="12" t="s">
        <v>76</v>
      </c>
      <c r="AY648" s="159" t="s">
        <v>156</v>
      </c>
    </row>
    <row r="649" spans="2:51" s="12" customFormat="1">
      <c r="B649" s="158"/>
      <c r="D649" s="152" t="s">
        <v>160</v>
      </c>
      <c r="E649" s="159" t="s">
        <v>1</v>
      </c>
      <c r="F649" s="160" t="s">
        <v>2362</v>
      </c>
      <c r="H649" s="161">
        <v>60.75</v>
      </c>
      <c r="I649" s="162"/>
      <c r="L649" s="158"/>
      <c r="M649" s="163"/>
      <c r="T649" s="164"/>
      <c r="AT649" s="159" t="s">
        <v>160</v>
      </c>
      <c r="AU649" s="159" t="s">
        <v>89</v>
      </c>
      <c r="AV649" s="12" t="s">
        <v>89</v>
      </c>
      <c r="AW649" s="12" t="s">
        <v>31</v>
      </c>
      <c r="AX649" s="12" t="s">
        <v>76</v>
      </c>
      <c r="AY649" s="159" t="s">
        <v>156</v>
      </c>
    </row>
    <row r="650" spans="2:51" s="12" customFormat="1">
      <c r="B650" s="158"/>
      <c r="D650" s="152" t="s">
        <v>160</v>
      </c>
      <c r="E650" s="159" t="s">
        <v>1</v>
      </c>
      <c r="F650" s="160" t="s">
        <v>2363</v>
      </c>
      <c r="H650" s="161">
        <v>-1.8</v>
      </c>
      <c r="I650" s="162"/>
      <c r="L650" s="158"/>
      <c r="M650" s="163"/>
      <c r="T650" s="164"/>
      <c r="AT650" s="159" t="s">
        <v>160</v>
      </c>
      <c r="AU650" s="159" t="s">
        <v>89</v>
      </c>
      <c r="AV650" s="12" t="s">
        <v>89</v>
      </c>
      <c r="AW650" s="12" t="s">
        <v>31</v>
      </c>
      <c r="AX650" s="12" t="s">
        <v>76</v>
      </c>
      <c r="AY650" s="159" t="s">
        <v>156</v>
      </c>
    </row>
    <row r="651" spans="2:51" s="12" customFormat="1">
      <c r="B651" s="158"/>
      <c r="D651" s="152" t="s">
        <v>160</v>
      </c>
      <c r="E651" s="159" t="s">
        <v>1</v>
      </c>
      <c r="F651" s="160" t="s">
        <v>2364</v>
      </c>
      <c r="H651" s="161">
        <v>0</v>
      </c>
      <c r="I651" s="162"/>
      <c r="L651" s="158"/>
      <c r="M651" s="163"/>
      <c r="T651" s="164"/>
      <c r="AT651" s="159" t="s">
        <v>160</v>
      </c>
      <c r="AU651" s="159" t="s">
        <v>89</v>
      </c>
      <c r="AV651" s="12" t="s">
        <v>89</v>
      </c>
      <c r="AW651" s="12" t="s">
        <v>31</v>
      </c>
      <c r="AX651" s="12" t="s">
        <v>76</v>
      </c>
      <c r="AY651" s="159" t="s">
        <v>156</v>
      </c>
    </row>
    <row r="652" spans="2:51" s="12" customFormat="1">
      <c r="B652" s="158"/>
      <c r="D652" s="152" t="s">
        <v>160</v>
      </c>
      <c r="E652" s="159" t="s">
        <v>1</v>
      </c>
      <c r="F652" s="160" t="s">
        <v>2365</v>
      </c>
      <c r="H652" s="161">
        <v>0</v>
      </c>
      <c r="I652" s="162"/>
      <c r="L652" s="158"/>
      <c r="M652" s="163"/>
      <c r="T652" s="164"/>
      <c r="AT652" s="159" t="s">
        <v>160</v>
      </c>
      <c r="AU652" s="159" t="s">
        <v>89</v>
      </c>
      <c r="AV652" s="12" t="s">
        <v>89</v>
      </c>
      <c r="AW652" s="12" t="s">
        <v>31</v>
      </c>
      <c r="AX652" s="12" t="s">
        <v>76</v>
      </c>
      <c r="AY652" s="159" t="s">
        <v>156</v>
      </c>
    </row>
    <row r="653" spans="2:51" s="12" customFormat="1">
      <c r="B653" s="158"/>
      <c r="D653" s="152" t="s">
        <v>160</v>
      </c>
      <c r="E653" s="159" t="s">
        <v>1</v>
      </c>
      <c r="F653" s="160" t="s">
        <v>804</v>
      </c>
      <c r="H653" s="161">
        <v>43.335000000000001</v>
      </c>
      <c r="I653" s="162"/>
      <c r="L653" s="158"/>
      <c r="M653" s="163"/>
      <c r="T653" s="164"/>
      <c r="AT653" s="159" t="s">
        <v>160</v>
      </c>
      <c r="AU653" s="159" t="s">
        <v>89</v>
      </c>
      <c r="AV653" s="12" t="s">
        <v>89</v>
      </c>
      <c r="AW653" s="12" t="s">
        <v>31</v>
      </c>
      <c r="AX653" s="12" t="s">
        <v>76</v>
      </c>
      <c r="AY653" s="159" t="s">
        <v>156</v>
      </c>
    </row>
    <row r="654" spans="2:51" s="12" customFormat="1">
      <c r="B654" s="158"/>
      <c r="D654" s="152" t="s">
        <v>160</v>
      </c>
      <c r="E654" s="159" t="s">
        <v>1</v>
      </c>
      <c r="F654" s="160" t="s">
        <v>805</v>
      </c>
      <c r="H654" s="161">
        <v>5.0599999999999996</v>
      </c>
      <c r="I654" s="162"/>
      <c r="L654" s="158"/>
      <c r="M654" s="163"/>
      <c r="T654" s="164"/>
      <c r="AT654" s="159" t="s">
        <v>160</v>
      </c>
      <c r="AU654" s="159" t="s">
        <v>89</v>
      </c>
      <c r="AV654" s="12" t="s">
        <v>89</v>
      </c>
      <c r="AW654" s="12" t="s">
        <v>31</v>
      </c>
      <c r="AX654" s="12" t="s">
        <v>76</v>
      </c>
      <c r="AY654" s="159" t="s">
        <v>156</v>
      </c>
    </row>
    <row r="655" spans="2:51" s="12" customFormat="1">
      <c r="B655" s="158"/>
      <c r="D655" s="152" t="s">
        <v>160</v>
      </c>
      <c r="E655" s="159" t="s">
        <v>1</v>
      </c>
      <c r="F655" s="160" t="s">
        <v>806</v>
      </c>
      <c r="H655" s="161">
        <v>59.475000000000001</v>
      </c>
      <c r="I655" s="162"/>
      <c r="L655" s="158"/>
      <c r="M655" s="163"/>
      <c r="T655" s="164"/>
      <c r="AT655" s="159" t="s">
        <v>160</v>
      </c>
      <c r="AU655" s="159" t="s">
        <v>89</v>
      </c>
      <c r="AV655" s="12" t="s">
        <v>89</v>
      </c>
      <c r="AW655" s="12" t="s">
        <v>31</v>
      </c>
      <c r="AX655" s="12" t="s">
        <v>76</v>
      </c>
      <c r="AY655" s="159" t="s">
        <v>156</v>
      </c>
    </row>
    <row r="656" spans="2:51" s="12" customFormat="1">
      <c r="B656" s="158"/>
      <c r="D656" s="152" t="s">
        <v>160</v>
      </c>
      <c r="E656" s="159" t="s">
        <v>1</v>
      </c>
      <c r="F656" s="160" t="s">
        <v>807</v>
      </c>
      <c r="H656" s="161">
        <v>-3.6</v>
      </c>
      <c r="I656" s="162"/>
      <c r="L656" s="158"/>
      <c r="M656" s="163"/>
      <c r="T656" s="164"/>
      <c r="AT656" s="159" t="s">
        <v>160</v>
      </c>
      <c r="AU656" s="159" t="s">
        <v>89</v>
      </c>
      <c r="AV656" s="12" t="s">
        <v>89</v>
      </c>
      <c r="AW656" s="12" t="s">
        <v>31</v>
      </c>
      <c r="AX656" s="12" t="s">
        <v>76</v>
      </c>
      <c r="AY656" s="159" t="s">
        <v>156</v>
      </c>
    </row>
    <row r="657" spans="2:51" s="12" customFormat="1">
      <c r="B657" s="158"/>
      <c r="D657" s="152" t="s">
        <v>160</v>
      </c>
      <c r="E657" s="159" t="s">
        <v>1</v>
      </c>
      <c r="F657" s="160" t="s">
        <v>808</v>
      </c>
      <c r="H657" s="161">
        <v>422.5</v>
      </c>
      <c r="I657" s="162"/>
      <c r="L657" s="158"/>
      <c r="M657" s="163"/>
      <c r="T657" s="164"/>
      <c r="AT657" s="159" t="s">
        <v>160</v>
      </c>
      <c r="AU657" s="159" t="s">
        <v>89</v>
      </c>
      <c r="AV657" s="12" t="s">
        <v>89</v>
      </c>
      <c r="AW657" s="12" t="s">
        <v>31</v>
      </c>
      <c r="AX657" s="12" t="s">
        <v>76</v>
      </c>
      <c r="AY657" s="159" t="s">
        <v>156</v>
      </c>
    </row>
    <row r="658" spans="2:51" s="12" customFormat="1">
      <c r="B658" s="158"/>
      <c r="D658" s="152" t="s">
        <v>160</v>
      </c>
      <c r="E658" s="159" t="s">
        <v>1</v>
      </c>
      <c r="F658" s="160" t="s">
        <v>444</v>
      </c>
      <c r="H658" s="161">
        <v>-2.9</v>
      </c>
      <c r="I658" s="162"/>
      <c r="L658" s="158"/>
      <c r="M658" s="163"/>
      <c r="T658" s="164"/>
      <c r="AT658" s="159" t="s">
        <v>160</v>
      </c>
      <c r="AU658" s="159" t="s">
        <v>89</v>
      </c>
      <c r="AV658" s="12" t="s">
        <v>89</v>
      </c>
      <c r="AW658" s="12" t="s">
        <v>31</v>
      </c>
      <c r="AX658" s="12" t="s">
        <v>76</v>
      </c>
      <c r="AY658" s="159" t="s">
        <v>156</v>
      </c>
    </row>
    <row r="659" spans="2:51" s="12" customFormat="1">
      <c r="B659" s="158"/>
      <c r="D659" s="152" t="s">
        <v>160</v>
      </c>
      <c r="E659" s="159" t="s">
        <v>1</v>
      </c>
      <c r="F659" s="160" t="s">
        <v>809</v>
      </c>
      <c r="H659" s="161">
        <v>44.780999999999999</v>
      </c>
      <c r="I659" s="162"/>
      <c r="L659" s="158"/>
      <c r="M659" s="163"/>
      <c r="T659" s="164"/>
      <c r="AT659" s="159" t="s">
        <v>160</v>
      </c>
      <c r="AU659" s="159" t="s">
        <v>89</v>
      </c>
      <c r="AV659" s="12" t="s">
        <v>89</v>
      </c>
      <c r="AW659" s="12" t="s">
        <v>31</v>
      </c>
      <c r="AX659" s="12" t="s">
        <v>76</v>
      </c>
      <c r="AY659" s="159" t="s">
        <v>156</v>
      </c>
    </row>
    <row r="660" spans="2:51" s="12" customFormat="1">
      <c r="B660" s="158"/>
      <c r="D660" s="152" t="s">
        <v>160</v>
      </c>
      <c r="E660" s="159" t="s">
        <v>1</v>
      </c>
      <c r="F660" s="160" t="s">
        <v>810</v>
      </c>
      <c r="H660" s="161">
        <v>-4.5</v>
      </c>
      <c r="I660" s="162"/>
      <c r="L660" s="158"/>
      <c r="M660" s="163"/>
      <c r="T660" s="164"/>
      <c r="AT660" s="159" t="s">
        <v>160</v>
      </c>
      <c r="AU660" s="159" t="s">
        <v>89</v>
      </c>
      <c r="AV660" s="12" t="s">
        <v>89</v>
      </c>
      <c r="AW660" s="12" t="s">
        <v>31</v>
      </c>
      <c r="AX660" s="12" t="s">
        <v>76</v>
      </c>
      <c r="AY660" s="159" t="s">
        <v>156</v>
      </c>
    </row>
    <row r="661" spans="2:51" s="12" customFormat="1">
      <c r="B661" s="158"/>
      <c r="D661" s="152" t="s">
        <v>160</v>
      </c>
      <c r="E661" s="159" t="s">
        <v>1</v>
      </c>
      <c r="F661" s="160" t="s">
        <v>2366</v>
      </c>
      <c r="H661" s="161">
        <v>8.25</v>
      </c>
      <c r="I661" s="162"/>
      <c r="L661" s="158"/>
      <c r="M661" s="163"/>
      <c r="T661" s="164"/>
      <c r="AT661" s="159" t="s">
        <v>160</v>
      </c>
      <c r="AU661" s="159" t="s">
        <v>89</v>
      </c>
      <c r="AV661" s="12" t="s">
        <v>89</v>
      </c>
      <c r="AW661" s="12" t="s">
        <v>31</v>
      </c>
      <c r="AX661" s="12" t="s">
        <v>76</v>
      </c>
      <c r="AY661" s="159" t="s">
        <v>156</v>
      </c>
    </row>
    <row r="662" spans="2:51" s="12" customFormat="1">
      <c r="B662" s="158"/>
      <c r="D662" s="152" t="s">
        <v>160</v>
      </c>
      <c r="E662" s="159" t="s">
        <v>1</v>
      </c>
      <c r="F662" s="160" t="s">
        <v>811</v>
      </c>
      <c r="H662" s="161">
        <v>12.42</v>
      </c>
      <c r="I662" s="162"/>
      <c r="L662" s="158"/>
      <c r="M662" s="163"/>
      <c r="T662" s="164"/>
      <c r="AT662" s="159" t="s">
        <v>160</v>
      </c>
      <c r="AU662" s="159" t="s">
        <v>89</v>
      </c>
      <c r="AV662" s="12" t="s">
        <v>89</v>
      </c>
      <c r="AW662" s="12" t="s">
        <v>31</v>
      </c>
      <c r="AX662" s="12" t="s">
        <v>76</v>
      </c>
      <c r="AY662" s="159" t="s">
        <v>156</v>
      </c>
    </row>
    <row r="663" spans="2:51" s="12" customFormat="1">
      <c r="B663" s="158"/>
      <c r="D663" s="152" t="s">
        <v>160</v>
      </c>
      <c r="E663" s="159" t="s">
        <v>1</v>
      </c>
      <c r="F663" s="160" t="s">
        <v>812</v>
      </c>
      <c r="H663" s="161">
        <v>39.26</v>
      </c>
      <c r="I663" s="162"/>
      <c r="L663" s="158"/>
      <c r="M663" s="163"/>
      <c r="T663" s="164"/>
      <c r="AT663" s="159" t="s">
        <v>160</v>
      </c>
      <c r="AU663" s="159" t="s">
        <v>89</v>
      </c>
      <c r="AV663" s="12" t="s">
        <v>89</v>
      </c>
      <c r="AW663" s="12" t="s">
        <v>31</v>
      </c>
      <c r="AX663" s="12" t="s">
        <v>76</v>
      </c>
      <c r="AY663" s="159" t="s">
        <v>156</v>
      </c>
    </row>
    <row r="664" spans="2:51" s="12" customFormat="1">
      <c r="B664" s="158"/>
      <c r="D664" s="152" t="s">
        <v>160</v>
      </c>
      <c r="E664" s="159" t="s">
        <v>1</v>
      </c>
      <c r="F664" s="160" t="s">
        <v>813</v>
      </c>
      <c r="H664" s="161">
        <v>-7.56</v>
      </c>
      <c r="I664" s="162"/>
      <c r="L664" s="158"/>
      <c r="M664" s="163"/>
      <c r="T664" s="164"/>
      <c r="AT664" s="159" t="s">
        <v>160</v>
      </c>
      <c r="AU664" s="159" t="s">
        <v>89</v>
      </c>
      <c r="AV664" s="12" t="s">
        <v>89</v>
      </c>
      <c r="AW664" s="12" t="s">
        <v>31</v>
      </c>
      <c r="AX664" s="12" t="s">
        <v>76</v>
      </c>
      <c r="AY664" s="159" t="s">
        <v>156</v>
      </c>
    </row>
    <row r="665" spans="2:51" s="12" customFormat="1">
      <c r="B665" s="158"/>
      <c r="D665" s="152" t="s">
        <v>160</v>
      </c>
      <c r="E665" s="159" t="s">
        <v>1</v>
      </c>
      <c r="F665" s="160" t="s">
        <v>814</v>
      </c>
      <c r="H665" s="161">
        <v>53.95</v>
      </c>
      <c r="I665" s="162"/>
      <c r="L665" s="158"/>
      <c r="M665" s="163"/>
      <c r="T665" s="164"/>
      <c r="AT665" s="159" t="s">
        <v>160</v>
      </c>
      <c r="AU665" s="159" t="s">
        <v>89</v>
      </c>
      <c r="AV665" s="12" t="s">
        <v>89</v>
      </c>
      <c r="AW665" s="12" t="s">
        <v>31</v>
      </c>
      <c r="AX665" s="12" t="s">
        <v>76</v>
      </c>
      <c r="AY665" s="159" t="s">
        <v>156</v>
      </c>
    </row>
    <row r="666" spans="2:51" s="12" customFormat="1">
      <c r="B666" s="158"/>
      <c r="D666" s="152" t="s">
        <v>160</v>
      </c>
      <c r="E666" s="159" t="s">
        <v>1</v>
      </c>
      <c r="F666" s="160" t="s">
        <v>815</v>
      </c>
      <c r="H666" s="161">
        <v>8.25</v>
      </c>
      <c r="I666" s="162"/>
      <c r="L666" s="158"/>
      <c r="M666" s="163"/>
      <c r="T666" s="164"/>
      <c r="AT666" s="159" t="s">
        <v>160</v>
      </c>
      <c r="AU666" s="159" t="s">
        <v>89</v>
      </c>
      <c r="AV666" s="12" t="s">
        <v>89</v>
      </c>
      <c r="AW666" s="12" t="s">
        <v>31</v>
      </c>
      <c r="AX666" s="12" t="s">
        <v>76</v>
      </c>
      <c r="AY666" s="159" t="s">
        <v>156</v>
      </c>
    </row>
    <row r="667" spans="2:51" s="12" customFormat="1">
      <c r="B667" s="158"/>
      <c r="D667" s="152" t="s">
        <v>160</v>
      </c>
      <c r="E667" s="159" t="s">
        <v>1</v>
      </c>
      <c r="F667" s="160" t="s">
        <v>816</v>
      </c>
      <c r="H667" s="161">
        <v>57.07</v>
      </c>
      <c r="I667" s="162"/>
      <c r="L667" s="158"/>
      <c r="M667" s="163"/>
      <c r="T667" s="164"/>
      <c r="AT667" s="159" t="s">
        <v>160</v>
      </c>
      <c r="AU667" s="159" t="s">
        <v>89</v>
      </c>
      <c r="AV667" s="12" t="s">
        <v>89</v>
      </c>
      <c r="AW667" s="12" t="s">
        <v>31</v>
      </c>
      <c r="AX667" s="12" t="s">
        <v>76</v>
      </c>
      <c r="AY667" s="159" t="s">
        <v>156</v>
      </c>
    </row>
    <row r="668" spans="2:51" s="12" customFormat="1">
      <c r="B668" s="158"/>
      <c r="D668" s="152" t="s">
        <v>160</v>
      </c>
      <c r="E668" s="159" t="s">
        <v>1</v>
      </c>
      <c r="F668" s="160" t="s">
        <v>532</v>
      </c>
      <c r="H668" s="161">
        <v>-1.8</v>
      </c>
      <c r="I668" s="162"/>
      <c r="L668" s="158"/>
      <c r="M668" s="163"/>
      <c r="T668" s="164"/>
      <c r="AT668" s="159" t="s">
        <v>160</v>
      </c>
      <c r="AU668" s="159" t="s">
        <v>89</v>
      </c>
      <c r="AV668" s="12" t="s">
        <v>89</v>
      </c>
      <c r="AW668" s="12" t="s">
        <v>31</v>
      </c>
      <c r="AX668" s="12" t="s">
        <v>76</v>
      </c>
      <c r="AY668" s="159" t="s">
        <v>156</v>
      </c>
    </row>
    <row r="669" spans="2:51" s="12" customFormat="1">
      <c r="B669" s="158"/>
      <c r="D669" s="152" t="s">
        <v>160</v>
      </c>
      <c r="E669" s="159" t="s">
        <v>1</v>
      </c>
      <c r="F669" s="160" t="s">
        <v>2367</v>
      </c>
      <c r="H669" s="161">
        <v>55.25</v>
      </c>
      <c r="I669" s="162"/>
      <c r="L669" s="158"/>
      <c r="M669" s="163"/>
      <c r="T669" s="164"/>
      <c r="AT669" s="159" t="s">
        <v>160</v>
      </c>
      <c r="AU669" s="159" t="s">
        <v>89</v>
      </c>
      <c r="AV669" s="12" t="s">
        <v>89</v>
      </c>
      <c r="AW669" s="12" t="s">
        <v>31</v>
      </c>
      <c r="AX669" s="12" t="s">
        <v>76</v>
      </c>
      <c r="AY669" s="159" t="s">
        <v>156</v>
      </c>
    </row>
    <row r="670" spans="2:51" s="12" customFormat="1">
      <c r="B670" s="158"/>
      <c r="D670" s="152" t="s">
        <v>160</v>
      </c>
      <c r="E670" s="159" t="s">
        <v>1</v>
      </c>
      <c r="F670" s="160" t="s">
        <v>2368</v>
      </c>
      <c r="H670" s="161">
        <v>0</v>
      </c>
      <c r="I670" s="162"/>
      <c r="L670" s="158"/>
      <c r="M670" s="163"/>
      <c r="T670" s="164"/>
      <c r="AT670" s="159" t="s">
        <v>160</v>
      </c>
      <c r="AU670" s="159" t="s">
        <v>89</v>
      </c>
      <c r="AV670" s="12" t="s">
        <v>89</v>
      </c>
      <c r="AW670" s="12" t="s">
        <v>31</v>
      </c>
      <c r="AX670" s="12" t="s">
        <v>76</v>
      </c>
      <c r="AY670" s="159" t="s">
        <v>156</v>
      </c>
    </row>
    <row r="671" spans="2:51" s="12" customFormat="1">
      <c r="B671" s="158"/>
      <c r="D671" s="152" t="s">
        <v>160</v>
      </c>
      <c r="E671" s="159" t="s">
        <v>1</v>
      </c>
      <c r="F671" s="160" t="s">
        <v>2369</v>
      </c>
      <c r="H671" s="161">
        <v>169.65</v>
      </c>
      <c r="I671" s="162"/>
      <c r="L671" s="158"/>
      <c r="M671" s="163"/>
      <c r="T671" s="164"/>
      <c r="AT671" s="159" t="s">
        <v>160</v>
      </c>
      <c r="AU671" s="159" t="s">
        <v>89</v>
      </c>
      <c r="AV671" s="12" t="s">
        <v>89</v>
      </c>
      <c r="AW671" s="12" t="s">
        <v>31</v>
      </c>
      <c r="AX671" s="12" t="s">
        <v>76</v>
      </c>
      <c r="AY671" s="159" t="s">
        <v>156</v>
      </c>
    </row>
    <row r="672" spans="2:51" s="12" customFormat="1">
      <c r="B672" s="158"/>
      <c r="D672" s="152" t="s">
        <v>160</v>
      </c>
      <c r="E672" s="159" t="s">
        <v>1</v>
      </c>
      <c r="F672" s="160" t="s">
        <v>2370</v>
      </c>
      <c r="H672" s="161">
        <v>-4.46</v>
      </c>
      <c r="I672" s="162"/>
      <c r="L672" s="158"/>
      <c r="M672" s="163"/>
      <c r="T672" s="164"/>
      <c r="AT672" s="159" t="s">
        <v>160</v>
      </c>
      <c r="AU672" s="159" t="s">
        <v>89</v>
      </c>
      <c r="AV672" s="12" t="s">
        <v>89</v>
      </c>
      <c r="AW672" s="12" t="s">
        <v>31</v>
      </c>
      <c r="AX672" s="12" t="s">
        <v>76</v>
      </c>
      <c r="AY672" s="159" t="s">
        <v>156</v>
      </c>
    </row>
    <row r="673" spans="2:51" s="12" customFormat="1">
      <c r="B673" s="158"/>
      <c r="D673" s="152" t="s">
        <v>160</v>
      </c>
      <c r="E673" s="159" t="s">
        <v>1</v>
      </c>
      <c r="F673" s="160" t="s">
        <v>2371</v>
      </c>
      <c r="H673" s="161">
        <v>48.75</v>
      </c>
      <c r="I673" s="162"/>
      <c r="L673" s="158"/>
      <c r="M673" s="163"/>
      <c r="T673" s="164"/>
      <c r="AT673" s="159" t="s">
        <v>160</v>
      </c>
      <c r="AU673" s="159" t="s">
        <v>89</v>
      </c>
      <c r="AV673" s="12" t="s">
        <v>89</v>
      </c>
      <c r="AW673" s="12" t="s">
        <v>31</v>
      </c>
      <c r="AX673" s="12" t="s">
        <v>76</v>
      </c>
      <c r="AY673" s="159" t="s">
        <v>156</v>
      </c>
    </row>
    <row r="674" spans="2:51" s="12" customFormat="1">
      <c r="B674" s="158"/>
      <c r="D674" s="152" t="s">
        <v>160</v>
      </c>
      <c r="E674" s="159" t="s">
        <v>1</v>
      </c>
      <c r="F674" s="160" t="s">
        <v>2372</v>
      </c>
      <c r="H674" s="161">
        <v>26.52</v>
      </c>
      <c r="I674" s="162"/>
      <c r="L674" s="158"/>
      <c r="M674" s="163"/>
      <c r="T674" s="164"/>
      <c r="AT674" s="159" t="s">
        <v>160</v>
      </c>
      <c r="AU674" s="159" t="s">
        <v>89</v>
      </c>
      <c r="AV674" s="12" t="s">
        <v>89</v>
      </c>
      <c r="AW674" s="12" t="s">
        <v>31</v>
      </c>
      <c r="AX674" s="12" t="s">
        <v>76</v>
      </c>
      <c r="AY674" s="159" t="s">
        <v>156</v>
      </c>
    </row>
    <row r="675" spans="2:51" s="12" customFormat="1">
      <c r="B675" s="158"/>
      <c r="D675" s="152" t="s">
        <v>160</v>
      </c>
      <c r="E675" s="159" t="s">
        <v>1</v>
      </c>
      <c r="F675" s="160" t="s">
        <v>2373</v>
      </c>
      <c r="H675" s="161">
        <v>54.795000000000002</v>
      </c>
      <c r="I675" s="162"/>
      <c r="L675" s="158"/>
      <c r="M675" s="163"/>
      <c r="T675" s="164"/>
      <c r="AT675" s="159" t="s">
        <v>160</v>
      </c>
      <c r="AU675" s="159" t="s">
        <v>89</v>
      </c>
      <c r="AV675" s="12" t="s">
        <v>89</v>
      </c>
      <c r="AW675" s="12" t="s">
        <v>31</v>
      </c>
      <c r="AX675" s="12" t="s">
        <v>76</v>
      </c>
      <c r="AY675" s="159" t="s">
        <v>156</v>
      </c>
    </row>
    <row r="676" spans="2:51" s="12" customFormat="1">
      <c r="B676" s="158"/>
      <c r="D676" s="152" t="s">
        <v>160</v>
      </c>
      <c r="E676" s="159" t="s">
        <v>1</v>
      </c>
      <c r="F676" s="160" t="s">
        <v>2374</v>
      </c>
      <c r="H676" s="161">
        <v>30</v>
      </c>
      <c r="I676" s="162"/>
      <c r="L676" s="158"/>
      <c r="M676" s="163"/>
      <c r="T676" s="164"/>
      <c r="AT676" s="159" t="s">
        <v>160</v>
      </c>
      <c r="AU676" s="159" t="s">
        <v>89</v>
      </c>
      <c r="AV676" s="12" t="s">
        <v>89</v>
      </c>
      <c r="AW676" s="12" t="s">
        <v>31</v>
      </c>
      <c r="AX676" s="12" t="s">
        <v>76</v>
      </c>
      <c r="AY676" s="159" t="s">
        <v>156</v>
      </c>
    </row>
    <row r="677" spans="2:51" s="15" customFormat="1">
      <c r="B677" s="193"/>
      <c r="D677" s="152" t="s">
        <v>160</v>
      </c>
      <c r="E677" s="194" t="s">
        <v>1861</v>
      </c>
      <c r="F677" s="195" t="s">
        <v>2375</v>
      </c>
      <c r="H677" s="196">
        <v>1569.1579999999999</v>
      </c>
      <c r="I677" s="197"/>
      <c r="L677" s="193"/>
      <c r="M677" s="198"/>
      <c r="T677" s="199"/>
      <c r="AT677" s="194" t="s">
        <v>160</v>
      </c>
      <c r="AU677" s="194" t="s">
        <v>89</v>
      </c>
      <c r="AV677" s="15" t="s">
        <v>163</v>
      </c>
      <c r="AW677" s="15" t="s">
        <v>31</v>
      </c>
      <c r="AX677" s="15" t="s">
        <v>76</v>
      </c>
      <c r="AY677" s="194" t="s">
        <v>156</v>
      </c>
    </row>
    <row r="678" spans="2:51" s="11" customFormat="1">
      <c r="B678" s="151"/>
      <c r="D678" s="152" t="s">
        <v>160</v>
      </c>
      <c r="E678" s="153" t="s">
        <v>1</v>
      </c>
      <c r="F678" s="154" t="s">
        <v>2376</v>
      </c>
      <c r="H678" s="153" t="s">
        <v>1</v>
      </c>
      <c r="I678" s="155"/>
      <c r="L678" s="151"/>
      <c r="M678" s="156"/>
      <c r="T678" s="157"/>
      <c r="AT678" s="153" t="s">
        <v>160</v>
      </c>
      <c r="AU678" s="153" t="s">
        <v>89</v>
      </c>
      <c r="AV678" s="11" t="s">
        <v>82</v>
      </c>
      <c r="AW678" s="11" t="s">
        <v>31</v>
      </c>
      <c r="AX678" s="11" t="s">
        <v>76</v>
      </c>
      <c r="AY678" s="153" t="s">
        <v>156</v>
      </c>
    </row>
    <row r="679" spans="2:51" s="12" customFormat="1">
      <c r="B679" s="158"/>
      <c r="D679" s="152" t="s">
        <v>160</v>
      </c>
      <c r="E679" s="159" t="s">
        <v>1</v>
      </c>
      <c r="F679" s="160" t="s">
        <v>2377</v>
      </c>
      <c r="H679" s="161">
        <v>50.7</v>
      </c>
      <c r="I679" s="162"/>
      <c r="L679" s="158"/>
      <c r="M679" s="163"/>
      <c r="T679" s="164"/>
      <c r="AT679" s="159" t="s">
        <v>160</v>
      </c>
      <c r="AU679" s="159" t="s">
        <v>89</v>
      </c>
      <c r="AV679" s="12" t="s">
        <v>89</v>
      </c>
      <c r="AW679" s="12" t="s">
        <v>31</v>
      </c>
      <c r="AX679" s="12" t="s">
        <v>76</v>
      </c>
      <c r="AY679" s="159" t="s">
        <v>156</v>
      </c>
    </row>
    <row r="680" spans="2:51" s="12" customFormat="1">
      <c r="B680" s="158"/>
      <c r="D680" s="152" t="s">
        <v>160</v>
      </c>
      <c r="E680" s="159" t="s">
        <v>1</v>
      </c>
      <c r="F680" s="160" t="s">
        <v>2378</v>
      </c>
      <c r="H680" s="161">
        <v>-2.88</v>
      </c>
      <c r="I680" s="162"/>
      <c r="L680" s="158"/>
      <c r="M680" s="163"/>
      <c r="T680" s="164"/>
      <c r="AT680" s="159" t="s">
        <v>160</v>
      </c>
      <c r="AU680" s="159" t="s">
        <v>89</v>
      </c>
      <c r="AV680" s="12" t="s">
        <v>89</v>
      </c>
      <c r="AW680" s="12" t="s">
        <v>31</v>
      </c>
      <c r="AX680" s="12" t="s">
        <v>76</v>
      </c>
      <c r="AY680" s="159" t="s">
        <v>156</v>
      </c>
    </row>
    <row r="681" spans="2:51" s="12" customFormat="1">
      <c r="B681" s="158"/>
      <c r="D681" s="152" t="s">
        <v>160</v>
      </c>
      <c r="E681" s="159" t="s">
        <v>1</v>
      </c>
      <c r="F681" s="160" t="s">
        <v>2379</v>
      </c>
      <c r="H681" s="161">
        <v>-3.24</v>
      </c>
      <c r="I681" s="162"/>
      <c r="L681" s="158"/>
      <c r="M681" s="163"/>
      <c r="T681" s="164"/>
      <c r="AT681" s="159" t="s">
        <v>160</v>
      </c>
      <c r="AU681" s="159" t="s">
        <v>89</v>
      </c>
      <c r="AV681" s="12" t="s">
        <v>89</v>
      </c>
      <c r="AW681" s="12" t="s">
        <v>31</v>
      </c>
      <c r="AX681" s="12" t="s">
        <v>76</v>
      </c>
      <c r="AY681" s="159" t="s">
        <v>156</v>
      </c>
    </row>
    <row r="682" spans="2:51" s="12" customFormat="1">
      <c r="B682" s="158"/>
      <c r="D682" s="152" t="s">
        <v>160</v>
      </c>
      <c r="E682" s="159" t="s">
        <v>1</v>
      </c>
      <c r="F682" s="160" t="s">
        <v>829</v>
      </c>
      <c r="H682" s="161">
        <v>62.92</v>
      </c>
      <c r="I682" s="162"/>
      <c r="L682" s="158"/>
      <c r="M682" s="163"/>
      <c r="T682" s="164"/>
      <c r="AT682" s="159" t="s">
        <v>160</v>
      </c>
      <c r="AU682" s="159" t="s">
        <v>89</v>
      </c>
      <c r="AV682" s="12" t="s">
        <v>89</v>
      </c>
      <c r="AW682" s="12" t="s">
        <v>31</v>
      </c>
      <c r="AX682" s="12" t="s">
        <v>76</v>
      </c>
      <c r="AY682" s="159" t="s">
        <v>156</v>
      </c>
    </row>
    <row r="683" spans="2:51" s="12" customFormat="1">
      <c r="B683" s="158"/>
      <c r="D683" s="152" t="s">
        <v>160</v>
      </c>
      <c r="E683" s="159" t="s">
        <v>1</v>
      </c>
      <c r="F683" s="160" t="s">
        <v>830</v>
      </c>
      <c r="H683" s="161">
        <v>-6.84</v>
      </c>
      <c r="I683" s="162"/>
      <c r="L683" s="158"/>
      <c r="M683" s="163"/>
      <c r="T683" s="164"/>
      <c r="AT683" s="159" t="s">
        <v>160</v>
      </c>
      <c r="AU683" s="159" t="s">
        <v>89</v>
      </c>
      <c r="AV683" s="12" t="s">
        <v>89</v>
      </c>
      <c r="AW683" s="12" t="s">
        <v>31</v>
      </c>
      <c r="AX683" s="12" t="s">
        <v>76</v>
      </c>
      <c r="AY683" s="159" t="s">
        <v>156</v>
      </c>
    </row>
    <row r="684" spans="2:51" s="12" customFormat="1">
      <c r="B684" s="158"/>
      <c r="D684" s="152" t="s">
        <v>160</v>
      </c>
      <c r="E684" s="159" t="s">
        <v>1</v>
      </c>
      <c r="F684" s="160" t="s">
        <v>831</v>
      </c>
      <c r="H684" s="161">
        <v>62.854999999999997</v>
      </c>
      <c r="I684" s="162"/>
      <c r="L684" s="158"/>
      <c r="M684" s="163"/>
      <c r="T684" s="164"/>
      <c r="AT684" s="159" t="s">
        <v>160</v>
      </c>
      <c r="AU684" s="159" t="s">
        <v>89</v>
      </c>
      <c r="AV684" s="12" t="s">
        <v>89</v>
      </c>
      <c r="AW684" s="12" t="s">
        <v>31</v>
      </c>
      <c r="AX684" s="12" t="s">
        <v>76</v>
      </c>
      <c r="AY684" s="159" t="s">
        <v>156</v>
      </c>
    </row>
    <row r="685" spans="2:51" s="12" customFormat="1">
      <c r="B685" s="158"/>
      <c r="D685" s="152" t="s">
        <v>160</v>
      </c>
      <c r="E685" s="159" t="s">
        <v>1</v>
      </c>
      <c r="F685" s="160" t="s">
        <v>830</v>
      </c>
      <c r="H685" s="161">
        <v>-6.84</v>
      </c>
      <c r="I685" s="162"/>
      <c r="L685" s="158"/>
      <c r="M685" s="163"/>
      <c r="T685" s="164"/>
      <c r="AT685" s="159" t="s">
        <v>160</v>
      </c>
      <c r="AU685" s="159" t="s">
        <v>89</v>
      </c>
      <c r="AV685" s="12" t="s">
        <v>89</v>
      </c>
      <c r="AW685" s="12" t="s">
        <v>3</v>
      </c>
      <c r="AX685" s="12" t="s">
        <v>76</v>
      </c>
      <c r="AY685" s="159" t="s">
        <v>156</v>
      </c>
    </row>
    <row r="686" spans="2:51" s="12" customFormat="1">
      <c r="B686" s="158"/>
      <c r="D686" s="152" t="s">
        <v>160</v>
      </c>
      <c r="E686" s="159" t="s">
        <v>1</v>
      </c>
      <c r="F686" s="160" t="s">
        <v>832</v>
      </c>
      <c r="H686" s="161">
        <v>29.483000000000001</v>
      </c>
      <c r="I686" s="162"/>
      <c r="L686" s="158"/>
      <c r="M686" s="163"/>
      <c r="T686" s="164"/>
      <c r="AT686" s="159" t="s">
        <v>160</v>
      </c>
      <c r="AU686" s="159" t="s">
        <v>89</v>
      </c>
      <c r="AV686" s="12" t="s">
        <v>89</v>
      </c>
      <c r="AW686" s="12" t="s">
        <v>31</v>
      </c>
      <c r="AX686" s="12" t="s">
        <v>76</v>
      </c>
      <c r="AY686" s="159" t="s">
        <v>156</v>
      </c>
    </row>
    <row r="687" spans="2:51" s="12" customFormat="1">
      <c r="B687" s="158"/>
      <c r="D687" s="152" t="s">
        <v>160</v>
      </c>
      <c r="E687" s="159" t="s">
        <v>1</v>
      </c>
      <c r="F687" s="160" t="s">
        <v>2380</v>
      </c>
      <c r="H687" s="161">
        <v>-1.4850000000000001</v>
      </c>
      <c r="I687" s="162"/>
      <c r="L687" s="158"/>
      <c r="M687" s="163"/>
      <c r="T687" s="164"/>
      <c r="AT687" s="159" t="s">
        <v>160</v>
      </c>
      <c r="AU687" s="159" t="s">
        <v>89</v>
      </c>
      <c r="AV687" s="12" t="s">
        <v>89</v>
      </c>
      <c r="AW687" s="12" t="s">
        <v>31</v>
      </c>
      <c r="AX687" s="12" t="s">
        <v>76</v>
      </c>
      <c r="AY687" s="159" t="s">
        <v>156</v>
      </c>
    </row>
    <row r="688" spans="2:51" s="12" customFormat="1">
      <c r="B688" s="158"/>
      <c r="D688" s="152" t="s">
        <v>160</v>
      </c>
      <c r="E688" s="159" t="s">
        <v>1</v>
      </c>
      <c r="F688" s="160" t="s">
        <v>833</v>
      </c>
      <c r="H688" s="161">
        <v>29.451000000000001</v>
      </c>
      <c r="I688" s="162"/>
      <c r="L688" s="158"/>
      <c r="M688" s="163"/>
      <c r="T688" s="164"/>
      <c r="AT688" s="159" t="s">
        <v>160</v>
      </c>
      <c r="AU688" s="159" t="s">
        <v>89</v>
      </c>
      <c r="AV688" s="12" t="s">
        <v>89</v>
      </c>
      <c r="AW688" s="12" t="s">
        <v>31</v>
      </c>
      <c r="AX688" s="12" t="s">
        <v>76</v>
      </c>
      <c r="AY688" s="159" t="s">
        <v>156</v>
      </c>
    </row>
    <row r="689" spans="2:51" s="12" customFormat="1">
      <c r="B689" s="158"/>
      <c r="D689" s="152" t="s">
        <v>160</v>
      </c>
      <c r="E689" s="159" t="s">
        <v>1</v>
      </c>
      <c r="F689" s="160" t="s">
        <v>2380</v>
      </c>
      <c r="H689" s="161">
        <v>-1.4850000000000001</v>
      </c>
      <c r="I689" s="162"/>
      <c r="L689" s="158"/>
      <c r="M689" s="163"/>
      <c r="T689" s="164"/>
      <c r="AT689" s="159" t="s">
        <v>160</v>
      </c>
      <c r="AU689" s="159" t="s">
        <v>89</v>
      </c>
      <c r="AV689" s="12" t="s">
        <v>89</v>
      </c>
      <c r="AW689" s="12" t="s">
        <v>31</v>
      </c>
      <c r="AX689" s="12" t="s">
        <v>76</v>
      </c>
      <c r="AY689" s="159" t="s">
        <v>156</v>
      </c>
    </row>
    <row r="690" spans="2:51" s="12" customFormat="1">
      <c r="B690" s="158"/>
      <c r="D690" s="152" t="s">
        <v>160</v>
      </c>
      <c r="E690" s="159" t="s">
        <v>1</v>
      </c>
      <c r="F690" s="160" t="s">
        <v>834</v>
      </c>
      <c r="H690" s="161">
        <v>30.556999999999999</v>
      </c>
      <c r="I690" s="162"/>
      <c r="L690" s="158"/>
      <c r="M690" s="163"/>
      <c r="T690" s="164"/>
      <c r="AT690" s="159" t="s">
        <v>160</v>
      </c>
      <c r="AU690" s="159" t="s">
        <v>89</v>
      </c>
      <c r="AV690" s="12" t="s">
        <v>89</v>
      </c>
      <c r="AW690" s="12" t="s">
        <v>31</v>
      </c>
      <c r="AX690" s="12" t="s">
        <v>76</v>
      </c>
      <c r="AY690" s="159" t="s">
        <v>156</v>
      </c>
    </row>
    <row r="691" spans="2:51" s="12" customFormat="1">
      <c r="B691" s="158"/>
      <c r="D691" s="152" t="s">
        <v>160</v>
      </c>
      <c r="E691" s="159" t="s">
        <v>1</v>
      </c>
      <c r="F691" s="160" t="s">
        <v>2380</v>
      </c>
      <c r="H691" s="161">
        <v>-1.4850000000000001</v>
      </c>
      <c r="I691" s="162"/>
      <c r="L691" s="158"/>
      <c r="M691" s="163"/>
      <c r="T691" s="164"/>
      <c r="AT691" s="159" t="s">
        <v>160</v>
      </c>
      <c r="AU691" s="159" t="s">
        <v>89</v>
      </c>
      <c r="AV691" s="12" t="s">
        <v>89</v>
      </c>
      <c r="AW691" s="12" t="s">
        <v>31</v>
      </c>
      <c r="AX691" s="12" t="s">
        <v>76</v>
      </c>
      <c r="AY691" s="159" t="s">
        <v>156</v>
      </c>
    </row>
    <row r="692" spans="2:51" s="12" customFormat="1">
      <c r="B692" s="158"/>
      <c r="D692" s="152" t="s">
        <v>160</v>
      </c>
      <c r="E692" s="159" t="s">
        <v>1</v>
      </c>
      <c r="F692" s="160" t="s">
        <v>2381</v>
      </c>
      <c r="H692" s="161">
        <v>2.9</v>
      </c>
      <c r="I692" s="162"/>
      <c r="L692" s="158"/>
      <c r="M692" s="163"/>
      <c r="T692" s="164"/>
      <c r="AT692" s="159" t="s">
        <v>160</v>
      </c>
      <c r="AU692" s="159" t="s">
        <v>89</v>
      </c>
      <c r="AV692" s="12" t="s">
        <v>89</v>
      </c>
      <c r="AW692" s="12" t="s">
        <v>31</v>
      </c>
      <c r="AX692" s="12" t="s">
        <v>76</v>
      </c>
      <c r="AY692" s="159" t="s">
        <v>156</v>
      </c>
    </row>
    <row r="693" spans="2:51" s="12" customFormat="1">
      <c r="B693" s="158"/>
      <c r="D693" s="152" t="s">
        <v>160</v>
      </c>
      <c r="E693" s="159" t="s">
        <v>1</v>
      </c>
      <c r="F693" s="160" t="s">
        <v>2382</v>
      </c>
      <c r="H693" s="161">
        <v>39.033000000000001</v>
      </c>
      <c r="I693" s="162"/>
      <c r="L693" s="158"/>
      <c r="M693" s="163"/>
      <c r="T693" s="164"/>
      <c r="AT693" s="159" t="s">
        <v>160</v>
      </c>
      <c r="AU693" s="159" t="s">
        <v>89</v>
      </c>
      <c r="AV693" s="12" t="s">
        <v>89</v>
      </c>
      <c r="AW693" s="12" t="s">
        <v>31</v>
      </c>
      <c r="AX693" s="12" t="s">
        <v>76</v>
      </c>
      <c r="AY693" s="159" t="s">
        <v>156</v>
      </c>
    </row>
    <row r="694" spans="2:51" s="12" customFormat="1">
      <c r="B694" s="158"/>
      <c r="D694" s="152" t="s">
        <v>160</v>
      </c>
      <c r="E694" s="159" t="s">
        <v>1</v>
      </c>
      <c r="F694" s="160" t="s">
        <v>871</v>
      </c>
      <c r="H694" s="161">
        <v>-5.04</v>
      </c>
      <c r="I694" s="162"/>
      <c r="L694" s="158"/>
      <c r="M694" s="163"/>
      <c r="T694" s="164"/>
      <c r="AT694" s="159" t="s">
        <v>160</v>
      </c>
      <c r="AU694" s="159" t="s">
        <v>89</v>
      </c>
      <c r="AV694" s="12" t="s">
        <v>89</v>
      </c>
      <c r="AW694" s="12" t="s">
        <v>31</v>
      </c>
      <c r="AX694" s="12" t="s">
        <v>76</v>
      </c>
      <c r="AY694" s="159" t="s">
        <v>156</v>
      </c>
    </row>
    <row r="695" spans="2:51" s="12" customFormat="1">
      <c r="B695" s="158"/>
      <c r="D695" s="152" t="s">
        <v>160</v>
      </c>
      <c r="E695" s="159" t="s">
        <v>1</v>
      </c>
      <c r="F695" s="160" t="s">
        <v>2383</v>
      </c>
      <c r="H695" s="161">
        <v>9.6690000000000005</v>
      </c>
      <c r="I695" s="162"/>
      <c r="L695" s="158"/>
      <c r="M695" s="163"/>
      <c r="T695" s="164"/>
      <c r="AT695" s="159" t="s">
        <v>160</v>
      </c>
      <c r="AU695" s="159" t="s">
        <v>89</v>
      </c>
      <c r="AV695" s="12" t="s">
        <v>89</v>
      </c>
      <c r="AW695" s="12" t="s">
        <v>31</v>
      </c>
      <c r="AX695" s="12" t="s">
        <v>76</v>
      </c>
      <c r="AY695" s="159" t="s">
        <v>156</v>
      </c>
    </row>
    <row r="696" spans="2:51" s="12" customFormat="1">
      <c r="B696" s="158"/>
      <c r="D696" s="152" t="s">
        <v>160</v>
      </c>
      <c r="E696" s="159" t="s">
        <v>1</v>
      </c>
      <c r="F696" s="160" t="s">
        <v>871</v>
      </c>
      <c r="H696" s="161">
        <v>-5.04</v>
      </c>
      <c r="I696" s="162"/>
      <c r="L696" s="158"/>
      <c r="M696" s="163"/>
      <c r="T696" s="164"/>
      <c r="AT696" s="159" t="s">
        <v>160</v>
      </c>
      <c r="AU696" s="159" t="s">
        <v>89</v>
      </c>
      <c r="AV696" s="12" t="s">
        <v>89</v>
      </c>
      <c r="AW696" s="12" t="s">
        <v>31</v>
      </c>
      <c r="AX696" s="12" t="s">
        <v>76</v>
      </c>
      <c r="AY696" s="159" t="s">
        <v>156</v>
      </c>
    </row>
    <row r="697" spans="2:51" s="12" customFormat="1">
      <c r="B697" s="158"/>
      <c r="D697" s="152" t="s">
        <v>160</v>
      </c>
      <c r="E697" s="159" t="s">
        <v>1</v>
      </c>
      <c r="F697" s="160" t="s">
        <v>2384</v>
      </c>
      <c r="H697" s="161">
        <v>0</v>
      </c>
      <c r="I697" s="162"/>
      <c r="L697" s="158"/>
      <c r="M697" s="163"/>
      <c r="T697" s="164"/>
      <c r="AT697" s="159" t="s">
        <v>160</v>
      </c>
      <c r="AU697" s="159" t="s">
        <v>89</v>
      </c>
      <c r="AV697" s="12" t="s">
        <v>89</v>
      </c>
      <c r="AW697" s="12" t="s">
        <v>31</v>
      </c>
      <c r="AX697" s="12" t="s">
        <v>76</v>
      </c>
      <c r="AY697" s="159" t="s">
        <v>156</v>
      </c>
    </row>
    <row r="698" spans="2:51" s="12" customFormat="1">
      <c r="B698" s="158"/>
      <c r="D698" s="152" t="s">
        <v>160</v>
      </c>
      <c r="E698" s="159" t="s">
        <v>1</v>
      </c>
      <c r="F698" s="160" t="s">
        <v>2385</v>
      </c>
      <c r="H698" s="161">
        <v>23.725000000000001</v>
      </c>
      <c r="I698" s="162"/>
      <c r="L698" s="158"/>
      <c r="M698" s="163"/>
      <c r="T698" s="164"/>
      <c r="AT698" s="159" t="s">
        <v>160</v>
      </c>
      <c r="AU698" s="159" t="s">
        <v>89</v>
      </c>
      <c r="AV698" s="12" t="s">
        <v>89</v>
      </c>
      <c r="AW698" s="12" t="s">
        <v>31</v>
      </c>
      <c r="AX698" s="12" t="s">
        <v>76</v>
      </c>
      <c r="AY698" s="159" t="s">
        <v>156</v>
      </c>
    </row>
    <row r="699" spans="2:51" s="12" customFormat="1">
      <c r="B699" s="158"/>
      <c r="D699" s="152" t="s">
        <v>160</v>
      </c>
      <c r="E699" s="159" t="s">
        <v>1</v>
      </c>
      <c r="F699" s="160" t="s">
        <v>791</v>
      </c>
      <c r="H699" s="161">
        <v>-5.04</v>
      </c>
      <c r="I699" s="162"/>
      <c r="L699" s="158"/>
      <c r="M699" s="163"/>
      <c r="T699" s="164"/>
      <c r="AT699" s="159" t="s">
        <v>160</v>
      </c>
      <c r="AU699" s="159" t="s">
        <v>89</v>
      </c>
      <c r="AV699" s="12" t="s">
        <v>89</v>
      </c>
      <c r="AW699" s="12" t="s">
        <v>31</v>
      </c>
      <c r="AX699" s="12" t="s">
        <v>76</v>
      </c>
      <c r="AY699" s="159" t="s">
        <v>156</v>
      </c>
    </row>
    <row r="700" spans="2:51" s="12" customFormat="1">
      <c r="B700" s="158"/>
      <c r="D700" s="152" t="s">
        <v>160</v>
      </c>
      <c r="E700" s="159" t="s">
        <v>1</v>
      </c>
      <c r="F700" s="160" t="s">
        <v>2386</v>
      </c>
      <c r="H700" s="161">
        <v>28.6</v>
      </c>
      <c r="I700" s="162"/>
      <c r="L700" s="158"/>
      <c r="M700" s="163"/>
      <c r="T700" s="164"/>
      <c r="AT700" s="159" t="s">
        <v>160</v>
      </c>
      <c r="AU700" s="159" t="s">
        <v>89</v>
      </c>
      <c r="AV700" s="12" t="s">
        <v>89</v>
      </c>
      <c r="AW700" s="12" t="s">
        <v>31</v>
      </c>
      <c r="AX700" s="12" t="s">
        <v>76</v>
      </c>
      <c r="AY700" s="159" t="s">
        <v>156</v>
      </c>
    </row>
    <row r="701" spans="2:51" s="12" customFormat="1">
      <c r="B701" s="158"/>
      <c r="D701" s="152" t="s">
        <v>160</v>
      </c>
      <c r="E701" s="159" t="s">
        <v>1</v>
      </c>
      <c r="F701" s="160" t="s">
        <v>2387</v>
      </c>
      <c r="H701" s="161">
        <v>35.75</v>
      </c>
      <c r="I701" s="162"/>
      <c r="L701" s="158"/>
      <c r="M701" s="163"/>
      <c r="T701" s="164"/>
      <c r="AT701" s="159" t="s">
        <v>160</v>
      </c>
      <c r="AU701" s="159" t="s">
        <v>89</v>
      </c>
      <c r="AV701" s="12" t="s">
        <v>89</v>
      </c>
      <c r="AW701" s="12" t="s">
        <v>31</v>
      </c>
      <c r="AX701" s="12" t="s">
        <v>76</v>
      </c>
      <c r="AY701" s="159" t="s">
        <v>156</v>
      </c>
    </row>
    <row r="702" spans="2:51" s="12" customFormat="1">
      <c r="B702" s="158"/>
      <c r="D702" s="152" t="s">
        <v>160</v>
      </c>
      <c r="E702" s="159" t="s">
        <v>1</v>
      </c>
      <c r="F702" s="160" t="s">
        <v>473</v>
      </c>
      <c r="H702" s="161">
        <v>-1.6</v>
      </c>
      <c r="I702" s="162"/>
      <c r="L702" s="158"/>
      <c r="M702" s="163"/>
      <c r="T702" s="164"/>
      <c r="AT702" s="159" t="s">
        <v>160</v>
      </c>
      <c r="AU702" s="159" t="s">
        <v>89</v>
      </c>
      <c r="AV702" s="12" t="s">
        <v>89</v>
      </c>
      <c r="AW702" s="12" t="s">
        <v>31</v>
      </c>
      <c r="AX702" s="12" t="s">
        <v>76</v>
      </c>
      <c r="AY702" s="159" t="s">
        <v>156</v>
      </c>
    </row>
    <row r="703" spans="2:51" s="12" customFormat="1" ht="22.5">
      <c r="B703" s="158"/>
      <c r="D703" s="152" t="s">
        <v>160</v>
      </c>
      <c r="E703" s="159" t="s">
        <v>1</v>
      </c>
      <c r="F703" s="160" t="s">
        <v>2388</v>
      </c>
      <c r="H703" s="161">
        <v>20.547999999999998</v>
      </c>
      <c r="I703" s="162"/>
      <c r="L703" s="158"/>
      <c r="M703" s="163"/>
      <c r="T703" s="164"/>
      <c r="AT703" s="159" t="s">
        <v>160</v>
      </c>
      <c r="AU703" s="159" t="s">
        <v>89</v>
      </c>
      <c r="AV703" s="12" t="s">
        <v>89</v>
      </c>
      <c r="AW703" s="12" t="s">
        <v>31</v>
      </c>
      <c r="AX703" s="12" t="s">
        <v>76</v>
      </c>
      <c r="AY703" s="159" t="s">
        <v>156</v>
      </c>
    </row>
    <row r="704" spans="2:51" s="12" customFormat="1" ht="22.5">
      <c r="B704" s="158"/>
      <c r="D704" s="152" t="s">
        <v>160</v>
      </c>
      <c r="E704" s="159" t="s">
        <v>1</v>
      </c>
      <c r="F704" s="160" t="s">
        <v>2389</v>
      </c>
      <c r="H704" s="161">
        <v>20.812000000000001</v>
      </c>
      <c r="I704" s="162"/>
      <c r="L704" s="158"/>
      <c r="M704" s="163"/>
      <c r="T704" s="164"/>
      <c r="AT704" s="159" t="s">
        <v>160</v>
      </c>
      <c r="AU704" s="159" t="s">
        <v>89</v>
      </c>
      <c r="AV704" s="12" t="s">
        <v>89</v>
      </c>
      <c r="AW704" s="12" t="s">
        <v>31</v>
      </c>
      <c r="AX704" s="12" t="s">
        <v>76</v>
      </c>
      <c r="AY704" s="159" t="s">
        <v>156</v>
      </c>
    </row>
    <row r="705" spans="2:51" s="12" customFormat="1" ht="22.5">
      <c r="B705" s="158"/>
      <c r="D705" s="152" t="s">
        <v>160</v>
      </c>
      <c r="E705" s="159" t="s">
        <v>1</v>
      </c>
      <c r="F705" s="160" t="s">
        <v>2390</v>
      </c>
      <c r="H705" s="161">
        <v>19.690000000000001</v>
      </c>
      <c r="I705" s="162"/>
      <c r="L705" s="158"/>
      <c r="M705" s="163"/>
      <c r="T705" s="164"/>
      <c r="AT705" s="159" t="s">
        <v>160</v>
      </c>
      <c r="AU705" s="159" t="s">
        <v>89</v>
      </c>
      <c r="AV705" s="12" t="s">
        <v>89</v>
      </c>
      <c r="AW705" s="12" t="s">
        <v>31</v>
      </c>
      <c r="AX705" s="12" t="s">
        <v>76</v>
      </c>
      <c r="AY705" s="159" t="s">
        <v>156</v>
      </c>
    </row>
    <row r="706" spans="2:51" s="12" customFormat="1" ht="22.5">
      <c r="B706" s="158"/>
      <c r="D706" s="152" t="s">
        <v>160</v>
      </c>
      <c r="E706" s="159" t="s">
        <v>1</v>
      </c>
      <c r="F706" s="160" t="s">
        <v>2391</v>
      </c>
      <c r="H706" s="161">
        <v>6.49</v>
      </c>
      <c r="I706" s="162"/>
      <c r="L706" s="158"/>
      <c r="M706" s="163"/>
      <c r="T706" s="164"/>
      <c r="AT706" s="159" t="s">
        <v>160</v>
      </c>
      <c r="AU706" s="159" t="s">
        <v>89</v>
      </c>
      <c r="AV706" s="12" t="s">
        <v>89</v>
      </c>
      <c r="AW706" s="12" t="s">
        <v>31</v>
      </c>
      <c r="AX706" s="12" t="s">
        <v>76</v>
      </c>
      <c r="AY706" s="159" t="s">
        <v>156</v>
      </c>
    </row>
    <row r="707" spans="2:51" s="12" customFormat="1">
      <c r="B707" s="158"/>
      <c r="D707" s="152" t="s">
        <v>160</v>
      </c>
      <c r="E707" s="159" t="s">
        <v>1</v>
      </c>
      <c r="F707" s="160" t="s">
        <v>2392</v>
      </c>
      <c r="H707" s="161">
        <v>2</v>
      </c>
      <c r="I707" s="162"/>
      <c r="L707" s="158"/>
      <c r="M707" s="163"/>
      <c r="T707" s="164"/>
      <c r="AT707" s="159" t="s">
        <v>160</v>
      </c>
      <c r="AU707" s="159" t="s">
        <v>89</v>
      </c>
      <c r="AV707" s="12" t="s">
        <v>89</v>
      </c>
      <c r="AW707" s="12" t="s">
        <v>31</v>
      </c>
      <c r="AX707" s="12" t="s">
        <v>76</v>
      </c>
      <c r="AY707" s="159" t="s">
        <v>156</v>
      </c>
    </row>
    <row r="708" spans="2:51" s="12" customFormat="1">
      <c r="B708" s="158"/>
      <c r="D708" s="152" t="s">
        <v>160</v>
      </c>
      <c r="E708" s="159" t="s">
        <v>1</v>
      </c>
      <c r="F708" s="160" t="s">
        <v>2393</v>
      </c>
      <c r="H708" s="161">
        <v>120.884</v>
      </c>
      <c r="I708" s="162"/>
      <c r="L708" s="158"/>
      <c r="M708" s="163"/>
      <c r="T708" s="164"/>
      <c r="AT708" s="159" t="s">
        <v>160</v>
      </c>
      <c r="AU708" s="159" t="s">
        <v>89</v>
      </c>
      <c r="AV708" s="12" t="s">
        <v>89</v>
      </c>
      <c r="AW708" s="12" t="s">
        <v>31</v>
      </c>
      <c r="AX708" s="12" t="s">
        <v>76</v>
      </c>
      <c r="AY708" s="159" t="s">
        <v>156</v>
      </c>
    </row>
    <row r="709" spans="2:51" s="12" customFormat="1">
      <c r="B709" s="158"/>
      <c r="D709" s="152" t="s">
        <v>160</v>
      </c>
      <c r="E709" s="159" t="s">
        <v>1</v>
      </c>
      <c r="F709" s="160" t="s">
        <v>2394</v>
      </c>
      <c r="H709" s="161">
        <v>5.83</v>
      </c>
      <c r="I709" s="162"/>
      <c r="L709" s="158"/>
      <c r="M709" s="163"/>
      <c r="T709" s="164"/>
      <c r="AT709" s="159" t="s">
        <v>160</v>
      </c>
      <c r="AU709" s="159" t="s">
        <v>89</v>
      </c>
      <c r="AV709" s="12" t="s">
        <v>89</v>
      </c>
      <c r="AW709" s="12" t="s">
        <v>31</v>
      </c>
      <c r="AX709" s="12" t="s">
        <v>76</v>
      </c>
      <c r="AY709" s="159" t="s">
        <v>156</v>
      </c>
    </row>
    <row r="710" spans="2:51" s="12" customFormat="1">
      <c r="B710" s="158"/>
      <c r="D710" s="152" t="s">
        <v>160</v>
      </c>
      <c r="E710" s="159" t="s">
        <v>1</v>
      </c>
      <c r="F710" s="160" t="s">
        <v>2395</v>
      </c>
      <c r="H710" s="161">
        <v>0</v>
      </c>
      <c r="I710" s="162"/>
      <c r="L710" s="158"/>
      <c r="M710" s="163"/>
      <c r="T710" s="164"/>
      <c r="AT710" s="159" t="s">
        <v>160</v>
      </c>
      <c r="AU710" s="159" t="s">
        <v>89</v>
      </c>
      <c r="AV710" s="12" t="s">
        <v>89</v>
      </c>
      <c r="AW710" s="12" t="s">
        <v>31</v>
      </c>
      <c r="AX710" s="12" t="s">
        <v>76</v>
      </c>
      <c r="AY710" s="159" t="s">
        <v>156</v>
      </c>
    </row>
    <row r="711" spans="2:51" s="12" customFormat="1">
      <c r="B711" s="158"/>
      <c r="D711" s="152" t="s">
        <v>160</v>
      </c>
      <c r="E711" s="159" t="s">
        <v>1</v>
      </c>
      <c r="F711" s="160" t="s">
        <v>2396</v>
      </c>
      <c r="H711" s="161">
        <v>10.45</v>
      </c>
      <c r="I711" s="162"/>
      <c r="L711" s="158"/>
      <c r="M711" s="163"/>
      <c r="T711" s="164"/>
      <c r="AT711" s="159" t="s">
        <v>160</v>
      </c>
      <c r="AU711" s="159" t="s">
        <v>89</v>
      </c>
      <c r="AV711" s="12" t="s">
        <v>89</v>
      </c>
      <c r="AW711" s="12" t="s">
        <v>31</v>
      </c>
      <c r="AX711" s="12" t="s">
        <v>76</v>
      </c>
      <c r="AY711" s="159" t="s">
        <v>156</v>
      </c>
    </row>
    <row r="712" spans="2:51" s="12" customFormat="1">
      <c r="B712" s="158"/>
      <c r="D712" s="152" t="s">
        <v>160</v>
      </c>
      <c r="E712" s="159" t="s">
        <v>1</v>
      </c>
      <c r="F712" s="160" t="s">
        <v>2397</v>
      </c>
      <c r="H712" s="161">
        <v>-3.2549999999999999</v>
      </c>
      <c r="I712" s="162"/>
      <c r="L712" s="158"/>
      <c r="M712" s="163"/>
      <c r="T712" s="164"/>
      <c r="AT712" s="159" t="s">
        <v>160</v>
      </c>
      <c r="AU712" s="159" t="s">
        <v>89</v>
      </c>
      <c r="AV712" s="12" t="s">
        <v>89</v>
      </c>
      <c r="AW712" s="12" t="s">
        <v>31</v>
      </c>
      <c r="AX712" s="12" t="s">
        <v>76</v>
      </c>
      <c r="AY712" s="159" t="s">
        <v>156</v>
      </c>
    </row>
    <row r="713" spans="2:51" s="12" customFormat="1">
      <c r="B713" s="158"/>
      <c r="D713" s="152" t="s">
        <v>160</v>
      </c>
      <c r="E713" s="159" t="s">
        <v>1</v>
      </c>
      <c r="F713" s="160" t="s">
        <v>2398</v>
      </c>
      <c r="H713" s="161">
        <v>-4.875</v>
      </c>
      <c r="I713" s="162"/>
      <c r="L713" s="158"/>
      <c r="M713" s="163"/>
      <c r="T713" s="164"/>
      <c r="AT713" s="159" t="s">
        <v>160</v>
      </c>
      <c r="AU713" s="159" t="s">
        <v>89</v>
      </c>
      <c r="AV713" s="12" t="s">
        <v>89</v>
      </c>
      <c r="AW713" s="12" t="s">
        <v>31</v>
      </c>
      <c r="AX713" s="12" t="s">
        <v>76</v>
      </c>
      <c r="AY713" s="159" t="s">
        <v>156</v>
      </c>
    </row>
    <row r="714" spans="2:51" s="12" customFormat="1">
      <c r="B714" s="158"/>
      <c r="D714" s="152" t="s">
        <v>160</v>
      </c>
      <c r="E714" s="159" t="s">
        <v>1</v>
      </c>
      <c r="F714" s="160" t="s">
        <v>2374</v>
      </c>
      <c r="H714" s="161">
        <v>30</v>
      </c>
      <c r="I714" s="162"/>
      <c r="L714" s="158"/>
      <c r="M714" s="163"/>
      <c r="T714" s="164"/>
      <c r="AT714" s="159" t="s">
        <v>160</v>
      </c>
      <c r="AU714" s="159" t="s">
        <v>89</v>
      </c>
      <c r="AV714" s="12" t="s">
        <v>89</v>
      </c>
      <c r="AW714" s="12" t="s">
        <v>31</v>
      </c>
      <c r="AX714" s="12" t="s">
        <v>76</v>
      </c>
      <c r="AY714" s="159" t="s">
        <v>156</v>
      </c>
    </row>
    <row r="715" spans="2:51" s="15" customFormat="1">
      <c r="B715" s="193"/>
      <c r="D715" s="152" t="s">
        <v>160</v>
      </c>
      <c r="E715" s="194" t="s">
        <v>1905</v>
      </c>
      <c r="F715" s="195" t="s">
        <v>2227</v>
      </c>
      <c r="H715" s="196">
        <v>593.24199999999996</v>
      </c>
      <c r="I715" s="197"/>
      <c r="L715" s="193"/>
      <c r="M715" s="198"/>
      <c r="T715" s="199"/>
      <c r="AT715" s="194" t="s">
        <v>160</v>
      </c>
      <c r="AU715" s="194" t="s">
        <v>89</v>
      </c>
      <c r="AV715" s="15" t="s">
        <v>163</v>
      </c>
      <c r="AW715" s="15" t="s">
        <v>31</v>
      </c>
      <c r="AX715" s="15" t="s">
        <v>76</v>
      </c>
      <c r="AY715" s="194" t="s">
        <v>156</v>
      </c>
    </row>
    <row r="716" spans="2:51" s="12" customFormat="1">
      <c r="B716" s="158"/>
      <c r="D716" s="152" t="s">
        <v>160</v>
      </c>
      <c r="E716" s="159" t="s">
        <v>1</v>
      </c>
      <c r="F716" s="160" t="s">
        <v>2399</v>
      </c>
      <c r="H716" s="161">
        <v>40.799999999999997</v>
      </c>
      <c r="I716" s="162"/>
      <c r="L716" s="158"/>
      <c r="M716" s="163"/>
      <c r="T716" s="164"/>
      <c r="AT716" s="159" t="s">
        <v>160</v>
      </c>
      <c r="AU716" s="159" t="s">
        <v>89</v>
      </c>
      <c r="AV716" s="12" t="s">
        <v>89</v>
      </c>
      <c r="AW716" s="12" t="s">
        <v>31</v>
      </c>
      <c r="AX716" s="12" t="s">
        <v>76</v>
      </c>
      <c r="AY716" s="159" t="s">
        <v>156</v>
      </c>
    </row>
    <row r="717" spans="2:51" s="12" customFormat="1">
      <c r="B717" s="158"/>
      <c r="D717" s="152" t="s">
        <v>160</v>
      </c>
      <c r="E717" s="159" t="s">
        <v>1</v>
      </c>
      <c r="F717" s="160" t="s">
        <v>2400</v>
      </c>
      <c r="H717" s="161">
        <v>-7.56</v>
      </c>
      <c r="I717" s="162"/>
      <c r="L717" s="158"/>
      <c r="M717" s="163"/>
      <c r="T717" s="164"/>
      <c r="AT717" s="159" t="s">
        <v>160</v>
      </c>
      <c r="AU717" s="159" t="s">
        <v>89</v>
      </c>
      <c r="AV717" s="12" t="s">
        <v>89</v>
      </c>
      <c r="AW717" s="12" t="s">
        <v>31</v>
      </c>
      <c r="AX717" s="12" t="s">
        <v>76</v>
      </c>
      <c r="AY717" s="159" t="s">
        <v>156</v>
      </c>
    </row>
    <row r="718" spans="2:51" s="12" customFormat="1">
      <c r="B718" s="158"/>
      <c r="D718" s="152" t="s">
        <v>160</v>
      </c>
      <c r="E718" s="159" t="s">
        <v>1</v>
      </c>
      <c r="F718" s="160" t="s">
        <v>518</v>
      </c>
      <c r="H718" s="161">
        <v>-1.6</v>
      </c>
      <c r="I718" s="162"/>
      <c r="L718" s="158"/>
      <c r="M718" s="163"/>
      <c r="T718" s="164"/>
      <c r="AT718" s="159" t="s">
        <v>160</v>
      </c>
      <c r="AU718" s="159" t="s">
        <v>89</v>
      </c>
      <c r="AV718" s="12" t="s">
        <v>89</v>
      </c>
      <c r="AW718" s="12" t="s">
        <v>31</v>
      </c>
      <c r="AX718" s="12" t="s">
        <v>76</v>
      </c>
      <c r="AY718" s="159" t="s">
        <v>156</v>
      </c>
    </row>
    <row r="719" spans="2:51" s="12" customFormat="1">
      <c r="B719" s="158"/>
      <c r="D719" s="152" t="s">
        <v>160</v>
      </c>
      <c r="E719" s="159" t="s">
        <v>1</v>
      </c>
      <c r="F719" s="160" t="s">
        <v>2401</v>
      </c>
      <c r="H719" s="161">
        <v>10.58</v>
      </c>
      <c r="I719" s="162"/>
      <c r="L719" s="158"/>
      <c r="M719" s="163"/>
      <c r="T719" s="164"/>
      <c r="AT719" s="159" t="s">
        <v>160</v>
      </c>
      <c r="AU719" s="159" t="s">
        <v>89</v>
      </c>
      <c r="AV719" s="12" t="s">
        <v>89</v>
      </c>
      <c r="AW719" s="12" t="s">
        <v>31</v>
      </c>
      <c r="AX719" s="12" t="s">
        <v>76</v>
      </c>
      <c r="AY719" s="159" t="s">
        <v>156</v>
      </c>
    </row>
    <row r="720" spans="2:51" s="12" customFormat="1">
      <c r="B720" s="158"/>
      <c r="D720" s="152" t="s">
        <v>160</v>
      </c>
      <c r="E720" s="159" t="s">
        <v>1</v>
      </c>
      <c r="F720" s="160" t="s">
        <v>2402</v>
      </c>
      <c r="H720" s="161">
        <v>19.55</v>
      </c>
      <c r="I720" s="162"/>
      <c r="L720" s="158"/>
      <c r="M720" s="163"/>
      <c r="T720" s="164"/>
      <c r="AT720" s="159" t="s">
        <v>160</v>
      </c>
      <c r="AU720" s="159" t="s">
        <v>89</v>
      </c>
      <c r="AV720" s="12" t="s">
        <v>89</v>
      </c>
      <c r="AW720" s="12" t="s">
        <v>31</v>
      </c>
      <c r="AX720" s="12" t="s">
        <v>76</v>
      </c>
      <c r="AY720" s="159" t="s">
        <v>156</v>
      </c>
    </row>
    <row r="721" spans="2:51" s="12" customFormat="1">
      <c r="B721" s="158"/>
      <c r="D721" s="152" t="s">
        <v>160</v>
      </c>
      <c r="E721" s="159" t="s">
        <v>1</v>
      </c>
      <c r="F721" s="160" t="s">
        <v>2403</v>
      </c>
      <c r="H721" s="161">
        <v>-64.155000000000001</v>
      </c>
      <c r="I721" s="162"/>
      <c r="L721" s="158"/>
      <c r="M721" s="163"/>
      <c r="T721" s="164"/>
      <c r="AT721" s="159" t="s">
        <v>160</v>
      </c>
      <c r="AU721" s="159" t="s">
        <v>89</v>
      </c>
      <c r="AV721" s="12" t="s">
        <v>89</v>
      </c>
      <c r="AW721" s="12" t="s">
        <v>31</v>
      </c>
      <c r="AX721" s="12" t="s">
        <v>76</v>
      </c>
      <c r="AY721" s="159" t="s">
        <v>156</v>
      </c>
    </row>
    <row r="722" spans="2:51" s="12" customFormat="1">
      <c r="B722" s="158"/>
      <c r="D722" s="152" t="s">
        <v>160</v>
      </c>
      <c r="E722" s="159" t="s">
        <v>1</v>
      </c>
      <c r="F722" s="160" t="s">
        <v>2404</v>
      </c>
      <c r="H722" s="161">
        <v>15.284000000000001</v>
      </c>
      <c r="I722" s="162"/>
      <c r="L722" s="158"/>
      <c r="M722" s="163"/>
      <c r="T722" s="164"/>
      <c r="AT722" s="159" t="s">
        <v>160</v>
      </c>
      <c r="AU722" s="159" t="s">
        <v>89</v>
      </c>
      <c r="AV722" s="12" t="s">
        <v>89</v>
      </c>
      <c r="AW722" s="12" t="s">
        <v>31</v>
      </c>
      <c r="AX722" s="12" t="s">
        <v>76</v>
      </c>
      <c r="AY722" s="159" t="s">
        <v>156</v>
      </c>
    </row>
    <row r="723" spans="2:51" s="12" customFormat="1">
      <c r="B723" s="158"/>
      <c r="D723" s="152" t="s">
        <v>160</v>
      </c>
      <c r="E723" s="159" t="s">
        <v>1</v>
      </c>
      <c r="F723" s="160" t="s">
        <v>2405</v>
      </c>
      <c r="H723" s="161">
        <v>61.75</v>
      </c>
      <c r="I723" s="162"/>
      <c r="L723" s="158"/>
      <c r="M723" s="163"/>
      <c r="T723" s="164"/>
      <c r="AT723" s="159" t="s">
        <v>160</v>
      </c>
      <c r="AU723" s="159" t="s">
        <v>89</v>
      </c>
      <c r="AV723" s="12" t="s">
        <v>89</v>
      </c>
      <c r="AW723" s="12" t="s">
        <v>31</v>
      </c>
      <c r="AX723" s="12" t="s">
        <v>76</v>
      </c>
      <c r="AY723" s="159" t="s">
        <v>156</v>
      </c>
    </row>
    <row r="724" spans="2:51" s="12" customFormat="1">
      <c r="B724" s="158"/>
      <c r="D724" s="152" t="s">
        <v>160</v>
      </c>
      <c r="E724" s="159" t="s">
        <v>1</v>
      </c>
      <c r="F724" s="160" t="s">
        <v>518</v>
      </c>
      <c r="H724" s="161">
        <v>-1.6</v>
      </c>
      <c r="I724" s="162"/>
      <c r="L724" s="158"/>
      <c r="M724" s="163"/>
      <c r="T724" s="164"/>
      <c r="AT724" s="159" t="s">
        <v>160</v>
      </c>
      <c r="AU724" s="159" t="s">
        <v>89</v>
      </c>
      <c r="AV724" s="12" t="s">
        <v>89</v>
      </c>
      <c r="AW724" s="12" t="s">
        <v>31</v>
      </c>
      <c r="AX724" s="12" t="s">
        <v>76</v>
      </c>
      <c r="AY724" s="159" t="s">
        <v>156</v>
      </c>
    </row>
    <row r="725" spans="2:51" s="12" customFormat="1">
      <c r="B725" s="158"/>
      <c r="D725" s="152" t="s">
        <v>160</v>
      </c>
      <c r="E725" s="159" t="s">
        <v>1</v>
      </c>
      <c r="F725" s="160" t="s">
        <v>871</v>
      </c>
      <c r="H725" s="161">
        <v>-5.04</v>
      </c>
      <c r="I725" s="162"/>
      <c r="L725" s="158"/>
      <c r="M725" s="163"/>
      <c r="T725" s="164"/>
      <c r="AT725" s="159" t="s">
        <v>160</v>
      </c>
      <c r="AU725" s="159" t="s">
        <v>89</v>
      </c>
      <c r="AV725" s="12" t="s">
        <v>89</v>
      </c>
      <c r="AW725" s="12" t="s">
        <v>31</v>
      </c>
      <c r="AX725" s="12" t="s">
        <v>76</v>
      </c>
      <c r="AY725" s="159" t="s">
        <v>156</v>
      </c>
    </row>
    <row r="726" spans="2:51" s="12" customFormat="1">
      <c r="B726" s="158"/>
      <c r="D726" s="152" t="s">
        <v>160</v>
      </c>
      <c r="E726" s="159" t="s">
        <v>1</v>
      </c>
      <c r="F726" s="160" t="s">
        <v>2406</v>
      </c>
      <c r="H726" s="161">
        <v>61.75</v>
      </c>
      <c r="I726" s="162"/>
      <c r="L726" s="158"/>
      <c r="M726" s="163"/>
      <c r="T726" s="164"/>
      <c r="AT726" s="159" t="s">
        <v>160</v>
      </c>
      <c r="AU726" s="159" t="s">
        <v>89</v>
      </c>
      <c r="AV726" s="12" t="s">
        <v>89</v>
      </c>
      <c r="AW726" s="12" t="s">
        <v>31</v>
      </c>
      <c r="AX726" s="12" t="s">
        <v>76</v>
      </c>
      <c r="AY726" s="159" t="s">
        <v>156</v>
      </c>
    </row>
    <row r="727" spans="2:51" s="12" customFormat="1">
      <c r="B727" s="158"/>
      <c r="D727" s="152" t="s">
        <v>160</v>
      </c>
      <c r="E727" s="159" t="s">
        <v>1</v>
      </c>
      <c r="F727" s="160" t="s">
        <v>1049</v>
      </c>
      <c r="H727" s="161">
        <v>-1.8</v>
      </c>
      <c r="I727" s="162"/>
      <c r="L727" s="158"/>
      <c r="M727" s="163"/>
      <c r="T727" s="164"/>
      <c r="AT727" s="159" t="s">
        <v>160</v>
      </c>
      <c r="AU727" s="159" t="s">
        <v>89</v>
      </c>
      <c r="AV727" s="12" t="s">
        <v>89</v>
      </c>
      <c r="AW727" s="12" t="s">
        <v>31</v>
      </c>
      <c r="AX727" s="12" t="s">
        <v>76</v>
      </c>
      <c r="AY727" s="159" t="s">
        <v>156</v>
      </c>
    </row>
    <row r="728" spans="2:51" s="12" customFormat="1">
      <c r="B728" s="158"/>
      <c r="D728" s="152" t="s">
        <v>160</v>
      </c>
      <c r="E728" s="159" t="s">
        <v>1</v>
      </c>
      <c r="F728" s="160" t="s">
        <v>871</v>
      </c>
      <c r="H728" s="161">
        <v>-5.04</v>
      </c>
      <c r="I728" s="162"/>
      <c r="L728" s="158"/>
      <c r="M728" s="163"/>
      <c r="T728" s="164"/>
      <c r="AT728" s="159" t="s">
        <v>160</v>
      </c>
      <c r="AU728" s="159" t="s">
        <v>89</v>
      </c>
      <c r="AV728" s="12" t="s">
        <v>89</v>
      </c>
      <c r="AW728" s="12" t="s">
        <v>31</v>
      </c>
      <c r="AX728" s="12" t="s">
        <v>76</v>
      </c>
      <c r="AY728" s="159" t="s">
        <v>156</v>
      </c>
    </row>
    <row r="729" spans="2:51" s="12" customFormat="1">
      <c r="B729" s="158"/>
      <c r="D729" s="152" t="s">
        <v>160</v>
      </c>
      <c r="E729" s="159" t="s">
        <v>1</v>
      </c>
      <c r="F729" s="160" t="s">
        <v>2407</v>
      </c>
      <c r="H729" s="161">
        <v>40</v>
      </c>
      <c r="I729" s="162"/>
      <c r="L729" s="158"/>
      <c r="M729" s="163"/>
      <c r="T729" s="164"/>
      <c r="AT729" s="159" t="s">
        <v>160</v>
      </c>
      <c r="AU729" s="159" t="s">
        <v>89</v>
      </c>
      <c r="AV729" s="12" t="s">
        <v>89</v>
      </c>
      <c r="AW729" s="12" t="s">
        <v>31</v>
      </c>
      <c r="AX729" s="12" t="s">
        <v>76</v>
      </c>
      <c r="AY729" s="159" t="s">
        <v>156</v>
      </c>
    </row>
    <row r="730" spans="2:51" s="12" customFormat="1">
      <c r="B730" s="158"/>
      <c r="D730" s="152" t="s">
        <v>160</v>
      </c>
      <c r="E730" s="159" t="s">
        <v>1</v>
      </c>
      <c r="F730" s="160" t="s">
        <v>1050</v>
      </c>
      <c r="H730" s="161">
        <v>-10.08</v>
      </c>
      <c r="I730" s="162"/>
      <c r="L730" s="158"/>
      <c r="M730" s="163"/>
      <c r="T730" s="164"/>
      <c r="AT730" s="159" t="s">
        <v>160</v>
      </c>
      <c r="AU730" s="159" t="s">
        <v>89</v>
      </c>
      <c r="AV730" s="12" t="s">
        <v>89</v>
      </c>
      <c r="AW730" s="12" t="s">
        <v>31</v>
      </c>
      <c r="AX730" s="12" t="s">
        <v>76</v>
      </c>
      <c r="AY730" s="159" t="s">
        <v>156</v>
      </c>
    </row>
    <row r="731" spans="2:51" s="12" customFormat="1">
      <c r="B731" s="158"/>
      <c r="D731" s="152" t="s">
        <v>160</v>
      </c>
      <c r="E731" s="159" t="s">
        <v>1</v>
      </c>
      <c r="F731" s="160" t="s">
        <v>2408</v>
      </c>
      <c r="H731" s="161">
        <v>-0.36</v>
      </c>
      <c r="I731" s="162"/>
      <c r="L731" s="158"/>
      <c r="M731" s="163"/>
      <c r="T731" s="164"/>
      <c r="AT731" s="159" t="s">
        <v>160</v>
      </c>
      <c r="AU731" s="159" t="s">
        <v>89</v>
      </c>
      <c r="AV731" s="12" t="s">
        <v>89</v>
      </c>
      <c r="AW731" s="12" t="s">
        <v>31</v>
      </c>
      <c r="AX731" s="12" t="s">
        <v>76</v>
      </c>
      <c r="AY731" s="159" t="s">
        <v>156</v>
      </c>
    </row>
    <row r="732" spans="2:51" s="12" customFormat="1">
      <c r="B732" s="158"/>
      <c r="D732" s="152" t="s">
        <v>160</v>
      </c>
      <c r="E732" s="159" t="s">
        <v>1</v>
      </c>
      <c r="F732" s="160" t="s">
        <v>2409</v>
      </c>
      <c r="H732" s="161">
        <v>40</v>
      </c>
      <c r="I732" s="162"/>
      <c r="L732" s="158"/>
      <c r="M732" s="163"/>
      <c r="T732" s="164"/>
      <c r="AT732" s="159" t="s">
        <v>160</v>
      </c>
      <c r="AU732" s="159" t="s">
        <v>89</v>
      </c>
      <c r="AV732" s="12" t="s">
        <v>89</v>
      </c>
      <c r="AW732" s="12" t="s">
        <v>31</v>
      </c>
      <c r="AX732" s="12" t="s">
        <v>76</v>
      </c>
      <c r="AY732" s="159" t="s">
        <v>156</v>
      </c>
    </row>
    <row r="733" spans="2:51" s="12" customFormat="1">
      <c r="B733" s="158"/>
      <c r="D733" s="152" t="s">
        <v>160</v>
      </c>
      <c r="E733" s="159" t="s">
        <v>1</v>
      </c>
      <c r="F733" s="160" t="s">
        <v>1050</v>
      </c>
      <c r="H733" s="161">
        <v>-10.08</v>
      </c>
      <c r="I733" s="162"/>
      <c r="L733" s="158"/>
      <c r="M733" s="163"/>
      <c r="T733" s="164"/>
      <c r="AT733" s="159" t="s">
        <v>160</v>
      </c>
      <c r="AU733" s="159" t="s">
        <v>89</v>
      </c>
      <c r="AV733" s="12" t="s">
        <v>89</v>
      </c>
      <c r="AW733" s="12" t="s">
        <v>31</v>
      </c>
      <c r="AX733" s="12" t="s">
        <v>76</v>
      </c>
      <c r="AY733" s="159" t="s">
        <v>156</v>
      </c>
    </row>
    <row r="734" spans="2:51" s="12" customFormat="1">
      <c r="B734" s="158"/>
      <c r="D734" s="152" t="s">
        <v>160</v>
      </c>
      <c r="E734" s="159" t="s">
        <v>1</v>
      </c>
      <c r="F734" s="160" t="s">
        <v>2408</v>
      </c>
      <c r="H734" s="161">
        <v>-0.36</v>
      </c>
      <c r="I734" s="162"/>
      <c r="L734" s="158"/>
      <c r="M734" s="163"/>
      <c r="T734" s="164"/>
      <c r="AT734" s="159" t="s">
        <v>160</v>
      </c>
      <c r="AU734" s="159" t="s">
        <v>89</v>
      </c>
      <c r="AV734" s="12" t="s">
        <v>89</v>
      </c>
      <c r="AW734" s="12" t="s">
        <v>31</v>
      </c>
      <c r="AX734" s="12" t="s">
        <v>76</v>
      </c>
      <c r="AY734" s="159" t="s">
        <v>156</v>
      </c>
    </row>
    <row r="735" spans="2:51" s="12" customFormat="1">
      <c r="B735" s="158"/>
      <c r="D735" s="152" t="s">
        <v>160</v>
      </c>
      <c r="E735" s="159" t="s">
        <v>1</v>
      </c>
      <c r="F735" s="160" t="s">
        <v>2410</v>
      </c>
      <c r="H735" s="161">
        <v>33.856000000000002</v>
      </c>
      <c r="I735" s="162"/>
      <c r="L735" s="158"/>
      <c r="M735" s="163"/>
      <c r="T735" s="164"/>
      <c r="AT735" s="159" t="s">
        <v>160</v>
      </c>
      <c r="AU735" s="159" t="s">
        <v>89</v>
      </c>
      <c r="AV735" s="12" t="s">
        <v>89</v>
      </c>
      <c r="AW735" s="12" t="s">
        <v>31</v>
      </c>
      <c r="AX735" s="12" t="s">
        <v>76</v>
      </c>
      <c r="AY735" s="159" t="s">
        <v>156</v>
      </c>
    </row>
    <row r="736" spans="2:51" s="12" customFormat="1">
      <c r="B736" s="158"/>
      <c r="D736" s="152" t="s">
        <v>160</v>
      </c>
      <c r="E736" s="159" t="s">
        <v>1</v>
      </c>
      <c r="F736" s="160" t="s">
        <v>871</v>
      </c>
      <c r="H736" s="161">
        <v>-5.04</v>
      </c>
      <c r="I736" s="162"/>
      <c r="L736" s="158"/>
      <c r="M736" s="163"/>
      <c r="T736" s="164"/>
      <c r="AT736" s="159" t="s">
        <v>160</v>
      </c>
      <c r="AU736" s="159" t="s">
        <v>89</v>
      </c>
      <c r="AV736" s="12" t="s">
        <v>89</v>
      </c>
      <c r="AW736" s="12" t="s">
        <v>31</v>
      </c>
      <c r="AX736" s="12" t="s">
        <v>76</v>
      </c>
      <c r="AY736" s="159" t="s">
        <v>156</v>
      </c>
    </row>
    <row r="737" spans="2:51" s="12" customFormat="1">
      <c r="B737" s="158"/>
      <c r="D737" s="152" t="s">
        <v>160</v>
      </c>
      <c r="E737" s="159" t="s">
        <v>1</v>
      </c>
      <c r="F737" s="160" t="s">
        <v>2408</v>
      </c>
      <c r="H737" s="161">
        <v>-0.36</v>
      </c>
      <c r="I737" s="162"/>
      <c r="L737" s="158"/>
      <c r="M737" s="163"/>
      <c r="T737" s="164"/>
      <c r="AT737" s="159" t="s">
        <v>160</v>
      </c>
      <c r="AU737" s="159" t="s">
        <v>89</v>
      </c>
      <c r="AV737" s="12" t="s">
        <v>89</v>
      </c>
      <c r="AW737" s="12" t="s">
        <v>31</v>
      </c>
      <c r="AX737" s="12" t="s">
        <v>76</v>
      </c>
      <c r="AY737" s="159" t="s">
        <v>156</v>
      </c>
    </row>
    <row r="738" spans="2:51" s="12" customFormat="1">
      <c r="B738" s="158"/>
      <c r="D738" s="152" t="s">
        <v>160</v>
      </c>
      <c r="E738" s="159" t="s">
        <v>1</v>
      </c>
      <c r="F738" s="160" t="s">
        <v>2411</v>
      </c>
      <c r="H738" s="161">
        <v>33.856000000000002</v>
      </c>
      <c r="I738" s="162"/>
      <c r="L738" s="158"/>
      <c r="M738" s="163"/>
      <c r="T738" s="164"/>
      <c r="AT738" s="159" t="s">
        <v>160</v>
      </c>
      <c r="AU738" s="159" t="s">
        <v>89</v>
      </c>
      <c r="AV738" s="12" t="s">
        <v>89</v>
      </c>
      <c r="AW738" s="12" t="s">
        <v>31</v>
      </c>
      <c r="AX738" s="12" t="s">
        <v>76</v>
      </c>
      <c r="AY738" s="159" t="s">
        <v>156</v>
      </c>
    </row>
    <row r="739" spans="2:51" s="12" customFormat="1">
      <c r="B739" s="158"/>
      <c r="D739" s="152" t="s">
        <v>160</v>
      </c>
      <c r="E739" s="159" t="s">
        <v>1</v>
      </c>
      <c r="F739" s="160" t="s">
        <v>871</v>
      </c>
      <c r="H739" s="161">
        <v>-5.04</v>
      </c>
      <c r="I739" s="162"/>
      <c r="L739" s="158"/>
      <c r="M739" s="163"/>
      <c r="T739" s="164"/>
      <c r="AT739" s="159" t="s">
        <v>160</v>
      </c>
      <c r="AU739" s="159" t="s">
        <v>89</v>
      </c>
      <c r="AV739" s="12" t="s">
        <v>89</v>
      </c>
      <c r="AW739" s="12" t="s">
        <v>31</v>
      </c>
      <c r="AX739" s="12" t="s">
        <v>76</v>
      </c>
      <c r="AY739" s="159" t="s">
        <v>156</v>
      </c>
    </row>
    <row r="740" spans="2:51" s="12" customFormat="1">
      <c r="B740" s="158"/>
      <c r="D740" s="152" t="s">
        <v>160</v>
      </c>
      <c r="E740" s="159" t="s">
        <v>1</v>
      </c>
      <c r="F740" s="160" t="s">
        <v>2408</v>
      </c>
      <c r="H740" s="161">
        <v>-0.36</v>
      </c>
      <c r="I740" s="162"/>
      <c r="L740" s="158"/>
      <c r="M740" s="163"/>
      <c r="T740" s="164"/>
      <c r="AT740" s="159" t="s">
        <v>160</v>
      </c>
      <c r="AU740" s="159" t="s">
        <v>89</v>
      </c>
      <c r="AV740" s="12" t="s">
        <v>89</v>
      </c>
      <c r="AW740" s="12" t="s">
        <v>31</v>
      </c>
      <c r="AX740" s="12" t="s">
        <v>76</v>
      </c>
      <c r="AY740" s="159" t="s">
        <v>156</v>
      </c>
    </row>
    <row r="741" spans="2:51" s="12" customFormat="1">
      <c r="B741" s="158"/>
      <c r="D741" s="152" t="s">
        <v>160</v>
      </c>
      <c r="E741" s="159" t="s">
        <v>1</v>
      </c>
      <c r="F741" s="160" t="s">
        <v>2412</v>
      </c>
      <c r="H741" s="161">
        <v>102.505</v>
      </c>
      <c r="I741" s="162"/>
      <c r="L741" s="158"/>
      <c r="M741" s="163"/>
      <c r="T741" s="164"/>
      <c r="AT741" s="159" t="s">
        <v>160</v>
      </c>
      <c r="AU741" s="159" t="s">
        <v>89</v>
      </c>
      <c r="AV741" s="12" t="s">
        <v>89</v>
      </c>
      <c r="AW741" s="12" t="s">
        <v>31</v>
      </c>
      <c r="AX741" s="12" t="s">
        <v>76</v>
      </c>
      <c r="AY741" s="159" t="s">
        <v>156</v>
      </c>
    </row>
    <row r="742" spans="2:51" s="12" customFormat="1">
      <c r="B742" s="158"/>
      <c r="D742" s="152" t="s">
        <v>160</v>
      </c>
      <c r="E742" s="159" t="s">
        <v>1</v>
      </c>
      <c r="F742" s="160" t="s">
        <v>2413</v>
      </c>
      <c r="H742" s="161">
        <v>-20.16</v>
      </c>
      <c r="I742" s="162"/>
      <c r="L742" s="158"/>
      <c r="M742" s="163"/>
      <c r="T742" s="164"/>
      <c r="AT742" s="159" t="s">
        <v>160</v>
      </c>
      <c r="AU742" s="159" t="s">
        <v>89</v>
      </c>
      <c r="AV742" s="12" t="s">
        <v>89</v>
      </c>
      <c r="AW742" s="12" t="s">
        <v>31</v>
      </c>
      <c r="AX742" s="12" t="s">
        <v>76</v>
      </c>
      <c r="AY742" s="159" t="s">
        <v>156</v>
      </c>
    </row>
    <row r="743" spans="2:51" s="12" customFormat="1">
      <c r="B743" s="158"/>
      <c r="D743" s="152" t="s">
        <v>160</v>
      </c>
      <c r="E743" s="159" t="s">
        <v>1</v>
      </c>
      <c r="F743" s="160" t="s">
        <v>2414</v>
      </c>
      <c r="H743" s="161">
        <v>-0.65300000000000002</v>
      </c>
      <c r="I743" s="162"/>
      <c r="L743" s="158"/>
      <c r="M743" s="163"/>
      <c r="T743" s="164"/>
      <c r="AT743" s="159" t="s">
        <v>160</v>
      </c>
      <c r="AU743" s="159" t="s">
        <v>89</v>
      </c>
      <c r="AV743" s="12" t="s">
        <v>89</v>
      </c>
      <c r="AW743" s="12" t="s">
        <v>31</v>
      </c>
      <c r="AX743" s="12" t="s">
        <v>76</v>
      </c>
      <c r="AY743" s="159" t="s">
        <v>156</v>
      </c>
    </row>
    <row r="744" spans="2:51" s="12" customFormat="1">
      <c r="B744" s="158"/>
      <c r="D744" s="152" t="s">
        <v>160</v>
      </c>
      <c r="E744" s="159" t="s">
        <v>1</v>
      </c>
      <c r="F744" s="160" t="s">
        <v>2415</v>
      </c>
      <c r="H744" s="161">
        <v>21.459</v>
      </c>
      <c r="I744" s="162"/>
      <c r="L744" s="158"/>
      <c r="M744" s="163"/>
      <c r="T744" s="164"/>
      <c r="AT744" s="159" t="s">
        <v>160</v>
      </c>
      <c r="AU744" s="159" t="s">
        <v>89</v>
      </c>
      <c r="AV744" s="12" t="s">
        <v>89</v>
      </c>
      <c r="AW744" s="12" t="s">
        <v>31</v>
      </c>
      <c r="AX744" s="12" t="s">
        <v>76</v>
      </c>
      <c r="AY744" s="159" t="s">
        <v>156</v>
      </c>
    </row>
    <row r="745" spans="2:51" s="12" customFormat="1">
      <c r="B745" s="158"/>
      <c r="D745" s="152" t="s">
        <v>160</v>
      </c>
      <c r="E745" s="159" t="s">
        <v>1</v>
      </c>
      <c r="F745" s="160" t="s">
        <v>2416</v>
      </c>
      <c r="H745" s="161">
        <v>-5.04</v>
      </c>
      <c r="I745" s="162"/>
      <c r="L745" s="158"/>
      <c r="M745" s="163"/>
      <c r="T745" s="164"/>
      <c r="AT745" s="159" t="s">
        <v>160</v>
      </c>
      <c r="AU745" s="159" t="s">
        <v>89</v>
      </c>
      <c r="AV745" s="12" t="s">
        <v>89</v>
      </c>
      <c r="AW745" s="12" t="s">
        <v>31</v>
      </c>
      <c r="AX745" s="12" t="s">
        <v>76</v>
      </c>
      <c r="AY745" s="159" t="s">
        <v>156</v>
      </c>
    </row>
    <row r="746" spans="2:51" s="12" customFormat="1">
      <c r="B746" s="158"/>
      <c r="D746" s="152" t="s">
        <v>160</v>
      </c>
      <c r="E746" s="159" t="s">
        <v>1</v>
      </c>
      <c r="F746" s="160" t="s">
        <v>2408</v>
      </c>
      <c r="H746" s="161">
        <v>-0.36</v>
      </c>
      <c r="I746" s="162"/>
      <c r="L746" s="158"/>
      <c r="M746" s="163"/>
      <c r="T746" s="164"/>
      <c r="AT746" s="159" t="s">
        <v>160</v>
      </c>
      <c r="AU746" s="159" t="s">
        <v>89</v>
      </c>
      <c r="AV746" s="12" t="s">
        <v>89</v>
      </c>
      <c r="AW746" s="12" t="s">
        <v>31</v>
      </c>
      <c r="AX746" s="12" t="s">
        <v>76</v>
      </c>
      <c r="AY746" s="159" t="s">
        <v>156</v>
      </c>
    </row>
    <row r="747" spans="2:51" s="12" customFormat="1">
      <c r="B747" s="158"/>
      <c r="D747" s="152" t="s">
        <v>160</v>
      </c>
      <c r="E747" s="159" t="s">
        <v>1</v>
      </c>
      <c r="F747" s="160" t="s">
        <v>2417</v>
      </c>
      <c r="H747" s="161">
        <v>0</v>
      </c>
      <c r="I747" s="162"/>
      <c r="L747" s="158"/>
      <c r="M747" s="163"/>
      <c r="T747" s="164"/>
      <c r="AT747" s="159" t="s">
        <v>160</v>
      </c>
      <c r="AU747" s="159" t="s">
        <v>89</v>
      </c>
      <c r="AV747" s="12" t="s">
        <v>89</v>
      </c>
      <c r="AW747" s="12" t="s">
        <v>31</v>
      </c>
      <c r="AX747" s="12" t="s">
        <v>76</v>
      </c>
      <c r="AY747" s="159" t="s">
        <v>156</v>
      </c>
    </row>
    <row r="748" spans="2:51" s="12" customFormat="1">
      <c r="B748" s="158"/>
      <c r="D748" s="152" t="s">
        <v>160</v>
      </c>
      <c r="E748" s="159" t="s">
        <v>1</v>
      </c>
      <c r="F748" s="160" t="s">
        <v>2418</v>
      </c>
      <c r="H748" s="161">
        <v>63.895000000000003</v>
      </c>
      <c r="I748" s="162"/>
      <c r="L748" s="158"/>
      <c r="M748" s="163"/>
      <c r="T748" s="164"/>
      <c r="AT748" s="159" t="s">
        <v>160</v>
      </c>
      <c r="AU748" s="159" t="s">
        <v>89</v>
      </c>
      <c r="AV748" s="12" t="s">
        <v>89</v>
      </c>
      <c r="AW748" s="12" t="s">
        <v>31</v>
      </c>
      <c r="AX748" s="12" t="s">
        <v>76</v>
      </c>
      <c r="AY748" s="159" t="s">
        <v>156</v>
      </c>
    </row>
    <row r="749" spans="2:51" s="12" customFormat="1">
      <c r="B749" s="158"/>
      <c r="D749" s="152" t="s">
        <v>160</v>
      </c>
      <c r="E749" s="159" t="s">
        <v>1</v>
      </c>
      <c r="F749" s="160" t="s">
        <v>2419</v>
      </c>
      <c r="H749" s="161">
        <v>-3.44</v>
      </c>
      <c r="I749" s="162"/>
      <c r="L749" s="158"/>
      <c r="M749" s="163"/>
      <c r="T749" s="164"/>
      <c r="AT749" s="159" t="s">
        <v>160</v>
      </c>
      <c r="AU749" s="159" t="s">
        <v>89</v>
      </c>
      <c r="AV749" s="12" t="s">
        <v>89</v>
      </c>
      <c r="AW749" s="12" t="s">
        <v>31</v>
      </c>
      <c r="AX749" s="12" t="s">
        <v>76</v>
      </c>
      <c r="AY749" s="159" t="s">
        <v>156</v>
      </c>
    </row>
    <row r="750" spans="2:51" s="12" customFormat="1">
      <c r="B750" s="158"/>
      <c r="D750" s="152" t="s">
        <v>160</v>
      </c>
      <c r="E750" s="159" t="s">
        <v>1</v>
      </c>
      <c r="F750" s="160" t="s">
        <v>2374</v>
      </c>
      <c r="H750" s="161">
        <v>30</v>
      </c>
      <c r="I750" s="162"/>
      <c r="L750" s="158"/>
      <c r="M750" s="163"/>
      <c r="T750" s="164"/>
      <c r="AT750" s="159" t="s">
        <v>160</v>
      </c>
      <c r="AU750" s="159" t="s">
        <v>89</v>
      </c>
      <c r="AV750" s="12" t="s">
        <v>89</v>
      </c>
      <c r="AW750" s="12" t="s">
        <v>31</v>
      </c>
      <c r="AX750" s="12" t="s">
        <v>76</v>
      </c>
      <c r="AY750" s="159" t="s">
        <v>156</v>
      </c>
    </row>
    <row r="751" spans="2:51" s="15" customFormat="1">
      <c r="B751" s="193"/>
      <c r="D751" s="152" t="s">
        <v>160</v>
      </c>
      <c r="E751" s="194" t="s">
        <v>1881</v>
      </c>
      <c r="F751" s="195" t="s">
        <v>2420</v>
      </c>
      <c r="H751" s="196">
        <v>427.15699999999998</v>
      </c>
      <c r="I751" s="197"/>
      <c r="L751" s="193"/>
      <c r="M751" s="198"/>
      <c r="T751" s="199"/>
      <c r="AT751" s="194" t="s">
        <v>160</v>
      </c>
      <c r="AU751" s="194" t="s">
        <v>89</v>
      </c>
      <c r="AV751" s="15" t="s">
        <v>163</v>
      </c>
      <c r="AW751" s="15" t="s">
        <v>31</v>
      </c>
      <c r="AX751" s="15" t="s">
        <v>76</v>
      </c>
      <c r="AY751" s="194" t="s">
        <v>156</v>
      </c>
    </row>
    <row r="752" spans="2:51" s="13" customFormat="1">
      <c r="B752" s="165"/>
      <c r="D752" s="152" t="s">
        <v>160</v>
      </c>
      <c r="E752" s="166" t="s">
        <v>1887</v>
      </c>
      <c r="F752" s="167" t="s">
        <v>161</v>
      </c>
      <c r="H752" s="168">
        <v>2589.5569999999998</v>
      </c>
      <c r="I752" s="169"/>
      <c r="L752" s="165"/>
      <c r="M752" s="170"/>
      <c r="T752" s="171"/>
      <c r="AT752" s="166" t="s">
        <v>160</v>
      </c>
      <c r="AU752" s="166" t="s">
        <v>89</v>
      </c>
      <c r="AV752" s="13" t="s">
        <v>155</v>
      </c>
      <c r="AW752" s="13" t="s">
        <v>31</v>
      </c>
      <c r="AX752" s="13" t="s">
        <v>82</v>
      </c>
      <c r="AY752" s="166" t="s">
        <v>156</v>
      </c>
    </row>
    <row r="753" spans="2:65" s="1" customFormat="1" ht="37.9" customHeight="1">
      <c r="B753" s="136"/>
      <c r="C753" s="137" t="s">
        <v>892</v>
      </c>
      <c r="D753" s="137" t="s">
        <v>157</v>
      </c>
      <c r="E753" s="138" t="s">
        <v>2421</v>
      </c>
      <c r="F753" s="139" t="s">
        <v>2422</v>
      </c>
      <c r="G753" s="140" t="s">
        <v>178</v>
      </c>
      <c r="H753" s="141">
        <v>258.95600000000002</v>
      </c>
      <c r="I753" s="142"/>
      <c r="J753" s="143">
        <v>0</v>
      </c>
      <c r="K753" s="144"/>
      <c r="L753" s="32"/>
      <c r="M753" s="145" t="s">
        <v>1</v>
      </c>
      <c r="N753" s="146" t="s">
        <v>42</v>
      </c>
      <c r="P753" s="147">
        <f>O753*H753</f>
        <v>0</v>
      </c>
      <c r="Q753" s="147">
        <v>1.4999999999999999E-4</v>
      </c>
      <c r="R753" s="147">
        <f>Q753*H753</f>
        <v>3.88434E-2</v>
      </c>
      <c r="S753" s="147">
        <v>0</v>
      </c>
      <c r="T753" s="148">
        <f>S753*H753</f>
        <v>0</v>
      </c>
      <c r="AR753" s="149" t="s">
        <v>155</v>
      </c>
      <c r="AT753" s="149" t="s">
        <v>157</v>
      </c>
      <c r="AU753" s="149" t="s">
        <v>89</v>
      </c>
      <c r="AY753" s="17" t="s">
        <v>156</v>
      </c>
      <c r="BE753" s="150">
        <f>IF(N753="základná",J753,0)</f>
        <v>0</v>
      </c>
      <c r="BF753" s="150">
        <f>IF(N753="znížená",J753,0)</f>
        <v>0</v>
      </c>
      <c r="BG753" s="150">
        <f>IF(N753="zákl. prenesená",J753,0)</f>
        <v>0</v>
      </c>
      <c r="BH753" s="150">
        <f>IF(N753="zníž. prenesená",J753,0)</f>
        <v>0</v>
      </c>
      <c r="BI753" s="150">
        <f>IF(N753="nulová",J753,0)</f>
        <v>0</v>
      </c>
      <c r="BJ753" s="17" t="s">
        <v>89</v>
      </c>
      <c r="BK753" s="150">
        <f>ROUND(I753*H753,2)</f>
        <v>0</v>
      </c>
      <c r="BL753" s="17" t="s">
        <v>155</v>
      </c>
      <c r="BM753" s="149" t="s">
        <v>2423</v>
      </c>
    </row>
    <row r="754" spans="2:65" s="12" customFormat="1">
      <c r="B754" s="158"/>
      <c r="D754" s="152" t="s">
        <v>160</v>
      </c>
      <c r="E754" s="159" t="s">
        <v>1</v>
      </c>
      <c r="F754" s="160" t="s">
        <v>2424</v>
      </c>
      <c r="H754" s="161">
        <v>258.95600000000002</v>
      </c>
      <c r="I754" s="162"/>
      <c r="L754" s="158"/>
      <c r="M754" s="163"/>
      <c r="T754" s="164"/>
      <c r="AT754" s="159" t="s">
        <v>160</v>
      </c>
      <c r="AU754" s="159" t="s">
        <v>89</v>
      </c>
      <c r="AV754" s="12" t="s">
        <v>89</v>
      </c>
      <c r="AW754" s="12" t="s">
        <v>31</v>
      </c>
      <c r="AX754" s="12" t="s">
        <v>76</v>
      </c>
      <c r="AY754" s="159" t="s">
        <v>156</v>
      </c>
    </row>
    <row r="755" spans="2:65" s="13" customFormat="1">
      <c r="B755" s="165"/>
      <c r="D755" s="152" t="s">
        <v>160</v>
      </c>
      <c r="E755" s="166" t="s">
        <v>1</v>
      </c>
      <c r="F755" s="167" t="s">
        <v>161</v>
      </c>
      <c r="H755" s="168">
        <v>258.95600000000002</v>
      </c>
      <c r="I755" s="169"/>
      <c r="L755" s="165"/>
      <c r="M755" s="170"/>
      <c r="T755" s="171"/>
      <c r="AT755" s="166" t="s">
        <v>160</v>
      </c>
      <c r="AU755" s="166" t="s">
        <v>89</v>
      </c>
      <c r="AV755" s="13" t="s">
        <v>155</v>
      </c>
      <c r="AW755" s="13" t="s">
        <v>31</v>
      </c>
      <c r="AX755" s="13" t="s">
        <v>82</v>
      </c>
      <c r="AY755" s="166" t="s">
        <v>156</v>
      </c>
    </row>
    <row r="756" spans="2:65" s="1" customFormat="1" ht="24.2" customHeight="1">
      <c r="B756" s="136"/>
      <c r="C756" s="137" t="s">
        <v>963</v>
      </c>
      <c r="D756" s="137" t="s">
        <v>157</v>
      </c>
      <c r="E756" s="138" t="s">
        <v>2425</v>
      </c>
      <c r="F756" s="139" t="s">
        <v>2426</v>
      </c>
      <c r="G756" s="140" t="s">
        <v>178</v>
      </c>
      <c r="H756" s="141">
        <v>1904.6079999999999</v>
      </c>
      <c r="I756" s="142"/>
      <c r="J756" s="143">
        <v>0</v>
      </c>
      <c r="K756" s="144"/>
      <c r="L756" s="32"/>
      <c r="M756" s="145" t="s">
        <v>1</v>
      </c>
      <c r="N756" s="146" t="s">
        <v>42</v>
      </c>
      <c r="P756" s="147">
        <f>O756*H756</f>
        <v>0</v>
      </c>
      <c r="Q756" s="147">
        <v>1.4999999999999999E-4</v>
      </c>
      <c r="R756" s="147">
        <f>Q756*H756</f>
        <v>0.28569119999999998</v>
      </c>
      <c r="S756" s="147">
        <v>0</v>
      </c>
      <c r="T756" s="148">
        <f>S756*H756</f>
        <v>0</v>
      </c>
      <c r="AR756" s="149" t="s">
        <v>155</v>
      </c>
      <c r="AT756" s="149" t="s">
        <v>157</v>
      </c>
      <c r="AU756" s="149" t="s">
        <v>89</v>
      </c>
      <c r="AY756" s="17" t="s">
        <v>156</v>
      </c>
      <c r="BE756" s="150">
        <f>IF(N756="základná",J756,0)</f>
        <v>0</v>
      </c>
      <c r="BF756" s="150">
        <f>IF(N756="znížená",J756,0)</f>
        <v>0</v>
      </c>
      <c r="BG756" s="150">
        <f>IF(N756="zákl. prenesená",J756,0)</f>
        <v>0</v>
      </c>
      <c r="BH756" s="150">
        <f>IF(N756="zníž. prenesená",J756,0)</f>
        <v>0</v>
      </c>
      <c r="BI756" s="150">
        <f>IF(N756="nulová",J756,0)</f>
        <v>0</v>
      </c>
      <c r="BJ756" s="17" t="s">
        <v>89</v>
      </c>
      <c r="BK756" s="150">
        <f>ROUND(I756*H756,2)</f>
        <v>0</v>
      </c>
      <c r="BL756" s="17" t="s">
        <v>155</v>
      </c>
      <c r="BM756" s="149" t="s">
        <v>2427</v>
      </c>
    </row>
    <row r="757" spans="2:65" s="11" customFormat="1">
      <c r="B757" s="151"/>
      <c r="D757" s="152" t="s">
        <v>160</v>
      </c>
      <c r="E757" s="153" t="s">
        <v>1</v>
      </c>
      <c r="F757" s="154" t="s">
        <v>2428</v>
      </c>
      <c r="H757" s="153" t="s">
        <v>1</v>
      </c>
      <c r="I757" s="155"/>
      <c r="L757" s="151"/>
      <c r="M757" s="156"/>
      <c r="T757" s="157"/>
      <c r="AT757" s="153" t="s">
        <v>160</v>
      </c>
      <c r="AU757" s="153" t="s">
        <v>89</v>
      </c>
      <c r="AV757" s="11" t="s">
        <v>82</v>
      </c>
      <c r="AW757" s="11" t="s">
        <v>31</v>
      </c>
      <c r="AX757" s="11" t="s">
        <v>76</v>
      </c>
      <c r="AY757" s="153" t="s">
        <v>156</v>
      </c>
    </row>
    <row r="758" spans="2:65" s="11" customFormat="1">
      <c r="B758" s="151"/>
      <c r="D758" s="152" t="s">
        <v>160</v>
      </c>
      <c r="E758" s="153" t="s">
        <v>1</v>
      </c>
      <c r="F758" s="154" t="s">
        <v>2429</v>
      </c>
      <c r="H758" s="153" t="s">
        <v>1</v>
      </c>
      <c r="I758" s="155"/>
      <c r="L758" s="151"/>
      <c r="M758" s="156"/>
      <c r="T758" s="157"/>
      <c r="AT758" s="153" t="s">
        <v>160</v>
      </c>
      <c r="AU758" s="153" t="s">
        <v>89</v>
      </c>
      <c r="AV758" s="11" t="s">
        <v>82</v>
      </c>
      <c r="AW758" s="11" t="s">
        <v>31</v>
      </c>
      <c r="AX758" s="11" t="s">
        <v>76</v>
      </c>
      <c r="AY758" s="153" t="s">
        <v>156</v>
      </c>
    </row>
    <row r="759" spans="2:65" s="12" customFormat="1">
      <c r="B759" s="158"/>
      <c r="D759" s="152" t="s">
        <v>160</v>
      </c>
      <c r="E759" s="159" t="s">
        <v>1</v>
      </c>
      <c r="F759" s="160" t="s">
        <v>1938</v>
      </c>
      <c r="H759" s="161">
        <v>1904.6079999999999</v>
      </c>
      <c r="I759" s="162"/>
      <c r="L759" s="158"/>
      <c r="M759" s="163"/>
      <c r="T759" s="164"/>
      <c r="AT759" s="159" t="s">
        <v>160</v>
      </c>
      <c r="AU759" s="159" t="s">
        <v>89</v>
      </c>
      <c r="AV759" s="12" t="s">
        <v>89</v>
      </c>
      <c r="AW759" s="12" t="s">
        <v>31</v>
      </c>
      <c r="AX759" s="12" t="s">
        <v>76</v>
      </c>
      <c r="AY759" s="159" t="s">
        <v>156</v>
      </c>
    </row>
    <row r="760" spans="2:65" s="13" customFormat="1">
      <c r="B760" s="165"/>
      <c r="D760" s="152" t="s">
        <v>160</v>
      </c>
      <c r="E760" s="166" t="s">
        <v>1</v>
      </c>
      <c r="F760" s="167" t="s">
        <v>161</v>
      </c>
      <c r="H760" s="168">
        <v>1904.6079999999999</v>
      </c>
      <c r="I760" s="169"/>
      <c r="L760" s="165"/>
      <c r="M760" s="170"/>
      <c r="T760" s="171"/>
      <c r="AT760" s="166" t="s">
        <v>160</v>
      </c>
      <c r="AU760" s="166" t="s">
        <v>89</v>
      </c>
      <c r="AV760" s="13" t="s">
        <v>155</v>
      </c>
      <c r="AW760" s="13" t="s">
        <v>31</v>
      </c>
      <c r="AX760" s="13" t="s">
        <v>82</v>
      </c>
      <c r="AY760" s="166" t="s">
        <v>156</v>
      </c>
    </row>
    <row r="761" spans="2:65" s="1" customFormat="1" ht="24.2" customHeight="1">
      <c r="B761" s="136"/>
      <c r="C761" s="137" t="s">
        <v>981</v>
      </c>
      <c r="D761" s="137" t="s">
        <v>157</v>
      </c>
      <c r="E761" s="138" t="s">
        <v>2430</v>
      </c>
      <c r="F761" s="139" t="s">
        <v>2431</v>
      </c>
      <c r="G761" s="140" t="s">
        <v>178</v>
      </c>
      <c r="H761" s="141">
        <v>380.92200000000003</v>
      </c>
      <c r="I761" s="142"/>
      <c r="J761" s="143">
        <v>0</v>
      </c>
      <c r="K761" s="144"/>
      <c r="L761" s="32"/>
      <c r="M761" s="145" t="s">
        <v>1</v>
      </c>
      <c r="N761" s="146" t="s">
        <v>42</v>
      </c>
      <c r="P761" s="147">
        <f>O761*H761</f>
        <v>0</v>
      </c>
      <c r="Q761" s="147">
        <v>5.1500000000000001E-3</v>
      </c>
      <c r="R761" s="147">
        <f>Q761*H761</f>
        <v>1.9617483000000002</v>
      </c>
      <c r="S761" s="147">
        <v>0</v>
      </c>
      <c r="T761" s="148">
        <f>S761*H761</f>
        <v>0</v>
      </c>
      <c r="AR761" s="149" t="s">
        <v>155</v>
      </c>
      <c r="AT761" s="149" t="s">
        <v>157</v>
      </c>
      <c r="AU761" s="149" t="s">
        <v>89</v>
      </c>
      <c r="AY761" s="17" t="s">
        <v>156</v>
      </c>
      <c r="BE761" s="150">
        <f>IF(N761="základná",J761,0)</f>
        <v>0</v>
      </c>
      <c r="BF761" s="150">
        <f>IF(N761="znížená",J761,0)</f>
        <v>0</v>
      </c>
      <c r="BG761" s="150">
        <f>IF(N761="zákl. prenesená",J761,0)</f>
        <v>0</v>
      </c>
      <c r="BH761" s="150">
        <f>IF(N761="zníž. prenesená",J761,0)</f>
        <v>0</v>
      </c>
      <c r="BI761" s="150">
        <f>IF(N761="nulová",J761,0)</f>
        <v>0</v>
      </c>
      <c r="BJ761" s="17" t="s">
        <v>89</v>
      </c>
      <c r="BK761" s="150">
        <f>ROUND(I761*H761,2)</f>
        <v>0</v>
      </c>
      <c r="BL761" s="17" t="s">
        <v>155</v>
      </c>
      <c r="BM761" s="149" t="s">
        <v>2432</v>
      </c>
    </row>
    <row r="762" spans="2:65" s="11" customFormat="1">
      <c r="B762" s="151"/>
      <c r="D762" s="152" t="s">
        <v>160</v>
      </c>
      <c r="E762" s="153" t="s">
        <v>1</v>
      </c>
      <c r="F762" s="154" t="s">
        <v>2433</v>
      </c>
      <c r="H762" s="153" t="s">
        <v>1</v>
      </c>
      <c r="I762" s="155"/>
      <c r="L762" s="151"/>
      <c r="M762" s="156"/>
      <c r="T762" s="157"/>
      <c r="AT762" s="153" t="s">
        <v>160</v>
      </c>
      <c r="AU762" s="153" t="s">
        <v>89</v>
      </c>
      <c r="AV762" s="11" t="s">
        <v>82</v>
      </c>
      <c r="AW762" s="11" t="s">
        <v>31</v>
      </c>
      <c r="AX762" s="11" t="s">
        <v>76</v>
      </c>
      <c r="AY762" s="153" t="s">
        <v>156</v>
      </c>
    </row>
    <row r="763" spans="2:65" s="11" customFormat="1" ht="22.5">
      <c r="B763" s="151"/>
      <c r="D763" s="152" t="s">
        <v>160</v>
      </c>
      <c r="E763" s="153" t="s">
        <v>1</v>
      </c>
      <c r="F763" s="154" t="s">
        <v>2434</v>
      </c>
      <c r="H763" s="153" t="s">
        <v>1</v>
      </c>
      <c r="I763" s="155"/>
      <c r="L763" s="151"/>
      <c r="M763" s="156"/>
      <c r="T763" s="157"/>
      <c r="AT763" s="153" t="s">
        <v>160</v>
      </c>
      <c r="AU763" s="153" t="s">
        <v>89</v>
      </c>
      <c r="AV763" s="11" t="s">
        <v>82</v>
      </c>
      <c r="AW763" s="11" t="s">
        <v>31</v>
      </c>
      <c r="AX763" s="11" t="s">
        <v>76</v>
      </c>
      <c r="AY763" s="153" t="s">
        <v>156</v>
      </c>
    </row>
    <row r="764" spans="2:65" s="12" customFormat="1">
      <c r="B764" s="158"/>
      <c r="D764" s="152" t="s">
        <v>160</v>
      </c>
      <c r="E764" s="159" t="s">
        <v>1</v>
      </c>
      <c r="F764" s="160" t="s">
        <v>2435</v>
      </c>
      <c r="H764" s="161">
        <v>380.92200000000003</v>
      </c>
      <c r="I764" s="162"/>
      <c r="L764" s="158"/>
      <c r="M764" s="163"/>
      <c r="T764" s="164"/>
      <c r="AT764" s="159" t="s">
        <v>160</v>
      </c>
      <c r="AU764" s="159" t="s">
        <v>89</v>
      </c>
      <c r="AV764" s="12" t="s">
        <v>89</v>
      </c>
      <c r="AW764" s="12" t="s">
        <v>31</v>
      </c>
      <c r="AX764" s="12" t="s">
        <v>76</v>
      </c>
      <c r="AY764" s="159" t="s">
        <v>156</v>
      </c>
    </row>
    <row r="765" spans="2:65" s="13" customFormat="1">
      <c r="B765" s="165"/>
      <c r="D765" s="152" t="s">
        <v>160</v>
      </c>
      <c r="E765" s="166" t="s">
        <v>1</v>
      </c>
      <c r="F765" s="167" t="s">
        <v>161</v>
      </c>
      <c r="H765" s="168">
        <v>380.92200000000003</v>
      </c>
      <c r="I765" s="169"/>
      <c r="L765" s="165"/>
      <c r="M765" s="170"/>
      <c r="T765" s="171"/>
      <c r="AT765" s="166" t="s">
        <v>160</v>
      </c>
      <c r="AU765" s="166" t="s">
        <v>89</v>
      </c>
      <c r="AV765" s="13" t="s">
        <v>155</v>
      </c>
      <c r="AW765" s="13" t="s">
        <v>31</v>
      </c>
      <c r="AX765" s="13" t="s">
        <v>82</v>
      </c>
      <c r="AY765" s="166" t="s">
        <v>156</v>
      </c>
    </row>
    <row r="766" spans="2:65" s="1" customFormat="1" ht="33" customHeight="1">
      <c r="B766" s="136"/>
      <c r="C766" s="137" t="s">
        <v>985</v>
      </c>
      <c r="D766" s="137" t="s">
        <v>157</v>
      </c>
      <c r="E766" s="138" t="s">
        <v>2436</v>
      </c>
      <c r="F766" s="139" t="s">
        <v>2437</v>
      </c>
      <c r="G766" s="140" t="s">
        <v>178</v>
      </c>
      <c r="H766" s="141">
        <v>1904.6079999999999</v>
      </c>
      <c r="I766" s="142"/>
      <c r="J766" s="143">
        <v>0</v>
      </c>
      <c r="K766" s="144"/>
      <c r="L766" s="32"/>
      <c r="M766" s="145" t="s">
        <v>1</v>
      </c>
      <c r="N766" s="146" t="s">
        <v>42</v>
      </c>
      <c r="P766" s="147">
        <f>O766*H766</f>
        <v>0</v>
      </c>
      <c r="Q766" s="147">
        <v>1.155E-2</v>
      </c>
      <c r="R766" s="147">
        <f>Q766*H766</f>
        <v>21.9982224</v>
      </c>
      <c r="S766" s="147">
        <v>0</v>
      </c>
      <c r="T766" s="148">
        <f>S766*H766</f>
        <v>0</v>
      </c>
      <c r="AR766" s="149" t="s">
        <v>155</v>
      </c>
      <c r="AT766" s="149" t="s">
        <v>157</v>
      </c>
      <c r="AU766" s="149" t="s">
        <v>89</v>
      </c>
      <c r="AY766" s="17" t="s">
        <v>156</v>
      </c>
      <c r="BE766" s="150">
        <f>IF(N766="základná",J766,0)</f>
        <v>0</v>
      </c>
      <c r="BF766" s="150">
        <f>IF(N766="znížená",J766,0)</f>
        <v>0</v>
      </c>
      <c r="BG766" s="150">
        <f>IF(N766="zákl. prenesená",J766,0)</f>
        <v>0</v>
      </c>
      <c r="BH766" s="150">
        <f>IF(N766="zníž. prenesená",J766,0)</f>
        <v>0</v>
      </c>
      <c r="BI766" s="150">
        <f>IF(N766="nulová",J766,0)</f>
        <v>0</v>
      </c>
      <c r="BJ766" s="17" t="s">
        <v>89</v>
      </c>
      <c r="BK766" s="150">
        <f>ROUND(I766*H766,2)</f>
        <v>0</v>
      </c>
      <c r="BL766" s="17" t="s">
        <v>155</v>
      </c>
      <c r="BM766" s="149" t="s">
        <v>2438</v>
      </c>
    </row>
    <row r="767" spans="2:65" s="11" customFormat="1">
      <c r="B767" s="151"/>
      <c r="D767" s="152" t="s">
        <v>160</v>
      </c>
      <c r="E767" s="153" t="s">
        <v>1</v>
      </c>
      <c r="F767" s="154" t="s">
        <v>2433</v>
      </c>
      <c r="H767" s="153" t="s">
        <v>1</v>
      </c>
      <c r="I767" s="155"/>
      <c r="L767" s="151"/>
      <c r="M767" s="156"/>
      <c r="T767" s="157"/>
      <c r="AT767" s="153" t="s">
        <v>160</v>
      </c>
      <c r="AU767" s="153" t="s">
        <v>89</v>
      </c>
      <c r="AV767" s="11" t="s">
        <v>82</v>
      </c>
      <c r="AW767" s="11" t="s">
        <v>31</v>
      </c>
      <c r="AX767" s="11" t="s">
        <v>76</v>
      </c>
      <c r="AY767" s="153" t="s">
        <v>156</v>
      </c>
    </row>
    <row r="768" spans="2:65" s="11" customFormat="1">
      <c r="B768" s="151"/>
      <c r="D768" s="152" t="s">
        <v>160</v>
      </c>
      <c r="E768" s="153" t="s">
        <v>1</v>
      </c>
      <c r="F768" s="154" t="s">
        <v>2439</v>
      </c>
      <c r="H768" s="153" t="s">
        <v>1</v>
      </c>
      <c r="I768" s="155"/>
      <c r="L768" s="151"/>
      <c r="M768" s="156"/>
      <c r="T768" s="157"/>
      <c r="AT768" s="153" t="s">
        <v>160</v>
      </c>
      <c r="AU768" s="153" t="s">
        <v>89</v>
      </c>
      <c r="AV768" s="11" t="s">
        <v>82</v>
      </c>
      <c r="AW768" s="11" t="s">
        <v>31</v>
      </c>
      <c r="AX768" s="11" t="s">
        <v>76</v>
      </c>
      <c r="AY768" s="153" t="s">
        <v>156</v>
      </c>
    </row>
    <row r="769" spans="2:51" s="11" customFormat="1">
      <c r="B769" s="151"/>
      <c r="D769" s="152" t="s">
        <v>160</v>
      </c>
      <c r="E769" s="153" t="s">
        <v>1</v>
      </c>
      <c r="F769" s="154" t="s">
        <v>2440</v>
      </c>
      <c r="H769" s="153" t="s">
        <v>1</v>
      </c>
      <c r="I769" s="155"/>
      <c r="L769" s="151"/>
      <c r="M769" s="156"/>
      <c r="T769" s="157"/>
      <c r="AT769" s="153" t="s">
        <v>160</v>
      </c>
      <c r="AU769" s="153" t="s">
        <v>89</v>
      </c>
      <c r="AV769" s="11" t="s">
        <v>82</v>
      </c>
      <c r="AW769" s="11" t="s">
        <v>31</v>
      </c>
      <c r="AX769" s="11" t="s">
        <v>76</v>
      </c>
      <c r="AY769" s="153" t="s">
        <v>156</v>
      </c>
    </row>
    <row r="770" spans="2:51" s="11" customFormat="1">
      <c r="B770" s="151"/>
      <c r="D770" s="152" t="s">
        <v>160</v>
      </c>
      <c r="E770" s="153" t="s">
        <v>1</v>
      </c>
      <c r="F770" s="154" t="s">
        <v>2441</v>
      </c>
      <c r="H770" s="153" t="s">
        <v>1</v>
      </c>
      <c r="I770" s="155"/>
      <c r="L770" s="151"/>
      <c r="M770" s="156"/>
      <c r="T770" s="157"/>
      <c r="AT770" s="153" t="s">
        <v>160</v>
      </c>
      <c r="AU770" s="153" t="s">
        <v>89</v>
      </c>
      <c r="AV770" s="11" t="s">
        <v>82</v>
      </c>
      <c r="AW770" s="11" t="s">
        <v>31</v>
      </c>
      <c r="AX770" s="11" t="s">
        <v>76</v>
      </c>
      <c r="AY770" s="153" t="s">
        <v>156</v>
      </c>
    </row>
    <row r="771" spans="2:51" s="11" customFormat="1" ht="33.75">
      <c r="B771" s="151"/>
      <c r="D771" s="152" t="s">
        <v>160</v>
      </c>
      <c r="E771" s="153" t="s">
        <v>1</v>
      </c>
      <c r="F771" s="154" t="s">
        <v>2442</v>
      </c>
      <c r="H771" s="153" t="s">
        <v>1</v>
      </c>
      <c r="I771" s="155"/>
      <c r="L771" s="151"/>
      <c r="M771" s="156"/>
      <c r="T771" s="157"/>
      <c r="AT771" s="153" t="s">
        <v>160</v>
      </c>
      <c r="AU771" s="153" t="s">
        <v>89</v>
      </c>
      <c r="AV771" s="11" t="s">
        <v>82</v>
      </c>
      <c r="AW771" s="11" t="s">
        <v>31</v>
      </c>
      <c r="AX771" s="11" t="s">
        <v>76</v>
      </c>
      <c r="AY771" s="153" t="s">
        <v>156</v>
      </c>
    </row>
    <row r="772" spans="2:51" s="11" customFormat="1">
      <c r="B772" s="151"/>
      <c r="D772" s="152" t="s">
        <v>160</v>
      </c>
      <c r="E772" s="153" t="s">
        <v>1</v>
      </c>
      <c r="F772" s="154" t="s">
        <v>2443</v>
      </c>
      <c r="H772" s="153" t="s">
        <v>1</v>
      </c>
      <c r="I772" s="155"/>
      <c r="L772" s="151"/>
      <c r="M772" s="156"/>
      <c r="T772" s="157"/>
      <c r="AT772" s="153" t="s">
        <v>160</v>
      </c>
      <c r="AU772" s="153" t="s">
        <v>89</v>
      </c>
      <c r="AV772" s="11" t="s">
        <v>82</v>
      </c>
      <c r="AW772" s="11" t="s">
        <v>31</v>
      </c>
      <c r="AX772" s="11" t="s">
        <v>76</v>
      </c>
      <c r="AY772" s="153" t="s">
        <v>156</v>
      </c>
    </row>
    <row r="773" spans="2:51" s="11" customFormat="1">
      <c r="B773" s="151"/>
      <c r="D773" s="152" t="s">
        <v>160</v>
      </c>
      <c r="E773" s="153" t="s">
        <v>1</v>
      </c>
      <c r="F773" s="154" t="s">
        <v>454</v>
      </c>
      <c r="H773" s="153" t="s">
        <v>1</v>
      </c>
      <c r="I773" s="155"/>
      <c r="L773" s="151"/>
      <c r="M773" s="156"/>
      <c r="T773" s="157"/>
      <c r="AT773" s="153" t="s">
        <v>160</v>
      </c>
      <c r="AU773" s="153" t="s">
        <v>89</v>
      </c>
      <c r="AV773" s="11" t="s">
        <v>82</v>
      </c>
      <c r="AW773" s="11" t="s">
        <v>31</v>
      </c>
      <c r="AX773" s="11" t="s">
        <v>76</v>
      </c>
      <c r="AY773" s="153" t="s">
        <v>156</v>
      </c>
    </row>
    <row r="774" spans="2:51" s="12" customFormat="1">
      <c r="B774" s="158"/>
      <c r="D774" s="152" t="s">
        <v>160</v>
      </c>
      <c r="E774" s="159" t="s">
        <v>1</v>
      </c>
      <c r="F774" s="160" t="s">
        <v>2444</v>
      </c>
      <c r="H774" s="161">
        <v>34.985999999999997</v>
      </c>
      <c r="I774" s="162"/>
      <c r="L774" s="158"/>
      <c r="M774" s="163"/>
      <c r="T774" s="164"/>
      <c r="AT774" s="159" t="s">
        <v>160</v>
      </c>
      <c r="AU774" s="159" t="s">
        <v>89</v>
      </c>
      <c r="AV774" s="12" t="s">
        <v>89</v>
      </c>
      <c r="AW774" s="12" t="s">
        <v>31</v>
      </c>
      <c r="AX774" s="12" t="s">
        <v>76</v>
      </c>
      <c r="AY774" s="159" t="s">
        <v>156</v>
      </c>
    </row>
    <row r="775" spans="2:51" s="12" customFormat="1">
      <c r="B775" s="158"/>
      <c r="D775" s="152" t="s">
        <v>160</v>
      </c>
      <c r="E775" s="159" t="s">
        <v>1</v>
      </c>
      <c r="F775" s="160" t="s">
        <v>898</v>
      </c>
      <c r="H775" s="161">
        <v>-5.52</v>
      </c>
      <c r="I775" s="162"/>
      <c r="L775" s="158"/>
      <c r="M775" s="163"/>
      <c r="T775" s="164"/>
      <c r="AT775" s="159" t="s">
        <v>160</v>
      </c>
      <c r="AU775" s="159" t="s">
        <v>89</v>
      </c>
      <c r="AV775" s="12" t="s">
        <v>89</v>
      </c>
      <c r="AW775" s="12" t="s">
        <v>31</v>
      </c>
      <c r="AX775" s="12" t="s">
        <v>76</v>
      </c>
      <c r="AY775" s="159" t="s">
        <v>156</v>
      </c>
    </row>
    <row r="776" spans="2:51" s="12" customFormat="1">
      <c r="B776" s="158"/>
      <c r="D776" s="152" t="s">
        <v>160</v>
      </c>
      <c r="E776" s="159" t="s">
        <v>1</v>
      </c>
      <c r="F776" s="160" t="s">
        <v>2445</v>
      </c>
      <c r="H776" s="161">
        <v>56.106999999999999</v>
      </c>
      <c r="I776" s="162"/>
      <c r="L776" s="158"/>
      <c r="M776" s="163"/>
      <c r="T776" s="164"/>
      <c r="AT776" s="159" t="s">
        <v>160</v>
      </c>
      <c r="AU776" s="159" t="s">
        <v>89</v>
      </c>
      <c r="AV776" s="12" t="s">
        <v>89</v>
      </c>
      <c r="AW776" s="12" t="s">
        <v>31</v>
      </c>
      <c r="AX776" s="12" t="s">
        <v>76</v>
      </c>
      <c r="AY776" s="159" t="s">
        <v>156</v>
      </c>
    </row>
    <row r="777" spans="2:51" s="12" customFormat="1">
      <c r="B777" s="158"/>
      <c r="D777" s="152" t="s">
        <v>160</v>
      </c>
      <c r="E777" s="159" t="s">
        <v>1</v>
      </c>
      <c r="F777" s="160" t="s">
        <v>2446</v>
      </c>
      <c r="H777" s="161">
        <v>10.29</v>
      </c>
      <c r="I777" s="162"/>
      <c r="L777" s="158"/>
      <c r="M777" s="163"/>
      <c r="T777" s="164"/>
      <c r="AT777" s="159" t="s">
        <v>160</v>
      </c>
      <c r="AU777" s="159" t="s">
        <v>89</v>
      </c>
      <c r="AV777" s="12" t="s">
        <v>89</v>
      </c>
      <c r="AW777" s="12" t="s">
        <v>31</v>
      </c>
      <c r="AX777" s="12" t="s">
        <v>76</v>
      </c>
      <c r="AY777" s="159" t="s">
        <v>156</v>
      </c>
    </row>
    <row r="778" spans="2:51" s="12" customFormat="1">
      <c r="B778" s="158"/>
      <c r="D778" s="152" t="s">
        <v>160</v>
      </c>
      <c r="E778" s="159" t="s">
        <v>1</v>
      </c>
      <c r="F778" s="160" t="s">
        <v>2447</v>
      </c>
      <c r="H778" s="161">
        <v>36.834000000000003</v>
      </c>
      <c r="I778" s="162"/>
      <c r="L778" s="158"/>
      <c r="M778" s="163"/>
      <c r="T778" s="164"/>
      <c r="AT778" s="159" t="s">
        <v>160</v>
      </c>
      <c r="AU778" s="159" t="s">
        <v>89</v>
      </c>
      <c r="AV778" s="12" t="s">
        <v>89</v>
      </c>
      <c r="AW778" s="12" t="s">
        <v>31</v>
      </c>
      <c r="AX778" s="12" t="s">
        <v>76</v>
      </c>
      <c r="AY778" s="159" t="s">
        <v>156</v>
      </c>
    </row>
    <row r="779" spans="2:51" s="12" customFormat="1">
      <c r="B779" s="158"/>
      <c r="D779" s="152" t="s">
        <v>160</v>
      </c>
      <c r="E779" s="159" t="s">
        <v>1</v>
      </c>
      <c r="F779" s="160" t="s">
        <v>902</v>
      </c>
      <c r="H779" s="161">
        <v>-3.96</v>
      </c>
      <c r="I779" s="162"/>
      <c r="L779" s="158"/>
      <c r="M779" s="163"/>
      <c r="T779" s="164"/>
      <c r="AT779" s="159" t="s">
        <v>160</v>
      </c>
      <c r="AU779" s="159" t="s">
        <v>89</v>
      </c>
      <c r="AV779" s="12" t="s">
        <v>89</v>
      </c>
      <c r="AW779" s="12" t="s">
        <v>31</v>
      </c>
      <c r="AX779" s="12" t="s">
        <v>76</v>
      </c>
      <c r="AY779" s="159" t="s">
        <v>156</v>
      </c>
    </row>
    <row r="780" spans="2:51" s="12" customFormat="1">
      <c r="B780" s="158"/>
      <c r="D780" s="152" t="s">
        <v>160</v>
      </c>
      <c r="E780" s="159" t="s">
        <v>1</v>
      </c>
      <c r="F780" s="160" t="s">
        <v>903</v>
      </c>
      <c r="H780" s="161">
        <v>38.22</v>
      </c>
      <c r="I780" s="162"/>
      <c r="L780" s="158"/>
      <c r="M780" s="163"/>
      <c r="T780" s="164"/>
      <c r="AT780" s="159" t="s">
        <v>160</v>
      </c>
      <c r="AU780" s="159" t="s">
        <v>89</v>
      </c>
      <c r="AV780" s="12" t="s">
        <v>89</v>
      </c>
      <c r="AW780" s="12" t="s">
        <v>31</v>
      </c>
      <c r="AX780" s="12" t="s">
        <v>76</v>
      </c>
      <c r="AY780" s="159" t="s">
        <v>156</v>
      </c>
    </row>
    <row r="781" spans="2:51" s="12" customFormat="1">
      <c r="B781" s="158"/>
      <c r="D781" s="152" t="s">
        <v>160</v>
      </c>
      <c r="E781" s="159" t="s">
        <v>1</v>
      </c>
      <c r="F781" s="160" t="s">
        <v>904</v>
      </c>
      <c r="H781" s="161">
        <v>-6.12</v>
      </c>
      <c r="I781" s="162"/>
      <c r="L781" s="158"/>
      <c r="M781" s="163"/>
      <c r="T781" s="164"/>
      <c r="AT781" s="159" t="s">
        <v>160</v>
      </c>
      <c r="AU781" s="159" t="s">
        <v>89</v>
      </c>
      <c r="AV781" s="12" t="s">
        <v>89</v>
      </c>
      <c r="AW781" s="12" t="s">
        <v>31</v>
      </c>
      <c r="AX781" s="12" t="s">
        <v>76</v>
      </c>
      <c r="AY781" s="159" t="s">
        <v>156</v>
      </c>
    </row>
    <row r="782" spans="2:51" s="12" customFormat="1">
      <c r="B782" s="158"/>
      <c r="D782" s="152" t="s">
        <v>160</v>
      </c>
      <c r="E782" s="159" t="s">
        <v>1</v>
      </c>
      <c r="F782" s="160" t="s">
        <v>905</v>
      </c>
      <c r="H782" s="161">
        <v>38.01</v>
      </c>
      <c r="I782" s="162"/>
      <c r="L782" s="158"/>
      <c r="M782" s="163"/>
      <c r="T782" s="164"/>
      <c r="AT782" s="159" t="s">
        <v>160</v>
      </c>
      <c r="AU782" s="159" t="s">
        <v>89</v>
      </c>
      <c r="AV782" s="12" t="s">
        <v>89</v>
      </c>
      <c r="AW782" s="12" t="s">
        <v>31</v>
      </c>
      <c r="AX782" s="12" t="s">
        <v>76</v>
      </c>
      <c r="AY782" s="159" t="s">
        <v>156</v>
      </c>
    </row>
    <row r="783" spans="2:51" s="12" customFormat="1">
      <c r="B783" s="158"/>
      <c r="D783" s="152" t="s">
        <v>160</v>
      </c>
      <c r="E783" s="159" t="s">
        <v>1</v>
      </c>
      <c r="F783" s="160" t="s">
        <v>904</v>
      </c>
      <c r="H783" s="161">
        <v>-6.12</v>
      </c>
      <c r="I783" s="162"/>
      <c r="L783" s="158"/>
      <c r="M783" s="163"/>
      <c r="T783" s="164"/>
      <c r="AT783" s="159" t="s">
        <v>160</v>
      </c>
      <c r="AU783" s="159" t="s">
        <v>89</v>
      </c>
      <c r="AV783" s="12" t="s">
        <v>89</v>
      </c>
      <c r="AW783" s="12" t="s">
        <v>31</v>
      </c>
      <c r="AX783" s="12" t="s">
        <v>76</v>
      </c>
      <c r="AY783" s="159" t="s">
        <v>156</v>
      </c>
    </row>
    <row r="784" spans="2:51" s="12" customFormat="1">
      <c r="B784" s="158"/>
      <c r="D784" s="152" t="s">
        <v>160</v>
      </c>
      <c r="E784" s="159" t="s">
        <v>1</v>
      </c>
      <c r="F784" s="160" t="s">
        <v>2448</v>
      </c>
      <c r="H784" s="161">
        <v>13.65</v>
      </c>
      <c r="I784" s="162"/>
      <c r="L784" s="158"/>
      <c r="M784" s="163"/>
      <c r="T784" s="164"/>
      <c r="AT784" s="159" t="s">
        <v>160</v>
      </c>
      <c r="AU784" s="159" t="s">
        <v>89</v>
      </c>
      <c r="AV784" s="12" t="s">
        <v>89</v>
      </c>
      <c r="AW784" s="12" t="s">
        <v>31</v>
      </c>
      <c r="AX784" s="12" t="s">
        <v>76</v>
      </c>
      <c r="AY784" s="159" t="s">
        <v>156</v>
      </c>
    </row>
    <row r="785" spans="2:51" s="12" customFormat="1">
      <c r="B785" s="158"/>
      <c r="D785" s="152" t="s">
        <v>160</v>
      </c>
      <c r="E785" s="159" t="s">
        <v>1</v>
      </c>
      <c r="F785" s="160" t="s">
        <v>2449</v>
      </c>
      <c r="H785" s="161">
        <v>-1.6</v>
      </c>
      <c r="I785" s="162"/>
      <c r="L785" s="158"/>
      <c r="M785" s="163"/>
      <c r="T785" s="164"/>
      <c r="AT785" s="159" t="s">
        <v>160</v>
      </c>
      <c r="AU785" s="159" t="s">
        <v>89</v>
      </c>
      <c r="AV785" s="12" t="s">
        <v>89</v>
      </c>
      <c r="AW785" s="12" t="s">
        <v>31</v>
      </c>
      <c r="AX785" s="12" t="s">
        <v>76</v>
      </c>
      <c r="AY785" s="159" t="s">
        <v>156</v>
      </c>
    </row>
    <row r="786" spans="2:51" s="12" customFormat="1">
      <c r="B786" s="158"/>
      <c r="D786" s="152" t="s">
        <v>160</v>
      </c>
      <c r="E786" s="159" t="s">
        <v>1</v>
      </c>
      <c r="F786" s="160" t="s">
        <v>2450</v>
      </c>
      <c r="H786" s="161">
        <v>30.344999999999999</v>
      </c>
      <c r="I786" s="162"/>
      <c r="L786" s="158"/>
      <c r="M786" s="163"/>
      <c r="T786" s="164"/>
      <c r="AT786" s="159" t="s">
        <v>160</v>
      </c>
      <c r="AU786" s="159" t="s">
        <v>89</v>
      </c>
      <c r="AV786" s="12" t="s">
        <v>89</v>
      </c>
      <c r="AW786" s="12" t="s">
        <v>31</v>
      </c>
      <c r="AX786" s="12" t="s">
        <v>76</v>
      </c>
      <c r="AY786" s="159" t="s">
        <v>156</v>
      </c>
    </row>
    <row r="787" spans="2:51" s="12" customFormat="1">
      <c r="B787" s="158"/>
      <c r="D787" s="152" t="s">
        <v>160</v>
      </c>
      <c r="E787" s="159" t="s">
        <v>1</v>
      </c>
      <c r="F787" s="160" t="s">
        <v>518</v>
      </c>
      <c r="H787" s="161">
        <v>-1.6</v>
      </c>
      <c r="I787" s="162"/>
      <c r="L787" s="158"/>
      <c r="M787" s="163"/>
      <c r="T787" s="164"/>
      <c r="AT787" s="159" t="s">
        <v>160</v>
      </c>
      <c r="AU787" s="159" t="s">
        <v>89</v>
      </c>
      <c r="AV787" s="12" t="s">
        <v>89</v>
      </c>
      <c r="AW787" s="12" t="s">
        <v>31</v>
      </c>
      <c r="AX787" s="12" t="s">
        <v>76</v>
      </c>
      <c r="AY787" s="159" t="s">
        <v>156</v>
      </c>
    </row>
    <row r="788" spans="2:51" s="12" customFormat="1">
      <c r="B788" s="158"/>
      <c r="D788" s="152" t="s">
        <v>160</v>
      </c>
      <c r="E788" s="159" t="s">
        <v>1</v>
      </c>
      <c r="F788" s="160" t="s">
        <v>2451</v>
      </c>
      <c r="H788" s="161">
        <v>29.504999999999999</v>
      </c>
      <c r="I788" s="162"/>
      <c r="L788" s="158"/>
      <c r="M788" s="163"/>
      <c r="T788" s="164"/>
      <c r="AT788" s="159" t="s">
        <v>160</v>
      </c>
      <c r="AU788" s="159" t="s">
        <v>89</v>
      </c>
      <c r="AV788" s="12" t="s">
        <v>89</v>
      </c>
      <c r="AW788" s="12" t="s">
        <v>31</v>
      </c>
      <c r="AX788" s="12" t="s">
        <v>76</v>
      </c>
      <c r="AY788" s="159" t="s">
        <v>156</v>
      </c>
    </row>
    <row r="789" spans="2:51" s="12" customFormat="1">
      <c r="B789" s="158"/>
      <c r="D789" s="152" t="s">
        <v>160</v>
      </c>
      <c r="E789" s="159" t="s">
        <v>1</v>
      </c>
      <c r="F789" s="160" t="s">
        <v>2452</v>
      </c>
      <c r="H789" s="161">
        <v>-1.96</v>
      </c>
      <c r="I789" s="162"/>
      <c r="L789" s="158"/>
      <c r="M789" s="163"/>
      <c r="T789" s="164"/>
      <c r="AT789" s="159" t="s">
        <v>160</v>
      </c>
      <c r="AU789" s="159" t="s">
        <v>89</v>
      </c>
      <c r="AV789" s="12" t="s">
        <v>89</v>
      </c>
      <c r="AW789" s="12" t="s">
        <v>31</v>
      </c>
      <c r="AX789" s="12" t="s">
        <v>76</v>
      </c>
      <c r="AY789" s="159" t="s">
        <v>156</v>
      </c>
    </row>
    <row r="790" spans="2:51" s="12" customFormat="1">
      <c r="B790" s="158"/>
      <c r="D790" s="152" t="s">
        <v>160</v>
      </c>
      <c r="E790" s="159" t="s">
        <v>1</v>
      </c>
      <c r="F790" s="160" t="s">
        <v>2453</v>
      </c>
      <c r="H790" s="161">
        <v>13.813000000000001</v>
      </c>
      <c r="I790" s="162"/>
      <c r="L790" s="158"/>
      <c r="M790" s="163"/>
      <c r="T790" s="164"/>
      <c r="AT790" s="159" t="s">
        <v>160</v>
      </c>
      <c r="AU790" s="159" t="s">
        <v>89</v>
      </c>
      <c r="AV790" s="12" t="s">
        <v>89</v>
      </c>
      <c r="AW790" s="12" t="s">
        <v>31</v>
      </c>
      <c r="AX790" s="12" t="s">
        <v>76</v>
      </c>
      <c r="AY790" s="159" t="s">
        <v>156</v>
      </c>
    </row>
    <row r="791" spans="2:51" s="12" customFormat="1">
      <c r="B791" s="158"/>
      <c r="D791" s="152" t="s">
        <v>160</v>
      </c>
      <c r="E791" s="159" t="s">
        <v>1</v>
      </c>
      <c r="F791" s="160" t="s">
        <v>2454</v>
      </c>
      <c r="H791" s="161">
        <v>-1.6</v>
      </c>
      <c r="I791" s="162"/>
      <c r="L791" s="158"/>
      <c r="M791" s="163"/>
      <c r="T791" s="164"/>
      <c r="AT791" s="159" t="s">
        <v>160</v>
      </c>
      <c r="AU791" s="159" t="s">
        <v>89</v>
      </c>
      <c r="AV791" s="12" t="s">
        <v>89</v>
      </c>
      <c r="AW791" s="12" t="s">
        <v>31</v>
      </c>
      <c r="AX791" s="12" t="s">
        <v>76</v>
      </c>
      <c r="AY791" s="159" t="s">
        <v>156</v>
      </c>
    </row>
    <row r="792" spans="2:51" s="12" customFormat="1">
      <c r="B792" s="158"/>
      <c r="D792" s="152" t="s">
        <v>160</v>
      </c>
      <c r="E792" s="159" t="s">
        <v>1</v>
      </c>
      <c r="F792" s="160" t="s">
        <v>2455</v>
      </c>
      <c r="H792" s="161">
        <v>29.61</v>
      </c>
      <c r="I792" s="162"/>
      <c r="L792" s="158"/>
      <c r="M792" s="163"/>
      <c r="T792" s="164"/>
      <c r="AT792" s="159" t="s">
        <v>160</v>
      </c>
      <c r="AU792" s="159" t="s">
        <v>89</v>
      </c>
      <c r="AV792" s="12" t="s">
        <v>89</v>
      </c>
      <c r="AW792" s="12" t="s">
        <v>31</v>
      </c>
      <c r="AX792" s="12" t="s">
        <v>76</v>
      </c>
      <c r="AY792" s="159" t="s">
        <v>156</v>
      </c>
    </row>
    <row r="793" spans="2:51" s="12" customFormat="1">
      <c r="B793" s="158"/>
      <c r="D793" s="152" t="s">
        <v>160</v>
      </c>
      <c r="E793" s="159" t="s">
        <v>1</v>
      </c>
      <c r="F793" s="160" t="s">
        <v>909</v>
      </c>
      <c r="H793" s="161">
        <v>-7.2</v>
      </c>
      <c r="I793" s="162"/>
      <c r="L793" s="158"/>
      <c r="M793" s="163"/>
      <c r="T793" s="164"/>
      <c r="AT793" s="159" t="s">
        <v>160</v>
      </c>
      <c r="AU793" s="159" t="s">
        <v>89</v>
      </c>
      <c r="AV793" s="12" t="s">
        <v>89</v>
      </c>
      <c r="AW793" s="12" t="s">
        <v>31</v>
      </c>
      <c r="AX793" s="12" t="s">
        <v>76</v>
      </c>
      <c r="AY793" s="159" t="s">
        <v>156</v>
      </c>
    </row>
    <row r="794" spans="2:51" s="12" customFormat="1">
      <c r="B794" s="158"/>
      <c r="D794" s="152" t="s">
        <v>160</v>
      </c>
      <c r="E794" s="159" t="s">
        <v>1</v>
      </c>
      <c r="F794" s="160" t="s">
        <v>2456</v>
      </c>
      <c r="H794" s="161">
        <v>15.54</v>
      </c>
      <c r="I794" s="162"/>
      <c r="L794" s="158"/>
      <c r="M794" s="163"/>
      <c r="T794" s="164"/>
      <c r="AT794" s="159" t="s">
        <v>160</v>
      </c>
      <c r="AU794" s="159" t="s">
        <v>89</v>
      </c>
      <c r="AV794" s="12" t="s">
        <v>89</v>
      </c>
      <c r="AW794" s="12" t="s">
        <v>31</v>
      </c>
      <c r="AX794" s="12" t="s">
        <v>76</v>
      </c>
      <c r="AY794" s="159" t="s">
        <v>156</v>
      </c>
    </row>
    <row r="795" spans="2:51" s="12" customFormat="1">
      <c r="B795" s="158"/>
      <c r="D795" s="152" t="s">
        <v>160</v>
      </c>
      <c r="E795" s="159" t="s">
        <v>1</v>
      </c>
      <c r="F795" s="160" t="s">
        <v>911</v>
      </c>
      <c r="H795" s="161">
        <v>17.010000000000002</v>
      </c>
      <c r="I795" s="162"/>
      <c r="L795" s="158"/>
      <c r="M795" s="163"/>
      <c r="T795" s="164"/>
      <c r="AT795" s="159" t="s">
        <v>160</v>
      </c>
      <c r="AU795" s="159" t="s">
        <v>89</v>
      </c>
      <c r="AV795" s="12" t="s">
        <v>89</v>
      </c>
      <c r="AW795" s="12" t="s">
        <v>31</v>
      </c>
      <c r="AX795" s="12" t="s">
        <v>76</v>
      </c>
      <c r="AY795" s="159" t="s">
        <v>156</v>
      </c>
    </row>
    <row r="796" spans="2:51" s="12" customFormat="1">
      <c r="B796" s="158"/>
      <c r="D796" s="152" t="s">
        <v>160</v>
      </c>
      <c r="E796" s="159" t="s">
        <v>1</v>
      </c>
      <c r="F796" s="160" t="s">
        <v>912</v>
      </c>
      <c r="H796" s="161">
        <v>9.24</v>
      </c>
      <c r="I796" s="162"/>
      <c r="L796" s="158"/>
      <c r="M796" s="163"/>
      <c r="T796" s="164"/>
      <c r="AT796" s="159" t="s">
        <v>160</v>
      </c>
      <c r="AU796" s="159" t="s">
        <v>89</v>
      </c>
      <c r="AV796" s="12" t="s">
        <v>89</v>
      </c>
      <c r="AW796" s="12" t="s">
        <v>31</v>
      </c>
      <c r="AX796" s="12" t="s">
        <v>76</v>
      </c>
      <c r="AY796" s="159" t="s">
        <v>156</v>
      </c>
    </row>
    <row r="797" spans="2:51" s="12" customFormat="1">
      <c r="B797" s="158"/>
      <c r="D797" s="152" t="s">
        <v>160</v>
      </c>
      <c r="E797" s="159" t="s">
        <v>1</v>
      </c>
      <c r="F797" s="160" t="s">
        <v>913</v>
      </c>
      <c r="H797" s="161">
        <v>22.68</v>
      </c>
      <c r="I797" s="162"/>
      <c r="L797" s="158"/>
      <c r="M797" s="163"/>
      <c r="T797" s="164"/>
      <c r="AT797" s="159" t="s">
        <v>160</v>
      </c>
      <c r="AU797" s="159" t="s">
        <v>89</v>
      </c>
      <c r="AV797" s="12" t="s">
        <v>89</v>
      </c>
      <c r="AW797" s="12" t="s">
        <v>31</v>
      </c>
      <c r="AX797" s="12" t="s">
        <v>76</v>
      </c>
      <c r="AY797" s="159" t="s">
        <v>156</v>
      </c>
    </row>
    <row r="798" spans="2:51" s="12" customFormat="1">
      <c r="B798" s="158"/>
      <c r="D798" s="152" t="s">
        <v>160</v>
      </c>
      <c r="E798" s="159" t="s">
        <v>1</v>
      </c>
      <c r="F798" s="160" t="s">
        <v>2457</v>
      </c>
      <c r="H798" s="161">
        <v>13.86</v>
      </c>
      <c r="I798" s="162"/>
      <c r="L798" s="158"/>
      <c r="M798" s="163"/>
      <c r="T798" s="164"/>
      <c r="AT798" s="159" t="s">
        <v>160</v>
      </c>
      <c r="AU798" s="159" t="s">
        <v>89</v>
      </c>
      <c r="AV798" s="12" t="s">
        <v>89</v>
      </c>
      <c r="AW798" s="12" t="s">
        <v>31</v>
      </c>
      <c r="AX798" s="12" t="s">
        <v>76</v>
      </c>
      <c r="AY798" s="159" t="s">
        <v>156</v>
      </c>
    </row>
    <row r="799" spans="2:51" s="12" customFormat="1">
      <c r="B799" s="158"/>
      <c r="D799" s="152" t="s">
        <v>160</v>
      </c>
      <c r="E799" s="159" t="s">
        <v>1</v>
      </c>
      <c r="F799" s="160" t="s">
        <v>916</v>
      </c>
      <c r="H799" s="161">
        <v>2.25</v>
      </c>
      <c r="I799" s="162"/>
      <c r="L799" s="158"/>
      <c r="M799" s="163"/>
      <c r="T799" s="164"/>
      <c r="AT799" s="159" t="s">
        <v>160</v>
      </c>
      <c r="AU799" s="159" t="s">
        <v>89</v>
      </c>
      <c r="AV799" s="12" t="s">
        <v>89</v>
      </c>
      <c r="AW799" s="12" t="s">
        <v>31</v>
      </c>
      <c r="AX799" s="12" t="s">
        <v>76</v>
      </c>
      <c r="AY799" s="159" t="s">
        <v>156</v>
      </c>
    </row>
    <row r="800" spans="2:51" s="12" customFormat="1">
      <c r="B800" s="158"/>
      <c r="D800" s="152" t="s">
        <v>160</v>
      </c>
      <c r="E800" s="159" t="s">
        <v>1</v>
      </c>
      <c r="F800" s="160" t="s">
        <v>917</v>
      </c>
      <c r="H800" s="161">
        <v>3</v>
      </c>
      <c r="I800" s="162"/>
      <c r="L800" s="158"/>
      <c r="M800" s="163"/>
      <c r="T800" s="164"/>
      <c r="AT800" s="159" t="s">
        <v>160</v>
      </c>
      <c r="AU800" s="159" t="s">
        <v>89</v>
      </c>
      <c r="AV800" s="12" t="s">
        <v>89</v>
      </c>
      <c r="AW800" s="12" t="s">
        <v>31</v>
      </c>
      <c r="AX800" s="12" t="s">
        <v>76</v>
      </c>
      <c r="AY800" s="159" t="s">
        <v>156</v>
      </c>
    </row>
    <row r="801" spans="2:51" s="12" customFormat="1">
      <c r="B801" s="158"/>
      <c r="D801" s="152" t="s">
        <v>160</v>
      </c>
      <c r="E801" s="159" t="s">
        <v>1</v>
      </c>
      <c r="F801" s="160" t="s">
        <v>2458</v>
      </c>
      <c r="H801" s="161">
        <v>2.25</v>
      </c>
      <c r="I801" s="162"/>
      <c r="L801" s="158"/>
      <c r="M801" s="163"/>
      <c r="T801" s="164"/>
      <c r="AT801" s="159" t="s">
        <v>160</v>
      </c>
      <c r="AU801" s="159" t="s">
        <v>89</v>
      </c>
      <c r="AV801" s="12" t="s">
        <v>89</v>
      </c>
      <c r="AW801" s="12" t="s">
        <v>31</v>
      </c>
      <c r="AX801" s="12" t="s">
        <v>76</v>
      </c>
      <c r="AY801" s="159" t="s">
        <v>156</v>
      </c>
    </row>
    <row r="802" spans="2:51" s="15" customFormat="1">
      <c r="B802" s="193"/>
      <c r="D802" s="152" t="s">
        <v>160</v>
      </c>
      <c r="E802" s="194" t="s">
        <v>1890</v>
      </c>
      <c r="F802" s="195" t="s">
        <v>462</v>
      </c>
      <c r="H802" s="196">
        <v>381.52</v>
      </c>
      <c r="I802" s="197"/>
      <c r="L802" s="193"/>
      <c r="M802" s="198"/>
      <c r="T802" s="199"/>
      <c r="AT802" s="194" t="s">
        <v>160</v>
      </c>
      <c r="AU802" s="194" t="s">
        <v>89</v>
      </c>
      <c r="AV802" s="15" t="s">
        <v>163</v>
      </c>
      <c r="AW802" s="15" t="s">
        <v>31</v>
      </c>
      <c r="AX802" s="15" t="s">
        <v>76</v>
      </c>
      <c r="AY802" s="194" t="s">
        <v>156</v>
      </c>
    </row>
    <row r="803" spans="2:51" s="11" customFormat="1">
      <c r="B803" s="151"/>
      <c r="D803" s="152" t="s">
        <v>160</v>
      </c>
      <c r="E803" s="153" t="s">
        <v>1</v>
      </c>
      <c r="F803" s="154" t="s">
        <v>2459</v>
      </c>
      <c r="H803" s="153" t="s">
        <v>1</v>
      </c>
      <c r="I803" s="155"/>
      <c r="L803" s="151"/>
      <c r="M803" s="156"/>
      <c r="T803" s="157"/>
      <c r="AT803" s="153" t="s">
        <v>160</v>
      </c>
      <c r="AU803" s="153" t="s">
        <v>89</v>
      </c>
      <c r="AV803" s="11" t="s">
        <v>82</v>
      </c>
      <c r="AW803" s="11" t="s">
        <v>31</v>
      </c>
      <c r="AX803" s="11" t="s">
        <v>76</v>
      </c>
      <c r="AY803" s="153" t="s">
        <v>156</v>
      </c>
    </row>
    <row r="804" spans="2:51" s="12" customFormat="1">
      <c r="B804" s="158"/>
      <c r="D804" s="152" t="s">
        <v>160</v>
      </c>
      <c r="E804" s="159" t="s">
        <v>1</v>
      </c>
      <c r="F804" s="160" t="s">
        <v>2460</v>
      </c>
      <c r="H804" s="161">
        <v>26.731000000000002</v>
      </c>
      <c r="I804" s="162"/>
      <c r="L804" s="158"/>
      <c r="M804" s="163"/>
      <c r="T804" s="164"/>
      <c r="AT804" s="159" t="s">
        <v>160</v>
      </c>
      <c r="AU804" s="159" t="s">
        <v>89</v>
      </c>
      <c r="AV804" s="12" t="s">
        <v>89</v>
      </c>
      <c r="AW804" s="12" t="s">
        <v>31</v>
      </c>
      <c r="AX804" s="12" t="s">
        <v>76</v>
      </c>
      <c r="AY804" s="159" t="s">
        <v>156</v>
      </c>
    </row>
    <row r="805" spans="2:51" s="12" customFormat="1">
      <c r="B805" s="158"/>
      <c r="D805" s="152" t="s">
        <v>160</v>
      </c>
      <c r="E805" s="159" t="s">
        <v>1</v>
      </c>
      <c r="F805" s="160" t="s">
        <v>2461</v>
      </c>
      <c r="H805" s="161">
        <v>-8.1</v>
      </c>
      <c r="I805" s="162"/>
      <c r="L805" s="158"/>
      <c r="M805" s="163"/>
      <c r="T805" s="164"/>
      <c r="AT805" s="159" t="s">
        <v>160</v>
      </c>
      <c r="AU805" s="159" t="s">
        <v>89</v>
      </c>
      <c r="AV805" s="12" t="s">
        <v>89</v>
      </c>
      <c r="AW805" s="12" t="s">
        <v>31</v>
      </c>
      <c r="AX805" s="12" t="s">
        <v>76</v>
      </c>
      <c r="AY805" s="159" t="s">
        <v>156</v>
      </c>
    </row>
    <row r="806" spans="2:51" s="12" customFormat="1">
      <c r="B806" s="158"/>
      <c r="D806" s="152" t="s">
        <v>160</v>
      </c>
      <c r="E806" s="159" t="s">
        <v>1</v>
      </c>
      <c r="F806" s="160" t="s">
        <v>2462</v>
      </c>
      <c r="H806" s="161">
        <v>27.95</v>
      </c>
      <c r="I806" s="162"/>
      <c r="L806" s="158"/>
      <c r="M806" s="163"/>
      <c r="T806" s="164"/>
      <c r="AT806" s="159" t="s">
        <v>160</v>
      </c>
      <c r="AU806" s="159" t="s">
        <v>89</v>
      </c>
      <c r="AV806" s="12" t="s">
        <v>89</v>
      </c>
      <c r="AW806" s="12" t="s">
        <v>31</v>
      </c>
      <c r="AX806" s="12" t="s">
        <v>76</v>
      </c>
      <c r="AY806" s="159" t="s">
        <v>156</v>
      </c>
    </row>
    <row r="807" spans="2:51" s="12" customFormat="1">
      <c r="B807" s="158"/>
      <c r="D807" s="152" t="s">
        <v>160</v>
      </c>
      <c r="E807" s="159" t="s">
        <v>1</v>
      </c>
      <c r="F807" s="160" t="s">
        <v>2463</v>
      </c>
      <c r="H807" s="161">
        <v>-1.44</v>
      </c>
      <c r="I807" s="162"/>
      <c r="L807" s="158"/>
      <c r="M807" s="163"/>
      <c r="T807" s="164"/>
      <c r="AT807" s="159" t="s">
        <v>160</v>
      </c>
      <c r="AU807" s="159" t="s">
        <v>89</v>
      </c>
      <c r="AV807" s="12" t="s">
        <v>89</v>
      </c>
      <c r="AW807" s="12" t="s">
        <v>31</v>
      </c>
      <c r="AX807" s="12" t="s">
        <v>76</v>
      </c>
      <c r="AY807" s="159" t="s">
        <v>156</v>
      </c>
    </row>
    <row r="808" spans="2:51" s="12" customFormat="1">
      <c r="B808" s="158"/>
      <c r="D808" s="152" t="s">
        <v>160</v>
      </c>
      <c r="E808" s="159" t="s">
        <v>1</v>
      </c>
      <c r="F808" s="160" t="s">
        <v>2464</v>
      </c>
      <c r="H808" s="161">
        <v>-2.16</v>
      </c>
      <c r="I808" s="162"/>
      <c r="L808" s="158"/>
      <c r="M808" s="163"/>
      <c r="T808" s="164"/>
      <c r="AT808" s="159" t="s">
        <v>160</v>
      </c>
      <c r="AU808" s="159" t="s">
        <v>89</v>
      </c>
      <c r="AV808" s="12" t="s">
        <v>89</v>
      </c>
      <c r="AW808" s="12" t="s">
        <v>31</v>
      </c>
      <c r="AX808" s="12" t="s">
        <v>76</v>
      </c>
      <c r="AY808" s="159" t="s">
        <v>156</v>
      </c>
    </row>
    <row r="809" spans="2:51" s="12" customFormat="1">
      <c r="B809" s="158"/>
      <c r="D809" s="152" t="s">
        <v>160</v>
      </c>
      <c r="E809" s="159" t="s">
        <v>1</v>
      </c>
      <c r="F809" s="160" t="s">
        <v>1802</v>
      </c>
      <c r="H809" s="161">
        <v>32.331000000000003</v>
      </c>
      <c r="I809" s="162"/>
      <c r="L809" s="158"/>
      <c r="M809" s="163"/>
      <c r="T809" s="164"/>
      <c r="AT809" s="159" t="s">
        <v>160</v>
      </c>
      <c r="AU809" s="159" t="s">
        <v>89</v>
      </c>
      <c r="AV809" s="12" t="s">
        <v>89</v>
      </c>
      <c r="AW809" s="12" t="s">
        <v>31</v>
      </c>
      <c r="AX809" s="12" t="s">
        <v>76</v>
      </c>
      <c r="AY809" s="159" t="s">
        <v>156</v>
      </c>
    </row>
    <row r="810" spans="2:51" s="12" customFormat="1">
      <c r="B810" s="158"/>
      <c r="D810" s="152" t="s">
        <v>160</v>
      </c>
      <c r="E810" s="159" t="s">
        <v>1</v>
      </c>
      <c r="F810" s="160" t="s">
        <v>2465</v>
      </c>
      <c r="H810" s="161">
        <v>-1.5029999999999999</v>
      </c>
      <c r="I810" s="162"/>
      <c r="L810" s="158"/>
      <c r="M810" s="163"/>
      <c r="T810" s="164"/>
      <c r="AT810" s="159" t="s">
        <v>160</v>
      </c>
      <c r="AU810" s="159" t="s">
        <v>89</v>
      </c>
      <c r="AV810" s="12" t="s">
        <v>89</v>
      </c>
      <c r="AW810" s="12" t="s">
        <v>31</v>
      </c>
      <c r="AX810" s="12" t="s">
        <v>76</v>
      </c>
      <c r="AY810" s="159" t="s">
        <v>156</v>
      </c>
    </row>
    <row r="811" spans="2:51" s="12" customFormat="1">
      <c r="B811" s="158"/>
      <c r="D811" s="152" t="s">
        <v>160</v>
      </c>
      <c r="E811" s="159" t="s">
        <v>1</v>
      </c>
      <c r="F811" s="160" t="s">
        <v>1803</v>
      </c>
      <c r="H811" s="161">
        <v>32.298000000000002</v>
      </c>
      <c r="I811" s="162"/>
      <c r="L811" s="158"/>
      <c r="M811" s="163"/>
      <c r="T811" s="164"/>
      <c r="AT811" s="159" t="s">
        <v>160</v>
      </c>
      <c r="AU811" s="159" t="s">
        <v>89</v>
      </c>
      <c r="AV811" s="12" t="s">
        <v>89</v>
      </c>
      <c r="AW811" s="12" t="s">
        <v>31</v>
      </c>
      <c r="AX811" s="12" t="s">
        <v>76</v>
      </c>
      <c r="AY811" s="159" t="s">
        <v>156</v>
      </c>
    </row>
    <row r="812" spans="2:51" s="12" customFormat="1">
      <c r="B812" s="158"/>
      <c r="D812" s="152" t="s">
        <v>160</v>
      </c>
      <c r="E812" s="159" t="s">
        <v>1</v>
      </c>
      <c r="F812" s="160" t="s">
        <v>2465</v>
      </c>
      <c r="H812" s="161">
        <v>-1.5029999999999999</v>
      </c>
      <c r="I812" s="162"/>
      <c r="L812" s="158"/>
      <c r="M812" s="163"/>
      <c r="T812" s="164"/>
      <c r="AT812" s="159" t="s">
        <v>160</v>
      </c>
      <c r="AU812" s="159" t="s">
        <v>89</v>
      </c>
      <c r="AV812" s="12" t="s">
        <v>89</v>
      </c>
      <c r="AW812" s="12" t="s">
        <v>31</v>
      </c>
      <c r="AX812" s="12" t="s">
        <v>76</v>
      </c>
      <c r="AY812" s="159" t="s">
        <v>156</v>
      </c>
    </row>
    <row r="813" spans="2:51" s="12" customFormat="1">
      <c r="B813" s="158"/>
      <c r="D813" s="152" t="s">
        <v>160</v>
      </c>
      <c r="E813" s="159" t="s">
        <v>1</v>
      </c>
      <c r="F813" s="160" t="s">
        <v>1804</v>
      </c>
      <c r="H813" s="161">
        <v>31.161999999999999</v>
      </c>
      <c r="I813" s="162"/>
      <c r="L813" s="158"/>
      <c r="M813" s="163"/>
      <c r="T813" s="164"/>
      <c r="AT813" s="159" t="s">
        <v>160</v>
      </c>
      <c r="AU813" s="159" t="s">
        <v>89</v>
      </c>
      <c r="AV813" s="12" t="s">
        <v>89</v>
      </c>
      <c r="AW813" s="12" t="s">
        <v>31</v>
      </c>
      <c r="AX813" s="12" t="s">
        <v>76</v>
      </c>
      <c r="AY813" s="159" t="s">
        <v>156</v>
      </c>
    </row>
    <row r="814" spans="2:51" s="12" customFormat="1">
      <c r="B814" s="158"/>
      <c r="D814" s="152" t="s">
        <v>160</v>
      </c>
      <c r="E814" s="159" t="s">
        <v>1</v>
      </c>
      <c r="F814" s="160" t="s">
        <v>2465</v>
      </c>
      <c r="H814" s="161">
        <v>-1.5029999999999999</v>
      </c>
      <c r="I814" s="162"/>
      <c r="L814" s="158"/>
      <c r="M814" s="163"/>
      <c r="T814" s="164"/>
      <c r="AT814" s="159" t="s">
        <v>160</v>
      </c>
      <c r="AU814" s="159" t="s">
        <v>89</v>
      </c>
      <c r="AV814" s="12" t="s">
        <v>89</v>
      </c>
      <c r="AW814" s="12" t="s">
        <v>31</v>
      </c>
      <c r="AX814" s="12" t="s">
        <v>76</v>
      </c>
      <c r="AY814" s="159" t="s">
        <v>156</v>
      </c>
    </row>
    <row r="815" spans="2:51" s="12" customFormat="1">
      <c r="B815" s="158"/>
      <c r="D815" s="152" t="s">
        <v>160</v>
      </c>
      <c r="E815" s="159" t="s">
        <v>1</v>
      </c>
      <c r="F815" s="160" t="s">
        <v>1805</v>
      </c>
      <c r="H815" s="161">
        <v>31.129000000000001</v>
      </c>
      <c r="I815" s="162"/>
      <c r="L815" s="158"/>
      <c r="M815" s="163"/>
      <c r="T815" s="164"/>
      <c r="AT815" s="159" t="s">
        <v>160</v>
      </c>
      <c r="AU815" s="159" t="s">
        <v>89</v>
      </c>
      <c r="AV815" s="12" t="s">
        <v>89</v>
      </c>
      <c r="AW815" s="12" t="s">
        <v>31</v>
      </c>
      <c r="AX815" s="12" t="s">
        <v>76</v>
      </c>
      <c r="AY815" s="159" t="s">
        <v>156</v>
      </c>
    </row>
    <row r="816" spans="2:51" s="12" customFormat="1">
      <c r="B816" s="158"/>
      <c r="D816" s="152" t="s">
        <v>160</v>
      </c>
      <c r="E816" s="159" t="s">
        <v>1</v>
      </c>
      <c r="F816" s="160" t="s">
        <v>2465</v>
      </c>
      <c r="H816" s="161">
        <v>-1.5029999999999999</v>
      </c>
      <c r="I816" s="162"/>
      <c r="L816" s="158"/>
      <c r="M816" s="163"/>
      <c r="T816" s="164"/>
      <c r="AT816" s="159" t="s">
        <v>160</v>
      </c>
      <c r="AU816" s="159" t="s">
        <v>89</v>
      </c>
      <c r="AV816" s="12" t="s">
        <v>89</v>
      </c>
      <c r="AW816" s="12" t="s">
        <v>31</v>
      </c>
      <c r="AX816" s="12" t="s">
        <v>76</v>
      </c>
      <c r="AY816" s="159" t="s">
        <v>156</v>
      </c>
    </row>
    <row r="817" spans="2:51" s="12" customFormat="1">
      <c r="B817" s="158"/>
      <c r="D817" s="152" t="s">
        <v>160</v>
      </c>
      <c r="E817" s="159" t="s">
        <v>1</v>
      </c>
      <c r="F817" s="160" t="s">
        <v>1806</v>
      </c>
      <c r="H817" s="161">
        <v>32.298000000000002</v>
      </c>
      <c r="I817" s="162"/>
      <c r="L817" s="158"/>
      <c r="M817" s="163"/>
      <c r="T817" s="164"/>
      <c r="AT817" s="159" t="s">
        <v>160</v>
      </c>
      <c r="AU817" s="159" t="s">
        <v>89</v>
      </c>
      <c r="AV817" s="12" t="s">
        <v>89</v>
      </c>
      <c r="AW817" s="12" t="s">
        <v>31</v>
      </c>
      <c r="AX817" s="12" t="s">
        <v>76</v>
      </c>
      <c r="AY817" s="159" t="s">
        <v>156</v>
      </c>
    </row>
    <row r="818" spans="2:51" s="12" customFormat="1">
      <c r="B818" s="158"/>
      <c r="D818" s="152" t="s">
        <v>160</v>
      </c>
      <c r="E818" s="159" t="s">
        <v>1</v>
      </c>
      <c r="F818" s="160" t="s">
        <v>2465</v>
      </c>
      <c r="H818" s="161">
        <v>-1.5029999999999999</v>
      </c>
      <c r="I818" s="162"/>
      <c r="L818" s="158"/>
      <c r="M818" s="163"/>
      <c r="T818" s="164"/>
      <c r="AT818" s="159" t="s">
        <v>160</v>
      </c>
      <c r="AU818" s="159" t="s">
        <v>89</v>
      </c>
      <c r="AV818" s="12" t="s">
        <v>89</v>
      </c>
      <c r="AW818" s="12" t="s">
        <v>31</v>
      </c>
      <c r="AX818" s="12" t="s">
        <v>76</v>
      </c>
      <c r="AY818" s="159" t="s">
        <v>156</v>
      </c>
    </row>
    <row r="819" spans="2:51" s="12" customFormat="1">
      <c r="B819" s="158"/>
      <c r="D819" s="152" t="s">
        <v>160</v>
      </c>
      <c r="E819" s="159" t="s">
        <v>1</v>
      </c>
      <c r="F819" s="160" t="s">
        <v>2466</v>
      </c>
      <c r="H819" s="161">
        <v>5.298</v>
      </c>
      <c r="I819" s="162"/>
      <c r="L819" s="158"/>
      <c r="M819" s="163"/>
      <c r="T819" s="164"/>
      <c r="AT819" s="159" t="s">
        <v>160</v>
      </c>
      <c r="AU819" s="159" t="s">
        <v>89</v>
      </c>
      <c r="AV819" s="12" t="s">
        <v>89</v>
      </c>
      <c r="AW819" s="12" t="s">
        <v>31</v>
      </c>
      <c r="AX819" s="12" t="s">
        <v>76</v>
      </c>
      <c r="AY819" s="159" t="s">
        <v>156</v>
      </c>
    </row>
    <row r="820" spans="2:51" s="12" customFormat="1">
      <c r="B820" s="158"/>
      <c r="D820" s="152" t="s">
        <v>160</v>
      </c>
      <c r="E820" s="159" t="s">
        <v>1</v>
      </c>
      <c r="F820" s="160" t="s">
        <v>2467</v>
      </c>
      <c r="H820" s="161">
        <v>37.732999999999997</v>
      </c>
      <c r="I820" s="162"/>
      <c r="L820" s="158"/>
      <c r="M820" s="163"/>
      <c r="T820" s="164"/>
      <c r="AT820" s="159" t="s">
        <v>160</v>
      </c>
      <c r="AU820" s="159" t="s">
        <v>89</v>
      </c>
      <c r="AV820" s="12" t="s">
        <v>89</v>
      </c>
      <c r="AW820" s="12" t="s">
        <v>31</v>
      </c>
      <c r="AX820" s="12" t="s">
        <v>76</v>
      </c>
      <c r="AY820" s="159" t="s">
        <v>156</v>
      </c>
    </row>
    <row r="821" spans="2:51" s="12" customFormat="1">
      <c r="B821" s="158"/>
      <c r="D821" s="152" t="s">
        <v>160</v>
      </c>
      <c r="E821" s="159" t="s">
        <v>1</v>
      </c>
      <c r="F821" s="160" t="s">
        <v>2468</v>
      </c>
      <c r="H821" s="161">
        <v>9.6690000000000005</v>
      </c>
      <c r="I821" s="162"/>
      <c r="L821" s="158"/>
      <c r="M821" s="163"/>
      <c r="T821" s="164"/>
      <c r="AT821" s="159" t="s">
        <v>160</v>
      </c>
      <c r="AU821" s="159" t="s">
        <v>89</v>
      </c>
      <c r="AV821" s="12" t="s">
        <v>89</v>
      </c>
      <c r="AW821" s="12" t="s">
        <v>31</v>
      </c>
      <c r="AX821" s="12" t="s">
        <v>76</v>
      </c>
      <c r="AY821" s="159" t="s">
        <v>156</v>
      </c>
    </row>
    <row r="822" spans="2:51" s="12" customFormat="1">
      <c r="B822" s="158"/>
      <c r="D822" s="152" t="s">
        <v>160</v>
      </c>
      <c r="E822" s="159" t="s">
        <v>1</v>
      </c>
      <c r="F822" s="160" t="s">
        <v>2469</v>
      </c>
      <c r="H822" s="161">
        <v>23.725000000000001</v>
      </c>
      <c r="I822" s="162"/>
      <c r="L822" s="158"/>
      <c r="M822" s="163"/>
      <c r="T822" s="164"/>
      <c r="AT822" s="159" t="s">
        <v>160</v>
      </c>
      <c r="AU822" s="159" t="s">
        <v>89</v>
      </c>
      <c r="AV822" s="12" t="s">
        <v>89</v>
      </c>
      <c r="AW822" s="12" t="s">
        <v>31</v>
      </c>
      <c r="AX822" s="12" t="s">
        <v>76</v>
      </c>
      <c r="AY822" s="159" t="s">
        <v>156</v>
      </c>
    </row>
    <row r="823" spans="2:51" s="12" customFormat="1">
      <c r="B823" s="158"/>
      <c r="D823" s="152" t="s">
        <v>160</v>
      </c>
      <c r="E823" s="159" t="s">
        <v>1</v>
      </c>
      <c r="F823" s="160" t="s">
        <v>2470</v>
      </c>
      <c r="H823" s="161">
        <v>-1.6</v>
      </c>
      <c r="I823" s="162"/>
      <c r="L823" s="158"/>
      <c r="M823" s="163"/>
      <c r="T823" s="164"/>
      <c r="AT823" s="159" t="s">
        <v>160</v>
      </c>
      <c r="AU823" s="159" t="s">
        <v>89</v>
      </c>
      <c r="AV823" s="12" t="s">
        <v>89</v>
      </c>
      <c r="AW823" s="12" t="s">
        <v>31</v>
      </c>
      <c r="AX823" s="12" t="s">
        <v>76</v>
      </c>
      <c r="AY823" s="159" t="s">
        <v>156</v>
      </c>
    </row>
    <row r="824" spans="2:51" s="12" customFormat="1">
      <c r="B824" s="158"/>
      <c r="D824" s="152" t="s">
        <v>160</v>
      </c>
      <c r="E824" s="159" t="s">
        <v>1</v>
      </c>
      <c r="F824" s="160" t="s">
        <v>2471</v>
      </c>
      <c r="H824" s="161">
        <v>8.125</v>
      </c>
      <c r="I824" s="162"/>
      <c r="L824" s="158"/>
      <c r="M824" s="163"/>
      <c r="T824" s="164"/>
      <c r="AT824" s="159" t="s">
        <v>160</v>
      </c>
      <c r="AU824" s="159" t="s">
        <v>89</v>
      </c>
      <c r="AV824" s="12" t="s">
        <v>89</v>
      </c>
      <c r="AW824" s="12" t="s">
        <v>31</v>
      </c>
      <c r="AX824" s="12" t="s">
        <v>76</v>
      </c>
      <c r="AY824" s="159" t="s">
        <v>156</v>
      </c>
    </row>
    <row r="825" spans="2:51" s="12" customFormat="1">
      <c r="B825" s="158"/>
      <c r="D825" s="152" t="s">
        <v>160</v>
      </c>
      <c r="E825" s="159" t="s">
        <v>1</v>
      </c>
      <c r="F825" s="160" t="s">
        <v>2472</v>
      </c>
      <c r="H825" s="161">
        <v>5.298</v>
      </c>
      <c r="I825" s="162"/>
      <c r="L825" s="158"/>
      <c r="M825" s="163"/>
      <c r="T825" s="164"/>
      <c r="AT825" s="159" t="s">
        <v>160</v>
      </c>
      <c r="AU825" s="159" t="s">
        <v>89</v>
      </c>
      <c r="AV825" s="12" t="s">
        <v>89</v>
      </c>
      <c r="AW825" s="12" t="s">
        <v>31</v>
      </c>
      <c r="AX825" s="12" t="s">
        <v>76</v>
      </c>
      <c r="AY825" s="159" t="s">
        <v>156</v>
      </c>
    </row>
    <row r="826" spans="2:51" s="12" customFormat="1">
      <c r="B826" s="158"/>
      <c r="D826" s="152" t="s">
        <v>160</v>
      </c>
      <c r="E826" s="159" t="s">
        <v>1</v>
      </c>
      <c r="F826" s="160" t="s">
        <v>2470</v>
      </c>
      <c r="H826" s="161">
        <v>-1.6</v>
      </c>
      <c r="I826" s="162"/>
      <c r="L826" s="158"/>
      <c r="M826" s="163"/>
      <c r="T826" s="164"/>
      <c r="AT826" s="159" t="s">
        <v>160</v>
      </c>
      <c r="AU826" s="159" t="s">
        <v>89</v>
      </c>
      <c r="AV826" s="12" t="s">
        <v>89</v>
      </c>
      <c r="AW826" s="12" t="s">
        <v>31</v>
      </c>
      <c r="AX826" s="12" t="s">
        <v>76</v>
      </c>
      <c r="AY826" s="159" t="s">
        <v>156</v>
      </c>
    </row>
    <row r="827" spans="2:51" s="12" customFormat="1">
      <c r="B827" s="158"/>
      <c r="D827" s="152" t="s">
        <v>160</v>
      </c>
      <c r="E827" s="159" t="s">
        <v>1</v>
      </c>
      <c r="F827" s="160" t="s">
        <v>2473</v>
      </c>
      <c r="H827" s="161">
        <v>39.109000000000002</v>
      </c>
      <c r="I827" s="162"/>
      <c r="L827" s="158"/>
      <c r="M827" s="163"/>
      <c r="T827" s="164"/>
      <c r="AT827" s="159" t="s">
        <v>160</v>
      </c>
      <c r="AU827" s="159" t="s">
        <v>89</v>
      </c>
      <c r="AV827" s="12" t="s">
        <v>89</v>
      </c>
      <c r="AW827" s="12" t="s">
        <v>31</v>
      </c>
      <c r="AX827" s="12" t="s">
        <v>76</v>
      </c>
      <c r="AY827" s="159" t="s">
        <v>156</v>
      </c>
    </row>
    <row r="828" spans="2:51" s="12" customFormat="1">
      <c r="B828" s="158"/>
      <c r="D828" s="152" t="s">
        <v>160</v>
      </c>
      <c r="E828" s="159" t="s">
        <v>1</v>
      </c>
      <c r="F828" s="160" t="s">
        <v>2474</v>
      </c>
      <c r="H828" s="161">
        <v>21.530999999999999</v>
      </c>
      <c r="I828" s="162"/>
      <c r="L828" s="158"/>
      <c r="M828" s="163"/>
      <c r="T828" s="164"/>
      <c r="AT828" s="159" t="s">
        <v>160</v>
      </c>
      <c r="AU828" s="159" t="s">
        <v>89</v>
      </c>
      <c r="AV828" s="12" t="s">
        <v>89</v>
      </c>
      <c r="AW828" s="12" t="s">
        <v>31</v>
      </c>
      <c r="AX828" s="12" t="s">
        <v>76</v>
      </c>
      <c r="AY828" s="159" t="s">
        <v>156</v>
      </c>
    </row>
    <row r="829" spans="2:51" s="12" customFormat="1">
      <c r="B829" s="158"/>
      <c r="D829" s="152" t="s">
        <v>160</v>
      </c>
      <c r="E829" s="159" t="s">
        <v>1</v>
      </c>
      <c r="F829" s="160" t="s">
        <v>890</v>
      </c>
      <c r="H829" s="161">
        <v>-6.64</v>
      </c>
      <c r="I829" s="162"/>
      <c r="L829" s="158"/>
      <c r="M829" s="163"/>
      <c r="T829" s="164"/>
      <c r="AT829" s="159" t="s">
        <v>160</v>
      </c>
      <c r="AU829" s="159" t="s">
        <v>89</v>
      </c>
      <c r="AV829" s="12" t="s">
        <v>89</v>
      </c>
      <c r="AW829" s="12" t="s">
        <v>31</v>
      </c>
      <c r="AX829" s="12" t="s">
        <v>76</v>
      </c>
      <c r="AY829" s="159" t="s">
        <v>156</v>
      </c>
    </row>
    <row r="830" spans="2:51" s="12" customFormat="1">
      <c r="B830" s="158"/>
      <c r="D830" s="152" t="s">
        <v>160</v>
      </c>
      <c r="E830" s="159" t="s">
        <v>1</v>
      </c>
      <c r="F830" s="160" t="s">
        <v>2475</v>
      </c>
      <c r="H830" s="161">
        <v>23.725000000000001</v>
      </c>
      <c r="I830" s="162"/>
      <c r="L830" s="158"/>
      <c r="M830" s="163"/>
      <c r="T830" s="164"/>
      <c r="AT830" s="159" t="s">
        <v>160</v>
      </c>
      <c r="AU830" s="159" t="s">
        <v>89</v>
      </c>
      <c r="AV830" s="12" t="s">
        <v>89</v>
      </c>
      <c r="AW830" s="12" t="s">
        <v>31</v>
      </c>
      <c r="AX830" s="12" t="s">
        <v>76</v>
      </c>
      <c r="AY830" s="159" t="s">
        <v>156</v>
      </c>
    </row>
    <row r="831" spans="2:51" s="12" customFormat="1">
      <c r="B831" s="158"/>
      <c r="D831" s="152" t="s">
        <v>160</v>
      </c>
      <c r="E831" s="159" t="s">
        <v>1</v>
      </c>
      <c r="F831" s="160" t="s">
        <v>871</v>
      </c>
      <c r="H831" s="161">
        <v>-5.04</v>
      </c>
      <c r="I831" s="162"/>
      <c r="L831" s="158"/>
      <c r="M831" s="163"/>
      <c r="T831" s="164"/>
      <c r="AT831" s="159" t="s">
        <v>160</v>
      </c>
      <c r="AU831" s="159" t="s">
        <v>89</v>
      </c>
      <c r="AV831" s="12" t="s">
        <v>89</v>
      </c>
      <c r="AW831" s="12" t="s">
        <v>31</v>
      </c>
      <c r="AX831" s="12" t="s">
        <v>76</v>
      </c>
      <c r="AY831" s="159" t="s">
        <v>156</v>
      </c>
    </row>
    <row r="832" spans="2:51" s="12" customFormat="1">
      <c r="B832" s="158"/>
      <c r="D832" s="152" t="s">
        <v>160</v>
      </c>
      <c r="E832" s="159" t="s">
        <v>1</v>
      </c>
      <c r="F832" s="160" t="s">
        <v>2476</v>
      </c>
      <c r="H832" s="161">
        <v>8.125</v>
      </c>
      <c r="I832" s="162"/>
      <c r="L832" s="158"/>
      <c r="M832" s="163"/>
      <c r="T832" s="164"/>
      <c r="AT832" s="159" t="s">
        <v>160</v>
      </c>
      <c r="AU832" s="159" t="s">
        <v>89</v>
      </c>
      <c r="AV832" s="12" t="s">
        <v>89</v>
      </c>
      <c r="AW832" s="12" t="s">
        <v>31</v>
      </c>
      <c r="AX832" s="12" t="s">
        <v>76</v>
      </c>
      <c r="AY832" s="159" t="s">
        <v>156</v>
      </c>
    </row>
    <row r="833" spans="2:51" s="12" customFormat="1">
      <c r="B833" s="158"/>
      <c r="D833" s="152" t="s">
        <v>160</v>
      </c>
      <c r="E833" s="159" t="s">
        <v>1</v>
      </c>
      <c r="F833" s="160" t="s">
        <v>2477</v>
      </c>
      <c r="H833" s="161">
        <v>38.722000000000001</v>
      </c>
      <c r="I833" s="162"/>
      <c r="L833" s="158"/>
      <c r="M833" s="163"/>
      <c r="T833" s="164"/>
      <c r="AT833" s="159" t="s">
        <v>160</v>
      </c>
      <c r="AU833" s="159" t="s">
        <v>89</v>
      </c>
      <c r="AV833" s="12" t="s">
        <v>89</v>
      </c>
      <c r="AW833" s="12" t="s">
        <v>31</v>
      </c>
      <c r="AX833" s="12" t="s">
        <v>76</v>
      </c>
      <c r="AY833" s="159" t="s">
        <v>156</v>
      </c>
    </row>
    <row r="834" spans="2:51" s="12" customFormat="1">
      <c r="B834" s="158"/>
      <c r="D834" s="152" t="s">
        <v>160</v>
      </c>
      <c r="E834" s="159" t="s">
        <v>1</v>
      </c>
      <c r="F834" s="160" t="s">
        <v>2478</v>
      </c>
      <c r="H834" s="161">
        <v>-1.89</v>
      </c>
      <c r="I834" s="162"/>
      <c r="L834" s="158"/>
      <c r="M834" s="163"/>
      <c r="T834" s="164"/>
      <c r="AT834" s="159" t="s">
        <v>160</v>
      </c>
      <c r="AU834" s="159" t="s">
        <v>89</v>
      </c>
      <c r="AV834" s="12" t="s">
        <v>89</v>
      </c>
      <c r="AW834" s="12" t="s">
        <v>31</v>
      </c>
      <c r="AX834" s="12" t="s">
        <v>76</v>
      </c>
      <c r="AY834" s="159" t="s">
        <v>156</v>
      </c>
    </row>
    <row r="835" spans="2:51" s="12" customFormat="1">
      <c r="B835" s="158"/>
      <c r="D835" s="152" t="s">
        <v>160</v>
      </c>
      <c r="E835" s="159" t="s">
        <v>1</v>
      </c>
      <c r="F835" s="160" t="s">
        <v>2479</v>
      </c>
      <c r="H835" s="161">
        <v>38.484999999999999</v>
      </c>
      <c r="I835" s="162"/>
      <c r="L835" s="158"/>
      <c r="M835" s="163"/>
      <c r="T835" s="164"/>
      <c r="AT835" s="159" t="s">
        <v>160</v>
      </c>
      <c r="AU835" s="159" t="s">
        <v>89</v>
      </c>
      <c r="AV835" s="12" t="s">
        <v>89</v>
      </c>
      <c r="AW835" s="12" t="s">
        <v>31</v>
      </c>
      <c r="AX835" s="12" t="s">
        <v>76</v>
      </c>
      <c r="AY835" s="159" t="s">
        <v>156</v>
      </c>
    </row>
    <row r="836" spans="2:51" s="12" customFormat="1">
      <c r="B836" s="158"/>
      <c r="D836" s="152" t="s">
        <v>160</v>
      </c>
      <c r="E836" s="159" t="s">
        <v>1</v>
      </c>
      <c r="F836" s="160" t="s">
        <v>2478</v>
      </c>
      <c r="H836" s="161">
        <v>-1.89</v>
      </c>
      <c r="I836" s="162"/>
      <c r="L836" s="158"/>
      <c r="M836" s="163"/>
      <c r="T836" s="164"/>
      <c r="AT836" s="159" t="s">
        <v>160</v>
      </c>
      <c r="AU836" s="159" t="s">
        <v>89</v>
      </c>
      <c r="AV836" s="12" t="s">
        <v>89</v>
      </c>
      <c r="AW836" s="12" t="s">
        <v>31</v>
      </c>
      <c r="AX836" s="12" t="s">
        <v>76</v>
      </c>
      <c r="AY836" s="159" t="s">
        <v>156</v>
      </c>
    </row>
    <row r="837" spans="2:51" s="12" customFormat="1">
      <c r="B837" s="158"/>
      <c r="D837" s="152" t="s">
        <v>160</v>
      </c>
      <c r="E837" s="159" t="s">
        <v>1</v>
      </c>
      <c r="F837" s="160" t="s">
        <v>2480</v>
      </c>
      <c r="H837" s="161">
        <v>0</v>
      </c>
      <c r="I837" s="162"/>
      <c r="L837" s="158"/>
      <c r="M837" s="163"/>
      <c r="T837" s="164"/>
      <c r="AT837" s="159" t="s">
        <v>160</v>
      </c>
      <c r="AU837" s="159" t="s">
        <v>89</v>
      </c>
      <c r="AV837" s="12" t="s">
        <v>89</v>
      </c>
      <c r="AW837" s="12" t="s">
        <v>31</v>
      </c>
      <c r="AX837" s="12" t="s">
        <v>76</v>
      </c>
      <c r="AY837" s="159" t="s">
        <v>156</v>
      </c>
    </row>
    <row r="838" spans="2:51" s="12" customFormat="1">
      <c r="B838" s="158"/>
      <c r="D838" s="152" t="s">
        <v>160</v>
      </c>
      <c r="E838" s="159" t="s">
        <v>1</v>
      </c>
      <c r="F838" s="160" t="s">
        <v>2481</v>
      </c>
      <c r="H838" s="161">
        <v>0</v>
      </c>
      <c r="I838" s="162"/>
      <c r="L838" s="158"/>
      <c r="M838" s="163"/>
      <c r="T838" s="164"/>
      <c r="AT838" s="159" t="s">
        <v>160</v>
      </c>
      <c r="AU838" s="159" t="s">
        <v>89</v>
      </c>
      <c r="AV838" s="12" t="s">
        <v>89</v>
      </c>
      <c r="AW838" s="12" t="s">
        <v>31</v>
      </c>
      <c r="AX838" s="12" t="s">
        <v>76</v>
      </c>
      <c r="AY838" s="159" t="s">
        <v>156</v>
      </c>
    </row>
    <row r="839" spans="2:51" s="12" customFormat="1">
      <c r="B839" s="158"/>
      <c r="D839" s="152" t="s">
        <v>160</v>
      </c>
      <c r="E839" s="159" t="s">
        <v>1</v>
      </c>
      <c r="F839" s="160" t="s">
        <v>2482</v>
      </c>
      <c r="H839" s="161">
        <v>0</v>
      </c>
      <c r="I839" s="162"/>
      <c r="L839" s="158"/>
      <c r="M839" s="163"/>
      <c r="T839" s="164"/>
      <c r="AT839" s="159" t="s">
        <v>160</v>
      </c>
      <c r="AU839" s="159" t="s">
        <v>89</v>
      </c>
      <c r="AV839" s="12" t="s">
        <v>89</v>
      </c>
      <c r="AW839" s="12" t="s">
        <v>31</v>
      </c>
      <c r="AX839" s="12" t="s">
        <v>76</v>
      </c>
      <c r="AY839" s="159" t="s">
        <v>156</v>
      </c>
    </row>
    <row r="840" spans="2:51" s="12" customFormat="1">
      <c r="B840" s="158"/>
      <c r="D840" s="152" t="s">
        <v>160</v>
      </c>
      <c r="E840" s="159" t="s">
        <v>1</v>
      </c>
      <c r="F840" s="160" t="s">
        <v>2483</v>
      </c>
      <c r="H840" s="161">
        <v>83.525000000000006</v>
      </c>
      <c r="I840" s="162"/>
      <c r="L840" s="158"/>
      <c r="M840" s="163"/>
      <c r="T840" s="164"/>
      <c r="AT840" s="159" t="s">
        <v>160</v>
      </c>
      <c r="AU840" s="159" t="s">
        <v>89</v>
      </c>
      <c r="AV840" s="12" t="s">
        <v>89</v>
      </c>
      <c r="AW840" s="12" t="s">
        <v>31</v>
      </c>
      <c r="AX840" s="12" t="s">
        <v>76</v>
      </c>
      <c r="AY840" s="159" t="s">
        <v>156</v>
      </c>
    </row>
    <row r="841" spans="2:51" s="12" customFormat="1">
      <c r="B841" s="158"/>
      <c r="D841" s="152" t="s">
        <v>160</v>
      </c>
      <c r="E841" s="159" t="s">
        <v>1</v>
      </c>
      <c r="F841" s="160" t="s">
        <v>2484</v>
      </c>
      <c r="H841" s="161">
        <v>7.8</v>
      </c>
      <c r="I841" s="162"/>
      <c r="L841" s="158"/>
      <c r="M841" s="163"/>
      <c r="T841" s="164"/>
      <c r="AT841" s="159" t="s">
        <v>160</v>
      </c>
      <c r="AU841" s="159" t="s">
        <v>89</v>
      </c>
      <c r="AV841" s="12" t="s">
        <v>89</v>
      </c>
      <c r="AW841" s="12" t="s">
        <v>31</v>
      </c>
      <c r="AX841" s="12" t="s">
        <v>76</v>
      </c>
      <c r="AY841" s="159" t="s">
        <v>156</v>
      </c>
    </row>
    <row r="842" spans="2:51" s="12" customFormat="1">
      <c r="B842" s="158"/>
      <c r="D842" s="152" t="s">
        <v>160</v>
      </c>
      <c r="E842" s="159" t="s">
        <v>1</v>
      </c>
      <c r="F842" s="160" t="s">
        <v>2485</v>
      </c>
      <c r="H842" s="161">
        <v>-5.67</v>
      </c>
      <c r="I842" s="162"/>
      <c r="L842" s="158"/>
      <c r="M842" s="163"/>
      <c r="T842" s="164"/>
      <c r="AT842" s="159" t="s">
        <v>160</v>
      </c>
      <c r="AU842" s="159" t="s">
        <v>89</v>
      </c>
      <c r="AV842" s="12" t="s">
        <v>89</v>
      </c>
      <c r="AW842" s="12" t="s">
        <v>31</v>
      </c>
      <c r="AX842" s="12" t="s">
        <v>76</v>
      </c>
      <c r="AY842" s="159" t="s">
        <v>156</v>
      </c>
    </row>
    <row r="843" spans="2:51" s="12" customFormat="1">
      <c r="B843" s="158"/>
      <c r="D843" s="152" t="s">
        <v>160</v>
      </c>
      <c r="E843" s="159" t="s">
        <v>1</v>
      </c>
      <c r="F843" s="160" t="s">
        <v>2486</v>
      </c>
      <c r="H843" s="161">
        <v>-2.9</v>
      </c>
      <c r="I843" s="162"/>
      <c r="L843" s="158"/>
      <c r="M843" s="163"/>
      <c r="T843" s="164"/>
      <c r="AT843" s="159" t="s">
        <v>160</v>
      </c>
      <c r="AU843" s="159" t="s">
        <v>89</v>
      </c>
      <c r="AV843" s="12" t="s">
        <v>89</v>
      </c>
      <c r="AW843" s="12" t="s">
        <v>31</v>
      </c>
      <c r="AX843" s="12" t="s">
        <v>76</v>
      </c>
      <c r="AY843" s="159" t="s">
        <v>156</v>
      </c>
    </row>
    <row r="844" spans="2:51" s="12" customFormat="1">
      <c r="B844" s="158"/>
      <c r="D844" s="152" t="s">
        <v>160</v>
      </c>
      <c r="E844" s="159" t="s">
        <v>1</v>
      </c>
      <c r="F844" s="160" t="s">
        <v>2487</v>
      </c>
      <c r="H844" s="161">
        <v>23.888000000000002</v>
      </c>
      <c r="I844" s="162"/>
      <c r="L844" s="158"/>
      <c r="M844" s="163"/>
      <c r="T844" s="164"/>
      <c r="AT844" s="159" t="s">
        <v>160</v>
      </c>
      <c r="AU844" s="159" t="s">
        <v>89</v>
      </c>
      <c r="AV844" s="12" t="s">
        <v>89</v>
      </c>
      <c r="AW844" s="12" t="s">
        <v>31</v>
      </c>
      <c r="AX844" s="12" t="s">
        <v>76</v>
      </c>
      <c r="AY844" s="159" t="s">
        <v>156</v>
      </c>
    </row>
    <row r="845" spans="2:51" s="12" customFormat="1">
      <c r="B845" s="158"/>
      <c r="D845" s="152" t="s">
        <v>160</v>
      </c>
      <c r="E845" s="159" t="s">
        <v>1</v>
      </c>
      <c r="F845" s="160" t="s">
        <v>2488</v>
      </c>
      <c r="H845" s="161">
        <v>-3.1</v>
      </c>
      <c r="I845" s="162"/>
      <c r="L845" s="158"/>
      <c r="M845" s="163"/>
      <c r="T845" s="164"/>
      <c r="AT845" s="159" t="s">
        <v>160</v>
      </c>
      <c r="AU845" s="159" t="s">
        <v>89</v>
      </c>
      <c r="AV845" s="12" t="s">
        <v>89</v>
      </c>
      <c r="AW845" s="12" t="s">
        <v>31</v>
      </c>
      <c r="AX845" s="12" t="s">
        <v>76</v>
      </c>
      <c r="AY845" s="159" t="s">
        <v>156</v>
      </c>
    </row>
    <row r="846" spans="2:51" s="12" customFormat="1">
      <c r="B846" s="158"/>
      <c r="D846" s="152" t="s">
        <v>160</v>
      </c>
      <c r="E846" s="159" t="s">
        <v>1</v>
      </c>
      <c r="F846" s="160" t="s">
        <v>2489</v>
      </c>
      <c r="H846" s="161">
        <v>40.625</v>
      </c>
      <c r="I846" s="162"/>
      <c r="L846" s="158"/>
      <c r="M846" s="163"/>
      <c r="T846" s="164"/>
      <c r="AT846" s="159" t="s">
        <v>160</v>
      </c>
      <c r="AU846" s="159" t="s">
        <v>89</v>
      </c>
      <c r="AV846" s="12" t="s">
        <v>89</v>
      </c>
      <c r="AW846" s="12" t="s">
        <v>31</v>
      </c>
      <c r="AX846" s="12" t="s">
        <v>76</v>
      </c>
      <c r="AY846" s="159" t="s">
        <v>156</v>
      </c>
    </row>
    <row r="847" spans="2:51" s="12" customFormat="1">
      <c r="B847" s="158"/>
      <c r="D847" s="152" t="s">
        <v>160</v>
      </c>
      <c r="E847" s="159" t="s">
        <v>1</v>
      </c>
      <c r="F847" s="160" t="s">
        <v>2490</v>
      </c>
      <c r="H847" s="161">
        <v>72.150000000000006</v>
      </c>
      <c r="I847" s="162"/>
      <c r="L847" s="158"/>
      <c r="M847" s="163"/>
      <c r="T847" s="164"/>
      <c r="AT847" s="159" t="s">
        <v>160</v>
      </c>
      <c r="AU847" s="159" t="s">
        <v>89</v>
      </c>
      <c r="AV847" s="12" t="s">
        <v>89</v>
      </c>
      <c r="AW847" s="12" t="s">
        <v>31</v>
      </c>
      <c r="AX847" s="12" t="s">
        <v>76</v>
      </c>
      <c r="AY847" s="159" t="s">
        <v>156</v>
      </c>
    </row>
    <row r="848" spans="2:51" s="12" customFormat="1">
      <c r="B848" s="158"/>
      <c r="D848" s="152" t="s">
        <v>160</v>
      </c>
      <c r="E848" s="159" t="s">
        <v>1</v>
      </c>
      <c r="F848" s="160" t="s">
        <v>2491</v>
      </c>
      <c r="H848" s="161">
        <v>63.375</v>
      </c>
      <c r="I848" s="162"/>
      <c r="L848" s="158"/>
      <c r="M848" s="163"/>
      <c r="T848" s="164"/>
      <c r="AT848" s="159" t="s">
        <v>160</v>
      </c>
      <c r="AU848" s="159" t="s">
        <v>89</v>
      </c>
      <c r="AV848" s="12" t="s">
        <v>89</v>
      </c>
      <c r="AW848" s="12" t="s">
        <v>31</v>
      </c>
      <c r="AX848" s="12" t="s">
        <v>76</v>
      </c>
      <c r="AY848" s="159" t="s">
        <v>156</v>
      </c>
    </row>
    <row r="849" spans="2:51" s="12" customFormat="1">
      <c r="B849" s="158"/>
      <c r="D849" s="152" t="s">
        <v>160</v>
      </c>
      <c r="E849" s="159" t="s">
        <v>1</v>
      </c>
      <c r="F849" s="160" t="s">
        <v>836</v>
      </c>
      <c r="H849" s="161">
        <v>-15.12</v>
      </c>
      <c r="I849" s="162"/>
      <c r="L849" s="158"/>
      <c r="M849" s="163"/>
      <c r="T849" s="164"/>
      <c r="AT849" s="159" t="s">
        <v>160</v>
      </c>
      <c r="AU849" s="159" t="s">
        <v>89</v>
      </c>
      <c r="AV849" s="12" t="s">
        <v>89</v>
      </c>
      <c r="AW849" s="12" t="s">
        <v>31</v>
      </c>
      <c r="AX849" s="12" t="s">
        <v>76</v>
      </c>
      <c r="AY849" s="159" t="s">
        <v>156</v>
      </c>
    </row>
    <row r="850" spans="2:51" s="12" customFormat="1">
      <c r="B850" s="158"/>
      <c r="D850" s="152" t="s">
        <v>160</v>
      </c>
      <c r="E850" s="159" t="s">
        <v>1</v>
      </c>
      <c r="F850" s="160" t="s">
        <v>1765</v>
      </c>
      <c r="H850" s="161">
        <v>-1.08</v>
      </c>
      <c r="I850" s="162"/>
      <c r="L850" s="158"/>
      <c r="M850" s="163"/>
      <c r="T850" s="164"/>
      <c r="AT850" s="159" t="s">
        <v>160</v>
      </c>
      <c r="AU850" s="159" t="s">
        <v>89</v>
      </c>
      <c r="AV850" s="12" t="s">
        <v>89</v>
      </c>
      <c r="AW850" s="12" t="s">
        <v>31</v>
      </c>
      <c r="AX850" s="12" t="s">
        <v>76</v>
      </c>
      <c r="AY850" s="159" t="s">
        <v>156</v>
      </c>
    </row>
    <row r="851" spans="2:51" s="12" customFormat="1">
      <c r="B851" s="158"/>
      <c r="D851" s="152" t="s">
        <v>160</v>
      </c>
      <c r="E851" s="159" t="s">
        <v>1</v>
      </c>
      <c r="F851" s="160" t="s">
        <v>2492</v>
      </c>
      <c r="H851" s="161">
        <v>-4.32</v>
      </c>
      <c r="I851" s="162"/>
      <c r="L851" s="158"/>
      <c r="M851" s="163"/>
      <c r="T851" s="164"/>
      <c r="AT851" s="159" t="s">
        <v>160</v>
      </c>
      <c r="AU851" s="159" t="s">
        <v>89</v>
      </c>
      <c r="AV851" s="12" t="s">
        <v>89</v>
      </c>
      <c r="AW851" s="12" t="s">
        <v>31</v>
      </c>
      <c r="AX851" s="12" t="s">
        <v>76</v>
      </c>
      <c r="AY851" s="159" t="s">
        <v>156</v>
      </c>
    </row>
    <row r="852" spans="2:51" s="12" customFormat="1">
      <c r="B852" s="158"/>
      <c r="D852" s="152" t="s">
        <v>160</v>
      </c>
      <c r="E852" s="159" t="s">
        <v>1</v>
      </c>
      <c r="F852" s="160" t="s">
        <v>530</v>
      </c>
      <c r="H852" s="161">
        <v>-3.2</v>
      </c>
      <c r="I852" s="162"/>
      <c r="L852" s="158"/>
      <c r="M852" s="163"/>
      <c r="T852" s="164"/>
      <c r="AT852" s="159" t="s">
        <v>160</v>
      </c>
      <c r="AU852" s="159" t="s">
        <v>89</v>
      </c>
      <c r="AV852" s="12" t="s">
        <v>89</v>
      </c>
      <c r="AW852" s="12" t="s">
        <v>31</v>
      </c>
      <c r="AX852" s="12" t="s">
        <v>76</v>
      </c>
      <c r="AY852" s="159" t="s">
        <v>156</v>
      </c>
    </row>
    <row r="853" spans="2:51" s="11" customFormat="1">
      <c r="B853" s="151"/>
      <c r="D853" s="152" t="s">
        <v>160</v>
      </c>
      <c r="E853" s="153" t="s">
        <v>1</v>
      </c>
      <c r="F853" s="154" t="s">
        <v>2493</v>
      </c>
      <c r="H853" s="153" t="s">
        <v>1</v>
      </c>
      <c r="I853" s="155"/>
      <c r="L853" s="151"/>
      <c r="M853" s="156"/>
      <c r="T853" s="157"/>
      <c r="AT853" s="153" t="s">
        <v>160</v>
      </c>
      <c r="AU853" s="153" t="s">
        <v>89</v>
      </c>
      <c r="AV853" s="11" t="s">
        <v>82</v>
      </c>
      <c r="AW853" s="11" t="s">
        <v>31</v>
      </c>
      <c r="AX853" s="11" t="s">
        <v>76</v>
      </c>
      <c r="AY853" s="153" t="s">
        <v>156</v>
      </c>
    </row>
    <row r="854" spans="2:51" s="12" customFormat="1" ht="33.75">
      <c r="B854" s="158"/>
      <c r="D854" s="152" t="s">
        <v>160</v>
      </c>
      <c r="E854" s="159" t="s">
        <v>1</v>
      </c>
      <c r="F854" s="160" t="s">
        <v>2494</v>
      </c>
      <c r="H854" s="161">
        <v>67.218000000000004</v>
      </c>
      <c r="I854" s="162"/>
      <c r="L854" s="158"/>
      <c r="M854" s="163"/>
      <c r="T854" s="164"/>
      <c r="AT854" s="159" t="s">
        <v>160</v>
      </c>
      <c r="AU854" s="159" t="s">
        <v>89</v>
      </c>
      <c r="AV854" s="12" t="s">
        <v>89</v>
      </c>
      <c r="AW854" s="12" t="s">
        <v>31</v>
      </c>
      <c r="AX854" s="12" t="s">
        <v>76</v>
      </c>
      <c r="AY854" s="159" t="s">
        <v>156</v>
      </c>
    </row>
    <row r="855" spans="2:51" s="12" customFormat="1">
      <c r="B855" s="158"/>
      <c r="D855" s="152" t="s">
        <v>160</v>
      </c>
      <c r="E855" s="159" t="s">
        <v>1</v>
      </c>
      <c r="F855" s="160" t="s">
        <v>2495</v>
      </c>
      <c r="H855" s="161">
        <v>14.145</v>
      </c>
      <c r="I855" s="162"/>
      <c r="L855" s="158"/>
      <c r="M855" s="163"/>
      <c r="T855" s="164"/>
      <c r="AT855" s="159" t="s">
        <v>160</v>
      </c>
      <c r="AU855" s="159" t="s">
        <v>89</v>
      </c>
      <c r="AV855" s="12" t="s">
        <v>89</v>
      </c>
      <c r="AW855" s="12" t="s">
        <v>31</v>
      </c>
      <c r="AX855" s="12" t="s">
        <v>76</v>
      </c>
      <c r="AY855" s="159" t="s">
        <v>156</v>
      </c>
    </row>
    <row r="856" spans="2:51" s="12" customFormat="1">
      <c r="B856" s="158"/>
      <c r="D856" s="152" t="s">
        <v>160</v>
      </c>
      <c r="E856" s="159" t="s">
        <v>1</v>
      </c>
      <c r="F856" s="160" t="s">
        <v>2496</v>
      </c>
      <c r="H856" s="161">
        <v>0</v>
      </c>
      <c r="I856" s="162"/>
      <c r="L856" s="158"/>
      <c r="M856" s="163"/>
      <c r="T856" s="164"/>
      <c r="AT856" s="159" t="s">
        <v>160</v>
      </c>
      <c r="AU856" s="159" t="s">
        <v>89</v>
      </c>
      <c r="AV856" s="12" t="s">
        <v>89</v>
      </c>
      <c r="AW856" s="12" t="s">
        <v>31</v>
      </c>
      <c r="AX856" s="12" t="s">
        <v>76</v>
      </c>
      <c r="AY856" s="159" t="s">
        <v>156</v>
      </c>
    </row>
    <row r="857" spans="2:51" s="12" customFormat="1">
      <c r="B857" s="158"/>
      <c r="D857" s="152" t="s">
        <v>160</v>
      </c>
      <c r="E857" s="159" t="s">
        <v>1</v>
      </c>
      <c r="F857" s="160" t="s">
        <v>933</v>
      </c>
      <c r="H857" s="161">
        <v>12.285</v>
      </c>
      <c r="I857" s="162"/>
      <c r="L857" s="158"/>
      <c r="M857" s="163"/>
      <c r="T857" s="164"/>
      <c r="AT857" s="159" t="s">
        <v>160</v>
      </c>
      <c r="AU857" s="159" t="s">
        <v>89</v>
      </c>
      <c r="AV857" s="12" t="s">
        <v>89</v>
      </c>
      <c r="AW857" s="12" t="s">
        <v>31</v>
      </c>
      <c r="AX857" s="12" t="s">
        <v>76</v>
      </c>
      <c r="AY857" s="159" t="s">
        <v>156</v>
      </c>
    </row>
    <row r="858" spans="2:51" s="12" customFormat="1">
      <c r="B858" s="158"/>
      <c r="D858" s="152" t="s">
        <v>160</v>
      </c>
      <c r="E858" s="159" t="s">
        <v>1</v>
      </c>
      <c r="F858" s="160" t="s">
        <v>934</v>
      </c>
      <c r="H858" s="161">
        <v>18.059999999999999</v>
      </c>
      <c r="I858" s="162"/>
      <c r="L858" s="158"/>
      <c r="M858" s="163"/>
      <c r="T858" s="164"/>
      <c r="AT858" s="159" t="s">
        <v>160</v>
      </c>
      <c r="AU858" s="159" t="s">
        <v>89</v>
      </c>
      <c r="AV858" s="12" t="s">
        <v>89</v>
      </c>
      <c r="AW858" s="12" t="s">
        <v>31</v>
      </c>
      <c r="AX858" s="12" t="s">
        <v>76</v>
      </c>
      <c r="AY858" s="159" t="s">
        <v>156</v>
      </c>
    </row>
    <row r="859" spans="2:51" s="12" customFormat="1">
      <c r="B859" s="158"/>
      <c r="D859" s="152" t="s">
        <v>160</v>
      </c>
      <c r="E859" s="159" t="s">
        <v>1</v>
      </c>
      <c r="F859" s="160" t="s">
        <v>935</v>
      </c>
      <c r="H859" s="161">
        <v>25.41</v>
      </c>
      <c r="I859" s="162"/>
      <c r="L859" s="158"/>
      <c r="M859" s="163"/>
      <c r="T859" s="164"/>
      <c r="AT859" s="159" t="s">
        <v>160</v>
      </c>
      <c r="AU859" s="159" t="s">
        <v>89</v>
      </c>
      <c r="AV859" s="12" t="s">
        <v>89</v>
      </c>
      <c r="AW859" s="12" t="s">
        <v>31</v>
      </c>
      <c r="AX859" s="12" t="s">
        <v>76</v>
      </c>
      <c r="AY859" s="159" t="s">
        <v>156</v>
      </c>
    </row>
    <row r="860" spans="2:51" s="12" customFormat="1">
      <c r="B860" s="158"/>
      <c r="D860" s="152" t="s">
        <v>160</v>
      </c>
      <c r="E860" s="159" t="s">
        <v>1</v>
      </c>
      <c r="F860" s="160" t="s">
        <v>935</v>
      </c>
      <c r="H860" s="161">
        <v>25.41</v>
      </c>
      <c r="I860" s="162"/>
      <c r="L860" s="158"/>
      <c r="M860" s="163"/>
      <c r="T860" s="164"/>
      <c r="AT860" s="159" t="s">
        <v>160</v>
      </c>
      <c r="AU860" s="159" t="s">
        <v>89</v>
      </c>
      <c r="AV860" s="12" t="s">
        <v>89</v>
      </c>
      <c r="AW860" s="12" t="s">
        <v>31</v>
      </c>
      <c r="AX860" s="12" t="s">
        <v>76</v>
      </c>
      <c r="AY860" s="159" t="s">
        <v>156</v>
      </c>
    </row>
    <row r="861" spans="2:51" s="12" customFormat="1">
      <c r="B861" s="158"/>
      <c r="D861" s="152" t="s">
        <v>160</v>
      </c>
      <c r="E861" s="159" t="s">
        <v>1</v>
      </c>
      <c r="F861" s="160" t="s">
        <v>936</v>
      </c>
      <c r="H861" s="161">
        <v>25.41</v>
      </c>
      <c r="I861" s="162"/>
      <c r="L861" s="158"/>
      <c r="M861" s="163"/>
      <c r="T861" s="164"/>
      <c r="AT861" s="159" t="s">
        <v>160</v>
      </c>
      <c r="AU861" s="159" t="s">
        <v>89</v>
      </c>
      <c r="AV861" s="12" t="s">
        <v>89</v>
      </c>
      <c r="AW861" s="12" t="s">
        <v>31</v>
      </c>
      <c r="AX861" s="12" t="s">
        <v>76</v>
      </c>
      <c r="AY861" s="159" t="s">
        <v>156</v>
      </c>
    </row>
    <row r="862" spans="2:51" s="12" customFormat="1">
      <c r="B862" s="158"/>
      <c r="D862" s="152" t="s">
        <v>160</v>
      </c>
      <c r="E862" s="159" t="s">
        <v>1</v>
      </c>
      <c r="F862" s="160" t="s">
        <v>937</v>
      </c>
      <c r="H862" s="161">
        <v>20.37</v>
      </c>
      <c r="I862" s="162"/>
      <c r="L862" s="158"/>
      <c r="M862" s="163"/>
      <c r="T862" s="164"/>
      <c r="AT862" s="159" t="s">
        <v>160</v>
      </c>
      <c r="AU862" s="159" t="s">
        <v>89</v>
      </c>
      <c r="AV862" s="12" t="s">
        <v>89</v>
      </c>
      <c r="AW862" s="12" t="s">
        <v>31</v>
      </c>
      <c r="AX862" s="12" t="s">
        <v>76</v>
      </c>
      <c r="AY862" s="159" t="s">
        <v>156</v>
      </c>
    </row>
    <row r="863" spans="2:51" s="12" customFormat="1">
      <c r="B863" s="158"/>
      <c r="D863" s="152" t="s">
        <v>160</v>
      </c>
      <c r="E863" s="159" t="s">
        <v>1</v>
      </c>
      <c r="F863" s="160" t="s">
        <v>938</v>
      </c>
      <c r="H863" s="161">
        <v>16.8</v>
      </c>
      <c r="I863" s="162"/>
      <c r="L863" s="158"/>
      <c r="M863" s="163"/>
      <c r="T863" s="164"/>
      <c r="AT863" s="159" t="s">
        <v>160</v>
      </c>
      <c r="AU863" s="159" t="s">
        <v>89</v>
      </c>
      <c r="AV863" s="12" t="s">
        <v>89</v>
      </c>
      <c r="AW863" s="12" t="s">
        <v>31</v>
      </c>
      <c r="AX863" s="12" t="s">
        <v>76</v>
      </c>
      <c r="AY863" s="159" t="s">
        <v>156</v>
      </c>
    </row>
    <row r="864" spans="2:51" s="12" customFormat="1">
      <c r="B864" s="158"/>
      <c r="D864" s="152" t="s">
        <v>160</v>
      </c>
      <c r="E864" s="159" t="s">
        <v>1</v>
      </c>
      <c r="F864" s="160" t="s">
        <v>939</v>
      </c>
      <c r="H864" s="161">
        <v>17.22</v>
      </c>
      <c r="I864" s="162"/>
      <c r="L864" s="158"/>
      <c r="M864" s="163"/>
      <c r="T864" s="164"/>
      <c r="AT864" s="159" t="s">
        <v>160</v>
      </c>
      <c r="AU864" s="159" t="s">
        <v>89</v>
      </c>
      <c r="AV864" s="12" t="s">
        <v>89</v>
      </c>
      <c r="AW864" s="12" t="s">
        <v>31</v>
      </c>
      <c r="AX864" s="12" t="s">
        <v>76</v>
      </c>
      <c r="AY864" s="159" t="s">
        <v>156</v>
      </c>
    </row>
    <row r="865" spans="2:51" s="12" customFormat="1">
      <c r="B865" s="158"/>
      <c r="D865" s="152" t="s">
        <v>160</v>
      </c>
      <c r="E865" s="159" t="s">
        <v>1</v>
      </c>
      <c r="F865" s="160" t="s">
        <v>940</v>
      </c>
      <c r="H865" s="161">
        <v>27.93</v>
      </c>
      <c r="I865" s="162"/>
      <c r="L865" s="158"/>
      <c r="M865" s="163"/>
      <c r="T865" s="164"/>
      <c r="AT865" s="159" t="s">
        <v>160</v>
      </c>
      <c r="AU865" s="159" t="s">
        <v>89</v>
      </c>
      <c r="AV865" s="12" t="s">
        <v>89</v>
      </c>
      <c r="AW865" s="12" t="s">
        <v>31</v>
      </c>
      <c r="AX865" s="12" t="s">
        <v>76</v>
      </c>
      <c r="AY865" s="159" t="s">
        <v>156</v>
      </c>
    </row>
    <row r="866" spans="2:51" s="12" customFormat="1">
      <c r="B866" s="158"/>
      <c r="D866" s="152" t="s">
        <v>160</v>
      </c>
      <c r="E866" s="159" t="s">
        <v>1</v>
      </c>
      <c r="F866" s="160" t="s">
        <v>2497</v>
      </c>
      <c r="H866" s="161">
        <v>39</v>
      </c>
      <c r="I866" s="162"/>
      <c r="L866" s="158"/>
      <c r="M866" s="163"/>
      <c r="T866" s="164"/>
      <c r="AT866" s="159" t="s">
        <v>160</v>
      </c>
      <c r="AU866" s="159" t="s">
        <v>89</v>
      </c>
      <c r="AV866" s="12" t="s">
        <v>89</v>
      </c>
      <c r="AW866" s="12" t="s">
        <v>31</v>
      </c>
      <c r="AX866" s="12" t="s">
        <v>76</v>
      </c>
      <c r="AY866" s="159" t="s">
        <v>156</v>
      </c>
    </row>
    <row r="867" spans="2:51" s="12" customFormat="1">
      <c r="B867" s="158"/>
      <c r="D867" s="152" t="s">
        <v>160</v>
      </c>
      <c r="E867" s="159" t="s">
        <v>1</v>
      </c>
      <c r="F867" s="160" t="s">
        <v>2498</v>
      </c>
      <c r="H867" s="161">
        <v>-3.76</v>
      </c>
      <c r="I867" s="162"/>
      <c r="L867" s="158"/>
      <c r="M867" s="163"/>
      <c r="T867" s="164"/>
      <c r="AT867" s="159" t="s">
        <v>160</v>
      </c>
      <c r="AU867" s="159" t="s">
        <v>89</v>
      </c>
      <c r="AV867" s="12" t="s">
        <v>89</v>
      </c>
      <c r="AW867" s="12" t="s">
        <v>31</v>
      </c>
      <c r="AX867" s="12" t="s">
        <v>76</v>
      </c>
      <c r="AY867" s="159" t="s">
        <v>156</v>
      </c>
    </row>
    <row r="868" spans="2:51" s="12" customFormat="1">
      <c r="B868" s="158"/>
      <c r="D868" s="152" t="s">
        <v>160</v>
      </c>
      <c r="E868" s="159" t="s">
        <v>1</v>
      </c>
      <c r="F868" s="160" t="s">
        <v>2499</v>
      </c>
      <c r="H868" s="161">
        <v>38.512999999999998</v>
      </c>
      <c r="I868" s="162"/>
      <c r="L868" s="158"/>
      <c r="M868" s="163"/>
      <c r="T868" s="164"/>
      <c r="AT868" s="159" t="s">
        <v>160</v>
      </c>
      <c r="AU868" s="159" t="s">
        <v>89</v>
      </c>
      <c r="AV868" s="12" t="s">
        <v>89</v>
      </c>
      <c r="AW868" s="12" t="s">
        <v>31</v>
      </c>
      <c r="AX868" s="12" t="s">
        <v>76</v>
      </c>
      <c r="AY868" s="159" t="s">
        <v>156</v>
      </c>
    </row>
    <row r="869" spans="2:51" s="12" customFormat="1">
      <c r="B869" s="158"/>
      <c r="D869" s="152" t="s">
        <v>160</v>
      </c>
      <c r="E869" s="159" t="s">
        <v>1</v>
      </c>
      <c r="F869" s="160" t="s">
        <v>2500</v>
      </c>
      <c r="H869" s="161">
        <v>-6.2229999999999999</v>
      </c>
      <c r="I869" s="162"/>
      <c r="L869" s="158"/>
      <c r="M869" s="163"/>
      <c r="T869" s="164"/>
      <c r="AT869" s="159" t="s">
        <v>160</v>
      </c>
      <c r="AU869" s="159" t="s">
        <v>89</v>
      </c>
      <c r="AV869" s="12" t="s">
        <v>89</v>
      </c>
      <c r="AW869" s="12" t="s">
        <v>31</v>
      </c>
      <c r="AX869" s="12" t="s">
        <v>76</v>
      </c>
      <c r="AY869" s="159" t="s">
        <v>156</v>
      </c>
    </row>
    <row r="870" spans="2:51" s="12" customFormat="1">
      <c r="B870" s="158"/>
      <c r="D870" s="152" t="s">
        <v>160</v>
      </c>
      <c r="E870" s="159" t="s">
        <v>1</v>
      </c>
      <c r="F870" s="160" t="s">
        <v>941</v>
      </c>
      <c r="H870" s="161">
        <v>9.66</v>
      </c>
      <c r="I870" s="162"/>
      <c r="L870" s="158"/>
      <c r="M870" s="163"/>
      <c r="T870" s="164"/>
      <c r="AT870" s="159" t="s">
        <v>160</v>
      </c>
      <c r="AU870" s="159" t="s">
        <v>89</v>
      </c>
      <c r="AV870" s="12" t="s">
        <v>89</v>
      </c>
      <c r="AW870" s="12" t="s">
        <v>31</v>
      </c>
      <c r="AX870" s="12" t="s">
        <v>76</v>
      </c>
      <c r="AY870" s="159" t="s">
        <v>156</v>
      </c>
    </row>
    <row r="871" spans="2:51" s="12" customFormat="1">
      <c r="B871" s="158"/>
      <c r="D871" s="152" t="s">
        <v>160</v>
      </c>
      <c r="E871" s="159" t="s">
        <v>1</v>
      </c>
      <c r="F871" s="160" t="s">
        <v>942</v>
      </c>
      <c r="H871" s="161">
        <v>7.3710000000000004</v>
      </c>
      <c r="I871" s="162"/>
      <c r="L871" s="158"/>
      <c r="M871" s="163"/>
      <c r="T871" s="164"/>
      <c r="AT871" s="159" t="s">
        <v>160</v>
      </c>
      <c r="AU871" s="159" t="s">
        <v>89</v>
      </c>
      <c r="AV871" s="12" t="s">
        <v>89</v>
      </c>
      <c r="AW871" s="12" t="s">
        <v>31</v>
      </c>
      <c r="AX871" s="12" t="s">
        <v>76</v>
      </c>
      <c r="AY871" s="159" t="s">
        <v>156</v>
      </c>
    </row>
    <row r="872" spans="2:51" s="12" customFormat="1">
      <c r="B872" s="158"/>
      <c r="D872" s="152" t="s">
        <v>160</v>
      </c>
      <c r="E872" s="159" t="s">
        <v>1</v>
      </c>
      <c r="F872" s="160" t="s">
        <v>943</v>
      </c>
      <c r="H872" s="161">
        <v>10.08</v>
      </c>
      <c r="I872" s="162"/>
      <c r="L872" s="158"/>
      <c r="M872" s="163"/>
      <c r="T872" s="164"/>
      <c r="AT872" s="159" t="s">
        <v>160</v>
      </c>
      <c r="AU872" s="159" t="s">
        <v>89</v>
      </c>
      <c r="AV872" s="12" t="s">
        <v>89</v>
      </c>
      <c r="AW872" s="12" t="s">
        <v>31</v>
      </c>
      <c r="AX872" s="12" t="s">
        <v>76</v>
      </c>
      <c r="AY872" s="159" t="s">
        <v>156</v>
      </c>
    </row>
    <row r="873" spans="2:51" s="12" customFormat="1">
      <c r="B873" s="158"/>
      <c r="D873" s="152" t="s">
        <v>160</v>
      </c>
      <c r="E873" s="159" t="s">
        <v>1</v>
      </c>
      <c r="F873" s="160" t="s">
        <v>944</v>
      </c>
      <c r="H873" s="161">
        <v>9.8490000000000002</v>
      </c>
      <c r="I873" s="162"/>
      <c r="L873" s="158"/>
      <c r="M873" s="163"/>
      <c r="T873" s="164"/>
      <c r="AT873" s="159" t="s">
        <v>160</v>
      </c>
      <c r="AU873" s="159" t="s">
        <v>89</v>
      </c>
      <c r="AV873" s="12" t="s">
        <v>89</v>
      </c>
      <c r="AW873" s="12" t="s">
        <v>31</v>
      </c>
      <c r="AX873" s="12" t="s">
        <v>76</v>
      </c>
      <c r="AY873" s="159" t="s">
        <v>156</v>
      </c>
    </row>
    <row r="874" spans="2:51" s="12" customFormat="1">
      <c r="B874" s="158"/>
      <c r="D874" s="152" t="s">
        <v>160</v>
      </c>
      <c r="E874" s="159" t="s">
        <v>1</v>
      </c>
      <c r="F874" s="160" t="s">
        <v>2501</v>
      </c>
      <c r="H874" s="161">
        <v>5.5250000000000004</v>
      </c>
      <c r="I874" s="162"/>
      <c r="L874" s="158"/>
      <c r="M874" s="163"/>
      <c r="T874" s="164"/>
      <c r="AT874" s="159" t="s">
        <v>160</v>
      </c>
      <c r="AU874" s="159" t="s">
        <v>89</v>
      </c>
      <c r="AV874" s="12" t="s">
        <v>89</v>
      </c>
      <c r="AW874" s="12" t="s">
        <v>31</v>
      </c>
      <c r="AX874" s="12" t="s">
        <v>76</v>
      </c>
      <c r="AY874" s="159" t="s">
        <v>156</v>
      </c>
    </row>
    <row r="875" spans="2:51" s="12" customFormat="1">
      <c r="B875" s="158"/>
      <c r="D875" s="152" t="s">
        <v>160</v>
      </c>
      <c r="E875" s="159" t="s">
        <v>1</v>
      </c>
      <c r="F875" s="160" t="s">
        <v>481</v>
      </c>
      <c r="H875" s="161">
        <v>-1.2</v>
      </c>
      <c r="I875" s="162"/>
      <c r="L875" s="158"/>
      <c r="M875" s="163"/>
      <c r="T875" s="164"/>
      <c r="AT875" s="159" t="s">
        <v>160</v>
      </c>
      <c r="AU875" s="159" t="s">
        <v>89</v>
      </c>
      <c r="AV875" s="12" t="s">
        <v>89</v>
      </c>
      <c r="AW875" s="12" t="s">
        <v>31</v>
      </c>
      <c r="AX875" s="12" t="s">
        <v>76</v>
      </c>
      <c r="AY875" s="159" t="s">
        <v>156</v>
      </c>
    </row>
    <row r="876" spans="2:51" s="12" customFormat="1">
      <c r="B876" s="158"/>
      <c r="D876" s="152" t="s">
        <v>160</v>
      </c>
      <c r="E876" s="159" t="s">
        <v>1</v>
      </c>
      <c r="F876" s="160" t="s">
        <v>2502</v>
      </c>
      <c r="H876" s="161">
        <v>5.5250000000000004</v>
      </c>
      <c r="I876" s="162"/>
      <c r="L876" s="158"/>
      <c r="M876" s="163"/>
      <c r="T876" s="164"/>
      <c r="AT876" s="159" t="s">
        <v>160</v>
      </c>
      <c r="AU876" s="159" t="s">
        <v>89</v>
      </c>
      <c r="AV876" s="12" t="s">
        <v>89</v>
      </c>
      <c r="AW876" s="12" t="s">
        <v>31</v>
      </c>
      <c r="AX876" s="12" t="s">
        <v>76</v>
      </c>
      <c r="AY876" s="159" t="s">
        <v>156</v>
      </c>
    </row>
    <row r="877" spans="2:51" s="12" customFormat="1">
      <c r="B877" s="158"/>
      <c r="D877" s="152" t="s">
        <v>160</v>
      </c>
      <c r="E877" s="159" t="s">
        <v>1</v>
      </c>
      <c r="F877" s="160" t="s">
        <v>1763</v>
      </c>
      <c r="H877" s="161">
        <v>-1.2</v>
      </c>
      <c r="I877" s="162"/>
      <c r="L877" s="158"/>
      <c r="M877" s="163"/>
      <c r="T877" s="164"/>
      <c r="AT877" s="159" t="s">
        <v>160</v>
      </c>
      <c r="AU877" s="159" t="s">
        <v>89</v>
      </c>
      <c r="AV877" s="12" t="s">
        <v>89</v>
      </c>
      <c r="AW877" s="12" t="s">
        <v>31</v>
      </c>
      <c r="AX877" s="12" t="s">
        <v>76</v>
      </c>
      <c r="AY877" s="159" t="s">
        <v>156</v>
      </c>
    </row>
    <row r="878" spans="2:51" s="12" customFormat="1">
      <c r="B878" s="158"/>
      <c r="D878" s="152" t="s">
        <v>160</v>
      </c>
      <c r="E878" s="159" t="s">
        <v>1</v>
      </c>
      <c r="F878" s="160" t="s">
        <v>2503</v>
      </c>
      <c r="H878" s="161">
        <v>39.813000000000002</v>
      </c>
      <c r="I878" s="162"/>
      <c r="L878" s="158"/>
      <c r="M878" s="163"/>
      <c r="T878" s="164"/>
      <c r="AT878" s="159" t="s">
        <v>160</v>
      </c>
      <c r="AU878" s="159" t="s">
        <v>89</v>
      </c>
      <c r="AV878" s="12" t="s">
        <v>89</v>
      </c>
      <c r="AW878" s="12" t="s">
        <v>31</v>
      </c>
      <c r="AX878" s="12" t="s">
        <v>76</v>
      </c>
      <c r="AY878" s="159" t="s">
        <v>156</v>
      </c>
    </row>
    <row r="879" spans="2:51" s="12" customFormat="1">
      <c r="B879" s="158"/>
      <c r="D879" s="152" t="s">
        <v>160</v>
      </c>
      <c r="E879" s="159" t="s">
        <v>1</v>
      </c>
      <c r="F879" s="160" t="s">
        <v>2504</v>
      </c>
      <c r="H879" s="161">
        <v>-4.12</v>
      </c>
      <c r="I879" s="162"/>
      <c r="L879" s="158"/>
      <c r="M879" s="163"/>
      <c r="T879" s="164"/>
      <c r="AT879" s="159" t="s">
        <v>160</v>
      </c>
      <c r="AU879" s="159" t="s">
        <v>89</v>
      </c>
      <c r="AV879" s="12" t="s">
        <v>89</v>
      </c>
      <c r="AW879" s="12" t="s">
        <v>31</v>
      </c>
      <c r="AX879" s="12" t="s">
        <v>76</v>
      </c>
      <c r="AY879" s="159" t="s">
        <v>156</v>
      </c>
    </row>
    <row r="880" spans="2:51" s="12" customFormat="1">
      <c r="B880" s="158"/>
      <c r="D880" s="152" t="s">
        <v>160</v>
      </c>
      <c r="E880" s="159" t="s">
        <v>1</v>
      </c>
      <c r="F880" s="160" t="s">
        <v>2505</v>
      </c>
      <c r="H880" s="161">
        <v>33.475000000000001</v>
      </c>
      <c r="I880" s="162"/>
      <c r="L880" s="158"/>
      <c r="M880" s="163"/>
      <c r="T880" s="164"/>
      <c r="AT880" s="159" t="s">
        <v>160</v>
      </c>
      <c r="AU880" s="159" t="s">
        <v>89</v>
      </c>
      <c r="AV880" s="12" t="s">
        <v>89</v>
      </c>
      <c r="AW880" s="12" t="s">
        <v>31</v>
      </c>
      <c r="AX880" s="12" t="s">
        <v>76</v>
      </c>
      <c r="AY880" s="159" t="s">
        <v>156</v>
      </c>
    </row>
    <row r="881" spans="2:51" s="12" customFormat="1">
      <c r="B881" s="158"/>
      <c r="D881" s="152" t="s">
        <v>160</v>
      </c>
      <c r="E881" s="159" t="s">
        <v>1</v>
      </c>
      <c r="F881" s="160" t="s">
        <v>473</v>
      </c>
      <c r="H881" s="161">
        <v>-1.6</v>
      </c>
      <c r="I881" s="162"/>
      <c r="L881" s="158"/>
      <c r="M881" s="163"/>
      <c r="T881" s="164"/>
      <c r="AT881" s="159" t="s">
        <v>160</v>
      </c>
      <c r="AU881" s="159" t="s">
        <v>89</v>
      </c>
      <c r="AV881" s="12" t="s">
        <v>89</v>
      </c>
      <c r="AW881" s="12" t="s">
        <v>31</v>
      </c>
      <c r="AX881" s="12" t="s">
        <v>76</v>
      </c>
      <c r="AY881" s="159" t="s">
        <v>156</v>
      </c>
    </row>
    <row r="882" spans="2:51" s="12" customFormat="1">
      <c r="B882" s="158"/>
      <c r="D882" s="152" t="s">
        <v>160</v>
      </c>
      <c r="E882" s="159" t="s">
        <v>1</v>
      </c>
      <c r="F882" s="160" t="s">
        <v>2506</v>
      </c>
      <c r="H882" s="161">
        <v>7.26</v>
      </c>
      <c r="I882" s="162"/>
      <c r="L882" s="158"/>
      <c r="M882" s="163"/>
      <c r="T882" s="164"/>
      <c r="AT882" s="159" t="s">
        <v>160</v>
      </c>
      <c r="AU882" s="159" t="s">
        <v>89</v>
      </c>
      <c r="AV882" s="12" t="s">
        <v>89</v>
      </c>
      <c r="AW882" s="12" t="s">
        <v>31</v>
      </c>
      <c r="AX882" s="12" t="s">
        <v>76</v>
      </c>
      <c r="AY882" s="159" t="s">
        <v>156</v>
      </c>
    </row>
    <row r="883" spans="2:51" s="12" customFormat="1">
      <c r="B883" s="158"/>
      <c r="D883" s="152" t="s">
        <v>160</v>
      </c>
      <c r="E883" s="159" t="s">
        <v>1</v>
      </c>
      <c r="F883" s="160" t="s">
        <v>2507</v>
      </c>
      <c r="H883" s="161">
        <v>28.003</v>
      </c>
      <c r="I883" s="162"/>
      <c r="L883" s="158"/>
      <c r="M883" s="163"/>
      <c r="T883" s="164"/>
      <c r="AT883" s="159" t="s">
        <v>160</v>
      </c>
      <c r="AU883" s="159" t="s">
        <v>89</v>
      </c>
      <c r="AV883" s="12" t="s">
        <v>89</v>
      </c>
      <c r="AW883" s="12" t="s">
        <v>31</v>
      </c>
      <c r="AX883" s="12" t="s">
        <v>76</v>
      </c>
      <c r="AY883" s="159" t="s">
        <v>156</v>
      </c>
    </row>
    <row r="884" spans="2:51" s="12" customFormat="1">
      <c r="B884" s="158"/>
      <c r="D884" s="152" t="s">
        <v>160</v>
      </c>
      <c r="E884" s="159" t="s">
        <v>1</v>
      </c>
      <c r="F884" s="160" t="s">
        <v>2508</v>
      </c>
      <c r="H884" s="161">
        <v>6.6</v>
      </c>
      <c r="I884" s="162"/>
      <c r="L884" s="158"/>
      <c r="M884" s="163"/>
      <c r="T884" s="164"/>
      <c r="AT884" s="159" t="s">
        <v>160</v>
      </c>
      <c r="AU884" s="159" t="s">
        <v>89</v>
      </c>
      <c r="AV884" s="12" t="s">
        <v>89</v>
      </c>
      <c r="AW884" s="12" t="s">
        <v>31</v>
      </c>
      <c r="AX884" s="12" t="s">
        <v>76</v>
      </c>
      <c r="AY884" s="159" t="s">
        <v>156</v>
      </c>
    </row>
    <row r="885" spans="2:51" s="12" customFormat="1">
      <c r="B885" s="158"/>
      <c r="D885" s="152" t="s">
        <v>160</v>
      </c>
      <c r="E885" s="159" t="s">
        <v>1</v>
      </c>
      <c r="F885" s="160" t="s">
        <v>2509</v>
      </c>
      <c r="H885" s="161">
        <v>5.83</v>
      </c>
      <c r="I885" s="162"/>
      <c r="L885" s="158"/>
      <c r="M885" s="163"/>
      <c r="T885" s="164"/>
      <c r="AT885" s="159" t="s">
        <v>160</v>
      </c>
      <c r="AU885" s="159" t="s">
        <v>89</v>
      </c>
      <c r="AV885" s="12" t="s">
        <v>89</v>
      </c>
      <c r="AW885" s="12" t="s">
        <v>31</v>
      </c>
      <c r="AX885" s="12" t="s">
        <v>76</v>
      </c>
      <c r="AY885" s="159" t="s">
        <v>156</v>
      </c>
    </row>
    <row r="886" spans="2:51" s="12" customFormat="1">
      <c r="B886" s="158"/>
      <c r="D886" s="152" t="s">
        <v>160</v>
      </c>
      <c r="E886" s="159" t="s">
        <v>1</v>
      </c>
      <c r="F886" s="160" t="s">
        <v>1763</v>
      </c>
      <c r="H886" s="161">
        <v>-1.2</v>
      </c>
      <c r="I886" s="162"/>
      <c r="L886" s="158"/>
      <c r="M886" s="163"/>
      <c r="T886" s="164"/>
      <c r="AT886" s="159" t="s">
        <v>160</v>
      </c>
      <c r="AU886" s="159" t="s">
        <v>89</v>
      </c>
      <c r="AV886" s="12" t="s">
        <v>89</v>
      </c>
      <c r="AW886" s="12" t="s">
        <v>31</v>
      </c>
      <c r="AX886" s="12" t="s">
        <v>76</v>
      </c>
      <c r="AY886" s="159" t="s">
        <v>156</v>
      </c>
    </row>
    <row r="887" spans="2:51" s="12" customFormat="1">
      <c r="B887" s="158"/>
      <c r="D887" s="152" t="s">
        <v>160</v>
      </c>
      <c r="E887" s="159" t="s">
        <v>1</v>
      </c>
      <c r="F887" s="160" t="s">
        <v>2510</v>
      </c>
      <c r="H887" s="161">
        <v>0</v>
      </c>
      <c r="I887" s="162"/>
      <c r="L887" s="158"/>
      <c r="M887" s="163"/>
      <c r="T887" s="164"/>
      <c r="AT887" s="159" t="s">
        <v>160</v>
      </c>
      <c r="AU887" s="159" t="s">
        <v>89</v>
      </c>
      <c r="AV887" s="12" t="s">
        <v>89</v>
      </c>
      <c r="AW887" s="12" t="s">
        <v>31</v>
      </c>
      <c r="AX887" s="12" t="s">
        <v>76</v>
      </c>
      <c r="AY887" s="159" t="s">
        <v>156</v>
      </c>
    </row>
    <row r="888" spans="2:51" s="12" customFormat="1">
      <c r="B888" s="158"/>
      <c r="D888" s="152" t="s">
        <v>160</v>
      </c>
      <c r="E888" s="159" t="s">
        <v>1</v>
      </c>
      <c r="F888" s="160" t="s">
        <v>2511</v>
      </c>
      <c r="H888" s="161">
        <v>48.424999999999997</v>
      </c>
      <c r="I888" s="162"/>
      <c r="L888" s="158"/>
      <c r="M888" s="163"/>
      <c r="T888" s="164"/>
      <c r="AT888" s="159" t="s">
        <v>160</v>
      </c>
      <c r="AU888" s="159" t="s">
        <v>89</v>
      </c>
      <c r="AV888" s="12" t="s">
        <v>89</v>
      </c>
      <c r="AW888" s="12" t="s">
        <v>31</v>
      </c>
      <c r="AX888" s="12" t="s">
        <v>76</v>
      </c>
      <c r="AY888" s="159" t="s">
        <v>156</v>
      </c>
    </row>
    <row r="889" spans="2:51" s="12" customFormat="1">
      <c r="B889" s="158"/>
      <c r="D889" s="152" t="s">
        <v>160</v>
      </c>
      <c r="E889" s="159" t="s">
        <v>1</v>
      </c>
      <c r="F889" s="160" t="s">
        <v>890</v>
      </c>
      <c r="H889" s="161">
        <v>-6.64</v>
      </c>
      <c r="I889" s="162"/>
      <c r="L889" s="158"/>
      <c r="M889" s="163"/>
      <c r="T889" s="164"/>
      <c r="AT889" s="159" t="s">
        <v>160</v>
      </c>
      <c r="AU889" s="159" t="s">
        <v>89</v>
      </c>
      <c r="AV889" s="12" t="s">
        <v>89</v>
      </c>
      <c r="AW889" s="12" t="s">
        <v>31</v>
      </c>
      <c r="AX889" s="12" t="s">
        <v>76</v>
      </c>
      <c r="AY889" s="159" t="s">
        <v>156</v>
      </c>
    </row>
    <row r="890" spans="2:51" s="15" customFormat="1">
      <c r="B890" s="193"/>
      <c r="D890" s="152" t="s">
        <v>160</v>
      </c>
      <c r="E890" s="194" t="s">
        <v>1908</v>
      </c>
      <c r="F890" s="195" t="s">
        <v>945</v>
      </c>
      <c r="H890" s="196">
        <v>1230.7860000000001</v>
      </c>
      <c r="I890" s="197"/>
      <c r="L890" s="193"/>
      <c r="M890" s="198"/>
      <c r="T890" s="199"/>
      <c r="AT890" s="194" t="s">
        <v>160</v>
      </c>
      <c r="AU890" s="194" t="s">
        <v>89</v>
      </c>
      <c r="AV890" s="15" t="s">
        <v>163</v>
      </c>
      <c r="AW890" s="15" t="s">
        <v>31</v>
      </c>
      <c r="AX890" s="15" t="s">
        <v>76</v>
      </c>
      <c r="AY890" s="194" t="s">
        <v>156</v>
      </c>
    </row>
    <row r="891" spans="2:51" s="11" customFormat="1">
      <c r="B891" s="151"/>
      <c r="D891" s="152" t="s">
        <v>160</v>
      </c>
      <c r="E891" s="153" t="s">
        <v>1</v>
      </c>
      <c r="F891" s="154" t="s">
        <v>946</v>
      </c>
      <c r="H891" s="153" t="s">
        <v>1</v>
      </c>
      <c r="I891" s="155"/>
      <c r="L891" s="151"/>
      <c r="M891" s="156"/>
      <c r="T891" s="157"/>
      <c r="AT891" s="153" t="s">
        <v>160</v>
      </c>
      <c r="AU891" s="153" t="s">
        <v>89</v>
      </c>
      <c r="AV891" s="11" t="s">
        <v>82</v>
      </c>
      <c r="AW891" s="11" t="s">
        <v>31</v>
      </c>
      <c r="AX891" s="11" t="s">
        <v>76</v>
      </c>
      <c r="AY891" s="153" t="s">
        <v>156</v>
      </c>
    </row>
    <row r="892" spans="2:51" s="12" customFormat="1">
      <c r="B892" s="158"/>
      <c r="D892" s="152" t="s">
        <v>160</v>
      </c>
      <c r="E892" s="159" t="s">
        <v>1</v>
      </c>
      <c r="F892" s="160" t="s">
        <v>2512</v>
      </c>
      <c r="H892" s="161">
        <v>24.234000000000002</v>
      </c>
      <c r="I892" s="162"/>
      <c r="L892" s="158"/>
      <c r="M892" s="163"/>
      <c r="T892" s="164"/>
      <c r="AT892" s="159" t="s">
        <v>160</v>
      </c>
      <c r="AU892" s="159" t="s">
        <v>89</v>
      </c>
      <c r="AV892" s="12" t="s">
        <v>89</v>
      </c>
      <c r="AW892" s="12" t="s">
        <v>31</v>
      </c>
      <c r="AX892" s="12" t="s">
        <v>76</v>
      </c>
      <c r="AY892" s="159" t="s">
        <v>156</v>
      </c>
    </row>
    <row r="893" spans="2:51" s="12" customFormat="1">
      <c r="B893" s="158"/>
      <c r="D893" s="152" t="s">
        <v>160</v>
      </c>
      <c r="E893" s="159" t="s">
        <v>1</v>
      </c>
      <c r="F893" s="160" t="s">
        <v>948</v>
      </c>
      <c r="H893" s="161">
        <v>-3.6</v>
      </c>
      <c r="I893" s="162"/>
      <c r="L893" s="158"/>
      <c r="M893" s="163"/>
      <c r="T893" s="164"/>
      <c r="AT893" s="159" t="s">
        <v>160</v>
      </c>
      <c r="AU893" s="159" t="s">
        <v>89</v>
      </c>
      <c r="AV893" s="12" t="s">
        <v>89</v>
      </c>
      <c r="AW893" s="12" t="s">
        <v>31</v>
      </c>
      <c r="AX893" s="12" t="s">
        <v>76</v>
      </c>
      <c r="AY893" s="159" t="s">
        <v>156</v>
      </c>
    </row>
    <row r="894" spans="2:51" s="12" customFormat="1">
      <c r="B894" s="158"/>
      <c r="D894" s="152" t="s">
        <v>160</v>
      </c>
      <c r="E894" s="159" t="s">
        <v>1</v>
      </c>
      <c r="F894" s="160" t="s">
        <v>949</v>
      </c>
      <c r="H894" s="161">
        <v>39.06</v>
      </c>
      <c r="I894" s="162"/>
      <c r="L894" s="158"/>
      <c r="M894" s="163"/>
      <c r="T894" s="164"/>
      <c r="AT894" s="159" t="s">
        <v>160</v>
      </c>
      <c r="AU894" s="159" t="s">
        <v>89</v>
      </c>
      <c r="AV894" s="12" t="s">
        <v>89</v>
      </c>
      <c r="AW894" s="12" t="s">
        <v>31</v>
      </c>
      <c r="AX894" s="12" t="s">
        <v>76</v>
      </c>
      <c r="AY894" s="159" t="s">
        <v>156</v>
      </c>
    </row>
    <row r="895" spans="2:51" s="12" customFormat="1">
      <c r="B895" s="158"/>
      <c r="D895" s="152" t="s">
        <v>160</v>
      </c>
      <c r="E895" s="159" t="s">
        <v>1</v>
      </c>
      <c r="F895" s="160" t="s">
        <v>950</v>
      </c>
      <c r="H895" s="161">
        <v>-1.68</v>
      </c>
      <c r="I895" s="162"/>
      <c r="L895" s="158"/>
      <c r="M895" s="163"/>
      <c r="T895" s="164"/>
      <c r="AT895" s="159" t="s">
        <v>160</v>
      </c>
      <c r="AU895" s="159" t="s">
        <v>89</v>
      </c>
      <c r="AV895" s="12" t="s">
        <v>89</v>
      </c>
      <c r="AW895" s="12" t="s">
        <v>31</v>
      </c>
      <c r="AX895" s="12" t="s">
        <v>76</v>
      </c>
      <c r="AY895" s="159" t="s">
        <v>156</v>
      </c>
    </row>
    <row r="896" spans="2:51" s="12" customFormat="1">
      <c r="B896" s="158"/>
      <c r="D896" s="152" t="s">
        <v>160</v>
      </c>
      <c r="E896" s="159" t="s">
        <v>1</v>
      </c>
      <c r="F896" s="160" t="s">
        <v>951</v>
      </c>
      <c r="H896" s="161">
        <v>0.72</v>
      </c>
      <c r="I896" s="162"/>
      <c r="L896" s="158"/>
      <c r="M896" s="163"/>
      <c r="T896" s="164"/>
      <c r="AT896" s="159" t="s">
        <v>160</v>
      </c>
      <c r="AU896" s="159" t="s">
        <v>89</v>
      </c>
      <c r="AV896" s="12" t="s">
        <v>89</v>
      </c>
      <c r="AW896" s="12" t="s">
        <v>31</v>
      </c>
      <c r="AX896" s="12" t="s">
        <v>76</v>
      </c>
      <c r="AY896" s="159" t="s">
        <v>156</v>
      </c>
    </row>
    <row r="897" spans="2:51" s="12" customFormat="1">
      <c r="B897" s="158"/>
      <c r="D897" s="152" t="s">
        <v>160</v>
      </c>
      <c r="E897" s="159" t="s">
        <v>1</v>
      </c>
      <c r="F897" s="160" t="s">
        <v>952</v>
      </c>
      <c r="H897" s="161">
        <v>19.95</v>
      </c>
      <c r="I897" s="162"/>
      <c r="L897" s="158"/>
      <c r="M897" s="163"/>
      <c r="T897" s="164"/>
      <c r="AT897" s="159" t="s">
        <v>160</v>
      </c>
      <c r="AU897" s="159" t="s">
        <v>89</v>
      </c>
      <c r="AV897" s="12" t="s">
        <v>89</v>
      </c>
      <c r="AW897" s="12" t="s">
        <v>31</v>
      </c>
      <c r="AX897" s="12" t="s">
        <v>76</v>
      </c>
      <c r="AY897" s="159" t="s">
        <v>156</v>
      </c>
    </row>
    <row r="898" spans="2:51" s="12" customFormat="1">
      <c r="B898" s="158"/>
      <c r="D898" s="152" t="s">
        <v>160</v>
      </c>
      <c r="E898" s="159" t="s">
        <v>1</v>
      </c>
      <c r="F898" s="160" t="s">
        <v>953</v>
      </c>
      <c r="H898" s="161">
        <v>0.2</v>
      </c>
      <c r="I898" s="162"/>
      <c r="L898" s="158"/>
      <c r="M898" s="163"/>
      <c r="T898" s="164"/>
      <c r="AT898" s="159" t="s">
        <v>160</v>
      </c>
      <c r="AU898" s="159" t="s">
        <v>89</v>
      </c>
      <c r="AV898" s="12" t="s">
        <v>89</v>
      </c>
      <c r="AW898" s="12" t="s">
        <v>31</v>
      </c>
      <c r="AX898" s="12" t="s">
        <v>76</v>
      </c>
      <c r="AY898" s="159" t="s">
        <v>156</v>
      </c>
    </row>
    <row r="899" spans="2:51" s="12" customFormat="1">
      <c r="B899" s="158"/>
      <c r="D899" s="152" t="s">
        <v>160</v>
      </c>
      <c r="E899" s="159" t="s">
        <v>1</v>
      </c>
      <c r="F899" s="160" t="s">
        <v>954</v>
      </c>
      <c r="H899" s="161">
        <v>23.94</v>
      </c>
      <c r="I899" s="162"/>
      <c r="L899" s="158"/>
      <c r="M899" s="163"/>
      <c r="T899" s="164"/>
      <c r="AT899" s="159" t="s">
        <v>160</v>
      </c>
      <c r="AU899" s="159" t="s">
        <v>89</v>
      </c>
      <c r="AV899" s="12" t="s">
        <v>89</v>
      </c>
      <c r="AW899" s="12" t="s">
        <v>31</v>
      </c>
      <c r="AX899" s="12" t="s">
        <v>76</v>
      </c>
      <c r="AY899" s="159" t="s">
        <v>156</v>
      </c>
    </row>
    <row r="900" spans="2:51" s="12" customFormat="1">
      <c r="B900" s="158"/>
      <c r="D900" s="152" t="s">
        <v>160</v>
      </c>
      <c r="E900" s="159" t="s">
        <v>1</v>
      </c>
      <c r="F900" s="160" t="s">
        <v>532</v>
      </c>
      <c r="H900" s="161">
        <v>-1.8</v>
      </c>
      <c r="I900" s="162"/>
      <c r="L900" s="158"/>
      <c r="M900" s="163"/>
      <c r="T900" s="164"/>
      <c r="AT900" s="159" t="s">
        <v>160</v>
      </c>
      <c r="AU900" s="159" t="s">
        <v>89</v>
      </c>
      <c r="AV900" s="12" t="s">
        <v>89</v>
      </c>
      <c r="AW900" s="12" t="s">
        <v>31</v>
      </c>
      <c r="AX900" s="12" t="s">
        <v>76</v>
      </c>
      <c r="AY900" s="159" t="s">
        <v>156</v>
      </c>
    </row>
    <row r="901" spans="2:51" s="12" customFormat="1">
      <c r="B901" s="158"/>
      <c r="D901" s="152" t="s">
        <v>160</v>
      </c>
      <c r="E901" s="159" t="s">
        <v>1</v>
      </c>
      <c r="F901" s="160" t="s">
        <v>955</v>
      </c>
      <c r="H901" s="161">
        <v>0.36</v>
      </c>
      <c r="I901" s="162"/>
      <c r="L901" s="158"/>
      <c r="M901" s="163"/>
      <c r="T901" s="164"/>
      <c r="AT901" s="159" t="s">
        <v>160</v>
      </c>
      <c r="AU901" s="159" t="s">
        <v>89</v>
      </c>
      <c r="AV901" s="12" t="s">
        <v>89</v>
      </c>
      <c r="AW901" s="12" t="s">
        <v>31</v>
      </c>
      <c r="AX901" s="12" t="s">
        <v>76</v>
      </c>
      <c r="AY901" s="159" t="s">
        <v>156</v>
      </c>
    </row>
    <row r="902" spans="2:51" s="12" customFormat="1">
      <c r="B902" s="158"/>
      <c r="D902" s="152" t="s">
        <v>160</v>
      </c>
      <c r="E902" s="159" t="s">
        <v>1</v>
      </c>
      <c r="F902" s="160" t="s">
        <v>956</v>
      </c>
      <c r="H902" s="161">
        <v>39.9</v>
      </c>
      <c r="I902" s="162"/>
      <c r="L902" s="158"/>
      <c r="M902" s="163"/>
      <c r="T902" s="164"/>
      <c r="AT902" s="159" t="s">
        <v>160</v>
      </c>
      <c r="AU902" s="159" t="s">
        <v>89</v>
      </c>
      <c r="AV902" s="12" t="s">
        <v>89</v>
      </c>
      <c r="AW902" s="12" t="s">
        <v>31</v>
      </c>
      <c r="AX902" s="12" t="s">
        <v>76</v>
      </c>
      <c r="AY902" s="159" t="s">
        <v>156</v>
      </c>
    </row>
    <row r="903" spans="2:51" s="12" customFormat="1">
      <c r="B903" s="158"/>
      <c r="D903" s="152" t="s">
        <v>160</v>
      </c>
      <c r="E903" s="159" t="s">
        <v>1</v>
      </c>
      <c r="F903" s="160" t="s">
        <v>532</v>
      </c>
      <c r="H903" s="161">
        <v>-1.8</v>
      </c>
      <c r="I903" s="162"/>
      <c r="L903" s="158"/>
      <c r="M903" s="163"/>
      <c r="T903" s="164"/>
      <c r="AT903" s="159" t="s">
        <v>160</v>
      </c>
      <c r="AU903" s="159" t="s">
        <v>89</v>
      </c>
      <c r="AV903" s="12" t="s">
        <v>89</v>
      </c>
      <c r="AW903" s="12" t="s">
        <v>31</v>
      </c>
      <c r="AX903" s="12" t="s">
        <v>76</v>
      </c>
      <c r="AY903" s="159" t="s">
        <v>156</v>
      </c>
    </row>
    <row r="904" spans="2:51" s="12" customFormat="1">
      <c r="B904" s="158"/>
      <c r="D904" s="152" t="s">
        <v>160</v>
      </c>
      <c r="E904" s="159" t="s">
        <v>1</v>
      </c>
      <c r="F904" s="160" t="s">
        <v>957</v>
      </c>
      <c r="H904" s="161">
        <v>-0.72</v>
      </c>
      <c r="I904" s="162"/>
      <c r="L904" s="158"/>
      <c r="M904" s="163"/>
      <c r="T904" s="164"/>
      <c r="AT904" s="159" t="s">
        <v>160</v>
      </c>
      <c r="AU904" s="159" t="s">
        <v>89</v>
      </c>
      <c r="AV904" s="12" t="s">
        <v>89</v>
      </c>
      <c r="AW904" s="12" t="s">
        <v>31</v>
      </c>
      <c r="AX904" s="12" t="s">
        <v>76</v>
      </c>
      <c r="AY904" s="159" t="s">
        <v>156</v>
      </c>
    </row>
    <row r="905" spans="2:51" s="12" customFormat="1">
      <c r="B905" s="158"/>
      <c r="D905" s="152" t="s">
        <v>160</v>
      </c>
      <c r="E905" s="159" t="s">
        <v>1</v>
      </c>
      <c r="F905" s="160" t="s">
        <v>958</v>
      </c>
      <c r="H905" s="161">
        <v>2.25</v>
      </c>
      <c r="I905" s="162"/>
      <c r="L905" s="158"/>
      <c r="M905" s="163"/>
      <c r="T905" s="164"/>
      <c r="AT905" s="159" t="s">
        <v>160</v>
      </c>
      <c r="AU905" s="159" t="s">
        <v>89</v>
      </c>
      <c r="AV905" s="12" t="s">
        <v>89</v>
      </c>
      <c r="AW905" s="12" t="s">
        <v>31</v>
      </c>
      <c r="AX905" s="12" t="s">
        <v>76</v>
      </c>
      <c r="AY905" s="159" t="s">
        <v>156</v>
      </c>
    </row>
    <row r="906" spans="2:51" s="12" customFormat="1">
      <c r="B906" s="158"/>
      <c r="D906" s="152" t="s">
        <v>160</v>
      </c>
      <c r="E906" s="159" t="s">
        <v>1</v>
      </c>
      <c r="F906" s="160" t="s">
        <v>2513</v>
      </c>
      <c r="H906" s="161">
        <v>45.256</v>
      </c>
      <c r="I906" s="162"/>
      <c r="L906" s="158"/>
      <c r="M906" s="163"/>
      <c r="T906" s="164"/>
      <c r="AT906" s="159" t="s">
        <v>160</v>
      </c>
      <c r="AU906" s="159" t="s">
        <v>89</v>
      </c>
      <c r="AV906" s="12" t="s">
        <v>89</v>
      </c>
      <c r="AW906" s="12" t="s">
        <v>31</v>
      </c>
      <c r="AX906" s="12" t="s">
        <v>76</v>
      </c>
      <c r="AY906" s="159" t="s">
        <v>156</v>
      </c>
    </row>
    <row r="907" spans="2:51" s="12" customFormat="1">
      <c r="B907" s="158"/>
      <c r="D907" s="152" t="s">
        <v>160</v>
      </c>
      <c r="E907" s="159" t="s">
        <v>1</v>
      </c>
      <c r="F907" s="160" t="s">
        <v>1050</v>
      </c>
      <c r="H907" s="161">
        <v>-10.08</v>
      </c>
      <c r="I907" s="162"/>
      <c r="L907" s="158"/>
      <c r="M907" s="163"/>
      <c r="T907" s="164"/>
      <c r="AT907" s="159" t="s">
        <v>160</v>
      </c>
      <c r="AU907" s="159" t="s">
        <v>89</v>
      </c>
      <c r="AV907" s="12" t="s">
        <v>89</v>
      </c>
      <c r="AW907" s="12" t="s">
        <v>31</v>
      </c>
      <c r="AX907" s="12" t="s">
        <v>76</v>
      </c>
      <c r="AY907" s="159" t="s">
        <v>156</v>
      </c>
    </row>
    <row r="908" spans="2:51" s="12" customFormat="1">
      <c r="B908" s="158"/>
      <c r="D908" s="152" t="s">
        <v>160</v>
      </c>
      <c r="E908" s="159" t="s">
        <v>1</v>
      </c>
      <c r="F908" s="160" t="s">
        <v>2514</v>
      </c>
      <c r="H908" s="161">
        <v>13</v>
      </c>
      <c r="I908" s="162"/>
      <c r="L908" s="158"/>
      <c r="M908" s="163"/>
      <c r="T908" s="164"/>
      <c r="AT908" s="159" t="s">
        <v>160</v>
      </c>
      <c r="AU908" s="159" t="s">
        <v>89</v>
      </c>
      <c r="AV908" s="12" t="s">
        <v>89</v>
      </c>
      <c r="AW908" s="12" t="s">
        <v>31</v>
      </c>
      <c r="AX908" s="12" t="s">
        <v>76</v>
      </c>
      <c r="AY908" s="159" t="s">
        <v>156</v>
      </c>
    </row>
    <row r="909" spans="2:51" s="12" customFormat="1">
      <c r="B909" s="158"/>
      <c r="D909" s="152" t="s">
        <v>160</v>
      </c>
      <c r="E909" s="159" t="s">
        <v>1</v>
      </c>
      <c r="F909" s="160" t="s">
        <v>2515</v>
      </c>
      <c r="H909" s="161">
        <v>13</v>
      </c>
      <c r="I909" s="162"/>
      <c r="L909" s="158"/>
      <c r="M909" s="163"/>
      <c r="T909" s="164"/>
      <c r="AT909" s="159" t="s">
        <v>160</v>
      </c>
      <c r="AU909" s="159" t="s">
        <v>89</v>
      </c>
      <c r="AV909" s="12" t="s">
        <v>89</v>
      </c>
      <c r="AW909" s="12" t="s">
        <v>31</v>
      </c>
      <c r="AX909" s="12" t="s">
        <v>76</v>
      </c>
      <c r="AY909" s="159" t="s">
        <v>156</v>
      </c>
    </row>
    <row r="910" spans="2:51" s="12" customFormat="1">
      <c r="B910" s="158"/>
      <c r="D910" s="152" t="s">
        <v>160</v>
      </c>
      <c r="E910" s="159" t="s">
        <v>1</v>
      </c>
      <c r="F910" s="160" t="s">
        <v>2516</v>
      </c>
      <c r="H910" s="161">
        <v>45.256</v>
      </c>
      <c r="I910" s="162"/>
      <c r="L910" s="158"/>
      <c r="M910" s="163"/>
      <c r="T910" s="164"/>
      <c r="AT910" s="159" t="s">
        <v>160</v>
      </c>
      <c r="AU910" s="159" t="s">
        <v>89</v>
      </c>
      <c r="AV910" s="12" t="s">
        <v>89</v>
      </c>
      <c r="AW910" s="12" t="s">
        <v>31</v>
      </c>
      <c r="AX910" s="12" t="s">
        <v>76</v>
      </c>
      <c r="AY910" s="159" t="s">
        <v>156</v>
      </c>
    </row>
    <row r="911" spans="2:51" s="12" customFormat="1">
      <c r="B911" s="158"/>
      <c r="D911" s="152" t="s">
        <v>160</v>
      </c>
      <c r="E911" s="159" t="s">
        <v>1</v>
      </c>
      <c r="F911" s="160" t="s">
        <v>1050</v>
      </c>
      <c r="H911" s="161">
        <v>-10.08</v>
      </c>
      <c r="I911" s="162"/>
      <c r="L911" s="158"/>
      <c r="M911" s="163"/>
      <c r="T911" s="164"/>
      <c r="AT911" s="159" t="s">
        <v>160</v>
      </c>
      <c r="AU911" s="159" t="s">
        <v>89</v>
      </c>
      <c r="AV911" s="12" t="s">
        <v>89</v>
      </c>
      <c r="AW911" s="12" t="s">
        <v>31</v>
      </c>
      <c r="AX911" s="12" t="s">
        <v>76</v>
      </c>
      <c r="AY911" s="159" t="s">
        <v>156</v>
      </c>
    </row>
    <row r="912" spans="2:51" s="12" customFormat="1">
      <c r="B912" s="158"/>
      <c r="D912" s="152" t="s">
        <v>160</v>
      </c>
      <c r="E912" s="159" t="s">
        <v>1</v>
      </c>
      <c r="F912" s="160" t="s">
        <v>2517</v>
      </c>
      <c r="H912" s="161">
        <v>21.613</v>
      </c>
      <c r="I912" s="162"/>
      <c r="L912" s="158"/>
      <c r="M912" s="163"/>
      <c r="T912" s="164"/>
      <c r="AT912" s="159" t="s">
        <v>160</v>
      </c>
      <c r="AU912" s="159" t="s">
        <v>89</v>
      </c>
      <c r="AV912" s="12" t="s">
        <v>89</v>
      </c>
      <c r="AW912" s="12" t="s">
        <v>31</v>
      </c>
      <c r="AX912" s="12" t="s">
        <v>76</v>
      </c>
      <c r="AY912" s="159" t="s">
        <v>156</v>
      </c>
    </row>
    <row r="913" spans="2:65" s="12" customFormat="1">
      <c r="B913" s="158"/>
      <c r="D913" s="152" t="s">
        <v>160</v>
      </c>
      <c r="E913" s="159" t="s">
        <v>1</v>
      </c>
      <c r="F913" s="160" t="s">
        <v>473</v>
      </c>
      <c r="H913" s="161">
        <v>-1.6</v>
      </c>
      <c r="I913" s="162"/>
      <c r="L913" s="158"/>
      <c r="M913" s="163"/>
      <c r="T913" s="164"/>
      <c r="AT913" s="159" t="s">
        <v>160</v>
      </c>
      <c r="AU913" s="159" t="s">
        <v>89</v>
      </c>
      <c r="AV913" s="12" t="s">
        <v>89</v>
      </c>
      <c r="AW913" s="12" t="s">
        <v>31</v>
      </c>
      <c r="AX913" s="12" t="s">
        <v>76</v>
      </c>
      <c r="AY913" s="159" t="s">
        <v>156</v>
      </c>
    </row>
    <row r="914" spans="2:65" s="12" customFormat="1">
      <c r="B914" s="158"/>
      <c r="D914" s="152" t="s">
        <v>160</v>
      </c>
      <c r="E914" s="159" t="s">
        <v>1</v>
      </c>
      <c r="F914" s="160" t="s">
        <v>2518</v>
      </c>
      <c r="H914" s="161">
        <v>41.762999999999998</v>
      </c>
      <c r="I914" s="162"/>
      <c r="L914" s="158"/>
      <c r="M914" s="163"/>
      <c r="T914" s="164"/>
      <c r="AT914" s="159" t="s">
        <v>160</v>
      </c>
      <c r="AU914" s="159" t="s">
        <v>89</v>
      </c>
      <c r="AV914" s="12" t="s">
        <v>89</v>
      </c>
      <c r="AW914" s="12" t="s">
        <v>31</v>
      </c>
      <c r="AX914" s="12" t="s">
        <v>76</v>
      </c>
      <c r="AY914" s="159" t="s">
        <v>156</v>
      </c>
    </row>
    <row r="915" spans="2:65" s="12" customFormat="1">
      <c r="B915" s="158"/>
      <c r="D915" s="152" t="s">
        <v>160</v>
      </c>
      <c r="E915" s="159" t="s">
        <v>1</v>
      </c>
      <c r="F915" s="160" t="s">
        <v>532</v>
      </c>
      <c r="H915" s="161">
        <v>-1.8</v>
      </c>
      <c r="I915" s="162"/>
      <c r="L915" s="158"/>
      <c r="M915" s="163"/>
      <c r="T915" s="164"/>
      <c r="AT915" s="159" t="s">
        <v>160</v>
      </c>
      <c r="AU915" s="159" t="s">
        <v>89</v>
      </c>
      <c r="AV915" s="12" t="s">
        <v>89</v>
      </c>
      <c r="AW915" s="12" t="s">
        <v>31</v>
      </c>
      <c r="AX915" s="12" t="s">
        <v>76</v>
      </c>
      <c r="AY915" s="159" t="s">
        <v>156</v>
      </c>
    </row>
    <row r="916" spans="2:65" s="12" customFormat="1">
      <c r="B916" s="158"/>
      <c r="D916" s="152" t="s">
        <v>160</v>
      </c>
      <c r="E916" s="159" t="s">
        <v>1</v>
      </c>
      <c r="F916" s="160" t="s">
        <v>791</v>
      </c>
      <c r="H916" s="161">
        <v>-5.04</v>
      </c>
      <c r="I916" s="162"/>
      <c r="L916" s="158"/>
      <c r="M916" s="163"/>
      <c r="T916" s="164"/>
      <c r="AT916" s="159" t="s">
        <v>160</v>
      </c>
      <c r="AU916" s="159" t="s">
        <v>89</v>
      </c>
      <c r="AV916" s="12" t="s">
        <v>89</v>
      </c>
      <c r="AW916" s="12" t="s">
        <v>31</v>
      </c>
      <c r="AX916" s="12" t="s">
        <v>76</v>
      </c>
      <c r="AY916" s="159" t="s">
        <v>156</v>
      </c>
    </row>
    <row r="917" spans="2:65" s="12" customFormat="1">
      <c r="B917" s="158"/>
      <c r="D917" s="152" t="s">
        <v>160</v>
      </c>
      <c r="E917" s="159" t="s">
        <v>1</v>
      </c>
      <c r="F917" s="160" t="s">
        <v>2519</v>
      </c>
      <c r="H917" s="161">
        <v>0</v>
      </c>
      <c r="I917" s="162"/>
      <c r="L917" s="158"/>
      <c r="M917" s="163"/>
      <c r="T917" s="164"/>
      <c r="AT917" s="159" t="s">
        <v>160</v>
      </c>
      <c r="AU917" s="159" t="s">
        <v>89</v>
      </c>
      <c r="AV917" s="12" t="s">
        <v>89</v>
      </c>
      <c r="AW917" s="12" t="s">
        <v>31</v>
      </c>
      <c r="AX917" s="12" t="s">
        <v>76</v>
      </c>
      <c r="AY917" s="159" t="s">
        <v>156</v>
      </c>
    </row>
    <row r="918" spans="2:65" s="11" customFormat="1">
      <c r="B918" s="151"/>
      <c r="D918" s="152" t="s">
        <v>160</v>
      </c>
      <c r="E918" s="153" t="s">
        <v>1</v>
      </c>
      <c r="F918" s="154" t="s">
        <v>2520</v>
      </c>
      <c r="H918" s="153" t="s">
        <v>1</v>
      </c>
      <c r="I918" s="155"/>
      <c r="L918" s="151"/>
      <c r="M918" s="156"/>
      <c r="T918" s="157"/>
      <c r="AT918" s="153" t="s">
        <v>160</v>
      </c>
      <c r="AU918" s="153" t="s">
        <v>89</v>
      </c>
      <c r="AV918" s="11" t="s">
        <v>82</v>
      </c>
      <c r="AW918" s="11" t="s">
        <v>31</v>
      </c>
      <c r="AX918" s="11" t="s">
        <v>76</v>
      </c>
      <c r="AY918" s="153" t="s">
        <v>156</v>
      </c>
    </row>
    <row r="919" spans="2:65" s="11" customFormat="1">
      <c r="B919" s="151"/>
      <c r="D919" s="152" t="s">
        <v>160</v>
      </c>
      <c r="E919" s="153" t="s">
        <v>1</v>
      </c>
      <c r="F919" s="154" t="s">
        <v>2521</v>
      </c>
      <c r="H919" s="153" t="s">
        <v>1</v>
      </c>
      <c r="I919" s="155"/>
      <c r="L919" s="151"/>
      <c r="M919" s="156"/>
      <c r="T919" s="157"/>
      <c r="AT919" s="153" t="s">
        <v>160</v>
      </c>
      <c r="AU919" s="153" t="s">
        <v>89</v>
      </c>
      <c r="AV919" s="11" t="s">
        <v>82</v>
      </c>
      <c r="AW919" s="11" t="s">
        <v>31</v>
      </c>
      <c r="AX919" s="11" t="s">
        <v>76</v>
      </c>
      <c r="AY919" s="153" t="s">
        <v>156</v>
      </c>
    </row>
    <row r="920" spans="2:65" s="11" customFormat="1">
      <c r="B920" s="151"/>
      <c r="D920" s="152" t="s">
        <v>160</v>
      </c>
      <c r="E920" s="153" t="s">
        <v>1</v>
      </c>
      <c r="F920" s="154" t="s">
        <v>2522</v>
      </c>
      <c r="H920" s="153" t="s">
        <v>1</v>
      </c>
      <c r="I920" s="155"/>
      <c r="L920" s="151"/>
      <c r="M920" s="156"/>
      <c r="T920" s="157"/>
      <c r="AT920" s="153" t="s">
        <v>160</v>
      </c>
      <c r="AU920" s="153" t="s">
        <v>89</v>
      </c>
      <c r="AV920" s="11" t="s">
        <v>82</v>
      </c>
      <c r="AW920" s="11" t="s">
        <v>31</v>
      </c>
      <c r="AX920" s="11" t="s">
        <v>76</v>
      </c>
      <c r="AY920" s="153" t="s">
        <v>156</v>
      </c>
    </row>
    <row r="921" spans="2:65" s="15" customFormat="1">
      <c r="B921" s="193"/>
      <c r="D921" s="152" t="s">
        <v>160</v>
      </c>
      <c r="E921" s="194" t="s">
        <v>1911</v>
      </c>
      <c r="F921" s="195" t="s">
        <v>959</v>
      </c>
      <c r="H921" s="196">
        <v>292.30200000000002</v>
      </c>
      <c r="I921" s="197"/>
      <c r="L921" s="193"/>
      <c r="M921" s="198"/>
      <c r="T921" s="199"/>
      <c r="AT921" s="194" t="s">
        <v>160</v>
      </c>
      <c r="AU921" s="194" t="s">
        <v>89</v>
      </c>
      <c r="AV921" s="15" t="s">
        <v>163</v>
      </c>
      <c r="AW921" s="15" t="s">
        <v>31</v>
      </c>
      <c r="AX921" s="15" t="s">
        <v>76</v>
      </c>
      <c r="AY921" s="194" t="s">
        <v>156</v>
      </c>
    </row>
    <row r="922" spans="2:65" s="13" customFormat="1">
      <c r="B922" s="165"/>
      <c r="D922" s="152" t="s">
        <v>160</v>
      </c>
      <c r="E922" s="166" t="s">
        <v>1938</v>
      </c>
      <c r="F922" s="167" t="s">
        <v>161</v>
      </c>
      <c r="H922" s="168">
        <v>1904.6079999999999</v>
      </c>
      <c r="I922" s="169"/>
      <c r="L922" s="165"/>
      <c r="M922" s="170"/>
      <c r="T922" s="171"/>
      <c r="AT922" s="166" t="s">
        <v>160</v>
      </c>
      <c r="AU922" s="166" t="s">
        <v>89</v>
      </c>
      <c r="AV922" s="13" t="s">
        <v>155</v>
      </c>
      <c r="AW922" s="13" t="s">
        <v>31</v>
      </c>
      <c r="AX922" s="13" t="s">
        <v>82</v>
      </c>
      <c r="AY922" s="166" t="s">
        <v>156</v>
      </c>
    </row>
    <row r="923" spans="2:65" s="1" customFormat="1" ht="24.2" customHeight="1">
      <c r="B923" s="136"/>
      <c r="C923" s="137" t="s">
        <v>1004</v>
      </c>
      <c r="D923" s="137" t="s">
        <v>157</v>
      </c>
      <c r="E923" s="138" t="s">
        <v>2523</v>
      </c>
      <c r="F923" s="139" t="s">
        <v>2524</v>
      </c>
      <c r="G923" s="140" t="s">
        <v>178</v>
      </c>
      <c r="H923" s="141">
        <v>332</v>
      </c>
      <c r="I923" s="142"/>
      <c r="J923" s="143">
        <v>0</v>
      </c>
      <c r="K923" s="144"/>
      <c r="L923" s="32"/>
      <c r="M923" s="145" t="s">
        <v>1</v>
      </c>
      <c r="N923" s="146" t="s">
        <v>42</v>
      </c>
      <c r="P923" s="147">
        <f>O923*H923</f>
        <v>0</v>
      </c>
      <c r="Q923" s="147">
        <v>1.4999999999999999E-4</v>
      </c>
      <c r="R923" s="147">
        <f>Q923*H923</f>
        <v>4.9799999999999997E-2</v>
      </c>
      <c r="S923" s="147">
        <v>0</v>
      </c>
      <c r="T923" s="148">
        <f>S923*H923</f>
        <v>0</v>
      </c>
      <c r="AR923" s="149" t="s">
        <v>155</v>
      </c>
      <c r="AT923" s="149" t="s">
        <v>157</v>
      </c>
      <c r="AU923" s="149" t="s">
        <v>89</v>
      </c>
      <c r="AY923" s="17" t="s">
        <v>156</v>
      </c>
      <c r="BE923" s="150">
        <f>IF(N923="základná",J923,0)</f>
        <v>0</v>
      </c>
      <c r="BF923" s="150">
        <f>IF(N923="znížená",J923,0)</f>
        <v>0</v>
      </c>
      <c r="BG923" s="150">
        <f>IF(N923="zákl. prenesená",J923,0)</f>
        <v>0</v>
      </c>
      <c r="BH923" s="150">
        <f>IF(N923="zníž. prenesená",J923,0)</f>
        <v>0</v>
      </c>
      <c r="BI923" s="150">
        <f>IF(N923="nulová",J923,0)</f>
        <v>0</v>
      </c>
      <c r="BJ923" s="17" t="s">
        <v>89</v>
      </c>
      <c r="BK923" s="150">
        <f>ROUND(I923*H923,2)</f>
        <v>0</v>
      </c>
      <c r="BL923" s="17" t="s">
        <v>155</v>
      </c>
      <c r="BM923" s="149" t="s">
        <v>2525</v>
      </c>
    </row>
    <row r="924" spans="2:65" s="11" customFormat="1">
      <c r="B924" s="151"/>
      <c r="D924" s="152" t="s">
        <v>160</v>
      </c>
      <c r="E924" s="153" t="s">
        <v>1</v>
      </c>
      <c r="F924" s="154" t="s">
        <v>2526</v>
      </c>
      <c r="H924" s="153" t="s">
        <v>1</v>
      </c>
      <c r="I924" s="155"/>
      <c r="L924" s="151"/>
      <c r="M924" s="156"/>
      <c r="T924" s="157"/>
      <c r="AT924" s="153" t="s">
        <v>160</v>
      </c>
      <c r="AU924" s="153" t="s">
        <v>89</v>
      </c>
      <c r="AV924" s="11" t="s">
        <v>82</v>
      </c>
      <c r="AW924" s="11" t="s">
        <v>31</v>
      </c>
      <c r="AX924" s="11" t="s">
        <v>76</v>
      </c>
      <c r="AY924" s="153" t="s">
        <v>156</v>
      </c>
    </row>
    <row r="925" spans="2:65" s="11" customFormat="1">
      <c r="B925" s="151"/>
      <c r="D925" s="152" t="s">
        <v>160</v>
      </c>
      <c r="E925" s="153" t="s">
        <v>1</v>
      </c>
      <c r="F925" s="154" t="s">
        <v>2322</v>
      </c>
      <c r="H925" s="153" t="s">
        <v>1</v>
      </c>
      <c r="I925" s="155"/>
      <c r="L925" s="151"/>
      <c r="M925" s="156"/>
      <c r="T925" s="157"/>
      <c r="AT925" s="153" t="s">
        <v>160</v>
      </c>
      <c r="AU925" s="153" t="s">
        <v>89</v>
      </c>
      <c r="AV925" s="11" t="s">
        <v>82</v>
      </c>
      <c r="AW925" s="11" t="s">
        <v>31</v>
      </c>
      <c r="AX925" s="11" t="s">
        <v>76</v>
      </c>
      <c r="AY925" s="153" t="s">
        <v>156</v>
      </c>
    </row>
    <row r="926" spans="2:65" s="11" customFormat="1">
      <c r="B926" s="151"/>
      <c r="D926" s="152" t="s">
        <v>160</v>
      </c>
      <c r="E926" s="153" t="s">
        <v>1</v>
      </c>
      <c r="F926" s="154" t="s">
        <v>2527</v>
      </c>
      <c r="H926" s="153" t="s">
        <v>1</v>
      </c>
      <c r="I926" s="155"/>
      <c r="L926" s="151"/>
      <c r="M926" s="156"/>
      <c r="T926" s="157"/>
      <c r="AT926" s="153" t="s">
        <v>160</v>
      </c>
      <c r="AU926" s="153" t="s">
        <v>89</v>
      </c>
      <c r="AV926" s="11" t="s">
        <v>82</v>
      </c>
      <c r="AW926" s="11" t="s">
        <v>31</v>
      </c>
      <c r="AX926" s="11" t="s">
        <v>76</v>
      </c>
      <c r="AY926" s="153" t="s">
        <v>156</v>
      </c>
    </row>
    <row r="927" spans="2:65" s="12" customFormat="1">
      <c r="B927" s="158"/>
      <c r="D927" s="152" t="s">
        <v>160</v>
      </c>
      <c r="E927" s="159" t="s">
        <v>1</v>
      </c>
      <c r="F927" s="160" t="s">
        <v>1946</v>
      </c>
      <c r="H927" s="161">
        <v>332</v>
      </c>
      <c r="I927" s="162"/>
      <c r="L927" s="158"/>
      <c r="M927" s="163"/>
      <c r="T927" s="164"/>
      <c r="AT927" s="159" t="s">
        <v>160</v>
      </c>
      <c r="AU927" s="159" t="s">
        <v>89</v>
      </c>
      <c r="AV927" s="12" t="s">
        <v>89</v>
      </c>
      <c r="AW927" s="12" t="s">
        <v>31</v>
      </c>
      <c r="AX927" s="12" t="s">
        <v>76</v>
      </c>
      <c r="AY927" s="159" t="s">
        <v>156</v>
      </c>
    </row>
    <row r="928" spans="2:65" s="13" customFormat="1">
      <c r="B928" s="165"/>
      <c r="D928" s="152" t="s">
        <v>160</v>
      </c>
      <c r="E928" s="166" t="s">
        <v>1</v>
      </c>
      <c r="F928" s="167" t="s">
        <v>161</v>
      </c>
      <c r="H928" s="168">
        <v>332</v>
      </c>
      <c r="I928" s="169"/>
      <c r="L928" s="165"/>
      <c r="M928" s="170"/>
      <c r="T928" s="171"/>
      <c r="AT928" s="166" t="s">
        <v>160</v>
      </c>
      <c r="AU928" s="166" t="s">
        <v>89</v>
      </c>
      <c r="AV928" s="13" t="s">
        <v>155</v>
      </c>
      <c r="AW928" s="13" t="s">
        <v>31</v>
      </c>
      <c r="AX928" s="13" t="s">
        <v>82</v>
      </c>
      <c r="AY928" s="166" t="s">
        <v>156</v>
      </c>
    </row>
    <row r="929" spans="2:65" s="1" customFormat="1" ht="37.9" customHeight="1">
      <c r="B929" s="136"/>
      <c r="C929" s="137" t="s">
        <v>1011</v>
      </c>
      <c r="D929" s="137" t="s">
        <v>157</v>
      </c>
      <c r="E929" s="138" t="s">
        <v>2528</v>
      </c>
      <c r="F929" s="139" t="s">
        <v>2529</v>
      </c>
      <c r="G929" s="140" t="s">
        <v>178</v>
      </c>
      <c r="H929" s="141">
        <v>332</v>
      </c>
      <c r="I929" s="142"/>
      <c r="J929" s="143">
        <v>0</v>
      </c>
      <c r="K929" s="144"/>
      <c r="L929" s="32"/>
      <c r="M929" s="145" t="s">
        <v>1</v>
      </c>
      <c r="N929" s="146" t="s">
        <v>42</v>
      </c>
      <c r="P929" s="147">
        <f>O929*H929</f>
        <v>0</v>
      </c>
      <c r="Q929" s="147">
        <v>1.3129999999999999E-2</v>
      </c>
      <c r="R929" s="147">
        <f>Q929*H929</f>
        <v>4.3591600000000001</v>
      </c>
      <c r="S929" s="147">
        <v>0</v>
      </c>
      <c r="T929" s="148">
        <f>S929*H929</f>
        <v>0</v>
      </c>
      <c r="AR929" s="149" t="s">
        <v>155</v>
      </c>
      <c r="AT929" s="149" t="s">
        <v>157</v>
      </c>
      <c r="AU929" s="149" t="s">
        <v>89</v>
      </c>
      <c r="AY929" s="17" t="s">
        <v>156</v>
      </c>
      <c r="BE929" s="150">
        <f>IF(N929="základná",J929,0)</f>
        <v>0</v>
      </c>
      <c r="BF929" s="150">
        <f>IF(N929="znížená",J929,0)</f>
        <v>0</v>
      </c>
      <c r="BG929" s="150">
        <f>IF(N929="zákl. prenesená",J929,0)</f>
        <v>0</v>
      </c>
      <c r="BH929" s="150">
        <f>IF(N929="zníž. prenesená",J929,0)</f>
        <v>0</v>
      </c>
      <c r="BI929" s="150">
        <f>IF(N929="nulová",J929,0)</f>
        <v>0</v>
      </c>
      <c r="BJ929" s="17" t="s">
        <v>89</v>
      </c>
      <c r="BK929" s="150">
        <f>ROUND(I929*H929,2)</f>
        <v>0</v>
      </c>
      <c r="BL929" s="17" t="s">
        <v>155</v>
      </c>
      <c r="BM929" s="149" t="s">
        <v>2530</v>
      </c>
    </row>
    <row r="930" spans="2:65" s="11" customFormat="1">
      <c r="B930" s="151"/>
      <c r="D930" s="152" t="s">
        <v>160</v>
      </c>
      <c r="E930" s="153" t="s">
        <v>1</v>
      </c>
      <c r="F930" s="154" t="s">
        <v>2531</v>
      </c>
      <c r="H930" s="153" t="s">
        <v>1</v>
      </c>
      <c r="I930" s="155"/>
      <c r="L930" s="151"/>
      <c r="M930" s="156"/>
      <c r="T930" s="157"/>
      <c r="AT930" s="153" t="s">
        <v>160</v>
      </c>
      <c r="AU930" s="153" t="s">
        <v>89</v>
      </c>
      <c r="AV930" s="11" t="s">
        <v>82</v>
      </c>
      <c r="AW930" s="11" t="s">
        <v>31</v>
      </c>
      <c r="AX930" s="11" t="s">
        <v>76</v>
      </c>
      <c r="AY930" s="153" t="s">
        <v>156</v>
      </c>
    </row>
    <row r="931" spans="2:65" s="11" customFormat="1">
      <c r="B931" s="151"/>
      <c r="D931" s="152" t="s">
        <v>160</v>
      </c>
      <c r="E931" s="153" t="s">
        <v>1</v>
      </c>
      <c r="F931" s="154" t="s">
        <v>2322</v>
      </c>
      <c r="H931" s="153" t="s">
        <v>1</v>
      </c>
      <c r="I931" s="155"/>
      <c r="L931" s="151"/>
      <c r="M931" s="156"/>
      <c r="T931" s="157"/>
      <c r="AT931" s="153" t="s">
        <v>160</v>
      </c>
      <c r="AU931" s="153" t="s">
        <v>89</v>
      </c>
      <c r="AV931" s="11" t="s">
        <v>82</v>
      </c>
      <c r="AW931" s="11" t="s">
        <v>31</v>
      </c>
      <c r="AX931" s="11" t="s">
        <v>76</v>
      </c>
      <c r="AY931" s="153" t="s">
        <v>156</v>
      </c>
    </row>
    <row r="932" spans="2:65" s="11" customFormat="1">
      <c r="B932" s="151"/>
      <c r="D932" s="152" t="s">
        <v>160</v>
      </c>
      <c r="E932" s="153" t="s">
        <v>1</v>
      </c>
      <c r="F932" s="154" t="s">
        <v>2527</v>
      </c>
      <c r="H932" s="153" t="s">
        <v>1</v>
      </c>
      <c r="I932" s="155"/>
      <c r="L932" s="151"/>
      <c r="M932" s="156"/>
      <c r="T932" s="157"/>
      <c r="AT932" s="153" t="s">
        <v>160</v>
      </c>
      <c r="AU932" s="153" t="s">
        <v>89</v>
      </c>
      <c r="AV932" s="11" t="s">
        <v>82</v>
      </c>
      <c r="AW932" s="11" t="s">
        <v>31</v>
      </c>
      <c r="AX932" s="11" t="s">
        <v>76</v>
      </c>
      <c r="AY932" s="153" t="s">
        <v>156</v>
      </c>
    </row>
    <row r="933" spans="2:65" s="11" customFormat="1">
      <c r="B933" s="151"/>
      <c r="D933" s="152" t="s">
        <v>160</v>
      </c>
      <c r="E933" s="153" t="s">
        <v>1</v>
      </c>
      <c r="F933" s="154" t="s">
        <v>2532</v>
      </c>
      <c r="H933" s="153" t="s">
        <v>1</v>
      </c>
      <c r="I933" s="155"/>
      <c r="L933" s="151"/>
      <c r="M933" s="156"/>
      <c r="T933" s="157"/>
      <c r="AT933" s="153" t="s">
        <v>160</v>
      </c>
      <c r="AU933" s="153" t="s">
        <v>89</v>
      </c>
      <c r="AV933" s="11" t="s">
        <v>82</v>
      </c>
      <c r="AW933" s="11" t="s">
        <v>31</v>
      </c>
      <c r="AX933" s="11" t="s">
        <v>76</v>
      </c>
      <c r="AY933" s="153" t="s">
        <v>156</v>
      </c>
    </row>
    <row r="934" spans="2:65" s="11" customFormat="1" ht="22.5">
      <c r="B934" s="151"/>
      <c r="D934" s="152" t="s">
        <v>160</v>
      </c>
      <c r="E934" s="153" t="s">
        <v>1</v>
      </c>
      <c r="F934" s="154" t="s">
        <v>2533</v>
      </c>
      <c r="H934" s="153" t="s">
        <v>1</v>
      </c>
      <c r="I934" s="155"/>
      <c r="L934" s="151"/>
      <c r="M934" s="156"/>
      <c r="T934" s="157"/>
      <c r="AT934" s="153" t="s">
        <v>160</v>
      </c>
      <c r="AU934" s="153" t="s">
        <v>89</v>
      </c>
      <c r="AV934" s="11" t="s">
        <v>82</v>
      </c>
      <c r="AW934" s="11" t="s">
        <v>31</v>
      </c>
      <c r="AX934" s="11" t="s">
        <v>76</v>
      </c>
      <c r="AY934" s="153" t="s">
        <v>156</v>
      </c>
    </row>
    <row r="935" spans="2:65" s="11" customFormat="1">
      <c r="B935" s="151"/>
      <c r="D935" s="152" t="s">
        <v>160</v>
      </c>
      <c r="E935" s="153" t="s">
        <v>1</v>
      </c>
      <c r="F935" s="154" t="s">
        <v>2534</v>
      </c>
      <c r="H935" s="153" t="s">
        <v>1</v>
      </c>
      <c r="I935" s="155"/>
      <c r="L935" s="151"/>
      <c r="M935" s="156"/>
      <c r="T935" s="157"/>
      <c r="AT935" s="153" t="s">
        <v>160</v>
      </c>
      <c r="AU935" s="153" t="s">
        <v>89</v>
      </c>
      <c r="AV935" s="11" t="s">
        <v>82</v>
      </c>
      <c r="AW935" s="11" t="s">
        <v>31</v>
      </c>
      <c r="AX935" s="11" t="s">
        <v>76</v>
      </c>
      <c r="AY935" s="153" t="s">
        <v>156</v>
      </c>
    </row>
    <row r="936" spans="2:65" s="12" customFormat="1">
      <c r="B936" s="158"/>
      <c r="D936" s="152" t="s">
        <v>160</v>
      </c>
      <c r="E936" s="159" t="s">
        <v>1</v>
      </c>
      <c r="F936" s="160" t="s">
        <v>1946</v>
      </c>
      <c r="H936" s="161">
        <v>332</v>
      </c>
      <c r="I936" s="162"/>
      <c r="L936" s="158"/>
      <c r="M936" s="163"/>
      <c r="T936" s="164"/>
      <c r="AT936" s="159" t="s">
        <v>160</v>
      </c>
      <c r="AU936" s="159" t="s">
        <v>89</v>
      </c>
      <c r="AV936" s="12" t="s">
        <v>89</v>
      </c>
      <c r="AW936" s="12" t="s">
        <v>31</v>
      </c>
      <c r="AX936" s="12" t="s">
        <v>76</v>
      </c>
      <c r="AY936" s="159" t="s">
        <v>156</v>
      </c>
    </row>
    <row r="937" spans="2:65" s="13" customFormat="1">
      <c r="B937" s="165"/>
      <c r="D937" s="152" t="s">
        <v>160</v>
      </c>
      <c r="E937" s="166" t="s">
        <v>1</v>
      </c>
      <c r="F937" s="167" t="s">
        <v>161</v>
      </c>
      <c r="H937" s="168">
        <v>332</v>
      </c>
      <c r="I937" s="169"/>
      <c r="L937" s="165"/>
      <c r="M937" s="170"/>
      <c r="T937" s="171"/>
      <c r="AT937" s="166" t="s">
        <v>160</v>
      </c>
      <c r="AU937" s="166" t="s">
        <v>89</v>
      </c>
      <c r="AV937" s="13" t="s">
        <v>155</v>
      </c>
      <c r="AW937" s="13" t="s">
        <v>31</v>
      </c>
      <c r="AX937" s="13" t="s">
        <v>82</v>
      </c>
      <c r="AY937" s="166" t="s">
        <v>156</v>
      </c>
    </row>
    <row r="938" spans="2:65" s="1" customFormat="1" ht="24.2" customHeight="1">
      <c r="B938" s="136"/>
      <c r="C938" s="137" t="s">
        <v>1016</v>
      </c>
      <c r="D938" s="137" t="s">
        <v>157</v>
      </c>
      <c r="E938" s="138" t="s">
        <v>2535</v>
      </c>
      <c r="F938" s="139" t="s">
        <v>2536</v>
      </c>
      <c r="G938" s="140" t="s">
        <v>178</v>
      </c>
      <c r="H938" s="141">
        <v>706.13</v>
      </c>
      <c r="I938" s="142"/>
      <c r="J938" s="143">
        <v>0</v>
      </c>
      <c r="K938" s="144"/>
      <c r="L938" s="32"/>
      <c r="M938" s="145" t="s">
        <v>1</v>
      </c>
      <c r="N938" s="146" t="s">
        <v>42</v>
      </c>
      <c r="P938" s="147">
        <f>O938*H938</f>
        <v>0</v>
      </c>
      <c r="Q938" s="147">
        <v>4.9399999999999999E-3</v>
      </c>
      <c r="R938" s="147">
        <f>Q938*H938</f>
        <v>3.4882822</v>
      </c>
      <c r="S938" s="147">
        <v>0</v>
      </c>
      <c r="T938" s="148">
        <f>S938*H938</f>
        <v>0</v>
      </c>
      <c r="AR938" s="149" t="s">
        <v>155</v>
      </c>
      <c r="AT938" s="149" t="s">
        <v>157</v>
      </c>
      <c r="AU938" s="149" t="s">
        <v>89</v>
      </c>
      <c r="AY938" s="17" t="s">
        <v>156</v>
      </c>
      <c r="BE938" s="150">
        <f>IF(N938="základná",J938,0)</f>
        <v>0</v>
      </c>
      <c r="BF938" s="150">
        <f>IF(N938="znížená",J938,0)</f>
        <v>0</v>
      </c>
      <c r="BG938" s="150">
        <f>IF(N938="zákl. prenesená",J938,0)</f>
        <v>0</v>
      </c>
      <c r="BH938" s="150">
        <f>IF(N938="zníž. prenesená",J938,0)</f>
        <v>0</v>
      </c>
      <c r="BI938" s="150">
        <f>IF(N938="nulová",J938,0)</f>
        <v>0</v>
      </c>
      <c r="BJ938" s="17" t="s">
        <v>89</v>
      </c>
      <c r="BK938" s="150">
        <f>ROUND(I938*H938,2)</f>
        <v>0</v>
      </c>
      <c r="BL938" s="17" t="s">
        <v>155</v>
      </c>
      <c r="BM938" s="149" t="s">
        <v>2537</v>
      </c>
    </row>
    <row r="939" spans="2:65" s="11" customFormat="1">
      <c r="B939" s="151"/>
      <c r="D939" s="152" t="s">
        <v>160</v>
      </c>
      <c r="E939" s="153" t="s">
        <v>1</v>
      </c>
      <c r="F939" s="154" t="s">
        <v>2538</v>
      </c>
      <c r="H939" s="153" t="s">
        <v>1</v>
      </c>
      <c r="I939" s="155"/>
      <c r="L939" s="151"/>
      <c r="M939" s="156"/>
      <c r="T939" s="157"/>
      <c r="AT939" s="153" t="s">
        <v>160</v>
      </c>
      <c r="AU939" s="153" t="s">
        <v>89</v>
      </c>
      <c r="AV939" s="11" t="s">
        <v>82</v>
      </c>
      <c r="AW939" s="11" t="s">
        <v>31</v>
      </c>
      <c r="AX939" s="11" t="s">
        <v>76</v>
      </c>
      <c r="AY939" s="153" t="s">
        <v>156</v>
      </c>
    </row>
    <row r="940" spans="2:65" s="11" customFormat="1">
      <c r="B940" s="151"/>
      <c r="D940" s="152" t="s">
        <v>160</v>
      </c>
      <c r="E940" s="153" t="s">
        <v>1</v>
      </c>
      <c r="F940" s="154" t="s">
        <v>2539</v>
      </c>
      <c r="H940" s="153" t="s">
        <v>1</v>
      </c>
      <c r="I940" s="155"/>
      <c r="L940" s="151"/>
      <c r="M940" s="156"/>
      <c r="T940" s="157"/>
      <c r="AT940" s="153" t="s">
        <v>160</v>
      </c>
      <c r="AU940" s="153" t="s">
        <v>89</v>
      </c>
      <c r="AV940" s="11" t="s">
        <v>82</v>
      </c>
      <c r="AW940" s="11" t="s">
        <v>31</v>
      </c>
      <c r="AX940" s="11" t="s">
        <v>76</v>
      </c>
      <c r="AY940" s="153" t="s">
        <v>156</v>
      </c>
    </row>
    <row r="941" spans="2:65" s="11" customFormat="1" ht="22.5">
      <c r="B941" s="151"/>
      <c r="D941" s="152" t="s">
        <v>160</v>
      </c>
      <c r="E941" s="153" t="s">
        <v>1</v>
      </c>
      <c r="F941" s="154" t="s">
        <v>2533</v>
      </c>
      <c r="H941" s="153" t="s">
        <v>1</v>
      </c>
      <c r="I941" s="155"/>
      <c r="L941" s="151"/>
      <c r="M941" s="156"/>
      <c r="T941" s="157"/>
      <c r="AT941" s="153" t="s">
        <v>160</v>
      </c>
      <c r="AU941" s="153" t="s">
        <v>89</v>
      </c>
      <c r="AV941" s="11" t="s">
        <v>82</v>
      </c>
      <c r="AW941" s="11" t="s">
        <v>31</v>
      </c>
      <c r="AX941" s="11" t="s">
        <v>76</v>
      </c>
      <c r="AY941" s="153" t="s">
        <v>156</v>
      </c>
    </row>
    <row r="942" spans="2:65" s="11" customFormat="1">
      <c r="B942" s="151"/>
      <c r="D942" s="152" t="s">
        <v>160</v>
      </c>
      <c r="E942" s="153" t="s">
        <v>1</v>
      </c>
      <c r="F942" s="154" t="s">
        <v>2534</v>
      </c>
      <c r="H942" s="153" t="s">
        <v>1</v>
      </c>
      <c r="I942" s="155"/>
      <c r="L942" s="151"/>
      <c r="M942" s="156"/>
      <c r="T942" s="157"/>
      <c r="AT942" s="153" t="s">
        <v>160</v>
      </c>
      <c r="AU942" s="153" t="s">
        <v>89</v>
      </c>
      <c r="AV942" s="11" t="s">
        <v>82</v>
      </c>
      <c r="AW942" s="11" t="s">
        <v>31</v>
      </c>
      <c r="AX942" s="11" t="s">
        <v>76</v>
      </c>
      <c r="AY942" s="153" t="s">
        <v>156</v>
      </c>
    </row>
    <row r="943" spans="2:65" s="12" customFormat="1">
      <c r="B943" s="158"/>
      <c r="D943" s="152" t="s">
        <v>160</v>
      </c>
      <c r="E943" s="159" t="s">
        <v>1</v>
      </c>
      <c r="F943" s="160" t="s">
        <v>1896</v>
      </c>
      <c r="H943" s="161">
        <v>706.13</v>
      </c>
      <c r="I943" s="162"/>
      <c r="L943" s="158"/>
      <c r="M943" s="163"/>
      <c r="T943" s="164"/>
      <c r="AT943" s="159" t="s">
        <v>160</v>
      </c>
      <c r="AU943" s="159" t="s">
        <v>89</v>
      </c>
      <c r="AV943" s="12" t="s">
        <v>89</v>
      </c>
      <c r="AW943" s="12" t="s">
        <v>31</v>
      </c>
      <c r="AX943" s="12" t="s">
        <v>76</v>
      </c>
      <c r="AY943" s="159" t="s">
        <v>156</v>
      </c>
    </row>
    <row r="944" spans="2:65" s="13" customFormat="1">
      <c r="B944" s="165"/>
      <c r="D944" s="152" t="s">
        <v>160</v>
      </c>
      <c r="E944" s="166" t="s">
        <v>1</v>
      </c>
      <c r="F944" s="167" t="s">
        <v>161</v>
      </c>
      <c r="H944" s="168">
        <v>706.13</v>
      </c>
      <c r="I944" s="169"/>
      <c r="L944" s="165"/>
      <c r="M944" s="170"/>
      <c r="T944" s="171"/>
      <c r="AT944" s="166" t="s">
        <v>160</v>
      </c>
      <c r="AU944" s="166" t="s">
        <v>89</v>
      </c>
      <c r="AV944" s="13" t="s">
        <v>155</v>
      </c>
      <c r="AW944" s="13" t="s">
        <v>31</v>
      </c>
      <c r="AX944" s="13" t="s">
        <v>82</v>
      </c>
      <c r="AY944" s="166" t="s">
        <v>156</v>
      </c>
    </row>
    <row r="945" spans="2:65" s="1" customFormat="1" ht="24.2" customHeight="1">
      <c r="B945" s="136"/>
      <c r="C945" s="137" t="s">
        <v>1023</v>
      </c>
      <c r="D945" s="137" t="s">
        <v>157</v>
      </c>
      <c r="E945" s="138" t="s">
        <v>2540</v>
      </c>
      <c r="F945" s="139" t="s">
        <v>2541</v>
      </c>
      <c r="G945" s="140" t="s">
        <v>178</v>
      </c>
      <c r="H945" s="141">
        <v>706.13</v>
      </c>
      <c r="I945" s="142"/>
      <c r="J945" s="143">
        <v>0</v>
      </c>
      <c r="K945" s="144"/>
      <c r="L945" s="32"/>
      <c r="M945" s="145" t="s">
        <v>1</v>
      </c>
      <c r="N945" s="146" t="s">
        <v>42</v>
      </c>
      <c r="P945" s="147">
        <f>O945*H945</f>
        <v>0</v>
      </c>
      <c r="Q945" s="147">
        <v>5.1500000000000001E-3</v>
      </c>
      <c r="R945" s="147">
        <f>Q945*H945</f>
        <v>3.6365695000000002</v>
      </c>
      <c r="S945" s="147">
        <v>0</v>
      </c>
      <c r="T945" s="148">
        <f>S945*H945</f>
        <v>0</v>
      </c>
      <c r="AR945" s="149" t="s">
        <v>155</v>
      </c>
      <c r="AT945" s="149" t="s">
        <v>157</v>
      </c>
      <c r="AU945" s="149" t="s">
        <v>89</v>
      </c>
      <c r="AY945" s="17" t="s">
        <v>156</v>
      </c>
      <c r="BE945" s="150">
        <f>IF(N945="základná",J945,0)</f>
        <v>0</v>
      </c>
      <c r="BF945" s="150">
        <f>IF(N945="znížená",J945,0)</f>
        <v>0</v>
      </c>
      <c r="BG945" s="150">
        <f>IF(N945="zákl. prenesená",J945,0)</f>
        <v>0</v>
      </c>
      <c r="BH945" s="150">
        <f>IF(N945="zníž. prenesená",J945,0)</f>
        <v>0</v>
      </c>
      <c r="BI945" s="150">
        <f>IF(N945="nulová",J945,0)</f>
        <v>0</v>
      </c>
      <c r="BJ945" s="17" t="s">
        <v>89</v>
      </c>
      <c r="BK945" s="150">
        <f>ROUND(I945*H945,2)</f>
        <v>0</v>
      </c>
      <c r="BL945" s="17" t="s">
        <v>155</v>
      </c>
      <c r="BM945" s="149" t="s">
        <v>2542</v>
      </c>
    </row>
    <row r="946" spans="2:65" s="12" customFormat="1">
      <c r="B946" s="158"/>
      <c r="D946" s="152" t="s">
        <v>160</v>
      </c>
      <c r="E946" s="159" t="s">
        <v>1</v>
      </c>
      <c r="F946" s="160" t="s">
        <v>1896</v>
      </c>
      <c r="H946" s="161">
        <v>706.13</v>
      </c>
      <c r="I946" s="162"/>
      <c r="L946" s="158"/>
      <c r="M946" s="163"/>
      <c r="T946" s="164"/>
      <c r="AT946" s="159" t="s">
        <v>160</v>
      </c>
      <c r="AU946" s="159" t="s">
        <v>89</v>
      </c>
      <c r="AV946" s="12" t="s">
        <v>89</v>
      </c>
      <c r="AW946" s="12" t="s">
        <v>31</v>
      </c>
      <c r="AX946" s="12" t="s">
        <v>76</v>
      </c>
      <c r="AY946" s="159" t="s">
        <v>156</v>
      </c>
    </row>
    <row r="947" spans="2:65" s="15" customFormat="1">
      <c r="B947" s="193"/>
      <c r="D947" s="152" t="s">
        <v>160</v>
      </c>
      <c r="E947" s="194" t="s">
        <v>1</v>
      </c>
      <c r="F947" s="195" t="s">
        <v>278</v>
      </c>
      <c r="H947" s="196">
        <v>706.13</v>
      </c>
      <c r="I947" s="197"/>
      <c r="L947" s="193"/>
      <c r="M947" s="198"/>
      <c r="T947" s="199"/>
      <c r="AT947" s="194" t="s">
        <v>160</v>
      </c>
      <c r="AU947" s="194" t="s">
        <v>89</v>
      </c>
      <c r="AV947" s="15" t="s">
        <v>163</v>
      </c>
      <c r="AW947" s="15" t="s">
        <v>31</v>
      </c>
      <c r="AX947" s="15" t="s">
        <v>76</v>
      </c>
      <c r="AY947" s="194" t="s">
        <v>156</v>
      </c>
    </row>
    <row r="948" spans="2:65" s="13" customFormat="1">
      <c r="B948" s="165"/>
      <c r="D948" s="152" t="s">
        <v>160</v>
      </c>
      <c r="E948" s="166" t="s">
        <v>1</v>
      </c>
      <c r="F948" s="167" t="s">
        <v>161</v>
      </c>
      <c r="H948" s="168">
        <v>706.13</v>
      </c>
      <c r="I948" s="169"/>
      <c r="L948" s="165"/>
      <c r="M948" s="170"/>
      <c r="T948" s="171"/>
      <c r="AT948" s="166" t="s">
        <v>160</v>
      </c>
      <c r="AU948" s="166" t="s">
        <v>89</v>
      </c>
      <c r="AV948" s="13" t="s">
        <v>155</v>
      </c>
      <c r="AW948" s="13" t="s">
        <v>31</v>
      </c>
      <c r="AX948" s="13" t="s">
        <v>82</v>
      </c>
      <c r="AY948" s="166" t="s">
        <v>156</v>
      </c>
    </row>
    <row r="949" spans="2:65" s="1" customFormat="1" ht="37.9" customHeight="1">
      <c r="B949" s="136"/>
      <c r="C949" s="137" t="s">
        <v>166</v>
      </c>
      <c r="D949" s="137" t="s">
        <v>157</v>
      </c>
      <c r="E949" s="138" t="s">
        <v>2543</v>
      </c>
      <c r="F949" s="139" t="s">
        <v>2544</v>
      </c>
      <c r="G949" s="140" t="s">
        <v>178</v>
      </c>
      <c r="H949" s="141">
        <v>706.13</v>
      </c>
      <c r="I949" s="142"/>
      <c r="J949" s="143">
        <v>0</v>
      </c>
      <c r="K949" s="144"/>
      <c r="L949" s="32"/>
      <c r="M949" s="145" t="s">
        <v>1</v>
      </c>
      <c r="N949" s="146" t="s">
        <v>42</v>
      </c>
      <c r="P949" s="147">
        <f>O949*H949</f>
        <v>0</v>
      </c>
      <c r="Q949" s="147">
        <v>1.3129999999999999E-2</v>
      </c>
      <c r="R949" s="147">
        <f>Q949*H949</f>
        <v>9.2714868999999993</v>
      </c>
      <c r="S949" s="147">
        <v>0</v>
      </c>
      <c r="T949" s="148">
        <f>S949*H949</f>
        <v>0</v>
      </c>
      <c r="AR949" s="149" t="s">
        <v>155</v>
      </c>
      <c r="AT949" s="149" t="s">
        <v>157</v>
      </c>
      <c r="AU949" s="149" t="s">
        <v>89</v>
      </c>
      <c r="AY949" s="17" t="s">
        <v>156</v>
      </c>
      <c r="BE949" s="150">
        <f>IF(N949="základná",J949,0)</f>
        <v>0</v>
      </c>
      <c r="BF949" s="150">
        <f>IF(N949="znížená",J949,0)</f>
        <v>0</v>
      </c>
      <c r="BG949" s="150">
        <f>IF(N949="zákl. prenesená",J949,0)</f>
        <v>0</v>
      </c>
      <c r="BH949" s="150">
        <f>IF(N949="zníž. prenesená",J949,0)</f>
        <v>0</v>
      </c>
      <c r="BI949" s="150">
        <f>IF(N949="nulová",J949,0)</f>
        <v>0</v>
      </c>
      <c r="BJ949" s="17" t="s">
        <v>89</v>
      </c>
      <c r="BK949" s="150">
        <f>ROUND(I949*H949,2)</f>
        <v>0</v>
      </c>
      <c r="BL949" s="17" t="s">
        <v>155</v>
      </c>
      <c r="BM949" s="149" t="s">
        <v>2545</v>
      </c>
    </row>
    <row r="950" spans="2:65" s="11" customFormat="1">
      <c r="B950" s="151"/>
      <c r="D950" s="152" t="s">
        <v>160</v>
      </c>
      <c r="E950" s="153" t="s">
        <v>1</v>
      </c>
      <c r="F950" s="154" t="s">
        <v>2546</v>
      </c>
      <c r="H950" s="153" t="s">
        <v>1</v>
      </c>
      <c r="I950" s="155"/>
      <c r="L950" s="151"/>
      <c r="M950" s="156"/>
      <c r="T950" s="157"/>
      <c r="AT950" s="153" t="s">
        <v>160</v>
      </c>
      <c r="AU950" s="153" t="s">
        <v>89</v>
      </c>
      <c r="AV950" s="11" t="s">
        <v>82</v>
      </c>
      <c r="AW950" s="11" t="s">
        <v>31</v>
      </c>
      <c r="AX950" s="11" t="s">
        <v>76</v>
      </c>
      <c r="AY950" s="153" t="s">
        <v>156</v>
      </c>
    </row>
    <row r="951" spans="2:65" s="11" customFormat="1">
      <c r="B951" s="151"/>
      <c r="D951" s="152" t="s">
        <v>160</v>
      </c>
      <c r="E951" s="153" t="s">
        <v>1</v>
      </c>
      <c r="F951" s="154" t="s">
        <v>2547</v>
      </c>
      <c r="H951" s="153" t="s">
        <v>1</v>
      </c>
      <c r="I951" s="155"/>
      <c r="L951" s="151"/>
      <c r="M951" s="156"/>
      <c r="T951" s="157"/>
      <c r="AT951" s="153" t="s">
        <v>160</v>
      </c>
      <c r="AU951" s="153" t="s">
        <v>89</v>
      </c>
      <c r="AV951" s="11" t="s">
        <v>82</v>
      </c>
      <c r="AW951" s="11" t="s">
        <v>31</v>
      </c>
      <c r="AX951" s="11" t="s">
        <v>76</v>
      </c>
      <c r="AY951" s="153" t="s">
        <v>156</v>
      </c>
    </row>
    <row r="952" spans="2:65" s="11" customFormat="1">
      <c r="B952" s="151"/>
      <c r="D952" s="152" t="s">
        <v>160</v>
      </c>
      <c r="E952" s="153" t="s">
        <v>1</v>
      </c>
      <c r="F952" s="154" t="s">
        <v>2539</v>
      </c>
      <c r="H952" s="153" t="s">
        <v>1</v>
      </c>
      <c r="I952" s="155"/>
      <c r="L952" s="151"/>
      <c r="M952" s="156"/>
      <c r="T952" s="157"/>
      <c r="AT952" s="153" t="s">
        <v>160</v>
      </c>
      <c r="AU952" s="153" t="s">
        <v>89</v>
      </c>
      <c r="AV952" s="11" t="s">
        <v>82</v>
      </c>
      <c r="AW952" s="11" t="s">
        <v>31</v>
      </c>
      <c r="AX952" s="11" t="s">
        <v>76</v>
      </c>
      <c r="AY952" s="153" t="s">
        <v>156</v>
      </c>
    </row>
    <row r="953" spans="2:65" s="11" customFormat="1" ht="22.5">
      <c r="B953" s="151"/>
      <c r="D953" s="152" t="s">
        <v>160</v>
      </c>
      <c r="E953" s="153" t="s">
        <v>1</v>
      </c>
      <c r="F953" s="154" t="s">
        <v>2548</v>
      </c>
      <c r="H953" s="153" t="s">
        <v>1</v>
      </c>
      <c r="I953" s="155"/>
      <c r="L953" s="151"/>
      <c r="M953" s="156"/>
      <c r="T953" s="157"/>
      <c r="AT953" s="153" t="s">
        <v>160</v>
      </c>
      <c r="AU953" s="153" t="s">
        <v>89</v>
      </c>
      <c r="AV953" s="11" t="s">
        <v>82</v>
      </c>
      <c r="AW953" s="11" t="s">
        <v>31</v>
      </c>
      <c r="AX953" s="11" t="s">
        <v>76</v>
      </c>
      <c r="AY953" s="153" t="s">
        <v>156</v>
      </c>
    </row>
    <row r="954" spans="2:65" s="11" customFormat="1">
      <c r="B954" s="151"/>
      <c r="D954" s="152" t="s">
        <v>160</v>
      </c>
      <c r="E954" s="153" t="s">
        <v>1</v>
      </c>
      <c r="F954" s="154" t="s">
        <v>2549</v>
      </c>
      <c r="H954" s="153" t="s">
        <v>1</v>
      </c>
      <c r="I954" s="155"/>
      <c r="L954" s="151"/>
      <c r="M954" s="156"/>
      <c r="T954" s="157"/>
      <c r="AT954" s="153" t="s">
        <v>160</v>
      </c>
      <c r="AU954" s="153" t="s">
        <v>89</v>
      </c>
      <c r="AV954" s="11" t="s">
        <v>82</v>
      </c>
      <c r="AW954" s="11" t="s">
        <v>31</v>
      </c>
      <c r="AX954" s="11" t="s">
        <v>76</v>
      </c>
      <c r="AY954" s="153" t="s">
        <v>156</v>
      </c>
    </row>
    <row r="955" spans="2:65" s="11" customFormat="1">
      <c r="B955" s="151"/>
      <c r="D955" s="152" t="s">
        <v>160</v>
      </c>
      <c r="E955" s="153" t="s">
        <v>1</v>
      </c>
      <c r="F955" s="154" t="s">
        <v>2534</v>
      </c>
      <c r="H955" s="153" t="s">
        <v>1</v>
      </c>
      <c r="I955" s="155"/>
      <c r="L955" s="151"/>
      <c r="M955" s="156"/>
      <c r="T955" s="157"/>
      <c r="AT955" s="153" t="s">
        <v>160</v>
      </c>
      <c r="AU955" s="153" t="s">
        <v>89</v>
      </c>
      <c r="AV955" s="11" t="s">
        <v>82</v>
      </c>
      <c r="AW955" s="11" t="s">
        <v>31</v>
      </c>
      <c r="AX955" s="11" t="s">
        <v>76</v>
      </c>
      <c r="AY955" s="153" t="s">
        <v>156</v>
      </c>
    </row>
    <row r="956" spans="2:65" s="11" customFormat="1">
      <c r="B956" s="151"/>
      <c r="D956" s="152" t="s">
        <v>160</v>
      </c>
      <c r="E956" s="153" t="s">
        <v>1</v>
      </c>
      <c r="F956" s="154" t="s">
        <v>2063</v>
      </c>
      <c r="H956" s="153" t="s">
        <v>1</v>
      </c>
      <c r="I956" s="155"/>
      <c r="L956" s="151"/>
      <c r="M956" s="156"/>
      <c r="T956" s="157"/>
      <c r="AT956" s="153" t="s">
        <v>160</v>
      </c>
      <c r="AU956" s="153" t="s">
        <v>89</v>
      </c>
      <c r="AV956" s="11" t="s">
        <v>82</v>
      </c>
      <c r="AW956" s="11" t="s">
        <v>31</v>
      </c>
      <c r="AX956" s="11" t="s">
        <v>76</v>
      </c>
      <c r="AY956" s="153" t="s">
        <v>156</v>
      </c>
    </row>
    <row r="957" spans="2:65" s="12" customFormat="1">
      <c r="B957" s="158"/>
      <c r="D957" s="152" t="s">
        <v>160</v>
      </c>
      <c r="E957" s="159" t="s">
        <v>1</v>
      </c>
      <c r="F957" s="160" t="s">
        <v>2064</v>
      </c>
      <c r="H957" s="161">
        <v>7.4749999999999996</v>
      </c>
      <c r="I957" s="162"/>
      <c r="L957" s="158"/>
      <c r="M957" s="163"/>
      <c r="T957" s="164"/>
      <c r="AT957" s="159" t="s">
        <v>160</v>
      </c>
      <c r="AU957" s="159" t="s">
        <v>89</v>
      </c>
      <c r="AV957" s="12" t="s">
        <v>89</v>
      </c>
      <c r="AW957" s="12" t="s">
        <v>31</v>
      </c>
      <c r="AX957" s="12" t="s">
        <v>76</v>
      </c>
      <c r="AY957" s="159" t="s">
        <v>156</v>
      </c>
    </row>
    <row r="958" spans="2:65" s="12" customFormat="1">
      <c r="B958" s="158"/>
      <c r="D958" s="152" t="s">
        <v>160</v>
      </c>
      <c r="E958" s="159" t="s">
        <v>1</v>
      </c>
      <c r="F958" s="160" t="s">
        <v>2065</v>
      </c>
      <c r="H958" s="161">
        <v>4.875</v>
      </c>
      <c r="I958" s="162"/>
      <c r="L958" s="158"/>
      <c r="M958" s="163"/>
      <c r="T958" s="164"/>
      <c r="AT958" s="159" t="s">
        <v>160</v>
      </c>
      <c r="AU958" s="159" t="s">
        <v>89</v>
      </c>
      <c r="AV958" s="12" t="s">
        <v>89</v>
      </c>
      <c r="AW958" s="12" t="s">
        <v>31</v>
      </c>
      <c r="AX958" s="12" t="s">
        <v>76</v>
      </c>
      <c r="AY958" s="159" t="s">
        <v>156</v>
      </c>
    </row>
    <row r="959" spans="2:65" s="12" customFormat="1">
      <c r="B959" s="158"/>
      <c r="D959" s="152" t="s">
        <v>160</v>
      </c>
      <c r="E959" s="159" t="s">
        <v>1</v>
      </c>
      <c r="F959" s="160" t="s">
        <v>2066</v>
      </c>
      <c r="H959" s="161">
        <v>7.4749999999999996</v>
      </c>
      <c r="I959" s="162"/>
      <c r="L959" s="158"/>
      <c r="M959" s="163"/>
      <c r="T959" s="164"/>
      <c r="AT959" s="159" t="s">
        <v>160</v>
      </c>
      <c r="AU959" s="159" t="s">
        <v>89</v>
      </c>
      <c r="AV959" s="12" t="s">
        <v>89</v>
      </c>
      <c r="AW959" s="12" t="s">
        <v>31</v>
      </c>
      <c r="AX959" s="12" t="s">
        <v>76</v>
      </c>
      <c r="AY959" s="159" t="s">
        <v>156</v>
      </c>
    </row>
    <row r="960" spans="2:65" s="12" customFormat="1">
      <c r="B960" s="158"/>
      <c r="D960" s="152" t="s">
        <v>160</v>
      </c>
      <c r="E960" s="159" t="s">
        <v>1</v>
      </c>
      <c r="F960" s="160" t="s">
        <v>2067</v>
      </c>
      <c r="H960" s="161">
        <v>4.875</v>
      </c>
      <c r="I960" s="162"/>
      <c r="L960" s="158"/>
      <c r="M960" s="163"/>
      <c r="T960" s="164"/>
      <c r="AT960" s="159" t="s">
        <v>160</v>
      </c>
      <c r="AU960" s="159" t="s">
        <v>89</v>
      </c>
      <c r="AV960" s="12" t="s">
        <v>89</v>
      </c>
      <c r="AW960" s="12" t="s">
        <v>31</v>
      </c>
      <c r="AX960" s="12" t="s">
        <v>76</v>
      </c>
      <c r="AY960" s="159" t="s">
        <v>156</v>
      </c>
    </row>
    <row r="961" spans="2:65" s="12" customFormat="1">
      <c r="B961" s="158"/>
      <c r="D961" s="152" t="s">
        <v>160</v>
      </c>
      <c r="E961" s="159" t="s">
        <v>1</v>
      </c>
      <c r="F961" s="160" t="s">
        <v>2068</v>
      </c>
      <c r="H961" s="161">
        <v>7.4749999999999996</v>
      </c>
      <c r="I961" s="162"/>
      <c r="L961" s="158"/>
      <c r="M961" s="163"/>
      <c r="T961" s="164"/>
      <c r="AT961" s="159" t="s">
        <v>160</v>
      </c>
      <c r="AU961" s="159" t="s">
        <v>89</v>
      </c>
      <c r="AV961" s="12" t="s">
        <v>89</v>
      </c>
      <c r="AW961" s="12" t="s">
        <v>31</v>
      </c>
      <c r="AX961" s="12" t="s">
        <v>76</v>
      </c>
      <c r="AY961" s="159" t="s">
        <v>156</v>
      </c>
    </row>
    <row r="962" spans="2:65" s="12" customFormat="1">
      <c r="B962" s="158"/>
      <c r="D962" s="152" t="s">
        <v>160</v>
      </c>
      <c r="E962" s="159" t="s">
        <v>1</v>
      </c>
      <c r="F962" s="160" t="s">
        <v>2069</v>
      </c>
      <c r="H962" s="161">
        <v>4.875</v>
      </c>
      <c r="I962" s="162"/>
      <c r="L962" s="158"/>
      <c r="M962" s="163"/>
      <c r="T962" s="164"/>
      <c r="AT962" s="159" t="s">
        <v>160</v>
      </c>
      <c r="AU962" s="159" t="s">
        <v>89</v>
      </c>
      <c r="AV962" s="12" t="s">
        <v>89</v>
      </c>
      <c r="AW962" s="12" t="s">
        <v>31</v>
      </c>
      <c r="AX962" s="12" t="s">
        <v>76</v>
      </c>
      <c r="AY962" s="159" t="s">
        <v>156</v>
      </c>
    </row>
    <row r="963" spans="2:65" s="11" customFormat="1">
      <c r="B963" s="151"/>
      <c r="D963" s="152" t="s">
        <v>160</v>
      </c>
      <c r="E963" s="153" t="s">
        <v>1</v>
      </c>
      <c r="F963" s="154" t="s">
        <v>2550</v>
      </c>
      <c r="H963" s="153" t="s">
        <v>1</v>
      </c>
      <c r="I963" s="155"/>
      <c r="L963" s="151"/>
      <c r="M963" s="156"/>
      <c r="T963" s="157"/>
      <c r="AT963" s="153" t="s">
        <v>160</v>
      </c>
      <c r="AU963" s="153" t="s">
        <v>89</v>
      </c>
      <c r="AV963" s="11" t="s">
        <v>82</v>
      </c>
      <c r="AW963" s="11" t="s">
        <v>31</v>
      </c>
      <c r="AX963" s="11" t="s">
        <v>76</v>
      </c>
      <c r="AY963" s="153" t="s">
        <v>156</v>
      </c>
    </row>
    <row r="964" spans="2:65" s="12" customFormat="1">
      <c r="B964" s="158"/>
      <c r="D964" s="152" t="s">
        <v>160</v>
      </c>
      <c r="E964" s="159" t="s">
        <v>1</v>
      </c>
      <c r="F964" s="160" t="s">
        <v>2551</v>
      </c>
      <c r="H964" s="161">
        <v>98.245999999999995</v>
      </c>
      <c r="I964" s="162"/>
      <c r="L964" s="158"/>
      <c r="M964" s="163"/>
      <c r="T964" s="164"/>
      <c r="AT964" s="159" t="s">
        <v>160</v>
      </c>
      <c r="AU964" s="159" t="s">
        <v>89</v>
      </c>
      <c r="AV964" s="12" t="s">
        <v>89</v>
      </c>
      <c r="AW964" s="12" t="s">
        <v>31</v>
      </c>
      <c r="AX964" s="12" t="s">
        <v>76</v>
      </c>
      <c r="AY964" s="159" t="s">
        <v>156</v>
      </c>
    </row>
    <row r="965" spans="2:65" s="11" customFormat="1">
      <c r="B965" s="151"/>
      <c r="D965" s="152" t="s">
        <v>160</v>
      </c>
      <c r="E965" s="153" t="s">
        <v>1</v>
      </c>
      <c r="F965" s="154" t="s">
        <v>2552</v>
      </c>
      <c r="H965" s="153" t="s">
        <v>1</v>
      </c>
      <c r="I965" s="155"/>
      <c r="L965" s="151"/>
      <c r="M965" s="156"/>
      <c r="T965" s="157"/>
      <c r="AT965" s="153" t="s">
        <v>160</v>
      </c>
      <c r="AU965" s="153" t="s">
        <v>89</v>
      </c>
      <c r="AV965" s="11" t="s">
        <v>82</v>
      </c>
      <c r="AW965" s="11" t="s">
        <v>31</v>
      </c>
      <c r="AX965" s="11" t="s">
        <v>76</v>
      </c>
      <c r="AY965" s="153" t="s">
        <v>156</v>
      </c>
    </row>
    <row r="966" spans="2:65" s="12" customFormat="1">
      <c r="B966" s="158"/>
      <c r="D966" s="152" t="s">
        <v>160</v>
      </c>
      <c r="E966" s="159" t="s">
        <v>1</v>
      </c>
      <c r="F966" s="160" t="s">
        <v>2553</v>
      </c>
      <c r="H966" s="161">
        <v>150.482</v>
      </c>
      <c r="I966" s="162"/>
      <c r="L966" s="158"/>
      <c r="M966" s="163"/>
      <c r="T966" s="164"/>
      <c r="AT966" s="159" t="s">
        <v>160</v>
      </c>
      <c r="AU966" s="159" t="s">
        <v>89</v>
      </c>
      <c r="AV966" s="12" t="s">
        <v>89</v>
      </c>
      <c r="AW966" s="12" t="s">
        <v>31</v>
      </c>
      <c r="AX966" s="12" t="s">
        <v>76</v>
      </c>
      <c r="AY966" s="159" t="s">
        <v>156</v>
      </c>
    </row>
    <row r="967" spans="2:65" s="12" customFormat="1">
      <c r="B967" s="158"/>
      <c r="D967" s="152" t="s">
        <v>160</v>
      </c>
      <c r="E967" s="159" t="s">
        <v>1</v>
      </c>
      <c r="F967" s="160" t="s">
        <v>2554</v>
      </c>
      <c r="H967" s="161">
        <v>82.352000000000004</v>
      </c>
      <c r="I967" s="162"/>
      <c r="L967" s="158"/>
      <c r="M967" s="163"/>
      <c r="T967" s="164"/>
      <c r="AT967" s="159" t="s">
        <v>160</v>
      </c>
      <c r="AU967" s="159" t="s">
        <v>89</v>
      </c>
      <c r="AV967" s="12" t="s">
        <v>89</v>
      </c>
      <c r="AW967" s="12" t="s">
        <v>31</v>
      </c>
      <c r="AX967" s="12" t="s">
        <v>76</v>
      </c>
      <c r="AY967" s="159" t="s">
        <v>156</v>
      </c>
    </row>
    <row r="968" spans="2:65" s="12" customFormat="1">
      <c r="B968" s="158"/>
      <c r="D968" s="152" t="s">
        <v>160</v>
      </c>
      <c r="E968" s="159" t="s">
        <v>1</v>
      </c>
      <c r="F968" s="160" t="s">
        <v>2555</v>
      </c>
      <c r="H968" s="161">
        <v>338</v>
      </c>
      <c r="I968" s="162"/>
      <c r="L968" s="158"/>
      <c r="M968" s="163"/>
      <c r="T968" s="164"/>
      <c r="AT968" s="159" t="s">
        <v>160</v>
      </c>
      <c r="AU968" s="159" t="s">
        <v>89</v>
      </c>
      <c r="AV968" s="12" t="s">
        <v>89</v>
      </c>
      <c r="AW968" s="12" t="s">
        <v>31</v>
      </c>
      <c r="AX968" s="12" t="s">
        <v>76</v>
      </c>
      <c r="AY968" s="159" t="s">
        <v>156</v>
      </c>
    </row>
    <row r="969" spans="2:65" s="15" customFormat="1">
      <c r="B969" s="193"/>
      <c r="D969" s="152" t="s">
        <v>160</v>
      </c>
      <c r="E969" s="194" t="s">
        <v>1896</v>
      </c>
      <c r="F969" s="195" t="s">
        <v>2556</v>
      </c>
      <c r="H969" s="196">
        <v>706.13</v>
      </c>
      <c r="I969" s="197"/>
      <c r="L969" s="193"/>
      <c r="M969" s="198"/>
      <c r="T969" s="199"/>
      <c r="AT969" s="194" t="s">
        <v>160</v>
      </c>
      <c r="AU969" s="194" t="s">
        <v>89</v>
      </c>
      <c r="AV969" s="15" t="s">
        <v>163</v>
      </c>
      <c r="AW969" s="15" t="s">
        <v>31</v>
      </c>
      <c r="AX969" s="15" t="s">
        <v>76</v>
      </c>
      <c r="AY969" s="194" t="s">
        <v>156</v>
      </c>
    </row>
    <row r="970" spans="2:65" s="13" customFormat="1">
      <c r="B970" s="165"/>
      <c r="D970" s="152" t="s">
        <v>160</v>
      </c>
      <c r="E970" s="166" t="s">
        <v>1</v>
      </c>
      <c r="F970" s="167" t="s">
        <v>161</v>
      </c>
      <c r="H970" s="168">
        <v>706.13</v>
      </c>
      <c r="I970" s="169"/>
      <c r="L970" s="165"/>
      <c r="M970" s="170"/>
      <c r="T970" s="171"/>
      <c r="AT970" s="166" t="s">
        <v>160</v>
      </c>
      <c r="AU970" s="166" t="s">
        <v>89</v>
      </c>
      <c r="AV970" s="13" t="s">
        <v>155</v>
      </c>
      <c r="AW970" s="13" t="s">
        <v>31</v>
      </c>
      <c r="AX970" s="13" t="s">
        <v>82</v>
      </c>
      <c r="AY970" s="166" t="s">
        <v>156</v>
      </c>
    </row>
    <row r="971" spans="2:65" s="1" customFormat="1" ht="24.2" customHeight="1">
      <c r="B971" s="136"/>
      <c r="C971" s="137" t="s">
        <v>1036</v>
      </c>
      <c r="D971" s="137" t="s">
        <v>157</v>
      </c>
      <c r="E971" s="138" t="s">
        <v>2557</v>
      </c>
      <c r="F971" s="139" t="s">
        <v>2558</v>
      </c>
      <c r="G971" s="140" t="s">
        <v>178</v>
      </c>
      <c r="H971" s="141">
        <v>382</v>
      </c>
      <c r="I971" s="142"/>
      <c r="J971" s="143">
        <v>0</v>
      </c>
      <c r="K971" s="144"/>
      <c r="L971" s="32"/>
      <c r="M971" s="145" t="s">
        <v>1</v>
      </c>
      <c r="N971" s="146" t="s">
        <v>42</v>
      </c>
      <c r="P971" s="147">
        <f>O971*H971</f>
        <v>0</v>
      </c>
      <c r="Q971" s="147">
        <v>1.89E-3</v>
      </c>
      <c r="R971" s="147">
        <f>Q971*H971</f>
        <v>0.72197999999999996</v>
      </c>
      <c r="S971" s="147">
        <v>0</v>
      </c>
      <c r="T971" s="148">
        <f>S971*H971</f>
        <v>0</v>
      </c>
      <c r="AR971" s="149" t="s">
        <v>155</v>
      </c>
      <c r="AT971" s="149" t="s">
        <v>157</v>
      </c>
      <c r="AU971" s="149" t="s">
        <v>89</v>
      </c>
      <c r="AY971" s="17" t="s">
        <v>156</v>
      </c>
      <c r="BE971" s="150">
        <f>IF(N971="základná",J971,0)</f>
        <v>0</v>
      </c>
      <c r="BF971" s="150">
        <f>IF(N971="znížená",J971,0)</f>
        <v>0</v>
      </c>
      <c r="BG971" s="150">
        <f>IF(N971="zákl. prenesená",J971,0)</f>
        <v>0</v>
      </c>
      <c r="BH971" s="150">
        <f>IF(N971="zníž. prenesená",J971,0)</f>
        <v>0</v>
      </c>
      <c r="BI971" s="150">
        <f>IF(N971="nulová",J971,0)</f>
        <v>0</v>
      </c>
      <c r="BJ971" s="17" t="s">
        <v>89</v>
      </c>
      <c r="BK971" s="150">
        <f>ROUND(I971*H971,2)</f>
        <v>0</v>
      </c>
      <c r="BL971" s="17" t="s">
        <v>155</v>
      </c>
      <c r="BM971" s="149" t="s">
        <v>2559</v>
      </c>
    </row>
    <row r="972" spans="2:65" s="11" customFormat="1">
      <c r="B972" s="151"/>
      <c r="D972" s="152" t="s">
        <v>160</v>
      </c>
      <c r="E972" s="153" t="s">
        <v>1</v>
      </c>
      <c r="F972" s="154" t="s">
        <v>2560</v>
      </c>
      <c r="H972" s="153" t="s">
        <v>1</v>
      </c>
      <c r="I972" s="155"/>
      <c r="L972" s="151"/>
      <c r="M972" s="156"/>
      <c r="T972" s="157"/>
      <c r="AT972" s="153" t="s">
        <v>160</v>
      </c>
      <c r="AU972" s="153" t="s">
        <v>89</v>
      </c>
      <c r="AV972" s="11" t="s">
        <v>82</v>
      </c>
      <c r="AW972" s="11" t="s">
        <v>31</v>
      </c>
      <c r="AX972" s="11" t="s">
        <v>76</v>
      </c>
      <c r="AY972" s="153" t="s">
        <v>156</v>
      </c>
    </row>
    <row r="973" spans="2:65" s="11" customFormat="1">
      <c r="B973" s="151"/>
      <c r="D973" s="152" t="s">
        <v>160</v>
      </c>
      <c r="E973" s="153" t="s">
        <v>1</v>
      </c>
      <c r="F973" s="154" t="s">
        <v>2561</v>
      </c>
      <c r="H973" s="153" t="s">
        <v>1</v>
      </c>
      <c r="I973" s="155"/>
      <c r="L973" s="151"/>
      <c r="M973" s="156"/>
      <c r="T973" s="157"/>
      <c r="AT973" s="153" t="s">
        <v>160</v>
      </c>
      <c r="AU973" s="153" t="s">
        <v>89</v>
      </c>
      <c r="AV973" s="11" t="s">
        <v>82</v>
      </c>
      <c r="AW973" s="11" t="s">
        <v>31</v>
      </c>
      <c r="AX973" s="11" t="s">
        <v>76</v>
      </c>
      <c r="AY973" s="153" t="s">
        <v>156</v>
      </c>
    </row>
    <row r="974" spans="2:65" s="12" customFormat="1">
      <c r="B974" s="158"/>
      <c r="D974" s="152" t="s">
        <v>160</v>
      </c>
      <c r="E974" s="159" t="s">
        <v>1</v>
      </c>
      <c r="F974" s="160" t="s">
        <v>1951</v>
      </c>
      <c r="H974" s="161">
        <v>382</v>
      </c>
      <c r="I974" s="162"/>
      <c r="L974" s="158"/>
      <c r="M974" s="163"/>
      <c r="T974" s="164"/>
      <c r="AT974" s="159" t="s">
        <v>160</v>
      </c>
      <c r="AU974" s="159" t="s">
        <v>89</v>
      </c>
      <c r="AV974" s="12" t="s">
        <v>89</v>
      </c>
      <c r="AW974" s="12" t="s">
        <v>31</v>
      </c>
      <c r="AX974" s="12" t="s">
        <v>76</v>
      </c>
      <c r="AY974" s="159" t="s">
        <v>156</v>
      </c>
    </row>
    <row r="975" spans="2:65" s="15" customFormat="1">
      <c r="B975" s="193"/>
      <c r="D975" s="152" t="s">
        <v>160</v>
      </c>
      <c r="E975" s="194" t="s">
        <v>1</v>
      </c>
      <c r="F975" s="195" t="s">
        <v>278</v>
      </c>
      <c r="H975" s="196">
        <v>382</v>
      </c>
      <c r="I975" s="197"/>
      <c r="L975" s="193"/>
      <c r="M975" s="198"/>
      <c r="T975" s="199"/>
      <c r="AT975" s="194" t="s">
        <v>160</v>
      </c>
      <c r="AU975" s="194" t="s">
        <v>89</v>
      </c>
      <c r="AV975" s="15" t="s">
        <v>163</v>
      </c>
      <c r="AW975" s="15" t="s">
        <v>31</v>
      </c>
      <c r="AX975" s="15" t="s">
        <v>76</v>
      </c>
      <c r="AY975" s="194" t="s">
        <v>156</v>
      </c>
    </row>
    <row r="976" spans="2:65" s="13" customFormat="1">
      <c r="B976" s="165"/>
      <c r="D976" s="152" t="s">
        <v>160</v>
      </c>
      <c r="E976" s="166" t="s">
        <v>1</v>
      </c>
      <c r="F976" s="167" t="s">
        <v>161</v>
      </c>
      <c r="H976" s="168">
        <v>382</v>
      </c>
      <c r="I976" s="169"/>
      <c r="L976" s="165"/>
      <c r="M976" s="170"/>
      <c r="T976" s="171"/>
      <c r="AT976" s="166" t="s">
        <v>160</v>
      </c>
      <c r="AU976" s="166" t="s">
        <v>89</v>
      </c>
      <c r="AV976" s="13" t="s">
        <v>155</v>
      </c>
      <c r="AW976" s="13" t="s">
        <v>31</v>
      </c>
      <c r="AX976" s="13" t="s">
        <v>82</v>
      </c>
      <c r="AY976" s="166" t="s">
        <v>156</v>
      </c>
    </row>
    <row r="977" spans="2:65" s="1" customFormat="1" ht="24.2" customHeight="1">
      <c r="B977" s="136"/>
      <c r="C977" s="137" t="s">
        <v>1086</v>
      </c>
      <c r="D977" s="137" t="s">
        <v>157</v>
      </c>
      <c r="E977" s="138" t="s">
        <v>2562</v>
      </c>
      <c r="F977" s="139" t="s">
        <v>2563</v>
      </c>
      <c r="G977" s="140" t="s">
        <v>178</v>
      </c>
      <c r="H977" s="141">
        <v>68</v>
      </c>
      <c r="I977" s="142"/>
      <c r="J977" s="143">
        <v>0</v>
      </c>
      <c r="K977" s="144"/>
      <c r="L977" s="32"/>
      <c r="M977" s="145" t="s">
        <v>1</v>
      </c>
      <c r="N977" s="146" t="s">
        <v>42</v>
      </c>
      <c r="P977" s="147">
        <f>O977*H977</f>
        <v>0</v>
      </c>
      <c r="Q977" s="147">
        <v>2.8400000000000001E-3</v>
      </c>
      <c r="R977" s="147">
        <f>Q977*H977</f>
        <v>0.19312000000000001</v>
      </c>
      <c r="S977" s="147">
        <v>0</v>
      </c>
      <c r="T977" s="148">
        <f>S977*H977</f>
        <v>0</v>
      </c>
      <c r="AR977" s="149" t="s">
        <v>155</v>
      </c>
      <c r="AT977" s="149" t="s">
        <v>157</v>
      </c>
      <c r="AU977" s="149" t="s">
        <v>89</v>
      </c>
      <c r="AY977" s="17" t="s">
        <v>156</v>
      </c>
      <c r="BE977" s="150">
        <f>IF(N977="základná",J977,0)</f>
        <v>0</v>
      </c>
      <c r="BF977" s="150">
        <f>IF(N977="znížená",J977,0)</f>
        <v>0</v>
      </c>
      <c r="BG977" s="150">
        <f>IF(N977="zákl. prenesená",J977,0)</f>
        <v>0</v>
      </c>
      <c r="BH977" s="150">
        <f>IF(N977="zníž. prenesená",J977,0)</f>
        <v>0</v>
      </c>
      <c r="BI977" s="150">
        <f>IF(N977="nulová",J977,0)</f>
        <v>0</v>
      </c>
      <c r="BJ977" s="17" t="s">
        <v>89</v>
      </c>
      <c r="BK977" s="150">
        <f>ROUND(I977*H977,2)</f>
        <v>0</v>
      </c>
      <c r="BL977" s="17" t="s">
        <v>155</v>
      </c>
      <c r="BM977" s="149" t="s">
        <v>2564</v>
      </c>
    </row>
    <row r="978" spans="2:65" s="11" customFormat="1">
      <c r="B978" s="151"/>
      <c r="D978" s="152" t="s">
        <v>160</v>
      </c>
      <c r="E978" s="153" t="s">
        <v>1</v>
      </c>
      <c r="F978" s="154" t="s">
        <v>2565</v>
      </c>
      <c r="H978" s="153" t="s">
        <v>1</v>
      </c>
      <c r="I978" s="155"/>
      <c r="L978" s="151"/>
      <c r="M978" s="156"/>
      <c r="T978" s="157"/>
      <c r="AT978" s="153" t="s">
        <v>160</v>
      </c>
      <c r="AU978" s="153" t="s">
        <v>89</v>
      </c>
      <c r="AV978" s="11" t="s">
        <v>82</v>
      </c>
      <c r="AW978" s="11" t="s">
        <v>31</v>
      </c>
      <c r="AX978" s="11" t="s">
        <v>76</v>
      </c>
      <c r="AY978" s="153" t="s">
        <v>156</v>
      </c>
    </row>
    <row r="979" spans="2:65" s="11" customFormat="1">
      <c r="B979" s="151"/>
      <c r="D979" s="152" t="s">
        <v>160</v>
      </c>
      <c r="E979" s="153" t="s">
        <v>1</v>
      </c>
      <c r="F979" s="154" t="s">
        <v>2566</v>
      </c>
      <c r="H979" s="153" t="s">
        <v>1</v>
      </c>
      <c r="I979" s="155"/>
      <c r="L979" s="151"/>
      <c r="M979" s="156"/>
      <c r="T979" s="157"/>
      <c r="AT979" s="153" t="s">
        <v>160</v>
      </c>
      <c r="AU979" s="153" t="s">
        <v>89</v>
      </c>
      <c r="AV979" s="11" t="s">
        <v>82</v>
      </c>
      <c r="AW979" s="11" t="s">
        <v>31</v>
      </c>
      <c r="AX979" s="11" t="s">
        <v>76</v>
      </c>
      <c r="AY979" s="153" t="s">
        <v>156</v>
      </c>
    </row>
    <row r="980" spans="2:65" s="11" customFormat="1">
      <c r="B980" s="151"/>
      <c r="D980" s="152" t="s">
        <v>160</v>
      </c>
      <c r="E980" s="153" t="s">
        <v>1</v>
      </c>
      <c r="F980" s="154" t="s">
        <v>2567</v>
      </c>
      <c r="H980" s="153" t="s">
        <v>1</v>
      </c>
      <c r="I980" s="155"/>
      <c r="L980" s="151"/>
      <c r="M980" s="156"/>
      <c r="T980" s="157"/>
      <c r="AT980" s="153" t="s">
        <v>160</v>
      </c>
      <c r="AU980" s="153" t="s">
        <v>89</v>
      </c>
      <c r="AV980" s="11" t="s">
        <v>82</v>
      </c>
      <c r="AW980" s="11" t="s">
        <v>31</v>
      </c>
      <c r="AX980" s="11" t="s">
        <v>76</v>
      </c>
      <c r="AY980" s="153" t="s">
        <v>156</v>
      </c>
    </row>
    <row r="981" spans="2:65" s="11" customFormat="1">
      <c r="B981" s="151"/>
      <c r="D981" s="152" t="s">
        <v>160</v>
      </c>
      <c r="E981" s="153" t="s">
        <v>1</v>
      </c>
      <c r="F981" s="154" t="s">
        <v>2568</v>
      </c>
      <c r="H981" s="153" t="s">
        <v>1</v>
      </c>
      <c r="I981" s="155"/>
      <c r="L981" s="151"/>
      <c r="M981" s="156"/>
      <c r="T981" s="157"/>
      <c r="AT981" s="153" t="s">
        <v>160</v>
      </c>
      <c r="AU981" s="153" t="s">
        <v>89</v>
      </c>
      <c r="AV981" s="11" t="s">
        <v>82</v>
      </c>
      <c r="AW981" s="11" t="s">
        <v>31</v>
      </c>
      <c r="AX981" s="11" t="s">
        <v>76</v>
      </c>
      <c r="AY981" s="153" t="s">
        <v>156</v>
      </c>
    </row>
    <row r="982" spans="2:65" s="11" customFormat="1">
      <c r="B982" s="151"/>
      <c r="D982" s="152" t="s">
        <v>160</v>
      </c>
      <c r="E982" s="153" t="s">
        <v>1</v>
      </c>
      <c r="F982" s="154" t="s">
        <v>2569</v>
      </c>
      <c r="H982" s="153" t="s">
        <v>1</v>
      </c>
      <c r="I982" s="155"/>
      <c r="L982" s="151"/>
      <c r="M982" s="156"/>
      <c r="T982" s="157"/>
      <c r="AT982" s="153" t="s">
        <v>160</v>
      </c>
      <c r="AU982" s="153" t="s">
        <v>89</v>
      </c>
      <c r="AV982" s="11" t="s">
        <v>82</v>
      </c>
      <c r="AW982" s="11" t="s">
        <v>31</v>
      </c>
      <c r="AX982" s="11" t="s">
        <v>76</v>
      </c>
      <c r="AY982" s="153" t="s">
        <v>156</v>
      </c>
    </row>
    <row r="983" spans="2:65" s="11" customFormat="1">
      <c r="B983" s="151"/>
      <c r="D983" s="152" t="s">
        <v>160</v>
      </c>
      <c r="E983" s="153" t="s">
        <v>1</v>
      </c>
      <c r="F983" s="154" t="s">
        <v>2570</v>
      </c>
      <c r="H983" s="153" t="s">
        <v>1</v>
      </c>
      <c r="I983" s="155"/>
      <c r="L983" s="151"/>
      <c r="M983" s="156"/>
      <c r="T983" s="157"/>
      <c r="AT983" s="153" t="s">
        <v>160</v>
      </c>
      <c r="AU983" s="153" t="s">
        <v>89</v>
      </c>
      <c r="AV983" s="11" t="s">
        <v>82</v>
      </c>
      <c r="AW983" s="11" t="s">
        <v>31</v>
      </c>
      <c r="AX983" s="11" t="s">
        <v>76</v>
      </c>
      <c r="AY983" s="153" t="s">
        <v>156</v>
      </c>
    </row>
    <row r="984" spans="2:65" s="12" customFormat="1">
      <c r="B984" s="158"/>
      <c r="D984" s="152" t="s">
        <v>160</v>
      </c>
      <c r="E984" s="159" t="s">
        <v>1</v>
      </c>
      <c r="F984" s="160" t="s">
        <v>1949</v>
      </c>
      <c r="H984" s="161">
        <v>68</v>
      </c>
      <c r="I984" s="162"/>
      <c r="L984" s="158"/>
      <c r="M984" s="163"/>
      <c r="T984" s="164"/>
      <c r="AT984" s="159" t="s">
        <v>160</v>
      </c>
      <c r="AU984" s="159" t="s">
        <v>89</v>
      </c>
      <c r="AV984" s="12" t="s">
        <v>89</v>
      </c>
      <c r="AW984" s="12" t="s">
        <v>31</v>
      </c>
      <c r="AX984" s="12" t="s">
        <v>76</v>
      </c>
      <c r="AY984" s="159" t="s">
        <v>156</v>
      </c>
    </row>
    <row r="985" spans="2:65" s="13" customFormat="1">
      <c r="B985" s="165"/>
      <c r="D985" s="152" t="s">
        <v>160</v>
      </c>
      <c r="E985" s="166" t="s">
        <v>1</v>
      </c>
      <c r="F985" s="167" t="s">
        <v>161</v>
      </c>
      <c r="H985" s="168">
        <v>68</v>
      </c>
      <c r="I985" s="169"/>
      <c r="L985" s="165"/>
      <c r="M985" s="170"/>
      <c r="T985" s="171"/>
      <c r="AT985" s="166" t="s">
        <v>160</v>
      </c>
      <c r="AU985" s="166" t="s">
        <v>89</v>
      </c>
      <c r="AV985" s="13" t="s">
        <v>155</v>
      </c>
      <c r="AW985" s="13" t="s">
        <v>31</v>
      </c>
      <c r="AX985" s="13" t="s">
        <v>82</v>
      </c>
      <c r="AY985" s="166" t="s">
        <v>156</v>
      </c>
    </row>
    <row r="986" spans="2:65" s="1" customFormat="1" ht="24.2" customHeight="1">
      <c r="B986" s="136"/>
      <c r="C986" s="137" t="s">
        <v>1119</v>
      </c>
      <c r="D986" s="137" t="s">
        <v>157</v>
      </c>
      <c r="E986" s="138" t="s">
        <v>2571</v>
      </c>
      <c r="F986" s="139" t="s">
        <v>2572</v>
      </c>
      <c r="G986" s="140" t="s">
        <v>178</v>
      </c>
      <c r="H986" s="141">
        <v>186.673</v>
      </c>
      <c r="I986" s="142"/>
      <c r="J986" s="143">
        <v>0</v>
      </c>
      <c r="K986" s="144"/>
      <c r="L986" s="32"/>
      <c r="M986" s="145" t="s">
        <v>1</v>
      </c>
      <c r="N986" s="146" t="s">
        <v>42</v>
      </c>
      <c r="P986" s="147">
        <f>O986*H986</f>
        <v>0</v>
      </c>
      <c r="Q986" s="147">
        <v>4.0000000000000002E-4</v>
      </c>
      <c r="R986" s="147">
        <f>Q986*H986</f>
        <v>7.4669200000000005E-2</v>
      </c>
      <c r="S986" s="147">
        <v>0</v>
      </c>
      <c r="T986" s="148">
        <f>S986*H986</f>
        <v>0</v>
      </c>
      <c r="AR986" s="149" t="s">
        <v>155</v>
      </c>
      <c r="AT986" s="149" t="s">
        <v>157</v>
      </c>
      <c r="AU986" s="149" t="s">
        <v>89</v>
      </c>
      <c r="AY986" s="17" t="s">
        <v>156</v>
      </c>
      <c r="BE986" s="150">
        <f>IF(N986="základná",J986,0)</f>
        <v>0</v>
      </c>
      <c r="BF986" s="150">
        <f>IF(N986="znížená",J986,0)</f>
        <v>0</v>
      </c>
      <c r="BG986" s="150">
        <f>IF(N986="zákl. prenesená",J986,0)</f>
        <v>0</v>
      </c>
      <c r="BH986" s="150">
        <f>IF(N986="zníž. prenesená",J986,0)</f>
        <v>0</v>
      </c>
      <c r="BI986" s="150">
        <f>IF(N986="nulová",J986,0)</f>
        <v>0</v>
      </c>
      <c r="BJ986" s="17" t="s">
        <v>89</v>
      </c>
      <c r="BK986" s="150">
        <f>ROUND(I986*H986,2)</f>
        <v>0</v>
      </c>
      <c r="BL986" s="17" t="s">
        <v>155</v>
      </c>
      <c r="BM986" s="149" t="s">
        <v>2573</v>
      </c>
    </row>
    <row r="987" spans="2:65" s="12" customFormat="1">
      <c r="B987" s="158"/>
      <c r="D987" s="152" t="s">
        <v>160</v>
      </c>
      <c r="E987" s="159" t="s">
        <v>1</v>
      </c>
      <c r="F987" s="160" t="s">
        <v>1893</v>
      </c>
      <c r="H987" s="161">
        <v>13.86</v>
      </c>
      <c r="I987" s="162"/>
      <c r="L987" s="158"/>
      <c r="M987" s="163"/>
      <c r="T987" s="164"/>
      <c r="AT987" s="159" t="s">
        <v>160</v>
      </c>
      <c r="AU987" s="159" t="s">
        <v>89</v>
      </c>
      <c r="AV987" s="12" t="s">
        <v>89</v>
      </c>
      <c r="AW987" s="12" t="s">
        <v>31</v>
      </c>
      <c r="AX987" s="12" t="s">
        <v>76</v>
      </c>
      <c r="AY987" s="159" t="s">
        <v>156</v>
      </c>
    </row>
    <row r="988" spans="2:65" s="12" customFormat="1">
      <c r="B988" s="158"/>
      <c r="D988" s="152" t="s">
        <v>160</v>
      </c>
      <c r="E988" s="159" t="s">
        <v>1</v>
      </c>
      <c r="F988" s="160" t="s">
        <v>1935</v>
      </c>
      <c r="H988" s="161">
        <v>172.81299999999999</v>
      </c>
      <c r="I988" s="162"/>
      <c r="L988" s="158"/>
      <c r="M988" s="163"/>
      <c r="T988" s="164"/>
      <c r="AT988" s="159" t="s">
        <v>160</v>
      </c>
      <c r="AU988" s="159" t="s">
        <v>89</v>
      </c>
      <c r="AV988" s="12" t="s">
        <v>89</v>
      </c>
      <c r="AW988" s="12" t="s">
        <v>31</v>
      </c>
      <c r="AX988" s="12" t="s">
        <v>76</v>
      </c>
      <c r="AY988" s="159" t="s">
        <v>156</v>
      </c>
    </row>
    <row r="989" spans="2:65" s="13" customFormat="1">
      <c r="B989" s="165"/>
      <c r="D989" s="152" t="s">
        <v>160</v>
      </c>
      <c r="E989" s="166" t="s">
        <v>1</v>
      </c>
      <c r="F989" s="167" t="s">
        <v>161</v>
      </c>
      <c r="H989" s="168">
        <v>186.673</v>
      </c>
      <c r="I989" s="169"/>
      <c r="L989" s="165"/>
      <c r="M989" s="170"/>
      <c r="T989" s="171"/>
      <c r="AT989" s="166" t="s">
        <v>160</v>
      </c>
      <c r="AU989" s="166" t="s">
        <v>89</v>
      </c>
      <c r="AV989" s="13" t="s">
        <v>155</v>
      </c>
      <c r="AW989" s="13" t="s">
        <v>31</v>
      </c>
      <c r="AX989" s="13" t="s">
        <v>82</v>
      </c>
      <c r="AY989" s="166" t="s">
        <v>156</v>
      </c>
    </row>
    <row r="990" spans="2:65" s="1" customFormat="1" ht="33" customHeight="1">
      <c r="B990" s="136"/>
      <c r="C990" s="137" t="s">
        <v>1139</v>
      </c>
      <c r="D990" s="137" t="s">
        <v>157</v>
      </c>
      <c r="E990" s="138" t="s">
        <v>2574</v>
      </c>
      <c r="F990" s="139" t="s">
        <v>2575</v>
      </c>
      <c r="G990" s="140" t="s">
        <v>178</v>
      </c>
      <c r="H990" s="141">
        <v>186.673</v>
      </c>
      <c r="I990" s="142"/>
      <c r="J990" s="143">
        <v>0</v>
      </c>
      <c r="K990" s="144"/>
      <c r="L990" s="32"/>
      <c r="M990" s="145" t="s">
        <v>1</v>
      </c>
      <c r="N990" s="146" t="s">
        <v>42</v>
      </c>
      <c r="P990" s="147">
        <f>O990*H990</f>
        <v>0</v>
      </c>
      <c r="Q990" s="147">
        <v>1.3129999999999999E-2</v>
      </c>
      <c r="R990" s="147">
        <f>Q990*H990</f>
        <v>2.4510164899999998</v>
      </c>
      <c r="S990" s="147">
        <v>0</v>
      </c>
      <c r="T990" s="148">
        <f>S990*H990</f>
        <v>0</v>
      </c>
      <c r="AR990" s="149" t="s">
        <v>155</v>
      </c>
      <c r="AT990" s="149" t="s">
        <v>157</v>
      </c>
      <c r="AU990" s="149" t="s">
        <v>89</v>
      </c>
      <c r="AY990" s="17" t="s">
        <v>156</v>
      </c>
      <c r="BE990" s="150">
        <f>IF(N990="základná",J990,0)</f>
        <v>0</v>
      </c>
      <c r="BF990" s="150">
        <f>IF(N990="znížená",J990,0)</f>
        <v>0</v>
      </c>
      <c r="BG990" s="150">
        <f>IF(N990="zákl. prenesená",J990,0)</f>
        <v>0</v>
      </c>
      <c r="BH990" s="150">
        <f>IF(N990="zníž. prenesená",J990,0)</f>
        <v>0</v>
      </c>
      <c r="BI990" s="150">
        <f>IF(N990="nulová",J990,0)</f>
        <v>0</v>
      </c>
      <c r="BJ990" s="17" t="s">
        <v>89</v>
      </c>
      <c r="BK990" s="150">
        <f>ROUND(I990*H990,2)</f>
        <v>0</v>
      </c>
      <c r="BL990" s="17" t="s">
        <v>155</v>
      </c>
      <c r="BM990" s="149" t="s">
        <v>2576</v>
      </c>
    </row>
    <row r="991" spans="2:65" s="12" customFormat="1">
      <c r="B991" s="158"/>
      <c r="D991" s="152" t="s">
        <v>160</v>
      </c>
      <c r="E991" s="159" t="s">
        <v>1</v>
      </c>
      <c r="F991" s="160" t="s">
        <v>1893</v>
      </c>
      <c r="H991" s="161">
        <v>13.86</v>
      </c>
      <c r="I991" s="162"/>
      <c r="L991" s="158"/>
      <c r="M991" s="163"/>
      <c r="T991" s="164"/>
      <c r="AT991" s="159" t="s">
        <v>160</v>
      </c>
      <c r="AU991" s="159" t="s">
        <v>89</v>
      </c>
      <c r="AV991" s="12" t="s">
        <v>89</v>
      </c>
      <c r="AW991" s="12" t="s">
        <v>31</v>
      </c>
      <c r="AX991" s="12" t="s">
        <v>76</v>
      </c>
      <c r="AY991" s="159" t="s">
        <v>156</v>
      </c>
    </row>
    <row r="992" spans="2:65" s="12" customFormat="1">
      <c r="B992" s="158"/>
      <c r="D992" s="152" t="s">
        <v>160</v>
      </c>
      <c r="E992" s="159" t="s">
        <v>1</v>
      </c>
      <c r="F992" s="160" t="s">
        <v>1935</v>
      </c>
      <c r="H992" s="161">
        <v>172.81299999999999</v>
      </c>
      <c r="I992" s="162"/>
      <c r="L992" s="158"/>
      <c r="M992" s="163"/>
      <c r="T992" s="164"/>
      <c r="AT992" s="159" t="s">
        <v>160</v>
      </c>
      <c r="AU992" s="159" t="s">
        <v>89</v>
      </c>
      <c r="AV992" s="12" t="s">
        <v>89</v>
      </c>
      <c r="AW992" s="12" t="s">
        <v>31</v>
      </c>
      <c r="AX992" s="12" t="s">
        <v>76</v>
      </c>
      <c r="AY992" s="159" t="s">
        <v>156</v>
      </c>
    </row>
    <row r="993" spans="2:65" s="13" customFormat="1">
      <c r="B993" s="165"/>
      <c r="D993" s="152" t="s">
        <v>160</v>
      </c>
      <c r="E993" s="166" t="s">
        <v>1</v>
      </c>
      <c r="F993" s="167" t="s">
        <v>161</v>
      </c>
      <c r="H993" s="168">
        <v>186.673</v>
      </c>
      <c r="I993" s="169"/>
      <c r="L993" s="165"/>
      <c r="M993" s="170"/>
      <c r="T993" s="171"/>
      <c r="AT993" s="166" t="s">
        <v>160</v>
      </c>
      <c r="AU993" s="166" t="s">
        <v>89</v>
      </c>
      <c r="AV993" s="13" t="s">
        <v>155</v>
      </c>
      <c r="AW993" s="13" t="s">
        <v>31</v>
      </c>
      <c r="AX993" s="13" t="s">
        <v>82</v>
      </c>
      <c r="AY993" s="166" t="s">
        <v>156</v>
      </c>
    </row>
    <row r="994" spans="2:65" s="1" customFormat="1" ht="37.9" customHeight="1">
      <c r="B994" s="136"/>
      <c r="C994" s="137" t="s">
        <v>1150</v>
      </c>
      <c r="D994" s="137" t="s">
        <v>157</v>
      </c>
      <c r="E994" s="138" t="s">
        <v>2577</v>
      </c>
      <c r="F994" s="139" t="s">
        <v>2578</v>
      </c>
      <c r="G994" s="140" t="s">
        <v>178</v>
      </c>
      <c r="H994" s="141">
        <v>173.07599999999999</v>
      </c>
      <c r="I994" s="142"/>
      <c r="J994" s="143">
        <v>0</v>
      </c>
      <c r="K994" s="144"/>
      <c r="L994" s="32"/>
      <c r="M994" s="145" t="s">
        <v>1</v>
      </c>
      <c r="N994" s="146" t="s">
        <v>42</v>
      </c>
      <c r="P994" s="147">
        <f>O994*H994</f>
        <v>0</v>
      </c>
      <c r="Q994" s="147">
        <v>3.5999999999999999E-3</v>
      </c>
      <c r="R994" s="147">
        <f>Q994*H994</f>
        <v>0.62307360000000001</v>
      </c>
      <c r="S994" s="147">
        <v>0</v>
      </c>
      <c r="T994" s="148">
        <f>S994*H994</f>
        <v>0</v>
      </c>
      <c r="AR994" s="149" t="s">
        <v>155</v>
      </c>
      <c r="AT994" s="149" t="s">
        <v>157</v>
      </c>
      <c r="AU994" s="149" t="s">
        <v>89</v>
      </c>
      <c r="AY994" s="17" t="s">
        <v>156</v>
      </c>
      <c r="BE994" s="150">
        <f>IF(N994="základná",J994,0)</f>
        <v>0</v>
      </c>
      <c r="BF994" s="150">
        <f>IF(N994="znížená",J994,0)</f>
        <v>0</v>
      </c>
      <c r="BG994" s="150">
        <f>IF(N994="zákl. prenesená",J994,0)</f>
        <v>0</v>
      </c>
      <c r="BH994" s="150">
        <f>IF(N994="zníž. prenesená",J994,0)</f>
        <v>0</v>
      </c>
      <c r="BI994" s="150">
        <f>IF(N994="nulová",J994,0)</f>
        <v>0</v>
      </c>
      <c r="BJ994" s="17" t="s">
        <v>89</v>
      </c>
      <c r="BK994" s="150">
        <f>ROUND(I994*H994,2)</f>
        <v>0</v>
      </c>
      <c r="BL994" s="17" t="s">
        <v>155</v>
      </c>
      <c r="BM994" s="149" t="s">
        <v>2579</v>
      </c>
    </row>
    <row r="995" spans="2:65" s="12" customFormat="1">
      <c r="B995" s="158"/>
      <c r="D995" s="152" t="s">
        <v>160</v>
      </c>
      <c r="E995" s="159" t="s">
        <v>1</v>
      </c>
      <c r="F995" s="160" t="s">
        <v>2580</v>
      </c>
      <c r="H995" s="161">
        <v>173.07599999999999</v>
      </c>
      <c r="I995" s="162"/>
      <c r="L995" s="158"/>
      <c r="M995" s="163"/>
      <c r="T995" s="164"/>
      <c r="AT995" s="159" t="s">
        <v>160</v>
      </c>
      <c r="AU995" s="159" t="s">
        <v>89</v>
      </c>
      <c r="AV995" s="12" t="s">
        <v>89</v>
      </c>
      <c r="AW995" s="12" t="s">
        <v>31</v>
      </c>
      <c r="AX995" s="12" t="s">
        <v>76</v>
      </c>
      <c r="AY995" s="159" t="s">
        <v>156</v>
      </c>
    </row>
    <row r="996" spans="2:65" s="13" customFormat="1">
      <c r="B996" s="165"/>
      <c r="D996" s="152" t="s">
        <v>160</v>
      </c>
      <c r="E996" s="166" t="s">
        <v>1</v>
      </c>
      <c r="F996" s="167" t="s">
        <v>161</v>
      </c>
      <c r="H996" s="168">
        <v>173.07599999999999</v>
      </c>
      <c r="I996" s="169"/>
      <c r="L996" s="165"/>
      <c r="M996" s="170"/>
      <c r="T996" s="171"/>
      <c r="AT996" s="166" t="s">
        <v>160</v>
      </c>
      <c r="AU996" s="166" t="s">
        <v>89</v>
      </c>
      <c r="AV996" s="13" t="s">
        <v>155</v>
      </c>
      <c r="AW996" s="13" t="s">
        <v>31</v>
      </c>
      <c r="AX996" s="13" t="s">
        <v>82</v>
      </c>
      <c r="AY996" s="166" t="s">
        <v>156</v>
      </c>
    </row>
    <row r="997" spans="2:65" s="10" customFormat="1" ht="22.9" customHeight="1">
      <c r="B997" s="126"/>
      <c r="D997" s="127" t="s">
        <v>75</v>
      </c>
      <c r="E997" s="191" t="s">
        <v>1392</v>
      </c>
      <c r="F997" s="191" t="s">
        <v>1393</v>
      </c>
      <c r="I997" s="129"/>
      <c r="J997" s="192">
        <v>0</v>
      </c>
      <c r="L997" s="126"/>
      <c r="M997" s="131"/>
      <c r="P997" s="132">
        <f>SUM(P998:P1006)</f>
        <v>0</v>
      </c>
      <c r="R997" s="132">
        <f>SUM(R998:R1006)</f>
        <v>1.8539999999999999</v>
      </c>
      <c r="T997" s="133">
        <f>SUM(T998:T1006)</f>
        <v>0</v>
      </c>
      <c r="AR997" s="127" t="s">
        <v>82</v>
      </c>
      <c r="AT997" s="134" t="s">
        <v>75</v>
      </c>
      <c r="AU997" s="134" t="s">
        <v>82</v>
      </c>
      <c r="AY997" s="127" t="s">
        <v>156</v>
      </c>
      <c r="BK997" s="135">
        <f>SUM(BK998:BK1006)</f>
        <v>0</v>
      </c>
    </row>
    <row r="998" spans="2:65" s="1" customFormat="1" ht="33" customHeight="1">
      <c r="B998" s="136"/>
      <c r="C998" s="137" t="s">
        <v>1156</v>
      </c>
      <c r="D998" s="137" t="s">
        <v>157</v>
      </c>
      <c r="E998" s="138" t="s">
        <v>1395</v>
      </c>
      <c r="F998" s="139" t="s">
        <v>1396</v>
      </c>
      <c r="G998" s="140" t="s">
        <v>178</v>
      </c>
      <c r="H998" s="141">
        <v>300</v>
      </c>
      <c r="I998" s="142"/>
      <c r="J998" s="143">
        <v>0</v>
      </c>
      <c r="K998" s="144"/>
      <c r="L998" s="32"/>
      <c r="M998" s="145" t="s">
        <v>1</v>
      </c>
      <c r="N998" s="146" t="s">
        <v>42</v>
      </c>
      <c r="P998" s="147">
        <f>O998*H998</f>
        <v>0</v>
      </c>
      <c r="Q998" s="147">
        <v>6.1799999999999997E-3</v>
      </c>
      <c r="R998" s="147">
        <f>Q998*H998</f>
        <v>1.8539999999999999</v>
      </c>
      <c r="S998" s="147">
        <v>0</v>
      </c>
      <c r="T998" s="148">
        <f>S998*H998</f>
        <v>0</v>
      </c>
      <c r="AR998" s="149" t="s">
        <v>155</v>
      </c>
      <c r="AT998" s="149" t="s">
        <v>157</v>
      </c>
      <c r="AU998" s="149" t="s">
        <v>89</v>
      </c>
      <c r="AY998" s="17" t="s">
        <v>156</v>
      </c>
      <c r="BE998" s="150">
        <f>IF(N998="základná",J998,0)</f>
        <v>0</v>
      </c>
      <c r="BF998" s="150">
        <f>IF(N998="znížená",J998,0)</f>
        <v>0</v>
      </c>
      <c r="BG998" s="150">
        <f>IF(N998="zákl. prenesená",J998,0)</f>
        <v>0</v>
      </c>
      <c r="BH998" s="150">
        <f>IF(N998="zníž. prenesená",J998,0)</f>
        <v>0</v>
      </c>
      <c r="BI998" s="150">
        <f>IF(N998="nulová",J998,0)</f>
        <v>0</v>
      </c>
      <c r="BJ998" s="17" t="s">
        <v>89</v>
      </c>
      <c r="BK998" s="150">
        <f>ROUND(I998*H998,2)</f>
        <v>0</v>
      </c>
      <c r="BL998" s="17" t="s">
        <v>155</v>
      </c>
      <c r="BM998" s="149" t="s">
        <v>2581</v>
      </c>
    </row>
    <row r="999" spans="2:65" s="11" customFormat="1">
      <c r="B999" s="151"/>
      <c r="D999" s="152" t="s">
        <v>160</v>
      </c>
      <c r="E999" s="153" t="s">
        <v>1</v>
      </c>
      <c r="F999" s="154" t="s">
        <v>1398</v>
      </c>
      <c r="H999" s="153" t="s">
        <v>1</v>
      </c>
      <c r="I999" s="155"/>
      <c r="L999" s="151"/>
      <c r="M999" s="156"/>
      <c r="T999" s="157"/>
      <c r="AT999" s="153" t="s">
        <v>160</v>
      </c>
      <c r="AU999" s="153" t="s">
        <v>89</v>
      </c>
      <c r="AV999" s="11" t="s">
        <v>82</v>
      </c>
      <c r="AW999" s="11" t="s">
        <v>31</v>
      </c>
      <c r="AX999" s="11" t="s">
        <v>76</v>
      </c>
      <c r="AY999" s="153" t="s">
        <v>156</v>
      </c>
    </row>
    <row r="1000" spans="2:65" s="12" customFormat="1">
      <c r="B1000" s="158"/>
      <c r="D1000" s="152" t="s">
        <v>160</v>
      </c>
      <c r="E1000" s="159" t="s">
        <v>1</v>
      </c>
      <c r="F1000" s="160" t="s">
        <v>309</v>
      </c>
      <c r="H1000" s="161">
        <v>100</v>
      </c>
      <c r="I1000" s="162"/>
      <c r="L1000" s="158"/>
      <c r="M1000" s="163"/>
      <c r="T1000" s="164"/>
      <c r="AT1000" s="159" t="s">
        <v>160</v>
      </c>
      <c r="AU1000" s="159" t="s">
        <v>89</v>
      </c>
      <c r="AV1000" s="12" t="s">
        <v>89</v>
      </c>
      <c r="AW1000" s="12" t="s">
        <v>31</v>
      </c>
      <c r="AX1000" s="12" t="s">
        <v>76</v>
      </c>
      <c r="AY1000" s="159" t="s">
        <v>156</v>
      </c>
    </row>
    <row r="1001" spans="2:65" s="15" customFormat="1">
      <c r="B1001" s="193"/>
      <c r="D1001" s="152" t="s">
        <v>160</v>
      </c>
      <c r="E1001" s="194" t="s">
        <v>1</v>
      </c>
      <c r="F1001" s="195" t="s">
        <v>1400</v>
      </c>
      <c r="H1001" s="196">
        <v>100</v>
      </c>
      <c r="I1001" s="197"/>
      <c r="L1001" s="193"/>
      <c r="M1001" s="198"/>
      <c r="T1001" s="199"/>
      <c r="AT1001" s="194" t="s">
        <v>160</v>
      </c>
      <c r="AU1001" s="194" t="s">
        <v>89</v>
      </c>
      <c r="AV1001" s="15" t="s">
        <v>163</v>
      </c>
      <c r="AW1001" s="15" t="s">
        <v>31</v>
      </c>
      <c r="AX1001" s="15" t="s">
        <v>76</v>
      </c>
      <c r="AY1001" s="194" t="s">
        <v>156</v>
      </c>
    </row>
    <row r="1002" spans="2:65" s="12" customFormat="1">
      <c r="B1002" s="158"/>
      <c r="D1002" s="152" t="s">
        <v>160</v>
      </c>
      <c r="E1002" s="159" t="s">
        <v>1</v>
      </c>
      <c r="F1002" s="160" t="s">
        <v>1399</v>
      </c>
      <c r="H1002" s="161">
        <v>150</v>
      </c>
      <c r="I1002" s="162"/>
      <c r="L1002" s="158"/>
      <c r="M1002" s="163"/>
      <c r="T1002" s="164"/>
      <c r="AT1002" s="159" t="s">
        <v>160</v>
      </c>
      <c r="AU1002" s="159" t="s">
        <v>89</v>
      </c>
      <c r="AV1002" s="12" t="s">
        <v>89</v>
      </c>
      <c r="AW1002" s="12" t="s">
        <v>31</v>
      </c>
      <c r="AX1002" s="12" t="s">
        <v>76</v>
      </c>
      <c r="AY1002" s="159" t="s">
        <v>156</v>
      </c>
    </row>
    <row r="1003" spans="2:65" s="15" customFormat="1">
      <c r="B1003" s="193"/>
      <c r="D1003" s="152" t="s">
        <v>160</v>
      </c>
      <c r="E1003" s="194" t="s">
        <v>1</v>
      </c>
      <c r="F1003" s="195" t="s">
        <v>1401</v>
      </c>
      <c r="H1003" s="196">
        <v>150</v>
      </c>
      <c r="I1003" s="197"/>
      <c r="L1003" s="193"/>
      <c r="M1003" s="198"/>
      <c r="T1003" s="199"/>
      <c r="AT1003" s="194" t="s">
        <v>160</v>
      </c>
      <c r="AU1003" s="194" t="s">
        <v>89</v>
      </c>
      <c r="AV1003" s="15" t="s">
        <v>163</v>
      </c>
      <c r="AW1003" s="15" t="s">
        <v>31</v>
      </c>
      <c r="AX1003" s="15" t="s">
        <v>76</v>
      </c>
      <c r="AY1003" s="194" t="s">
        <v>156</v>
      </c>
    </row>
    <row r="1004" spans="2:65" s="12" customFormat="1">
      <c r="B1004" s="158"/>
      <c r="D1004" s="152" t="s">
        <v>160</v>
      </c>
      <c r="E1004" s="159" t="s">
        <v>1</v>
      </c>
      <c r="F1004" s="160" t="s">
        <v>166</v>
      </c>
      <c r="H1004" s="161">
        <v>50</v>
      </c>
      <c r="I1004" s="162"/>
      <c r="L1004" s="158"/>
      <c r="M1004" s="163"/>
      <c r="T1004" s="164"/>
      <c r="AT1004" s="159" t="s">
        <v>160</v>
      </c>
      <c r="AU1004" s="159" t="s">
        <v>89</v>
      </c>
      <c r="AV1004" s="12" t="s">
        <v>89</v>
      </c>
      <c r="AW1004" s="12" t="s">
        <v>31</v>
      </c>
      <c r="AX1004" s="12" t="s">
        <v>76</v>
      </c>
      <c r="AY1004" s="159" t="s">
        <v>156</v>
      </c>
    </row>
    <row r="1005" spans="2:65" s="15" customFormat="1">
      <c r="B1005" s="193"/>
      <c r="D1005" s="152" t="s">
        <v>160</v>
      </c>
      <c r="E1005" s="194" t="s">
        <v>1</v>
      </c>
      <c r="F1005" s="195" t="s">
        <v>1402</v>
      </c>
      <c r="H1005" s="196">
        <v>50</v>
      </c>
      <c r="I1005" s="197"/>
      <c r="L1005" s="193"/>
      <c r="M1005" s="198"/>
      <c r="T1005" s="199"/>
      <c r="AT1005" s="194" t="s">
        <v>160</v>
      </c>
      <c r="AU1005" s="194" t="s">
        <v>89</v>
      </c>
      <c r="AV1005" s="15" t="s">
        <v>163</v>
      </c>
      <c r="AW1005" s="15" t="s">
        <v>31</v>
      </c>
      <c r="AX1005" s="15" t="s">
        <v>76</v>
      </c>
      <c r="AY1005" s="194" t="s">
        <v>156</v>
      </c>
    </row>
    <row r="1006" spans="2:65" s="13" customFormat="1">
      <c r="B1006" s="165"/>
      <c r="D1006" s="152" t="s">
        <v>160</v>
      </c>
      <c r="E1006" s="166" t="s">
        <v>1</v>
      </c>
      <c r="F1006" s="167" t="s">
        <v>1403</v>
      </c>
      <c r="H1006" s="168">
        <v>300</v>
      </c>
      <c r="I1006" s="169"/>
      <c r="L1006" s="165"/>
      <c r="M1006" s="170"/>
      <c r="T1006" s="171"/>
      <c r="AT1006" s="166" t="s">
        <v>160</v>
      </c>
      <c r="AU1006" s="166" t="s">
        <v>89</v>
      </c>
      <c r="AV1006" s="13" t="s">
        <v>155</v>
      </c>
      <c r="AW1006" s="13" t="s">
        <v>31</v>
      </c>
      <c r="AX1006" s="13" t="s">
        <v>82</v>
      </c>
      <c r="AY1006" s="166" t="s">
        <v>156</v>
      </c>
    </row>
    <row r="1007" spans="2:65" s="10" customFormat="1" ht="22.9" customHeight="1">
      <c r="B1007" s="126"/>
      <c r="D1007" s="127" t="s">
        <v>75</v>
      </c>
      <c r="E1007" s="191" t="s">
        <v>1404</v>
      </c>
      <c r="F1007" s="191" t="s">
        <v>1405</v>
      </c>
      <c r="I1007" s="129"/>
      <c r="J1007" s="192">
        <v>0</v>
      </c>
      <c r="L1007" s="126"/>
      <c r="M1007" s="131"/>
      <c r="P1007" s="132">
        <f>SUM(P1008:P1030)</f>
        <v>0</v>
      </c>
      <c r="R1007" s="132">
        <f>SUM(R1008:R1030)</f>
        <v>72.045000000000002</v>
      </c>
      <c r="T1007" s="133">
        <f>SUM(T1008:T1030)</f>
        <v>0</v>
      </c>
      <c r="AR1007" s="127" t="s">
        <v>82</v>
      </c>
      <c r="AT1007" s="134" t="s">
        <v>75</v>
      </c>
      <c r="AU1007" s="134" t="s">
        <v>82</v>
      </c>
      <c r="AY1007" s="127" t="s">
        <v>156</v>
      </c>
      <c r="BK1007" s="135">
        <f>SUM(BK1008:BK1030)</f>
        <v>0</v>
      </c>
    </row>
    <row r="1008" spans="2:65" s="1" customFormat="1" ht="37.9" customHeight="1">
      <c r="B1008" s="136"/>
      <c r="C1008" s="137" t="s">
        <v>1172</v>
      </c>
      <c r="D1008" s="137" t="s">
        <v>157</v>
      </c>
      <c r="E1008" s="138" t="s">
        <v>1407</v>
      </c>
      <c r="F1008" s="139" t="s">
        <v>1408</v>
      </c>
      <c r="G1008" s="140" t="s">
        <v>178</v>
      </c>
      <c r="H1008" s="141">
        <v>1500</v>
      </c>
      <c r="I1008" s="142"/>
      <c r="J1008" s="143">
        <v>0</v>
      </c>
      <c r="K1008" s="144"/>
      <c r="L1008" s="32"/>
      <c r="M1008" s="145" t="s">
        <v>1</v>
      </c>
      <c r="N1008" s="146" t="s">
        <v>42</v>
      </c>
      <c r="P1008" s="147">
        <f>O1008*H1008</f>
        <v>0</v>
      </c>
      <c r="Q1008" s="147">
        <v>2.3990000000000001E-2</v>
      </c>
      <c r="R1008" s="147">
        <f>Q1008*H1008</f>
        <v>35.984999999999999</v>
      </c>
      <c r="S1008" s="147">
        <v>0</v>
      </c>
      <c r="T1008" s="148">
        <f>S1008*H1008</f>
        <v>0</v>
      </c>
      <c r="AR1008" s="149" t="s">
        <v>155</v>
      </c>
      <c r="AT1008" s="149" t="s">
        <v>157</v>
      </c>
      <c r="AU1008" s="149" t="s">
        <v>89</v>
      </c>
      <c r="AY1008" s="17" t="s">
        <v>156</v>
      </c>
      <c r="BE1008" s="150">
        <f>IF(N1008="základná",J1008,0)</f>
        <v>0</v>
      </c>
      <c r="BF1008" s="150">
        <f>IF(N1008="znížená",J1008,0)</f>
        <v>0</v>
      </c>
      <c r="BG1008" s="150">
        <f>IF(N1008="zákl. prenesená",J1008,0)</f>
        <v>0</v>
      </c>
      <c r="BH1008" s="150">
        <f>IF(N1008="zníž. prenesená",J1008,0)</f>
        <v>0</v>
      </c>
      <c r="BI1008" s="150">
        <f>IF(N1008="nulová",J1008,0)</f>
        <v>0</v>
      </c>
      <c r="BJ1008" s="17" t="s">
        <v>89</v>
      </c>
      <c r="BK1008" s="150">
        <f>ROUND(I1008*H1008,2)</f>
        <v>0</v>
      </c>
      <c r="BL1008" s="17" t="s">
        <v>155</v>
      </c>
      <c r="BM1008" s="149" t="s">
        <v>2582</v>
      </c>
    </row>
    <row r="1009" spans="2:65" s="12" customFormat="1">
      <c r="B1009" s="158"/>
      <c r="D1009" s="152" t="s">
        <v>160</v>
      </c>
      <c r="E1009" s="159" t="s">
        <v>1</v>
      </c>
      <c r="F1009" s="160" t="s">
        <v>1410</v>
      </c>
      <c r="H1009" s="161">
        <v>234</v>
      </c>
      <c r="I1009" s="162"/>
      <c r="L1009" s="158"/>
      <c r="M1009" s="163"/>
      <c r="T1009" s="164"/>
      <c r="AT1009" s="159" t="s">
        <v>160</v>
      </c>
      <c r="AU1009" s="159" t="s">
        <v>89</v>
      </c>
      <c r="AV1009" s="12" t="s">
        <v>89</v>
      </c>
      <c r="AW1009" s="12" t="s">
        <v>31</v>
      </c>
      <c r="AX1009" s="12" t="s">
        <v>76</v>
      </c>
      <c r="AY1009" s="159" t="s">
        <v>156</v>
      </c>
    </row>
    <row r="1010" spans="2:65" s="12" customFormat="1">
      <c r="B1010" s="158"/>
      <c r="D1010" s="152" t="s">
        <v>160</v>
      </c>
      <c r="E1010" s="159" t="s">
        <v>1</v>
      </c>
      <c r="F1010" s="160" t="s">
        <v>1411</v>
      </c>
      <c r="H1010" s="161">
        <v>282.5</v>
      </c>
      <c r="I1010" s="162"/>
      <c r="L1010" s="158"/>
      <c r="M1010" s="163"/>
      <c r="T1010" s="164"/>
      <c r="AT1010" s="159" t="s">
        <v>160</v>
      </c>
      <c r="AU1010" s="159" t="s">
        <v>89</v>
      </c>
      <c r="AV1010" s="12" t="s">
        <v>89</v>
      </c>
      <c r="AW1010" s="12" t="s">
        <v>31</v>
      </c>
      <c r="AX1010" s="12" t="s">
        <v>76</v>
      </c>
      <c r="AY1010" s="159" t="s">
        <v>156</v>
      </c>
    </row>
    <row r="1011" spans="2:65" s="12" customFormat="1">
      <c r="B1011" s="158"/>
      <c r="D1011" s="152" t="s">
        <v>160</v>
      </c>
      <c r="E1011" s="159" t="s">
        <v>1</v>
      </c>
      <c r="F1011" s="160" t="s">
        <v>1412</v>
      </c>
      <c r="H1011" s="161">
        <v>179.5</v>
      </c>
      <c r="I1011" s="162"/>
      <c r="L1011" s="158"/>
      <c r="M1011" s="163"/>
      <c r="T1011" s="164"/>
      <c r="AT1011" s="159" t="s">
        <v>160</v>
      </c>
      <c r="AU1011" s="159" t="s">
        <v>89</v>
      </c>
      <c r="AV1011" s="12" t="s">
        <v>89</v>
      </c>
      <c r="AW1011" s="12" t="s">
        <v>31</v>
      </c>
      <c r="AX1011" s="12" t="s">
        <v>76</v>
      </c>
      <c r="AY1011" s="159" t="s">
        <v>156</v>
      </c>
    </row>
    <row r="1012" spans="2:65" s="11" customFormat="1">
      <c r="B1012" s="151"/>
      <c r="D1012" s="152" t="s">
        <v>160</v>
      </c>
      <c r="E1012" s="153" t="s">
        <v>1</v>
      </c>
      <c r="F1012" s="154" t="s">
        <v>1413</v>
      </c>
      <c r="H1012" s="153" t="s">
        <v>1</v>
      </c>
      <c r="I1012" s="155"/>
      <c r="L1012" s="151"/>
      <c r="M1012" s="156"/>
      <c r="T1012" s="157"/>
      <c r="AT1012" s="153" t="s">
        <v>160</v>
      </c>
      <c r="AU1012" s="153" t="s">
        <v>89</v>
      </c>
      <c r="AV1012" s="11" t="s">
        <v>82</v>
      </c>
      <c r="AW1012" s="11" t="s">
        <v>31</v>
      </c>
      <c r="AX1012" s="11" t="s">
        <v>76</v>
      </c>
      <c r="AY1012" s="153" t="s">
        <v>156</v>
      </c>
    </row>
    <row r="1013" spans="2:65" s="12" customFormat="1">
      <c r="B1013" s="158"/>
      <c r="D1013" s="152" t="s">
        <v>160</v>
      </c>
      <c r="E1013" s="159" t="s">
        <v>1</v>
      </c>
      <c r="F1013" s="160" t="s">
        <v>1414</v>
      </c>
      <c r="H1013" s="161">
        <v>45.5</v>
      </c>
      <c r="I1013" s="162"/>
      <c r="L1013" s="158"/>
      <c r="M1013" s="163"/>
      <c r="T1013" s="164"/>
      <c r="AT1013" s="159" t="s">
        <v>160</v>
      </c>
      <c r="AU1013" s="159" t="s">
        <v>89</v>
      </c>
      <c r="AV1013" s="12" t="s">
        <v>89</v>
      </c>
      <c r="AW1013" s="12" t="s">
        <v>31</v>
      </c>
      <c r="AX1013" s="12" t="s">
        <v>76</v>
      </c>
      <c r="AY1013" s="159" t="s">
        <v>156</v>
      </c>
    </row>
    <row r="1014" spans="2:65" s="12" customFormat="1">
      <c r="B1014" s="158"/>
      <c r="D1014" s="152" t="s">
        <v>160</v>
      </c>
      <c r="E1014" s="159" t="s">
        <v>1</v>
      </c>
      <c r="F1014" s="160" t="s">
        <v>1415</v>
      </c>
      <c r="H1014" s="161">
        <v>276</v>
      </c>
      <c r="I1014" s="162"/>
      <c r="L1014" s="158"/>
      <c r="M1014" s="163"/>
      <c r="T1014" s="164"/>
      <c r="AT1014" s="159" t="s">
        <v>160</v>
      </c>
      <c r="AU1014" s="159" t="s">
        <v>89</v>
      </c>
      <c r="AV1014" s="12" t="s">
        <v>89</v>
      </c>
      <c r="AW1014" s="12" t="s">
        <v>31</v>
      </c>
      <c r="AX1014" s="12" t="s">
        <v>76</v>
      </c>
      <c r="AY1014" s="159" t="s">
        <v>156</v>
      </c>
    </row>
    <row r="1015" spans="2:65" s="12" customFormat="1">
      <c r="B1015" s="158"/>
      <c r="D1015" s="152" t="s">
        <v>160</v>
      </c>
      <c r="E1015" s="159" t="s">
        <v>1</v>
      </c>
      <c r="F1015" s="160" t="s">
        <v>1416</v>
      </c>
      <c r="H1015" s="161">
        <v>425.5</v>
      </c>
      <c r="I1015" s="162"/>
      <c r="L1015" s="158"/>
      <c r="M1015" s="163"/>
      <c r="T1015" s="164"/>
      <c r="AT1015" s="159" t="s">
        <v>160</v>
      </c>
      <c r="AU1015" s="159" t="s">
        <v>89</v>
      </c>
      <c r="AV1015" s="12" t="s">
        <v>89</v>
      </c>
      <c r="AW1015" s="12" t="s">
        <v>31</v>
      </c>
      <c r="AX1015" s="12" t="s">
        <v>76</v>
      </c>
      <c r="AY1015" s="159" t="s">
        <v>156</v>
      </c>
    </row>
    <row r="1016" spans="2:65" s="12" customFormat="1">
      <c r="B1016" s="158"/>
      <c r="D1016" s="152" t="s">
        <v>160</v>
      </c>
      <c r="E1016" s="159" t="s">
        <v>1</v>
      </c>
      <c r="F1016" s="160" t="s">
        <v>1417</v>
      </c>
      <c r="H1016" s="161">
        <v>57.75</v>
      </c>
      <c r="I1016" s="162"/>
      <c r="L1016" s="158"/>
      <c r="M1016" s="163"/>
      <c r="T1016" s="164"/>
      <c r="AT1016" s="159" t="s">
        <v>160</v>
      </c>
      <c r="AU1016" s="159" t="s">
        <v>89</v>
      </c>
      <c r="AV1016" s="12" t="s">
        <v>89</v>
      </c>
      <c r="AW1016" s="12" t="s">
        <v>31</v>
      </c>
      <c r="AX1016" s="12" t="s">
        <v>76</v>
      </c>
      <c r="AY1016" s="159" t="s">
        <v>156</v>
      </c>
    </row>
    <row r="1017" spans="2:65" s="12" customFormat="1">
      <c r="B1017" s="158"/>
      <c r="D1017" s="152" t="s">
        <v>160</v>
      </c>
      <c r="E1017" s="159" t="s">
        <v>1</v>
      </c>
      <c r="F1017" s="160" t="s">
        <v>1418</v>
      </c>
      <c r="H1017" s="161">
        <v>-0.75</v>
      </c>
      <c r="I1017" s="162"/>
      <c r="L1017" s="158"/>
      <c r="M1017" s="163"/>
      <c r="T1017" s="164"/>
      <c r="AT1017" s="159" t="s">
        <v>160</v>
      </c>
      <c r="AU1017" s="159" t="s">
        <v>89</v>
      </c>
      <c r="AV1017" s="12" t="s">
        <v>89</v>
      </c>
      <c r="AW1017" s="12" t="s">
        <v>31</v>
      </c>
      <c r="AX1017" s="12" t="s">
        <v>76</v>
      </c>
      <c r="AY1017" s="159" t="s">
        <v>156</v>
      </c>
    </row>
    <row r="1018" spans="2:65" s="13" customFormat="1">
      <c r="B1018" s="165"/>
      <c r="D1018" s="152" t="s">
        <v>160</v>
      </c>
      <c r="E1018" s="166" t="s">
        <v>222</v>
      </c>
      <c r="F1018" s="167" t="s">
        <v>348</v>
      </c>
      <c r="H1018" s="168">
        <v>1500</v>
      </c>
      <c r="I1018" s="169"/>
      <c r="L1018" s="165"/>
      <c r="M1018" s="170"/>
      <c r="T1018" s="171"/>
      <c r="AT1018" s="166" t="s">
        <v>160</v>
      </c>
      <c r="AU1018" s="166" t="s">
        <v>89</v>
      </c>
      <c r="AV1018" s="13" t="s">
        <v>155</v>
      </c>
      <c r="AW1018" s="13" t="s">
        <v>31</v>
      </c>
      <c r="AX1018" s="13" t="s">
        <v>82</v>
      </c>
      <c r="AY1018" s="166" t="s">
        <v>156</v>
      </c>
    </row>
    <row r="1019" spans="2:65" s="1" customFormat="1" ht="49.15" customHeight="1">
      <c r="B1019" s="136"/>
      <c r="C1019" s="137" t="s">
        <v>1179</v>
      </c>
      <c r="D1019" s="137" t="s">
        <v>157</v>
      </c>
      <c r="E1019" s="138" t="s">
        <v>1420</v>
      </c>
      <c r="F1019" s="139" t="s">
        <v>2583</v>
      </c>
      <c r="G1019" s="140" t="s">
        <v>178</v>
      </c>
      <c r="H1019" s="141">
        <v>1500</v>
      </c>
      <c r="I1019" s="142"/>
      <c r="J1019" s="143">
        <v>0</v>
      </c>
      <c r="K1019" s="144"/>
      <c r="L1019" s="32"/>
      <c r="M1019" s="145" t="s">
        <v>1</v>
      </c>
      <c r="N1019" s="146" t="s">
        <v>42</v>
      </c>
      <c r="P1019" s="147">
        <f>O1019*H1019</f>
        <v>0</v>
      </c>
      <c r="Q1019" s="147">
        <v>0</v>
      </c>
      <c r="R1019" s="147">
        <f>Q1019*H1019</f>
        <v>0</v>
      </c>
      <c r="S1019" s="147">
        <v>0</v>
      </c>
      <c r="T1019" s="148">
        <f>S1019*H1019</f>
        <v>0</v>
      </c>
      <c r="AR1019" s="149" t="s">
        <v>155</v>
      </c>
      <c r="AT1019" s="149" t="s">
        <v>157</v>
      </c>
      <c r="AU1019" s="149" t="s">
        <v>89</v>
      </c>
      <c r="AY1019" s="17" t="s">
        <v>156</v>
      </c>
      <c r="BE1019" s="150">
        <f>IF(N1019="základná",J1019,0)</f>
        <v>0</v>
      </c>
      <c r="BF1019" s="150">
        <f>IF(N1019="znížená",J1019,0)</f>
        <v>0</v>
      </c>
      <c r="BG1019" s="150">
        <f>IF(N1019="zákl. prenesená",J1019,0)</f>
        <v>0</v>
      </c>
      <c r="BH1019" s="150">
        <f>IF(N1019="zníž. prenesená",J1019,0)</f>
        <v>0</v>
      </c>
      <c r="BI1019" s="150">
        <f>IF(N1019="nulová",J1019,0)</f>
        <v>0</v>
      </c>
      <c r="BJ1019" s="17" t="s">
        <v>89</v>
      </c>
      <c r="BK1019" s="150">
        <f>ROUND(I1019*H1019,2)</f>
        <v>0</v>
      </c>
      <c r="BL1019" s="17" t="s">
        <v>155</v>
      </c>
      <c r="BM1019" s="149" t="s">
        <v>2584</v>
      </c>
    </row>
    <row r="1020" spans="2:65" s="12" customFormat="1">
      <c r="B1020" s="158"/>
      <c r="D1020" s="152" t="s">
        <v>160</v>
      </c>
      <c r="E1020" s="159" t="s">
        <v>1</v>
      </c>
      <c r="F1020" s="160" t="s">
        <v>222</v>
      </c>
      <c r="H1020" s="161">
        <v>1500</v>
      </c>
      <c r="I1020" s="162"/>
      <c r="L1020" s="158"/>
      <c r="M1020" s="163"/>
      <c r="T1020" s="164"/>
      <c r="AT1020" s="159" t="s">
        <v>160</v>
      </c>
      <c r="AU1020" s="159" t="s">
        <v>89</v>
      </c>
      <c r="AV1020" s="12" t="s">
        <v>89</v>
      </c>
      <c r="AW1020" s="12" t="s">
        <v>31</v>
      </c>
      <c r="AX1020" s="12" t="s">
        <v>76</v>
      </c>
      <c r="AY1020" s="159" t="s">
        <v>156</v>
      </c>
    </row>
    <row r="1021" spans="2:65" s="13" customFormat="1">
      <c r="B1021" s="165"/>
      <c r="D1021" s="152" t="s">
        <v>160</v>
      </c>
      <c r="E1021" s="166" t="s">
        <v>1</v>
      </c>
      <c r="F1021" s="167" t="s">
        <v>161</v>
      </c>
      <c r="H1021" s="168">
        <v>1500</v>
      </c>
      <c r="I1021" s="169"/>
      <c r="L1021" s="165"/>
      <c r="M1021" s="170"/>
      <c r="T1021" s="171"/>
      <c r="AT1021" s="166" t="s">
        <v>160</v>
      </c>
      <c r="AU1021" s="166" t="s">
        <v>89</v>
      </c>
      <c r="AV1021" s="13" t="s">
        <v>155</v>
      </c>
      <c r="AW1021" s="13" t="s">
        <v>31</v>
      </c>
      <c r="AX1021" s="13" t="s">
        <v>82</v>
      </c>
      <c r="AY1021" s="166" t="s">
        <v>156</v>
      </c>
    </row>
    <row r="1022" spans="2:65" s="1" customFormat="1" ht="37.9" customHeight="1">
      <c r="B1022" s="136"/>
      <c r="C1022" s="137" t="s">
        <v>1186</v>
      </c>
      <c r="D1022" s="137" t="s">
        <v>157</v>
      </c>
      <c r="E1022" s="138" t="s">
        <v>1424</v>
      </c>
      <c r="F1022" s="139" t="s">
        <v>1425</v>
      </c>
      <c r="G1022" s="140" t="s">
        <v>178</v>
      </c>
      <c r="H1022" s="141">
        <v>1500</v>
      </c>
      <c r="I1022" s="142"/>
      <c r="J1022" s="143">
        <v>0</v>
      </c>
      <c r="K1022" s="144"/>
      <c r="L1022" s="32"/>
      <c r="M1022" s="145" t="s">
        <v>1</v>
      </c>
      <c r="N1022" s="146" t="s">
        <v>42</v>
      </c>
      <c r="P1022" s="147">
        <f>O1022*H1022</f>
        <v>0</v>
      </c>
      <c r="Q1022" s="147">
        <v>2.3990000000000001E-2</v>
      </c>
      <c r="R1022" s="147">
        <f>Q1022*H1022</f>
        <v>35.984999999999999</v>
      </c>
      <c r="S1022" s="147">
        <v>0</v>
      </c>
      <c r="T1022" s="148">
        <f>S1022*H1022</f>
        <v>0</v>
      </c>
      <c r="AR1022" s="149" t="s">
        <v>155</v>
      </c>
      <c r="AT1022" s="149" t="s">
        <v>157</v>
      </c>
      <c r="AU1022" s="149" t="s">
        <v>89</v>
      </c>
      <c r="AY1022" s="17" t="s">
        <v>156</v>
      </c>
      <c r="BE1022" s="150">
        <f>IF(N1022="základná",J1022,0)</f>
        <v>0</v>
      </c>
      <c r="BF1022" s="150">
        <f>IF(N1022="znížená",J1022,0)</f>
        <v>0</v>
      </c>
      <c r="BG1022" s="150">
        <f>IF(N1022="zákl. prenesená",J1022,0)</f>
        <v>0</v>
      </c>
      <c r="BH1022" s="150">
        <f>IF(N1022="zníž. prenesená",J1022,0)</f>
        <v>0</v>
      </c>
      <c r="BI1022" s="150">
        <f>IF(N1022="nulová",J1022,0)</f>
        <v>0</v>
      </c>
      <c r="BJ1022" s="17" t="s">
        <v>89</v>
      </c>
      <c r="BK1022" s="150">
        <f>ROUND(I1022*H1022,2)</f>
        <v>0</v>
      </c>
      <c r="BL1022" s="17" t="s">
        <v>155</v>
      </c>
      <c r="BM1022" s="149" t="s">
        <v>2585</v>
      </c>
    </row>
    <row r="1023" spans="2:65" s="12" customFormat="1">
      <c r="B1023" s="158"/>
      <c r="D1023" s="152" t="s">
        <v>160</v>
      </c>
      <c r="E1023" s="159" t="s">
        <v>1</v>
      </c>
      <c r="F1023" s="160" t="s">
        <v>222</v>
      </c>
      <c r="H1023" s="161">
        <v>1500</v>
      </c>
      <c r="I1023" s="162"/>
      <c r="L1023" s="158"/>
      <c r="M1023" s="163"/>
      <c r="T1023" s="164"/>
      <c r="AT1023" s="159" t="s">
        <v>160</v>
      </c>
      <c r="AU1023" s="159" t="s">
        <v>89</v>
      </c>
      <c r="AV1023" s="12" t="s">
        <v>89</v>
      </c>
      <c r="AW1023" s="12" t="s">
        <v>31</v>
      </c>
      <c r="AX1023" s="12" t="s">
        <v>76</v>
      </c>
      <c r="AY1023" s="159" t="s">
        <v>156</v>
      </c>
    </row>
    <row r="1024" spans="2:65" s="13" customFormat="1">
      <c r="B1024" s="165"/>
      <c r="D1024" s="152" t="s">
        <v>160</v>
      </c>
      <c r="E1024" s="166" t="s">
        <v>1</v>
      </c>
      <c r="F1024" s="167" t="s">
        <v>161</v>
      </c>
      <c r="H1024" s="168">
        <v>1500</v>
      </c>
      <c r="I1024" s="169"/>
      <c r="L1024" s="165"/>
      <c r="M1024" s="170"/>
      <c r="T1024" s="171"/>
      <c r="AT1024" s="166" t="s">
        <v>160</v>
      </c>
      <c r="AU1024" s="166" t="s">
        <v>89</v>
      </c>
      <c r="AV1024" s="13" t="s">
        <v>155</v>
      </c>
      <c r="AW1024" s="13" t="s">
        <v>31</v>
      </c>
      <c r="AX1024" s="13" t="s">
        <v>82</v>
      </c>
      <c r="AY1024" s="166" t="s">
        <v>156</v>
      </c>
    </row>
    <row r="1025" spans="2:65" s="1" customFormat="1" ht="16.5" customHeight="1">
      <c r="B1025" s="136"/>
      <c r="C1025" s="137" t="s">
        <v>1192</v>
      </c>
      <c r="D1025" s="137" t="s">
        <v>157</v>
      </c>
      <c r="E1025" s="138" t="s">
        <v>1428</v>
      </c>
      <c r="F1025" s="139" t="s">
        <v>1429</v>
      </c>
      <c r="G1025" s="140" t="s">
        <v>178</v>
      </c>
      <c r="H1025" s="141">
        <v>1500</v>
      </c>
      <c r="I1025" s="142"/>
      <c r="J1025" s="143">
        <v>0</v>
      </c>
      <c r="K1025" s="144"/>
      <c r="L1025" s="32"/>
      <c r="M1025" s="145" t="s">
        <v>1</v>
      </c>
      <c r="N1025" s="146" t="s">
        <v>42</v>
      </c>
      <c r="P1025" s="147">
        <f>O1025*H1025</f>
        <v>0</v>
      </c>
      <c r="Q1025" s="147">
        <v>5.0000000000000002E-5</v>
      </c>
      <c r="R1025" s="147">
        <f>Q1025*H1025</f>
        <v>7.4999999999999997E-2</v>
      </c>
      <c r="S1025" s="147">
        <v>0</v>
      </c>
      <c r="T1025" s="148">
        <f>S1025*H1025</f>
        <v>0</v>
      </c>
      <c r="AR1025" s="149" t="s">
        <v>155</v>
      </c>
      <c r="AT1025" s="149" t="s">
        <v>157</v>
      </c>
      <c r="AU1025" s="149" t="s">
        <v>89</v>
      </c>
      <c r="AY1025" s="17" t="s">
        <v>156</v>
      </c>
      <c r="BE1025" s="150">
        <f>IF(N1025="základná",J1025,0)</f>
        <v>0</v>
      </c>
      <c r="BF1025" s="150">
        <f>IF(N1025="znížená",J1025,0)</f>
        <v>0</v>
      </c>
      <c r="BG1025" s="150">
        <f>IF(N1025="zákl. prenesená",J1025,0)</f>
        <v>0</v>
      </c>
      <c r="BH1025" s="150">
        <f>IF(N1025="zníž. prenesená",J1025,0)</f>
        <v>0</v>
      </c>
      <c r="BI1025" s="150">
        <f>IF(N1025="nulová",J1025,0)</f>
        <v>0</v>
      </c>
      <c r="BJ1025" s="17" t="s">
        <v>89</v>
      </c>
      <c r="BK1025" s="150">
        <f>ROUND(I1025*H1025,2)</f>
        <v>0</v>
      </c>
      <c r="BL1025" s="17" t="s">
        <v>155</v>
      </c>
      <c r="BM1025" s="149" t="s">
        <v>2586</v>
      </c>
    </row>
    <row r="1026" spans="2:65" s="12" customFormat="1">
      <c r="B1026" s="158"/>
      <c r="D1026" s="152" t="s">
        <v>160</v>
      </c>
      <c r="E1026" s="159" t="s">
        <v>1</v>
      </c>
      <c r="F1026" s="160" t="s">
        <v>222</v>
      </c>
      <c r="H1026" s="161">
        <v>1500</v>
      </c>
      <c r="I1026" s="162"/>
      <c r="L1026" s="158"/>
      <c r="M1026" s="163"/>
      <c r="T1026" s="164"/>
      <c r="AT1026" s="159" t="s">
        <v>160</v>
      </c>
      <c r="AU1026" s="159" t="s">
        <v>89</v>
      </c>
      <c r="AV1026" s="12" t="s">
        <v>89</v>
      </c>
      <c r="AW1026" s="12" t="s">
        <v>31</v>
      </c>
      <c r="AX1026" s="12" t="s">
        <v>76</v>
      </c>
      <c r="AY1026" s="159" t="s">
        <v>156</v>
      </c>
    </row>
    <row r="1027" spans="2:65" s="13" customFormat="1">
      <c r="B1027" s="165"/>
      <c r="D1027" s="152" t="s">
        <v>160</v>
      </c>
      <c r="E1027" s="166" t="s">
        <v>1</v>
      </c>
      <c r="F1027" s="167" t="s">
        <v>161</v>
      </c>
      <c r="H1027" s="168">
        <v>1500</v>
      </c>
      <c r="I1027" s="169"/>
      <c r="L1027" s="165"/>
      <c r="M1027" s="170"/>
      <c r="T1027" s="171"/>
      <c r="AT1027" s="166" t="s">
        <v>160</v>
      </c>
      <c r="AU1027" s="166" t="s">
        <v>89</v>
      </c>
      <c r="AV1027" s="13" t="s">
        <v>155</v>
      </c>
      <c r="AW1027" s="13" t="s">
        <v>31</v>
      </c>
      <c r="AX1027" s="13" t="s">
        <v>82</v>
      </c>
      <c r="AY1027" s="166" t="s">
        <v>156</v>
      </c>
    </row>
    <row r="1028" spans="2:65" s="1" customFormat="1" ht="16.5" customHeight="1">
      <c r="B1028" s="136"/>
      <c r="C1028" s="137" t="s">
        <v>1197</v>
      </c>
      <c r="D1028" s="137" t="s">
        <v>157</v>
      </c>
      <c r="E1028" s="138" t="s">
        <v>1431</v>
      </c>
      <c r="F1028" s="139" t="s">
        <v>1432</v>
      </c>
      <c r="G1028" s="140" t="s">
        <v>178</v>
      </c>
      <c r="H1028" s="141">
        <v>1500</v>
      </c>
      <c r="I1028" s="142"/>
      <c r="J1028" s="143">
        <v>0</v>
      </c>
      <c r="K1028" s="144"/>
      <c r="L1028" s="32"/>
      <c r="M1028" s="145" t="s">
        <v>1</v>
      </c>
      <c r="N1028" s="146" t="s">
        <v>42</v>
      </c>
      <c r="P1028" s="147">
        <f>O1028*H1028</f>
        <v>0</v>
      </c>
      <c r="Q1028" s="147">
        <v>0</v>
      </c>
      <c r="R1028" s="147">
        <f>Q1028*H1028</f>
        <v>0</v>
      </c>
      <c r="S1028" s="147">
        <v>0</v>
      </c>
      <c r="T1028" s="148">
        <f>S1028*H1028</f>
        <v>0</v>
      </c>
      <c r="AR1028" s="149" t="s">
        <v>155</v>
      </c>
      <c r="AT1028" s="149" t="s">
        <v>157</v>
      </c>
      <c r="AU1028" s="149" t="s">
        <v>89</v>
      </c>
      <c r="AY1028" s="17" t="s">
        <v>156</v>
      </c>
      <c r="BE1028" s="150">
        <f>IF(N1028="základná",J1028,0)</f>
        <v>0</v>
      </c>
      <c r="BF1028" s="150">
        <f>IF(N1028="znížená",J1028,0)</f>
        <v>0</v>
      </c>
      <c r="BG1028" s="150">
        <f>IF(N1028="zákl. prenesená",J1028,0)</f>
        <v>0</v>
      </c>
      <c r="BH1028" s="150">
        <f>IF(N1028="zníž. prenesená",J1028,0)</f>
        <v>0</v>
      </c>
      <c r="BI1028" s="150">
        <f>IF(N1028="nulová",J1028,0)</f>
        <v>0</v>
      </c>
      <c r="BJ1028" s="17" t="s">
        <v>89</v>
      </c>
      <c r="BK1028" s="150">
        <f>ROUND(I1028*H1028,2)</f>
        <v>0</v>
      </c>
      <c r="BL1028" s="17" t="s">
        <v>155</v>
      </c>
      <c r="BM1028" s="149" t="s">
        <v>2587</v>
      </c>
    </row>
    <row r="1029" spans="2:65" s="12" customFormat="1">
      <c r="B1029" s="158"/>
      <c r="D1029" s="152" t="s">
        <v>160</v>
      </c>
      <c r="E1029" s="159" t="s">
        <v>1</v>
      </c>
      <c r="F1029" s="160" t="s">
        <v>222</v>
      </c>
      <c r="H1029" s="161">
        <v>1500</v>
      </c>
      <c r="I1029" s="162"/>
      <c r="L1029" s="158"/>
      <c r="M1029" s="163"/>
      <c r="T1029" s="164"/>
      <c r="AT1029" s="159" t="s">
        <v>160</v>
      </c>
      <c r="AU1029" s="159" t="s">
        <v>89</v>
      </c>
      <c r="AV1029" s="12" t="s">
        <v>89</v>
      </c>
      <c r="AW1029" s="12" t="s">
        <v>31</v>
      </c>
      <c r="AX1029" s="12" t="s">
        <v>76</v>
      </c>
      <c r="AY1029" s="159" t="s">
        <v>156</v>
      </c>
    </row>
    <row r="1030" spans="2:65" s="13" customFormat="1">
      <c r="B1030" s="165"/>
      <c r="D1030" s="152" t="s">
        <v>160</v>
      </c>
      <c r="E1030" s="166" t="s">
        <v>1</v>
      </c>
      <c r="F1030" s="167" t="s">
        <v>161</v>
      </c>
      <c r="H1030" s="168">
        <v>1500</v>
      </c>
      <c r="I1030" s="169"/>
      <c r="L1030" s="165"/>
      <c r="M1030" s="170"/>
      <c r="T1030" s="171"/>
      <c r="AT1030" s="166" t="s">
        <v>160</v>
      </c>
      <c r="AU1030" s="166" t="s">
        <v>89</v>
      </c>
      <c r="AV1030" s="13" t="s">
        <v>155</v>
      </c>
      <c r="AW1030" s="13" t="s">
        <v>31</v>
      </c>
      <c r="AX1030" s="13" t="s">
        <v>82</v>
      </c>
      <c r="AY1030" s="166" t="s">
        <v>156</v>
      </c>
    </row>
    <row r="1031" spans="2:65" s="10" customFormat="1" ht="22.9" customHeight="1">
      <c r="B1031" s="126"/>
      <c r="D1031" s="127" t="s">
        <v>75</v>
      </c>
      <c r="E1031" s="191" t="s">
        <v>1454</v>
      </c>
      <c r="F1031" s="191" t="s">
        <v>1512</v>
      </c>
      <c r="I1031" s="129"/>
      <c r="J1031" s="192">
        <v>0</v>
      </c>
      <c r="L1031" s="126"/>
      <c r="M1031" s="131"/>
      <c r="P1031" s="132">
        <f>P1032</f>
        <v>0</v>
      </c>
      <c r="R1031" s="132">
        <f>R1032</f>
        <v>0</v>
      </c>
      <c r="T1031" s="133">
        <f>T1032</f>
        <v>0</v>
      </c>
      <c r="AR1031" s="127" t="s">
        <v>82</v>
      </c>
      <c r="AT1031" s="134" t="s">
        <v>75</v>
      </c>
      <c r="AU1031" s="134" t="s">
        <v>82</v>
      </c>
      <c r="AY1031" s="127" t="s">
        <v>156</v>
      </c>
      <c r="BK1031" s="135">
        <f>BK1032</f>
        <v>0</v>
      </c>
    </row>
    <row r="1032" spans="2:65" s="1" customFormat="1" ht="24.2" customHeight="1">
      <c r="B1032" s="136"/>
      <c r="C1032" s="137" t="s">
        <v>1205</v>
      </c>
      <c r="D1032" s="137" t="s">
        <v>157</v>
      </c>
      <c r="E1032" s="138" t="s">
        <v>1514</v>
      </c>
      <c r="F1032" s="139" t="s">
        <v>1515</v>
      </c>
      <c r="G1032" s="140" t="s">
        <v>296</v>
      </c>
      <c r="H1032" s="141">
        <v>252.73500000000001</v>
      </c>
      <c r="I1032" s="142"/>
      <c r="J1032" s="143">
        <v>0</v>
      </c>
      <c r="K1032" s="144"/>
      <c r="L1032" s="32"/>
      <c r="M1032" s="145" t="s">
        <v>1</v>
      </c>
      <c r="N1032" s="146" t="s">
        <v>42</v>
      </c>
      <c r="P1032" s="147">
        <f>O1032*H1032</f>
        <v>0</v>
      </c>
      <c r="Q1032" s="147">
        <v>0</v>
      </c>
      <c r="R1032" s="147">
        <f>Q1032*H1032</f>
        <v>0</v>
      </c>
      <c r="S1032" s="147">
        <v>0</v>
      </c>
      <c r="T1032" s="148">
        <f>S1032*H1032</f>
        <v>0</v>
      </c>
      <c r="AR1032" s="149" t="s">
        <v>155</v>
      </c>
      <c r="AT1032" s="149" t="s">
        <v>157</v>
      </c>
      <c r="AU1032" s="149" t="s">
        <v>89</v>
      </c>
      <c r="AY1032" s="17" t="s">
        <v>156</v>
      </c>
      <c r="BE1032" s="150">
        <f>IF(N1032="základná",J1032,0)</f>
        <v>0</v>
      </c>
      <c r="BF1032" s="150">
        <f>IF(N1032="znížená",J1032,0)</f>
        <v>0</v>
      </c>
      <c r="BG1032" s="150">
        <f>IF(N1032="zákl. prenesená",J1032,0)</f>
        <v>0</v>
      </c>
      <c r="BH1032" s="150">
        <f>IF(N1032="zníž. prenesená",J1032,0)</f>
        <v>0</v>
      </c>
      <c r="BI1032" s="150">
        <f>IF(N1032="nulová",J1032,0)</f>
        <v>0</v>
      </c>
      <c r="BJ1032" s="17" t="s">
        <v>89</v>
      </c>
      <c r="BK1032" s="150">
        <f>ROUND(I1032*H1032,2)</f>
        <v>0</v>
      </c>
      <c r="BL1032" s="17" t="s">
        <v>155</v>
      </c>
      <c r="BM1032" s="149" t="s">
        <v>2588</v>
      </c>
    </row>
    <row r="1033" spans="2:65" s="10" customFormat="1" ht="25.9" customHeight="1">
      <c r="B1033" s="126"/>
      <c r="D1033" s="127" t="s">
        <v>75</v>
      </c>
      <c r="E1033" s="128" t="s">
        <v>1517</v>
      </c>
      <c r="F1033" s="128" t="s">
        <v>1518</v>
      </c>
      <c r="I1033" s="129"/>
      <c r="J1033" s="130">
        <v>0</v>
      </c>
      <c r="L1033" s="126"/>
      <c r="M1033" s="131"/>
      <c r="P1033" s="132">
        <f>P1034+P1185+P1208+P1227+P1448+P1462+P1660+P1903+P1909+P2137+P2348</f>
        <v>0</v>
      </c>
      <c r="R1033" s="132">
        <f>R1034+R1185+R1208+R1227+R1448+R1462+R1660+R1903+R1909+R2137+R2348</f>
        <v>84.357291468800014</v>
      </c>
      <c r="T1033" s="133">
        <f>T1034+T1185+T1208+T1227+T1448+T1462+T1660+T1903+T1909+T2137+T2348</f>
        <v>0</v>
      </c>
      <c r="AR1033" s="127" t="s">
        <v>89</v>
      </c>
      <c r="AT1033" s="134" t="s">
        <v>75</v>
      </c>
      <c r="AU1033" s="134" t="s">
        <v>76</v>
      </c>
      <c r="AY1033" s="127" t="s">
        <v>156</v>
      </c>
      <c r="BK1033" s="135">
        <f>BK1034+BK1185+BK1208+BK1227+BK1448+BK1462+BK1660+BK1903+BK1909+BK2137+BK2348</f>
        <v>0</v>
      </c>
    </row>
    <row r="1034" spans="2:65" s="10" customFormat="1" ht="22.9" customHeight="1">
      <c r="B1034" s="126"/>
      <c r="D1034" s="127" t="s">
        <v>75</v>
      </c>
      <c r="E1034" s="191" t="s">
        <v>2589</v>
      </c>
      <c r="F1034" s="191" t="s">
        <v>2590</v>
      </c>
      <c r="I1034" s="129"/>
      <c r="J1034" s="192">
        <v>0</v>
      </c>
      <c r="L1034" s="126"/>
      <c r="M1034" s="131"/>
      <c r="P1034" s="132">
        <f>SUM(P1035:P1184)</f>
        <v>0</v>
      </c>
      <c r="R1034" s="132">
        <f>SUM(R1035:R1184)</f>
        <v>1.8615240700000002</v>
      </c>
      <c r="T1034" s="133">
        <f>SUM(T1035:T1184)</f>
        <v>0</v>
      </c>
      <c r="AR1034" s="127" t="s">
        <v>89</v>
      </c>
      <c r="AT1034" s="134" t="s">
        <v>75</v>
      </c>
      <c r="AU1034" s="134" t="s">
        <v>82</v>
      </c>
      <c r="AY1034" s="127" t="s">
        <v>156</v>
      </c>
      <c r="BK1034" s="135">
        <f>SUM(BK1035:BK1184)</f>
        <v>0</v>
      </c>
    </row>
    <row r="1035" spans="2:65" s="1" customFormat="1" ht="37.9" customHeight="1">
      <c r="B1035" s="136"/>
      <c r="C1035" s="137" t="s">
        <v>1211</v>
      </c>
      <c r="D1035" s="137" t="s">
        <v>157</v>
      </c>
      <c r="E1035" s="138" t="s">
        <v>2591</v>
      </c>
      <c r="F1035" s="139" t="s">
        <v>2592</v>
      </c>
      <c r="G1035" s="140" t="s">
        <v>178</v>
      </c>
      <c r="H1035" s="141">
        <v>18.39</v>
      </c>
      <c r="I1035" s="142"/>
      <c r="J1035" s="143">
        <v>0</v>
      </c>
      <c r="K1035" s="144"/>
      <c r="L1035" s="32"/>
      <c r="M1035" s="145" t="s">
        <v>1</v>
      </c>
      <c r="N1035" s="146" t="s">
        <v>42</v>
      </c>
      <c r="P1035" s="147">
        <f>O1035*H1035</f>
        <v>0</v>
      </c>
      <c r="Q1035" s="147">
        <v>7.5000000000000002E-4</v>
      </c>
      <c r="R1035" s="147">
        <f>Q1035*H1035</f>
        <v>1.3792500000000001E-2</v>
      </c>
      <c r="S1035" s="147">
        <v>0</v>
      </c>
      <c r="T1035" s="148">
        <f>S1035*H1035</f>
        <v>0</v>
      </c>
      <c r="AR1035" s="149" t="s">
        <v>403</v>
      </c>
      <c r="AT1035" s="149" t="s">
        <v>157</v>
      </c>
      <c r="AU1035" s="149" t="s">
        <v>89</v>
      </c>
      <c r="AY1035" s="17" t="s">
        <v>156</v>
      </c>
      <c r="BE1035" s="150">
        <f>IF(N1035="základná",J1035,0)</f>
        <v>0</v>
      </c>
      <c r="BF1035" s="150">
        <f>IF(N1035="znížená",J1035,0)</f>
        <v>0</v>
      </c>
      <c r="BG1035" s="150">
        <f>IF(N1035="zákl. prenesená",J1035,0)</f>
        <v>0</v>
      </c>
      <c r="BH1035" s="150">
        <f>IF(N1035="zníž. prenesená",J1035,0)</f>
        <v>0</v>
      </c>
      <c r="BI1035" s="150">
        <f>IF(N1035="nulová",J1035,0)</f>
        <v>0</v>
      </c>
      <c r="BJ1035" s="17" t="s">
        <v>89</v>
      </c>
      <c r="BK1035" s="150">
        <f>ROUND(I1035*H1035,2)</f>
        <v>0</v>
      </c>
      <c r="BL1035" s="17" t="s">
        <v>403</v>
      </c>
      <c r="BM1035" s="149" t="s">
        <v>2593</v>
      </c>
    </row>
    <row r="1036" spans="2:65" s="12" customFormat="1">
      <c r="B1036" s="158"/>
      <c r="D1036" s="152" t="s">
        <v>160</v>
      </c>
      <c r="E1036" s="159" t="s">
        <v>1</v>
      </c>
      <c r="F1036" s="160" t="s">
        <v>1842</v>
      </c>
      <c r="H1036" s="161">
        <v>0.5</v>
      </c>
      <c r="I1036" s="162"/>
      <c r="L1036" s="158"/>
      <c r="M1036" s="163"/>
      <c r="T1036" s="164"/>
      <c r="AT1036" s="159" t="s">
        <v>160</v>
      </c>
      <c r="AU1036" s="159" t="s">
        <v>89</v>
      </c>
      <c r="AV1036" s="12" t="s">
        <v>89</v>
      </c>
      <c r="AW1036" s="12" t="s">
        <v>31</v>
      </c>
      <c r="AX1036" s="12" t="s">
        <v>76</v>
      </c>
      <c r="AY1036" s="159" t="s">
        <v>156</v>
      </c>
    </row>
    <row r="1037" spans="2:65" s="12" customFormat="1">
      <c r="B1037" s="158"/>
      <c r="D1037" s="152" t="s">
        <v>160</v>
      </c>
      <c r="E1037" s="159" t="s">
        <v>1</v>
      </c>
      <c r="F1037" s="160" t="s">
        <v>1845</v>
      </c>
      <c r="H1037" s="161">
        <v>6.25</v>
      </c>
      <c r="I1037" s="162"/>
      <c r="L1037" s="158"/>
      <c r="M1037" s="163"/>
      <c r="T1037" s="164"/>
      <c r="AT1037" s="159" t="s">
        <v>160</v>
      </c>
      <c r="AU1037" s="159" t="s">
        <v>89</v>
      </c>
      <c r="AV1037" s="12" t="s">
        <v>89</v>
      </c>
      <c r="AW1037" s="12" t="s">
        <v>31</v>
      </c>
      <c r="AX1037" s="12" t="s">
        <v>76</v>
      </c>
      <c r="AY1037" s="159" t="s">
        <v>156</v>
      </c>
    </row>
    <row r="1038" spans="2:65" s="12" customFormat="1">
      <c r="B1038" s="158"/>
      <c r="D1038" s="152" t="s">
        <v>160</v>
      </c>
      <c r="E1038" s="159" t="s">
        <v>1</v>
      </c>
      <c r="F1038" s="160" t="s">
        <v>1848</v>
      </c>
      <c r="H1038" s="161">
        <v>0.9</v>
      </c>
      <c r="I1038" s="162"/>
      <c r="L1038" s="158"/>
      <c r="M1038" s="163"/>
      <c r="T1038" s="164"/>
      <c r="AT1038" s="159" t="s">
        <v>160</v>
      </c>
      <c r="AU1038" s="159" t="s">
        <v>89</v>
      </c>
      <c r="AV1038" s="12" t="s">
        <v>89</v>
      </c>
      <c r="AW1038" s="12" t="s">
        <v>31</v>
      </c>
      <c r="AX1038" s="12" t="s">
        <v>76</v>
      </c>
      <c r="AY1038" s="159" t="s">
        <v>156</v>
      </c>
    </row>
    <row r="1039" spans="2:65" s="11" customFormat="1">
      <c r="B1039" s="151"/>
      <c r="D1039" s="152" t="s">
        <v>160</v>
      </c>
      <c r="E1039" s="153" t="s">
        <v>1</v>
      </c>
      <c r="F1039" s="154" t="s">
        <v>2206</v>
      </c>
      <c r="H1039" s="153" t="s">
        <v>1</v>
      </c>
      <c r="I1039" s="155"/>
      <c r="L1039" s="151"/>
      <c r="M1039" s="156"/>
      <c r="T1039" s="157"/>
      <c r="AT1039" s="153" t="s">
        <v>160</v>
      </c>
      <c r="AU1039" s="153" t="s">
        <v>89</v>
      </c>
      <c r="AV1039" s="11" t="s">
        <v>82</v>
      </c>
      <c r="AW1039" s="11" t="s">
        <v>31</v>
      </c>
      <c r="AX1039" s="11" t="s">
        <v>76</v>
      </c>
      <c r="AY1039" s="153" t="s">
        <v>156</v>
      </c>
    </row>
    <row r="1040" spans="2:65" s="11" customFormat="1">
      <c r="B1040" s="151"/>
      <c r="D1040" s="152" t="s">
        <v>160</v>
      </c>
      <c r="E1040" s="153" t="s">
        <v>1</v>
      </c>
      <c r="F1040" s="154" t="s">
        <v>781</v>
      </c>
      <c r="H1040" s="153" t="s">
        <v>1</v>
      </c>
      <c r="I1040" s="155"/>
      <c r="L1040" s="151"/>
      <c r="M1040" s="156"/>
      <c r="T1040" s="157"/>
      <c r="AT1040" s="153" t="s">
        <v>160</v>
      </c>
      <c r="AU1040" s="153" t="s">
        <v>89</v>
      </c>
      <c r="AV1040" s="11" t="s">
        <v>82</v>
      </c>
      <c r="AW1040" s="11" t="s">
        <v>31</v>
      </c>
      <c r="AX1040" s="11" t="s">
        <v>76</v>
      </c>
      <c r="AY1040" s="153" t="s">
        <v>156</v>
      </c>
    </row>
    <row r="1041" spans="2:65" s="12" customFormat="1">
      <c r="B1041" s="158"/>
      <c r="D1041" s="152" t="s">
        <v>160</v>
      </c>
      <c r="E1041" s="159" t="s">
        <v>1</v>
      </c>
      <c r="F1041" s="160" t="s">
        <v>2594</v>
      </c>
      <c r="H1041" s="161">
        <v>0.6</v>
      </c>
      <c r="I1041" s="162"/>
      <c r="L1041" s="158"/>
      <c r="M1041" s="163"/>
      <c r="T1041" s="164"/>
      <c r="AT1041" s="159" t="s">
        <v>160</v>
      </c>
      <c r="AU1041" s="159" t="s">
        <v>89</v>
      </c>
      <c r="AV1041" s="12" t="s">
        <v>89</v>
      </c>
      <c r="AW1041" s="12" t="s">
        <v>31</v>
      </c>
      <c r="AX1041" s="12" t="s">
        <v>76</v>
      </c>
      <c r="AY1041" s="159" t="s">
        <v>156</v>
      </c>
    </row>
    <row r="1042" spans="2:65" s="12" customFormat="1">
      <c r="B1042" s="158"/>
      <c r="D1042" s="152" t="s">
        <v>160</v>
      </c>
      <c r="E1042" s="159" t="s">
        <v>1</v>
      </c>
      <c r="F1042" s="160" t="s">
        <v>2595</v>
      </c>
      <c r="H1042" s="161">
        <v>1.44</v>
      </c>
      <c r="I1042" s="162"/>
      <c r="L1042" s="158"/>
      <c r="M1042" s="163"/>
      <c r="T1042" s="164"/>
      <c r="AT1042" s="159" t="s">
        <v>160</v>
      </c>
      <c r="AU1042" s="159" t="s">
        <v>89</v>
      </c>
      <c r="AV1042" s="12" t="s">
        <v>89</v>
      </c>
      <c r="AW1042" s="12" t="s">
        <v>31</v>
      </c>
      <c r="AX1042" s="12" t="s">
        <v>76</v>
      </c>
      <c r="AY1042" s="159" t="s">
        <v>156</v>
      </c>
    </row>
    <row r="1043" spans="2:65" s="15" customFormat="1">
      <c r="B1043" s="193"/>
      <c r="D1043" s="152" t="s">
        <v>160</v>
      </c>
      <c r="E1043" s="194" t="s">
        <v>1</v>
      </c>
      <c r="F1043" s="195" t="s">
        <v>2596</v>
      </c>
      <c r="H1043" s="196">
        <v>9.69</v>
      </c>
      <c r="I1043" s="197"/>
      <c r="L1043" s="193"/>
      <c r="M1043" s="198"/>
      <c r="T1043" s="199"/>
      <c r="AT1043" s="194" t="s">
        <v>160</v>
      </c>
      <c r="AU1043" s="194" t="s">
        <v>89</v>
      </c>
      <c r="AV1043" s="15" t="s">
        <v>163</v>
      </c>
      <c r="AW1043" s="15" t="s">
        <v>31</v>
      </c>
      <c r="AX1043" s="15" t="s">
        <v>76</v>
      </c>
      <c r="AY1043" s="194" t="s">
        <v>156</v>
      </c>
    </row>
    <row r="1044" spans="2:65" s="12" customFormat="1">
      <c r="B1044" s="158"/>
      <c r="D1044" s="152" t="s">
        <v>160</v>
      </c>
      <c r="E1044" s="159" t="s">
        <v>1</v>
      </c>
      <c r="F1044" s="160" t="s">
        <v>1854</v>
      </c>
      <c r="H1044" s="161">
        <v>2.76</v>
      </c>
      <c r="I1044" s="162"/>
      <c r="L1044" s="158"/>
      <c r="M1044" s="163"/>
      <c r="T1044" s="164"/>
      <c r="AT1044" s="159" t="s">
        <v>160</v>
      </c>
      <c r="AU1044" s="159" t="s">
        <v>89</v>
      </c>
      <c r="AV1044" s="12" t="s">
        <v>89</v>
      </c>
      <c r="AW1044" s="12" t="s">
        <v>31</v>
      </c>
      <c r="AX1044" s="12" t="s">
        <v>76</v>
      </c>
      <c r="AY1044" s="159" t="s">
        <v>156</v>
      </c>
    </row>
    <row r="1045" spans="2:65" s="12" customFormat="1">
      <c r="B1045" s="158"/>
      <c r="D1045" s="152" t="s">
        <v>160</v>
      </c>
      <c r="E1045" s="159" t="s">
        <v>1</v>
      </c>
      <c r="F1045" s="160" t="s">
        <v>1969</v>
      </c>
      <c r="H1045" s="161">
        <v>4.5</v>
      </c>
      <c r="I1045" s="162"/>
      <c r="L1045" s="158"/>
      <c r="M1045" s="163"/>
      <c r="T1045" s="164"/>
      <c r="AT1045" s="159" t="s">
        <v>160</v>
      </c>
      <c r="AU1045" s="159" t="s">
        <v>89</v>
      </c>
      <c r="AV1045" s="12" t="s">
        <v>89</v>
      </c>
      <c r="AW1045" s="12" t="s">
        <v>31</v>
      </c>
      <c r="AX1045" s="12" t="s">
        <v>76</v>
      </c>
      <c r="AY1045" s="159" t="s">
        <v>156</v>
      </c>
    </row>
    <row r="1046" spans="2:65" s="12" customFormat="1">
      <c r="B1046" s="158"/>
      <c r="D1046" s="152" t="s">
        <v>160</v>
      </c>
      <c r="E1046" s="159" t="s">
        <v>1</v>
      </c>
      <c r="F1046" s="160" t="s">
        <v>1972</v>
      </c>
      <c r="H1046" s="161">
        <v>1.44</v>
      </c>
      <c r="I1046" s="162"/>
      <c r="L1046" s="158"/>
      <c r="M1046" s="163"/>
      <c r="T1046" s="164"/>
      <c r="AT1046" s="159" t="s">
        <v>160</v>
      </c>
      <c r="AU1046" s="159" t="s">
        <v>89</v>
      </c>
      <c r="AV1046" s="12" t="s">
        <v>89</v>
      </c>
      <c r="AW1046" s="12" t="s">
        <v>31</v>
      </c>
      <c r="AX1046" s="12" t="s">
        <v>76</v>
      </c>
      <c r="AY1046" s="159" t="s">
        <v>156</v>
      </c>
    </row>
    <row r="1047" spans="2:65" s="15" customFormat="1">
      <c r="B1047" s="193"/>
      <c r="D1047" s="152" t="s">
        <v>160</v>
      </c>
      <c r="E1047" s="194" t="s">
        <v>1</v>
      </c>
      <c r="F1047" s="195" t="s">
        <v>586</v>
      </c>
      <c r="H1047" s="196">
        <v>8.6999999999999993</v>
      </c>
      <c r="I1047" s="197"/>
      <c r="L1047" s="193"/>
      <c r="M1047" s="198"/>
      <c r="T1047" s="199"/>
      <c r="AT1047" s="194" t="s">
        <v>160</v>
      </c>
      <c r="AU1047" s="194" t="s">
        <v>89</v>
      </c>
      <c r="AV1047" s="15" t="s">
        <v>163</v>
      </c>
      <c r="AW1047" s="15" t="s">
        <v>31</v>
      </c>
      <c r="AX1047" s="15" t="s">
        <v>76</v>
      </c>
      <c r="AY1047" s="194" t="s">
        <v>156</v>
      </c>
    </row>
    <row r="1048" spans="2:65" s="13" customFormat="1">
      <c r="B1048" s="165"/>
      <c r="D1048" s="152" t="s">
        <v>160</v>
      </c>
      <c r="E1048" s="166" t="s">
        <v>1</v>
      </c>
      <c r="F1048" s="167" t="s">
        <v>161</v>
      </c>
      <c r="H1048" s="168">
        <v>18.39</v>
      </c>
      <c r="I1048" s="169"/>
      <c r="L1048" s="165"/>
      <c r="M1048" s="170"/>
      <c r="T1048" s="171"/>
      <c r="AT1048" s="166" t="s">
        <v>160</v>
      </c>
      <c r="AU1048" s="166" t="s">
        <v>89</v>
      </c>
      <c r="AV1048" s="13" t="s">
        <v>155</v>
      </c>
      <c r="AW1048" s="13" t="s">
        <v>31</v>
      </c>
      <c r="AX1048" s="13" t="s">
        <v>82</v>
      </c>
      <c r="AY1048" s="166" t="s">
        <v>156</v>
      </c>
    </row>
    <row r="1049" spans="2:65" s="1" customFormat="1" ht="37.9" customHeight="1">
      <c r="B1049" s="136"/>
      <c r="C1049" s="180" t="s">
        <v>1219</v>
      </c>
      <c r="D1049" s="180" t="s">
        <v>263</v>
      </c>
      <c r="E1049" s="181" t="s">
        <v>2597</v>
      </c>
      <c r="F1049" s="182" t="s">
        <v>2598</v>
      </c>
      <c r="G1049" s="183" t="s">
        <v>178</v>
      </c>
      <c r="H1049" s="184">
        <v>21.149000000000001</v>
      </c>
      <c r="I1049" s="185"/>
      <c r="J1049" s="186">
        <v>0</v>
      </c>
      <c r="K1049" s="187"/>
      <c r="L1049" s="188"/>
      <c r="M1049" s="189" t="s">
        <v>1</v>
      </c>
      <c r="N1049" s="190" t="s">
        <v>42</v>
      </c>
      <c r="P1049" s="147">
        <f>O1049*H1049</f>
        <v>0</v>
      </c>
      <c r="Q1049" s="147">
        <v>5.13E-3</v>
      </c>
      <c r="R1049" s="147">
        <f>Q1049*H1049</f>
        <v>0.10849437000000001</v>
      </c>
      <c r="S1049" s="147">
        <v>0</v>
      </c>
      <c r="T1049" s="148">
        <f>S1049*H1049</f>
        <v>0</v>
      </c>
      <c r="AR1049" s="149" t="s">
        <v>664</v>
      </c>
      <c r="AT1049" s="149" t="s">
        <v>263</v>
      </c>
      <c r="AU1049" s="149" t="s">
        <v>89</v>
      </c>
      <c r="AY1049" s="17" t="s">
        <v>156</v>
      </c>
      <c r="BE1049" s="150">
        <f>IF(N1049="základná",J1049,0)</f>
        <v>0</v>
      </c>
      <c r="BF1049" s="150">
        <f>IF(N1049="znížená",J1049,0)</f>
        <v>0</v>
      </c>
      <c r="BG1049" s="150">
        <f>IF(N1049="zákl. prenesená",J1049,0)</f>
        <v>0</v>
      </c>
      <c r="BH1049" s="150">
        <f>IF(N1049="zníž. prenesená",J1049,0)</f>
        <v>0</v>
      </c>
      <c r="BI1049" s="150">
        <f>IF(N1049="nulová",J1049,0)</f>
        <v>0</v>
      </c>
      <c r="BJ1049" s="17" t="s">
        <v>89</v>
      </c>
      <c r="BK1049" s="150">
        <f>ROUND(I1049*H1049,2)</f>
        <v>0</v>
      </c>
      <c r="BL1049" s="17" t="s">
        <v>403</v>
      </c>
      <c r="BM1049" s="149" t="s">
        <v>2599</v>
      </c>
    </row>
    <row r="1050" spans="2:65" s="12" customFormat="1">
      <c r="B1050" s="158"/>
      <c r="D1050" s="152" t="s">
        <v>160</v>
      </c>
      <c r="F1050" s="160" t="s">
        <v>2600</v>
      </c>
      <c r="H1050" s="161">
        <v>21.149000000000001</v>
      </c>
      <c r="I1050" s="162"/>
      <c r="L1050" s="158"/>
      <c r="M1050" s="163"/>
      <c r="T1050" s="164"/>
      <c r="AT1050" s="159" t="s">
        <v>160</v>
      </c>
      <c r="AU1050" s="159" t="s">
        <v>89</v>
      </c>
      <c r="AV1050" s="12" t="s">
        <v>89</v>
      </c>
      <c r="AW1050" s="12" t="s">
        <v>3</v>
      </c>
      <c r="AX1050" s="12" t="s">
        <v>82</v>
      </c>
      <c r="AY1050" s="159" t="s">
        <v>156</v>
      </c>
    </row>
    <row r="1051" spans="2:65" s="1" customFormat="1" ht="16.5" customHeight="1">
      <c r="B1051" s="136"/>
      <c r="C1051" s="137" t="s">
        <v>1226</v>
      </c>
      <c r="D1051" s="137" t="s">
        <v>157</v>
      </c>
      <c r="E1051" s="138" t="s">
        <v>2601</v>
      </c>
      <c r="F1051" s="139" t="s">
        <v>2602</v>
      </c>
      <c r="G1051" s="140" t="s">
        <v>178</v>
      </c>
      <c r="H1051" s="141">
        <v>16.489999999999998</v>
      </c>
      <c r="I1051" s="142"/>
      <c r="J1051" s="143">
        <v>0</v>
      </c>
      <c r="K1051" s="144"/>
      <c r="L1051" s="32"/>
      <c r="M1051" s="145" t="s">
        <v>1</v>
      </c>
      <c r="N1051" s="146" t="s">
        <v>42</v>
      </c>
      <c r="P1051" s="147">
        <f>O1051*H1051</f>
        <v>0</v>
      </c>
      <c r="Q1051" s="147">
        <v>0</v>
      </c>
      <c r="R1051" s="147">
        <f>Q1051*H1051</f>
        <v>0</v>
      </c>
      <c r="S1051" s="147">
        <v>0</v>
      </c>
      <c r="T1051" s="148">
        <f>S1051*H1051</f>
        <v>0</v>
      </c>
      <c r="AR1051" s="149" t="s">
        <v>403</v>
      </c>
      <c r="AT1051" s="149" t="s">
        <v>157</v>
      </c>
      <c r="AU1051" s="149" t="s">
        <v>89</v>
      </c>
      <c r="AY1051" s="17" t="s">
        <v>156</v>
      </c>
      <c r="BE1051" s="150">
        <f>IF(N1051="základná",J1051,0)</f>
        <v>0</v>
      </c>
      <c r="BF1051" s="150">
        <f>IF(N1051="znížená",J1051,0)</f>
        <v>0</v>
      </c>
      <c r="BG1051" s="150">
        <f>IF(N1051="zákl. prenesená",J1051,0)</f>
        <v>0</v>
      </c>
      <c r="BH1051" s="150">
        <f>IF(N1051="zníž. prenesená",J1051,0)</f>
        <v>0</v>
      </c>
      <c r="BI1051" s="150">
        <f>IF(N1051="nulová",J1051,0)</f>
        <v>0</v>
      </c>
      <c r="BJ1051" s="17" t="s">
        <v>89</v>
      </c>
      <c r="BK1051" s="150">
        <f>ROUND(I1051*H1051,2)</f>
        <v>0</v>
      </c>
      <c r="BL1051" s="17" t="s">
        <v>403</v>
      </c>
      <c r="BM1051" s="149" t="s">
        <v>2603</v>
      </c>
    </row>
    <row r="1052" spans="2:65" s="11" customFormat="1">
      <c r="B1052" s="151"/>
      <c r="D1052" s="152" t="s">
        <v>160</v>
      </c>
      <c r="E1052" s="153" t="s">
        <v>1</v>
      </c>
      <c r="F1052" s="154" t="s">
        <v>2604</v>
      </c>
      <c r="H1052" s="153" t="s">
        <v>1</v>
      </c>
      <c r="I1052" s="155"/>
      <c r="L1052" s="151"/>
      <c r="M1052" s="156"/>
      <c r="T1052" s="157"/>
      <c r="AT1052" s="153" t="s">
        <v>160</v>
      </c>
      <c r="AU1052" s="153" t="s">
        <v>89</v>
      </c>
      <c r="AV1052" s="11" t="s">
        <v>82</v>
      </c>
      <c r="AW1052" s="11" t="s">
        <v>31</v>
      </c>
      <c r="AX1052" s="11" t="s">
        <v>76</v>
      </c>
      <c r="AY1052" s="153" t="s">
        <v>156</v>
      </c>
    </row>
    <row r="1053" spans="2:65" s="11" customFormat="1">
      <c r="B1053" s="151"/>
      <c r="D1053" s="152" t="s">
        <v>160</v>
      </c>
      <c r="E1053" s="153" t="s">
        <v>1</v>
      </c>
      <c r="F1053" s="154" t="s">
        <v>2605</v>
      </c>
      <c r="H1053" s="153" t="s">
        <v>1</v>
      </c>
      <c r="I1053" s="155"/>
      <c r="L1053" s="151"/>
      <c r="M1053" s="156"/>
      <c r="T1053" s="157"/>
      <c r="AT1053" s="153" t="s">
        <v>160</v>
      </c>
      <c r="AU1053" s="153" t="s">
        <v>89</v>
      </c>
      <c r="AV1053" s="11" t="s">
        <v>82</v>
      </c>
      <c r="AW1053" s="11" t="s">
        <v>31</v>
      </c>
      <c r="AX1053" s="11" t="s">
        <v>76</v>
      </c>
      <c r="AY1053" s="153" t="s">
        <v>156</v>
      </c>
    </row>
    <row r="1054" spans="2:65" s="11" customFormat="1">
      <c r="B1054" s="151"/>
      <c r="D1054" s="152" t="s">
        <v>160</v>
      </c>
      <c r="E1054" s="153" t="s">
        <v>1</v>
      </c>
      <c r="F1054" s="154" t="s">
        <v>2606</v>
      </c>
      <c r="H1054" s="153" t="s">
        <v>1</v>
      </c>
      <c r="I1054" s="155"/>
      <c r="L1054" s="151"/>
      <c r="M1054" s="156"/>
      <c r="T1054" s="157"/>
      <c r="AT1054" s="153" t="s">
        <v>160</v>
      </c>
      <c r="AU1054" s="153" t="s">
        <v>89</v>
      </c>
      <c r="AV1054" s="11" t="s">
        <v>82</v>
      </c>
      <c r="AW1054" s="11" t="s">
        <v>31</v>
      </c>
      <c r="AX1054" s="11" t="s">
        <v>76</v>
      </c>
      <c r="AY1054" s="153" t="s">
        <v>156</v>
      </c>
    </row>
    <row r="1055" spans="2:65" s="11" customFormat="1">
      <c r="B1055" s="151"/>
      <c r="D1055" s="152" t="s">
        <v>160</v>
      </c>
      <c r="E1055" s="153" t="s">
        <v>1</v>
      </c>
      <c r="F1055" s="154" t="s">
        <v>2607</v>
      </c>
      <c r="H1055" s="153" t="s">
        <v>1</v>
      </c>
      <c r="I1055" s="155"/>
      <c r="L1055" s="151"/>
      <c r="M1055" s="156"/>
      <c r="T1055" s="157"/>
      <c r="AT1055" s="153" t="s">
        <v>160</v>
      </c>
      <c r="AU1055" s="153" t="s">
        <v>89</v>
      </c>
      <c r="AV1055" s="11" t="s">
        <v>82</v>
      </c>
      <c r="AW1055" s="11" t="s">
        <v>31</v>
      </c>
      <c r="AX1055" s="11" t="s">
        <v>76</v>
      </c>
      <c r="AY1055" s="153" t="s">
        <v>156</v>
      </c>
    </row>
    <row r="1056" spans="2:65" s="12" customFormat="1">
      <c r="B1056" s="158"/>
      <c r="D1056" s="152" t="s">
        <v>160</v>
      </c>
      <c r="E1056" s="159" t="s">
        <v>1</v>
      </c>
      <c r="F1056" s="160" t="s">
        <v>2608</v>
      </c>
      <c r="H1056" s="161">
        <v>7.35</v>
      </c>
      <c r="I1056" s="162"/>
      <c r="L1056" s="158"/>
      <c r="M1056" s="163"/>
      <c r="T1056" s="164"/>
      <c r="AT1056" s="159" t="s">
        <v>160</v>
      </c>
      <c r="AU1056" s="159" t="s">
        <v>89</v>
      </c>
      <c r="AV1056" s="12" t="s">
        <v>89</v>
      </c>
      <c r="AW1056" s="12" t="s">
        <v>31</v>
      </c>
      <c r="AX1056" s="12" t="s">
        <v>76</v>
      </c>
      <c r="AY1056" s="159" t="s">
        <v>156</v>
      </c>
    </row>
    <row r="1057" spans="2:65" s="12" customFormat="1">
      <c r="B1057" s="158"/>
      <c r="D1057" s="152" t="s">
        <v>160</v>
      </c>
      <c r="E1057" s="159" t="s">
        <v>1</v>
      </c>
      <c r="F1057" s="160" t="s">
        <v>2609</v>
      </c>
      <c r="H1057" s="161">
        <v>3.6</v>
      </c>
      <c r="I1057" s="162"/>
      <c r="L1057" s="158"/>
      <c r="M1057" s="163"/>
      <c r="T1057" s="164"/>
      <c r="AT1057" s="159" t="s">
        <v>160</v>
      </c>
      <c r="AU1057" s="159" t="s">
        <v>89</v>
      </c>
      <c r="AV1057" s="12" t="s">
        <v>89</v>
      </c>
      <c r="AW1057" s="12" t="s">
        <v>31</v>
      </c>
      <c r="AX1057" s="12" t="s">
        <v>76</v>
      </c>
      <c r="AY1057" s="159" t="s">
        <v>156</v>
      </c>
    </row>
    <row r="1058" spans="2:65" s="12" customFormat="1">
      <c r="B1058" s="158"/>
      <c r="D1058" s="152" t="s">
        <v>160</v>
      </c>
      <c r="E1058" s="159" t="s">
        <v>1</v>
      </c>
      <c r="F1058" s="160" t="s">
        <v>2610</v>
      </c>
      <c r="H1058" s="161">
        <v>0.72</v>
      </c>
      <c r="I1058" s="162"/>
      <c r="L1058" s="158"/>
      <c r="M1058" s="163"/>
      <c r="T1058" s="164"/>
      <c r="AT1058" s="159" t="s">
        <v>160</v>
      </c>
      <c r="AU1058" s="159" t="s">
        <v>89</v>
      </c>
      <c r="AV1058" s="12" t="s">
        <v>89</v>
      </c>
      <c r="AW1058" s="12" t="s">
        <v>31</v>
      </c>
      <c r="AX1058" s="12" t="s">
        <v>76</v>
      </c>
      <c r="AY1058" s="159" t="s">
        <v>156</v>
      </c>
    </row>
    <row r="1059" spans="2:65" s="12" customFormat="1">
      <c r="B1059" s="158"/>
      <c r="D1059" s="152" t="s">
        <v>160</v>
      </c>
      <c r="E1059" s="159" t="s">
        <v>1</v>
      </c>
      <c r="F1059" s="160" t="s">
        <v>2611</v>
      </c>
      <c r="H1059" s="161">
        <v>2.82</v>
      </c>
      <c r="I1059" s="162"/>
      <c r="L1059" s="158"/>
      <c r="M1059" s="163"/>
      <c r="T1059" s="164"/>
      <c r="AT1059" s="159" t="s">
        <v>160</v>
      </c>
      <c r="AU1059" s="159" t="s">
        <v>89</v>
      </c>
      <c r="AV1059" s="12" t="s">
        <v>89</v>
      </c>
      <c r="AW1059" s="12" t="s">
        <v>31</v>
      </c>
      <c r="AX1059" s="12" t="s">
        <v>76</v>
      </c>
      <c r="AY1059" s="159" t="s">
        <v>156</v>
      </c>
    </row>
    <row r="1060" spans="2:65" s="12" customFormat="1">
      <c r="B1060" s="158"/>
      <c r="D1060" s="152" t="s">
        <v>160</v>
      </c>
      <c r="E1060" s="159" t="s">
        <v>1</v>
      </c>
      <c r="F1060" s="160" t="s">
        <v>89</v>
      </c>
      <c r="H1060" s="161">
        <v>2</v>
      </c>
      <c r="I1060" s="162"/>
      <c r="L1060" s="158"/>
      <c r="M1060" s="163"/>
      <c r="T1060" s="164"/>
      <c r="AT1060" s="159" t="s">
        <v>160</v>
      </c>
      <c r="AU1060" s="159" t="s">
        <v>89</v>
      </c>
      <c r="AV1060" s="12" t="s">
        <v>89</v>
      </c>
      <c r="AW1060" s="12" t="s">
        <v>31</v>
      </c>
      <c r="AX1060" s="12" t="s">
        <v>76</v>
      </c>
      <c r="AY1060" s="159" t="s">
        <v>156</v>
      </c>
    </row>
    <row r="1061" spans="2:65" s="15" customFormat="1">
      <c r="B1061" s="193"/>
      <c r="D1061" s="152" t="s">
        <v>160</v>
      </c>
      <c r="E1061" s="194" t="s">
        <v>1</v>
      </c>
      <c r="F1061" s="195" t="s">
        <v>2612</v>
      </c>
      <c r="H1061" s="196">
        <v>16.489999999999998</v>
      </c>
      <c r="I1061" s="197"/>
      <c r="L1061" s="193"/>
      <c r="M1061" s="198"/>
      <c r="T1061" s="199"/>
      <c r="AT1061" s="194" t="s">
        <v>160</v>
      </c>
      <c r="AU1061" s="194" t="s">
        <v>89</v>
      </c>
      <c r="AV1061" s="15" t="s">
        <v>163</v>
      </c>
      <c r="AW1061" s="15" t="s">
        <v>31</v>
      </c>
      <c r="AX1061" s="15" t="s">
        <v>76</v>
      </c>
      <c r="AY1061" s="194" t="s">
        <v>156</v>
      </c>
    </row>
    <row r="1062" spans="2:65" s="13" customFormat="1">
      <c r="B1062" s="165"/>
      <c r="D1062" s="152" t="s">
        <v>160</v>
      </c>
      <c r="E1062" s="166" t="s">
        <v>1</v>
      </c>
      <c r="F1062" s="167" t="s">
        <v>161</v>
      </c>
      <c r="H1062" s="168">
        <v>16.489999999999998</v>
      </c>
      <c r="I1062" s="169"/>
      <c r="L1062" s="165"/>
      <c r="M1062" s="170"/>
      <c r="T1062" s="171"/>
      <c r="AT1062" s="166" t="s">
        <v>160</v>
      </c>
      <c r="AU1062" s="166" t="s">
        <v>89</v>
      </c>
      <c r="AV1062" s="13" t="s">
        <v>155</v>
      </c>
      <c r="AW1062" s="13" t="s">
        <v>31</v>
      </c>
      <c r="AX1062" s="13" t="s">
        <v>82</v>
      </c>
      <c r="AY1062" s="166" t="s">
        <v>156</v>
      </c>
    </row>
    <row r="1063" spans="2:65" s="1" customFormat="1" ht="24.2" customHeight="1">
      <c r="B1063" s="136"/>
      <c r="C1063" s="137" t="s">
        <v>1232</v>
      </c>
      <c r="D1063" s="137" t="s">
        <v>157</v>
      </c>
      <c r="E1063" s="138" t="s">
        <v>2613</v>
      </c>
      <c r="F1063" s="139" t="s">
        <v>2614</v>
      </c>
      <c r="G1063" s="140" t="s">
        <v>178</v>
      </c>
      <c r="H1063" s="141">
        <v>336.58</v>
      </c>
      <c r="I1063" s="142"/>
      <c r="J1063" s="143">
        <v>0</v>
      </c>
      <c r="K1063" s="144"/>
      <c r="L1063" s="32"/>
      <c r="M1063" s="145" t="s">
        <v>1</v>
      </c>
      <c r="N1063" s="146" t="s">
        <v>42</v>
      </c>
      <c r="P1063" s="147">
        <f>O1063*H1063</f>
        <v>0</v>
      </c>
      <c r="Q1063" s="147">
        <v>0</v>
      </c>
      <c r="R1063" s="147">
        <f>Q1063*H1063</f>
        <v>0</v>
      </c>
      <c r="S1063" s="147">
        <v>0</v>
      </c>
      <c r="T1063" s="148">
        <f>S1063*H1063</f>
        <v>0</v>
      </c>
      <c r="AR1063" s="149" t="s">
        <v>403</v>
      </c>
      <c r="AT1063" s="149" t="s">
        <v>157</v>
      </c>
      <c r="AU1063" s="149" t="s">
        <v>89</v>
      </c>
      <c r="AY1063" s="17" t="s">
        <v>156</v>
      </c>
      <c r="BE1063" s="150">
        <f>IF(N1063="základná",J1063,0)</f>
        <v>0</v>
      </c>
      <c r="BF1063" s="150">
        <f>IF(N1063="znížená",J1063,0)</f>
        <v>0</v>
      </c>
      <c r="BG1063" s="150">
        <f>IF(N1063="zákl. prenesená",J1063,0)</f>
        <v>0</v>
      </c>
      <c r="BH1063" s="150">
        <f>IF(N1063="zníž. prenesená",J1063,0)</f>
        <v>0</v>
      </c>
      <c r="BI1063" s="150">
        <f>IF(N1063="nulová",J1063,0)</f>
        <v>0</v>
      </c>
      <c r="BJ1063" s="17" t="s">
        <v>89</v>
      </c>
      <c r="BK1063" s="150">
        <f>ROUND(I1063*H1063,2)</f>
        <v>0</v>
      </c>
      <c r="BL1063" s="17" t="s">
        <v>403</v>
      </c>
      <c r="BM1063" s="149" t="s">
        <v>2615</v>
      </c>
    </row>
    <row r="1064" spans="2:65" s="12" customFormat="1">
      <c r="B1064" s="158"/>
      <c r="D1064" s="152" t="s">
        <v>160</v>
      </c>
      <c r="E1064" s="159" t="s">
        <v>1</v>
      </c>
      <c r="F1064" s="160" t="s">
        <v>1960</v>
      </c>
      <c r="H1064" s="161">
        <v>232.99</v>
      </c>
      <c r="I1064" s="162"/>
      <c r="L1064" s="158"/>
      <c r="M1064" s="163"/>
      <c r="T1064" s="164"/>
      <c r="AT1064" s="159" t="s">
        <v>160</v>
      </c>
      <c r="AU1064" s="159" t="s">
        <v>89</v>
      </c>
      <c r="AV1064" s="12" t="s">
        <v>89</v>
      </c>
      <c r="AW1064" s="12" t="s">
        <v>31</v>
      </c>
      <c r="AX1064" s="12" t="s">
        <v>76</v>
      </c>
      <c r="AY1064" s="159" t="s">
        <v>156</v>
      </c>
    </row>
    <row r="1065" spans="2:65" s="12" customFormat="1">
      <c r="B1065" s="158"/>
      <c r="D1065" s="152" t="s">
        <v>160</v>
      </c>
      <c r="E1065" s="159" t="s">
        <v>1</v>
      </c>
      <c r="F1065" s="160" t="s">
        <v>1854</v>
      </c>
      <c r="H1065" s="161">
        <v>2.76</v>
      </c>
      <c r="I1065" s="162"/>
      <c r="L1065" s="158"/>
      <c r="M1065" s="163"/>
      <c r="T1065" s="164"/>
      <c r="AT1065" s="159" t="s">
        <v>160</v>
      </c>
      <c r="AU1065" s="159" t="s">
        <v>89</v>
      </c>
      <c r="AV1065" s="12" t="s">
        <v>89</v>
      </c>
      <c r="AW1065" s="12" t="s">
        <v>31</v>
      </c>
      <c r="AX1065" s="12" t="s">
        <v>76</v>
      </c>
      <c r="AY1065" s="159" t="s">
        <v>156</v>
      </c>
    </row>
    <row r="1066" spans="2:65" s="12" customFormat="1">
      <c r="B1066" s="158"/>
      <c r="D1066" s="152" t="s">
        <v>160</v>
      </c>
      <c r="E1066" s="159" t="s">
        <v>1</v>
      </c>
      <c r="F1066" s="160" t="s">
        <v>1969</v>
      </c>
      <c r="H1066" s="161">
        <v>4.5</v>
      </c>
      <c r="I1066" s="162"/>
      <c r="L1066" s="158"/>
      <c r="M1066" s="163"/>
      <c r="T1066" s="164"/>
      <c r="AT1066" s="159" t="s">
        <v>160</v>
      </c>
      <c r="AU1066" s="159" t="s">
        <v>89</v>
      </c>
      <c r="AV1066" s="12" t="s">
        <v>89</v>
      </c>
      <c r="AW1066" s="12" t="s">
        <v>31</v>
      </c>
      <c r="AX1066" s="12" t="s">
        <v>76</v>
      </c>
      <c r="AY1066" s="159" t="s">
        <v>156</v>
      </c>
    </row>
    <row r="1067" spans="2:65" s="12" customFormat="1">
      <c r="B1067" s="158"/>
      <c r="D1067" s="152" t="s">
        <v>160</v>
      </c>
      <c r="E1067" s="159" t="s">
        <v>1</v>
      </c>
      <c r="F1067" s="160" t="s">
        <v>1972</v>
      </c>
      <c r="H1067" s="161">
        <v>1.44</v>
      </c>
      <c r="I1067" s="162"/>
      <c r="L1067" s="158"/>
      <c r="M1067" s="163"/>
      <c r="T1067" s="164"/>
      <c r="AT1067" s="159" t="s">
        <v>160</v>
      </c>
      <c r="AU1067" s="159" t="s">
        <v>89</v>
      </c>
      <c r="AV1067" s="12" t="s">
        <v>89</v>
      </c>
      <c r="AW1067" s="12" t="s">
        <v>31</v>
      </c>
      <c r="AX1067" s="12" t="s">
        <v>76</v>
      </c>
      <c r="AY1067" s="159" t="s">
        <v>156</v>
      </c>
    </row>
    <row r="1068" spans="2:65" s="12" customFormat="1">
      <c r="B1068" s="158"/>
      <c r="D1068" s="152" t="s">
        <v>160</v>
      </c>
      <c r="E1068" s="159" t="s">
        <v>1</v>
      </c>
      <c r="F1068" s="160" t="s">
        <v>1867</v>
      </c>
      <c r="H1068" s="161">
        <v>15.4</v>
      </c>
      <c r="I1068" s="162"/>
      <c r="L1068" s="158"/>
      <c r="M1068" s="163"/>
      <c r="T1068" s="164"/>
      <c r="AT1068" s="159" t="s">
        <v>160</v>
      </c>
      <c r="AU1068" s="159" t="s">
        <v>89</v>
      </c>
      <c r="AV1068" s="12" t="s">
        <v>89</v>
      </c>
      <c r="AW1068" s="12" t="s">
        <v>31</v>
      </c>
      <c r="AX1068" s="12" t="s">
        <v>76</v>
      </c>
      <c r="AY1068" s="159" t="s">
        <v>156</v>
      </c>
    </row>
    <row r="1069" spans="2:65" s="12" customFormat="1">
      <c r="B1069" s="158"/>
      <c r="D1069" s="152" t="s">
        <v>160</v>
      </c>
      <c r="E1069" s="159" t="s">
        <v>1</v>
      </c>
      <c r="F1069" s="160" t="s">
        <v>1870</v>
      </c>
      <c r="H1069" s="161">
        <v>79.489999999999995</v>
      </c>
      <c r="I1069" s="162"/>
      <c r="L1069" s="158"/>
      <c r="M1069" s="163"/>
      <c r="T1069" s="164"/>
      <c r="AT1069" s="159" t="s">
        <v>160</v>
      </c>
      <c r="AU1069" s="159" t="s">
        <v>89</v>
      </c>
      <c r="AV1069" s="12" t="s">
        <v>89</v>
      </c>
      <c r="AW1069" s="12" t="s">
        <v>31</v>
      </c>
      <c r="AX1069" s="12" t="s">
        <v>76</v>
      </c>
      <c r="AY1069" s="159" t="s">
        <v>156</v>
      </c>
    </row>
    <row r="1070" spans="2:65" s="13" customFormat="1">
      <c r="B1070" s="165"/>
      <c r="D1070" s="152" t="s">
        <v>160</v>
      </c>
      <c r="E1070" s="166" t="s">
        <v>1</v>
      </c>
      <c r="F1070" s="167" t="s">
        <v>161</v>
      </c>
      <c r="H1070" s="168">
        <v>336.58</v>
      </c>
      <c r="I1070" s="169"/>
      <c r="L1070" s="165"/>
      <c r="M1070" s="170"/>
      <c r="T1070" s="171"/>
      <c r="AT1070" s="166" t="s">
        <v>160</v>
      </c>
      <c r="AU1070" s="166" t="s">
        <v>89</v>
      </c>
      <c r="AV1070" s="13" t="s">
        <v>155</v>
      </c>
      <c r="AW1070" s="13" t="s">
        <v>31</v>
      </c>
      <c r="AX1070" s="13" t="s">
        <v>82</v>
      </c>
      <c r="AY1070" s="166" t="s">
        <v>156</v>
      </c>
    </row>
    <row r="1071" spans="2:65" s="1" customFormat="1" ht="16.5" customHeight="1">
      <c r="B1071" s="136"/>
      <c r="C1071" s="180" t="s">
        <v>1237</v>
      </c>
      <c r="D1071" s="180" t="s">
        <v>263</v>
      </c>
      <c r="E1071" s="181" t="s">
        <v>2616</v>
      </c>
      <c r="F1071" s="182" t="s">
        <v>2617</v>
      </c>
      <c r="G1071" s="183" t="s">
        <v>2618</v>
      </c>
      <c r="H1071" s="184">
        <v>67.316000000000003</v>
      </c>
      <c r="I1071" s="185"/>
      <c r="J1071" s="186">
        <v>0</v>
      </c>
      <c r="K1071" s="187"/>
      <c r="L1071" s="188"/>
      <c r="M1071" s="189" t="s">
        <v>1</v>
      </c>
      <c r="N1071" s="190" t="s">
        <v>42</v>
      </c>
      <c r="P1071" s="147">
        <f>O1071*H1071</f>
        <v>0</v>
      </c>
      <c r="Q1071" s="147">
        <v>1E-3</v>
      </c>
      <c r="R1071" s="147">
        <f>Q1071*H1071</f>
        <v>6.7316000000000001E-2</v>
      </c>
      <c r="S1071" s="147">
        <v>0</v>
      </c>
      <c r="T1071" s="148">
        <f>S1071*H1071</f>
        <v>0</v>
      </c>
      <c r="AR1071" s="149" t="s">
        <v>664</v>
      </c>
      <c r="AT1071" s="149" t="s">
        <v>263</v>
      </c>
      <c r="AU1071" s="149" t="s">
        <v>89</v>
      </c>
      <c r="AY1071" s="17" t="s">
        <v>156</v>
      </c>
      <c r="BE1071" s="150">
        <f>IF(N1071="základná",J1071,0)</f>
        <v>0</v>
      </c>
      <c r="BF1071" s="150">
        <f>IF(N1071="znížená",J1071,0)</f>
        <v>0</v>
      </c>
      <c r="BG1071" s="150">
        <f>IF(N1071="zákl. prenesená",J1071,0)</f>
        <v>0</v>
      </c>
      <c r="BH1071" s="150">
        <f>IF(N1071="zníž. prenesená",J1071,0)</f>
        <v>0</v>
      </c>
      <c r="BI1071" s="150">
        <f>IF(N1071="nulová",J1071,0)</f>
        <v>0</v>
      </c>
      <c r="BJ1071" s="17" t="s">
        <v>89</v>
      </c>
      <c r="BK1071" s="150">
        <f>ROUND(I1071*H1071,2)</f>
        <v>0</v>
      </c>
      <c r="BL1071" s="17" t="s">
        <v>403</v>
      </c>
      <c r="BM1071" s="149" t="s">
        <v>2619</v>
      </c>
    </row>
    <row r="1072" spans="2:65" s="12" customFormat="1">
      <c r="B1072" s="158"/>
      <c r="D1072" s="152" t="s">
        <v>160</v>
      </c>
      <c r="F1072" s="160" t="s">
        <v>2620</v>
      </c>
      <c r="H1072" s="161">
        <v>67.316000000000003</v>
      </c>
      <c r="I1072" s="162"/>
      <c r="L1072" s="158"/>
      <c r="M1072" s="163"/>
      <c r="T1072" s="164"/>
      <c r="AT1072" s="159" t="s">
        <v>160</v>
      </c>
      <c r="AU1072" s="159" t="s">
        <v>89</v>
      </c>
      <c r="AV1072" s="12" t="s">
        <v>89</v>
      </c>
      <c r="AW1072" s="12" t="s">
        <v>3</v>
      </c>
      <c r="AX1072" s="12" t="s">
        <v>82</v>
      </c>
      <c r="AY1072" s="159" t="s">
        <v>156</v>
      </c>
    </row>
    <row r="1073" spans="2:65" s="1" customFormat="1" ht="33" customHeight="1">
      <c r="B1073" s="136"/>
      <c r="C1073" s="137" t="s">
        <v>1245</v>
      </c>
      <c r="D1073" s="137" t="s">
        <v>157</v>
      </c>
      <c r="E1073" s="138" t="s">
        <v>2621</v>
      </c>
      <c r="F1073" s="139" t="s">
        <v>2622</v>
      </c>
      <c r="G1073" s="140" t="s">
        <v>178</v>
      </c>
      <c r="H1073" s="141">
        <v>14.15</v>
      </c>
      <c r="I1073" s="142"/>
      <c r="J1073" s="143">
        <v>0</v>
      </c>
      <c r="K1073" s="144"/>
      <c r="L1073" s="32"/>
      <c r="M1073" s="145" t="s">
        <v>1</v>
      </c>
      <c r="N1073" s="146" t="s">
        <v>42</v>
      </c>
      <c r="P1073" s="147">
        <f>O1073*H1073</f>
        <v>0</v>
      </c>
      <c r="Q1073" s="147">
        <v>0</v>
      </c>
      <c r="R1073" s="147">
        <f>Q1073*H1073</f>
        <v>0</v>
      </c>
      <c r="S1073" s="147">
        <v>0</v>
      </c>
      <c r="T1073" s="148">
        <f>S1073*H1073</f>
        <v>0</v>
      </c>
      <c r="AR1073" s="149" t="s">
        <v>403</v>
      </c>
      <c r="AT1073" s="149" t="s">
        <v>157</v>
      </c>
      <c r="AU1073" s="149" t="s">
        <v>89</v>
      </c>
      <c r="AY1073" s="17" t="s">
        <v>156</v>
      </c>
      <c r="BE1073" s="150">
        <f>IF(N1073="základná",J1073,0)</f>
        <v>0</v>
      </c>
      <c r="BF1073" s="150">
        <f>IF(N1073="znížená",J1073,0)</f>
        <v>0</v>
      </c>
      <c r="BG1073" s="150">
        <f>IF(N1073="zákl. prenesená",J1073,0)</f>
        <v>0</v>
      </c>
      <c r="BH1073" s="150">
        <f>IF(N1073="zníž. prenesená",J1073,0)</f>
        <v>0</v>
      </c>
      <c r="BI1073" s="150">
        <f>IF(N1073="nulová",J1073,0)</f>
        <v>0</v>
      </c>
      <c r="BJ1073" s="17" t="s">
        <v>89</v>
      </c>
      <c r="BK1073" s="150">
        <f>ROUND(I1073*H1073,2)</f>
        <v>0</v>
      </c>
      <c r="BL1073" s="17" t="s">
        <v>403</v>
      </c>
      <c r="BM1073" s="149" t="s">
        <v>2623</v>
      </c>
    </row>
    <row r="1074" spans="2:65" s="12" customFormat="1">
      <c r="B1074" s="158"/>
      <c r="D1074" s="152" t="s">
        <v>160</v>
      </c>
      <c r="E1074" s="159" t="s">
        <v>1</v>
      </c>
      <c r="F1074" s="160" t="s">
        <v>1842</v>
      </c>
      <c r="H1074" s="161">
        <v>0.5</v>
      </c>
      <c r="I1074" s="162"/>
      <c r="L1074" s="158"/>
      <c r="M1074" s="163"/>
      <c r="T1074" s="164"/>
      <c r="AT1074" s="159" t="s">
        <v>160</v>
      </c>
      <c r="AU1074" s="159" t="s">
        <v>89</v>
      </c>
      <c r="AV1074" s="12" t="s">
        <v>89</v>
      </c>
      <c r="AW1074" s="12" t="s">
        <v>31</v>
      </c>
      <c r="AX1074" s="12" t="s">
        <v>76</v>
      </c>
      <c r="AY1074" s="159" t="s">
        <v>156</v>
      </c>
    </row>
    <row r="1075" spans="2:65" s="12" customFormat="1">
      <c r="B1075" s="158"/>
      <c r="D1075" s="152" t="s">
        <v>160</v>
      </c>
      <c r="E1075" s="159" t="s">
        <v>1</v>
      </c>
      <c r="F1075" s="160" t="s">
        <v>1845</v>
      </c>
      <c r="H1075" s="161">
        <v>6.25</v>
      </c>
      <c r="I1075" s="162"/>
      <c r="L1075" s="158"/>
      <c r="M1075" s="163"/>
      <c r="T1075" s="164"/>
      <c r="AT1075" s="159" t="s">
        <v>160</v>
      </c>
      <c r="AU1075" s="159" t="s">
        <v>89</v>
      </c>
      <c r="AV1075" s="12" t="s">
        <v>89</v>
      </c>
      <c r="AW1075" s="12" t="s">
        <v>31</v>
      </c>
      <c r="AX1075" s="12" t="s">
        <v>76</v>
      </c>
      <c r="AY1075" s="159" t="s">
        <v>156</v>
      </c>
    </row>
    <row r="1076" spans="2:65" s="12" customFormat="1">
      <c r="B1076" s="158"/>
      <c r="D1076" s="152" t="s">
        <v>160</v>
      </c>
      <c r="E1076" s="159" t="s">
        <v>1</v>
      </c>
      <c r="F1076" s="160" t="s">
        <v>1848</v>
      </c>
      <c r="H1076" s="161">
        <v>0.9</v>
      </c>
      <c r="I1076" s="162"/>
      <c r="L1076" s="158"/>
      <c r="M1076" s="163"/>
      <c r="T1076" s="164"/>
      <c r="AT1076" s="159" t="s">
        <v>160</v>
      </c>
      <c r="AU1076" s="159" t="s">
        <v>89</v>
      </c>
      <c r="AV1076" s="12" t="s">
        <v>89</v>
      </c>
      <c r="AW1076" s="12" t="s">
        <v>31</v>
      </c>
      <c r="AX1076" s="12" t="s">
        <v>76</v>
      </c>
      <c r="AY1076" s="159" t="s">
        <v>156</v>
      </c>
    </row>
    <row r="1077" spans="2:65" s="15" customFormat="1">
      <c r="B1077" s="193"/>
      <c r="D1077" s="152" t="s">
        <v>160</v>
      </c>
      <c r="E1077" s="194" t="s">
        <v>1</v>
      </c>
      <c r="F1077" s="195" t="s">
        <v>2045</v>
      </c>
      <c r="H1077" s="196">
        <v>7.65</v>
      </c>
      <c r="I1077" s="197"/>
      <c r="L1077" s="193"/>
      <c r="M1077" s="198"/>
      <c r="T1077" s="199"/>
      <c r="AT1077" s="194" t="s">
        <v>160</v>
      </c>
      <c r="AU1077" s="194" t="s">
        <v>89</v>
      </c>
      <c r="AV1077" s="15" t="s">
        <v>163</v>
      </c>
      <c r="AW1077" s="15" t="s">
        <v>31</v>
      </c>
      <c r="AX1077" s="15" t="s">
        <v>76</v>
      </c>
      <c r="AY1077" s="194" t="s">
        <v>156</v>
      </c>
    </row>
    <row r="1078" spans="2:65" s="11" customFormat="1">
      <c r="B1078" s="151"/>
      <c r="D1078" s="152" t="s">
        <v>160</v>
      </c>
      <c r="E1078" s="153" t="s">
        <v>1</v>
      </c>
      <c r="F1078" s="154" t="s">
        <v>2206</v>
      </c>
      <c r="H1078" s="153" t="s">
        <v>1</v>
      </c>
      <c r="I1078" s="155"/>
      <c r="L1078" s="151"/>
      <c r="M1078" s="156"/>
      <c r="T1078" s="157"/>
      <c r="AT1078" s="153" t="s">
        <v>160</v>
      </c>
      <c r="AU1078" s="153" t="s">
        <v>89</v>
      </c>
      <c r="AV1078" s="11" t="s">
        <v>82</v>
      </c>
      <c r="AW1078" s="11" t="s">
        <v>31</v>
      </c>
      <c r="AX1078" s="11" t="s">
        <v>76</v>
      </c>
      <c r="AY1078" s="153" t="s">
        <v>156</v>
      </c>
    </row>
    <row r="1079" spans="2:65" s="11" customFormat="1">
      <c r="B1079" s="151"/>
      <c r="D1079" s="152" t="s">
        <v>160</v>
      </c>
      <c r="E1079" s="153" t="s">
        <v>1</v>
      </c>
      <c r="F1079" s="154" t="s">
        <v>781</v>
      </c>
      <c r="H1079" s="153" t="s">
        <v>1</v>
      </c>
      <c r="I1079" s="155"/>
      <c r="L1079" s="151"/>
      <c r="M1079" s="156"/>
      <c r="T1079" s="157"/>
      <c r="AT1079" s="153" t="s">
        <v>160</v>
      </c>
      <c r="AU1079" s="153" t="s">
        <v>89</v>
      </c>
      <c r="AV1079" s="11" t="s">
        <v>82</v>
      </c>
      <c r="AW1079" s="11" t="s">
        <v>31</v>
      </c>
      <c r="AX1079" s="11" t="s">
        <v>76</v>
      </c>
      <c r="AY1079" s="153" t="s">
        <v>156</v>
      </c>
    </row>
    <row r="1080" spans="2:65" s="12" customFormat="1">
      <c r="B1080" s="158"/>
      <c r="D1080" s="152" t="s">
        <v>160</v>
      </c>
      <c r="E1080" s="159" t="s">
        <v>1</v>
      </c>
      <c r="F1080" s="160" t="s">
        <v>2594</v>
      </c>
      <c r="H1080" s="161">
        <v>0.6</v>
      </c>
      <c r="I1080" s="162"/>
      <c r="L1080" s="158"/>
      <c r="M1080" s="163"/>
      <c r="T1080" s="164"/>
      <c r="AT1080" s="159" t="s">
        <v>160</v>
      </c>
      <c r="AU1080" s="159" t="s">
        <v>89</v>
      </c>
      <c r="AV1080" s="12" t="s">
        <v>89</v>
      </c>
      <c r="AW1080" s="12" t="s">
        <v>31</v>
      </c>
      <c r="AX1080" s="12" t="s">
        <v>76</v>
      </c>
      <c r="AY1080" s="159" t="s">
        <v>156</v>
      </c>
    </row>
    <row r="1081" spans="2:65" s="12" customFormat="1">
      <c r="B1081" s="158"/>
      <c r="D1081" s="152" t="s">
        <v>160</v>
      </c>
      <c r="E1081" s="159" t="s">
        <v>1</v>
      </c>
      <c r="F1081" s="160" t="s">
        <v>2595</v>
      </c>
      <c r="H1081" s="161">
        <v>1.44</v>
      </c>
      <c r="I1081" s="162"/>
      <c r="L1081" s="158"/>
      <c r="M1081" s="163"/>
      <c r="T1081" s="164"/>
      <c r="AT1081" s="159" t="s">
        <v>160</v>
      </c>
      <c r="AU1081" s="159" t="s">
        <v>89</v>
      </c>
      <c r="AV1081" s="12" t="s">
        <v>89</v>
      </c>
      <c r="AW1081" s="12" t="s">
        <v>31</v>
      </c>
      <c r="AX1081" s="12" t="s">
        <v>76</v>
      </c>
      <c r="AY1081" s="159" t="s">
        <v>156</v>
      </c>
    </row>
    <row r="1082" spans="2:65" s="12" customFormat="1">
      <c r="B1082" s="158"/>
      <c r="D1082" s="152" t="s">
        <v>160</v>
      </c>
      <c r="E1082" s="159" t="s">
        <v>1</v>
      </c>
      <c r="F1082" s="160" t="s">
        <v>2624</v>
      </c>
      <c r="H1082" s="161">
        <v>1.7</v>
      </c>
      <c r="I1082" s="162"/>
      <c r="L1082" s="158"/>
      <c r="M1082" s="163"/>
      <c r="T1082" s="164"/>
      <c r="AT1082" s="159" t="s">
        <v>160</v>
      </c>
      <c r="AU1082" s="159" t="s">
        <v>89</v>
      </c>
      <c r="AV1082" s="12" t="s">
        <v>89</v>
      </c>
      <c r="AW1082" s="12" t="s">
        <v>31</v>
      </c>
      <c r="AX1082" s="12" t="s">
        <v>76</v>
      </c>
      <c r="AY1082" s="159" t="s">
        <v>156</v>
      </c>
    </row>
    <row r="1083" spans="2:65" s="11" customFormat="1">
      <c r="B1083" s="151"/>
      <c r="D1083" s="152" t="s">
        <v>160</v>
      </c>
      <c r="E1083" s="153" t="s">
        <v>1</v>
      </c>
      <c r="F1083" s="154" t="s">
        <v>2214</v>
      </c>
      <c r="H1083" s="153" t="s">
        <v>1</v>
      </c>
      <c r="I1083" s="155"/>
      <c r="L1083" s="151"/>
      <c r="M1083" s="156"/>
      <c r="T1083" s="157"/>
      <c r="AT1083" s="153" t="s">
        <v>160</v>
      </c>
      <c r="AU1083" s="153" t="s">
        <v>89</v>
      </c>
      <c r="AV1083" s="11" t="s">
        <v>82</v>
      </c>
      <c r="AW1083" s="11" t="s">
        <v>31</v>
      </c>
      <c r="AX1083" s="11" t="s">
        <v>76</v>
      </c>
      <c r="AY1083" s="153" t="s">
        <v>156</v>
      </c>
    </row>
    <row r="1084" spans="2:65" s="12" customFormat="1">
      <c r="B1084" s="158"/>
      <c r="D1084" s="152" t="s">
        <v>160</v>
      </c>
      <c r="E1084" s="159" t="s">
        <v>1</v>
      </c>
      <c r="F1084" s="160" t="s">
        <v>1854</v>
      </c>
      <c r="H1084" s="161">
        <v>2.76</v>
      </c>
      <c r="I1084" s="162"/>
      <c r="L1084" s="158"/>
      <c r="M1084" s="163"/>
      <c r="T1084" s="164"/>
      <c r="AT1084" s="159" t="s">
        <v>160</v>
      </c>
      <c r="AU1084" s="159" t="s">
        <v>89</v>
      </c>
      <c r="AV1084" s="12" t="s">
        <v>89</v>
      </c>
      <c r="AW1084" s="12" t="s">
        <v>31</v>
      </c>
      <c r="AX1084" s="12" t="s">
        <v>76</v>
      </c>
      <c r="AY1084" s="159" t="s">
        <v>156</v>
      </c>
    </row>
    <row r="1085" spans="2:65" s="15" customFormat="1">
      <c r="B1085" s="193"/>
      <c r="D1085" s="152" t="s">
        <v>160</v>
      </c>
      <c r="E1085" s="194" t="s">
        <v>1</v>
      </c>
      <c r="F1085" s="195" t="s">
        <v>2045</v>
      </c>
      <c r="H1085" s="196">
        <v>6.5</v>
      </c>
      <c r="I1085" s="197"/>
      <c r="L1085" s="193"/>
      <c r="M1085" s="198"/>
      <c r="T1085" s="199"/>
      <c r="AT1085" s="194" t="s">
        <v>160</v>
      </c>
      <c r="AU1085" s="194" t="s">
        <v>89</v>
      </c>
      <c r="AV1085" s="15" t="s">
        <v>163</v>
      </c>
      <c r="AW1085" s="15" t="s">
        <v>31</v>
      </c>
      <c r="AX1085" s="15" t="s">
        <v>76</v>
      </c>
      <c r="AY1085" s="194" t="s">
        <v>156</v>
      </c>
    </row>
    <row r="1086" spans="2:65" s="13" customFormat="1">
      <c r="B1086" s="165"/>
      <c r="D1086" s="152" t="s">
        <v>160</v>
      </c>
      <c r="E1086" s="166" t="s">
        <v>1</v>
      </c>
      <c r="F1086" s="167" t="s">
        <v>161</v>
      </c>
      <c r="H1086" s="168">
        <v>14.15</v>
      </c>
      <c r="I1086" s="169"/>
      <c r="L1086" s="165"/>
      <c r="M1086" s="170"/>
      <c r="T1086" s="171"/>
      <c r="AT1086" s="166" t="s">
        <v>160</v>
      </c>
      <c r="AU1086" s="166" t="s">
        <v>89</v>
      </c>
      <c r="AV1086" s="13" t="s">
        <v>155</v>
      </c>
      <c r="AW1086" s="13" t="s">
        <v>31</v>
      </c>
      <c r="AX1086" s="13" t="s">
        <v>82</v>
      </c>
      <c r="AY1086" s="166" t="s">
        <v>156</v>
      </c>
    </row>
    <row r="1087" spans="2:65" s="1" customFormat="1" ht="24.2" customHeight="1">
      <c r="B1087" s="136"/>
      <c r="C1087" s="180" t="s">
        <v>1251</v>
      </c>
      <c r="D1087" s="180" t="s">
        <v>263</v>
      </c>
      <c r="E1087" s="181" t="s">
        <v>2625</v>
      </c>
      <c r="F1087" s="182" t="s">
        <v>2626</v>
      </c>
      <c r="G1087" s="183" t="s">
        <v>296</v>
      </c>
      <c r="H1087" s="184">
        <v>1.4E-2</v>
      </c>
      <c r="I1087" s="185"/>
      <c r="J1087" s="186">
        <v>0</v>
      </c>
      <c r="K1087" s="187"/>
      <c r="L1087" s="188"/>
      <c r="M1087" s="189" t="s">
        <v>1</v>
      </c>
      <c r="N1087" s="190" t="s">
        <v>42</v>
      </c>
      <c r="P1087" s="147">
        <f>O1087*H1087</f>
        <v>0</v>
      </c>
      <c r="Q1087" s="147">
        <v>1</v>
      </c>
      <c r="R1087" s="147">
        <f>Q1087*H1087</f>
        <v>1.4E-2</v>
      </c>
      <c r="S1087" s="147">
        <v>0</v>
      </c>
      <c r="T1087" s="148">
        <f>S1087*H1087</f>
        <v>0</v>
      </c>
      <c r="AR1087" s="149" t="s">
        <v>664</v>
      </c>
      <c r="AT1087" s="149" t="s">
        <v>263</v>
      </c>
      <c r="AU1087" s="149" t="s">
        <v>89</v>
      </c>
      <c r="AY1087" s="17" t="s">
        <v>156</v>
      </c>
      <c r="BE1087" s="150">
        <f>IF(N1087="základná",J1087,0)</f>
        <v>0</v>
      </c>
      <c r="BF1087" s="150">
        <f>IF(N1087="znížená",J1087,0)</f>
        <v>0</v>
      </c>
      <c r="BG1087" s="150">
        <f>IF(N1087="zákl. prenesená",J1087,0)</f>
        <v>0</v>
      </c>
      <c r="BH1087" s="150">
        <f>IF(N1087="zníž. prenesená",J1087,0)</f>
        <v>0</v>
      </c>
      <c r="BI1087" s="150">
        <f>IF(N1087="nulová",J1087,0)</f>
        <v>0</v>
      </c>
      <c r="BJ1087" s="17" t="s">
        <v>89</v>
      </c>
      <c r="BK1087" s="150">
        <f>ROUND(I1087*H1087,2)</f>
        <v>0</v>
      </c>
      <c r="BL1087" s="17" t="s">
        <v>403</v>
      </c>
      <c r="BM1087" s="149" t="s">
        <v>2627</v>
      </c>
    </row>
    <row r="1088" spans="2:65" s="12" customFormat="1">
      <c r="B1088" s="158"/>
      <c r="D1088" s="152" t="s">
        <v>160</v>
      </c>
      <c r="F1088" s="160" t="s">
        <v>2628</v>
      </c>
      <c r="H1088" s="161">
        <v>1.4E-2</v>
      </c>
      <c r="I1088" s="162"/>
      <c r="L1088" s="158"/>
      <c r="M1088" s="163"/>
      <c r="T1088" s="164"/>
      <c r="AT1088" s="159" t="s">
        <v>160</v>
      </c>
      <c r="AU1088" s="159" t="s">
        <v>89</v>
      </c>
      <c r="AV1088" s="12" t="s">
        <v>89</v>
      </c>
      <c r="AW1088" s="12" t="s">
        <v>3</v>
      </c>
      <c r="AX1088" s="12" t="s">
        <v>82</v>
      </c>
      <c r="AY1088" s="159" t="s">
        <v>156</v>
      </c>
    </row>
    <row r="1089" spans="2:65" s="1" customFormat="1" ht="37.9" customHeight="1">
      <c r="B1089" s="136"/>
      <c r="C1089" s="137" t="s">
        <v>1257</v>
      </c>
      <c r="D1089" s="137" t="s">
        <v>157</v>
      </c>
      <c r="E1089" s="138" t="s">
        <v>2629</v>
      </c>
      <c r="F1089" s="139" t="s">
        <v>2630</v>
      </c>
      <c r="G1089" s="140" t="s">
        <v>178</v>
      </c>
      <c r="H1089" s="141">
        <v>8.6999999999999993</v>
      </c>
      <c r="I1089" s="142"/>
      <c r="J1089" s="143">
        <v>0</v>
      </c>
      <c r="K1089" s="144"/>
      <c r="L1089" s="32"/>
      <c r="M1089" s="145" t="s">
        <v>1</v>
      </c>
      <c r="N1089" s="146" t="s">
        <v>42</v>
      </c>
      <c r="P1089" s="147">
        <f>O1089*H1089</f>
        <v>0</v>
      </c>
      <c r="Q1089" s="147">
        <v>0</v>
      </c>
      <c r="R1089" s="147">
        <f>Q1089*H1089</f>
        <v>0</v>
      </c>
      <c r="S1089" s="147">
        <v>0</v>
      </c>
      <c r="T1089" s="148">
        <f>S1089*H1089</f>
        <v>0</v>
      </c>
      <c r="AR1089" s="149" t="s">
        <v>403</v>
      </c>
      <c r="AT1089" s="149" t="s">
        <v>157</v>
      </c>
      <c r="AU1089" s="149" t="s">
        <v>89</v>
      </c>
      <c r="AY1089" s="17" t="s">
        <v>156</v>
      </c>
      <c r="BE1089" s="150">
        <f>IF(N1089="základná",J1089,0)</f>
        <v>0</v>
      </c>
      <c r="BF1089" s="150">
        <f>IF(N1089="znížená",J1089,0)</f>
        <v>0</v>
      </c>
      <c r="BG1089" s="150">
        <f>IF(N1089="zákl. prenesená",J1089,0)</f>
        <v>0</v>
      </c>
      <c r="BH1089" s="150">
        <f>IF(N1089="zníž. prenesená",J1089,0)</f>
        <v>0</v>
      </c>
      <c r="BI1089" s="150">
        <f>IF(N1089="nulová",J1089,0)</f>
        <v>0</v>
      </c>
      <c r="BJ1089" s="17" t="s">
        <v>89</v>
      </c>
      <c r="BK1089" s="150">
        <f>ROUND(I1089*H1089,2)</f>
        <v>0</v>
      </c>
      <c r="BL1089" s="17" t="s">
        <v>403</v>
      </c>
      <c r="BM1089" s="149" t="s">
        <v>2631</v>
      </c>
    </row>
    <row r="1090" spans="2:65" s="11" customFormat="1" ht="22.5">
      <c r="B1090" s="151"/>
      <c r="D1090" s="152" t="s">
        <v>160</v>
      </c>
      <c r="E1090" s="153" t="s">
        <v>1</v>
      </c>
      <c r="F1090" s="154" t="s">
        <v>2632</v>
      </c>
      <c r="H1090" s="153" t="s">
        <v>1</v>
      </c>
      <c r="I1090" s="155"/>
      <c r="L1090" s="151"/>
      <c r="M1090" s="156"/>
      <c r="T1090" s="157"/>
      <c r="AT1090" s="153" t="s">
        <v>160</v>
      </c>
      <c r="AU1090" s="153" t="s">
        <v>89</v>
      </c>
      <c r="AV1090" s="11" t="s">
        <v>82</v>
      </c>
      <c r="AW1090" s="11" t="s">
        <v>31</v>
      </c>
      <c r="AX1090" s="11" t="s">
        <v>76</v>
      </c>
      <c r="AY1090" s="153" t="s">
        <v>156</v>
      </c>
    </row>
    <row r="1091" spans="2:65" s="11" customFormat="1" ht="22.5">
      <c r="B1091" s="151"/>
      <c r="D1091" s="152" t="s">
        <v>160</v>
      </c>
      <c r="E1091" s="153" t="s">
        <v>1</v>
      </c>
      <c r="F1091" s="154" t="s">
        <v>2633</v>
      </c>
      <c r="H1091" s="153" t="s">
        <v>1</v>
      </c>
      <c r="I1091" s="155"/>
      <c r="L1091" s="151"/>
      <c r="M1091" s="156"/>
      <c r="T1091" s="157"/>
      <c r="AT1091" s="153" t="s">
        <v>160</v>
      </c>
      <c r="AU1091" s="153" t="s">
        <v>89</v>
      </c>
      <c r="AV1091" s="11" t="s">
        <v>82</v>
      </c>
      <c r="AW1091" s="11" t="s">
        <v>31</v>
      </c>
      <c r="AX1091" s="11" t="s">
        <v>76</v>
      </c>
      <c r="AY1091" s="153" t="s">
        <v>156</v>
      </c>
    </row>
    <row r="1092" spans="2:65" s="11" customFormat="1">
      <c r="B1092" s="151"/>
      <c r="D1092" s="152" t="s">
        <v>160</v>
      </c>
      <c r="E1092" s="153" t="s">
        <v>1</v>
      </c>
      <c r="F1092" s="154" t="s">
        <v>2634</v>
      </c>
      <c r="H1092" s="153" t="s">
        <v>1</v>
      </c>
      <c r="I1092" s="155"/>
      <c r="L1092" s="151"/>
      <c r="M1092" s="156"/>
      <c r="T1092" s="157"/>
      <c r="AT1092" s="153" t="s">
        <v>160</v>
      </c>
      <c r="AU1092" s="153" t="s">
        <v>89</v>
      </c>
      <c r="AV1092" s="11" t="s">
        <v>82</v>
      </c>
      <c r="AW1092" s="11" t="s">
        <v>31</v>
      </c>
      <c r="AX1092" s="11" t="s">
        <v>76</v>
      </c>
      <c r="AY1092" s="153" t="s">
        <v>156</v>
      </c>
    </row>
    <row r="1093" spans="2:65" s="11" customFormat="1" ht="22.5">
      <c r="B1093" s="151"/>
      <c r="D1093" s="152" t="s">
        <v>160</v>
      </c>
      <c r="E1093" s="153" t="s">
        <v>1</v>
      </c>
      <c r="F1093" s="154" t="s">
        <v>2635</v>
      </c>
      <c r="H1093" s="153" t="s">
        <v>1</v>
      </c>
      <c r="I1093" s="155"/>
      <c r="L1093" s="151"/>
      <c r="M1093" s="156"/>
      <c r="T1093" s="157"/>
      <c r="AT1093" s="153" t="s">
        <v>160</v>
      </c>
      <c r="AU1093" s="153" t="s">
        <v>89</v>
      </c>
      <c r="AV1093" s="11" t="s">
        <v>82</v>
      </c>
      <c r="AW1093" s="11" t="s">
        <v>31</v>
      </c>
      <c r="AX1093" s="11" t="s">
        <v>76</v>
      </c>
      <c r="AY1093" s="153" t="s">
        <v>156</v>
      </c>
    </row>
    <row r="1094" spans="2:65" s="11" customFormat="1" ht="22.5">
      <c r="B1094" s="151"/>
      <c r="D1094" s="152" t="s">
        <v>160</v>
      </c>
      <c r="E1094" s="153" t="s">
        <v>1</v>
      </c>
      <c r="F1094" s="154" t="s">
        <v>2636</v>
      </c>
      <c r="H1094" s="153" t="s">
        <v>1</v>
      </c>
      <c r="I1094" s="155"/>
      <c r="L1094" s="151"/>
      <c r="M1094" s="156"/>
      <c r="T1094" s="157"/>
      <c r="AT1094" s="153" t="s">
        <v>160</v>
      </c>
      <c r="AU1094" s="153" t="s">
        <v>89</v>
      </c>
      <c r="AV1094" s="11" t="s">
        <v>82</v>
      </c>
      <c r="AW1094" s="11" t="s">
        <v>31</v>
      </c>
      <c r="AX1094" s="11" t="s">
        <v>76</v>
      </c>
      <c r="AY1094" s="153" t="s">
        <v>156</v>
      </c>
    </row>
    <row r="1095" spans="2:65" s="11" customFormat="1">
      <c r="B1095" s="151"/>
      <c r="D1095" s="152" t="s">
        <v>160</v>
      </c>
      <c r="E1095" s="153" t="s">
        <v>1</v>
      </c>
      <c r="F1095" s="154" t="s">
        <v>2637</v>
      </c>
      <c r="H1095" s="153" t="s">
        <v>1</v>
      </c>
      <c r="I1095" s="155"/>
      <c r="L1095" s="151"/>
      <c r="M1095" s="156"/>
      <c r="T1095" s="157"/>
      <c r="AT1095" s="153" t="s">
        <v>160</v>
      </c>
      <c r="AU1095" s="153" t="s">
        <v>89</v>
      </c>
      <c r="AV1095" s="11" t="s">
        <v>82</v>
      </c>
      <c r="AW1095" s="11" t="s">
        <v>31</v>
      </c>
      <c r="AX1095" s="11" t="s">
        <v>76</v>
      </c>
      <c r="AY1095" s="153" t="s">
        <v>156</v>
      </c>
    </row>
    <row r="1096" spans="2:65" s="11" customFormat="1">
      <c r="B1096" s="151"/>
      <c r="D1096" s="152" t="s">
        <v>160</v>
      </c>
      <c r="E1096" s="153" t="s">
        <v>1</v>
      </c>
      <c r="F1096" s="154" t="s">
        <v>2638</v>
      </c>
      <c r="H1096" s="153" t="s">
        <v>1</v>
      </c>
      <c r="I1096" s="155"/>
      <c r="L1096" s="151"/>
      <c r="M1096" s="156"/>
      <c r="T1096" s="157"/>
      <c r="AT1096" s="153" t="s">
        <v>160</v>
      </c>
      <c r="AU1096" s="153" t="s">
        <v>89</v>
      </c>
      <c r="AV1096" s="11" t="s">
        <v>82</v>
      </c>
      <c r="AW1096" s="11" t="s">
        <v>31</v>
      </c>
      <c r="AX1096" s="11" t="s">
        <v>76</v>
      </c>
      <c r="AY1096" s="153" t="s">
        <v>156</v>
      </c>
    </row>
    <row r="1097" spans="2:65" s="11" customFormat="1">
      <c r="B1097" s="151"/>
      <c r="D1097" s="152" t="s">
        <v>160</v>
      </c>
      <c r="E1097" s="153" t="s">
        <v>1</v>
      </c>
      <c r="F1097" s="154" t="s">
        <v>2322</v>
      </c>
      <c r="H1097" s="153" t="s">
        <v>1</v>
      </c>
      <c r="I1097" s="155"/>
      <c r="L1097" s="151"/>
      <c r="M1097" s="156"/>
      <c r="T1097" s="157"/>
      <c r="AT1097" s="153" t="s">
        <v>160</v>
      </c>
      <c r="AU1097" s="153" t="s">
        <v>89</v>
      </c>
      <c r="AV1097" s="11" t="s">
        <v>82</v>
      </c>
      <c r="AW1097" s="11" t="s">
        <v>31</v>
      </c>
      <c r="AX1097" s="11" t="s">
        <v>76</v>
      </c>
      <c r="AY1097" s="153" t="s">
        <v>156</v>
      </c>
    </row>
    <row r="1098" spans="2:65" s="11" customFormat="1">
      <c r="B1098" s="151"/>
      <c r="D1098" s="152" t="s">
        <v>160</v>
      </c>
      <c r="E1098" s="153" t="s">
        <v>1</v>
      </c>
      <c r="F1098" s="154" t="s">
        <v>2639</v>
      </c>
      <c r="H1098" s="153" t="s">
        <v>1</v>
      </c>
      <c r="I1098" s="155"/>
      <c r="L1098" s="151"/>
      <c r="M1098" s="156"/>
      <c r="T1098" s="157"/>
      <c r="AT1098" s="153" t="s">
        <v>160</v>
      </c>
      <c r="AU1098" s="153" t="s">
        <v>89</v>
      </c>
      <c r="AV1098" s="11" t="s">
        <v>82</v>
      </c>
      <c r="AW1098" s="11" t="s">
        <v>31</v>
      </c>
      <c r="AX1098" s="11" t="s">
        <v>76</v>
      </c>
      <c r="AY1098" s="153" t="s">
        <v>156</v>
      </c>
    </row>
    <row r="1099" spans="2:65" s="12" customFormat="1">
      <c r="B1099" s="158"/>
      <c r="D1099" s="152" t="s">
        <v>160</v>
      </c>
      <c r="E1099" s="159" t="s">
        <v>1</v>
      </c>
      <c r="F1099" s="160" t="s">
        <v>1854</v>
      </c>
      <c r="H1099" s="161">
        <v>2.76</v>
      </c>
      <c r="I1099" s="162"/>
      <c r="L1099" s="158"/>
      <c r="M1099" s="163"/>
      <c r="T1099" s="164"/>
      <c r="AT1099" s="159" t="s">
        <v>160</v>
      </c>
      <c r="AU1099" s="159" t="s">
        <v>89</v>
      </c>
      <c r="AV1099" s="12" t="s">
        <v>89</v>
      </c>
      <c r="AW1099" s="12" t="s">
        <v>31</v>
      </c>
      <c r="AX1099" s="12" t="s">
        <v>76</v>
      </c>
      <c r="AY1099" s="159" t="s">
        <v>156</v>
      </c>
    </row>
    <row r="1100" spans="2:65" s="12" customFormat="1">
      <c r="B1100" s="158"/>
      <c r="D1100" s="152" t="s">
        <v>160</v>
      </c>
      <c r="E1100" s="159" t="s">
        <v>1</v>
      </c>
      <c r="F1100" s="160" t="s">
        <v>1969</v>
      </c>
      <c r="H1100" s="161">
        <v>4.5</v>
      </c>
      <c r="I1100" s="162"/>
      <c r="L1100" s="158"/>
      <c r="M1100" s="163"/>
      <c r="T1100" s="164"/>
      <c r="AT1100" s="159" t="s">
        <v>160</v>
      </c>
      <c r="AU1100" s="159" t="s">
        <v>89</v>
      </c>
      <c r="AV1100" s="12" t="s">
        <v>89</v>
      </c>
      <c r="AW1100" s="12" t="s">
        <v>31</v>
      </c>
      <c r="AX1100" s="12" t="s">
        <v>76</v>
      </c>
      <c r="AY1100" s="159" t="s">
        <v>156</v>
      </c>
    </row>
    <row r="1101" spans="2:65" s="12" customFormat="1">
      <c r="B1101" s="158"/>
      <c r="D1101" s="152" t="s">
        <v>160</v>
      </c>
      <c r="E1101" s="159" t="s">
        <v>1</v>
      </c>
      <c r="F1101" s="160" t="s">
        <v>1972</v>
      </c>
      <c r="H1101" s="161">
        <v>1.44</v>
      </c>
      <c r="I1101" s="162"/>
      <c r="L1101" s="158"/>
      <c r="M1101" s="163"/>
      <c r="T1101" s="164"/>
      <c r="AT1101" s="159" t="s">
        <v>160</v>
      </c>
      <c r="AU1101" s="159" t="s">
        <v>89</v>
      </c>
      <c r="AV1101" s="12" t="s">
        <v>89</v>
      </c>
      <c r="AW1101" s="12" t="s">
        <v>31</v>
      </c>
      <c r="AX1101" s="12" t="s">
        <v>76</v>
      </c>
      <c r="AY1101" s="159" t="s">
        <v>156</v>
      </c>
    </row>
    <row r="1102" spans="2:65" s="13" customFormat="1">
      <c r="B1102" s="165"/>
      <c r="D1102" s="152" t="s">
        <v>160</v>
      </c>
      <c r="E1102" s="166" t="s">
        <v>1</v>
      </c>
      <c r="F1102" s="167" t="s">
        <v>161</v>
      </c>
      <c r="H1102" s="168">
        <v>8.6999999999999993</v>
      </c>
      <c r="I1102" s="169"/>
      <c r="L1102" s="165"/>
      <c r="M1102" s="170"/>
      <c r="T1102" s="171"/>
      <c r="AT1102" s="166" t="s">
        <v>160</v>
      </c>
      <c r="AU1102" s="166" t="s">
        <v>89</v>
      </c>
      <c r="AV1102" s="13" t="s">
        <v>155</v>
      </c>
      <c r="AW1102" s="13" t="s">
        <v>31</v>
      </c>
      <c r="AX1102" s="13" t="s">
        <v>82</v>
      </c>
      <c r="AY1102" s="166" t="s">
        <v>156</v>
      </c>
    </row>
    <row r="1103" spans="2:65" s="1" customFormat="1" ht="16.5" customHeight="1">
      <c r="B1103" s="136"/>
      <c r="C1103" s="180" t="s">
        <v>1262</v>
      </c>
      <c r="D1103" s="180" t="s">
        <v>263</v>
      </c>
      <c r="E1103" s="181" t="s">
        <v>2640</v>
      </c>
      <c r="F1103" s="182" t="s">
        <v>2641</v>
      </c>
      <c r="G1103" s="183" t="s">
        <v>1643</v>
      </c>
      <c r="H1103" s="184">
        <v>8.6999999999999993</v>
      </c>
      <c r="I1103" s="185"/>
      <c r="J1103" s="186">
        <v>0</v>
      </c>
      <c r="K1103" s="187"/>
      <c r="L1103" s="188"/>
      <c r="M1103" s="189" t="s">
        <v>1</v>
      </c>
      <c r="N1103" s="190" t="s">
        <v>42</v>
      </c>
      <c r="P1103" s="147">
        <f>O1103*H1103</f>
        <v>0</v>
      </c>
      <c r="Q1103" s="147">
        <v>1E-3</v>
      </c>
      <c r="R1103" s="147">
        <f>Q1103*H1103</f>
        <v>8.6999999999999994E-3</v>
      </c>
      <c r="S1103" s="147">
        <v>0</v>
      </c>
      <c r="T1103" s="148">
        <f>S1103*H1103</f>
        <v>0</v>
      </c>
      <c r="AR1103" s="149" t="s">
        <v>664</v>
      </c>
      <c r="AT1103" s="149" t="s">
        <v>263</v>
      </c>
      <c r="AU1103" s="149" t="s">
        <v>89</v>
      </c>
      <c r="AY1103" s="17" t="s">
        <v>156</v>
      </c>
      <c r="BE1103" s="150">
        <f>IF(N1103="základná",J1103,0)</f>
        <v>0</v>
      </c>
      <c r="BF1103" s="150">
        <f>IF(N1103="znížená",J1103,0)</f>
        <v>0</v>
      </c>
      <c r="BG1103" s="150">
        <f>IF(N1103="zákl. prenesená",J1103,0)</f>
        <v>0</v>
      </c>
      <c r="BH1103" s="150">
        <f>IF(N1103="zníž. prenesená",J1103,0)</f>
        <v>0</v>
      </c>
      <c r="BI1103" s="150">
        <f>IF(N1103="nulová",J1103,0)</f>
        <v>0</v>
      </c>
      <c r="BJ1103" s="17" t="s">
        <v>89</v>
      </c>
      <c r="BK1103" s="150">
        <f>ROUND(I1103*H1103,2)</f>
        <v>0</v>
      </c>
      <c r="BL1103" s="17" t="s">
        <v>403</v>
      </c>
      <c r="BM1103" s="149" t="s">
        <v>2642</v>
      </c>
    </row>
    <row r="1104" spans="2:65" s="1" customFormat="1" ht="37.9" customHeight="1">
      <c r="B1104" s="136"/>
      <c r="C1104" s="137" t="s">
        <v>1268</v>
      </c>
      <c r="D1104" s="137" t="s">
        <v>157</v>
      </c>
      <c r="E1104" s="138" t="s">
        <v>2643</v>
      </c>
      <c r="F1104" s="139" t="s">
        <v>2644</v>
      </c>
      <c r="G1104" s="140" t="s">
        <v>178</v>
      </c>
      <c r="H1104" s="141">
        <v>1.44</v>
      </c>
      <c r="I1104" s="142"/>
      <c r="J1104" s="143">
        <f>ROUND(I1104*H1104,2)</f>
        <v>0</v>
      </c>
      <c r="K1104" s="144"/>
      <c r="L1104" s="32"/>
      <c r="M1104" s="145" t="s">
        <v>1</v>
      </c>
      <c r="N1104" s="146" t="s">
        <v>42</v>
      </c>
      <c r="P1104" s="147">
        <f>O1104*H1104</f>
        <v>0</v>
      </c>
      <c r="Q1104" s="147">
        <v>4.1999999999999997E-3</v>
      </c>
      <c r="R1104" s="147">
        <f>Q1104*H1104</f>
        <v>6.0479999999999996E-3</v>
      </c>
      <c r="S1104" s="147">
        <v>0</v>
      </c>
      <c r="T1104" s="148">
        <f>S1104*H1104</f>
        <v>0</v>
      </c>
      <c r="AR1104" s="149" t="s">
        <v>403</v>
      </c>
      <c r="AT1104" s="149" t="s">
        <v>157</v>
      </c>
      <c r="AU1104" s="149" t="s">
        <v>89</v>
      </c>
      <c r="AY1104" s="17" t="s">
        <v>156</v>
      </c>
      <c r="BE1104" s="150">
        <f>IF(N1104="základná",J1104,0)</f>
        <v>0</v>
      </c>
      <c r="BF1104" s="150">
        <f>IF(N1104="znížená",J1104,0)</f>
        <v>0</v>
      </c>
      <c r="BG1104" s="150">
        <f>IF(N1104="zákl. prenesená",J1104,0)</f>
        <v>0</v>
      </c>
      <c r="BH1104" s="150">
        <f>IF(N1104="zníž. prenesená",J1104,0)</f>
        <v>0</v>
      </c>
      <c r="BI1104" s="150">
        <f>IF(N1104="nulová",J1104,0)</f>
        <v>0</v>
      </c>
      <c r="BJ1104" s="17" t="s">
        <v>89</v>
      </c>
      <c r="BK1104" s="150">
        <f>ROUND(I1104*H1104,2)</f>
        <v>0</v>
      </c>
      <c r="BL1104" s="17" t="s">
        <v>403</v>
      </c>
      <c r="BM1104" s="149" t="s">
        <v>2645</v>
      </c>
    </row>
    <row r="1105" spans="2:65" s="11" customFormat="1">
      <c r="B1105" s="151"/>
      <c r="D1105" s="152" t="s">
        <v>160</v>
      </c>
      <c r="E1105" s="153" t="s">
        <v>1</v>
      </c>
      <c r="F1105" s="154" t="s">
        <v>2300</v>
      </c>
      <c r="H1105" s="153" t="s">
        <v>1</v>
      </c>
      <c r="I1105" s="155"/>
      <c r="L1105" s="151"/>
      <c r="M1105" s="156"/>
      <c r="T1105" s="157"/>
      <c r="AT1105" s="153" t="s">
        <v>160</v>
      </c>
      <c r="AU1105" s="153" t="s">
        <v>89</v>
      </c>
      <c r="AV1105" s="11" t="s">
        <v>82</v>
      </c>
      <c r="AW1105" s="11" t="s">
        <v>31</v>
      </c>
      <c r="AX1105" s="11" t="s">
        <v>76</v>
      </c>
      <c r="AY1105" s="153" t="s">
        <v>156</v>
      </c>
    </row>
    <row r="1106" spans="2:65" s="11" customFormat="1" ht="33.75">
      <c r="B1106" s="151"/>
      <c r="D1106" s="152" t="s">
        <v>160</v>
      </c>
      <c r="E1106" s="153" t="s">
        <v>1</v>
      </c>
      <c r="F1106" s="154" t="s">
        <v>2646</v>
      </c>
      <c r="H1106" s="153" t="s">
        <v>1</v>
      </c>
      <c r="I1106" s="155"/>
      <c r="L1106" s="151"/>
      <c r="M1106" s="156"/>
      <c r="T1106" s="157"/>
      <c r="AT1106" s="153" t="s">
        <v>160</v>
      </c>
      <c r="AU1106" s="153" t="s">
        <v>89</v>
      </c>
      <c r="AV1106" s="11" t="s">
        <v>82</v>
      </c>
      <c r="AW1106" s="11" t="s">
        <v>31</v>
      </c>
      <c r="AX1106" s="11" t="s">
        <v>76</v>
      </c>
      <c r="AY1106" s="153" t="s">
        <v>156</v>
      </c>
    </row>
    <row r="1107" spans="2:65" s="11" customFormat="1">
      <c r="B1107" s="151"/>
      <c r="D1107" s="152" t="s">
        <v>160</v>
      </c>
      <c r="E1107" s="153" t="s">
        <v>1</v>
      </c>
      <c r="F1107" s="154" t="s">
        <v>2647</v>
      </c>
      <c r="H1107" s="153" t="s">
        <v>1</v>
      </c>
      <c r="I1107" s="155"/>
      <c r="L1107" s="151"/>
      <c r="M1107" s="156"/>
      <c r="T1107" s="157"/>
      <c r="AT1107" s="153" t="s">
        <v>160</v>
      </c>
      <c r="AU1107" s="153" t="s">
        <v>89</v>
      </c>
      <c r="AV1107" s="11" t="s">
        <v>82</v>
      </c>
      <c r="AW1107" s="11" t="s">
        <v>31</v>
      </c>
      <c r="AX1107" s="11" t="s">
        <v>76</v>
      </c>
      <c r="AY1107" s="153" t="s">
        <v>156</v>
      </c>
    </row>
    <row r="1108" spans="2:65" s="11" customFormat="1">
      <c r="B1108" s="151"/>
      <c r="D1108" s="152" t="s">
        <v>160</v>
      </c>
      <c r="E1108" s="153" t="s">
        <v>1</v>
      </c>
      <c r="F1108" s="154" t="s">
        <v>2648</v>
      </c>
      <c r="H1108" s="153" t="s">
        <v>1</v>
      </c>
      <c r="I1108" s="155"/>
      <c r="L1108" s="151"/>
      <c r="M1108" s="156"/>
      <c r="T1108" s="157"/>
      <c r="AT1108" s="153" t="s">
        <v>160</v>
      </c>
      <c r="AU1108" s="153" t="s">
        <v>89</v>
      </c>
      <c r="AV1108" s="11" t="s">
        <v>82</v>
      </c>
      <c r="AW1108" s="11" t="s">
        <v>31</v>
      </c>
      <c r="AX1108" s="11" t="s">
        <v>76</v>
      </c>
      <c r="AY1108" s="153" t="s">
        <v>156</v>
      </c>
    </row>
    <row r="1109" spans="2:65" s="12" customFormat="1">
      <c r="B1109" s="158"/>
      <c r="D1109" s="152" t="s">
        <v>160</v>
      </c>
      <c r="E1109" s="159" t="s">
        <v>1</v>
      </c>
      <c r="F1109" s="160" t="s">
        <v>2649</v>
      </c>
      <c r="H1109" s="161">
        <v>1.44</v>
      </c>
      <c r="I1109" s="162"/>
      <c r="L1109" s="158"/>
      <c r="M1109" s="163"/>
      <c r="T1109" s="164"/>
      <c r="AT1109" s="159" t="s">
        <v>160</v>
      </c>
      <c r="AU1109" s="159" t="s">
        <v>89</v>
      </c>
      <c r="AV1109" s="12" t="s">
        <v>89</v>
      </c>
      <c r="AW1109" s="12" t="s">
        <v>31</v>
      </c>
      <c r="AX1109" s="12" t="s">
        <v>76</v>
      </c>
      <c r="AY1109" s="159" t="s">
        <v>156</v>
      </c>
    </row>
    <row r="1110" spans="2:65" s="15" customFormat="1">
      <c r="B1110" s="193"/>
      <c r="D1110" s="152" t="s">
        <v>160</v>
      </c>
      <c r="E1110" s="194" t="s">
        <v>1</v>
      </c>
      <c r="F1110" s="195" t="s">
        <v>1693</v>
      </c>
      <c r="H1110" s="196">
        <v>1.44</v>
      </c>
      <c r="I1110" s="197"/>
      <c r="L1110" s="193"/>
      <c r="M1110" s="198"/>
      <c r="T1110" s="199"/>
      <c r="AT1110" s="194" t="s">
        <v>160</v>
      </c>
      <c r="AU1110" s="194" t="s">
        <v>89</v>
      </c>
      <c r="AV1110" s="15" t="s">
        <v>163</v>
      </c>
      <c r="AW1110" s="15" t="s">
        <v>31</v>
      </c>
      <c r="AX1110" s="15" t="s">
        <v>76</v>
      </c>
      <c r="AY1110" s="194" t="s">
        <v>156</v>
      </c>
    </row>
    <row r="1111" spans="2:65" s="13" customFormat="1">
      <c r="B1111" s="165"/>
      <c r="D1111" s="152" t="s">
        <v>160</v>
      </c>
      <c r="E1111" s="166" t="s">
        <v>1</v>
      </c>
      <c r="F1111" s="167" t="s">
        <v>161</v>
      </c>
      <c r="H1111" s="168">
        <v>1.44</v>
      </c>
      <c r="I1111" s="169"/>
      <c r="L1111" s="165"/>
      <c r="M1111" s="170"/>
      <c r="T1111" s="171"/>
      <c r="AT1111" s="166" t="s">
        <v>160</v>
      </c>
      <c r="AU1111" s="166" t="s">
        <v>89</v>
      </c>
      <c r="AV1111" s="13" t="s">
        <v>155</v>
      </c>
      <c r="AW1111" s="13" t="s">
        <v>31</v>
      </c>
      <c r="AX1111" s="13" t="s">
        <v>82</v>
      </c>
      <c r="AY1111" s="166" t="s">
        <v>156</v>
      </c>
    </row>
    <row r="1112" spans="2:65" s="1" customFormat="1" ht="33" customHeight="1">
      <c r="B1112" s="136"/>
      <c r="C1112" s="137" t="s">
        <v>1273</v>
      </c>
      <c r="D1112" s="137" t="s">
        <v>157</v>
      </c>
      <c r="E1112" s="138" t="s">
        <v>2650</v>
      </c>
      <c r="F1112" s="139" t="s">
        <v>2651</v>
      </c>
      <c r="G1112" s="140" t="s">
        <v>178</v>
      </c>
      <c r="H1112" s="141">
        <v>835.53</v>
      </c>
      <c r="I1112" s="142"/>
      <c r="J1112" s="143">
        <v>0</v>
      </c>
      <c r="K1112" s="144"/>
      <c r="L1112" s="32"/>
      <c r="M1112" s="145" t="s">
        <v>1</v>
      </c>
      <c r="N1112" s="146" t="s">
        <v>42</v>
      </c>
      <c r="P1112" s="147">
        <f>O1112*H1112</f>
        <v>0</v>
      </c>
      <c r="Q1112" s="147">
        <v>0</v>
      </c>
      <c r="R1112" s="147">
        <f>Q1112*H1112</f>
        <v>0</v>
      </c>
      <c r="S1112" s="147">
        <v>0</v>
      </c>
      <c r="T1112" s="148">
        <f>S1112*H1112</f>
        <v>0</v>
      </c>
      <c r="AR1112" s="149" t="s">
        <v>403</v>
      </c>
      <c r="AT1112" s="149" t="s">
        <v>157</v>
      </c>
      <c r="AU1112" s="149" t="s">
        <v>89</v>
      </c>
      <c r="AY1112" s="17" t="s">
        <v>156</v>
      </c>
      <c r="BE1112" s="150">
        <f>IF(N1112="základná",J1112,0)</f>
        <v>0</v>
      </c>
      <c r="BF1112" s="150">
        <f>IF(N1112="znížená",J1112,0)</f>
        <v>0</v>
      </c>
      <c r="BG1112" s="150">
        <f>IF(N1112="zákl. prenesená",J1112,0)</f>
        <v>0</v>
      </c>
      <c r="BH1112" s="150">
        <f>IF(N1112="zníž. prenesená",J1112,0)</f>
        <v>0</v>
      </c>
      <c r="BI1112" s="150">
        <f>IF(N1112="nulová",J1112,0)</f>
        <v>0</v>
      </c>
      <c r="BJ1112" s="17" t="s">
        <v>89</v>
      </c>
      <c r="BK1112" s="150">
        <f>ROUND(I1112*H1112,2)</f>
        <v>0</v>
      </c>
      <c r="BL1112" s="17" t="s">
        <v>403</v>
      </c>
      <c r="BM1112" s="149" t="s">
        <v>2652</v>
      </c>
    </row>
    <row r="1113" spans="2:65" s="12" customFormat="1">
      <c r="B1113" s="158"/>
      <c r="D1113" s="152" t="s">
        <v>160</v>
      </c>
      <c r="E1113" s="159" t="s">
        <v>1</v>
      </c>
      <c r="F1113" s="160" t="s">
        <v>1946</v>
      </c>
      <c r="H1113" s="161">
        <v>332</v>
      </c>
      <c r="I1113" s="162"/>
      <c r="L1113" s="158"/>
      <c r="M1113" s="163"/>
      <c r="T1113" s="164"/>
      <c r="AT1113" s="159" t="s">
        <v>160</v>
      </c>
      <c r="AU1113" s="159" t="s">
        <v>89</v>
      </c>
      <c r="AV1113" s="12" t="s">
        <v>89</v>
      </c>
      <c r="AW1113" s="12" t="s">
        <v>31</v>
      </c>
      <c r="AX1113" s="12" t="s">
        <v>76</v>
      </c>
      <c r="AY1113" s="159" t="s">
        <v>156</v>
      </c>
    </row>
    <row r="1114" spans="2:65" s="12" customFormat="1">
      <c r="B1114" s="158"/>
      <c r="D1114" s="152" t="s">
        <v>160</v>
      </c>
      <c r="E1114" s="159" t="s">
        <v>1</v>
      </c>
      <c r="F1114" s="160" t="s">
        <v>1941</v>
      </c>
      <c r="H1114" s="161">
        <v>82</v>
      </c>
      <c r="I1114" s="162"/>
      <c r="L1114" s="158"/>
      <c r="M1114" s="163"/>
      <c r="T1114" s="164"/>
      <c r="AT1114" s="159" t="s">
        <v>160</v>
      </c>
      <c r="AU1114" s="159" t="s">
        <v>89</v>
      </c>
      <c r="AV1114" s="12" t="s">
        <v>89</v>
      </c>
      <c r="AW1114" s="12" t="s">
        <v>31</v>
      </c>
      <c r="AX1114" s="12" t="s">
        <v>76</v>
      </c>
      <c r="AY1114" s="159" t="s">
        <v>156</v>
      </c>
    </row>
    <row r="1115" spans="2:65" s="12" customFormat="1">
      <c r="B1115" s="158"/>
      <c r="D1115" s="152" t="s">
        <v>160</v>
      </c>
      <c r="E1115" s="159" t="s">
        <v>1</v>
      </c>
      <c r="F1115" s="160" t="s">
        <v>1943</v>
      </c>
      <c r="H1115" s="161">
        <v>28.216999999999999</v>
      </c>
      <c r="I1115" s="162"/>
      <c r="L1115" s="158"/>
      <c r="M1115" s="163"/>
      <c r="T1115" s="164"/>
      <c r="AT1115" s="159" t="s">
        <v>160</v>
      </c>
      <c r="AU1115" s="159" t="s">
        <v>89</v>
      </c>
      <c r="AV1115" s="12" t="s">
        <v>89</v>
      </c>
      <c r="AW1115" s="12" t="s">
        <v>31</v>
      </c>
      <c r="AX1115" s="12" t="s">
        <v>76</v>
      </c>
      <c r="AY1115" s="159" t="s">
        <v>156</v>
      </c>
    </row>
    <row r="1116" spans="2:65" s="12" customFormat="1">
      <c r="B1116" s="158"/>
      <c r="D1116" s="152" t="s">
        <v>160</v>
      </c>
      <c r="E1116" s="159" t="s">
        <v>1</v>
      </c>
      <c r="F1116" s="160" t="s">
        <v>1914</v>
      </c>
      <c r="H1116" s="161">
        <v>206.64</v>
      </c>
      <c r="I1116" s="162"/>
      <c r="L1116" s="158"/>
      <c r="M1116" s="163"/>
      <c r="T1116" s="164"/>
      <c r="AT1116" s="159" t="s">
        <v>160</v>
      </c>
      <c r="AU1116" s="159" t="s">
        <v>89</v>
      </c>
      <c r="AV1116" s="12" t="s">
        <v>89</v>
      </c>
      <c r="AW1116" s="12" t="s">
        <v>31</v>
      </c>
      <c r="AX1116" s="12" t="s">
        <v>76</v>
      </c>
      <c r="AY1116" s="159" t="s">
        <v>156</v>
      </c>
    </row>
    <row r="1117" spans="2:65" s="15" customFormat="1">
      <c r="B1117" s="193"/>
      <c r="D1117" s="152" t="s">
        <v>160</v>
      </c>
      <c r="E1117" s="194" t="s">
        <v>1</v>
      </c>
      <c r="F1117" s="195" t="s">
        <v>278</v>
      </c>
      <c r="H1117" s="196">
        <v>648.85699999999997</v>
      </c>
      <c r="I1117" s="197"/>
      <c r="L1117" s="193"/>
      <c r="M1117" s="198"/>
      <c r="T1117" s="199"/>
      <c r="AT1117" s="194" t="s">
        <v>160</v>
      </c>
      <c r="AU1117" s="194" t="s">
        <v>89</v>
      </c>
      <c r="AV1117" s="15" t="s">
        <v>163</v>
      </c>
      <c r="AW1117" s="15" t="s">
        <v>31</v>
      </c>
      <c r="AX1117" s="15" t="s">
        <v>76</v>
      </c>
      <c r="AY1117" s="194" t="s">
        <v>156</v>
      </c>
    </row>
    <row r="1118" spans="2:65" s="12" customFormat="1">
      <c r="B1118" s="158"/>
      <c r="D1118" s="152" t="s">
        <v>160</v>
      </c>
      <c r="E1118" s="159" t="s">
        <v>1</v>
      </c>
      <c r="F1118" s="160" t="s">
        <v>1893</v>
      </c>
      <c r="H1118" s="161">
        <v>13.86</v>
      </c>
      <c r="I1118" s="162"/>
      <c r="L1118" s="158"/>
      <c r="M1118" s="163"/>
      <c r="T1118" s="164"/>
      <c r="AT1118" s="159" t="s">
        <v>160</v>
      </c>
      <c r="AU1118" s="159" t="s">
        <v>89</v>
      </c>
      <c r="AV1118" s="12" t="s">
        <v>89</v>
      </c>
      <c r="AW1118" s="12" t="s">
        <v>31</v>
      </c>
      <c r="AX1118" s="12" t="s">
        <v>76</v>
      </c>
      <c r="AY1118" s="159" t="s">
        <v>156</v>
      </c>
    </row>
    <row r="1119" spans="2:65" s="12" customFormat="1">
      <c r="B1119" s="158"/>
      <c r="D1119" s="152" t="s">
        <v>160</v>
      </c>
      <c r="E1119" s="159" t="s">
        <v>1</v>
      </c>
      <c r="F1119" s="160" t="s">
        <v>1935</v>
      </c>
      <c r="H1119" s="161">
        <v>172.81299999999999</v>
      </c>
      <c r="I1119" s="162"/>
      <c r="L1119" s="158"/>
      <c r="M1119" s="163"/>
      <c r="T1119" s="164"/>
      <c r="AT1119" s="159" t="s">
        <v>160</v>
      </c>
      <c r="AU1119" s="159" t="s">
        <v>89</v>
      </c>
      <c r="AV1119" s="12" t="s">
        <v>89</v>
      </c>
      <c r="AW1119" s="12" t="s">
        <v>31</v>
      </c>
      <c r="AX1119" s="12" t="s">
        <v>76</v>
      </c>
      <c r="AY1119" s="159" t="s">
        <v>156</v>
      </c>
    </row>
    <row r="1120" spans="2:65" s="15" customFormat="1">
      <c r="B1120" s="193"/>
      <c r="D1120" s="152" t="s">
        <v>160</v>
      </c>
      <c r="E1120" s="194" t="s">
        <v>1</v>
      </c>
      <c r="F1120" s="195" t="s">
        <v>278</v>
      </c>
      <c r="H1120" s="196">
        <v>186.673</v>
      </c>
      <c r="I1120" s="197"/>
      <c r="L1120" s="193"/>
      <c r="M1120" s="198"/>
      <c r="T1120" s="199"/>
      <c r="AT1120" s="194" t="s">
        <v>160</v>
      </c>
      <c r="AU1120" s="194" t="s">
        <v>89</v>
      </c>
      <c r="AV1120" s="15" t="s">
        <v>163</v>
      </c>
      <c r="AW1120" s="15" t="s">
        <v>31</v>
      </c>
      <c r="AX1120" s="15" t="s">
        <v>76</v>
      </c>
      <c r="AY1120" s="194" t="s">
        <v>156</v>
      </c>
    </row>
    <row r="1121" spans="2:65" s="13" customFormat="1">
      <c r="B1121" s="165"/>
      <c r="D1121" s="152" t="s">
        <v>160</v>
      </c>
      <c r="E1121" s="166" t="s">
        <v>1</v>
      </c>
      <c r="F1121" s="167" t="s">
        <v>161</v>
      </c>
      <c r="H1121" s="168">
        <v>835.53</v>
      </c>
      <c r="I1121" s="169"/>
      <c r="L1121" s="165"/>
      <c r="M1121" s="170"/>
      <c r="T1121" s="171"/>
      <c r="AT1121" s="166" t="s">
        <v>160</v>
      </c>
      <c r="AU1121" s="166" t="s">
        <v>89</v>
      </c>
      <c r="AV1121" s="13" t="s">
        <v>155</v>
      </c>
      <c r="AW1121" s="13" t="s">
        <v>31</v>
      </c>
      <c r="AX1121" s="13" t="s">
        <v>82</v>
      </c>
      <c r="AY1121" s="166" t="s">
        <v>156</v>
      </c>
    </row>
    <row r="1122" spans="2:65" s="1" customFormat="1" ht="16.5" customHeight="1">
      <c r="B1122" s="136"/>
      <c r="C1122" s="180" t="s">
        <v>1286</v>
      </c>
      <c r="D1122" s="180" t="s">
        <v>263</v>
      </c>
      <c r="E1122" s="181" t="s">
        <v>2616</v>
      </c>
      <c r="F1122" s="182" t="s">
        <v>2617</v>
      </c>
      <c r="G1122" s="183" t="s">
        <v>2618</v>
      </c>
      <c r="H1122" s="184">
        <v>167.10599999999999</v>
      </c>
      <c r="I1122" s="185"/>
      <c r="J1122" s="186">
        <v>0</v>
      </c>
      <c r="K1122" s="187"/>
      <c r="L1122" s="188"/>
      <c r="M1122" s="189" t="s">
        <v>1</v>
      </c>
      <c r="N1122" s="190" t="s">
        <v>42</v>
      </c>
      <c r="P1122" s="147">
        <f>O1122*H1122</f>
        <v>0</v>
      </c>
      <c r="Q1122" s="147">
        <v>1E-3</v>
      </c>
      <c r="R1122" s="147">
        <f>Q1122*H1122</f>
        <v>0.167106</v>
      </c>
      <c r="S1122" s="147">
        <v>0</v>
      </c>
      <c r="T1122" s="148">
        <f>S1122*H1122</f>
        <v>0</v>
      </c>
      <c r="AR1122" s="149" t="s">
        <v>664</v>
      </c>
      <c r="AT1122" s="149" t="s">
        <v>263</v>
      </c>
      <c r="AU1122" s="149" t="s">
        <v>89</v>
      </c>
      <c r="AY1122" s="17" t="s">
        <v>156</v>
      </c>
      <c r="BE1122" s="150">
        <f>IF(N1122="základná",J1122,0)</f>
        <v>0</v>
      </c>
      <c r="BF1122" s="150">
        <f>IF(N1122="znížená",J1122,0)</f>
        <v>0</v>
      </c>
      <c r="BG1122" s="150">
        <f>IF(N1122="zákl. prenesená",J1122,0)</f>
        <v>0</v>
      </c>
      <c r="BH1122" s="150">
        <f>IF(N1122="zníž. prenesená",J1122,0)</f>
        <v>0</v>
      </c>
      <c r="BI1122" s="150">
        <f>IF(N1122="nulová",J1122,0)</f>
        <v>0</v>
      </c>
      <c r="BJ1122" s="17" t="s">
        <v>89</v>
      </c>
      <c r="BK1122" s="150">
        <f>ROUND(I1122*H1122,2)</f>
        <v>0</v>
      </c>
      <c r="BL1122" s="17" t="s">
        <v>403</v>
      </c>
      <c r="BM1122" s="149" t="s">
        <v>2653</v>
      </c>
    </row>
    <row r="1123" spans="2:65" s="12" customFormat="1">
      <c r="B1123" s="158"/>
      <c r="D1123" s="152" t="s">
        <v>160</v>
      </c>
      <c r="F1123" s="160" t="s">
        <v>2654</v>
      </c>
      <c r="H1123" s="161">
        <v>167.10599999999999</v>
      </c>
      <c r="I1123" s="162"/>
      <c r="L1123" s="158"/>
      <c r="M1123" s="163"/>
      <c r="T1123" s="164"/>
      <c r="AT1123" s="159" t="s">
        <v>160</v>
      </c>
      <c r="AU1123" s="159" t="s">
        <v>89</v>
      </c>
      <c r="AV1123" s="12" t="s">
        <v>89</v>
      </c>
      <c r="AW1123" s="12" t="s">
        <v>3</v>
      </c>
      <c r="AX1123" s="12" t="s">
        <v>82</v>
      </c>
      <c r="AY1123" s="159" t="s">
        <v>156</v>
      </c>
    </row>
    <row r="1124" spans="2:65" s="1" customFormat="1" ht="37.9" customHeight="1">
      <c r="B1124" s="136"/>
      <c r="C1124" s="137" t="s">
        <v>1296</v>
      </c>
      <c r="D1124" s="137" t="s">
        <v>157</v>
      </c>
      <c r="E1124" s="138" t="s">
        <v>2655</v>
      </c>
      <c r="F1124" s="139" t="s">
        <v>2656</v>
      </c>
      <c r="G1124" s="140" t="s">
        <v>178</v>
      </c>
      <c r="H1124" s="141">
        <v>835.53</v>
      </c>
      <c r="I1124" s="142"/>
      <c r="J1124" s="143">
        <v>0</v>
      </c>
      <c r="K1124" s="144"/>
      <c r="L1124" s="32"/>
      <c r="M1124" s="145" t="s">
        <v>1</v>
      </c>
      <c r="N1124" s="146" t="s">
        <v>42</v>
      </c>
      <c r="P1124" s="147">
        <f>O1124*H1124</f>
        <v>0</v>
      </c>
      <c r="Q1124" s="147">
        <v>0</v>
      </c>
      <c r="R1124" s="147">
        <f>Q1124*H1124</f>
        <v>0</v>
      </c>
      <c r="S1124" s="147">
        <v>0</v>
      </c>
      <c r="T1124" s="148">
        <f>S1124*H1124</f>
        <v>0</v>
      </c>
      <c r="AR1124" s="149" t="s">
        <v>403</v>
      </c>
      <c r="AT1124" s="149" t="s">
        <v>157</v>
      </c>
      <c r="AU1124" s="149" t="s">
        <v>89</v>
      </c>
      <c r="AY1124" s="17" t="s">
        <v>156</v>
      </c>
      <c r="BE1124" s="150">
        <f>IF(N1124="základná",J1124,0)</f>
        <v>0</v>
      </c>
      <c r="BF1124" s="150">
        <f>IF(N1124="znížená",J1124,0)</f>
        <v>0</v>
      </c>
      <c r="BG1124" s="150">
        <f>IF(N1124="zákl. prenesená",J1124,0)</f>
        <v>0</v>
      </c>
      <c r="BH1124" s="150">
        <f>IF(N1124="zníž. prenesená",J1124,0)</f>
        <v>0</v>
      </c>
      <c r="BI1124" s="150">
        <f>IF(N1124="nulová",J1124,0)</f>
        <v>0</v>
      </c>
      <c r="BJ1124" s="17" t="s">
        <v>89</v>
      </c>
      <c r="BK1124" s="150">
        <f>ROUND(I1124*H1124,2)</f>
        <v>0</v>
      </c>
      <c r="BL1124" s="17" t="s">
        <v>403</v>
      </c>
      <c r="BM1124" s="149" t="s">
        <v>2657</v>
      </c>
    </row>
    <row r="1125" spans="2:65" s="12" customFormat="1">
      <c r="B1125" s="158"/>
      <c r="D1125" s="152" t="s">
        <v>160</v>
      </c>
      <c r="E1125" s="159" t="s">
        <v>1</v>
      </c>
      <c r="F1125" s="160" t="s">
        <v>1946</v>
      </c>
      <c r="H1125" s="161">
        <v>332</v>
      </c>
      <c r="I1125" s="162"/>
      <c r="L1125" s="158"/>
      <c r="M1125" s="163"/>
      <c r="T1125" s="164"/>
      <c r="AT1125" s="159" t="s">
        <v>160</v>
      </c>
      <c r="AU1125" s="159" t="s">
        <v>89</v>
      </c>
      <c r="AV1125" s="12" t="s">
        <v>89</v>
      </c>
      <c r="AW1125" s="12" t="s">
        <v>31</v>
      </c>
      <c r="AX1125" s="12" t="s">
        <v>76</v>
      </c>
      <c r="AY1125" s="159" t="s">
        <v>156</v>
      </c>
    </row>
    <row r="1126" spans="2:65" s="12" customFormat="1">
      <c r="B1126" s="158"/>
      <c r="D1126" s="152" t="s">
        <v>160</v>
      </c>
      <c r="E1126" s="159" t="s">
        <v>1</v>
      </c>
      <c r="F1126" s="160" t="s">
        <v>1941</v>
      </c>
      <c r="H1126" s="161">
        <v>82</v>
      </c>
      <c r="I1126" s="162"/>
      <c r="L1126" s="158"/>
      <c r="M1126" s="163"/>
      <c r="T1126" s="164"/>
      <c r="AT1126" s="159" t="s">
        <v>160</v>
      </c>
      <c r="AU1126" s="159" t="s">
        <v>89</v>
      </c>
      <c r="AV1126" s="12" t="s">
        <v>89</v>
      </c>
      <c r="AW1126" s="12" t="s">
        <v>31</v>
      </c>
      <c r="AX1126" s="12" t="s">
        <v>76</v>
      </c>
      <c r="AY1126" s="159" t="s">
        <v>156</v>
      </c>
    </row>
    <row r="1127" spans="2:65" s="12" customFormat="1">
      <c r="B1127" s="158"/>
      <c r="D1127" s="152" t="s">
        <v>160</v>
      </c>
      <c r="E1127" s="159" t="s">
        <v>1</v>
      </c>
      <c r="F1127" s="160" t="s">
        <v>1943</v>
      </c>
      <c r="H1127" s="161">
        <v>28.216999999999999</v>
      </c>
      <c r="I1127" s="162"/>
      <c r="L1127" s="158"/>
      <c r="M1127" s="163"/>
      <c r="T1127" s="164"/>
      <c r="AT1127" s="159" t="s">
        <v>160</v>
      </c>
      <c r="AU1127" s="159" t="s">
        <v>89</v>
      </c>
      <c r="AV1127" s="12" t="s">
        <v>89</v>
      </c>
      <c r="AW1127" s="12" t="s">
        <v>31</v>
      </c>
      <c r="AX1127" s="12" t="s">
        <v>76</v>
      </c>
      <c r="AY1127" s="159" t="s">
        <v>156</v>
      </c>
    </row>
    <row r="1128" spans="2:65" s="12" customFormat="1">
      <c r="B1128" s="158"/>
      <c r="D1128" s="152" t="s">
        <v>160</v>
      </c>
      <c r="E1128" s="159" t="s">
        <v>1</v>
      </c>
      <c r="F1128" s="160" t="s">
        <v>1914</v>
      </c>
      <c r="H1128" s="161">
        <v>206.64</v>
      </c>
      <c r="I1128" s="162"/>
      <c r="L1128" s="158"/>
      <c r="M1128" s="163"/>
      <c r="T1128" s="164"/>
      <c r="AT1128" s="159" t="s">
        <v>160</v>
      </c>
      <c r="AU1128" s="159" t="s">
        <v>89</v>
      </c>
      <c r="AV1128" s="12" t="s">
        <v>89</v>
      </c>
      <c r="AW1128" s="12" t="s">
        <v>31</v>
      </c>
      <c r="AX1128" s="12" t="s">
        <v>76</v>
      </c>
      <c r="AY1128" s="159" t="s">
        <v>156</v>
      </c>
    </row>
    <row r="1129" spans="2:65" s="15" customFormat="1">
      <c r="B1129" s="193"/>
      <c r="D1129" s="152" t="s">
        <v>160</v>
      </c>
      <c r="E1129" s="194" t="s">
        <v>1</v>
      </c>
      <c r="F1129" s="195" t="s">
        <v>278</v>
      </c>
      <c r="H1129" s="196">
        <v>648.85699999999997</v>
      </c>
      <c r="I1129" s="197"/>
      <c r="L1129" s="193"/>
      <c r="M1129" s="198"/>
      <c r="T1129" s="199"/>
      <c r="AT1129" s="194" t="s">
        <v>160</v>
      </c>
      <c r="AU1129" s="194" t="s">
        <v>89</v>
      </c>
      <c r="AV1129" s="15" t="s">
        <v>163</v>
      </c>
      <c r="AW1129" s="15" t="s">
        <v>31</v>
      </c>
      <c r="AX1129" s="15" t="s">
        <v>76</v>
      </c>
      <c r="AY1129" s="194" t="s">
        <v>156</v>
      </c>
    </row>
    <row r="1130" spans="2:65" s="12" customFormat="1">
      <c r="B1130" s="158"/>
      <c r="D1130" s="152" t="s">
        <v>160</v>
      </c>
      <c r="E1130" s="159" t="s">
        <v>1</v>
      </c>
      <c r="F1130" s="160" t="s">
        <v>1893</v>
      </c>
      <c r="H1130" s="161">
        <v>13.86</v>
      </c>
      <c r="I1130" s="162"/>
      <c r="L1130" s="158"/>
      <c r="M1130" s="163"/>
      <c r="T1130" s="164"/>
      <c r="AT1130" s="159" t="s">
        <v>160</v>
      </c>
      <c r="AU1130" s="159" t="s">
        <v>89</v>
      </c>
      <c r="AV1130" s="12" t="s">
        <v>89</v>
      </c>
      <c r="AW1130" s="12" t="s">
        <v>31</v>
      </c>
      <c r="AX1130" s="12" t="s">
        <v>76</v>
      </c>
      <c r="AY1130" s="159" t="s">
        <v>156</v>
      </c>
    </row>
    <row r="1131" spans="2:65" s="12" customFormat="1">
      <c r="B1131" s="158"/>
      <c r="D1131" s="152" t="s">
        <v>160</v>
      </c>
      <c r="E1131" s="159" t="s">
        <v>1</v>
      </c>
      <c r="F1131" s="160" t="s">
        <v>1935</v>
      </c>
      <c r="H1131" s="161">
        <v>172.81299999999999</v>
      </c>
      <c r="I1131" s="162"/>
      <c r="L1131" s="158"/>
      <c r="M1131" s="163"/>
      <c r="T1131" s="164"/>
      <c r="AT1131" s="159" t="s">
        <v>160</v>
      </c>
      <c r="AU1131" s="159" t="s">
        <v>89</v>
      </c>
      <c r="AV1131" s="12" t="s">
        <v>89</v>
      </c>
      <c r="AW1131" s="12" t="s">
        <v>31</v>
      </c>
      <c r="AX1131" s="12" t="s">
        <v>76</v>
      </c>
      <c r="AY1131" s="159" t="s">
        <v>156</v>
      </c>
    </row>
    <row r="1132" spans="2:65" s="15" customFormat="1">
      <c r="B1132" s="193"/>
      <c r="D1132" s="152" t="s">
        <v>160</v>
      </c>
      <c r="E1132" s="194" t="s">
        <v>1</v>
      </c>
      <c r="F1132" s="195" t="s">
        <v>278</v>
      </c>
      <c r="H1132" s="196">
        <v>186.673</v>
      </c>
      <c r="I1132" s="197"/>
      <c r="L1132" s="193"/>
      <c r="M1132" s="198"/>
      <c r="T1132" s="199"/>
      <c r="AT1132" s="194" t="s">
        <v>160</v>
      </c>
      <c r="AU1132" s="194" t="s">
        <v>89</v>
      </c>
      <c r="AV1132" s="15" t="s">
        <v>163</v>
      </c>
      <c r="AW1132" s="15" t="s">
        <v>31</v>
      </c>
      <c r="AX1132" s="15" t="s">
        <v>76</v>
      </c>
      <c r="AY1132" s="194" t="s">
        <v>156</v>
      </c>
    </row>
    <row r="1133" spans="2:65" s="13" customFormat="1">
      <c r="B1133" s="165"/>
      <c r="D1133" s="152" t="s">
        <v>160</v>
      </c>
      <c r="E1133" s="166" t="s">
        <v>1</v>
      </c>
      <c r="F1133" s="167" t="s">
        <v>161</v>
      </c>
      <c r="H1133" s="168">
        <v>835.53</v>
      </c>
      <c r="I1133" s="169"/>
      <c r="L1133" s="165"/>
      <c r="M1133" s="170"/>
      <c r="T1133" s="171"/>
      <c r="AT1133" s="166" t="s">
        <v>160</v>
      </c>
      <c r="AU1133" s="166" t="s">
        <v>89</v>
      </c>
      <c r="AV1133" s="13" t="s">
        <v>155</v>
      </c>
      <c r="AW1133" s="13" t="s">
        <v>31</v>
      </c>
      <c r="AX1133" s="13" t="s">
        <v>82</v>
      </c>
      <c r="AY1133" s="166" t="s">
        <v>156</v>
      </c>
    </row>
    <row r="1134" spans="2:65" s="1" customFormat="1" ht="24.2" customHeight="1">
      <c r="B1134" s="136"/>
      <c r="C1134" s="180" t="s">
        <v>1305</v>
      </c>
      <c r="D1134" s="180" t="s">
        <v>263</v>
      </c>
      <c r="E1134" s="181" t="s">
        <v>2658</v>
      </c>
      <c r="F1134" s="182" t="s">
        <v>2659</v>
      </c>
      <c r="G1134" s="183" t="s">
        <v>1643</v>
      </c>
      <c r="H1134" s="184">
        <v>1127.9659999999999</v>
      </c>
      <c r="I1134" s="185"/>
      <c r="J1134" s="186">
        <v>0</v>
      </c>
      <c r="K1134" s="187"/>
      <c r="L1134" s="188"/>
      <c r="M1134" s="189" t="s">
        <v>1</v>
      </c>
      <c r="N1134" s="190" t="s">
        <v>42</v>
      </c>
      <c r="P1134" s="147">
        <f>O1134*H1134</f>
        <v>0</v>
      </c>
      <c r="Q1134" s="147">
        <v>1E-3</v>
      </c>
      <c r="R1134" s="147">
        <f>Q1134*H1134</f>
        <v>1.127966</v>
      </c>
      <c r="S1134" s="147">
        <v>0</v>
      </c>
      <c r="T1134" s="148">
        <f>S1134*H1134</f>
        <v>0</v>
      </c>
      <c r="AR1134" s="149" t="s">
        <v>664</v>
      </c>
      <c r="AT1134" s="149" t="s">
        <v>263</v>
      </c>
      <c r="AU1134" s="149" t="s">
        <v>89</v>
      </c>
      <c r="AY1134" s="17" t="s">
        <v>156</v>
      </c>
      <c r="BE1134" s="150">
        <f>IF(N1134="základná",J1134,0)</f>
        <v>0</v>
      </c>
      <c r="BF1134" s="150">
        <f>IF(N1134="znížená",J1134,0)</f>
        <v>0</v>
      </c>
      <c r="BG1134" s="150">
        <f>IF(N1134="zákl. prenesená",J1134,0)</f>
        <v>0</v>
      </c>
      <c r="BH1134" s="150">
        <f>IF(N1134="zníž. prenesená",J1134,0)</f>
        <v>0</v>
      </c>
      <c r="BI1134" s="150">
        <f>IF(N1134="nulová",J1134,0)</f>
        <v>0</v>
      </c>
      <c r="BJ1134" s="17" t="s">
        <v>89</v>
      </c>
      <c r="BK1134" s="150">
        <f>ROUND(I1134*H1134,2)</f>
        <v>0</v>
      </c>
      <c r="BL1134" s="17" t="s">
        <v>403</v>
      </c>
      <c r="BM1134" s="149" t="s">
        <v>2660</v>
      </c>
    </row>
    <row r="1135" spans="2:65" s="12" customFormat="1">
      <c r="B1135" s="158"/>
      <c r="D1135" s="152" t="s">
        <v>160</v>
      </c>
      <c r="F1135" s="160" t="s">
        <v>2661</v>
      </c>
      <c r="H1135" s="161">
        <v>1127.9659999999999</v>
      </c>
      <c r="I1135" s="162"/>
      <c r="L1135" s="158"/>
      <c r="M1135" s="163"/>
      <c r="T1135" s="164"/>
      <c r="AT1135" s="159" t="s">
        <v>160</v>
      </c>
      <c r="AU1135" s="159" t="s">
        <v>89</v>
      </c>
      <c r="AV1135" s="12" t="s">
        <v>89</v>
      </c>
      <c r="AW1135" s="12" t="s">
        <v>3</v>
      </c>
      <c r="AX1135" s="12" t="s">
        <v>82</v>
      </c>
      <c r="AY1135" s="159" t="s">
        <v>156</v>
      </c>
    </row>
    <row r="1136" spans="2:65" s="1" customFormat="1" ht="21.75" customHeight="1">
      <c r="B1136" s="136"/>
      <c r="C1136" s="137" t="s">
        <v>1311</v>
      </c>
      <c r="D1136" s="137" t="s">
        <v>157</v>
      </c>
      <c r="E1136" s="138" t="s">
        <v>2662</v>
      </c>
      <c r="F1136" s="139" t="s">
        <v>2663</v>
      </c>
      <c r="G1136" s="140" t="s">
        <v>396</v>
      </c>
      <c r="H1136" s="141">
        <v>38.700000000000003</v>
      </c>
      <c r="I1136" s="142"/>
      <c r="J1136" s="143">
        <v>0</v>
      </c>
      <c r="K1136" s="144"/>
      <c r="L1136" s="32"/>
      <c r="M1136" s="145" t="s">
        <v>1</v>
      </c>
      <c r="N1136" s="146" t="s">
        <v>42</v>
      </c>
      <c r="P1136" s="147">
        <f>O1136*H1136</f>
        <v>0</v>
      </c>
      <c r="Q1136" s="147">
        <v>2.0000000000000002E-5</v>
      </c>
      <c r="R1136" s="147">
        <f>Q1136*H1136</f>
        <v>7.7400000000000017E-4</v>
      </c>
      <c r="S1136" s="147">
        <v>0</v>
      </c>
      <c r="T1136" s="148">
        <f>S1136*H1136</f>
        <v>0</v>
      </c>
      <c r="AR1136" s="149" t="s">
        <v>403</v>
      </c>
      <c r="AT1136" s="149" t="s">
        <v>157</v>
      </c>
      <c r="AU1136" s="149" t="s">
        <v>89</v>
      </c>
      <c r="AY1136" s="17" t="s">
        <v>156</v>
      </c>
      <c r="BE1136" s="150">
        <f>IF(N1136="základná",J1136,0)</f>
        <v>0</v>
      </c>
      <c r="BF1136" s="150">
        <f>IF(N1136="znížená",J1136,0)</f>
        <v>0</v>
      </c>
      <c r="BG1136" s="150">
        <f>IF(N1136="zákl. prenesená",J1136,0)</f>
        <v>0</v>
      </c>
      <c r="BH1136" s="150">
        <f>IF(N1136="zníž. prenesená",J1136,0)</f>
        <v>0</v>
      </c>
      <c r="BI1136" s="150">
        <f>IF(N1136="nulová",J1136,0)</f>
        <v>0</v>
      </c>
      <c r="BJ1136" s="17" t="s">
        <v>89</v>
      </c>
      <c r="BK1136" s="150">
        <f>ROUND(I1136*H1136,2)</f>
        <v>0</v>
      </c>
      <c r="BL1136" s="17" t="s">
        <v>403</v>
      </c>
      <c r="BM1136" s="149" t="s">
        <v>2664</v>
      </c>
    </row>
    <row r="1137" spans="2:51" s="11" customFormat="1">
      <c r="B1137" s="151"/>
      <c r="D1137" s="152" t="s">
        <v>160</v>
      </c>
      <c r="E1137" s="153" t="s">
        <v>1</v>
      </c>
      <c r="F1137" s="154" t="s">
        <v>2665</v>
      </c>
      <c r="H1137" s="153" t="s">
        <v>1</v>
      </c>
      <c r="I1137" s="155"/>
      <c r="L1137" s="151"/>
      <c r="M1137" s="156"/>
      <c r="T1137" s="157"/>
      <c r="AT1137" s="153" t="s">
        <v>160</v>
      </c>
      <c r="AU1137" s="153" t="s">
        <v>89</v>
      </c>
      <c r="AV1137" s="11" t="s">
        <v>82</v>
      </c>
      <c r="AW1137" s="11" t="s">
        <v>31</v>
      </c>
      <c r="AX1137" s="11" t="s">
        <v>76</v>
      </c>
      <c r="AY1137" s="153" t="s">
        <v>156</v>
      </c>
    </row>
    <row r="1138" spans="2:51" s="12" customFormat="1">
      <c r="B1138" s="158"/>
      <c r="D1138" s="152" t="s">
        <v>160</v>
      </c>
      <c r="E1138" s="159" t="s">
        <v>1</v>
      </c>
      <c r="F1138" s="160" t="s">
        <v>2666</v>
      </c>
      <c r="H1138" s="161">
        <v>3.4</v>
      </c>
      <c r="I1138" s="162"/>
      <c r="L1138" s="158"/>
      <c r="M1138" s="163"/>
      <c r="T1138" s="164"/>
      <c r="AT1138" s="159" t="s">
        <v>160</v>
      </c>
      <c r="AU1138" s="159" t="s">
        <v>89</v>
      </c>
      <c r="AV1138" s="12" t="s">
        <v>89</v>
      </c>
      <c r="AW1138" s="12" t="s">
        <v>31</v>
      </c>
      <c r="AX1138" s="12" t="s">
        <v>76</v>
      </c>
      <c r="AY1138" s="159" t="s">
        <v>156</v>
      </c>
    </row>
    <row r="1139" spans="2:51" s="12" customFormat="1">
      <c r="B1139" s="158"/>
      <c r="D1139" s="152" t="s">
        <v>160</v>
      </c>
      <c r="E1139" s="159" t="s">
        <v>1</v>
      </c>
      <c r="F1139" s="160" t="s">
        <v>2667</v>
      </c>
      <c r="H1139" s="161">
        <v>2</v>
      </c>
      <c r="I1139" s="162"/>
      <c r="L1139" s="158"/>
      <c r="M1139" s="163"/>
      <c r="T1139" s="164"/>
      <c r="AT1139" s="159" t="s">
        <v>160</v>
      </c>
      <c r="AU1139" s="159" t="s">
        <v>89</v>
      </c>
      <c r="AV1139" s="12" t="s">
        <v>89</v>
      </c>
      <c r="AW1139" s="12" t="s">
        <v>31</v>
      </c>
      <c r="AX1139" s="12" t="s">
        <v>76</v>
      </c>
      <c r="AY1139" s="159" t="s">
        <v>156</v>
      </c>
    </row>
    <row r="1140" spans="2:51" s="12" customFormat="1">
      <c r="B1140" s="158"/>
      <c r="D1140" s="152" t="s">
        <v>160</v>
      </c>
      <c r="E1140" s="159" t="s">
        <v>1</v>
      </c>
      <c r="F1140" s="160" t="s">
        <v>2668</v>
      </c>
      <c r="H1140" s="161">
        <v>2</v>
      </c>
      <c r="I1140" s="162"/>
      <c r="L1140" s="158"/>
      <c r="M1140" s="163"/>
      <c r="T1140" s="164"/>
      <c r="AT1140" s="159" t="s">
        <v>160</v>
      </c>
      <c r="AU1140" s="159" t="s">
        <v>89</v>
      </c>
      <c r="AV1140" s="12" t="s">
        <v>89</v>
      </c>
      <c r="AW1140" s="12" t="s">
        <v>31</v>
      </c>
      <c r="AX1140" s="12" t="s">
        <v>76</v>
      </c>
      <c r="AY1140" s="159" t="s">
        <v>156</v>
      </c>
    </row>
    <row r="1141" spans="2:51" s="15" customFormat="1">
      <c r="B1141" s="193"/>
      <c r="D1141" s="152" t="s">
        <v>160</v>
      </c>
      <c r="E1141" s="194" t="s">
        <v>1</v>
      </c>
      <c r="F1141" s="195" t="s">
        <v>1693</v>
      </c>
      <c r="H1141" s="196">
        <v>7.4</v>
      </c>
      <c r="I1141" s="197"/>
      <c r="L1141" s="193"/>
      <c r="M1141" s="198"/>
      <c r="T1141" s="199"/>
      <c r="AT1141" s="194" t="s">
        <v>160</v>
      </c>
      <c r="AU1141" s="194" t="s">
        <v>89</v>
      </c>
      <c r="AV1141" s="15" t="s">
        <v>163</v>
      </c>
      <c r="AW1141" s="15" t="s">
        <v>31</v>
      </c>
      <c r="AX1141" s="15" t="s">
        <v>76</v>
      </c>
      <c r="AY1141" s="194" t="s">
        <v>156</v>
      </c>
    </row>
    <row r="1142" spans="2:51" s="11" customFormat="1">
      <c r="B1142" s="151"/>
      <c r="D1142" s="152" t="s">
        <v>160</v>
      </c>
      <c r="E1142" s="153" t="s">
        <v>1</v>
      </c>
      <c r="F1142" s="154" t="s">
        <v>1637</v>
      </c>
      <c r="H1142" s="153" t="s">
        <v>1</v>
      </c>
      <c r="I1142" s="155"/>
      <c r="L1142" s="151"/>
      <c r="M1142" s="156"/>
      <c r="T1142" s="157"/>
      <c r="AT1142" s="153" t="s">
        <v>160</v>
      </c>
      <c r="AU1142" s="153" t="s">
        <v>89</v>
      </c>
      <c r="AV1142" s="11" t="s">
        <v>82</v>
      </c>
      <c r="AW1142" s="11" t="s">
        <v>31</v>
      </c>
      <c r="AX1142" s="11" t="s">
        <v>76</v>
      </c>
      <c r="AY1142" s="153" t="s">
        <v>156</v>
      </c>
    </row>
    <row r="1143" spans="2:51" s="12" customFormat="1">
      <c r="B1143" s="158"/>
      <c r="D1143" s="152" t="s">
        <v>160</v>
      </c>
      <c r="E1143" s="159" t="s">
        <v>1</v>
      </c>
      <c r="F1143" s="160" t="s">
        <v>2669</v>
      </c>
      <c r="H1143" s="161">
        <v>2</v>
      </c>
      <c r="I1143" s="162"/>
      <c r="L1143" s="158"/>
      <c r="M1143" s="163"/>
      <c r="T1143" s="164"/>
      <c r="AT1143" s="159" t="s">
        <v>160</v>
      </c>
      <c r="AU1143" s="159" t="s">
        <v>89</v>
      </c>
      <c r="AV1143" s="12" t="s">
        <v>89</v>
      </c>
      <c r="AW1143" s="12" t="s">
        <v>31</v>
      </c>
      <c r="AX1143" s="12" t="s">
        <v>76</v>
      </c>
      <c r="AY1143" s="159" t="s">
        <v>156</v>
      </c>
    </row>
    <row r="1144" spans="2:51" s="12" customFormat="1">
      <c r="B1144" s="158"/>
      <c r="D1144" s="152" t="s">
        <v>160</v>
      </c>
      <c r="E1144" s="159" t="s">
        <v>1</v>
      </c>
      <c r="F1144" s="160" t="s">
        <v>2670</v>
      </c>
      <c r="H1144" s="161">
        <v>2</v>
      </c>
      <c r="I1144" s="162"/>
      <c r="L1144" s="158"/>
      <c r="M1144" s="163"/>
      <c r="T1144" s="164"/>
      <c r="AT1144" s="159" t="s">
        <v>160</v>
      </c>
      <c r="AU1144" s="159" t="s">
        <v>89</v>
      </c>
      <c r="AV1144" s="12" t="s">
        <v>89</v>
      </c>
      <c r="AW1144" s="12" t="s">
        <v>31</v>
      </c>
      <c r="AX1144" s="12" t="s">
        <v>76</v>
      </c>
      <c r="AY1144" s="159" t="s">
        <v>156</v>
      </c>
    </row>
    <row r="1145" spans="2:51" s="12" customFormat="1">
      <c r="B1145" s="158"/>
      <c r="D1145" s="152" t="s">
        <v>160</v>
      </c>
      <c r="E1145" s="159" t="s">
        <v>1</v>
      </c>
      <c r="F1145" s="160" t="s">
        <v>2671</v>
      </c>
      <c r="H1145" s="161">
        <v>4</v>
      </c>
      <c r="I1145" s="162"/>
      <c r="L1145" s="158"/>
      <c r="M1145" s="163"/>
      <c r="T1145" s="164"/>
      <c r="AT1145" s="159" t="s">
        <v>160</v>
      </c>
      <c r="AU1145" s="159" t="s">
        <v>89</v>
      </c>
      <c r="AV1145" s="12" t="s">
        <v>89</v>
      </c>
      <c r="AW1145" s="12" t="s">
        <v>31</v>
      </c>
      <c r="AX1145" s="12" t="s">
        <v>76</v>
      </c>
      <c r="AY1145" s="159" t="s">
        <v>156</v>
      </c>
    </row>
    <row r="1146" spans="2:51" s="12" customFormat="1">
      <c r="B1146" s="158"/>
      <c r="D1146" s="152" t="s">
        <v>160</v>
      </c>
      <c r="E1146" s="159" t="s">
        <v>1</v>
      </c>
      <c r="F1146" s="160" t="s">
        <v>2672</v>
      </c>
      <c r="H1146" s="161">
        <v>1.9</v>
      </c>
      <c r="I1146" s="162"/>
      <c r="L1146" s="158"/>
      <c r="M1146" s="163"/>
      <c r="T1146" s="164"/>
      <c r="AT1146" s="159" t="s">
        <v>160</v>
      </c>
      <c r="AU1146" s="159" t="s">
        <v>89</v>
      </c>
      <c r="AV1146" s="12" t="s">
        <v>89</v>
      </c>
      <c r="AW1146" s="12" t="s">
        <v>31</v>
      </c>
      <c r="AX1146" s="12" t="s">
        <v>76</v>
      </c>
      <c r="AY1146" s="159" t="s">
        <v>156</v>
      </c>
    </row>
    <row r="1147" spans="2:51" s="12" customFormat="1">
      <c r="B1147" s="158"/>
      <c r="D1147" s="152" t="s">
        <v>160</v>
      </c>
      <c r="E1147" s="159" t="s">
        <v>1</v>
      </c>
      <c r="F1147" s="160" t="s">
        <v>2673</v>
      </c>
      <c r="H1147" s="161">
        <v>1.8</v>
      </c>
      <c r="I1147" s="162"/>
      <c r="L1147" s="158"/>
      <c r="M1147" s="163"/>
      <c r="T1147" s="164"/>
      <c r="AT1147" s="159" t="s">
        <v>160</v>
      </c>
      <c r="AU1147" s="159" t="s">
        <v>89</v>
      </c>
      <c r="AV1147" s="12" t="s">
        <v>89</v>
      </c>
      <c r="AW1147" s="12" t="s">
        <v>31</v>
      </c>
      <c r="AX1147" s="12" t="s">
        <v>76</v>
      </c>
      <c r="AY1147" s="159" t="s">
        <v>156</v>
      </c>
    </row>
    <row r="1148" spans="2:51" s="15" customFormat="1">
      <c r="B1148" s="193"/>
      <c r="D1148" s="152" t="s">
        <v>160</v>
      </c>
      <c r="E1148" s="194" t="s">
        <v>1</v>
      </c>
      <c r="F1148" s="195" t="s">
        <v>2227</v>
      </c>
      <c r="H1148" s="196">
        <v>11.7</v>
      </c>
      <c r="I1148" s="197"/>
      <c r="L1148" s="193"/>
      <c r="M1148" s="198"/>
      <c r="T1148" s="199"/>
      <c r="AT1148" s="194" t="s">
        <v>160</v>
      </c>
      <c r="AU1148" s="194" t="s">
        <v>89</v>
      </c>
      <c r="AV1148" s="15" t="s">
        <v>163</v>
      </c>
      <c r="AW1148" s="15" t="s">
        <v>31</v>
      </c>
      <c r="AX1148" s="15" t="s">
        <v>76</v>
      </c>
      <c r="AY1148" s="194" t="s">
        <v>156</v>
      </c>
    </row>
    <row r="1149" spans="2:51" s="11" customFormat="1">
      <c r="B1149" s="151"/>
      <c r="D1149" s="152" t="s">
        <v>160</v>
      </c>
      <c r="E1149" s="153" t="s">
        <v>1</v>
      </c>
      <c r="F1149" s="154" t="s">
        <v>2228</v>
      </c>
      <c r="H1149" s="153" t="s">
        <v>1</v>
      </c>
      <c r="I1149" s="155"/>
      <c r="L1149" s="151"/>
      <c r="M1149" s="156"/>
      <c r="T1149" s="157"/>
      <c r="AT1149" s="153" t="s">
        <v>160</v>
      </c>
      <c r="AU1149" s="153" t="s">
        <v>89</v>
      </c>
      <c r="AV1149" s="11" t="s">
        <v>82</v>
      </c>
      <c r="AW1149" s="11" t="s">
        <v>31</v>
      </c>
      <c r="AX1149" s="11" t="s">
        <v>76</v>
      </c>
      <c r="AY1149" s="153" t="s">
        <v>156</v>
      </c>
    </row>
    <row r="1150" spans="2:51" s="12" customFormat="1">
      <c r="B1150" s="158"/>
      <c r="D1150" s="152" t="s">
        <v>160</v>
      </c>
      <c r="E1150" s="159" t="s">
        <v>1</v>
      </c>
      <c r="F1150" s="160" t="s">
        <v>2674</v>
      </c>
      <c r="H1150" s="161">
        <v>5.6</v>
      </c>
      <c r="I1150" s="162"/>
      <c r="L1150" s="158"/>
      <c r="M1150" s="163"/>
      <c r="T1150" s="164"/>
      <c r="AT1150" s="159" t="s">
        <v>160</v>
      </c>
      <c r="AU1150" s="159" t="s">
        <v>89</v>
      </c>
      <c r="AV1150" s="12" t="s">
        <v>89</v>
      </c>
      <c r="AW1150" s="12" t="s">
        <v>31</v>
      </c>
      <c r="AX1150" s="12" t="s">
        <v>76</v>
      </c>
      <c r="AY1150" s="159" t="s">
        <v>156</v>
      </c>
    </row>
    <row r="1151" spans="2:51" s="12" customFormat="1">
      <c r="B1151" s="158"/>
      <c r="D1151" s="152" t="s">
        <v>160</v>
      </c>
      <c r="E1151" s="159" t="s">
        <v>1</v>
      </c>
      <c r="F1151" s="160" t="s">
        <v>2675</v>
      </c>
      <c r="H1151" s="161">
        <v>2</v>
      </c>
      <c r="I1151" s="162"/>
      <c r="L1151" s="158"/>
      <c r="M1151" s="163"/>
      <c r="T1151" s="164"/>
      <c r="AT1151" s="159" t="s">
        <v>160</v>
      </c>
      <c r="AU1151" s="159" t="s">
        <v>89</v>
      </c>
      <c r="AV1151" s="12" t="s">
        <v>89</v>
      </c>
      <c r="AW1151" s="12" t="s">
        <v>31</v>
      </c>
      <c r="AX1151" s="12" t="s">
        <v>76</v>
      </c>
      <c r="AY1151" s="159" t="s">
        <v>156</v>
      </c>
    </row>
    <row r="1152" spans="2:51" s="12" customFormat="1">
      <c r="B1152" s="158"/>
      <c r="D1152" s="152" t="s">
        <v>160</v>
      </c>
      <c r="E1152" s="159" t="s">
        <v>1</v>
      </c>
      <c r="F1152" s="160" t="s">
        <v>2676</v>
      </c>
      <c r="H1152" s="161">
        <v>2</v>
      </c>
      <c r="I1152" s="162"/>
      <c r="L1152" s="158"/>
      <c r="M1152" s="163"/>
      <c r="T1152" s="164"/>
      <c r="AT1152" s="159" t="s">
        <v>160</v>
      </c>
      <c r="AU1152" s="159" t="s">
        <v>89</v>
      </c>
      <c r="AV1152" s="12" t="s">
        <v>89</v>
      </c>
      <c r="AW1152" s="12" t="s">
        <v>31</v>
      </c>
      <c r="AX1152" s="12" t="s">
        <v>76</v>
      </c>
      <c r="AY1152" s="159" t="s">
        <v>156</v>
      </c>
    </row>
    <row r="1153" spans="2:65" s="15" customFormat="1">
      <c r="B1153" s="193"/>
      <c r="D1153" s="152" t="s">
        <v>160</v>
      </c>
      <c r="E1153" s="194" t="s">
        <v>1</v>
      </c>
      <c r="F1153" s="195" t="s">
        <v>2677</v>
      </c>
      <c r="H1153" s="196">
        <v>9.6</v>
      </c>
      <c r="I1153" s="197"/>
      <c r="L1153" s="193"/>
      <c r="M1153" s="198"/>
      <c r="T1153" s="199"/>
      <c r="AT1153" s="194" t="s">
        <v>160</v>
      </c>
      <c r="AU1153" s="194" t="s">
        <v>89</v>
      </c>
      <c r="AV1153" s="15" t="s">
        <v>163</v>
      </c>
      <c r="AW1153" s="15" t="s">
        <v>31</v>
      </c>
      <c r="AX1153" s="15" t="s">
        <v>76</v>
      </c>
      <c r="AY1153" s="194" t="s">
        <v>156</v>
      </c>
    </row>
    <row r="1154" spans="2:65" s="11" customFormat="1">
      <c r="B1154" s="151"/>
      <c r="D1154" s="152" t="s">
        <v>160</v>
      </c>
      <c r="E1154" s="153" t="s">
        <v>1</v>
      </c>
      <c r="F1154" s="154" t="s">
        <v>2678</v>
      </c>
      <c r="H1154" s="153" t="s">
        <v>1</v>
      </c>
      <c r="I1154" s="155"/>
      <c r="L1154" s="151"/>
      <c r="M1154" s="156"/>
      <c r="T1154" s="157"/>
      <c r="AT1154" s="153" t="s">
        <v>160</v>
      </c>
      <c r="AU1154" s="153" t="s">
        <v>89</v>
      </c>
      <c r="AV1154" s="11" t="s">
        <v>82</v>
      </c>
      <c r="AW1154" s="11" t="s">
        <v>31</v>
      </c>
      <c r="AX1154" s="11" t="s">
        <v>76</v>
      </c>
      <c r="AY1154" s="153" t="s">
        <v>156</v>
      </c>
    </row>
    <row r="1155" spans="2:65" s="12" customFormat="1">
      <c r="B1155" s="158"/>
      <c r="D1155" s="152" t="s">
        <v>160</v>
      </c>
      <c r="E1155" s="159" t="s">
        <v>1</v>
      </c>
      <c r="F1155" s="160" t="s">
        <v>175</v>
      </c>
      <c r="H1155" s="161">
        <v>10</v>
      </c>
      <c r="I1155" s="162"/>
      <c r="L1155" s="158"/>
      <c r="M1155" s="163"/>
      <c r="T1155" s="164"/>
      <c r="AT1155" s="159" t="s">
        <v>160</v>
      </c>
      <c r="AU1155" s="159" t="s">
        <v>89</v>
      </c>
      <c r="AV1155" s="12" t="s">
        <v>89</v>
      </c>
      <c r="AW1155" s="12" t="s">
        <v>31</v>
      </c>
      <c r="AX1155" s="12" t="s">
        <v>76</v>
      </c>
      <c r="AY1155" s="159" t="s">
        <v>156</v>
      </c>
    </row>
    <row r="1156" spans="2:65" s="15" customFormat="1">
      <c r="B1156" s="193"/>
      <c r="D1156" s="152" t="s">
        <v>160</v>
      </c>
      <c r="E1156" s="194" t="s">
        <v>1</v>
      </c>
      <c r="F1156" s="195" t="s">
        <v>278</v>
      </c>
      <c r="H1156" s="196">
        <v>10</v>
      </c>
      <c r="I1156" s="197"/>
      <c r="L1156" s="193"/>
      <c r="M1156" s="198"/>
      <c r="T1156" s="199"/>
      <c r="AT1156" s="194" t="s">
        <v>160</v>
      </c>
      <c r="AU1156" s="194" t="s">
        <v>89</v>
      </c>
      <c r="AV1156" s="15" t="s">
        <v>163</v>
      </c>
      <c r="AW1156" s="15" t="s">
        <v>31</v>
      </c>
      <c r="AX1156" s="15" t="s">
        <v>76</v>
      </c>
      <c r="AY1156" s="194" t="s">
        <v>156</v>
      </c>
    </row>
    <row r="1157" spans="2:65" s="13" customFormat="1">
      <c r="B1157" s="165"/>
      <c r="D1157" s="152" t="s">
        <v>160</v>
      </c>
      <c r="E1157" s="166" t="s">
        <v>1</v>
      </c>
      <c r="F1157" s="167" t="s">
        <v>161</v>
      </c>
      <c r="H1157" s="168">
        <v>38.700000000000003</v>
      </c>
      <c r="I1157" s="169"/>
      <c r="L1157" s="165"/>
      <c r="M1157" s="170"/>
      <c r="T1157" s="171"/>
      <c r="AT1157" s="166" t="s">
        <v>160</v>
      </c>
      <c r="AU1157" s="166" t="s">
        <v>89</v>
      </c>
      <c r="AV1157" s="13" t="s">
        <v>155</v>
      </c>
      <c r="AW1157" s="13" t="s">
        <v>31</v>
      </c>
      <c r="AX1157" s="13" t="s">
        <v>82</v>
      </c>
      <c r="AY1157" s="166" t="s">
        <v>156</v>
      </c>
    </row>
    <row r="1158" spans="2:65" s="1" customFormat="1" ht="24.2" customHeight="1">
      <c r="B1158" s="136"/>
      <c r="C1158" s="137" t="s">
        <v>1317</v>
      </c>
      <c r="D1158" s="137" t="s">
        <v>157</v>
      </c>
      <c r="E1158" s="138" t="s">
        <v>2679</v>
      </c>
      <c r="F1158" s="139" t="s">
        <v>2680</v>
      </c>
      <c r="G1158" s="140" t="s">
        <v>178</v>
      </c>
      <c r="H1158" s="141">
        <v>68</v>
      </c>
      <c r="I1158" s="142"/>
      <c r="J1158" s="143">
        <v>0</v>
      </c>
      <c r="K1158" s="144"/>
      <c r="L1158" s="32"/>
      <c r="M1158" s="145" t="s">
        <v>1</v>
      </c>
      <c r="N1158" s="146" t="s">
        <v>42</v>
      </c>
      <c r="P1158" s="147">
        <f>O1158*H1158</f>
        <v>0</v>
      </c>
      <c r="Q1158" s="147">
        <v>2.3E-3</v>
      </c>
      <c r="R1158" s="147">
        <f>Q1158*H1158</f>
        <v>0.15639999999999998</v>
      </c>
      <c r="S1158" s="147">
        <v>0</v>
      </c>
      <c r="T1158" s="148">
        <f>S1158*H1158</f>
        <v>0</v>
      </c>
      <c r="AR1158" s="149" t="s">
        <v>403</v>
      </c>
      <c r="AT1158" s="149" t="s">
        <v>157</v>
      </c>
      <c r="AU1158" s="149" t="s">
        <v>89</v>
      </c>
      <c r="AY1158" s="17" t="s">
        <v>156</v>
      </c>
      <c r="BE1158" s="150">
        <f>IF(N1158="základná",J1158,0)</f>
        <v>0</v>
      </c>
      <c r="BF1158" s="150">
        <f>IF(N1158="znížená",J1158,0)</f>
        <v>0</v>
      </c>
      <c r="BG1158" s="150">
        <f>IF(N1158="zákl. prenesená",J1158,0)</f>
        <v>0</v>
      </c>
      <c r="BH1158" s="150">
        <f>IF(N1158="zníž. prenesená",J1158,0)</f>
        <v>0</v>
      </c>
      <c r="BI1158" s="150">
        <f>IF(N1158="nulová",J1158,0)</f>
        <v>0</v>
      </c>
      <c r="BJ1158" s="17" t="s">
        <v>89</v>
      </c>
      <c r="BK1158" s="150">
        <f>ROUND(I1158*H1158,2)</f>
        <v>0</v>
      </c>
      <c r="BL1158" s="17" t="s">
        <v>403</v>
      </c>
      <c r="BM1158" s="149" t="s">
        <v>2681</v>
      </c>
    </row>
    <row r="1159" spans="2:65" s="12" customFormat="1">
      <c r="B1159" s="158"/>
      <c r="D1159" s="152" t="s">
        <v>160</v>
      </c>
      <c r="E1159" s="159" t="s">
        <v>1</v>
      </c>
      <c r="F1159" s="160" t="s">
        <v>1949</v>
      </c>
      <c r="H1159" s="161">
        <v>68</v>
      </c>
      <c r="I1159" s="162"/>
      <c r="L1159" s="158"/>
      <c r="M1159" s="163"/>
      <c r="T1159" s="164"/>
      <c r="AT1159" s="159" t="s">
        <v>160</v>
      </c>
      <c r="AU1159" s="159" t="s">
        <v>89</v>
      </c>
      <c r="AV1159" s="12" t="s">
        <v>89</v>
      </c>
      <c r="AW1159" s="12" t="s">
        <v>31</v>
      </c>
      <c r="AX1159" s="12" t="s">
        <v>76</v>
      </c>
      <c r="AY1159" s="159" t="s">
        <v>156</v>
      </c>
    </row>
    <row r="1160" spans="2:65" s="13" customFormat="1">
      <c r="B1160" s="165"/>
      <c r="D1160" s="152" t="s">
        <v>160</v>
      </c>
      <c r="E1160" s="166" t="s">
        <v>1</v>
      </c>
      <c r="F1160" s="167" t="s">
        <v>161</v>
      </c>
      <c r="H1160" s="168">
        <v>68</v>
      </c>
      <c r="I1160" s="169"/>
      <c r="L1160" s="165"/>
      <c r="M1160" s="170"/>
      <c r="T1160" s="171"/>
      <c r="AT1160" s="166" t="s">
        <v>160</v>
      </c>
      <c r="AU1160" s="166" t="s">
        <v>89</v>
      </c>
      <c r="AV1160" s="13" t="s">
        <v>155</v>
      </c>
      <c r="AW1160" s="13" t="s">
        <v>31</v>
      </c>
      <c r="AX1160" s="13" t="s">
        <v>82</v>
      </c>
      <c r="AY1160" s="166" t="s">
        <v>156</v>
      </c>
    </row>
    <row r="1161" spans="2:65" s="1" customFormat="1" ht="37.9" customHeight="1">
      <c r="B1161" s="136"/>
      <c r="C1161" s="137" t="s">
        <v>1323</v>
      </c>
      <c r="D1161" s="137" t="s">
        <v>157</v>
      </c>
      <c r="E1161" s="138" t="s">
        <v>2682</v>
      </c>
      <c r="F1161" s="139" t="s">
        <v>2683</v>
      </c>
      <c r="G1161" s="140" t="s">
        <v>396</v>
      </c>
      <c r="H1161" s="141">
        <v>80.56</v>
      </c>
      <c r="I1161" s="142"/>
      <c r="J1161" s="143">
        <v>0</v>
      </c>
      <c r="K1161" s="144"/>
      <c r="L1161" s="32"/>
      <c r="M1161" s="145" t="s">
        <v>1</v>
      </c>
      <c r="N1161" s="146" t="s">
        <v>42</v>
      </c>
      <c r="P1161" s="147">
        <f>O1161*H1161</f>
        <v>0</v>
      </c>
      <c r="Q1161" s="147">
        <v>2.3700000000000001E-3</v>
      </c>
      <c r="R1161" s="147">
        <f>Q1161*H1161</f>
        <v>0.19092720000000002</v>
      </c>
      <c r="S1161" s="147">
        <v>0</v>
      </c>
      <c r="T1161" s="148">
        <f>S1161*H1161</f>
        <v>0</v>
      </c>
      <c r="AR1161" s="149" t="s">
        <v>403</v>
      </c>
      <c r="AT1161" s="149" t="s">
        <v>157</v>
      </c>
      <c r="AU1161" s="149" t="s">
        <v>89</v>
      </c>
      <c r="AY1161" s="17" t="s">
        <v>156</v>
      </c>
      <c r="BE1161" s="150">
        <f>IF(N1161="základná",J1161,0)</f>
        <v>0</v>
      </c>
      <c r="BF1161" s="150">
        <f>IF(N1161="znížená",J1161,0)</f>
        <v>0</v>
      </c>
      <c r="BG1161" s="150">
        <f>IF(N1161="zákl. prenesená",J1161,0)</f>
        <v>0</v>
      </c>
      <c r="BH1161" s="150">
        <f>IF(N1161="zníž. prenesená",J1161,0)</f>
        <v>0</v>
      </c>
      <c r="BI1161" s="150">
        <f>IF(N1161="nulová",J1161,0)</f>
        <v>0</v>
      </c>
      <c r="BJ1161" s="17" t="s">
        <v>89</v>
      </c>
      <c r="BK1161" s="150">
        <f>ROUND(I1161*H1161,2)</f>
        <v>0</v>
      </c>
      <c r="BL1161" s="17" t="s">
        <v>403</v>
      </c>
      <c r="BM1161" s="149" t="s">
        <v>2684</v>
      </c>
    </row>
    <row r="1162" spans="2:65" s="11" customFormat="1">
      <c r="B1162" s="151"/>
      <c r="D1162" s="152" t="s">
        <v>160</v>
      </c>
      <c r="E1162" s="153" t="s">
        <v>1</v>
      </c>
      <c r="F1162" s="154" t="s">
        <v>2685</v>
      </c>
      <c r="H1162" s="153" t="s">
        <v>1</v>
      </c>
      <c r="I1162" s="155"/>
      <c r="L1162" s="151"/>
      <c r="M1162" s="156"/>
      <c r="T1162" s="157"/>
      <c r="AT1162" s="153" t="s">
        <v>160</v>
      </c>
      <c r="AU1162" s="153" t="s">
        <v>89</v>
      </c>
      <c r="AV1162" s="11" t="s">
        <v>82</v>
      </c>
      <c r="AW1162" s="11" t="s">
        <v>31</v>
      </c>
      <c r="AX1162" s="11" t="s">
        <v>76</v>
      </c>
      <c r="AY1162" s="153" t="s">
        <v>156</v>
      </c>
    </row>
    <row r="1163" spans="2:65" s="12" customFormat="1">
      <c r="B1163" s="158"/>
      <c r="D1163" s="152" t="s">
        <v>160</v>
      </c>
      <c r="E1163" s="159" t="s">
        <v>1</v>
      </c>
      <c r="F1163" s="160" t="s">
        <v>2686</v>
      </c>
      <c r="H1163" s="161">
        <v>4.96</v>
      </c>
      <c r="I1163" s="162"/>
      <c r="L1163" s="158"/>
      <c r="M1163" s="163"/>
      <c r="T1163" s="164"/>
      <c r="AT1163" s="159" t="s">
        <v>160</v>
      </c>
      <c r="AU1163" s="159" t="s">
        <v>89</v>
      </c>
      <c r="AV1163" s="12" t="s">
        <v>89</v>
      </c>
      <c r="AW1163" s="12" t="s">
        <v>31</v>
      </c>
      <c r="AX1163" s="12" t="s">
        <v>76</v>
      </c>
      <c r="AY1163" s="159" t="s">
        <v>156</v>
      </c>
    </row>
    <row r="1164" spans="2:65" s="12" customFormat="1">
      <c r="B1164" s="158"/>
      <c r="D1164" s="152" t="s">
        <v>160</v>
      </c>
      <c r="E1164" s="159" t="s">
        <v>1</v>
      </c>
      <c r="F1164" s="160" t="s">
        <v>2687</v>
      </c>
      <c r="H1164" s="161">
        <v>16.8</v>
      </c>
      <c r="I1164" s="162"/>
      <c r="L1164" s="158"/>
      <c r="M1164" s="163"/>
      <c r="T1164" s="164"/>
      <c r="AT1164" s="159" t="s">
        <v>160</v>
      </c>
      <c r="AU1164" s="159" t="s">
        <v>89</v>
      </c>
      <c r="AV1164" s="12" t="s">
        <v>89</v>
      </c>
      <c r="AW1164" s="12" t="s">
        <v>31</v>
      </c>
      <c r="AX1164" s="12" t="s">
        <v>76</v>
      </c>
      <c r="AY1164" s="159" t="s">
        <v>156</v>
      </c>
    </row>
    <row r="1165" spans="2:65" s="12" customFormat="1">
      <c r="B1165" s="158"/>
      <c r="D1165" s="152" t="s">
        <v>160</v>
      </c>
      <c r="E1165" s="159" t="s">
        <v>1</v>
      </c>
      <c r="F1165" s="160" t="s">
        <v>2688</v>
      </c>
      <c r="H1165" s="161">
        <v>3.3</v>
      </c>
      <c r="I1165" s="162"/>
      <c r="L1165" s="158"/>
      <c r="M1165" s="163"/>
      <c r="T1165" s="164"/>
      <c r="AT1165" s="159" t="s">
        <v>160</v>
      </c>
      <c r="AU1165" s="159" t="s">
        <v>89</v>
      </c>
      <c r="AV1165" s="12" t="s">
        <v>89</v>
      </c>
      <c r="AW1165" s="12" t="s">
        <v>31</v>
      </c>
      <c r="AX1165" s="12" t="s">
        <v>76</v>
      </c>
      <c r="AY1165" s="159" t="s">
        <v>156</v>
      </c>
    </row>
    <row r="1166" spans="2:65" s="12" customFormat="1">
      <c r="B1166" s="158"/>
      <c r="D1166" s="152" t="s">
        <v>160</v>
      </c>
      <c r="E1166" s="159" t="s">
        <v>1</v>
      </c>
      <c r="F1166" s="160" t="s">
        <v>2689</v>
      </c>
      <c r="H1166" s="161">
        <v>8.4</v>
      </c>
      <c r="I1166" s="162"/>
      <c r="L1166" s="158"/>
      <c r="M1166" s="163"/>
      <c r="T1166" s="164"/>
      <c r="AT1166" s="159" t="s">
        <v>160</v>
      </c>
      <c r="AU1166" s="159" t="s">
        <v>89</v>
      </c>
      <c r="AV1166" s="12" t="s">
        <v>89</v>
      </c>
      <c r="AW1166" s="12" t="s">
        <v>31</v>
      </c>
      <c r="AX1166" s="12" t="s">
        <v>76</v>
      </c>
      <c r="AY1166" s="159" t="s">
        <v>156</v>
      </c>
    </row>
    <row r="1167" spans="2:65" s="12" customFormat="1">
      <c r="B1167" s="158"/>
      <c r="D1167" s="152" t="s">
        <v>160</v>
      </c>
      <c r="E1167" s="159" t="s">
        <v>1</v>
      </c>
      <c r="F1167" s="160" t="s">
        <v>2690</v>
      </c>
      <c r="H1167" s="161">
        <v>3.3</v>
      </c>
      <c r="I1167" s="162"/>
      <c r="L1167" s="158"/>
      <c r="M1167" s="163"/>
      <c r="T1167" s="164"/>
      <c r="AT1167" s="159" t="s">
        <v>160</v>
      </c>
      <c r="AU1167" s="159" t="s">
        <v>89</v>
      </c>
      <c r="AV1167" s="12" t="s">
        <v>89</v>
      </c>
      <c r="AW1167" s="12" t="s">
        <v>31</v>
      </c>
      <c r="AX1167" s="12" t="s">
        <v>76</v>
      </c>
      <c r="AY1167" s="159" t="s">
        <v>156</v>
      </c>
    </row>
    <row r="1168" spans="2:65" s="12" customFormat="1">
      <c r="B1168" s="158"/>
      <c r="D1168" s="152" t="s">
        <v>160</v>
      </c>
      <c r="E1168" s="159" t="s">
        <v>1</v>
      </c>
      <c r="F1168" s="160" t="s">
        <v>2689</v>
      </c>
      <c r="H1168" s="161">
        <v>8.4</v>
      </c>
      <c r="I1168" s="162"/>
      <c r="L1168" s="158"/>
      <c r="M1168" s="163"/>
      <c r="T1168" s="164"/>
      <c r="AT1168" s="159" t="s">
        <v>160</v>
      </c>
      <c r="AU1168" s="159" t="s">
        <v>89</v>
      </c>
      <c r="AV1168" s="12" t="s">
        <v>89</v>
      </c>
      <c r="AW1168" s="12" t="s">
        <v>31</v>
      </c>
      <c r="AX1168" s="12" t="s">
        <v>76</v>
      </c>
      <c r="AY1168" s="159" t="s">
        <v>156</v>
      </c>
    </row>
    <row r="1169" spans="2:65" s="15" customFormat="1">
      <c r="B1169" s="193"/>
      <c r="D1169" s="152" t="s">
        <v>160</v>
      </c>
      <c r="E1169" s="194" t="s">
        <v>1</v>
      </c>
      <c r="F1169" s="195" t="s">
        <v>1693</v>
      </c>
      <c r="H1169" s="196">
        <v>45.16</v>
      </c>
      <c r="I1169" s="197"/>
      <c r="L1169" s="193"/>
      <c r="M1169" s="198"/>
      <c r="T1169" s="199"/>
      <c r="AT1169" s="194" t="s">
        <v>160</v>
      </c>
      <c r="AU1169" s="194" t="s">
        <v>89</v>
      </c>
      <c r="AV1169" s="15" t="s">
        <v>163</v>
      </c>
      <c r="AW1169" s="15" t="s">
        <v>31</v>
      </c>
      <c r="AX1169" s="15" t="s">
        <v>76</v>
      </c>
      <c r="AY1169" s="194" t="s">
        <v>156</v>
      </c>
    </row>
    <row r="1170" spans="2:65" s="11" customFormat="1">
      <c r="B1170" s="151"/>
      <c r="D1170" s="152" t="s">
        <v>160</v>
      </c>
      <c r="E1170" s="153" t="s">
        <v>1</v>
      </c>
      <c r="F1170" s="154" t="s">
        <v>1637</v>
      </c>
      <c r="H1170" s="153" t="s">
        <v>1</v>
      </c>
      <c r="I1170" s="155"/>
      <c r="L1170" s="151"/>
      <c r="M1170" s="156"/>
      <c r="T1170" s="157"/>
      <c r="AT1170" s="153" t="s">
        <v>160</v>
      </c>
      <c r="AU1170" s="153" t="s">
        <v>89</v>
      </c>
      <c r="AV1170" s="11" t="s">
        <v>82</v>
      </c>
      <c r="AW1170" s="11" t="s">
        <v>31</v>
      </c>
      <c r="AX1170" s="11" t="s">
        <v>76</v>
      </c>
      <c r="AY1170" s="153" t="s">
        <v>156</v>
      </c>
    </row>
    <row r="1171" spans="2:65" s="12" customFormat="1">
      <c r="B1171" s="158"/>
      <c r="D1171" s="152" t="s">
        <v>160</v>
      </c>
      <c r="E1171" s="159" t="s">
        <v>1</v>
      </c>
      <c r="F1171" s="160" t="s">
        <v>2691</v>
      </c>
      <c r="H1171" s="161">
        <v>3.4</v>
      </c>
      <c r="I1171" s="162"/>
      <c r="L1171" s="158"/>
      <c r="M1171" s="163"/>
      <c r="T1171" s="164"/>
      <c r="AT1171" s="159" t="s">
        <v>160</v>
      </c>
      <c r="AU1171" s="159" t="s">
        <v>89</v>
      </c>
      <c r="AV1171" s="12" t="s">
        <v>89</v>
      </c>
      <c r="AW1171" s="12" t="s">
        <v>31</v>
      </c>
      <c r="AX1171" s="12" t="s">
        <v>76</v>
      </c>
      <c r="AY1171" s="159" t="s">
        <v>156</v>
      </c>
    </row>
    <row r="1172" spans="2:65" s="12" customFormat="1">
      <c r="B1172" s="158"/>
      <c r="D1172" s="152" t="s">
        <v>160</v>
      </c>
      <c r="E1172" s="159" t="s">
        <v>1</v>
      </c>
      <c r="F1172" s="160" t="s">
        <v>2692</v>
      </c>
      <c r="H1172" s="161">
        <v>3.4</v>
      </c>
      <c r="I1172" s="162"/>
      <c r="L1172" s="158"/>
      <c r="M1172" s="163"/>
      <c r="T1172" s="164"/>
      <c r="AT1172" s="159" t="s">
        <v>160</v>
      </c>
      <c r="AU1172" s="159" t="s">
        <v>89</v>
      </c>
      <c r="AV1172" s="12" t="s">
        <v>89</v>
      </c>
      <c r="AW1172" s="12" t="s">
        <v>31</v>
      </c>
      <c r="AX1172" s="12" t="s">
        <v>76</v>
      </c>
      <c r="AY1172" s="159" t="s">
        <v>156</v>
      </c>
    </row>
    <row r="1173" spans="2:65" s="12" customFormat="1">
      <c r="B1173" s="158"/>
      <c r="D1173" s="152" t="s">
        <v>160</v>
      </c>
      <c r="E1173" s="159" t="s">
        <v>1</v>
      </c>
      <c r="F1173" s="160" t="s">
        <v>2693</v>
      </c>
      <c r="H1173" s="161">
        <v>7.2</v>
      </c>
      <c r="I1173" s="162"/>
      <c r="L1173" s="158"/>
      <c r="M1173" s="163"/>
      <c r="T1173" s="164"/>
      <c r="AT1173" s="159" t="s">
        <v>160</v>
      </c>
      <c r="AU1173" s="159" t="s">
        <v>89</v>
      </c>
      <c r="AV1173" s="12" t="s">
        <v>89</v>
      </c>
      <c r="AW1173" s="12" t="s">
        <v>31</v>
      </c>
      <c r="AX1173" s="12" t="s">
        <v>76</v>
      </c>
      <c r="AY1173" s="159" t="s">
        <v>156</v>
      </c>
    </row>
    <row r="1174" spans="2:65" s="12" customFormat="1">
      <c r="B1174" s="158"/>
      <c r="D1174" s="152" t="s">
        <v>160</v>
      </c>
      <c r="E1174" s="159" t="s">
        <v>1</v>
      </c>
      <c r="F1174" s="160" t="s">
        <v>2694</v>
      </c>
      <c r="H1174" s="161">
        <v>3.6</v>
      </c>
      <c r="I1174" s="162"/>
      <c r="L1174" s="158"/>
      <c r="M1174" s="163"/>
      <c r="T1174" s="164"/>
      <c r="AT1174" s="159" t="s">
        <v>160</v>
      </c>
      <c r="AU1174" s="159" t="s">
        <v>89</v>
      </c>
      <c r="AV1174" s="12" t="s">
        <v>89</v>
      </c>
      <c r="AW1174" s="12" t="s">
        <v>31</v>
      </c>
      <c r="AX1174" s="12" t="s">
        <v>76</v>
      </c>
      <c r="AY1174" s="159" t="s">
        <v>156</v>
      </c>
    </row>
    <row r="1175" spans="2:65" s="12" customFormat="1">
      <c r="B1175" s="158"/>
      <c r="D1175" s="152" t="s">
        <v>160</v>
      </c>
      <c r="E1175" s="159" t="s">
        <v>1</v>
      </c>
      <c r="F1175" s="160" t="s">
        <v>2695</v>
      </c>
      <c r="H1175" s="161">
        <v>3.6</v>
      </c>
      <c r="I1175" s="162"/>
      <c r="L1175" s="158"/>
      <c r="M1175" s="163"/>
      <c r="T1175" s="164"/>
      <c r="AT1175" s="159" t="s">
        <v>160</v>
      </c>
      <c r="AU1175" s="159" t="s">
        <v>89</v>
      </c>
      <c r="AV1175" s="12" t="s">
        <v>89</v>
      </c>
      <c r="AW1175" s="12" t="s">
        <v>31</v>
      </c>
      <c r="AX1175" s="12" t="s">
        <v>76</v>
      </c>
      <c r="AY1175" s="159" t="s">
        <v>156</v>
      </c>
    </row>
    <row r="1176" spans="2:65" s="15" customFormat="1">
      <c r="B1176" s="193"/>
      <c r="D1176" s="152" t="s">
        <v>160</v>
      </c>
      <c r="E1176" s="194" t="s">
        <v>1</v>
      </c>
      <c r="F1176" s="195" t="s">
        <v>2227</v>
      </c>
      <c r="H1176" s="196">
        <v>21.2</v>
      </c>
      <c r="I1176" s="197"/>
      <c r="L1176" s="193"/>
      <c r="M1176" s="198"/>
      <c r="T1176" s="199"/>
      <c r="AT1176" s="194" t="s">
        <v>160</v>
      </c>
      <c r="AU1176" s="194" t="s">
        <v>89</v>
      </c>
      <c r="AV1176" s="15" t="s">
        <v>163</v>
      </c>
      <c r="AW1176" s="15" t="s">
        <v>31</v>
      </c>
      <c r="AX1176" s="15" t="s">
        <v>76</v>
      </c>
      <c r="AY1176" s="194" t="s">
        <v>156</v>
      </c>
    </row>
    <row r="1177" spans="2:65" s="11" customFormat="1">
      <c r="B1177" s="151"/>
      <c r="D1177" s="152" t="s">
        <v>160</v>
      </c>
      <c r="E1177" s="153" t="s">
        <v>1</v>
      </c>
      <c r="F1177" s="154" t="s">
        <v>2228</v>
      </c>
      <c r="H1177" s="153" t="s">
        <v>1</v>
      </c>
      <c r="I1177" s="155"/>
      <c r="L1177" s="151"/>
      <c r="M1177" s="156"/>
      <c r="T1177" s="157"/>
      <c r="AT1177" s="153" t="s">
        <v>160</v>
      </c>
      <c r="AU1177" s="153" t="s">
        <v>89</v>
      </c>
      <c r="AV1177" s="11" t="s">
        <v>82</v>
      </c>
      <c r="AW1177" s="11" t="s">
        <v>31</v>
      </c>
      <c r="AX1177" s="11" t="s">
        <v>76</v>
      </c>
      <c r="AY1177" s="153" t="s">
        <v>156</v>
      </c>
    </row>
    <row r="1178" spans="2:65" s="12" customFormat="1">
      <c r="B1178" s="158"/>
      <c r="D1178" s="152" t="s">
        <v>160</v>
      </c>
      <c r="E1178" s="159" t="s">
        <v>1</v>
      </c>
      <c r="F1178" s="160" t="s">
        <v>2696</v>
      </c>
      <c r="H1178" s="161">
        <v>7</v>
      </c>
      <c r="I1178" s="162"/>
      <c r="L1178" s="158"/>
      <c r="M1178" s="163"/>
      <c r="T1178" s="164"/>
      <c r="AT1178" s="159" t="s">
        <v>160</v>
      </c>
      <c r="AU1178" s="159" t="s">
        <v>89</v>
      </c>
      <c r="AV1178" s="12" t="s">
        <v>89</v>
      </c>
      <c r="AW1178" s="12" t="s">
        <v>31</v>
      </c>
      <c r="AX1178" s="12" t="s">
        <v>76</v>
      </c>
      <c r="AY1178" s="159" t="s">
        <v>156</v>
      </c>
    </row>
    <row r="1179" spans="2:65" s="12" customFormat="1">
      <c r="B1179" s="158"/>
      <c r="D1179" s="152" t="s">
        <v>160</v>
      </c>
      <c r="E1179" s="159" t="s">
        <v>1</v>
      </c>
      <c r="F1179" s="160" t="s">
        <v>2697</v>
      </c>
      <c r="H1179" s="161">
        <v>3.6</v>
      </c>
      <c r="I1179" s="162"/>
      <c r="L1179" s="158"/>
      <c r="M1179" s="163"/>
      <c r="T1179" s="164"/>
      <c r="AT1179" s="159" t="s">
        <v>160</v>
      </c>
      <c r="AU1179" s="159" t="s">
        <v>89</v>
      </c>
      <c r="AV1179" s="12" t="s">
        <v>89</v>
      </c>
      <c r="AW1179" s="12" t="s">
        <v>31</v>
      </c>
      <c r="AX1179" s="12" t="s">
        <v>76</v>
      </c>
      <c r="AY1179" s="159" t="s">
        <v>156</v>
      </c>
    </row>
    <row r="1180" spans="2:65" s="12" customFormat="1">
      <c r="B1180" s="158"/>
      <c r="D1180" s="152" t="s">
        <v>160</v>
      </c>
      <c r="E1180" s="159" t="s">
        <v>1</v>
      </c>
      <c r="F1180" s="160" t="s">
        <v>2698</v>
      </c>
      <c r="H1180" s="161">
        <v>3.6</v>
      </c>
      <c r="I1180" s="162"/>
      <c r="L1180" s="158"/>
      <c r="M1180" s="163"/>
      <c r="T1180" s="164"/>
      <c r="AT1180" s="159" t="s">
        <v>160</v>
      </c>
      <c r="AU1180" s="159" t="s">
        <v>89</v>
      </c>
      <c r="AV1180" s="12" t="s">
        <v>89</v>
      </c>
      <c r="AW1180" s="12" t="s">
        <v>31</v>
      </c>
      <c r="AX1180" s="12" t="s">
        <v>76</v>
      </c>
      <c r="AY1180" s="159" t="s">
        <v>156</v>
      </c>
    </row>
    <row r="1181" spans="2:65" s="15" customFormat="1">
      <c r="B1181" s="193"/>
      <c r="D1181" s="152" t="s">
        <v>160</v>
      </c>
      <c r="E1181" s="194" t="s">
        <v>1</v>
      </c>
      <c r="F1181" s="195" t="s">
        <v>2677</v>
      </c>
      <c r="H1181" s="196">
        <v>14.2</v>
      </c>
      <c r="I1181" s="197"/>
      <c r="L1181" s="193"/>
      <c r="M1181" s="198"/>
      <c r="T1181" s="199"/>
      <c r="AT1181" s="194" t="s">
        <v>160</v>
      </c>
      <c r="AU1181" s="194" t="s">
        <v>89</v>
      </c>
      <c r="AV1181" s="15" t="s">
        <v>163</v>
      </c>
      <c r="AW1181" s="15" t="s">
        <v>31</v>
      </c>
      <c r="AX1181" s="15" t="s">
        <v>76</v>
      </c>
      <c r="AY1181" s="194" t="s">
        <v>156</v>
      </c>
    </row>
    <row r="1182" spans="2:65" s="13" customFormat="1">
      <c r="B1182" s="165"/>
      <c r="D1182" s="152" t="s">
        <v>160</v>
      </c>
      <c r="E1182" s="166" t="s">
        <v>1</v>
      </c>
      <c r="F1182" s="167" t="s">
        <v>161</v>
      </c>
      <c r="H1182" s="168">
        <v>80.56</v>
      </c>
      <c r="I1182" s="169"/>
      <c r="L1182" s="165"/>
      <c r="M1182" s="170"/>
      <c r="T1182" s="171"/>
      <c r="AT1182" s="166" t="s">
        <v>160</v>
      </c>
      <c r="AU1182" s="166" t="s">
        <v>89</v>
      </c>
      <c r="AV1182" s="13" t="s">
        <v>155</v>
      </c>
      <c r="AW1182" s="13" t="s">
        <v>31</v>
      </c>
      <c r="AX1182" s="13" t="s">
        <v>82</v>
      </c>
      <c r="AY1182" s="166" t="s">
        <v>156</v>
      </c>
    </row>
    <row r="1183" spans="2:65" s="1" customFormat="1" ht="24.2" customHeight="1">
      <c r="B1183" s="136"/>
      <c r="C1183" s="137" t="s">
        <v>1328</v>
      </c>
      <c r="D1183" s="137" t="s">
        <v>157</v>
      </c>
      <c r="E1183" s="138" t="s">
        <v>2699</v>
      </c>
      <c r="F1183" s="139" t="s">
        <v>2700</v>
      </c>
      <c r="G1183" s="140" t="s">
        <v>296</v>
      </c>
      <c r="H1183" s="141">
        <v>1.8620000000000001</v>
      </c>
      <c r="I1183" s="142"/>
      <c r="J1183" s="143">
        <v>0</v>
      </c>
      <c r="K1183" s="144"/>
      <c r="L1183" s="32"/>
      <c r="M1183" s="145" t="s">
        <v>1</v>
      </c>
      <c r="N1183" s="146" t="s">
        <v>42</v>
      </c>
      <c r="P1183" s="147">
        <f>O1183*H1183</f>
        <v>0</v>
      </c>
      <c r="Q1183" s="147">
        <v>0</v>
      </c>
      <c r="R1183" s="147">
        <f>Q1183*H1183</f>
        <v>0</v>
      </c>
      <c r="S1183" s="147">
        <v>0</v>
      </c>
      <c r="T1183" s="148">
        <f>S1183*H1183</f>
        <v>0</v>
      </c>
      <c r="AR1183" s="149" t="s">
        <v>403</v>
      </c>
      <c r="AT1183" s="149" t="s">
        <v>157</v>
      </c>
      <c r="AU1183" s="149" t="s">
        <v>89</v>
      </c>
      <c r="AY1183" s="17" t="s">
        <v>156</v>
      </c>
      <c r="BE1183" s="150">
        <f>IF(N1183="základná",J1183,0)</f>
        <v>0</v>
      </c>
      <c r="BF1183" s="150">
        <f>IF(N1183="znížená",J1183,0)</f>
        <v>0</v>
      </c>
      <c r="BG1183" s="150">
        <f>IF(N1183="zákl. prenesená",J1183,0)</f>
        <v>0</v>
      </c>
      <c r="BH1183" s="150">
        <f>IF(N1183="zníž. prenesená",J1183,0)</f>
        <v>0</v>
      </c>
      <c r="BI1183" s="150">
        <f>IF(N1183="nulová",J1183,0)</f>
        <v>0</v>
      </c>
      <c r="BJ1183" s="17" t="s">
        <v>89</v>
      </c>
      <c r="BK1183" s="150">
        <f>ROUND(I1183*H1183,2)</f>
        <v>0</v>
      </c>
      <c r="BL1183" s="17" t="s">
        <v>403</v>
      </c>
      <c r="BM1183" s="149" t="s">
        <v>2701</v>
      </c>
    </row>
    <row r="1184" spans="2:65" s="1" customFormat="1" ht="24.2" customHeight="1">
      <c r="B1184" s="136"/>
      <c r="C1184" s="137" t="s">
        <v>1334</v>
      </c>
      <c r="D1184" s="137" t="s">
        <v>157</v>
      </c>
      <c r="E1184" s="138" t="s">
        <v>2702</v>
      </c>
      <c r="F1184" s="139" t="s">
        <v>2703</v>
      </c>
      <c r="G1184" s="140" t="s">
        <v>296</v>
      </c>
      <c r="H1184" s="141">
        <v>1.8620000000000001</v>
      </c>
      <c r="I1184" s="142"/>
      <c r="J1184" s="143">
        <v>0</v>
      </c>
      <c r="K1184" s="144"/>
      <c r="L1184" s="32"/>
      <c r="M1184" s="145" t="s">
        <v>1</v>
      </c>
      <c r="N1184" s="146" t="s">
        <v>42</v>
      </c>
      <c r="P1184" s="147">
        <f>O1184*H1184</f>
        <v>0</v>
      </c>
      <c r="Q1184" s="147">
        <v>0</v>
      </c>
      <c r="R1184" s="147">
        <f>Q1184*H1184</f>
        <v>0</v>
      </c>
      <c r="S1184" s="147">
        <v>0</v>
      </c>
      <c r="T1184" s="148">
        <f>S1184*H1184</f>
        <v>0</v>
      </c>
      <c r="AR1184" s="149" t="s">
        <v>403</v>
      </c>
      <c r="AT1184" s="149" t="s">
        <v>157</v>
      </c>
      <c r="AU1184" s="149" t="s">
        <v>89</v>
      </c>
      <c r="AY1184" s="17" t="s">
        <v>156</v>
      </c>
      <c r="BE1184" s="150">
        <f>IF(N1184="základná",J1184,0)</f>
        <v>0</v>
      </c>
      <c r="BF1184" s="150">
        <f>IF(N1184="znížená",J1184,0)</f>
        <v>0</v>
      </c>
      <c r="BG1184" s="150">
        <f>IF(N1184="zákl. prenesená",J1184,0)</f>
        <v>0</v>
      </c>
      <c r="BH1184" s="150">
        <f>IF(N1184="zníž. prenesená",J1184,0)</f>
        <v>0</v>
      </c>
      <c r="BI1184" s="150">
        <f>IF(N1184="nulová",J1184,0)</f>
        <v>0</v>
      </c>
      <c r="BJ1184" s="17" t="s">
        <v>89</v>
      </c>
      <c r="BK1184" s="150">
        <f>ROUND(I1184*H1184,2)</f>
        <v>0</v>
      </c>
      <c r="BL1184" s="17" t="s">
        <v>403</v>
      </c>
      <c r="BM1184" s="149" t="s">
        <v>2704</v>
      </c>
    </row>
    <row r="1185" spans="2:65" s="10" customFormat="1" ht="22.9" customHeight="1">
      <c r="B1185" s="126"/>
      <c r="D1185" s="127" t="s">
        <v>75</v>
      </c>
      <c r="E1185" s="191" t="s">
        <v>2705</v>
      </c>
      <c r="F1185" s="191" t="s">
        <v>2706</v>
      </c>
      <c r="I1185" s="129"/>
      <c r="J1185" s="192">
        <v>0</v>
      </c>
      <c r="L1185" s="126"/>
      <c r="M1185" s="131"/>
      <c r="P1185" s="132">
        <f>SUM(P1186:P1207)</f>
        <v>0</v>
      </c>
      <c r="R1185" s="132">
        <f>SUM(R1186:R1207)</f>
        <v>0.3596608</v>
      </c>
      <c r="T1185" s="133">
        <f>SUM(T1186:T1207)</f>
        <v>0</v>
      </c>
      <c r="AR1185" s="127" t="s">
        <v>89</v>
      </c>
      <c r="AT1185" s="134" t="s">
        <v>75</v>
      </c>
      <c r="AU1185" s="134" t="s">
        <v>82</v>
      </c>
      <c r="AY1185" s="127" t="s">
        <v>156</v>
      </c>
      <c r="BK1185" s="135">
        <f>SUM(BK1186:BK1207)</f>
        <v>0</v>
      </c>
    </row>
    <row r="1186" spans="2:65" s="1" customFormat="1" ht="16.5" customHeight="1">
      <c r="B1186" s="136"/>
      <c r="C1186" s="137" t="s">
        <v>1343</v>
      </c>
      <c r="D1186" s="137" t="s">
        <v>157</v>
      </c>
      <c r="E1186" s="138" t="s">
        <v>2707</v>
      </c>
      <c r="F1186" s="139" t="s">
        <v>2708</v>
      </c>
      <c r="G1186" s="140" t="s">
        <v>178</v>
      </c>
      <c r="H1186" s="141">
        <v>109.22</v>
      </c>
      <c r="I1186" s="142"/>
      <c r="J1186" s="143">
        <v>0</v>
      </c>
      <c r="K1186" s="144"/>
      <c r="L1186" s="32"/>
      <c r="M1186" s="145" t="s">
        <v>1</v>
      </c>
      <c r="N1186" s="146" t="s">
        <v>42</v>
      </c>
      <c r="P1186" s="147">
        <f>O1186*H1186</f>
        <v>0</v>
      </c>
      <c r="Q1186" s="147">
        <v>0</v>
      </c>
      <c r="R1186" s="147">
        <f>Q1186*H1186</f>
        <v>0</v>
      </c>
      <c r="S1186" s="147">
        <v>0</v>
      </c>
      <c r="T1186" s="148">
        <f>S1186*H1186</f>
        <v>0</v>
      </c>
      <c r="AR1186" s="149" t="s">
        <v>403</v>
      </c>
      <c r="AT1186" s="149" t="s">
        <v>157</v>
      </c>
      <c r="AU1186" s="149" t="s">
        <v>89</v>
      </c>
      <c r="AY1186" s="17" t="s">
        <v>156</v>
      </c>
      <c r="BE1186" s="150">
        <f>IF(N1186="základná",J1186,0)</f>
        <v>0</v>
      </c>
      <c r="BF1186" s="150">
        <f>IF(N1186="znížená",J1186,0)</f>
        <v>0</v>
      </c>
      <c r="BG1186" s="150">
        <f>IF(N1186="zákl. prenesená",J1186,0)</f>
        <v>0</v>
      </c>
      <c r="BH1186" s="150">
        <f>IF(N1186="zníž. prenesená",J1186,0)</f>
        <v>0</v>
      </c>
      <c r="BI1186" s="150">
        <f>IF(N1186="nulová",J1186,0)</f>
        <v>0</v>
      </c>
      <c r="BJ1186" s="17" t="s">
        <v>89</v>
      </c>
      <c r="BK1186" s="150">
        <f>ROUND(I1186*H1186,2)</f>
        <v>0</v>
      </c>
      <c r="BL1186" s="17" t="s">
        <v>403</v>
      </c>
      <c r="BM1186" s="149" t="s">
        <v>2709</v>
      </c>
    </row>
    <row r="1187" spans="2:65" s="12" customFormat="1">
      <c r="B1187" s="158"/>
      <c r="D1187" s="152" t="s">
        <v>160</v>
      </c>
      <c r="E1187" s="159" t="s">
        <v>1</v>
      </c>
      <c r="F1187" s="160" t="s">
        <v>1873</v>
      </c>
      <c r="H1187" s="161">
        <v>109.22</v>
      </c>
      <c r="I1187" s="162"/>
      <c r="L1187" s="158"/>
      <c r="M1187" s="163"/>
      <c r="T1187" s="164"/>
      <c r="AT1187" s="159" t="s">
        <v>160</v>
      </c>
      <c r="AU1187" s="159" t="s">
        <v>89</v>
      </c>
      <c r="AV1187" s="12" t="s">
        <v>89</v>
      </c>
      <c r="AW1187" s="12" t="s">
        <v>31</v>
      </c>
      <c r="AX1187" s="12" t="s">
        <v>76</v>
      </c>
      <c r="AY1187" s="159" t="s">
        <v>156</v>
      </c>
    </row>
    <row r="1188" spans="2:65" s="13" customFormat="1">
      <c r="B1188" s="165"/>
      <c r="D1188" s="152" t="s">
        <v>160</v>
      </c>
      <c r="E1188" s="166" t="s">
        <v>1</v>
      </c>
      <c r="F1188" s="167" t="s">
        <v>161</v>
      </c>
      <c r="H1188" s="168">
        <v>109.22</v>
      </c>
      <c r="I1188" s="169"/>
      <c r="L1188" s="165"/>
      <c r="M1188" s="170"/>
      <c r="T1188" s="171"/>
      <c r="AT1188" s="166" t="s">
        <v>160</v>
      </c>
      <c r="AU1188" s="166" t="s">
        <v>89</v>
      </c>
      <c r="AV1188" s="13" t="s">
        <v>155</v>
      </c>
      <c r="AW1188" s="13" t="s">
        <v>31</v>
      </c>
      <c r="AX1188" s="13" t="s">
        <v>82</v>
      </c>
      <c r="AY1188" s="166" t="s">
        <v>156</v>
      </c>
    </row>
    <row r="1189" spans="2:65" s="1" customFormat="1" ht="16.5" customHeight="1">
      <c r="B1189" s="136"/>
      <c r="C1189" s="180" t="s">
        <v>1350</v>
      </c>
      <c r="D1189" s="180" t="s">
        <v>263</v>
      </c>
      <c r="E1189" s="181" t="s">
        <v>2710</v>
      </c>
      <c r="F1189" s="182" t="s">
        <v>2711</v>
      </c>
      <c r="G1189" s="183" t="s">
        <v>178</v>
      </c>
      <c r="H1189" s="184">
        <v>125.60299999999999</v>
      </c>
      <c r="I1189" s="185"/>
      <c r="J1189" s="186">
        <v>0</v>
      </c>
      <c r="K1189" s="187"/>
      <c r="L1189" s="188"/>
      <c r="M1189" s="189" t="s">
        <v>1</v>
      </c>
      <c r="N1189" s="190" t="s">
        <v>42</v>
      </c>
      <c r="P1189" s="147">
        <f>O1189*H1189</f>
        <v>0</v>
      </c>
      <c r="Q1189" s="147">
        <v>1.4E-3</v>
      </c>
      <c r="R1189" s="147">
        <f>Q1189*H1189</f>
        <v>0.17584419999999998</v>
      </c>
      <c r="S1189" s="147">
        <v>0</v>
      </c>
      <c r="T1189" s="148">
        <f>S1189*H1189</f>
        <v>0</v>
      </c>
      <c r="AR1189" s="149" t="s">
        <v>664</v>
      </c>
      <c r="AT1189" s="149" t="s">
        <v>263</v>
      </c>
      <c r="AU1189" s="149" t="s">
        <v>89</v>
      </c>
      <c r="AY1189" s="17" t="s">
        <v>156</v>
      </c>
      <c r="BE1189" s="150">
        <f>IF(N1189="základná",J1189,0)</f>
        <v>0</v>
      </c>
      <c r="BF1189" s="150">
        <f>IF(N1189="znížená",J1189,0)</f>
        <v>0</v>
      </c>
      <c r="BG1189" s="150">
        <f>IF(N1189="zákl. prenesená",J1189,0)</f>
        <v>0</v>
      </c>
      <c r="BH1189" s="150">
        <f>IF(N1189="zníž. prenesená",J1189,0)</f>
        <v>0</v>
      </c>
      <c r="BI1189" s="150">
        <f>IF(N1189="nulová",J1189,0)</f>
        <v>0</v>
      </c>
      <c r="BJ1189" s="17" t="s">
        <v>89</v>
      </c>
      <c r="BK1189" s="150">
        <f>ROUND(I1189*H1189,2)</f>
        <v>0</v>
      </c>
      <c r="BL1189" s="17" t="s">
        <v>403</v>
      </c>
      <c r="BM1189" s="149" t="s">
        <v>2712</v>
      </c>
    </row>
    <row r="1190" spans="2:65" s="12" customFormat="1">
      <c r="B1190" s="158"/>
      <c r="D1190" s="152" t="s">
        <v>160</v>
      </c>
      <c r="E1190" s="159" t="s">
        <v>1</v>
      </c>
      <c r="F1190" s="160" t="s">
        <v>2713</v>
      </c>
      <c r="H1190" s="161">
        <v>125.60299999999999</v>
      </c>
      <c r="I1190" s="162"/>
      <c r="L1190" s="158"/>
      <c r="M1190" s="163"/>
      <c r="T1190" s="164"/>
      <c r="AT1190" s="159" t="s">
        <v>160</v>
      </c>
      <c r="AU1190" s="159" t="s">
        <v>89</v>
      </c>
      <c r="AV1190" s="12" t="s">
        <v>89</v>
      </c>
      <c r="AW1190" s="12" t="s">
        <v>31</v>
      </c>
      <c r="AX1190" s="12" t="s">
        <v>76</v>
      </c>
      <c r="AY1190" s="159" t="s">
        <v>156</v>
      </c>
    </row>
    <row r="1191" spans="2:65" s="13" customFormat="1">
      <c r="B1191" s="165"/>
      <c r="D1191" s="152" t="s">
        <v>160</v>
      </c>
      <c r="E1191" s="166" t="s">
        <v>1</v>
      </c>
      <c r="F1191" s="167" t="s">
        <v>161</v>
      </c>
      <c r="H1191" s="168">
        <v>125.60299999999999</v>
      </c>
      <c r="I1191" s="169"/>
      <c r="L1191" s="165"/>
      <c r="M1191" s="170"/>
      <c r="T1191" s="171"/>
      <c r="AT1191" s="166" t="s">
        <v>160</v>
      </c>
      <c r="AU1191" s="166" t="s">
        <v>89</v>
      </c>
      <c r="AV1191" s="13" t="s">
        <v>155</v>
      </c>
      <c r="AW1191" s="13" t="s">
        <v>31</v>
      </c>
      <c r="AX1191" s="13" t="s">
        <v>82</v>
      </c>
      <c r="AY1191" s="166" t="s">
        <v>156</v>
      </c>
    </row>
    <row r="1192" spans="2:65" s="1" customFormat="1" ht="37.9" customHeight="1">
      <c r="B1192" s="136"/>
      <c r="C1192" s="137" t="s">
        <v>1357</v>
      </c>
      <c r="D1192" s="137" t="s">
        <v>157</v>
      </c>
      <c r="E1192" s="138" t="s">
        <v>2714</v>
      </c>
      <c r="F1192" s="139" t="s">
        <v>2715</v>
      </c>
      <c r="G1192" s="140" t="s">
        <v>178</v>
      </c>
      <c r="H1192" s="141">
        <v>109.22</v>
      </c>
      <c r="I1192" s="142"/>
      <c r="J1192" s="143">
        <v>0</v>
      </c>
      <c r="K1192" s="144"/>
      <c r="L1192" s="32"/>
      <c r="M1192" s="145" t="s">
        <v>1</v>
      </c>
      <c r="N1192" s="146" t="s">
        <v>42</v>
      </c>
      <c r="P1192" s="147">
        <f>O1192*H1192</f>
        <v>0</v>
      </c>
      <c r="Q1192" s="147">
        <v>0</v>
      </c>
      <c r="R1192" s="147">
        <f>Q1192*H1192</f>
        <v>0</v>
      </c>
      <c r="S1192" s="147">
        <v>0</v>
      </c>
      <c r="T1192" s="148">
        <f>S1192*H1192</f>
        <v>0</v>
      </c>
      <c r="AR1192" s="149" t="s">
        <v>403</v>
      </c>
      <c r="AT1192" s="149" t="s">
        <v>157</v>
      </c>
      <c r="AU1192" s="149" t="s">
        <v>89</v>
      </c>
      <c r="AY1192" s="17" t="s">
        <v>156</v>
      </c>
      <c r="BE1192" s="150">
        <f>IF(N1192="základná",J1192,0)</f>
        <v>0</v>
      </c>
      <c r="BF1192" s="150">
        <f>IF(N1192="znížená",J1192,0)</f>
        <v>0</v>
      </c>
      <c r="BG1192" s="150">
        <f>IF(N1192="zákl. prenesená",J1192,0)</f>
        <v>0</v>
      </c>
      <c r="BH1192" s="150">
        <f>IF(N1192="zníž. prenesená",J1192,0)</f>
        <v>0</v>
      </c>
      <c r="BI1192" s="150">
        <f>IF(N1192="nulová",J1192,0)</f>
        <v>0</v>
      </c>
      <c r="BJ1192" s="17" t="s">
        <v>89</v>
      </c>
      <c r="BK1192" s="150">
        <f>ROUND(I1192*H1192,2)</f>
        <v>0</v>
      </c>
      <c r="BL1192" s="17" t="s">
        <v>403</v>
      </c>
      <c r="BM1192" s="149" t="s">
        <v>2716</v>
      </c>
    </row>
    <row r="1193" spans="2:65" s="12" customFormat="1">
      <c r="B1193" s="158"/>
      <c r="D1193" s="152" t="s">
        <v>160</v>
      </c>
      <c r="E1193" s="159" t="s">
        <v>1</v>
      </c>
      <c r="F1193" s="160" t="s">
        <v>1842</v>
      </c>
      <c r="H1193" s="161">
        <v>0.5</v>
      </c>
      <c r="I1193" s="162"/>
      <c r="L1193" s="158"/>
      <c r="M1193" s="163"/>
      <c r="T1193" s="164"/>
      <c r="AT1193" s="159" t="s">
        <v>160</v>
      </c>
      <c r="AU1193" s="159" t="s">
        <v>89</v>
      </c>
      <c r="AV1193" s="12" t="s">
        <v>89</v>
      </c>
      <c r="AW1193" s="12" t="s">
        <v>31</v>
      </c>
      <c r="AX1193" s="12" t="s">
        <v>76</v>
      </c>
      <c r="AY1193" s="159" t="s">
        <v>156</v>
      </c>
    </row>
    <row r="1194" spans="2:65" s="12" customFormat="1">
      <c r="B1194" s="158"/>
      <c r="D1194" s="152" t="s">
        <v>160</v>
      </c>
      <c r="E1194" s="159" t="s">
        <v>1</v>
      </c>
      <c r="F1194" s="160" t="s">
        <v>1845</v>
      </c>
      <c r="H1194" s="161">
        <v>6.25</v>
      </c>
      <c r="I1194" s="162"/>
      <c r="L1194" s="158"/>
      <c r="M1194" s="163"/>
      <c r="T1194" s="164"/>
      <c r="AT1194" s="159" t="s">
        <v>160</v>
      </c>
      <c r="AU1194" s="159" t="s">
        <v>89</v>
      </c>
      <c r="AV1194" s="12" t="s">
        <v>89</v>
      </c>
      <c r="AW1194" s="12" t="s">
        <v>31</v>
      </c>
      <c r="AX1194" s="12" t="s">
        <v>76</v>
      </c>
      <c r="AY1194" s="159" t="s">
        <v>156</v>
      </c>
    </row>
    <row r="1195" spans="2:65" s="12" customFormat="1">
      <c r="B1195" s="158"/>
      <c r="D1195" s="152" t="s">
        <v>160</v>
      </c>
      <c r="E1195" s="159" t="s">
        <v>1</v>
      </c>
      <c r="F1195" s="160" t="s">
        <v>1848</v>
      </c>
      <c r="H1195" s="161">
        <v>0.9</v>
      </c>
      <c r="I1195" s="162"/>
      <c r="L1195" s="158"/>
      <c r="M1195" s="163"/>
      <c r="T1195" s="164"/>
      <c r="AT1195" s="159" t="s">
        <v>160</v>
      </c>
      <c r="AU1195" s="159" t="s">
        <v>89</v>
      </c>
      <c r="AV1195" s="12" t="s">
        <v>89</v>
      </c>
      <c r="AW1195" s="12" t="s">
        <v>31</v>
      </c>
      <c r="AX1195" s="12" t="s">
        <v>76</v>
      </c>
      <c r="AY1195" s="159" t="s">
        <v>156</v>
      </c>
    </row>
    <row r="1196" spans="2:65" s="15" customFormat="1">
      <c r="B1196" s="193"/>
      <c r="D1196" s="152" t="s">
        <v>160</v>
      </c>
      <c r="E1196" s="194" t="s">
        <v>1</v>
      </c>
      <c r="F1196" s="195" t="s">
        <v>2045</v>
      </c>
      <c r="H1196" s="196">
        <v>7.65</v>
      </c>
      <c r="I1196" s="197"/>
      <c r="L1196" s="193"/>
      <c r="M1196" s="198"/>
      <c r="T1196" s="199"/>
      <c r="AT1196" s="194" t="s">
        <v>160</v>
      </c>
      <c r="AU1196" s="194" t="s">
        <v>89</v>
      </c>
      <c r="AV1196" s="15" t="s">
        <v>163</v>
      </c>
      <c r="AW1196" s="15" t="s">
        <v>31</v>
      </c>
      <c r="AX1196" s="15" t="s">
        <v>76</v>
      </c>
      <c r="AY1196" s="194" t="s">
        <v>156</v>
      </c>
    </row>
    <row r="1197" spans="2:65" s="12" customFormat="1">
      <c r="B1197" s="158"/>
      <c r="D1197" s="152" t="s">
        <v>160</v>
      </c>
      <c r="E1197" s="159" t="s">
        <v>1</v>
      </c>
      <c r="F1197" s="160" t="s">
        <v>2717</v>
      </c>
      <c r="H1197" s="161">
        <v>1.68</v>
      </c>
      <c r="I1197" s="162"/>
      <c r="L1197" s="158"/>
      <c r="M1197" s="163"/>
      <c r="T1197" s="164"/>
      <c r="AT1197" s="159" t="s">
        <v>160</v>
      </c>
      <c r="AU1197" s="159" t="s">
        <v>89</v>
      </c>
      <c r="AV1197" s="12" t="s">
        <v>89</v>
      </c>
      <c r="AW1197" s="12" t="s">
        <v>31</v>
      </c>
      <c r="AX1197" s="12" t="s">
        <v>76</v>
      </c>
      <c r="AY1197" s="159" t="s">
        <v>156</v>
      </c>
    </row>
    <row r="1198" spans="2:65" s="15" customFormat="1">
      <c r="B1198" s="193"/>
      <c r="D1198" s="152" t="s">
        <v>160</v>
      </c>
      <c r="E1198" s="194" t="s">
        <v>1</v>
      </c>
      <c r="F1198" s="195" t="s">
        <v>2202</v>
      </c>
      <c r="H1198" s="196">
        <v>1.68</v>
      </c>
      <c r="I1198" s="197"/>
      <c r="L1198" s="193"/>
      <c r="M1198" s="198"/>
      <c r="T1198" s="199"/>
      <c r="AT1198" s="194" t="s">
        <v>160</v>
      </c>
      <c r="AU1198" s="194" t="s">
        <v>89</v>
      </c>
      <c r="AV1198" s="15" t="s">
        <v>163</v>
      </c>
      <c r="AW1198" s="15" t="s">
        <v>31</v>
      </c>
      <c r="AX1198" s="15" t="s">
        <v>76</v>
      </c>
      <c r="AY1198" s="194" t="s">
        <v>156</v>
      </c>
    </row>
    <row r="1199" spans="2:65" s="12" customFormat="1">
      <c r="B1199" s="158"/>
      <c r="D1199" s="152" t="s">
        <v>160</v>
      </c>
      <c r="E1199" s="159" t="s">
        <v>1</v>
      </c>
      <c r="F1199" s="160" t="s">
        <v>1867</v>
      </c>
      <c r="H1199" s="161">
        <v>15.4</v>
      </c>
      <c r="I1199" s="162"/>
      <c r="L1199" s="158"/>
      <c r="M1199" s="163"/>
      <c r="T1199" s="164"/>
      <c r="AT1199" s="159" t="s">
        <v>160</v>
      </c>
      <c r="AU1199" s="159" t="s">
        <v>89</v>
      </c>
      <c r="AV1199" s="12" t="s">
        <v>89</v>
      </c>
      <c r="AW1199" s="12" t="s">
        <v>31</v>
      </c>
      <c r="AX1199" s="12" t="s">
        <v>76</v>
      </c>
      <c r="AY1199" s="159" t="s">
        <v>156</v>
      </c>
    </row>
    <row r="1200" spans="2:65" s="12" customFormat="1">
      <c r="B1200" s="158"/>
      <c r="D1200" s="152" t="s">
        <v>160</v>
      </c>
      <c r="E1200" s="159" t="s">
        <v>1</v>
      </c>
      <c r="F1200" s="160" t="s">
        <v>1870</v>
      </c>
      <c r="H1200" s="161">
        <v>79.489999999999995</v>
      </c>
      <c r="I1200" s="162"/>
      <c r="L1200" s="158"/>
      <c r="M1200" s="163"/>
      <c r="T1200" s="164"/>
      <c r="AT1200" s="159" t="s">
        <v>160</v>
      </c>
      <c r="AU1200" s="159" t="s">
        <v>89</v>
      </c>
      <c r="AV1200" s="12" t="s">
        <v>89</v>
      </c>
      <c r="AW1200" s="12" t="s">
        <v>31</v>
      </c>
      <c r="AX1200" s="12" t="s">
        <v>76</v>
      </c>
      <c r="AY1200" s="159" t="s">
        <v>156</v>
      </c>
    </row>
    <row r="1201" spans="2:65" s="15" customFormat="1">
      <c r="B1201" s="193"/>
      <c r="D1201" s="152" t="s">
        <v>160</v>
      </c>
      <c r="E1201" s="194" t="s">
        <v>1</v>
      </c>
      <c r="F1201" s="195" t="s">
        <v>278</v>
      </c>
      <c r="H1201" s="196">
        <v>94.89</v>
      </c>
      <c r="I1201" s="197"/>
      <c r="L1201" s="193"/>
      <c r="M1201" s="198"/>
      <c r="T1201" s="199"/>
      <c r="AT1201" s="194" t="s">
        <v>160</v>
      </c>
      <c r="AU1201" s="194" t="s">
        <v>89</v>
      </c>
      <c r="AV1201" s="15" t="s">
        <v>163</v>
      </c>
      <c r="AW1201" s="15" t="s">
        <v>31</v>
      </c>
      <c r="AX1201" s="15" t="s">
        <v>76</v>
      </c>
      <c r="AY1201" s="194" t="s">
        <v>156</v>
      </c>
    </row>
    <row r="1202" spans="2:65" s="12" customFormat="1">
      <c r="B1202" s="158"/>
      <c r="D1202" s="152" t="s">
        <v>160</v>
      </c>
      <c r="E1202" s="159" t="s">
        <v>1</v>
      </c>
      <c r="F1202" s="160" t="s">
        <v>2718</v>
      </c>
      <c r="H1202" s="161">
        <v>5</v>
      </c>
      <c r="I1202" s="162"/>
      <c r="L1202" s="158"/>
      <c r="M1202" s="163"/>
      <c r="T1202" s="164"/>
      <c r="AT1202" s="159" t="s">
        <v>160</v>
      </c>
      <c r="AU1202" s="159" t="s">
        <v>89</v>
      </c>
      <c r="AV1202" s="12" t="s">
        <v>89</v>
      </c>
      <c r="AW1202" s="12" t="s">
        <v>31</v>
      </c>
      <c r="AX1202" s="12" t="s">
        <v>76</v>
      </c>
      <c r="AY1202" s="159" t="s">
        <v>156</v>
      </c>
    </row>
    <row r="1203" spans="2:65" s="13" customFormat="1">
      <c r="B1203" s="165"/>
      <c r="D1203" s="152" t="s">
        <v>160</v>
      </c>
      <c r="E1203" s="166" t="s">
        <v>1873</v>
      </c>
      <c r="F1203" s="167" t="s">
        <v>161</v>
      </c>
      <c r="H1203" s="168">
        <v>109.22</v>
      </c>
      <c r="I1203" s="169"/>
      <c r="L1203" s="165"/>
      <c r="M1203" s="170"/>
      <c r="T1203" s="171"/>
      <c r="AT1203" s="166" t="s">
        <v>160</v>
      </c>
      <c r="AU1203" s="166" t="s">
        <v>89</v>
      </c>
      <c r="AV1203" s="13" t="s">
        <v>155</v>
      </c>
      <c r="AW1203" s="13" t="s">
        <v>31</v>
      </c>
      <c r="AX1203" s="13" t="s">
        <v>82</v>
      </c>
      <c r="AY1203" s="166" t="s">
        <v>156</v>
      </c>
    </row>
    <row r="1204" spans="2:65" s="1" customFormat="1" ht="24.2" customHeight="1">
      <c r="B1204" s="136"/>
      <c r="C1204" s="180" t="s">
        <v>1367</v>
      </c>
      <c r="D1204" s="180" t="s">
        <v>263</v>
      </c>
      <c r="E1204" s="181" t="s">
        <v>2719</v>
      </c>
      <c r="F1204" s="182" t="s">
        <v>2720</v>
      </c>
      <c r="G1204" s="183" t="s">
        <v>178</v>
      </c>
      <c r="H1204" s="184">
        <v>111.404</v>
      </c>
      <c r="I1204" s="185"/>
      <c r="J1204" s="186">
        <v>0</v>
      </c>
      <c r="K1204" s="187"/>
      <c r="L1204" s="188"/>
      <c r="M1204" s="189" t="s">
        <v>1</v>
      </c>
      <c r="N1204" s="190" t="s">
        <v>42</v>
      </c>
      <c r="P1204" s="147">
        <f>O1204*H1204</f>
        <v>0</v>
      </c>
      <c r="Q1204" s="147">
        <v>1.65E-3</v>
      </c>
      <c r="R1204" s="147">
        <f>Q1204*H1204</f>
        <v>0.1838166</v>
      </c>
      <c r="S1204" s="147">
        <v>0</v>
      </c>
      <c r="T1204" s="148">
        <f>S1204*H1204</f>
        <v>0</v>
      </c>
      <c r="AR1204" s="149" t="s">
        <v>664</v>
      </c>
      <c r="AT1204" s="149" t="s">
        <v>263</v>
      </c>
      <c r="AU1204" s="149" t="s">
        <v>89</v>
      </c>
      <c r="AY1204" s="17" t="s">
        <v>156</v>
      </c>
      <c r="BE1204" s="150">
        <f>IF(N1204="základná",J1204,0)</f>
        <v>0</v>
      </c>
      <c r="BF1204" s="150">
        <f>IF(N1204="znížená",J1204,0)</f>
        <v>0</v>
      </c>
      <c r="BG1204" s="150">
        <f>IF(N1204="zákl. prenesená",J1204,0)</f>
        <v>0</v>
      </c>
      <c r="BH1204" s="150">
        <f>IF(N1204="zníž. prenesená",J1204,0)</f>
        <v>0</v>
      </c>
      <c r="BI1204" s="150">
        <f>IF(N1204="nulová",J1204,0)</f>
        <v>0</v>
      </c>
      <c r="BJ1204" s="17" t="s">
        <v>89</v>
      </c>
      <c r="BK1204" s="150">
        <f>ROUND(I1204*H1204,2)</f>
        <v>0</v>
      </c>
      <c r="BL1204" s="17" t="s">
        <v>403</v>
      </c>
      <c r="BM1204" s="149" t="s">
        <v>2721</v>
      </c>
    </row>
    <row r="1205" spans="2:65" s="12" customFormat="1">
      <c r="B1205" s="158"/>
      <c r="D1205" s="152" t="s">
        <v>160</v>
      </c>
      <c r="F1205" s="160" t="s">
        <v>2722</v>
      </c>
      <c r="H1205" s="161">
        <v>111.404</v>
      </c>
      <c r="I1205" s="162"/>
      <c r="L1205" s="158"/>
      <c r="M1205" s="163"/>
      <c r="T1205" s="164"/>
      <c r="AT1205" s="159" t="s">
        <v>160</v>
      </c>
      <c r="AU1205" s="159" t="s">
        <v>89</v>
      </c>
      <c r="AV1205" s="12" t="s">
        <v>89</v>
      </c>
      <c r="AW1205" s="12" t="s">
        <v>3</v>
      </c>
      <c r="AX1205" s="12" t="s">
        <v>82</v>
      </c>
      <c r="AY1205" s="159" t="s">
        <v>156</v>
      </c>
    </row>
    <row r="1206" spans="2:65" s="1" customFormat="1" ht="24.2" customHeight="1">
      <c r="B1206" s="136"/>
      <c r="C1206" s="137" t="s">
        <v>1374</v>
      </c>
      <c r="D1206" s="137" t="s">
        <v>157</v>
      </c>
      <c r="E1206" s="138" t="s">
        <v>2723</v>
      </c>
      <c r="F1206" s="139" t="s">
        <v>2724</v>
      </c>
      <c r="G1206" s="140" t="s">
        <v>296</v>
      </c>
      <c r="H1206" s="141">
        <v>0.36</v>
      </c>
      <c r="I1206" s="142"/>
      <c r="J1206" s="143">
        <v>0</v>
      </c>
      <c r="K1206" s="144"/>
      <c r="L1206" s="32"/>
      <c r="M1206" s="145" t="s">
        <v>1</v>
      </c>
      <c r="N1206" s="146" t="s">
        <v>42</v>
      </c>
      <c r="P1206" s="147">
        <f>O1206*H1206</f>
        <v>0</v>
      </c>
      <c r="Q1206" s="147">
        <v>0</v>
      </c>
      <c r="R1206" s="147">
        <f>Q1206*H1206</f>
        <v>0</v>
      </c>
      <c r="S1206" s="147">
        <v>0</v>
      </c>
      <c r="T1206" s="148">
        <f>S1206*H1206</f>
        <v>0</v>
      </c>
      <c r="AR1206" s="149" t="s">
        <v>403</v>
      </c>
      <c r="AT1206" s="149" t="s">
        <v>157</v>
      </c>
      <c r="AU1206" s="149" t="s">
        <v>89</v>
      </c>
      <c r="AY1206" s="17" t="s">
        <v>156</v>
      </c>
      <c r="BE1206" s="150">
        <f>IF(N1206="základná",J1206,0)</f>
        <v>0</v>
      </c>
      <c r="BF1206" s="150">
        <f>IF(N1206="znížená",J1206,0)</f>
        <v>0</v>
      </c>
      <c r="BG1206" s="150">
        <f>IF(N1206="zákl. prenesená",J1206,0)</f>
        <v>0</v>
      </c>
      <c r="BH1206" s="150">
        <f>IF(N1206="zníž. prenesená",J1206,0)</f>
        <v>0</v>
      </c>
      <c r="BI1206" s="150">
        <f>IF(N1206="nulová",J1206,0)</f>
        <v>0</v>
      </c>
      <c r="BJ1206" s="17" t="s">
        <v>89</v>
      </c>
      <c r="BK1206" s="150">
        <f>ROUND(I1206*H1206,2)</f>
        <v>0</v>
      </c>
      <c r="BL1206" s="17" t="s">
        <v>403</v>
      </c>
      <c r="BM1206" s="149" t="s">
        <v>2725</v>
      </c>
    </row>
    <row r="1207" spans="2:65" s="1" customFormat="1" ht="24.2" customHeight="1">
      <c r="B1207" s="136"/>
      <c r="C1207" s="137" t="s">
        <v>1380</v>
      </c>
      <c r="D1207" s="137" t="s">
        <v>157</v>
      </c>
      <c r="E1207" s="138" t="s">
        <v>2726</v>
      </c>
      <c r="F1207" s="139" t="s">
        <v>2727</v>
      </c>
      <c r="G1207" s="140" t="s">
        <v>296</v>
      </c>
      <c r="H1207" s="141">
        <v>0.36</v>
      </c>
      <c r="I1207" s="142"/>
      <c r="J1207" s="143">
        <v>0</v>
      </c>
      <c r="K1207" s="144"/>
      <c r="L1207" s="32"/>
      <c r="M1207" s="145" t="s">
        <v>1</v>
      </c>
      <c r="N1207" s="146" t="s">
        <v>42</v>
      </c>
      <c r="P1207" s="147">
        <f>O1207*H1207</f>
        <v>0</v>
      </c>
      <c r="Q1207" s="147">
        <v>0</v>
      </c>
      <c r="R1207" s="147">
        <f>Q1207*H1207</f>
        <v>0</v>
      </c>
      <c r="S1207" s="147">
        <v>0</v>
      </c>
      <c r="T1207" s="148">
        <f>S1207*H1207</f>
        <v>0</v>
      </c>
      <c r="AR1207" s="149" t="s">
        <v>403</v>
      </c>
      <c r="AT1207" s="149" t="s">
        <v>157</v>
      </c>
      <c r="AU1207" s="149" t="s">
        <v>89</v>
      </c>
      <c r="AY1207" s="17" t="s">
        <v>156</v>
      </c>
      <c r="BE1207" s="150">
        <f>IF(N1207="základná",J1207,0)</f>
        <v>0</v>
      </c>
      <c r="BF1207" s="150">
        <f>IF(N1207="znížená",J1207,0)</f>
        <v>0</v>
      </c>
      <c r="BG1207" s="150">
        <f>IF(N1207="zákl. prenesená",J1207,0)</f>
        <v>0</v>
      </c>
      <c r="BH1207" s="150">
        <f>IF(N1207="zníž. prenesená",J1207,0)</f>
        <v>0</v>
      </c>
      <c r="BI1207" s="150">
        <f>IF(N1207="nulová",J1207,0)</f>
        <v>0</v>
      </c>
      <c r="BJ1207" s="17" t="s">
        <v>89</v>
      </c>
      <c r="BK1207" s="150">
        <f>ROUND(I1207*H1207,2)</f>
        <v>0</v>
      </c>
      <c r="BL1207" s="17" t="s">
        <v>403</v>
      </c>
      <c r="BM1207" s="149" t="s">
        <v>2728</v>
      </c>
    </row>
    <row r="1208" spans="2:65" s="10" customFormat="1" ht="22.9" customHeight="1">
      <c r="B1208" s="126"/>
      <c r="D1208" s="127" t="s">
        <v>75</v>
      </c>
      <c r="E1208" s="191" t="s">
        <v>1519</v>
      </c>
      <c r="F1208" s="191" t="s">
        <v>1520</v>
      </c>
      <c r="I1208" s="129"/>
      <c r="J1208" s="192">
        <f>BK1208</f>
        <v>0</v>
      </c>
      <c r="L1208" s="126"/>
      <c r="M1208" s="131"/>
      <c r="P1208" s="132">
        <f>SUM(P1209:P1226)</f>
        <v>0</v>
      </c>
      <c r="R1208" s="132">
        <f>SUM(R1209:R1226)</f>
        <v>6.1240000000000003E-2</v>
      </c>
      <c r="T1208" s="133">
        <f>SUM(T1209:T1226)</f>
        <v>0</v>
      </c>
      <c r="AR1208" s="127" t="s">
        <v>89</v>
      </c>
      <c r="AT1208" s="134" t="s">
        <v>75</v>
      </c>
      <c r="AU1208" s="134" t="s">
        <v>82</v>
      </c>
      <c r="AY1208" s="127" t="s">
        <v>156</v>
      </c>
      <c r="BK1208" s="135">
        <f>SUM(BK1209:BK1226)</f>
        <v>0</v>
      </c>
    </row>
    <row r="1209" spans="2:65" s="1" customFormat="1" ht="21.75" customHeight="1">
      <c r="B1209" s="136"/>
      <c r="C1209" s="137" t="s">
        <v>1387</v>
      </c>
      <c r="D1209" s="137" t="s">
        <v>157</v>
      </c>
      <c r="E1209" s="138" t="s">
        <v>2729</v>
      </c>
      <c r="F1209" s="139" t="s">
        <v>2730</v>
      </c>
      <c r="G1209" s="140" t="s">
        <v>165</v>
      </c>
      <c r="H1209" s="141">
        <v>21</v>
      </c>
      <c r="I1209" s="142"/>
      <c r="J1209" s="143">
        <v>0</v>
      </c>
      <c r="K1209" s="144"/>
      <c r="L1209" s="224"/>
      <c r="M1209" s="145" t="s">
        <v>1</v>
      </c>
      <c r="N1209" s="146" t="s">
        <v>42</v>
      </c>
      <c r="P1209" s="147">
        <f>O1209*H1209</f>
        <v>0</v>
      </c>
      <c r="Q1209" s="147">
        <v>0</v>
      </c>
      <c r="R1209" s="147">
        <f>Q1209*H1209</f>
        <v>0</v>
      </c>
      <c r="S1209" s="147">
        <v>0</v>
      </c>
      <c r="T1209" s="148">
        <f>S1209*H1209</f>
        <v>0</v>
      </c>
      <c r="AR1209" s="149" t="s">
        <v>403</v>
      </c>
      <c r="AT1209" s="149" t="s">
        <v>157</v>
      </c>
      <c r="AU1209" s="149" t="s">
        <v>89</v>
      </c>
      <c r="AY1209" s="17" t="s">
        <v>156</v>
      </c>
      <c r="BE1209" s="150">
        <f>IF(N1209="základná",J1209,0)</f>
        <v>0</v>
      </c>
      <c r="BF1209" s="150">
        <f>IF(N1209="znížená",J1209,0)</f>
        <v>0</v>
      </c>
      <c r="BG1209" s="150">
        <f>IF(N1209="zákl. prenesená",J1209,0)</f>
        <v>0</v>
      </c>
      <c r="BH1209" s="150">
        <f>IF(N1209="zníž. prenesená",J1209,0)</f>
        <v>0</v>
      </c>
      <c r="BI1209" s="150">
        <f>IF(N1209="nulová",J1209,0)</f>
        <v>0</v>
      </c>
      <c r="BJ1209" s="17" t="s">
        <v>89</v>
      </c>
      <c r="BK1209" s="150">
        <f>ROUND(I1209*H1209,2)</f>
        <v>0</v>
      </c>
      <c r="BL1209" s="17" t="s">
        <v>403</v>
      </c>
      <c r="BM1209" s="149" t="s">
        <v>2731</v>
      </c>
    </row>
    <row r="1210" spans="2:65" s="12" customFormat="1">
      <c r="B1210" s="158"/>
      <c r="D1210" s="152" t="s">
        <v>160</v>
      </c>
      <c r="E1210" s="159" t="s">
        <v>1</v>
      </c>
      <c r="F1210" s="160" t="s">
        <v>2732</v>
      </c>
      <c r="H1210" s="161">
        <v>17</v>
      </c>
      <c r="I1210" s="162"/>
      <c r="L1210" s="158"/>
      <c r="M1210" s="163"/>
      <c r="T1210" s="164"/>
      <c r="AT1210" s="159" t="s">
        <v>160</v>
      </c>
      <c r="AU1210" s="159" t="s">
        <v>89</v>
      </c>
      <c r="AV1210" s="12" t="s">
        <v>89</v>
      </c>
      <c r="AW1210" s="12" t="s">
        <v>31</v>
      </c>
      <c r="AX1210" s="12" t="s">
        <v>76</v>
      </c>
      <c r="AY1210" s="159" t="s">
        <v>156</v>
      </c>
    </row>
    <row r="1211" spans="2:65" s="12" customFormat="1">
      <c r="B1211" s="158"/>
      <c r="D1211" s="152" t="s">
        <v>160</v>
      </c>
      <c r="E1211" s="159" t="s">
        <v>1</v>
      </c>
      <c r="F1211" s="160" t="s">
        <v>2733</v>
      </c>
      <c r="H1211" s="161">
        <v>3</v>
      </c>
      <c r="I1211" s="162"/>
      <c r="L1211" s="158"/>
      <c r="M1211" s="163"/>
      <c r="T1211" s="164"/>
      <c r="AT1211" s="159" t="s">
        <v>160</v>
      </c>
      <c r="AU1211" s="159" t="s">
        <v>89</v>
      </c>
      <c r="AV1211" s="12" t="s">
        <v>89</v>
      </c>
      <c r="AW1211" s="12" t="s">
        <v>31</v>
      </c>
      <c r="AX1211" s="12" t="s">
        <v>76</v>
      </c>
      <c r="AY1211" s="159" t="s">
        <v>156</v>
      </c>
    </row>
    <row r="1212" spans="2:65" s="12" customFormat="1">
      <c r="B1212" s="158"/>
      <c r="D1212" s="152" t="s">
        <v>160</v>
      </c>
      <c r="E1212" s="159" t="s">
        <v>1</v>
      </c>
      <c r="F1212" s="160" t="s">
        <v>2734</v>
      </c>
      <c r="H1212" s="161">
        <v>1</v>
      </c>
      <c r="I1212" s="162"/>
      <c r="L1212" s="158"/>
      <c r="M1212" s="163"/>
      <c r="T1212" s="164"/>
      <c r="AT1212" s="159" t="s">
        <v>160</v>
      </c>
      <c r="AU1212" s="159" t="s">
        <v>89</v>
      </c>
      <c r="AV1212" s="12" t="s">
        <v>89</v>
      </c>
      <c r="AW1212" s="12" t="s">
        <v>31</v>
      </c>
      <c r="AX1212" s="12" t="s">
        <v>76</v>
      </c>
      <c r="AY1212" s="159" t="s">
        <v>156</v>
      </c>
    </row>
    <row r="1213" spans="2:65" s="13" customFormat="1">
      <c r="B1213" s="165"/>
      <c r="D1213" s="152" t="s">
        <v>160</v>
      </c>
      <c r="E1213" s="166" t="s">
        <v>1</v>
      </c>
      <c r="F1213" s="167" t="s">
        <v>2735</v>
      </c>
      <c r="H1213" s="168">
        <v>21</v>
      </c>
      <c r="I1213" s="169"/>
      <c r="L1213" s="165"/>
      <c r="M1213" s="170"/>
      <c r="T1213" s="171"/>
      <c r="AT1213" s="166" t="s">
        <v>160</v>
      </c>
      <c r="AU1213" s="166" t="s">
        <v>89</v>
      </c>
      <c r="AV1213" s="13" t="s">
        <v>155</v>
      </c>
      <c r="AW1213" s="13" t="s">
        <v>31</v>
      </c>
      <c r="AX1213" s="13" t="s">
        <v>82</v>
      </c>
      <c r="AY1213" s="166" t="s">
        <v>156</v>
      </c>
    </row>
    <row r="1214" spans="2:65" s="1" customFormat="1" ht="16.5" customHeight="1">
      <c r="B1214" s="136"/>
      <c r="C1214" s="180" t="s">
        <v>1394</v>
      </c>
      <c r="D1214" s="180" t="s">
        <v>263</v>
      </c>
      <c r="E1214" s="181" t="s">
        <v>2736</v>
      </c>
      <c r="F1214" s="182" t="s">
        <v>2737</v>
      </c>
      <c r="G1214" s="183" t="s">
        <v>333</v>
      </c>
      <c r="H1214" s="184">
        <v>17</v>
      </c>
      <c r="I1214" s="185"/>
      <c r="J1214" s="186">
        <v>0</v>
      </c>
      <c r="K1214" s="187"/>
      <c r="L1214" s="225"/>
      <c r="M1214" s="189" t="s">
        <v>1</v>
      </c>
      <c r="N1214" s="190" t="s">
        <v>42</v>
      </c>
      <c r="P1214" s="147">
        <f>O1214*H1214</f>
        <v>0</v>
      </c>
      <c r="Q1214" s="147">
        <v>2E-3</v>
      </c>
      <c r="R1214" s="147">
        <f>Q1214*H1214</f>
        <v>3.4000000000000002E-2</v>
      </c>
      <c r="S1214" s="147">
        <v>0</v>
      </c>
      <c r="T1214" s="148">
        <f>S1214*H1214</f>
        <v>0</v>
      </c>
      <c r="AR1214" s="149" t="s">
        <v>664</v>
      </c>
      <c r="AT1214" s="149" t="s">
        <v>263</v>
      </c>
      <c r="AU1214" s="149" t="s">
        <v>89</v>
      </c>
      <c r="AY1214" s="17" t="s">
        <v>156</v>
      </c>
      <c r="BE1214" s="150">
        <f>IF(N1214="základná",J1214,0)</f>
        <v>0</v>
      </c>
      <c r="BF1214" s="150">
        <f>IF(N1214="znížená",J1214,0)</f>
        <v>0</v>
      </c>
      <c r="BG1214" s="150">
        <f>IF(N1214="zákl. prenesená",J1214,0)</f>
        <v>0</v>
      </c>
      <c r="BH1214" s="150">
        <f>IF(N1214="zníž. prenesená",J1214,0)</f>
        <v>0</v>
      </c>
      <c r="BI1214" s="150">
        <f>IF(N1214="nulová",J1214,0)</f>
        <v>0</v>
      </c>
      <c r="BJ1214" s="17" t="s">
        <v>89</v>
      </c>
      <c r="BK1214" s="150">
        <f>ROUND(I1214*H1214,2)</f>
        <v>0</v>
      </c>
      <c r="BL1214" s="17" t="s">
        <v>403</v>
      </c>
      <c r="BM1214" s="149" t="s">
        <v>2738</v>
      </c>
    </row>
    <row r="1215" spans="2:65" s="12" customFormat="1">
      <c r="B1215" s="158"/>
      <c r="D1215" s="152" t="s">
        <v>160</v>
      </c>
      <c r="E1215" s="159" t="s">
        <v>1</v>
      </c>
      <c r="F1215" s="160" t="s">
        <v>2739</v>
      </c>
      <c r="H1215" s="161">
        <v>17</v>
      </c>
      <c r="I1215" s="162"/>
      <c r="L1215" s="158"/>
      <c r="M1215" s="163"/>
      <c r="T1215" s="164"/>
      <c r="AT1215" s="159" t="s">
        <v>160</v>
      </c>
      <c r="AU1215" s="159" t="s">
        <v>89</v>
      </c>
      <c r="AV1215" s="12" t="s">
        <v>89</v>
      </c>
      <c r="AW1215" s="12" t="s">
        <v>31</v>
      </c>
      <c r="AX1215" s="12" t="s">
        <v>82</v>
      </c>
      <c r="AY1215" s="159" t="s">
        <v>156</v>
      </c>
    </row>
    <row r="1216" spans="2:65" s="1" customFormat="1" ht="16.5" customHeight="1">
      <c r="B1216" s="136"/>
      <c r="C1216" s="180" t="s">
        <v>1406</v>
      </c>
      <c r="D1216" s="180" t="s">
        <v>263</v>
      </c>
      <c r="E1216" s="181" t="s">
        <v>2740</v>
      </c>
      <c r="F1216" s="182" t="s">
        <v>2741</v>
      </c>
      <c r="G1216" s="183" t="s">
        <v>333</v>
      </c>
      <c r="H1216" s="184">
        <v>3</v>
      </c>
      <c r="I1216" s="185"/>
      <c r="J1216" s="186">
        <v>0</v>
      </c>
      <c r="K1216" s="187"/>
      <c r="L1216" s="225"/>
      <c r="M1216" s="189" t="s">
        <v>1</v>
      </c>
      <c r="N1216" s="190" t="s">
        <v>42</v>
      </c>
      <c r="P1216" s="147">
        <f>O1216*H1216</f>
        <v>0</v>
      </c>
      <c r="Q1216" s="147">
        <v>2E-3</v>
      </c>
      <c r="R1216" s="147">
        <f>Q1216*H1216</f>
        <v>6.0000000000000001E-3</v>
      </c>
      <c r="S1216" s="147">
        <v>0</v>
      </c>
      <c r="T1216" s="148">
        <f>S1216*H1216</f>
        <v>0</v>
      </c>
      <c r="AR1216" s="149" t="s">
        <v>664</v>
      </c>
      <c r="AT1216" s="149" t="s">
        <v>263</v>
      </c>
      <c r="AU1216" s="149" t="s">
        <v>89</v>
      </c>
      <c r="AY1216" s="17" t="s">
        <v>156</v>
      </c>
      <c r="BE1216" s="150">
        <f>IF(N1216="základná",J1216,0)</f>
        <v>0</v>
      </c>
      <c r="BF1216" s="150">
        <f>IF(N1216="znížená",J1216,0)</f>
        <v>0</v>
      </c>
      <c r="BG1216" s="150">
        <f>IF(N1216="zákl. prenesená",J1216,0)</f>
        <v>0</v>
      </c>
      <c r="BH1216" s="150">
        <f>IF(N1216="zníž. prenesená",J1216,0)</f>
        <v>0</v>
      </c>
      <c r="BI1216" s="150">
        <f>IF(N1216="nulová",J1216,0)</f>
        <v>0</v>
      </c>
      <c r="BJ1216" s="17" t="s">
        <v>89</v>
      </c>
      <c r="BK1216" s="150">
        <f>ROUND(I1216*H1216,2)</f>
        <v>0</v>
      </c>
      <c r="BL1216" s="17" t="s">
        <v>403</v>
      </c>
      <c r="BM1216" s="149" t="s">
        <v>2742</v>
      </c>
    </row>
    <row r="1217" spans="2:65" s="12" customFormat="1">
      <c r="B1217" s="158"/>
      <c r="D1217" s="152" t="s">
        <v>160</v>
      </c>
      <c r="E1217" s="159" t="s">
        <v>1</v>
      </c>
      <c r="F1217" s="160" t="s">
        <v>2743</v>
      </c>
      <c r="H1217" s="161">
        <v>3</v>
      </c>
      <c r="I1217" s="162"/>
      <c r="L1217" s="158"/>
      <c r="M1217" s="163"/>
      <c r="T1217" s="164"/>
      <c r="AT1217" s="159" t="s">
        <v>160</v>
      </c>
      <c r="AU1217" s="159" t="s">
        <v>89</v>
      </c>
      <c r="AV1217" s="12" t="s">
        <v>89</v>
      </c>
      <c r="AW1217" s="12" t="s">
        <v>31</v>
      </c>
      <c r="AX1217" s="12" t="s">
        <v>82</v>
      </c>
      <c r="AY1217" s="159" t="s">
        <v>156</v>
      </c>
    </row>
    <row r="1218" spans="2:65" s="1" customFormat="1" ht="16.5" customHeight="1">
      <c r="B1218" s="136"/>
      <c r="C1218" s="180" t="s">
        <v>1419</v>
      </c>
      <c r="D1218" s="180" t="s">
        <v>263</v>
      </c>
      <c r="E1218" s="181" t="s">
        <v>2744</v>
      </c>
      <c r="F1218" s="182" t="s">
        <v>2745</v>
      </c>
      <c r="G1218" s="183" t="s">
        <v>333</v>
      </c>
      <c r="H1218" s="184">
        <v>1</v>
      </c>
      <c r="I1218" s="185"/>
      <c r="J1218" s="186">
        <v>0</v>
      </c>
      <c r="K1218" s="187"/>
      <c r="L1218" s="225"/>
      <c r="M1218" s="189" t="s">
        <v>1</v>
      </c>
      <c r="N1218" s="190" t="s">
        <v>42</v>
      </c>
      <c r="P1218" s="147">
        <f>O1218*H1218</f>
        <v>0</v>
      </c>
      <c r="Q1218" s="147">
        <v>2E-3</v>
      </c>
      <c r="R1218" s="147">
        <f>Q1218*H1218</f>
        <v>2E-3</v>
      </c>
      <c r="S1218" s="147">
        <v>0</v>
      </c>
      <c r="T1218" s="148">
        <f>S1218*H1218</f>
        <v>0</v>
      </c>
      <c r="AR1218" s="149" t="s">
        <v>664</v>
      </c>
      <c r="AT1218" s="149" t="s">
        <v>263</v>
      </c>
      <c r="AU1218" s="149" t="s">
        <v>89</v>
      </c>
      <c r="AY1218" s="17" t="s">
        <v>156</v>
      </c>
      <c r="BE1218" s="150">
        <f>IF(N1218="základná",J1218,0)</f>
        <v>0</v>
      </c>
      <c r="BF1218" s="150">
        <f>IF(N1218="znížená",J1218,0)</f>
        <v>0</v>
      </c>
      <c r="BG1218" s="150">
        <f>IF(N1218="zákl. prenesená",J1218,0)</f>
        <v>0</v>
      </c>
      <c r="BH1218" s="150">
        <f>IF(N1218="zníž. prenesená",J1218,0)</f>
        <v>0</v>
      </c>
      <c r="BI1218" s="150">
        <f>IF(N1218="nulová",J1218,0)</f>
        <v>0</v>
      </c>
      <c r="BJ1218" s="17" t="s">
        <v>89</v>
      </c>
      <c r="BK1218" s="150">
        <f>ROUND(I1218*H1218,2)</f>
        <v>0</v>
      </c>
      <c r="BL1218" s="17" t="s">
        <v>403</v>
      </c>
      <c r="BM1218" s="149" t="s">
        <v>2746</v>
      </c>
    </row>
    <row r="1219" spans="2:65" s="12" customFormat="1">
      <c r="B1219" s="158"/>
      <c r="D1219" s="152" t="s">
        <v>160</v>
      </c>
      <c r="E1219" s="159" t="s">
        <v>1</v>
      </c>
      <c r="F1219" s="160" t="s">
        <v>2747</v>
      </c>
      <c r="H1219" s="161">
        <v>1</v>
      </c>
      <c r="I1219" s="162"/>
      <c r="L1219" s="158"/>
      <c r="M1219" s="163"/>
      <c r="T1219" s="164"/>
      <c r="AT1219" s="159" t="s">
        <v>160</v>
      </c>
      <c r="AU1219" s="159" t="s">
        <v>89</v>
      </c>
      <c r="AV1219" s="12" t="s">
        <v>89</v>
      </c>
      <c r="AW1219" s="12" t="s">
        <v>31</v>
      </c>
      <c r="AX1219" s="12" t="s">
        <v>82</v>
      </c>
      <c r="AY1219" s="159" t="s">
        <v>156</v>
      </c>
    </row>
    <row r="1220" spans="2:65" s="1" customFormat="1" ht="37.9" customHeight="1">
      <c r="B1220" s="136"/>
      <c r="C1220" s="180" t="s">
        <v>1423</v>
      </c>
      <c r="D1220" s="180" t="s">
        <v>263</v>
      </c>
      <c r="E1220" s="181" t="s">
        <v>2748</v>
      </c>
      <c r="F1220" s="182" t="s">
        <v>2749</v>
      </c>
      <c r="G1220" s="183" t="s">
        <v>396</v>
      </c>
      <c r="H1220" s="184">
        <v>26</v>
      </c>
      <c r="I1220" s="185"/>
      <c r="J1220" s="186">
        <v>0</v>
      </c>
      <c r="K1220" s="187"/>
      <c r="L1220" s="188"/>
      <c r="M1220" s="189" t="s">
        <v>1</v>
      </c>
      <c r="N1220" s="190" t="s">
        <v>42</v>
      </c>
      <c r="P1220" s="147">
        <f>O1220*H1220</f>
        <v>0</v>
      </c>
      <c r="Q1220" s="147">
        <v>7.3999999999999999E-4</v>
      </c>
      <c r="R1220" s="147">
        <f>Q1220*H1220</f>
        <v>1.924E-2</v>
      </c>
      <c r="S1220" s="147">
        <v>0</v>
      </c>
      <c r="T1220" s="148">
        <f>S1220*H1220</f>
        <v>0</v>
      </c>
      <c r="AR1220" s="149" t="s">
        <v>664</v>
      </c>
      <c r="AT1220" s="149" t="s">
        <v>263</v>
      </c>
      <c r="AU1220" s="149" t="s">
        <v>89</v>
      </c>
      <c r="AY1220" s="17" t="s">
        <v>156</v>
      </c>
      <c r="BE1220" s="150">
        <f>IF(N1220="základná",J1220,0)</f>
        <v>0</v>
      </c>
      <c r="BF1220" s="150">
        <f>IF(N1220="znížená",J1220,0)</f>
        <v>0</v>
      </c>
      <c r="BG1220" s="150">
        <f>IF(N1220="zákl. prenesená",J1220,0)</f>
        <v>0</v>
      </c>
      <c r="BH1220" s="150">
        <f>IF(N1220="zníž. prenesená",J1220,0)</f>
        <v>0</v>
      </c>
      <c r="BI1220" s="150">
        <f>IF(N1220="nulová",J1220,0)</f>
        <v>0</v>
      </c>
      <c r="BJ1220" s="17" t="s">
        <v>89</v>
      </c>
      <c r="BK1220" s="150">
        <f>ROUND(I1220*H1220,2)</f>
        <v>0</v>
      </c>
      <c r="BL1220" s="17" t="s">
        <v>403</v>
      </c>
      <c r="BM1220" s="149" t="s">
        <v>2750</v>
      </c>
    </row>
    <row r="1221" spans="2:65" s="12" customFormat="1">
      <c r="B1221" s="158"/>
      <c r="D1221" s="152" t="s">
        <v>160</v>
      </c>
      <c r="E1221" s="159" t="s">
        <v>1</v>
      </c>
      <c r="F1221" s="160" t="s">
        <v>2751</v>
      </c>
      <c r="H1221" s="161">
        <v>20.399999999999999</v>
      </c>
      <c r="I1221" s="162"/>
      <c r="L1221" s="158"/>
      <c r="M1221" s="163"/>
      <c r="T1221" s="164"/>
      <c r="AT1221" s="159" t="s">
        <v>160</v>
      </c>
      <c r="AU1221" s="159" t="s">
        <v>89</v>
      </c>
      <c r="AV1221" s="12" t="s">
        <v>89</v>
      </c>
      <c r="AW1221" s="12" t="s">
        <v>31</v>
      </c>
      <c r="AX1221" s="12" t="s">
        <v>76</v>
      </c>
      <c r="AY1221" s="159" t="s">
        <v>156</v>
      </c>
    </row>
    <row r="1222" spans="2:65" s="12" customFormat="1">
      <c r="B1222" s="158"/>
      <c r="D1222" s="152" t="s">
        <v>160</v>
      </c>
      <c r="E1222" s="159" t="s">
        <v>1</v>
      </c>
      <c r="F1222" s="160" t="s">
        <v>2752</v>
      </c>
      <c r="H1222" s="161">
        <v>3.6</v>
      </c>
      <c r="I1222" s="162"/>
      <c r="L1222" s="158"/>
      <c r="M1222" s="163"/>
      <c r="T1222" s="164"/>
      <c r="AT1222" s="159" t="s">
        <v>160</v>
      </c>
      <c r="AU1222" s="159" t="s">
        <v>89</v>
      </c>
      <c r="AV1222" s="12" t="s">
        <v>89</v>
      </c>
      <c r="AW1222" s="12" t="s">
        <v>31</v>
      </c>
      <c r="AX1222" s="12" t="s">
        <v>76</v>
      </c>
      <c r="AY1222" s="159" t="s">
        <v>156</v>
      </c>
    </row>
    <row r="1223" spans="2:65" s="12" customFormat="1">
      <c r="B1223" s="158"/>
      <c r="D1223" s="152" t="s">
        <v>160</v>
      </c>
      <c r="E1223" s="159" t="s">
        <v>1</v>
      </c>
      <c r="F1223" s="160" t="s">
        <v>2753</v>
      </c>
      <c r="H1223" s="161">
        <v>2</v>
      </c>
      <c r="I1223" s="162"/>
      <c r="L1223" s="158"/>
      <c r="M1223" s="163"/>
      <c r="T1223" s="164"/>
      <c r="AT1223" s="159" t="s">
        <v>160</v>
      </c>
      <c r="AU1223" s="159" t="s">
        <v>89</v>
      </c>
      <c r="AV1223" s="12" t="s">
        <v>89</v>
      </c>
      <c r="AW1223" s="12" t="s">
        <v>31</v>
      </c>
      <c r="AX1223" s="12" t="s">
        <v>76</v>
      </c>
      <c r="AY1223" s="159" t="s">
        <v>156</v>
      </c>
    </row>
    <row r="1224" spans="2:65" s="13" customFormat="1">
      <c r="B1224" s="165"/>
      <c r="D1224" s="152" t="s">
        <v>160</v>
      </c>
      <c r="E1224" s="166" t="s">
        <v>1</v>
      </c>
      <c r="F1224" s="167" t="s">
        <v>1171</v>
      </c>
      <c r="H1224" s="168">
        <v>26</v>
      </c>
      <c r="I1224" s="169"/>
      <c r="L1224" s="165"/>
      <c r="M1224" s="170"/>
      <c r="T1224" s="171"/>
      <c r="AT1224" s="166" t="s">
        <v>160</v>
      </c>
      <c r="AU1224" s="166" t="s">
        <v>89</v>
      </c>
      <c r="AV1224" s="13" t="s">
        <v>155</v>
      </c>
      <c r="AW1224" s="13" t="s">
        <v>31</v>
      </c>
      <c r="AX1224" s="13" t="s">
        <v>82</v>
      </c>
      <c r="AY1224" s="166" t="s">
        <v>156</v>
      </c>
    </row>
    <row r="1225" spans="2:65" s="1" customFormat="1" ht="24.2" customHeight="1">
      <c r="B1225" s="136"/>
      <c r="C1225" s="137" t="s">
        <v>1427</v>
      </c>
      <c r="D1225" s="137" t="s">
        <v>157</v>
      </c>
      <c r="E1225" s="138" t="s">
        <v>2754</v>
      </c>
      <c r="F1225" s="139" t="s">
        <v>2755</v>
      </c>
      <c r="G1225" s="140" t="s">
        <v>296</v>
      </c>
      <c r="H1225" s="141">
        <v>6.0999999999999999E-2</v>
      </c>
      <c r="I1225" s="142"/>
      <c r="J1225" s="143">
        <v>0</v>
      </c>
      <c r="K1225" s="144"/>
      <c r="L1225" s="32"/>
      <c r="M1225" s="145" t="s">
        <v>1</v>
      </c>
      <c r="N1225" s="146" t="s">
        <v>42</v>
      </c>
      <c r="P1225" s="147">
        <f>O1225*H1225</f>
        <v>0</v>
      </c>
      <c r="Q1225" s="147">
        <v>0</v>
      </c>
      <c r="R1225" s="147">
        <f>Q1225*H1225</f>
        <v>0</v>
      </c>
      <c r="S1225" s="147">
        <v>0</v>
      </c>
      <c r="T1225" s="148">
        <f>S1225*H1225</f>
        <v>0</v>
      </c>
      <c r="AR1225" s="149" t="s">
        <v>403</v>
      </c>
      <c r="AT1225" s="149" t="s">
        <v>157</v>
      </c>
      <c r="AU1225" s="149" t="s">
        <v>89</v>
      </c>
      <c r="AY1225" s="17" t="s">
        <v>156</v>
      </c>
      <c r="BE1225" s="150">
        <f>IF(N1225="základná",J1225,0)</f>
        <v>0</v>
      </c>
      <c r="BF1225" s="150">
        <f>IF(N1225="znížená",J1225,0)</f>
        <v>0</v>
      </c>
      <c r="BG1225" s="150">
        <f>IF(N1225="zákl. prenesená",J1225,0)</f>
        <v>0</v>
      </c>
      <c r="BH1225" s="150">
        <f>IF(N1225="zníž. prenesená",J1225,0)</f>
        <v>0</v>
      </c>
      <c r="BI1225" s="150">
        <f>IF(N1225="nulová",J1225,0)</f>
        <v>0</v>
      </c>
      <c r="BJ1225" s="17" t="s">
        <v>89</v>
      </c>
      <c r="BK1225" s="150">
        <f>ROUND(I1225*H1225,2)</f>
        <v>0</v>
      </c>
      <c r="BL1225" s="17" t="s">
        <v>403</v>
      </c>
      <c r="BM1225" s="149" t="s">
        <v>2756</v>
      </c>
    </row>
    <row r="1226" spans="2:65" s="1" customFormat="1" ht="24.2" customHeight="1">
      <c r="B1226" s="136"/>
      <c r="C1226" s="137" t="s">
        <v>1404</v>
      </c>
      <c r="D1226" s="137" t="s">
        <v>157</v>
      </c>
      <c r="E1226" s="138" t="s">
        <v>2757</v>
      </c>
      <c r="F1226" s="139" t="s">
        <v>2758</v>
      </c>
      <c r="G1226" s="140" t="s">
        <v>296</v>
      </c>
      <c r="H1226" s="141">
        <v>6.0999999999999999E-2</v>
      </c>
      <c r="I1226" s="142"/>
      <c r="J1226" s="143">
        <v>0</v>
      </c>
      <c r="K1226" s="144"/>
      <c r="L1226" s="32"/>
      <c r="M1226" s="145" t="s">
        <v>1</v>
      </c>
      <c r="N1226" s="146" t="s">
        <v>42</v>
      </c>
      <c r="P1226" s="147">
        <f>O1226*H1226</f>
        <v>0</v>
      </c>
      <c r="Q1226" s="147">
        <v>0</v>
      </c>
      <c r="R1226" s="147">
        <f>Q1226*H1226</f>
        <v>0</v>
      </c>
      <c r="S1226" s="147">
        <v>0</v>
      </c>
      <c r="T1226" s="148">
        <f>S1226*H1226</f>
        <v>0</v>
      </c>
      <c r="AR1226" s="149" t="s">
        <v>403</v>
      </c>
      <c r="AT1226" s="149" t="s">
        <v>157</v>
      </c>
      <c r="AU1226" s="149" t="s">
        <v>89</v>
      </c>
      <c r="AY1226" s="17" t="s">
        <v>156</v>
      </c>
      <c r="BE1226" s="150">
        <f>IF(N1226="základná",J1226,0)</f>
        <v>0</v>
      </c>
      <c r="BF1226" s="150">
        <f>IF(N1226="znížená",J1226,0)</f>
        <v>0</v>
      </c>
      <c r="BG1226" s="150">
        <f>IF(N1226="zákl. prenesená",J1226,0)</f>
        <v>0</v>
      </c>
      <c r="BH1226" s="150">
        <f>IF(N1226="zníž. prenesená",J1226,0)</f>
        <v>0</v>
      </c>
      <c r="BI1226" s="150">
        <f>IF(N1226="nulová",J1226,0)</f>
        <v>0</v>
      </c>
      <c r="BJ1226" s="17" t="s">
        <v>89</v>
      </c>
      <c r="BK1226" s="150">
        <f>ROUND(I1226*H1226,2)</f>
        <v>0</v>
      </c>
      <c r="BL1226" s="17" t="s">
        <v>403</v>
      </c>
      <c r="BM1226" s="149" t="s">
        <v>2759</v>
      </c>
    </row>
    <row r="1227" spans="2:65" s="10" customFormat="1" ht="22.9" customHeight="1">
      <c r="B1227" s="126"/>
      <c r="D1227" s="127" t="s">
        <v>75</v>
      </c>
      <c r="E1227" s="191" t="s">
        <v>1528</v>
      </c>
      <c r="F1227" s="191" t="s">
        <v>1529</v>
      </c>
      <c r="I1227" s="129"/>
      <c r="J1227" s="192">
        <v>0</v>
      </c>
      <c r="L1227" s="126"/>
      <c r="M1227" s="131"/>
      <c r="P1227" s="132">
        <f>SUM(P1228:P1447)</f>
        <v>0</v>
      </c>
      <c r="R1227" s="132">
        <f>SUM(R1228:R1447)</f>
        <v>15.36773788</v>
      </c>
      <c r="T1227" s="133">
        <f>SUM(T1228:T1447)</f>
        <v>0</v>
      </c>
      <c r="AR1227" s="127" t="s">
        <v>89</v>
      </c>
      <c r="AT1227" s="134" t="s">
        <v>75</v>
      </c>
      <c r="AU1227" s="134" t="s">
        <v>82</v>
      </c>
      <c r="AY1227" s="127" t="s">
        <v>156</v>
      </c>
      <c r="BK1227" s="135">
        <f>SUM(BK1228:BK1447)</f>
        <v>0</v>
      </c>
    </row>
    <row r="1228" spans="2:65" s="1" customFormat="1" ht="55.5" customHeight="1">
      <c r="B1228" s="136"/>
      <c r="C1228" s="278" t="s">
        <v>1436</v>
      </c>
      <c r="D1228" s="278" t="s">
        <v>157</v>
      </c>
      <c r="E1228" s="279" t="s">
        <v>2760</v>
      </c>
      <c r="F1228" s="283" t="s">
        <v>8469</v>
      </c>
      <c r="G1228" s="140" t="s">
        <v>178</v>
      </c>
      <c r="H1228" s="141">
        <v>170.26900000000001</v>
      </c>
      <c r="I1228" s="142"/>
      <c r="J1228" s="143">
        <v>0</v>
      </c>
      <c r="K1228" s="144"/>
      <c r="L1228" s="32"/>
      <c r="M1228" s="145" t="s">
        <v>1</v>
      </c>
      <c r="N1228" s="146" t="s">
        <v>42</v>
      </c>
      <c r="P1228" s="147">
        <f>O1228*H1228</f>
        <v>0</v>
      </c>
      <c r="Q1228" s="147">
        <v>2.3550000000000001E-2</v>
      </c>
      <c r="R1228" s="147">
        <f>Q1228*H1228</f>
        <v>4.0098349500000001</v>
      </c>
      <c r="S1228" s="147">
        <v>0</v>
      </c>
      <c r="T1228" s="148">
        <f>S1228*H1228</f>
        <v>0</v>
      </c>
      <c r="AR1228" s="149" t="s">
        <v>403</v>
      </c>
      <c r="AT1228" s="149" t="s">
        <v>157</v>
      </c>
      <c r="AU1228" s="149" t="s">
        <v>89</v>
      </c>
      <c r="AY1228" s="17" t="s">
        <v>156</v>
      </c>
      <c r="BE1228" s="150">
        <f>IF(N1228="základná",J1228,0)</f>
        <v>0</v>
      </c>
      <c r="BF1228" s="150">
        <f>IF(N1228="znížená",J1228,0)</f>
        <v>0</v>
      </c>
      <c r="BG1228" s="150">
        <f>IF(N1228="zákl. prenesená",J1228,0)</f>
        <v>0</v>
      </c>
      <c r="BH1228" s="150">
        <f>IF(N1228="zníž. prenesená",J1228,0)</f>
        <v>0</v>
      </c>
      <c r="BI1228" s="150">
        <f>IF(N1228="nulová",J1228,0)</f>
        <v>0</v>
      </c>
      <c r="BJ1228" s="17" t="s">
        <v>89</v>
      </c>
      <c r="BK1228" s="150">
        <f>ROUND(I1228*H1228,2)</f>
        <v>0</v>
      </c>
      <c r="BL1228" s="17" t="s">
        <v>403</v>
      </c>
      <c r="BM1228" s="149" t="s">
        <v>2761</v>
      </c>
    </row>
    <row r="1229" spans="2:65" s="11" customFormat="1">
      <c r="B1229" s="151"/>
      <c r="D1229" s="152" t="s">
        <v>160</v>
      </c>
      <c r="E1229" s="153" t="s">
        <v>1</v>
      </c>
      <c r="F1229" s="154" t="s">
        <v>2560</v>
      </c>
      <c r="H1229" s="153" t="s">
        <v>1</v>
      </c>
      <c r="I1229" s="155"/>
      <c r="L1229" s="151"/>
      <c r="M1229" s="156"/>
      <c r="T1229" s="157"/>
      <c r="AT1229" s="153" t="s">
        <v>160</v>
      </c>
      <c r="AU1229" s="153" t="s">
        <v>89</v>
      </c>
      <c r="AV1229" s="11" t="s">
        <v>82</v>
      </c>
      <c r="AW1229" s="11" t="s">
        <v>31</v>
      </c>
      <c r="AX1229" s="11" t="s">
        <v>76</v>
      </c>
      <c r="AY1229" s="153" t="s">
        <v>156</v>
      </c>
    </row>
    <row r="1230" spans="2:65" s="11" customFormat="1">
      <c r="B1230" s="151"/>
      <c r="D1230" s="152" t="s">
        <v>160</v>
      </c>
      <c r="E1230" s="153" t="s">
        <v>1</v>
      </c>
      <c r="F1230" s="154" t="s">
        <v>2762</v>
      </c>
      <c r="H1230" s="153" t="s">
        <v>1</v>
      </c>
      <c r="I1230" s="155"/>
      <c r="L1230" s="151"/>
      <c r="M1230" s="156"/>
      <c r="T1230" s="157"/>
      <c r="AT1230" s="153" t="s">
        <v>160</v>
      </c>
      <c r="AU1230" s="153" t="s">
        <v>89</v>
      </c>
      <c r="AV1230" s="11" t="s">
        <v>82</v>
      </c>
      <c r="AW1230" s="11" t="s">
        <v>31</v>
      </c>
      <c r="AX1230" s="11" t="s">
        <v>76</v>
      </c>
      <c r="AY1230" s="153" t="s">
        <v>156</v>
      </c>
    </row>
    <row r="1231" spans="2:65" s="11" customFormat="1">
      <c r="B1231" s="151"/>
      <c r="D1231" s="152" t="s">
        <v>160</v>
      </c>
      <c r="E1231" s="153" t="s">
        <v>1</v>
      </c>
      <c r="F1231" s="154" t="s">
        <v>454</v>
      </c>
      <c r="H1231" s="153" t="s">
        <v>1</v>
      </c>
      <c r="I1231" s="155"/>
      <c r="L1231" s="151"/>
      <c r="M1231" s="156"/>
      <c r="T1231" s="157"/>
      <c r="AT1231" s="153" t="s">
        <v>160</v>
      </c>
      <c r="AU1231" s="153" t="s">
        <v>89</v>
      </c>
      <c r="AV1231" s="11" t="s">
        <v>82</v>
      </c>
      <c r="AW1231" s="11" t="s">
        <v>31</v>
      </c>
      <c r="AX1231" s="11" t="s">
        <v>76</v>
      </c>
      <c r="AY1231" s="153" t="s">
        <v>156</v>
      </c>
    </row>
    <row r="1232" spans="2:65" s="12" customFormat="1">
      <c r="B1232" s="158"/>
      <c r="D1232" s="152" t="s">
        <v>160</v>
      </c>
      <c r="E1232" s="159" t="s">
        <v>1</v>
      </c>
      <c r="F1232" s="160" t="s">
        <v>2763</v>
      </c>
      <c r="H1232" s="161">
        <v>20.475000000000001</v>
      </c>
      <c r="I1232" s="162"/>
      <c r="L1232" s="158"/>
      <c r="M1232" s="163"/>
      <c r="T1232" s="164"/>
      <c r="AT1232" s="159" t="s">
        <v>160</v>
      </c>
      <c r="AU1232" s="159" t="s">
        <v>89</v>
      </c>
      <c r="AV1232" s="12" t="s">
        <v>89</v>
      </c>
      <c r="AW1232" s="12" t="s">
        <v>31</v>
      </c>
      <c r="AX1232" s="12" t="s">
        <v>76</v>
      </c>
      <c r="AY1232" s="159" t="s">
        <v>156</v>
      </c>
    </row>
    <row r="1233" spans="2:51" s="12" customFormat="1">
      <c r="B1233" s="158"/>
      <c r="D1233" s="152" t="s">
        <v>160</v>
      </c>
      <c r="E1233" s="159" t="s">
        <v>1</v>
      </c>
      <c r="F1233" s="160" t="s">
        <v>2764</v>
      </c>
      <c r="H1233" s="161">
        <v>-3.5459999999999998</v>
      </c>
      <c r="I1233" s="162"/>
      <c r="L1233" s="158"/>
      <c r="M1233" s="163"/>
      <c r="T1233" s="164"/>
      <c r="AT1233" s="159" t="s">
        <v>160</v>
      </c>
      <c r="AU1233" s="159" t="s">
        <v>89</v>
      </c>
      <c r="AV1233" s="12" t="s">
        <v>89</v>
      </c>
      <c r="AW1233" s="12" t="s">
        <v>31</v>
      </c>
      <c r="AX1233" s="12" t="s">
        <v>76</v>
      </c>
      <c r="AY1233" s="159" t="s">
        <v>156</v>
      </c>
    </row>
    <row r="1234" spans="2:51" s="12" customFormat="1">
      <c r="B1234" s="158"/>
      <c r="D1234" s="152" t="s">
        <v>160</v>
      </c>
      <c r="E1234" s="159" t="s">
        <v>1</v>
      </c>
      <c r="F1234" s="160" t="s">
        <v>2765</v>
      </c>
      <c r="H1234" s="161">
        <v>20.638000000000002</v>
      </c>
      <c r="I1234" s="162"/>
      <c r="L1234" s="158"/>
      <c r="M1234" s="163"/>
      <c r="T1234" s="164"/>
      <c r="AT1234" s="159" t="s">
        <v>160</v>
      </c>
      <c r="AU1234" s="159" t="s">
        <v>89</v>
      </c>
      <c r="AV1234" s="12" t="s">
        <v>89</v>
      </c>
      <c r="AW1234" s="12" t="s">
        <v>31</v>
      </c>
      <c r="AX1234" s="12" t="s">
        <v>76</v>
      </c>
      <c r="AY1234" s="159" t="s">
        <v>156</v>
      </c>
    </row>
    <row r="1235" spans="2:51" s="12" customFormat="1">
      <c r="B1235" s="158"/>
      <c r="D1235" s="152" t="s">
        <v>160</v>
      </c>
      <c r="E1235" s="159" t="s">
        <v>1</v>
      </c>
      <c r="F1235" s="160" t="s">
        <v>2766</v>
      </c>
      <c r="H1235" s="161">
        <v>3.1520000000000001</v>
      </c>
      <c r="I1235" s="162"/>
      <c r="L1235" s="158"/>
      <c r="M1235" s="163"/>
      <c r="T1235" s="164"/>
      <c r="AT1235" s="159" t="s">
        <v>160</v>
      </c>
      <c r="AU1235" s="159" t="s">
        <v>89</v>
      </c>
      <c r="AV1235" s="12" t="s">
        <v>89</v>
      </c>
      <c r="AW1235" s="12" t="s">
        <v>31</v>
      </c>
      <c r="AX1235" s="12" t="s">
        <v>76</v>
      </c>
      <c r="AY1235" s="159" t="s">
        <v>156</v>
      </c>
    </row>
    <row r="1236" spans="2:51" s="15" customFormat="1">
      <c r="B1236" s="193"/>
      <c r="D1236" s="152" t="s">
        <v>160</v>
      </c>
      <c r="E1236" s="194" t="s">
        <v>2767</v>
      </c>
      <c r="F1236" s="195" t="s">
        <v>2768</v>
      </c>
      <c r="H1236" s="196">
        <v>40.719000000000001</v>
      </c>
      <c r="I1236" s="197"/>
      <c r="L1236" s="193"/>
      <c r="M1236" s="198"/>
      <c r="T1236" s="199"/>
      <c r="AT1236" s="194" t="s">
        <v>160</v>
      </c>
      <c r="AU1236" s="194" t="s">
        <v>89</v>
      </c>
      <c r="AV1236" s="15" t="s">
        <v>163</v>
      </c>
      <c r="AW1236" s="15" t="s">
        <v>31</v>
      </c>
      <c r="AX1236" s="15" t="s">
        <v>76</v>
      </c>
      <c r="AY1236" s="194" t="s">
        <v>156</v>
      </c>
    </row>
    <row r="1237" spans="2:51" s="11" customFormat="1">
      <c r="B1237" s="151"/>
      <c r="D1237" s="152" t="s">
        <v>160</v>
      </c>
      <c r="E1237" s="153" t="s">
        <v>1</v>
      </c>
      <c r="F1237" s="154" t="s">
        <v>2769</v>
      </c>
      <c r="H1237" s="153" t="s">
        <v>1</v>
      </c>
      <c r="I1237" s="155"/>
      <c r="L1237" s="151"/>
      <c r="M1237" s="156"/>
      <c r="T1237" s="157"/>
      <c r="AT1237" s="153" t="s">
        <v>160</v>
      </c>
      <c r="AU1237" s="153" t="s">
        <v>89</v>
      </c>
      <c r="AV1237" s="11" t="s">
        <v>82</v>
      </c>
      <c r="AW1237" s="11" t="s">
        <v>31</v>
      </c>
      <c r="AX1237" s="11" t="s">
        <v>76</v>
      </c>
      <c r="AY1237" s="153" t="s">
        <v>156</v>
      </c>
    </row>
    <row r="1238" spans="2:51" s="11" customFormat="1">
      <c r="B1238" s="151"/>
      <c r="D1238" s="152" t="s">
        <v>160</v>
      </c>
      <c r="E1238" s="153" t="s">
        <v>1</v>
      </c>
      <c r="F1238" s="154" t="s">
        <v>526</v>
      </c>
      <c r="H1238" s="153" t="s">
        <v>1</v>
      </c>
      <c r="I1238" s="155"/>
      <c r="L1238" s="151"/>
      <c r="M1238" s="156"/>
      <c r="T1238" s="157"/>
      <c r="AT1238" s="153" t="s">
        <v>160</v>
      </c>
      <c r="AU1238" s="153" t="s">
        <v>89</v>
      </c>
      <c r="AV1238" s="11" t="s">
        <v>82</v>
      </c>
      <c r="AW1238" s="11" t="s">
        <v>31</v>
      </c>
      <c r="AX1238" s="11" t="s">
        <v>76</v>
      </c>
      <c r="AY1238" s="153" t="s">
        <v>156</v>
      </c>
    </row>
    <row r="1239" spans="2:51" s="12" customFormat="1">
      <c r="B1239" s="158"/>
      <c r="D1239" s="152" t="s">
        <v>160</v>
      </c>
      <c r="E1239" s="159" t="s">
        <v>1</v>
      </c>
      <c r="F1239" s="160" t="s">
        <v>2770</v>
      </c>
      <c r="H1239" s="161">
        <v>32.581000000000003</v>
      </c>
      <c r="I1239" s="162"/>
      <c r="L1239" s="158"/>
      <c r="M1239" s="163"/>
      <c r="T1239" s="164"/>
      <c r="AT1239" s="159" t="s">
        <v>160</v>
      </c>
      <c r="AU1239" s="159" t="s">
        <v>89</v>
      </c>
      <c r="AV1239" s="12" t="s">
        <v>89</v>
      </c>
      <c r="AW1239" s="12" t="s">
        <v>31</v>
      </c>
      <c r="AX1239" s="12" t="s">
        <v>76</v>
      </c>
      <c r="AY1239" s="159" t="s">
        <v>156</v>
      </c>
    </row>
    <row r="1240" spans="2:51" s="12" customFormat="1">
      <c r="B1240" s="158"/>
      <c r="D1240" s="152" t="s">
        <v>160</v>
      </c>
      <c r="E1240" s="159" t="s">
        <v>1</v>
      </c>
      <c r="F1240" s="160" t="s">
        <v>2771</v>
      </c>
      <c r="H1240" s="161">
        <v>-3.2</v>
      </c>
      <c r="I1240" s="162"/>
      <c r="L1240" s="158"/>
      <c r="M1240" s="163"/>
      <c r="T1240" s="164"/>
      <c r="AT1240" s="159" t="s">
        <v>160</v>
      </c>
      <c r="AU1240" s="159" t="s">
        <v>89</v>
      </c>
      <c r="AV1240" s="12" t="s">
        <v>89</v>
      </c>
      <c r="AW1240" s="12" t="s">
        <v>31</v>
      </c>
      <c r="AX1240" s="12" t="s">
        <v>76</v>
      </c>
      <c r="AY1240" s="159" t="s">
        <v>156</v>
      </c>
    </row>
    <row r="1241" spans="2:51" s="12" customFormat="1">
      <c r="B1241" s="158"/>
      <c r="D1241" s="152" t="s">
        <v>160</v>
      </c>
      <c r="E1241" s="159" t="s">
        <v>1</v>
      </c>
      <c r="F1241" s="160" t="s">
        <v>2772</v>
      </c>
      <c r="H1241" s="161">
        <v>33.799999999999997</v>
      </c>
      <c r="I1241" s="162"/>
      <c r="L1241" s="158"/>
      <c r="M1241" s="163"/>
      <c r="T1241" s="164"/>
      <c r="AT1241" s="159" t="s">
        <v>160</v>
      </c>
      <c r="AU1241" s="159" t="s">
        <v>89</v>
      </c>
      <c r="AV1241" s="12" t="s">
        <v>89</v>
      </c>
      <c r="AW1241" s="12" t="s">
        <v>31</v>
      </c>
      <c r="AX1241" s="12" t="s">
        <v>76</v>
      </c>
      <c r="AY1241" s="159" t="s">
        <v>156</v>
      </c>
    </row>
    <row r="1242" spans="2:51" s="12" customFormat="1">
      <c r="B1242" s="158"/>
      <c r="D1242" s="152" t="s">
        <v>160</v>
      </c>
      <c r="E1242" s="159" t="s">
        <v>1</v>
      </c>
      <c r="F1242" s="160" t="s">
        <v>2773</v>
      </c>
      <c r="H1242" s="161">
        <v>-3.2</v>
      </c>
      <c r="I1242" s="162"/>
      <c r="L1242" s="158"/>
      <c r="M1242" s="163"/>
      <c r="T1242" s="164"/>
      <c r="AT1242" s="159" t="s">
        <v>160</v>
      </c>
      <c r="AU1242" s="159" t="s">
        <v>89</v>
      </c>
      <c r="AV1242" s="12" t="s">
        <v>89</v>
      </c>
      <c r="AW1242" s="12" t="s">
        <v>31</v>
      </c>
      <c r="AX1242" s="12" t="s">
        <v>76</v>
      </c>
      <c r="AY1242" s="159" t="s">
        <v>156</v>
      </c>
    </row>
    <row r="1243" spans="2:51" s="12" customFormat="1">
      <c r="B1243" s="158"/>
      <c r="D1243" s="152" t="s">
        <v>160</v>
      </c>
      <c r="E1243" s="159" t="s">
        <v>1</v>
      </c>
      <c r="F1243" s="160" t="s">
        <v>2774</v>
      </c>
      <c r="H1243" s="161">
        <v>9.5879999999999992</v>
      </c>
      <c r="I1243" s="162"/>
      <c r="L1243" s="158"/>
      <c r="M1243" s="163"/>
      <c r="T1243" s="164"/>
      <c r="AT1243" s="159" t="s">
        <v>160</v>
      </c>
      <c r="AU1243" s="159" t="s">
        <v>89</v>
      </c>
      <c r="AV1243" s="12" t="s">
        <v>89</v>
      </c>
      <c r="AW1243" s="12" t="s">
        <v>31</v>
      </c>
      <c r="AX1243" s="12" t="s">
        <v>76</v>
      </c>
      <c r="AY1243" s="159" t="s">
        <v>156</v>
      </c>
    </row>
    <row r="1244" spans="2:51" s="15" customFormat="1">
      <c r="B1244" s="193"/>
      <c r="D1244" s="152" t="s">
        <v>160</v>
      </c>
      <c r="E1244" s="194" t="s">
        <v>2775</v>
      </c>
      <c r="F1244" s="195" t="s">
        <v>2776</v>
      </c>
      <c r="H1244" s="196">
        <v>69.569000000000003</v>
      </c>
      <c r="I1244" s="197"/>
      <c r="L1244" s="193"/>
      <c r="M1244" s="198"/>
      <c r="T1244" s="199"/>
      <c r="AT1244" s="194" t="s">
        <v>160</v>
      </c>
      <c r="AU1244" s="194" t="s">
        <v>89</v>
      </c>
      <c r="AV1244" s="15" t="s">
        <v>163</v>
      </c>
      <c r="AW1244" s="15" t="s">
        <v>31</v>
      </c>
      <c r="AX1244" s="15" t="s">
        <v>76</v>
      </c>
      <c r="AY1244" s="194" t="s">
        <v>156</v>
      </c>
    </row>
    <row r="1245" spans="2:51" s="11" customFormat="1">
      <c r="B1245" s="151"/>
      <c r="D1245" s="152" t="s">
        <v>160</v>
      </c>
      <c r="E1245" s="153" t="s">
        <v>1</v>
      </c>
      <c r="F1245" s="154" t="s">
        <v>2769</v>
      </c>
      <c r="H1245" s="153" t="s">
        <v>1</v>
      </c>
      <c r="I1245" s="155"/>
      <c r="L1245" s="151"/>
      <c r="M1245" s="156"/>
      <c r="T1245" s="157"/>
      <c r="AT1245" s="153" t="s">
        <v>160</v>
      </c>
      <c r="AU1245" s="153" t="s">
        <v>89</v>
      </c>
      <c r="AV1245" s="11" t="s">
        <v>82</v>
      </c>
      <c r="AW1245" s="11" t="s">
        <v>31</v>
      </c>
      <c r="AX1245" s="11" t="s">
        <v>76</v>
      </c>
      <c r="AY1245" s="153" t="s">
        <v>156</v>
      </c>
    </row>
    <row r="1246" spans="2:51" s="11" customFormat="1">
      <c r="B1246" s="151"/>
      <c r="D1246" s="152" t="s">
        <v>160</v>
      </c>
      <c r="E1246" s="153" t="s">
        <v>1</v>
      </c>
      <c r="F1246" s="154" t="s">
        <v>478</v>
      </c>
      <c r="H1246" s="153" t="s">
        <v>1</v>
      </c>
      <c r="I1246" s="155"/>
      <c r="L1246" s="151"/>
      <c r="M1246" s="156"/>
      <c r="T1246" s="157"/>
      <c r="AT1246" s="153" t="s">
        <v>160</v>
      </c>
      <c r="AU1246" s="153" t="s">
        <v>89</v>
      </c>
      <c r="AV1246" s="11" t="s">
        <v>82</v>
      </c>
      <c r="AW1246" s="11" t="s">
        <v>31</v>
      </c>
      <c r="AX1246" s="11" t="s">
        <v>76</v>
      </c>
      <c r="AY1246" s="153" t="s">
        <v>156</v>
      </c>
    </row>
    <row r="1247" spans="2:51" s="12" customFormat="1">
      <c r="B1247" s="158"/>
      <c r="D1247" s="152" t="s">
        <v>160</v>
      </c>
      <c r="E1247" s="159" t="s">
        <v>1</v>
      </c>
      <c r="F1247" s="160" t="s">
        <v>2770</v>
      </c>
      <c r="H1247" s="161">
        <v>32.581000000000003</v>
      </c>
      <c r="I1247" s="162"/>
      <c r="L1247" s="158"/>
      <c r="M1247" s="163"/>
      <c r="T1247" s="164"/>
      <c r="AT1247" s="159" t="s">
        <v>160</v>
      </c>
      <c r="AU1247" s="159" t="s">
        <v>89</v>
      </c>
      <c r="AV1247" s="12" t="s">
        <v>89</v>
      </c>
      <c r="AW1247" s="12" t="s">
        <v>31</v>
      </c>
      <c r="AX1247" s="12" t="s">
        <v>76</v>
      </c>
      <c r="AY1247" s="159" t="s">
        <v>156</v>
      </c>
    </row>
    <row r="1248" spans="2:51" s="12" customFormat="1">
      <c r="B1248" s="158"/>
      <c r="D1248" s="152" t="s">
        <v>160</v>
      </c>
      <c r="E1248" s="159" t="s">
        <v>1</v>
      </c>
      <c r="F1248" s="160" t="s">
        <v>2771</v>
      </c>
      <c r="H1248" s="161">
        <v>-3.2</v>
      </c>
      <c r="I1248" s="162"/>
      <c r="L1248" s="158"/>
      <c r="M1248" s="163"/>
      <c r="T1248" s="164"/>
      <c r="AT1248" s="159" t="s">
        <v>160</v>
      </c>
      <c r="AU1248" s="159" t="s">
        <v>89</v>
      </c>
      <c r="AV1248" s="12" t="s">
        <v>89</v>
      </c>
      <c r="AW1248" s="12" t="s">
        <v>31</v>
      </c>
      <c r="AX1248" s="12" t="s">
        <v>76</v>
      </c>
      <c r="AY1248" s="159" t="s">
        <v>156</v>
      </c>
    </row>
    <row r="1249" spans="2:65" s="12" customFormat="1">
      <c r="B1249" s="158"/>
      <c r="D1249" s="152" t="s">
        <v>160</v>
      </c>
      <c r="E1249" s="159" t="s">
        <v>1</v>
      </c>
      <c r="F1249" s="160" t="s">
        <v>2772</v>
      </c>
      <c r="H1249" s="161">
        <v>33.799999999999997</v>
      </c>
      <c r="I1249" s="162"/>
      <c r="L1249" s="158"/>
      <c r="M1249" s="163"/>
      <c r="T1249" s="164"/>
      <c r="AT1249" s="159" t="s">
        <v>160</v>
      </c>
      <c r="AU1249" s="159" t="s">
        <v>89</v>
      </c>
      <c r="AV1249" s="12" t="s">
        <v>89</v>
      </c>
      <c r="AW1249" s="12" t="s">
        <v>31</v>
      </c>
      <c r="AX1249" s="12" t="s">
        <v>76</v>
      </c>
      <c r="AY1249" s="159" t="s">
        <v>156</v>
      </c>
    </row>
    <row r="1250" spans="2:65" s="12" customFormat="1">
      <c r="B1250" s="158"/>
      <c r="D1250" s="152" t="s">
        <v>160</v>
      </c>
      <c r="E1250" s="159" t="s">
        <v>1</v>
      </c>
      <c r="F1250" s="160" t="s">
        <v>2773</v>
      </c>
      <c r="H1250" s="161">
        <v>-3.2</v>
      </c>
      <c r="I1250" s="162"/>
      <c r="L1250" s="158"/>
      <c r="M1250" s="163"/>
      <c r="T1250" s="164"/>
      <c r="AT1250" s="159" t="s">
        <v>160</v>
      </c>
      <c r="AU1250" s="159" t="s">
        <v>89</v>
      </c>
      <c r="AV1250" s="12" t="s">
        <v>89</v>
      </c>
      <c r="AW1250" s="12" t="s">
        <v>31</v>
      </c>
      <c r="AX1250" s="12" t="s">
        <v>76</v>
      </c>
      <c r="AY1250" s="159" t="s">
        <v>156</v>
      </c>
    </row>
    <row r="1251" spans="2:65" s="15" customFormat="1">
      <c r="B1251" s="193"/>
      <c r="D1251" s="152" t="s">
        <v>160</v>
      </c>
      <c r="E1251" s="194" t="s">
        <v>2777</v>
      </c>
      <c r="F1251" s="195" t="s">
        <v>2778</v>
      </c>
      <c r="H1251" s="196">
        <v>59.981000000000002</v>
      </c>
      <c r="I1251" s="197"/>
      <c r="L1251" s="193"/>
      <c r="M1251" s="198"/>
      <c r="T1251" s="199"/>
      <c r="AT1251" s="194" t="s">
        <v>160</v>
      </c>
      <c r="AU1251" s="194" t="s">
        <v>89</v>
      </c>
      <c r="AV1251" s="15" t="s">
        <v>163</v>
      </c>
      <c r="AW1251" s="15" t="s">
        <v>31</v>
      </c>
      <c r="AX1251" s="15" t="s">
        <v>76</v>
      </c>
      <c r="AY1251" s="194" t="s">
        <v>156</v>
      </c>
    </row>
    <row r="1252" spans="2:65" s="13" customFormat="1">
      <c r="B1252" s="165"/>
      <c r="D1252" s="152" t="s">
        <v>160</v>
      </c>
      <c r="E1252" s="166" t="s">
        <v>1</v>
      </c>
      <c r="F1252" s="167" t="s">
        <v>161</v>
      </c>
      <c r="H1252" s="168">
        <v>170.26900000000001</v>
      </c>
      <c r="I1252" s="169"/>
      <c r="L1252" s="165"/>
      <c r="M1252" s="170"/>
      <c r="T1252" s="171"/>
      <c r="AT1252" s="166" t="s">
        <v>160</v>
      </c>
      <c r="AU1252" s="166" t="s">
        <v>89</v>
      </c>
      <c r="AV1252" s="13" t="s">
        <v>155</v>
      </c>
      <c r="AW1252" s="13" t="s">
        <v>31</v>
      </c>
      <c r="AX1252" s="13" t="s">
        <v>82</v>
      </c>
      <c r="AY1252" s="166" t="s">
        <v>156</v>
      </c>
    </row>
    <row r="1253" spans="2:65" s="1" customFormat="1" ht="44.25" customHeight="1">
      <c r="B1253" s="136"/>
      <c r="C1253" s="278" t="s">
        <v>1442</v>
      </c>
      <c r="D1253" s="278" t="s">
        <v>157</v>
      </c>
      <c r="E1253" s="279" t="s">
        <v>2779</v>
      </c>
      <c r="F1253" s="283" t="s">
        <v>8470</v>
      </c>
      <c r="G1253" s="140" t="s">
        <v>178</v>
      </c>
      <c r="H1253" s="141">
        <v>92</v>
      </c>
      <c r="I1253" s="142"/>
      <c r="J1253" s="143">
        <v>0</v>
      </c>
      <c r="K1253" s="144"/>
      <c r="L1253" s="32"/>
      <c r="M1253" s="145" t="s">
        <v>1</v>
      </c>
      <c r="N1253" s="146" t="s">
        <v>42</v>
      </c>
      <c r="P1253" s="147">
        <f>O1253*H1253</f>
        <v>0</v>
      </c>
      <c r="Q1253" s="147">
        <v>2.3550000000000001E-2</v>
      </c>
      <c r="R1253" s="147">
        <f>Q1253*H1253</f>
        <v>2.1666000000000003</v>
      </c>
      <c r="S1253" s="147">
        <v>0</v>
      </c>
      <c r="T1253" s="148">
        <f>S1253*H1253</f>
        <v>0</v>
      </c>
      <c r="AR1253" s="149" t="s">
        <v>403</v>
      </c>
      <c r="AT1253" s="149" t="s">
        <v>157</v>
      </c>
      <c r="AU1253" s="149" t="s">
        <v>89</v>
      </c>
      <c r="AY1253" s="17" t="s">
        <v>156</v>
      </c>
      <c r="BE1253" s="150">
        <f>IF(N1253="základná",J1253,0)</f>
        <v>0</v>
      </c>
      <c r="BF1253" s="150">
        <f>IF(N1253="znížená",J1253,0)</f>
        <v>0</v>
      </c>
      <c r="BG1253" s="150">
        <f>IF(N1253="zákl. prenesená",J1253,0)</f>
        <v>0</v>
      </c>
      <c r="BH1253" s="150">
        <f>IF(N1253="zníž. prenesená",J1253,0)</f>
        <v>0</v>
      </c>
      <c r="BI1253" s="150">
        <f>IF(N1253="nulová",J1253,0)</f>
        <v>0</v>
      </c>
      <c r="BJ1253" s="17" t="s">
        <v>89</v>
      </c>
      <c r="BK1253" s="150">
        <f>ROUND(I1253*H1253,2)</f>
        <v>0</v>
      </c>
      <c r="BL1253" s="17" t="s">
        <v>403</v>
      </c>
      <c r="BM1253" s="149" t="s">
        <v>2780</v>
      </c>
    </row>
    <row r="1254" spans="2:65" s="11" customFormat="1">
      <c r="B1254" s="151"/>
      <c r="D1254" s="152" t="s">
        <v>160</v>
      </c>
      <c r="E1254" s="153" t="s">
        <v>1</v>
      </c>
      <c r="F1254" s="154" t="s">
        <v>2560</v>
      </c>
      <c r="H1254" s="153" t="s">
        <v>1</v>
      </c>
      <c r="I1254" s="155"/>
      <c r="L1254" s="151"/>
      <c r="M1254" s="156"/>
      <c r="T1254" s="157"/>
      <c r="AT1254" s="153" t="s">
        <v>160</v>
      </c>
      <c r="AU1254" s="153" t="s">
        <v>89</v>
      </c>
      <c r="AV1254" s="11" t="s">
        <v>82</v>
      </c>
      <c r="AW1254" s="11" t="s">
        <v>31</v>
      </c>
      <c r="AX1254" s="11" t="s">
        <v>76</v>
      </c>
      <c r="AY1254" s="153" t="s">
        <v>156</v>
      </c>
    </row>
    <row r="1255" spans="2:65" s="11" customFormat="1">
      <c r="B1255" s="151"/>
      <c r="D1255" s="152" t="s">
        <v>160</v>
      </c>
      <c r="E1255" s="153" t="s">
        <v>1</v>
      </c>
      <c r="F1255" s="154" t="s">
        <v>2781</v>
      </c>
      <c r="H1255" s="153" t="s">
        <v>1</v>
      </c>
      <c r="I1255" s="155"/>
      <c r="L1255" s="151"/>
      <c r="M1255" s="156"/>
      <c r="T1255" s="157"/>
      <c r="AT1255" s="153" t="s">
        <v>160</v>
      </c>
      <c r="AU1255" s="153" t="s">
        <v>89</v>
      </c>
      <c r="AV1255" s="11" t="s">
        <v>82</v>
      </c>
      <c r="AW1255" s="11" t="s">
        <v>31</v>
      </c>
      <c r="AX1255" s="11" t="s">
        <v>76</v>
      </c>
      <c r="AY1255" s="153" t="s">
        <v>156</v>
      </c>
    </row>
    <row r="1256" spans="2:65" s="11" customFormat="1">
      <c r="B1256" s="151"/>
      <c r="D1256" s="152" t="s">
        <v>160</v>
      </c>
      <c r="E1256" s="153" t="s">
        <v>1</v>
      </c>
      <c r="F1256" s="154" t="s">
        <v>454</v>
      </c>
      <c r="H1256" s="153" t="s">
        <v>1</v>
      </c>
      <c r="I1256" s="155"/>
      <c r="L1256" s="151"/>
      <c r="M1256" s="156"/>
      <c r="T1256" s="157"/>
      <c r="AT1256" s="153" t="s">
        <v>160</v>
      </c>
      <c r="AU1256" s="153" t="s">
        <v>89</v>
      </c>
      <c r="AV1256" s="11" t="s">
        <v>82</v>
      </c>
      <c r="AW1256" s="11" t="s">
        <v>31</v>
      </c>
      <c r="AX1256" s="11" t="s">
        <v>76</v>
      </c>
      <c r="AY1256" s="153" t="s">
        <v>156</v>
      </c>
    </row>
    <row r="1257" spans="2:65" s="12" customFormat="1">
      <c r="B1257" s="158"/>
      <c r="D1257" s="152" t="s">
        <v>160</v>
      </c>
      <c r="E1257" s="159" t="s">
        <v>1</v>
      </c>
      <c r="F1257" s="160" t="s">
        <v>2782</v>
      </c>
      <c r="H1257" s="161">
        <v>17.713000000000001</v>
      </c>
      <c r="I1257" s="162"/>
      <c r="L1257" s="158"/>
      <c r="M1257" s="163"/>
      <c r="T1257" s="164"/>
      <c r="AT1257" s="159" t="s">
        <v>160</v>
      </c>
      <c r="AU1257" s="159" t="s">
        <v>89</v>
      </c>
      <c r="AV1257" s="12" t="s">
        <v>89</v>
      </c>
      <c r="AW1257" s="12" t="s">
        <v>31</v>
      </c>
      <c r="AX1257" s="12" t="s">
        <v>76</v>
      </c>
      <c r="AY1257" s="159" t="s">
        <v>156</v>
      </c>
    </row>
    <row r="1258" spans="2:65" s="12" customFormat="1">
      <c r="B1258" s="158"/>
      <c r="D1258" s="152" t="s">
        <v>160</v>
      </c>
      <c r="E1258" s="159" t="s">
        <v>1</v>
      </c>
      <c r="F1258" s="160" t="s">
        <v>2783</v>
      </c>
      <c r="H1258" s="161">
        <v>-2.4</v>
      </c>
      <c r="I1258" s="162"/>
      <c r="L1258" s="158"/>
      <c r="M1258" s="163"/>
      <c r="T1258" s="164"/>
      <c r="AT1258" s="159" t="s">
        <v>160</v>
      </c>
      <c r="AU1258" s="159" t="s">
        <v>89</v>
      </c>
      <c r="AV1258" s="12" t="s">
        <v>89</v>
      </c>
      <c r="AW1258" s="12" t="s">
        <v>31</v>
      </c>
      <c r="AX1258" s="12" t="s">
        <v>76</v>
      </c>
      <c r="AY1258" s="159" t="s">
        <v>156</v>
      </c>
    </row>
    <row r="1259" spans="2:65" s="12" customFormat="1">
      <c r="B1259" s="158"/>
      <c r="D1259" s="152" t="s">
        <v>160</v>
      </c>
      <c r="E1259" s="159" t="s">
        <v>1</v>
      </c>
      <c r="F1259" s="160" t="s">
        <v>2784</v>
      </c>
      <c r="H1259" s="161">
        <v>17.713000000000001</v>
      </c>
      <c r="I1259" s="162"/>
      <c r="L1259" s="158"/>
      <c r="M1259" s="163"/>
      <c r="T1259" s="164"/>
      <c r="AT1259" s="159" t="s">
        <v>160</v>
      </c>
      <c r="AU1259" s="159" t="s">
        <v>89</v>
      </c>
      <c r="AV1259" s="12" t="s">
        <v>89</v>
      </c>
      <c r="AW1259" s="12" t="s">
        <v>31</v>
      </c>
      <c r="AX1259" s="12" t="s">
        <v>76</v>
      </c>
      <c r="AY1259" s="159" t="s">
        <v>156</v>
      </c>
    </row>
    <row r="1260" spans="2:65" s="12" customFormat="1">
      <c r="B1260" s="158"/>
      <c r="D1260" s="152" t="s">
        <v>160</v>
      </c>
      <c r="E1260" s="159" t="s">
        <v>1</v>
      </c>
      <c r="F1260" s="160" t="s">
        <v>2785</v>
      </c>
      <c r="H1260" s="161">
        <v>-2.4</v>
      </c>
      <c r="I1260" s="162"/>
      <c r="L1260" s="158"/>
      <c r="M1260" s="163"/>
      <c r="T1260" s="164"/>
      <c r="AT1260" s="159" t="s">
        <v>160</v>
      </c>
      <c r="AU1260" s="159" t="s">
        <v>89</v>
      </c>
      <c r="AV1260" s="12" t="s">
        <v>89</v>
      </c>
      <c r="AW1260" s="12" t="s">
        <v>31</v>
      </c>
      <c r="AX1260" s="12" t="s">
        <v>76</v>
      </c>
      <c r="AY1260" s="159" t="s">
        <v>156</v>
      </c>
    </row>
    <row r="1261" spans="2:65" s="15" customFormat="1">
      <c r="B1261" s="193"/>
      <c r="D1261" s="152" t="s">
        <v>160</v>
      </c>
      <c r="E1261" s="194" t="s">
        <v>2786</v>
      </c>
      <c r="F1261" s="195" t="s">
        <v>2008</v>
      </c>
      <c r="H1261" s="196">
        <v>30.626000000000001</v>
      </c>
      <c r="I1261" s="197"/>
      <c r="L1261" s="193"/>
      <c r="M1261" s="198"/>
      <c r="T1261" s="199"/>
      <c r="AT1261" s="194" t="s">
        <v>160</v>
      </c>
      <c r="AU1261" s="194" t="s">
        <v>89</v>
      </c>
      <c r="AV1261" s="15" t="s">
        <v>163</v>
      </c>
      <c r="AW1261" s="15" t="s">
        <v>31</v>
      </c>
      <c r="AX1261" s="15" t="s">
        <v>76</v>
      </c>
      <c r="AY1261" s="194" t="s">
        <v>156</v>
      </c>
    </row>
    <row r="1262" spans="2:65" s="11" customFormat="1">
      <c r="B1262" s="151"/>
      <c r="D1262" s="152" t="s">
        <v>160</v>
      </c>
      <c r="E1262" s="153" t="s">
        <v>1</v>
      </c>
      <c r="F1262" s="154" t="s">
        <v>2781</v>
      </c>
      <c r="H1262" s="153" t="s">
        <v>1</v>
      </c>
      <c r="I1262" s="155"/>
      <c r="L1262" s="151"/>
      <c r="M1262" s="156"/>
      <c r="T1262" s="157"/>
      <c r="AT1262" s="153" t="s">
        <v>160</v>
      </c>
      <c r="AU1262" s="153" t="s">
        <v>89</v>
      </c>
      <c r="AV1262" s="11" t="s">
        <v>82</v>
      </c>
      <c r="AW1262" s="11" t="s">
        <v>31</v>
      </c>
      <c r="AX1262" s="11" t="s">
        <v>76</v>
      </c>
      <c r="AY1262" s="153" t="s">
        <v>156</v>
      </c>
    </row>
    <row r="1263" spans="2:65" s="11" customFormat="1">
      <c r="B1263" s="151"/>
      <c r="D1263" s="152" t="s">
        <v>160</v>
      </c>
      <c r="E1263" s="153" t="s">
        <v>1</v>
      </c>
      <c r="F1263" s="154" t="s">
        <v>526</v>
      </c>
      <c r="H1263" s="153" t="s">
        <v>1</v>
      </c>
      <c r="I1263" s="155"/>
      <c r="L1263" s="151"/>
      <c r="M1263" s="156"/>
      <c r="T1263" s="157"/>
      <c r="AT1263" s="153" t="s">
        <v>160</v>
      </c>
      <c r="AU1263" s="153" t="s">
        <v>89</v>
      </c>
      <c r="AV1263" s="11" t="s">
        <v>82</v>
      </c>
      <c r="AW1263" s="11" t="s">
        <v>31</v>
      </c>
      <c r="AX1263" s="11" t="s">
        <v>76</v>
      </c>
      <c r="AY1263" s="153" t="s">
        <v>156</v>
      </c>
    </row>
    <row r="1264" spans="2:65" s="12" customFormat="1">
      <c r="B1264" s="158"/>
      <c r="D1264" s="152" t="s">
        <v>160</v>
      </c>
      <c r="E1264" s="159" t="s">
        <v>1</v>
      </c>
      <c r="F1264" s="160" t="s">
        <v>2787</v>
      </c>
      <c r="H1264" s="161">
        <v>17.713000000000001</v>
      </c>
      <c r="I1264" s="162"/>
      <c r="L1264" s="158"/>
      <c r="M1264" s="163"/>
      <c r="T1264" s="164"/>
      <c r="AT1264" s="159" t="s">
        <v>160</v>
      </c>
      <c r="AU1264" s="159" t="s">
        <v>89</v>
      </c>
      <c r="AV1264" s="12" t="s">
        <v>89</v>
      </c>
      <c r="AW1264" s="12" t="s">
        <v>31</v>
      </c>
      <c r="AX1264" s="12" t="s">
        <v>76</v>
      </c>
      <c r="AY1264" s="159" t="s">
        <v>156</v>
      </c>
    </row>
    <row r="1265" spans="2:65" s="12" customFormat="1">
      <c r="B1265" s="158"/>
      <c r="D1265" s="152" t="s">
        <v>160</v>
      </c>
      <c r="E1265" s="159" t="s">
        <v>1</v>
      </c>
      <c r="F1265" s="160" t="s">
        <v>2788</v>
      </c>
      <c r="H1265" s="161">
        <v>-2.4</v>
      </c>
      <c r="I1265" s="162"/>
      <c r="L1265" s="158"/>
      <c r="M1265" s="163"/>
      <c r="T1265" s="164"/>
      <c r="AT1265" s="159" t="s">
        <v>160</v>
      </c>
      <c r="AU1265" s="159" t="s">
        <v>89</v>
      </c>
      <c r="AV1265" s="12" t="s">
        <v>89</v>
      </c>
      <c r="AW1265" s="12" t="s">
        <v>31</v>
      </c>
      <c r="AX1265" s="12" t="s">
        <v>76</v>
      </c>
      <c r="AY1265" s="159" t="s">
        <v>156</v>
      </c>
    </row>
    <row r="1266" spans="2:65" s="12" customFormat="1">
      <c r="B1266" s="158"/>
      <c r="D1266" s="152" t="s">
        <v>160</v>
      </c>
      <c r="E1266" s="159" t="s">
        <v>1</v>
      </c>
      <c r="F1266" s="160" t="s">
        <v>2789</v>
      </c>
      <c r="H1266" s="161">
        <v>17.713000000000001</v>
      </c>
      <c r="I1266" s="162"/>
      <c r="L1266" s="158"/>
      <c r="M1266" s="163"/>
      <c r="T1266" s="164"/>
      <c r="AT1266" s="159" t="s">
        <v>160</v>
      </c>
      <c r="AU1266" s="159" t="s">
        <v>89</v>
      </c>
      <c r="AV1266" s="12" t="s">
        <v>89</v>
      </c>
      <c r="AW1266" s="12" t="s">
        <v>31</v>
      </c>
      <c r="AX1266" s="12" t="s">
        <v>76</v>
      </c>
      <c r="AY1266" s="159" t="s">
        <v>156</v>
      </c>
    </row>
    <row r="1267" spans="2:65" s="12" customFormat="1">
      <c r="B1267" s="158"/>
      <c r="D1267" s="152" t="s">
        <v>160</v>
      </c>
      <c r="E1267" s="159" t="s">
        <v>1</v>
      </c>
      <c r="F1267" s="160" t="s">
        <v>2790</v>
      </c>
      <c r="H1267" s="161">
        <v>-2.4</v>
      </c>
      <c r="I1267" s="162"/>
      <c r="L1267" s="158"/>
      <c r="M1267" s="163"/>
      <c r="T1267" s="164"/>
      <c r="AT1267" s="159" t="s">
        <v>160</v>
      </c>
      <c r="AU1267" s="159" t="s">
        <v>89</v>
      </c>
      <c r="AV1267" s="12" t="s">
        <v>89</v>
      </c>
      <c r="AW1267" s="12" t="s">
        <v>31</v>
      </c>
      <c r="AX1267" s="12" t="s">
        <v>76</v>
      </c>
      <c r="AY1267" s="159" t="s">
        <v>156</v>
      </c>
    </row>
    <row r="1268" spans="2:65" s="15" customFormat="1">
      <c r="B1268" s="193"/>
      <c r="D1268" s="152" t="s">
        <v>160</v>
      </c>
      <c r="E1268" s="194" t="s">
        <v>2791</v>
      </c>
      <c r="F1268" s="195" t="s">
        <v>2792</v>
      </c>
      <c r="H1268" s="196">
        <v>30.626000000000001</v>
      </c>
      <c r="I1268" s="197"/>
      <c r="L1268" s="193"/>
      <c r="M1268" s="198"/>
      <c r="T1268" s="199"/>
      <c r="AT1268" s="194" t="s">
        <v>160</v>
      </c>
      <c r="AU1268" s="194" t="s">
        <v>89</v>
      </c>
      <c r="AV1268" s="15" t="s">
        <v>163</v>
      </c>
      <c r="AW1268" s="15" t="s">
        <v>31</v>
      </c>
      <c r="AX1268" s="15" t="s">
        <v>76</v>
      </c>
      <c r="AY1268" s="194" t="s">
        <v>156</v>
      </c>
    </row>
    <row r="1269" spans="2:65" s="11" customFormat="1">
      <c r="B1269" s="151"/>
      <c r="D1269" s="152" t="s">
        <v>160</v>
      </c>
      <c r="E1269" s="153" t="s">
        <v>1</v>
      </c>
      <c r="F1269" s="154" t="s">
        <v>2781</v>
      </c>
      <c r="H1269" s="153" t="s">
        <v>1</v>
      </c>
      <c r="I1269" s="155"/>
      <c r="L1269" s="151"/>
      <c r="M1269" s="156"/>
      <c r="T1269" s="157"/>
      <c r="AT1269" s="153" t="s">
        <v>160</v>
      </c>
      <c r="AU1269" s="153" t="s">
        <v>89</v>
      </c>
      <c r="AV1269" s="11" t="s">
        <v>82</v>
      </c>
      <c r="AW1269" s="11" t="s">
        <v>31</v>
      </c>
      <c r="AX1269" s="11" t="s">
        <v>76</v>
      </c>
      <c r="AY1269" s="153" t="s">
        <v>156</v>
      </c>
    </row>
    <row r="1270" spans="2:65" s="11" customFormat="1">
      <c r="B1270" s="151"/>
      <c r="D1270" s="152" t="s">
        <v>160</v>
      </c>
      <c r="E1270" s="153" t="s">
        <v>1</v>
      </c>
      <c r="F1270" s="154" t="s">
        <v>478</v>
      </c>
      <c r="H1270" s="153" t="s">
        <v>1</v>
      </c>
      <c r="I1270" s="155"/>
      <c r="L1270" s="151"/>
      <c r="M1270" s="156"/>
      <c r="T1270" s="157"/>
      <c r="AT1270" s="153" t="s">
        <v>160</v>
      </c>
      <c r="AU1270" s="153" t="s">
        <v>89</v>
      </c>
      <c r="AV1270" s="11" t="s">
        <v>82</v>
      </c>
      <c r="AW1270" s="11" t="s">
        <v>31</v>
      </c>
      <c r="AX1270" s="11" t="s">
        <v>76</v>
      </c>
      <c r="AY1270" s="153" t="s">
        <v>156</v>
      </c>
    </row>
    <row r="1271" spans="2:65" s="12" customFormat="1">
      <c r="B1271" s="158"/>
      <c r="D1271" s="152" t="s">
        <v>160</v>
      </c>
      <c r="E1271" s="159" t="s">
        <v>1</v>
      </c>
      <c r="F1271" s="160" t="s">
        <v>2793</v>
      </c>
      <c r="H1271" s="161">
        <v>17.713000000000001</v>
      </c>
      <c r="I1271" s="162"/>
      <c r="L1271" s="158"/>
      <c r="M1271" s="163"/>
      <c r="T1271" s="164"/>
      <c r="AT1271" s="159" t="s">
        <v>160</v>
      </c>
      <c r="AU1271" s="159" t="s">
        <v>89</v>
      </c>
      <c r="AV1271" s="12" t="s">
        <v>89</v>
      </c>
      <c r="AW1271" s="12" t="s">
        <v>31</v>
      </c>
      <c r="AX1271" s="12" t="s">
        <v>76</v>
      </c>
      <c r="AY1271" s="159" t="s">
        <v>156</v>
      </c>
    </row>
    <row r="1272" spans="2:65" s="12" customFormat="1">
      <c r="B1272" s="158"/>
      <c r="D1272" s="152" t="s">
        <v>160</v>
      </c>
      <c r="E1272" s="159" t="s">
        <v>1</v>
      </c>
      <c r="F1272" s="160" t="s">
        <v>2788</v>
      </c>
      <c r="H1272" s="161">
        <v>-2.4</v>
      </c>
      <c r="I1272" s="162"/>
      <c r="L1272" s="158"/>
      <c r="M1272" s="163"/>
      <c r="T1272" s="164"/>
      <c r="AT1272" s="159" t="s">
        <v>160</v>
      </c>
      <c r="AU1272" s="159" t="s">
        <v>89</v>
      </c>
      <c r="AV1272" s="12" t="s">
        <v>89</v>
      </c>
      <c r="AW1272" s="12" t="s">
        <v>31</v>
      </c>
      <c r="AX1272" s="12" t="s">
        <v>76</v>
      </c>
      <c r="AY1272" s="159" t="s">
        <v>156</v>
      </c>
    </row>
    <row r="1273" spans="2:65" s="12" customFormat="1">
      <c r="B1273" s="158"/>
      <c r="D1273" s="152" t="s">
        <v>160</v>
      </c>
      <c r="E1273" s="159" t="s">
        <v>1</v>
      </c>
      <c r="F1273" s="160" t="s">
        <v>2794</v>
      </c>
      <c r="H1273" s="161">
        <v>17.713000000000001</v>
      </c>
      <c r="I1273" s="162"/>
      <c r="L1273" s="158"/>
      <c r="M1273" s="163"/>
      <c r="T1273" s="164"/>
      <c r="AT1273" s="159" t="s">
        <v>160</v>
      </c>
      <c r="AU1273" s="159" t="s">
        <v>89</v>
      </c>
      <c r="AV1273" s="12" t="s">
        <v>89</v>
      </c>
      <c r="AW1273" s="12" t="s">
        <v>31</v>
      </c>
      <c r="AX1273" s="12" t="s">
        <v>76</v>
      </c>
      <c r="AY1273" s="159" t="s">
        <v>156</v>
      </c>
    </row>
    <row r="1274" spans="2:65" s="12" customFormat="1">
      <c r="B1274" s="158"/>
      <c r="D1274" s="152" t="s">
        <v>160</v>
      </c>
      <c r="E1274" s="159" t="s">
        <v>1</v>
      </c>
      <c r="F1274" s="160" t="s">
        <v>2790</v>
      </c>
      <c r="H1274" s="161">
        <v>-2.4</v>
      </c>
      <c r="I1274" s="162"/>
      <c r="L1274" s="158"/>
      <c r="M1274" s="163"/>
      <c r="T1274" s="164"/>
      <c r="AT1274" s="159" t="s">
        <v>160</v>
      </c>
      <c r="AU1274" s="159" t="s">
        <v>89</v>
      </c>
      <c r="AV1274" s="12" t="s">
        <v>89</v>
      </c>
      <c r="AW1274" s="12" t="s">
        <v>31</v>
      </c>
      <c r="AX1274" s="12" t="s">
        <v>76</v>
      </c>
      <c r="AY1274" s="159" t="s">
        <v>156</v>
      </c>
    </row>
    <row r="1275" spans="2:65" s="15" customFormat="1">
      <c r="B1275" s="193"/>
      <c r="D1275" s="152" t="s">
        <v>160</v>
      </c>
      <c r="E1275" s="194" t="s">
        <v>2795</v>
      </c>
      <c r="F1275" s="195" t="s">
        <v>2677</v>
      </c>
      <c r="H1275" s="196">
        <v>30.626000000000001</v>
      </c>
      <c r="I1275" s="197"/>
      <c r="L1275" s="193"/>
      <c r="M1275" s="198"/>
      <c r="T1275" s="199"/>
      <c r="AT1275" s="194" t="s">
        <v>160</v>
      </c>
      <c r="AU1275" s="194" t="s">
        <v>89</v>
      </c>
      <c r="AV1275" s="15" t="s">
        <v>163</v>
      </c>
      <c r="AW1275" s="15" t="s">
        <v>31</v>
      </c>
      <c r="AX1275" s="15" t="s">
        <v>76</v>
      </c>
      <c r="AY1275" s="194" t="s">
        <v>156</v>
      </c>
    </row>
    <row r="1276" spans="2:65" s="12" customFormat="1">
      <c r="B1276" s="158"/>
      <c r="D1276" s="152" t="s">
        <v>160</v>
      </c>
      <c r="E1276" s="159" t="s">
        <v>1</v>
      </c>
      <c r="F1276" s="160" t="s">
        <v>2796</v>
      </c>
      <c r="H1276" s="161">
        <v>0.122</v>
      </c>
      <c r="I1276" s="162"/>
      <c r="L1276" s="158"/>
      <c r="M1276" s="163"/>
      <c r="T1276" s="164"/>
      <c r="AT1276" s="159" t="s">
        <v>160</v>
      </c>
      <c r="AU1276" s="159" t="s">
        <v>89</v>
      </c>
      <c r="AV1276" s="12" t="s">
        <v>89</v>
      </c>
      <c r="AW1276" s="12" t="s">
        <v>31</v>
      </c>
      <c r="AX1276" s="12" t="s">
        <v>76</v>
      </c>
      <c r="AY1276" s="159" t="s">
        <v>156</v>
      </c>
    </row>
    <row r="1277" spans="2:65" s="13" customFormat="1">
      <c r="B1277" s="165"/>
      <c r="D1277" s="152" t="s">
        <v>160</v>
      </c>
      <c r="E1277" s="166" t="s">
        <v>1</v>
      </c>
      <c r="F1277" s="167" t="s">
        <v>161</v>
      </c>
      <c r="H1277" s="168">
        <v>92</v>
      </c>
      <c r="I1277" s="169"/>
      <c r="L1277" s="165"/>
      <c r="M1277" s="170"/>
      <c r="T1277" s="171"/>
      <c r="AT1277" s="166" t="s">
        <v>160</v>
      </c>
      <c r="AU1277" s="166" t="s">
        <v>89</v>
      </c>
      <c r="AV1277" s="13" t="s">
        <v>155</v>
      </c>
      <c r="AW1277" s="13" t="s">
        <v>31</v>
      </c>
      <c r="AX1277" s="13" t="s">
        <v>82</v>
      </c>
      <c r="AY1277" s="166" t="s">
        <v>156</v>
      </c>
    </row>
    <row r="1278" spans="2:65" s="1" customFormat="1" ht="62.65" customHeight="1">
      <c r="B1278" s="136"/>
      <c r="C1278" s="278" t="s">
        <v>1434</v>
      </c>
      <c r="D1278" s="278" t="s">
        <v>157</v>
      </c>
      <c r="E1278" s="279" t="s">
        <v>2797</v>
      </c>
      <c r="F1278" s="283" t="s">
        <v>8471</v>
      </c>
      <c r="G1278" s="140" t="s">
        <v>178</v>
      </c>
      <c r="H1278" s="141">
        <v>19.5</v>
      </c>
      <c r="I1278" s="142"/>
      <c r="J1278" s="143">
        <v>0</v>
      </c>
      <c r="K1278" s="144"/>
      <c r="L1278" s="32"/>
      <c r="M1278" s="145" t="s">
        <v>1</v>
      </c>
      <c r="N1278" s="146" t="s">
        <v>42</v>
      </c>
      <c r="P1278" s="147">
        <f>O1278*H1278</f>
        <v>0</v>
      </c>
      <c r="Q1278" s="147">
        <v>2.2009999999999998E-2</v>
      </c>
      <c r="R1278" s="147">
        <f>Q1278*H1278</f>
        <v>0.42919499999999999</v>
      </c>
      <c r="S1278" s="147">
        <v>0</v>
      </c>
      <c r="T1278" s="148">
        <f>S1278*H1278</f>
        <v>0</v>
      </c>
      <c r="AR1278" s="149" t="s">
        <v>403</v>
      </c>
      <c r="AT1278" s="149" t="s">
        <v>157</v>
      </c>
      <c r="AU1278" s="149" t="s">
        <v>89</v>
      </c>
      <c r="AY1278" s="17" t="s">
        <v>156</v>
      </c>
      <c r="BE1278" s="150">
        <f>IF(N1278="základná",J1278,0)</f>
        <v>0</v>
      </c>
      <c r="BF1278" s="150">
        <f>IF(N1278="znížená",J1278,0)</f>
        <v>0</v>
      </c>
      <c r="BG1278" s="150">
        <f>IF(N1278="zákl. prenesená",J1278,0)</f>
        <v>0</v>
      </c>
      <c r="BH1278" s="150">
        <f>IF(N1278="zníž. prenesená",J1278,0)</f>
        <v>0</v>
      </c>
      <c r="BI1278" s="150">
        <f>IF(N1278="nulová",J1278,0)</f>
        <v>0</v>
      </c>
      <c r="BJ1278" s="17" t="s">
        <v>89</v>
      </c>
      <c r="BK1278" s="150">
        <f>ROUND(I1278*H1278,2)</f>
        <v>0</v>
      </c>
      <c r="BL1278" s="17" t="s">
        <v>403</v>
      </c>
      <c r="BM1278" s="149" t="s">
        <v>2798</v>
      </c>
    </row>
    <row r="1279" spans="2:65" s="11" customFormat="1">
      <c r="B1279" s="151"/>
      <c r="D1279" s="152" t="s">
        <v>160</v>
      </c>
      <c r="E1279" s="153" t="s">
        <v>1</v>
      </c>
      <c r="F1279" s="154" t="s">
        <v>2799</v>
      </c>
      <c r="H1279" s="153" t="s">
        <v>1</v>
      </c>
      <c r="I1279" s="155"/>
      <c r="L1279" s="151"/>
      <c r="M1279" s="156"/>
      <c r="T1279" s="157"/>
      <c r="AT1279" s="153" t="s">
        <v>160</v>
      </c>
      <c r="AU1279" s="153" t="s">
        <v>89</v>
      </c>
      <c r="AV1279" s="11" t="s">
        <v>82</v>
      </c>
      <c r="AW1279" s="11" t="s">
        <v>31</v>
      </c>
      <c r="AX1279" s="11" t="s">
        <v>76</v>
      </c>
      <c r="AY1279" s="153" t="s">
        <v>156</v>
      </c>
    </row>
    <row r="1280" spans="2:65" s="12" customFormat="1">
      <c r="B1280" s="158"/>
      <c r="D1280" s="152" t="s">
        <v>160</v>
      </c>
      <c r="E1280" s="159" t="s">
        <v>1</v>
      </c>
      <c r="F1280" s="160" t="s">
        <v>2800</v>
      </c>
      <c r="H1280" s="161">
        <v>3.25</v>
      </c>
      <c r="I1280" s="162"/>
      <c r="L1280" s="158"/>
      <c r="M1280" s="163"/>
      <c r="T1280" s="164"/>
      <c r="AT1280" s="159" t="s">
        <v>160</v>
      </c>
      <c r="AU1280" s="159" t="s">
        <v>89</v>
      </c>
      <c r="AV1280" s="12" t="s">
        <v>89</v>
      </c>
      <c r="AW1280" s="12" t="s">
        <v>31</v>
      </c>
      <c r="AX1280" s="12" t="s">
        <v>76</v>
      </c>
      <c r="AY1280" s="159" t="s">
        <v>156</v>
      </c>
    </row>
    <row r="1281" spans="2:65" s="12" customFormat="1">
      <c r="B1281" s="158"/>
      <c r="D1281" s="152" t="s">
        <v>160</v>
      </c>
      <c r="E1281" s="159" t="s">
        <v>1</v>
      </c>
      <c r="F1281" s="160" t="s">
        <v>2801</v>
      </c>
      <c r="H1281" s="161">
        <v>3.25</v>
      </c>
      <c r="I1281" s="162"/>
      <c r="L1281" s="158"/>
      <c r="M1281" s="163"/>
      <c r="T1281" s="164"/>
      <c r="AT1281" s="159" t="s">
        <v>160</v>
      </c>
      <c r="AU1281" s="159" t="s">
        <v>89</v>
      </c>
      <c r="AV1281" s="12" t="s">
        <v>89</v>
      </c>
      <c r="AW1281" s="12" t="s">
        <v>31</v>
      </c>
      <c r="AX1281" s="12" t="s">
        <v>76</v>
      </c>
      <c r="AY1281" s="159" t="s">
        <v>156</v>
      </c>
    </row>
    <row r="1282" spans="2:65" s="15" customFormat="1">
      <c r="B1282" s="193"/>
      <c r="D1282" s="152" t="s">
        <v>160</v>
      </c>
      <c r="E1282" s="194" t="s">
        <v>2802</v>
      </c>
      <c r="F1282" s="195" t="s">
        <v>2037</v>
      </c>
      <c r="H1282" s="196">
        <v>6.5</v>
      </c>
      <c r="I1282" s="197"/>
      <c r="L1282" s="193"/>
      <c r="M1282" s="198"/>
      <c r="T1282" s="199"/>
      <c r="AT1282" s="194" t="s">
        <v>160</v>
      </c>
      <c r="AU1282" s="194" t="s">
        <v>89</v>
      </c>
      <c r="AV1282" s="15" t="s">
        <v>163</v>
      </c>
      <c r="AW1282" s="15" t="s">
        <v>31</v>
      </c>
      <c r="AX1282" s="15" t="s">
        <v>76</v>
      </c>
      <c r="AY1282" s="194" t="s">
        <v>156</v>
      </c>
    </row>
    <row r="1283" spans="2:65" s="11" customFormat="1">
      <c r="B1283" s="151"/>
      <c r="D1283" s="152" t="s">
        <v>160</v>
      </c>
      <c r="E1283" s="153" t="s">
        <v>1</v>
      </c>
      <c r="F1283" s="154" t="s">
        <v>2799</v>
      </c>
      <c r="H1283" s="153" t="s">
        <v>1</v>
      </c>
      <c r="I1283" s="155"/>
      <c r="L1283" s="151"/>
      <c r="M1283" s="156"/>
      <c r="T1283" s="157"/>
      <c r="AT1283" s="153" t="s">
        <v>160</v>
      </c>
      <c r="AU1283" s="153" t="s">
        <v>89</v>
      </c>
      <c r="AV1283" s="11" t="s">
        <v>82</v>
      </c>
      <c r="AW1283" s="11" t="s">
        <v>31</v>
      </c>
      <c r="AX1283" s="11" t="s">
        <v>76</v>
      </c>
      <c r="AY1283" s="153" t="s">
        <v>156</v>
      </c>
    </row>
    <row r="1284" spans="2:65" s="12" customFormat="1">
      <c r="B1284" s="158"/>
      <c r="D1284" s="152" t="s">
        <v>160</v>
      </c>
      <c r="E1284" s="159" t="s">
        <v>1</v>
      </c>
      <c r="F1284" s="160" t="s">
        <v>2803</v>
      </c>
      <c r="H1284" s="161">
        <v>3.25</v>
      </c>
      <c r="I1284" s="162"/>
      <c r="L1284" s="158"/>
      <c r="M1284" s="163"/>
      <c r="T1284" s="164"/>
      <c r="AT1284" s="159" t="s">
        <v>160</v>
      </c>
      <c r="AU1284" s="159" t="s">
        <v>89</v>
      </c>
      <c r="AV1284" s="12" t="s">
        <v>89</v>
      </c>
      <c r="AW1284" s="12" t="s">
        <v>31</v>
      </c>
      <c r="AX1284" s="12" t="s">
        <v>76</v>
      </c>
      <c r="AY1284" s="159" t="s">
        <v>156</v>
      </c>
    </row>
    <row r="1285" spans="2:65" s="12" customFormat="1">
      <c r="B1285" s="158"/>
      <c r="D1285" s="152" t="s">
        <v>160</v>
      </c>
      <c r="E1285" s="159" t="s">
        <v>1</v>
      </c>
      <c r="F1285" s="160" t="s">
        <v>2804</v>
      </c>
      <c r="H1285" s="161">
        <v>3.25</v>
      </c>
      <c r="I1285" s="162"/>
      <c r="L1285" s="158"/>
      <c r="M1285" s="163"/>
      <c r="T1285" s="164"/>
      <c r="AT1285" s="159" t="s">
        <v>160</v>
      </c>
      <c r="AU1285" s="159" t="s">
        <v>89</v>
      </c>
      <c r="AV1285" s="12" t="s">
        <v>89</v>
      </c>
      <c r="AW1285" s="12" t="s">
        <v>31</v>
      </c>
      <c r="AX1285" s="12" t="s">
        <v>76</v>
      </c>
      <c r="AY1285" s="159" t="s">
        <v>156</v>
      </c>
    </row>
    <row r="1286" spans="2:65" s="15" customFormat="1">
      <c r="B1286" s="193"/>
      <c r="D1286" s="152" t="s">
        <v>160</v>
      </c>
      <c r="E1286" s="194" t="s">
        <v>2805</v>
      </c>
      <c r="F1286" s="195" t="s">
        <v>2806</v>
      </c>
      <c r="H1286" s="196">
        <v>6.5</v>
      </c>
      <c r="I1286" s="197"/>
      <c r="L1286" s="193"/>
      <c r="M1286" s="198"/>
      <c r="T1286" s="199"/>
      <c r="AT1286" s="194" t="s">
        <v>160</v>
      </c>
      <c r="AU1286" s="194" t="s">
        <v>89</v>
      </c>
      <c r="AV1286" s="15" t="s">
        <v>163</v>
      </c>
      <c r="AW1286" s="15" t="s">
        <v>31</v>
      </c>
      <c r="AX1286" s="15" t="s">
        <v>76</v>
      </c>
      <c r="AY1286" s="194" t="s">
        <v>156</v>
      </c>
    </row>
    <row r="1287" spans="2:65" s="11" customFormat="1">
      <c r="B1287" s="151"/>
      <c r="D1287" s="152" t="s">
        <v>160</v>
      </c>
      <c r="E1287" s="153" t="s">
        <v>1</v>
      </c>
      <c r="F1287" s="154" t="s">
        <v>2799</v>
      </c>
      <c r="H1287" s="153" t="s">
        <v>1</v>
      </c>
      <c r="I1287" s="155"/>
      <c r="L1287" s="151"/>
      <c r="M1287" s="156"/>
      <c r="T1287" s="157"/>
      <c r="AT1287" s="153" t="s">
        <v>160</v>
      </c>
      <c r="AU1287" s="153" t="s">
        <v>89</v>
      </c>
      <c r="AV1287" s="11" t="s">
        <v>82</v>
      </c>
      <c r="AW1287" s="11" t="s">
        <v>31</v>
      </c>
      <c r="AX1287" s="11" t="s">
        <v>76</v>
      </c>
      <c r="AY1287" s="153" t="s">
        <v>156</v>
      </c>
    </row>
    <row r="1288" spans="2:65" s="12" customFormat="1">
      <c r="B1288" s="158"/>
      <c r="D1288" s="152" t="s">
        <v>160</v>
      </c>
      <c r="E1288" s="159" t="s">
        <v>1</v>
      </c>
      <c r="F1288" s="160" t="s">
        <v>2807</v>
      </c>
      <c r="H1288" s="161">
        <v>3.25</v>
      </c>
      <c r="I1288" s="162"/>
      <c r="L1288" s="158"/>
      <c r="M1288" s="163"/>
      <c r="T1288" s="164"/>
      <c r="AT1288" s="159" t="s">
        <v>160</v>
      </c>
      <c r="AU1288" s="159" t="s">
        <v>89</v>
      </c>
      <c r="AV1288" s="12" t="s">
        <v>89</v>
      </c>
      <c r="AW1288" s="12" t="s">
        <v>31</v>
      </c>
      <c r="AX1288" s="12" t="s">
        <v>76</v>
      </c>
      <c r="AY1288" s="159" t="s">
        <v>156</v>
      </c>
    </row>
    <row r="1289" spans="2:65" s="12" customFormat="1">
      <c r="B1289" s="158"/>
      <c r="D1289" s="152" t="s">
        <v>160</v>
      </c>
      <c r="E1289" s="159" t="s">
        <v>1</v>
      </c>
      <c r="F1289" s="160" t="s">
        <v>2808</v>
      </c>
      <c r="H1289" s="161">
        <v>3.25</v>
      </c>
      <c r="I1289" s="162"/>
      <c r="L1289" s="158"/>
      <c r="M1289" s="163"/>
      <c r="T1289" s="164"/>
      <c r="AT1289" s="159" t="s">
        <v>160</v>
      </c>
      <c r="AU1289" s="159" t="s">
        <v>89</v>
      </c>
      <c r="AV1289" s="12" t="s">
        <v>89</v>
      </c>
      <c r="AW1289" s="12" t="s">
        <v>31</v>
      </c>
      <c r="AX1289" s="12" t="s">
        <v>76</v>
      </c>
      <c r="AY1289" s="159" t="s">
        <v>156</v>
      </c>
    </row>
    <row r="1290" spans="2:65" s="15" customFormat="1">
      <c r="B1290" s="193"/>
      <c r="D1290" s="152" t="s">
        <v>160</v>
      </c>
      <c r="E1290" s="194" t="s">
        <v>2809</v>
      </c>
      <c r="F1290" s="195" t="s">
        <v>2810</v>
      </c>
      <c r="H1290" s="196">
        <v>6.5</v>
      </c>
      <c r="I1290" s="197"/>
      <c r="L1290" s="193"/>
      <c r="M1290" s="198"/>
      <c r="T1290" s="199"/>
      <c r="AT1290" s="194" t="s">
        <v>160</v>
      </c>
      <c r="AU1290" s="194" t="s">
        <v>89</v>
      </c>
      <c r="AV1290" s="15" t="s">
        <v>163</v>
      </c>
      <c r="AW1290" s="15" t="s">
        <v>31</v>
      </c>
      <c r="AX1290" s="15" t="s">
        <v>76</v>
      </c>
      <c r="AY1290" s="194" t="s">
        <v>156</v>
      </c>
    </row>
    <row r="1291" spans="2:65" s="13" customFormat="1">
      <c r="B1291" s="165"/>
      <c r="D1291" s="152" t="s">
        <v>160</v>
      </c>
      <c r="E1291" s="166" t="s">
        <v>1</v>
      </c>
      <c r="F1291" s="167" t="s">
        <v>161</v>
      </c>
      <c r="H1291" s="168">
        <v>19.5</v>
      </c>
      <c r="I1291" s="169"/>
      <c r="L1291" s="165"/>
      <c r="M1291" s="170"/>
      <c r="T1291" s="171"/>
      <c r="AT1291" s="166" t="s">
        <v>160</v>
      </c>
      <c r="AU1291" s="166" t="s">
        <v>89</v>
      </c>
      <c r="AV1291" s="13" t="s">
        <v>155</v>
      </c>
      <c r="AW1291" s="13" t="s">
        <v>31</v>
      </c>
      <c r="AX1291" s="13" t="s">
        <v>82</v>
      </c>
      <c r="AY1291" s="166" t="s">
        <v>156</v>
      </c>
    </row>
    <row r="1292" spans="2:65" s="1" customFormat="1" ht="64.5" customHeight="1">
      <c r="B1292" s="136"/>
      <c r="C1292" s="278" t="s">
        <v>1449</v>
      </c>
      <c r="D1292" s="278" t="s">
        <v>157</v>
      </c>
      <c r="E1292" s="279" t="s">
        <v>2811</v>
      </c>
      <c r="F1292" s="283" t="s">
        <v>8472</v>
      </c>
      <c r="G1292" s="140" t="s">
        <v>178</v>
      </c>
      <c r="H1292" s="141">
        <v>8.2349999999999994</v>
      </c>
      <c r="I1292" s="142"/>
      <c r="J1292" s="143">
        <v>0</v>
      </c>
      <c r="K1292" s="144"/>
      <c r="L1292" s="32"/>
      <c r="M1292" s="145" t="s">
        <v>1</v>
      </c>
      <c r="N1292" s="146" t="s">
        <v>42</v>
      </c>
      <c r="P1292" s="147">
        <f>O1292*H1292</f>
        <v>0</v>
      </c>
      <c r="Q1292" s="147">
        <v>2.2009999999999998E-2</v>
      </c>
      <c r="R1292" s="147">
        <f>Q1292*H1292</f>
        <v>0.18125234999999998</v>
      </c>
      <c r="S1292" s="147">
        <v>0</v>
      </c>
      <c r="T1292" s="148">
        <f>S1292*H1292</f>
        <v>0</v>
      </c>
      <c r="AR1292" s="149" t="s">
        <v>403</v>
      </c>
      <c r="AT1292" s="149" t="s">
        <v>157</v>
      </c>
      <c r="AU1292" s="149" t="s">
        <v>89</v>
      </c>
      <c r="AY1292" s="17" t="s">
        <v>156</v>
      </c>
      <c r="BE1292" s="150">
        <f>IF(N1292="základná",J1292,0)</f>
        <v>0</v>
      </c>
      <c r="BF1292" s="150">
        <f>IF(N1292="znížená",J1292,0)</f>
        <v>0</v>
      </c>
      <c r="BG1292" s="150">
        <f>IF(N1292="zákl. prenesená",J1292,0)</f>
        <v>0</v>
      </c>
      <c r="BH1292" s="150">
        <f>IF(N1292="zníž. prenesená",J1292,0)</f>
        <v>0</v>
      </c>
      <c r="BI1292" s="150">
        <f>IF(N1292="nulová",J1292,0)</f>
        <v>0</v>
      </c>
      <c r="BJ1292" s="17" t="s">
        <v>89</v>
      </c>
      <c r="BK1292" s="150">
        <f>ROUND(I1292*H1292,2)</f>
        <v>0</v>
      </c>
      <c r="BL1292" s="17" t="s">
        <v>403</v>
      </c>
      <c r="BM1292" s="149" t="s">
        <v>2812</v>
      </c>
    </row>
    <row r="1293" spans="2:65" s="11" customFormat="1">
      <c r="B1293" s="151"/>
      <c r="D1293" s="152" t="s">
        <v>160</v>
      </c>
      <c r="E1293" s="153" t="s">
        <v>1</v>
      </c>
      <c r="F1293" s="154" t="s">
        <v>2813</v>
      </c>
      <c r="H1293" s="153" t="s">
        <v>1</v>
      </c>
      <c r="I1293" s="155"/>
      <c r="L1293" s="151"/>
      <c r="M1293" s="156"/>
      <c r="T1293" s="157"/>
      <c r="AT1293" s="153" t="s">
        <v>160</v>
      </c>
      <c r="AU1293" s="153" t="s">
        <v>89</v>
      </c>
      <c r="AV1293" s="11" t="s">
        <v>82</v>
      </c>
      <c r="AW1293" s="11" t="s">
        <v>31</v>
      </c>
      <c r="AX1293" s="11" t="s">
        <v>76</v>
      </c>
      <c r="AY1293" s="153" t="s">
        <v>156</v>
      </c>
    </row>
    <row r="1294" spans="2:65" s="12" customFormat="1">
      <c r="B1294" s="158"/>
      <c r="D1294" s="152" t="s">
        <v>160</v>
      </c>
      <c r="E1294" s="159" t="s">
        <v>1</v>
      </c>
      <c r="F1294" s="160" t="s">
        <v>2814</v>
      </c>
      <c r="H1294" s="161">
        <v>2.7450000000000001</v>
      </c>
      <c r="I1294" s="162"/>
      <c r="L1294" s="158"/>
      <c r="M1294" s="163"/>
      <c r="T1294" s="164"/>
      <c r="AT1294" s="159" t="s">
        <v>160</v>
      </c>
      <c r="AU1294" s="159" t="s">
        <v>89</v>
      </c>
      <c r="AV1294" s="12" t="s">
        <v>89</v>
      </c>
      <c r="AW1294" s="12" t="s">
        <v>31</v>
      </c>
      <c r="AX1294" s="12" t="s">
        <v>76</v>
      </c>
      <c r="AY1294" s="159" t="s">
        <v>156</v>
      </c>
    </row>
    <row r="1295" spans="2:65" s="15" customFormat="1">
      <c r="B1295" s="193"/>
      <c r="D1295" s="152" t="s">
        <v>160</v>
      </c>
      <c r="E1295" s="194" t="s">
        <v>1</v>
      </c>
      <c r="F1295" s="195" t="s">
        <v>2045</v>
      </c>
      <c r="H1295" s="196">
        <v>2.7450000000000001</v>
      </c>
      <c r="I1295" s="197"/>
      <c r="L1295" s="193"/>
      <c r="M1295" s="198"/>
      <c r="T1295" s="199"/>
      <c r="AT1295" s="194" t="s">
        <v>160</v>
      </c>
      <c r="AU1295" s="194" t="s">
        <v>89</v>
      </c>
      <c r="AV1295" s="15" t="s">
        <v>163</v>
      </c>
      <c r="AW1295" s="15" t="s">
        <v>31</v>
      </c>
      <c r="AX1295" s="15" t="s">
        <v>76</v>
      </c>
      <c r="AY1295" s="194" t="s">
        <v>156</v>
      </c>
    </row>
    <row r="1296" spans="2:65" s="12" customFormat="1">
      <c r="B1296" s="158"/>
      <c r="D1296" s="152" t="s">
        <v>160</v>
      </c>
      <c r="E1296" s="159" t="s">
        <v>1</v>
      </c>
      <c r="F1296" s="160" t="s">
        <v>2815</v>
      </c>
      <c r="H1296" s="161">
        <v>2.7450000000000001</v>
      </c>
      <c r="I1296" s="162"/>
      <c r="L1296" s="158"/>
      <c r="M1296" s="163"/>
      <c r="T1296" s="164"/>
      <c r="AT1296" s="159" t="s">
        <v>160</v>
      </c>
      <c r="AU1296" s="159" t="s">
        <v>89</v>
      </c>
      <c r="AV1296" s="12" t="s">
        <v>89</v>
      </c>
      <c r="AW1296" s="12" t="s">
        <v>31</v>
      </c>
      <c r="AX1296" s="12" t="s">
        <v>76</v>
      </c>
      <c r="AY1296" s="159" t="s">
        <v>156</v>
      </c>
    </row>
    <row r="1297" spans="2:65" s="15" customFormat="1">
      <c r="B1297" s="193"/>
      <c r="D1297" s="152" t="s">
        <v>160</v>
      </c>
      <c r="E1297" s="194" t="s">
        <v>1</v>
      </c>
      <c r="F1297" s="195" t="s">
        <v>2091</v>
      </c>
      <c r="H1297" s="196">
        <v>2.7450000000000001</v>
      </c>
      <c r="I1297" s="197"/>
      <c r="L1297" s="193"/>
      <c r="M1297" s="198"/>
      <c r="T1297" s="199"/>
      <c r="AT1297" s="194" t="s">
        <v>160</v>
      </c>
      <c r="AU1297" s="194" t="s">
        <v>89</v>
      </c>
      <c r="AV1297" s="15" t="s">
        <v>163</v>
      </c>
      <c r="AW1297" s="15" t="s">
        <v>31</v>
      </c>
      <c r="AX1297" s="15" t="s">
        <v>76</v>
      </c>
      <c r="AY1297" s="194" t="s">
        <v>156</v>
      </c>
    </row>
    <row r="1298" spans="2:65" s="12" customFormat="1">
      <c r="B1298" s="158"/>
      <c r="D1298" s="152" t="s">
        <v>160</v>
      </c>
      <c r="E1298" s="159" t="s">
        <v>1</v>
      </c>
      <c r="F1298" s="160" t="s">
        <v>2815</v>
      </c>
      <c r="H1298" s="161">
        <v>2.7450000000000001</v>
      </c>
      <c r="I1298" s="162"/>
      <c r="L1298" s="158"/>
      <c r="M1298" s="163"/>
      <c r="T1298" s="164"/>
      <c r="AT1298" s="159" t="s">
        <v>160</v>
      </c>
      <c r="AU1298" s="159" t="s">
        <v>89</v>
      </c>
      <c r="AV1298" s="12" t="s">
        <v>89</v>
      </c>
      <c r="AW1298" s="12" t="s">
        <v>31</v>
      </c>
      <c r="AX1298" s="12" t="s">
        <v>76</v>
      </c>
      <c r="AY1298" s="159" t="s">
        <v>156</v>
      </c>
    </row>
    <row r="1299" spans="2:65" s="15" customFormat="1">
      <c r="B1299" s="193"/>
      <c r="D1299" s="152" t="s">
        <v>160</v>
      </c>
      <c r="E1299" s="194" t="s">
        <v>1</v>
      </c>
      <c r="F1299" s="195" t="s">
        <v>2816</v>
      </c>
      <c r="H1299" s="196">
        <v>2.7450000000000001</v>
      </c>
      <c r="I1299" s="197"/>
      <c r="L1299" s="193"/>
      <c r="M1299" s="198"/>
      <c r="T1299" s="199"/>
      <c r="AT1299" s="194" t="s">
        <v>160</v>
      </c>
      <c r="AU1299" s="194" t="s">
        <v>89</v>
      </c>
      <c r="AV1299" s="15" t="s">
        <v>163</v>
      </c>
      <c r="AW1299" s="15" t="s">
        <v>31</v>
      </c>
      <c r="AX1299" s="15" t="s">
        <v>76</v>
      </c>
      <c r="AY1299" s="194" t="s">
        <v>156</v>
      </c>
    </row>
    <row r="1300" spans="2:65" s="13" customFormat="1">
      <c r="B1300" s="165"/>
      <c r="D1300" s="152" t="s">
        <v>160</v>
      </c>
      <c r="E1300" s="166" t="s">
        <v>2817</v>
      </c>
      <c r="F1300" s="167" t="s">
        <v>161</v>
      </c>
      <c r="H1300" s="168">
        <v>8.2349999999999994</v>
      </c>
      <c r="I1300" s="169"/>
      <c r="L1300" s="165"/>
      <c r="M1300" s="170"/>
      <c r="T1300" s="171"/>
      <c r="AT1300" s="166" t="s">
        <v>160</v>
      </c>
      <c r="AU1300" s="166" t="s">
        <v>89</v>
      </c>
      <c r="AV1300" s="13" t="s">
        <v>155</v>
      </c>
      <c r="AW1300" s="13" t="s">
        <v>31</v>
      </c>
      <c r="AX1300" s="13" t="s">
        <v>82</v>
      </c>
      <c r="AY1300" s="166" t="s">
        <v>156</v>
      </c>
    </row>
    <row r="1301" spans="2:65" s="1" customFormat="1" ht="49.15" customHeight="1">
      <c r="B1301" s="136"/>
      <c r="C1301" s="278" t="s">
        <v>1454</v>
      </c>
      <c r="D1301" s="278" t="s">
        <v>157</v>
      </c>
      <c r="E1301" s="279" t="s">
        <v>2818</v>
      </c>
      <c r="F1301" s="283" t="s">
        <v>8475</v>
      </c>
      <c r="G1301" s="140" t="s">
        <v>178</v>
      </c>
      <c r="H1301" s="141">
        <v>14.98</v>
      </c>
      <c r="I1301" s="142"/>
      <c r="J1301" s="143">
        <v>0</v>
      </c>
      <c r="K1301" s="144"/>
      <c r="L1301" s="32"/>
      <c r="M1301" s="145" t="s">
        <v>1</v>
      </c>
      <c r="N1301" s="146" t="s">
        <v>42</v>
      </c>
      <c r="P1301" s="147">
        <f>O1301*H1301</f>
        <v>0</v>
      </c>
      <c r="Q1301" s="147">
        <v>2.2009999999999998E-2</v>
      </c>
      <c r="R1301" s="147">
        <f>Q1301*H1301</f>
        <v>0.3297098</v>
      </c>
      <c r="S1301" s="147">
        <v>0</v>
      </c>
      <c r="T1301" s="148">
        <f>S1301*H1301</f>
        <v>0</v>
      </c>
      <c r="AR1301" s="149" t="s">
        <v>403</v>
      </c>
      <c r="AT1301" s="149" t="s">
        <v>157</v>
      </c>
      <c r="AU1301" s="149" t="s">
        <v>89</v>
      </c>
      <c r="AY1301" s="17" t="s">
        <v>156</v>
      </c>
      <c r="BE1301" s="150">
        <f>IF(N1301="základná",J1301,0)</f>
        <v>0</v>
      </c>
      <c r="BF1301" s="150">
        <f>IF(N1301="znížená",J1301,0)</f>
        <v>0</v>
      </c>
      <c r="BG1301" s="150">
        <f>IF(N1301="zákl. prenesená",J1301,0)</f>
        <v>0</v>
      </c>
      <c r="BH1301" s="150">
        <f>IF(N1301="zníž. prenesená",J1301,0)</f>
        <v>0</v>
      </c>
      <c r="BI1301" s="150">
        <f>IF(N1301="nulová",J1301,0)</f>
        <v>0</v>
      </c>
      <c r="BJ1301" s="17" t="s">
        <v>89</v>
      </c>
      <c r="BK1301" s="150">
        <f>ROUND(I1301*H1301,2)</f>
        <v>0</v>
      </c>
      <c r="BL1301" s="17" t="s">
        <v>403</v>
      </c>
      <c r="BM1301" s="149" t="s">
        <v>2819</v>
      </c>
    </row>
    <row r="1302" spans="2:65" s="11" customFormat="1">
      <c r="B1302" s="151"/>
      <c r="D1302" s="152" t="s">
        <v>160</v>
      </c>
      <c r="E1302" s="153" t="s">
        <v>1</v>
      </c>
      <c r="F1302" s="154" t="s">
        <v>2820</v>
      </c>
      <c r="H1302" s="153" t="s">
        <v>1</v>
      </c>
      <c r="I1302" s="155"/>
      <c r="L1302" s="151"/>
      <c r="M1302" s="156"/>
      <c r="T1302" s="157"/>
      <c r="AT1302" s="153" t="s">
        <v>160</v>
      </c>
      <c r="AU1302" s="153" t="s">
        <v>89</v>
      </c>
      <c r="AV1302" s="11" t="s">
        <v>82</v>
      </c>
      <c r="AW1302" s="11" t="s">
        <v>31</v>
      </c>
      <c r="AX1302" s="11" t="s">
        <v>76</v>
      </c>
      <c r="AY1302" s="153" t="s">
        <v>156</v>
      </c>
    </row>
    <row r="1303" spans="2:65" s="12" customFormat="1">
      <c r="B1303" s="158"/>
      <c r="D1303" s="152" t="s">
        <v>160</v>
      </c>
      <c r="E1303" s="159" t="s">
        <v>1</v>
      </c>
      <c r="F1303" s="160" t="s">
        <v>2821</v>
      </c>
      <c r="H1303" s="161">
        <v>0.99</v>
      </c>
      <c r="I1303" s="162"/>
      <c r="L1303" s="158"/>
      <c r="M1303" s="163"/>
      <c r="T1303" s="164"/>
      <c r="AT1303" s="159" t="s">
        <v>160</v>
      </c>
      <c r="AU1303" s="159" t="s">
        <v>89</v>
      </c>
      <c r="AV1303" s="12" t="s">
        <v>89</v>
      </c>
      <c r="AW1303" s="12" t="s">
        <v>31</v>
      </c>
      <c r="AX1303" s="12" t="s">
        <v>76</v>
      </c>
      <c r="AY1303" s="159" t="s">
        <v>156</v>
      </c>
    </row>
    <row r="1304" spans="2:65" s="12" customFormat="1">
      <c r="B1304" s="158"/>
      <c r="D1304" s="152" t="s">
        <v>160</v>
      </c>
      <c r="E1304" s="159" t="s">
        <v>1</v>
      </c>
      <c r="F1304" s="160" t="s">
        <v>2822</v>
      </c>
      <c r="H1304" s="161">
        <v>0.99</v>
      </c>
      <c r="I1304" s="162"/>
      <c r="L1304" s="158"/>
      <c r="M1304" s="163"/>
      <c r="T1304" s="164"/>
      <c r="AT1304" s="159" t="s">
        <v>160</v>
      </c>
      <c r="AU1304" s="159" t="s">
        <v>89</v>
      </c>
      <c r="AV1304" s="12" t="s">
        <v>89</v>
      </c>
      <c r="AW1304" s="12" t="s">
        <v>31</v>
      </c>
      <c r="AX1304" s="12" t="s">
        <v>76</v>
      </c>
      <c r="AY1304" s="159" t="s">
        <v>156</v>
      </c>
    </row>
    <row r="1305" spans="2:65" s="15" customFormat="1">
      <c r="B1305" s="193"/>
      <c r="D1305" s="152" t="s">
        <v>160</v>
      </c>
      <c r="E1305" s="194" t="s">
        <v>1</v>
      </c>
      <c r="F1305" s="195" t="s">
        <v>2045</v>
      </c>
      <c r="H1305" s="196">
        <v>1.98</v>
      </c>
      <c r="I1305" s="197"/>
      <c r="L1305" s="193"/>
      <c r="M1305" s="198"/>
      <c r="T1305" s="199"/>
      <c r="AT1305" s="194" t="s">
        <v>160</v>
      </c>
      <c r="AU1305" s="194" t="s">
        <v>89</v>
      </c>
      <c r="AV1305" s="15" t="s">
        <v>163</v>
      </c>
      <c r="AW1305" s="15" t="s">
        <v>31</v>
      </c>
      <c r="AX1305" s="15" t="s">
        <v>76</v>
      </c>
      <c r="AY1305" s="194" t="s">
        <v>156</v>
      </c>
    </row>
    <row r="1306" spans="2:65" s="11" customFormat="1">
      <c r="B1306" s="151"/>
      <c r="D1306" s="152" t="s">
        <v>160</v>
      </c>
      <c r="E1306" s="153" t="s">
        <v>1</v>
      </c>
      <c r="F1306" s="154" t="s">
        <v>2820</v>
      </c>
      <c r="H1306" s="153" t="s">
        <v>1</v>
      </c>
      <c r="I1306" s="155"/>
      <c r="L1306" s="151"/>
      <c r="M1306" s="156"/>
      <c r="T1306" s="157"/>
      <c r="AT1306" s="153" t="s">
        <v>160</v>
      </c>
      <c r="AU1306" s="153" t="s">
        <v>89</v>
      </c>
      <c r="AV1306" s="11" t="s">
        <v>82</v>
      </c>
      <c r="AW1306" s="11" t="s">
        <v>31</v>
      </c>
      <c r="AX1306" s="11" t="s">
        <v>76</v>
      </c>
      <c r="AY1306" s="153" t="s">
        <v>156</v>
      </c>
    </row>
    <row r="1307" spans="2:65" s="12" customFormat="1">
      <c r="B1307" s="158"/>
      <c r="D1307" s="152" t="s">
        <v>160</v>
      </c>
      <c r="E1307" s="159" t="s">
        <v>1</v>
      </c>
      <c r="F1307" s="160" t="s">
        <v>2823</v>
      </c>
      <c r="H1307" s="161">
        <v>3.9</v>
      </c>
      <c r="I1307" s="162"/>
      <c r="L1307" s="158"/>
      <c r="M1307" s="163"/>
      <c r="T1307" s="164"/>
      <c r="AT1307" s="159" t="s">
        <v>160</v>
      </c>
      <c r="AU1307" s="159" t="s">
        <v>89</v>
      </c>
      <c r="AV1307" s="12" t="s">
        <v>89</v>
      </c>
      <c r="AW1307" s="12" t="s">
        <v>31</v>
      </c>
      <c r="AX1307" s="12" t="s">
        <v>76</v>
      </c>
      <c r="AY1307" s="159" t="s">
        <v>156</v>
      </c>
    </row>
    <row r="1308" spans="2:65" s="12" customFormat="1">
      <c r="B1308" s="158"/>
      <c r="D1308" s="152" t="s">
        <v>160</v>
      </c>
      <c r="E1308" s="159" t="s">
        <v>1</v>
      </c>
      <c r="F1308" s="160" t="s">
        <v>2824</v>
      </c>
      <c r="H1308" s="161">
        <v>3.25</v>
      </c>
      <c r="I1308" s="162"/>
      <c r="L1308" s="158"/>
      <c r="M1308" s="163"/>
      <c r="T1308" s="164"/>
      <c r="AT1308" s="159" t="s">
        <v>160</v>
      </c>
      <c r="AU1308" s="159" t="s">
        <v>89</v>
      </c>
      <c r="AV1308" s="12" t="s">
        <v>89</v>
      </c>
      <c r="AW1308" s="12" t="s">
        <v>31</v>
      </c>
      <c r="AX1308" s="12" t="s">
        <v>76</v>
      </c>
      <c r="AY1308" s="159" t="s">
        <v>156</v>
      </c>
    </row>
    <row r="1309" spans="2:65" s="15" customFormat="1">
      <c r="B1309" s="193"/>
      <c r="D1309" s="152" t="s">
        <v>160</v>
      </c>
      <c r="E1309" s="194" t="s">
        <v>1</v>
      </c>
      <c r="F1309" s="195" t="s">
        <v>1694</v>
      </c>
      <c r="H1309" s="196">
        <v>7.15</v>
      </c>
      <c r="I1309" s="197"/>
      <c r="L1309" s="193"/>
      <c r="M1309" s="198"/>
      <c r="T1309" s="199"/>
      <c r="AT1309" s="194" t="s">
        <v>160</v>
      </c>
      <c r="AU1309" s="194" t="s">
        <v>89</v>
      </c>
      <c r="AV1309" s="15" t="s">
        <v>163</v>
      </c>
      <c r="AW1309" s="15" t="s">
        <v>31</v>
      </c>
      <c r="AX1309" s="15" t="s">
        <v>76</v>
      </c>
      <c r="AY1309" s="194" t="s">
        <v>156</v>
      </c>
    </row>
    <row r="1310" spans="2:65" s="11" customFormat="1">
      <c r="B1310" s="151"/>
      <c r="D1310" s="152" t="s">
        <v>160</v>
      </c>
      <c r="E1310" s="153" t="s">
        <v>1</v>
      </c>
      <c r="F1310" s="154" t="s">
        <v>2820</v>
      </c>
      <c r="H1310" s="153" t="s">
        <v>1</v>
      </c>
      <c r="I1310" s="155"/>
      <c r="L1310" s="151"/>
      <c r="M1310" s="156"/>
      <c r="T1310" s="157"/>
      <c r="AT1310" s="153" t="s">
        <v>160</v>
      </c>
      <c r="AU1310" s="153" t="s">
        <v>89</v>
      </c>
      <c r="AV1310" s="11" t="s">
        <v>82</v>
      </c>
      <c r="AW1310" s="11" t="s">
        <v>31</v>
      </c>
      <c r="AX1310" s="11" t="s">
        <v>76</v>
      </c>
      <c r="AY1310" s="153" t="s">
        <v>156</v>
      </c>
    </row>
    <row r="1311" spans="2:65" s="12" customFormat="1">
      <c r="B1311" s="158"/>
      <c r="D1311" s="152" t="s">
        <v>160</v>
      </c>
      <c r="E1311" s="159" t="s">
        <v>1</v>
      </c>
      <c r="F1311" s="160" t="s">
        <v>2825</v>
      </c>
      <c r="H1311" s="161">
        <v>3.9</v>
      </c>
      <c r="I1311" s="162"/>
      <c r="L1311" s="158"/>
      <c r="M1311" s="163"/>
      <c r="T1311" s="164"/>
      <c r="AT1311" s="159" t="s">
        <v>160</v>
      </c>
      <c r="AU1311" s="159" t="s">
        <v>89</v>
      </c>
      <c r="AV1311" s="12" t="s">
        <v>89</v>
      </c>
      <c r="AW1311" s="12" t="s">
        <v>31</v>
      </c>
      <c r="AX1311" s="12" t="s">
        <v>76</v>
      </c>
      <c r="AY1311" s="159" t="s">
        <v>156</v>
      </c>
    </row>
    <row r="1312" spans="2:65" s="12" customFormat="1">
      <c r="B1312" s="158"/>
      <c r="D1312" s="152" t="s">
        <v>160</v>
      </c>
      <c r="E1312" s="159" t="s">
        <v>1</v>
      </c>
      <c r="F1312" s="160" t="s">
        <v>2826</v>
      </c>
      <c r="H1312" s="161">
        <v>1.95</v>
      </c>
      <c r="I1312" s="162"/>
      <c r="L1312" s="158"/>
      <c r="M1312" s="163"/>
      <c r="T1312" s="164"/>
      <c r="AT1312" s="159" t="s">
        <v>160</v>
      </c>
      <c r="AU1312" s="159" t="s">
        <v>89</v>
      </c>
      <c r="AV1312" s="12" t="s">
        <v>89</v>
      </c>
      <c r="AW1312" s="12" t="s">
        <v>31</v>
      </c>
      <c r="AX1312" s="12" t="s">
        <v>76</v>
      </c>
      <c r="AY1312" s="159" t="s">
        <v>156</v>
      </c>
    </row>
    <row r="1313" spans="2:65" s="15" customFormat="1">
      <c r="B1313" s="193"/>
      <c r="D1313" s="152" t="s">
        <v>160</v>
      </c>
      <c r="E1313" s="194" t="s">
        <v>1</v>
      </c>
      <c r="F1313" s="195" t="s">
        <v>1695</v>
      </c>
      <c r="H1313" s="196">
        <v>5.85</v>
      </c>
      <c r="I1313" s="197"/>
      <c r="L1313" s="193"/>
      <c r="M1313" s="198"/>
      <c r="T1313" s="199"/>
      <c r="AT1313" s="194" t="s">
        <v>160</v>
      </c>
      <c r="AU1313" s="194" t="s">
        <v>89</v>
      </c>
      <c r="AV1313" s="15" t="s">
        <v>163</v>
      </c>
      <c r="AW1313" s="15" t="s">
        <v>31</v>
      </c>
      <c r="AX1313" s="15" t="s">
        <v>76</v>
      </c>
      <c r="AY1313" s="194" t="s">
        <v>156</v>
      </c>
    </row>
    <row r="1314" spans="2:65" s="13" customFormat="1">
      <c r="B1314" s="165"/>
      <c r="D1314" s="152" t="s">
        <v>160</v>
      </c>
      <c r="E1314" s="166" t="s">
        <v>2827</v>
      </c>
      <c r="F1314" s="167" t="s">
        <v>161</v>
      </c>
      <c r="H1314" s="168">
        <v>14.98</v>
      </c>
      <c r="I1314" s="169"/>
      <c r="L1314" s="165"/>
      <c r="M1314" s="170"/>
      <c r="T1314" s="171"/>
      <c r="AT1314" s="166" t="s">
        <v>160</v>
      </c>
      <c r="AU1314" s="166" t="s">
        <v>89</v>
      </c>
      <c r="AV1314" s="13" t="s">
        <v>155</v>
      </c>
      <c r="AW1314" s="13" t="s">
        <v>31</v>
      </c>
      <c r="AX1314" s="13" t="s">
        <v>82</v>
      </c>
      <c r="AY1314" s="166" t="s">
        <v>156</v>
      </c>
    </row>
    <row r="1315" spans="2:65" s="1" customFormat="1" ht="66.75" customHeight="1">
      <c r="B1315" s="136"/>
      <c r="C1315" s="278" t="s">
        <v>309</v>
      </c>
      <c r="D1315" s="278" t="s">
        <v>157</v>
      </c>
      <c r="E1315" s="279" t="s">
        <v>2828</v>
      </c>
      <c r="F1315" s="283" t="s">
        <v>8474</v>
      </c>
      <c r="G1315" s="140" t="s">
        <v>178</v>
      </c>
      <c r="H1315" s="141">
        <v>73</v>
      </c>
      <c r="I1315" s="142"/>
      <c r="J1315" s="143">
        <v>0</v>
      </c>
      <c r="K1315" s="144"/>
      <c r="L1315" s="32"/>
      <c r="M1315" s="145" t="s">
        <v>1</v>
      </c>
      <c r="N1315" s="146" t="s">
        <v>42</v>
      </c>
      <c r="P1315" s="147">
        <f>O1315*H1315</f>
        <v>0</v>
      </c>
      <c r="Q1315" s="147">
        <v>2.2009999999999998E-2</v>
      </c>
      <c r="R1315" s="147">
        <f>Q1315*H1315</f>
        <v>1.6067299999999998</v>
      </c>
      <c r="S1315" s="147">
        <v>0</v>
      </c>
      <c r="T1315" s="148">
        <f>S1315*H1315</f>
        <v>0</v>
      </c>
      <c r="AR1315" s="149" t="s">
        <v>403</v>
      </c>
      <c r="AT1315" s="149" t="s">
        <v>157</v>
      </c>
      <c r="AU1315" s="149" t="s">
        <v>89</v>
      </c>
      <c r="AY1315" s="17" t="s">
        <v>156</v>
      </c>
      <c r="BE1315" s="150">
        <f>IF(N1315="základná",J1315,0)</f>
        <v>0</v>
      </c>
      <c r="BF1315" s="150">
        <f>IF(N1315="znížená",J1315,0)</f>
        <v>0</v>
      </c>
      <c r="BG1315" s="150">
        <f>IF(N1315="zákl. prenesená",J1315,0)</f>
        <v>0</v>
      </c>
      <c r="BH1315" s="150">
        <f>IF(N1315="zníž. prenesená",J1315,0)</f>
        <v>0</v>
      </c>
      <c r="BI1315" s="150">
        <f>IF(N1315="nulová",J1315,0)</f>
        <v>0</v>
      </c>
      <c r="BJ1315" s="17" t="s">
        <v>89</v>
      </c>
      <c r="BK1315" s="150">
        <f>ROUND(I1315*H1315,2)</f>
        <v>0</v>
      </c>
      <c r="BL1315" s="17" t="s">
        <v>403</v>
      </c>
      <c r="BM1315" s="149" t="s">
        <v>2829</v>
      </c>
    </row>
    <row r="1316" spans="2:65" s="11" customFormat="1">
      <c r="B1316" s="151"/>
      <c r="D1316" s="152" t="s">
        <v>160</v>
      </c>
      <c r="E1316" s="153" t="s">
        <v>1</v>
      </c>
      <c r="F1316" s="154" t="s">
        <v>2830</v>
      </c>
      <c r="H1316" s="153" t="s">
        <v>1</v>
      </c>
      <c r="I1316" s="155"/>
      <c r="L1316" s="151"/>
      <c r="M1316" s="156"/>
      <c r="T1316" s="157"/>
      <c r="AT1316" s="153" t="s">
        <v>160</v>
      </c>
      <c r="AU1316" s="153" t="s">
        <v>89</v>
      </c>
      <c r="AV1316" s="11" t="s">
        <v>82</v>
      </c>
      <c r="AW1316" s="11" t="s">
        <v>31</v>
      </c>
      <c r="AX1316" s="11" t="s">
        <v>76</v>
      </c>
      <c r="AY1316" s="153" t="s">
        <v>156</v>
      </c>
    </row>
    <row r="1317" spans="2:65" s="11" customFormat="1">
      <c r="B1317" s="151"/>
      <c r="D1317" s="152" t="s">
        <v>160</v>
      </c>
      <c r="E1317" s="153" t="s">
        <v>1</v>
      </c>
      <c r="F1317" s="154" t="s">
        <v>454</v>
      </c>
      <c r="H1317" s="153" t="s">
        <v>1</v>
      </c>
      <c r="I1317" s="155"/>
      <c r="L1317" s="151"/>
      <c r="M1317" s="156"/>
      <c r="T1317" s="157"/>
      <c r="AT1317" s="153" t="s">
        <v>160</v>
      </c>
      <c r="AU1317" s="153" t="s">
        <v>89</v>
      </c>
      <c r="AV1317" s="11" t="s">
        <v>82</v>
      </c>
      <c r="AW1317" s="11" t="s">
        <v>31</v>
      </c>
      <c r="AX1317" s="11" t="s">
        <v>76</v>
      </c>
      <c r="AY1317" s="153" t="s">
        <v>156</v>
      </c>
    </row>
    <row r="1318" spans="2:65" s="11" customFormat="1">
      <c r="B1318" s="151"/>
      <c r="D1318" s="152" t="s">
        <v>160</v>
      </c>
      <c r="E1318" s="153" t="s">
        <v>1</v>
      </c>
      <c r="F1318" s="154" t="s">
        <v>2831</v>
      </c>
      <c r="H1318" s="153" t="s">
        <v>1</v>
      </c>
      <c r="I1318" s="155"/>
      <c r="L1318" s="151"/>
      <c r="M1318" s="156"/>
      <c r="T1318" s="157"/>
      <c r="AT1318" s="153" t="s">
        <v>160</v>
      </c>
      <c r="AU1318" s="153" t="s">
        <v>89</v>
      </c>
      <c r="AV1318" s="11" t="s">
        <v>82</v>
      </c>
      <c r="AW1318" s="11" t="s">
        <v>31</v>
      </c>
      <c r="AX1318" s="11" t="s">
        <v>76</v>
      </c>
      <c r="AY1318" s="153" t="s">
        <v>156</v>
      </c>
    </row>
    <row r="1319" spans="2:65" s="12" customFormat="1">
      <c r="B1319" s="158"/>
      <c r="D1319" s="152" t="s">
        <v>160</v>
      </c>
      <c r="E1319" s="159" t="s">
        <v>1</v>
      </c>
      <c r="F1319" s="160" t="s">
        <v>2832</v>
      </c>
      <c r="H1319" s="161">
        <v>6.3</v>
      </c>
      <c r="I1319" s="162"/>
      <c r="L1319" s="158"/>
      <c r="M1319" s="163"/>
      <c r="T1319" s="164"/>
      <c r="AT1319" s="159" t="s">
        <v>160</v>
      </c>
      <c r="AU1319" s="159" t="s">
        <v>89</v>
      </c>
      <c r="AV1319" s="12" t="s">
        <v>89</v>
      </c>
      <c r="AW1319" s="12" t="s">
        <v>31</v>
      </c>
      <c r="AX1319" s="12" t="s">
        <v>76</v>
      </c>
      <c r="AY1319" s="159" t="s">
        <v>156</v>
      </c>
    </row>
    <row r="1320" spans="2:65" s="12" customFormat="1">
      <c r="B1320" s="158"/>
      <c r="D1320" s="152" t="s">
        <v>160</v>
      </c>
      <c r="E1320" s="159" t="s">
        <v>1</v>
      </c>
      <c r="F1320" s="160" t="s">
        <v>2833</v>
      </c>
      <c r="H1320" s="161">
        <v>1.75</v>
      </c>
      <c r="I1320" s="162"/>
      <c r="L1320" s="158"/>
      <c r="M1320" s="163"/>
      <c r="T1320" s="164"/>
      <c r="AT1320" s="159" t="s">
        <v>160</v>
      </c>
      <c r="AU1320" s="159" t="s">
        <v>89</v>
      </c>
      <c r="AV1320" s="12" t="s">
        <v>89</v>
      </c>
      <c r="AW1320" s="12" t="s">
        <v>31</v>
      </c>
      <c r="AX1320" s="12" t="s">
        <v>76</v>
      </c>
      <c r="AY1320" s="159" t="s">
        <v>156</v>
      </c>
    </row>
    <row r="1321" spans="2:65" s="12" customFormat="1">
      <c r="B1321" s="158"/>
      <c r="D1321" s="152" t="s">
        <v>160</v>
      </c>
      <c r="E1321" s="159" t="s">
        <v>1</v>
      </c>
      <c r="F1321" s="160" t="s">
        <v>2834</v>
      </c>
      <c r="H1321" s="161">
        <v>1.75</v>
      </c>
      <c r="I1321" s="162"/>
      <c r="L1321" s="158"/>
      <c r="M1321" s="163"/>
      <c r="T1321" s="164"/>
      <c r="AT1321" s="159" t="s">
        <v>160</v>
      </c>
      <c r="AU1321" s="159" t="s">
        <v>89</v>
      </c>
      <c r="AV1321" s="12" t="s">
        <v>89</v>
      </c>
      <c r="AW1321" s="12" t="s">
        <v>31</v>
      </c>
      <c r="AX1321" s="12" t="s">
        <v>76</v>
      </c>
      <c r="AY1321" s="159" t="s">
        <v>156</v>
      </c>
    </row>
    <row r="1322" spans="2:65" s="12" customFormat="1">
      <c r="B1322" s="158"/>
      <c r="D1322" s="152" t="s">
        <v>160</v>
      </c>
      <c r="E1322" s="159" t="s">
        <v>1</v>
      </c>
      <c r="F1322" s="160" t="s">
        <v>2835</v>
      </c>
      <c r="H1322" s="161">
        <v>3.4129999999999998</v>
      </c>
      <c r="I1322" s="162"/>
      <c r="L1322" s="158"/>
      <c r="M1322" s="163"/>
      <c r="T1322" s="164"/>
      <c r="AT1322" s="159" t="s">
        <v>160</v>
      </c>
      <c r="AU1322" s="159" t="s">
        <v>89</v>
      </c>
      <c r="AV1322" s="12" t="s">
        <v>89</v>
      </c>
      <c r="AW1322" s="12" t="s">
        <v>31</v>
      </c>
      <c r="AX1322" s="12" t="s">
        <v>76</v>
      </c>
      <c r="AY1322" s="159" t="s">
        <v>156</v>
      </c>
    </row>
    <row r="1323" spans="2:65" s="12" customFormat="1">
      <c r="B1323" s="158"/>
      <c r="D1323" s="152" t="s">
        <v>160</v>
      </c>
      <c r="E1323" s="159" t="s">
        <v>1</v>
      </c>
      <c r="F1323" s="160" t="s">
        <v>2836</v>
      </c>
      <c r="H1323" s="161">
        <v>3.4129999999999998</v>
      </c>
      <c r="I1323" s="162"/>
      <c r="L1323" s="158"/>
      <c r="M1323" s="163"/>
      <c r="T1323" s="164"/>
      <c r="AT1323" s="159" t="s">
        <v>160</v>
      </c>
      <c r="AU1323" s="159" t="s">
        <v>89</v>
      </c>
      <c r="AV1323" s="12" t="s">
        <v>89</v>
      </c>
      <c r="AW1323" s="12" t="s">
        <v>31</v>
      </c>
      <c r="AX1323" s="12" t="s">
        <v>76</v>
      </c>
      <c r="AY1323" s="159" t="s">
        <v>156</v>
      </c>
    </row>
    <row r="1324" spans="2:65" s="12" customFormat="1">
      <c r="B1324" s="158"/>
      <c r="D1324" s="152" t="s">
        <v>160</v>
      </c>
      <c r="E1324" s="159" t="s">
        <v>1</v>
      </c>
      <c r="F1324" s="160" t="s">
        <v>2837</v>
      </c>
      <c r="H1324" s="161">
        <v>3.9550000000000001</v>
      </c>
      <c r="I1324" s="162"/>
      <c r="L1324" s="158"/>
      <c r="M1324" s="163"/>
      <c r="T1324" s="164"/>
      <c r="AT1324" s="159" t="s">
        <v>160</v>
      </c>
      <c r="AU1324" s="159" t="s">
        <v>89</v>
      </c>
      <c r="AV1324" s="12" t="s">
        <v>89</v>
      </c>
      <c r="AW1324" s="12" t="s">
        <v>31</v>
      </c>
      <c r="AX1324" s="12" t="s">
        <v>76</v>
      </c>
      <c r="AY1324" s="159" t="s">
        <v>156</v>
      </c>
    </row>
    <row r="1325" spans="2:65" s="15" customFormat="1">
      <c r="B1325" s="193"/>
      <c r="D1325" s="152" t="s">
        <v>160</v>
      </c>
      <c r="E1325" s="194" t="s">
        <v>1</v>
      </c>
      <c r="F1325" s="195" t="s">
        <v>1693</v>
      </c>
      <c r="H1325" s="196">
        <v>20.581</v>
      </c>
      <c r="I1325" s="197"/>
      <c r="L1325" s="193"/>
      <c r="M1325" s="198"/>
      <c r="T1325" s="199"/>
      <c r="AT1325" s="194" t="s">
        <v>160</v>
      </c>
      <c r="AU1325" s="194" t="s">
        <v>89</v>
      </c>
      <c r="AV1325" s="15" t="s">
        <v>163</v>
      </c>
      <c r="AW1325" s="15" t="s">
        <v>31</v>
      </c>
      <c r="AX1325" s="15" t="s">
        <v>76</v>
      </c>
      <c r="AY1325" s="194" t="s">
        <v>156</v>
      </c>
    </row>
    <row r="1326" spans="2:65" s="11" customFormat="1">
      <c r="B1326" s="151"/>
      <c r="D1326" s="152" t="s">
        <v>160</v>
      </c>
      <c r="E1326" s="153" t="s">
        <v>1</v>
      </c>
      <c r="F1326" s="154" t="s">
        <v>2838</v>
      </c>
      <c r="H1326" s="153" t="s">
        <v>1</v>
      </c>
      <c r="I1326" s="155"/>
      <c r="L1326" s="151"/>
      <c r="M1326" s="156"/>
      <c r="T1326" s="157"/>
      <c r="AT1326" s="153" t="s">
        <v>160</v>
      </c>
      <c r="AU1326" s="153" t="s">
        <v>89</v>
      </c>
      <c r="AV1326" s="11" t="s">
        <v>82</v>
      </c>
      <c r="AW1326" s="11" t="s">
        <v>31</v>
      </c>
      <c r="AX1326" s="11" t="s">
        <v>76</v>
      </c>
      <c r="AY1326" s="153" t="s">
        <v>156</v>
      </c>
    </row>
    <row r="1327" spans="2:65" s="11" customFormat="1">
      <c r="B1327" s="151"/>
      <c r="D1327" s="152" t="s">
        <v>160</v>
      </c>
      <c r="E1327" s="153" t="s">
        <v>1</v>
      </c>
      <c r="F1327" s="154" t="s">
        <v>526</v>
      </c>
      <c r="H1327" s="153" t="s">
        <v>1</v>
      </c>
      <c r="I1327" s="155"/>
      <c r="L1327" s="151"/>
      <c r="M1327" s="156"/>
      <c r="T1327" s="157"/>
      <c r="AT1327" s="153" t="s">
        <v>160</v>
      </c>
      <c r="AU1327" s="153" t="s">
        <v>89</v>
      </c>
      <c r="AV1327" s="11" t="s">
        <v>82</v>
      </c>
      <c r="AW1327" s="11" t="s">
        <v>31</v>
      </c>
      <c r="AX1327" s="11" t="s">
        <v>76</v>
      </c>
      <c r="AY1327" s="153" t="s">
        <v>156</v>
      </c>
    </row>
    <row r="1328" spans="2:65" s="12" customFormat="1">
      <c r="B1328" s="158"/>
      <c r="D1328" s="152" t="s">
        <v>160</v>
      </c>
      <c r="E1328" s="159" t="s">
        <v>1</v>
      </c>
      <c r="F1328" s="160" t="s">
        <v>2839</v>
      </c>
      <c r="H1328" s="161">
        <v>1.75</v>
      </c>
      <c r="I1328" s="162"/>
      <c r="L1328" s="158"/>
      <c r="M1328" s="163"/>
      <c r="T1328" s="164"/>
      <c r="AT1328" s="159" t="s">
        <v>160</v>
      </c>
      <c r="AU1328" s="159" t="s">
        <v>89</v>
      </c>
      <c r="AV1328" s="12" t="s">
        <v>89</v>
      </c>
      <c r="AW1328" s="12" t="s">
        <v>31</v>
      </c>
      <c r="AX1328" s="12" t="s">
        <v>76</v>
      </c>
      <c r="AY1328" s="159" t="s">
        <v>156</v>
      </c>
    </row>
    <row r="1329" spans="2:51" s="12" customFormat="1">
      <c r="B1329" s="158"/>
      <c r="D1329" s="152" t="s">
        <v>160</v>
      </c>
      <c r="E1329" s="159" t="s">
        <v>1</v>
      </c>
      <c r="F1329" s="160" t="s">
        <v>2840</v>
      </c>
      <c r="H1329" s="161">
        <v>7.35</v>
      </c>
      <c r="I1329" s="162"/>
      <c r="L1329" s="158"/>
      <c r="M1329" s="163"/>
      <c r="T1329" s="164"/>
      <c r="AT1329" s="159" t="s">
        <v>160</v>
      </c>
      <c r="AU1329" s="159" t="s">
        <v>89</v>
      </c>
      <c r="AV1329" s="12" t="s">
        <v>89</v>
      </c>
      <c r="AW1329" s="12" t="s">
        <v>31</v>
      </c>
      <c r="AX1329" s="12" t="s">
        <v>76</v>
      </c>
      <c r="AY1329" s="159" t="s">
        <v>156</v>
      </c>
    </row>
    <row r="1330" spans="2:51" s="12" customFormat="1">
      <c r="B1330" s="158"/>
      <c r="D1330" s="152" t="s">
        <v>160</v>
      </c>
      <c r="E1330" s="159" t="s">
        <v>1</v>
      </c>
      <c r="F1330" s="160" t="s">
        <v>2841</v>
      </c>
      <c r="H1330" s="161">
        <v>1.75</v>
      </c>
      <c r="I1330" s="162"/>
      <c r="L1330" s="158"/>
      <c r="M1330" s="163"/>
      <c r="T1330" s="164"/>
      <c r="AT1330" s="159" t="s">
        <v>160</v>
      </c>
      <c r="AU1330" s="159" t="s">
        <v>89</v>
      </c>
      <c r="AV1330" s="12" t="s">
        <v>89</v>
      </c>
      <c r="AW1330" s="12" t="s">
        <v>31</v>
      </c>
      <c r="AX1330" s="12" t="s">
        <v>76</v>
      </c>
      <c r="AY1330" s="159" t="s">
        <v>156</v>
      </c>
    </row>
    <row r="1331" spans="2:51" s="12" customFormat="1">
      <c r="B1331" s="158"/>
      <c r="D1331" s="152" t="s">
        <v>160</v>
      </c>
      <c r="E1331" s="159" t="s">
        <v>1</v>
      </c>
      <c r="F1331" s="160" t="s">
        <v>2842</v>
      </c>
      <c r="H1331" s="161">
        <v>3.4129999999999998</v>
      </c>
      <c r="I1331" s="162"/>
      <c r="L1331" s="158"/>
      <c r="M1331" s="163"/>
      <c r="T1331" s="164"/>
      <c r="AT1331" s="159" t="s">
        <v>160</v>
      </c>
      <c r="AU1331" s="159" t="s">
        <v>89</v>
      </c>
      <c r="AV1331" s="12" t="s">
        <v>89</v>
      </c>
      <c r="AW1331" s="12" t="s">
        <v>31</v>
      </c>
      <c r="AX1331" s="12" t="s">
        <v>76</v>
      </c>
      <c r="AY1331" s="159" t="s">
        <v>156</v>
      </c>
    </row>
    <row r="1332" spans="2:51" s="12" customFormat="1">
      <c r="B1332" s="158"/>
      <c r="D1332" s="152" t="s">
        <v>160</v>
      </c>
      <c r="E1332" s="159" t="s">
        <v>1</v>
      </c>
      <c r="F1332" s="160" t="s">
        <v>2843</v>
      </c>
      <c r="H1332" s="161">
        <v>3.4129999999999998</v>
      </c>
      <c r="I1332" s="162"/>
      <c r="L1332" s="158"/>
      <c r="M1332" s="163"/>
      <c r="T1332" s="164"/>
      <c r="AT1332" s="159" t="s">
        <v>160</v>
      </c>
      <c r="AU1332" s="159" t="s">
        <v>89</v>
      </c>
      <c r="AV1332" s="12" t="s">
        <v>89</v>
      </c>
      <c r="AW1332" s="12" t="s">
        <v>31</v>
      </c>
      <c r="AX1332" s="12" t="s">
        <v>76</v>
      </c>
      <c r="AY1332" s="159" t="s">
        <v>156</v>
      </c>
    </row>
    <row r="1333" spans="2:51" s="12" customFormat="1">
      <c r="B1333" s="158"/>
      <c r="D1333" s="152" t="s">
        <v>160</v>
      </c>
      <c r="E1333" s="159" t="s">
        <v>1</v>
      </c>
      <c r="F1333" s="160" t="s">
        <v>2844</v>
      </c>
      <c r="H1333" s="161">
        <v>1.4</v>
      </c>
      <c r="I1333" s="162"/>
      <c r="L1333" s="158"/>
      <c r="M1333" s="163"/>
      <c r="T1333" s="164"/>
      <c r="AT1333" s="159" t="s">
        <v>160</v>
      </c>
      <c r="AU1333" s="159" t="s">
        <v>89</v>
      </c>
      <c r="AV1333" s="12" t="s">
        <v>89</v>
      </c>
      <c r="AW1333" s="12" t="s">
        <v>31</v>
      </c>
      <c r="AX1333" s="12" t="s">
        <v>76</v>
      </c>
      <c r="AY1333" s="159" t="s">
        <v>156</v>
      </c>
    </row>
    <row r="1334" spans="2:51" s="12" customFormat="1">
      <c r="B1334" s="158"/>
      <c r="D1334" s="152" t="s">
        <v>160</v>
      </c>
      <c r="E1334" s="159" t="s">
        <v>1</v>
      </c>
      <c r="F1334" s="160" t="s">
        <v>2845</v>
      </c>
      <c r="H1334" s="161">
        <v>2.38</v>
      </c>
      <c r="I1334" s="162"/>
      <c r="L1334" s="158"/>
      <c r="M1334" s="163"/>
      <c r="T1334" s="164"/>
      <c r="AT1334" s="159" t="s">
        <v>160</v>
      </c>
      <c r="AU1334" s="159" t="s">
        <v>89</v>
      </c>
      <c r="AV1334" s="12" t="s">
        <v>89</v>
      </c>
      <c r="AW1334" s="12" t="s">
        <v>31</v>
      </c>
      <c r="AX1334" s="12" t="s">
        <v>76</v>
      </c>
      <c r="AY1334" s="159" t="s">
        <v>156</v>
      </c>
    </row>
    <row r="1335" spans="2:51" s="12" customFormat="1">
      <c r="B1335" s="158"/>
      <c r="D1335" s="152" t="s">
        <v>160</v>
      </c>
      <c r="E1335" s="159" t="s">
        <v>1</v>
      </c>
      <c r="F1335" s="160" t="s">
        <v>2846</v>
      </c>
      <c r="H1335" s="161">
        <v>1.95</v>
      </c>
      <c r="I1335" s="162"/>
      <c r="L1335" s="158"/>
      <c r="M1335" s="163"/>
      <c r="T1335" s="164"/>
      <c r="AT1335" s="159" t="s">
        <v>160</v>
      </c>
      <c r="AU1335" s="159" t="s">
        <v>89</v>
      </c>
      <c r="AV1335" s="12" t="s">
        <v>89</v>
      </c>
      <c r="AW1335" s="12" t="s">
        <v>31</v>
      </c>
      <c r="AX1335" s="12" t="s">
        <v>76</v>
      </c>
      <c r="AY1335" s="159" t="s">
        <v>156</v>
      </c>
    </row>
    <row r="1336" spans="2:51" s="12" customFormat="1">
      <c r="B1336" s="158"/>
      <c r="D1336" s="152" t="s">
        <v>160</v>
      </c>
      <c r="E1336" s="159" t="s">
        <v>1</v>
      </c>
      <c r="F1336" s="160" t="s">
        <v>2847</v>
      </c>
      <c r="H1336" s="161">
        <v>5.85</v>
      </c>
      <c r="I1336" s="162"/>
      <c r="L1336" s="158"/>
      <c r="M1336" s="163"/>
      <c r="T1336" s="164"/>
      <c r="AT1336" s="159" t="s">
        <v>160</v>
      </c>
      <c r="AU1336" s="159" t="s">
        <v>89</v>
      </c>
      <c r="AV1336" s="12" t="s">
        <v>89</v>
      </c>
      <c r="AW1336" s="12" t="s">
        <v>31</v>
      </c>
      <c r="AX1336" s="12" t="s">
        <v>76</v>
      </c>
      <c r="AY1336" s="159" t="s">
        <v>156</v>
      </c>
    </row>
    <row r="1337" spans="2:51" s="12" customFormat="1">
      <c r="B1337" s="158"/>
      <c r="D1337" s="152" t="s">
        <v>160</v>
      </c>
      <c r="E1337" s="159" t="s">
        <v>1</v>
      </c>
      <c r="F1337" s="160" t="s">
        <v>2848</v>
      </c>
      <c r="H1337" s="161">
        <v>1.26</v>
      </c>
      <c r="I1337" s="162"/>
      <c r="L1337" s="158"/>
      <c r="M1337" s="163"/>
      <c r="T1337" s="164"/>
      <c r="AT1337" s="159" t="s">
        <v>160</v>
      </c>
      <c r="AU1337" s="159" t="s">
        <v>89</v>
      </c>
      <c r="AV1337" s="12" t="s">
        <v>89</v>
      </c>
      <c r="AW1337" s="12" t="s">
        <v>31</v>
      </c>
      <c r="AX1337" s="12" t="s">
        <v>76</v>
      </c>
      <c r="AY1337" s="159" t="s">
        <v>156</v>
      </c>
    </row>
    <row r="1338" spans="2:51" s="12" customFormat="1">
      <c r="B1338" s="158"/>
      <c r="D1338" s="152" t="s">
        <v>160</v>
      </c>
      <c r="E1338" s="159" t="s">
        <v>1</v>
      </c>
      <c r="F1338" s="160" t="s">
        <v>2849</v>
      </c>
      <c r="H1338" s="161">
        <v>1.26</v>
      </c>
      <c r="I1338" s="162"/>
      <c r="L1338" s="158"/>
      <c r="M1338" s="163"/>
      <c r="T1338" s="164"/>
      <c r="AT1338" s="159" t="s">
        <v>160</v>
      </c>
      <c r="AU1338" s="159" t="s">
        <v>89</v>
      </c>
      <c r="AV1338" s="12" t="s">
        <v>89</v>
      </c>
      <c r="AW1338" s="12" t="s">
        <v>31</v>
      </c>
      <c r="AX1338" s="12" t="s">
        <v>76</v>
      </c>
      <c r="AY1338" s="159" t="s">
        <v>156</v>
      </c>
    </row>
    <row r="1339" spans="2:51" s="15" customFormat="1">
      <c r="B1339" s="193"/>
      <c r="D1339" s="152" t="s">
        <v>160</v>
      </c>
      <c r="E1339" s="194" t="s">
        <v>1</v>
      </c>
      <c r="F1339" s="195" t="s">
        <v>1694</v>
      </c>
      <c r="H1339" s="196">
        <v>31.776</v>
      </c>
      <c r="I1339" s="197"/>
      <c r="L1339" s="193"/>
      <c r="M1339" s="198"/>
      <c r="T1339" s="199"/>
      <c r="AT1339" s="194" t="s">
        <v>160</v>
      </c>
      <c r="AU1339" s="194" t="s">
        <v>89</v>
      </c>
      <c r="AV1339" s="15" t="s">
        <v>163</v>
      </c>
      <c r="AW1339" s="15" t="s">
        <v>31</v>
      </c>
      <c r="AX1339" s="15" t="s">
        <v>76</v>
      </c>
      <c r="AY1339" s="194" t="s">
        <v>156</v>
      </c>
    </row>
    <row r="1340" spans="2:51" s="11" customFormat="1">
      <c r="B1340" s="151"/>
      <c r="D1340" s="152" t="s">
        <v>160</v>
      </c>
      <c r="E1340" s="153" t="s">
        <v>1</v>
      </c>
      <c r="F1340" s="154" t="s">
        <v>478</v>
      </c>
      <c r="H1340" s="153" t="s">
        <v>1</v>
      </c>
      <c r="I1340" s="155"/>
      <c r="L1340" s="151"/>
      <c r="M1340" s="156"/>
      <c r="T1340" s="157"/>
      <c r="AT1340" s="153" t="s">
        <v>160</v>
      </c>
      <c r="AU1340" s="153" t="s">
        <v>89</v>
      </c>
      <c r="AV1340" s="11" t="s">
        <v>82</v>
      </c>
      <c r="AW1340" s="11" t="s">
        <v>31</v>
      </c>
      <c r="AX1340" s="11" t="s">
        <v>76</v>
      </c>
      <c r="AY1340" s="153" t="s">
        <v>156</v>
      </c>
    </row>
    <row r="1341" spans="2:51" s="12" customFormat="1">
      <c r="B1341" s="158"/>
      <c r="D1341" s="152" t="s">
        <v>160</v>
      </c>
      <c r="E1341" s="159" t="s">
        <v>1</v>
      </c>
      <c r="F1341" s="160" t="s">
        <v>2850</v>
      </c>
      <c r="H1341" s="161">
        <v>1.75</v>
      </c>
      <c r="I1341" s="162"/>
      <c r="L1341" s="158"/>
      <c r="M1341" s="163"/>
      <c r="T1341" s="164"/>
      <c r="AT1341" s="159" t="s">
        <v>160</v>
      </c>
      <c r="AU1341" s="159" t="s">
        <v>89</v>
      </c>
      <c r="AV1341" s="12" t="s">
        <v>89</v>
      </c>
      <c r="AW1341" s="12" t="s">
        <v>31</v>
      </c>
      <c r="AX1341" s="12" t="s">
        <v>76</v>
      </c>
      <c r="AY1341" s="159" t="s">
        <v>156</v>
      </c>
    </row>
    <row r="1342" spans="2:51" s="12" customFormat="1">
      <c r="B1342" s="158"/>
      <c r="D1342" s="152" t="s">
        <v>160</v>
      </c>
      <c r="E1342" s="159" t="s">
        <v>1</v>
      </c>
      <c r="F1342" s="160" t="s">
        <v>2851</v>
      </c>
      <c r="H1342" s="161">
        <v>7.28</v>
      </c>
      <c r="I1342" s="162"/>
      <c r="L1342" s="158"/>
      <c r="M1342" s="163"/>
      <c r="T1342" s="164"/>
      <c r="AT1342" s="159" t="s">
        <v>160</v>
      </c>
      <c r="AU1342" s="159" t="s">
        <v>89</v>
      </c>
      <c r="AV1342" s="12" t="s">
        <v>89</v>
      </c>
      <c r="AW1342" s="12" t="s">
        <v>31</v>
      </c>
      <c r="AX1342" s="12" t="s">
        <v>76</v>
      </c>
      <c r="AY1342" s="159" t="s">
        <v>156</v>
      </c>
    </row>
    <row r="1343" spans="2:51" s="12" customFormat="1">
      <c r="B1343" s="158"/>
      <c r="D1343" s="152" t="s">
        <v>160</v>
      </c>
      <c r="E1343" s="159" t="s">
        <v>1</v>
      </c>
      <c r="F1343" s="160" t="s">
        <v>2852</v>
      </c>
      <c r="H1343" s="161">
        <v>3.4129999999999998</v>
      </c>
      <c r="I1343" s="162"/>
      <c r="L1343" s="158"/>
      <c r="M1343" s="163"/>
      <c r="T1343" s="164"/>
      <c r="AT1343" s="159" t="s">
        <v>160</v>
      </c>
      <c r="AU1343" s="159" t="s">
        <v>89</v>
      </c>
      <c r="AV1343" s="12" t="s">
        <v>89</v>
      </c>
      <c r="AW1343" s="12" t="s">
        <v>31</v>
      </c>
      <c r="AX1343" s="12" t="s">
        <v>76</v>
      </c>
      <c r="AY1343" s="159" t="s">
        <v>156</v>
      </c>
    </row>
    <row r="1344" spans="2:51" s="12" customFormat="1">
      <c r="B1344" s="158"/>
      <c r="D1344" s="152" t="s">
        <v>160</v>
      </c>
      <c r="E1344" s="159" t="s">
        <v>1</v>
      </c>
      <c r="F1344" s="160" t="s">
        <v>2853</v>
      </c>
      <c r="H1344" s="161">
        <v>3.4129999999999998</v>
      </c>
      <c r="I1344" s="162"/>
      <c r="L1344" s="158"/>
      <c r="M1344" s="163"/>
      <c r="T1344" s="164"/>
      <c r="AT1344" s="159" t="s">
        <v>160</v>
      </c>
      <c r="AU1344" s="159" t="s">
        <v>89</v>
      </c>
      <c r="AV1344" s="12" t="s">
        <v>89</v>
      </c>
      <c r="AW1344" s="12" t="s">
        <v>31</v>
      </c>
      <c r="AX1344" s="12" t="s">
        <v>76</v>
      </c>
      <c r="AY1344" s="159" t="s">
        <v>156</v>
      </c>
    </row>
    <row r="1345" spans="2:65" s="12" customFormat="1">
      <c r="B1345" s="158"/>
      <c r="D1345" s="152" t="s">
        <v>160</v>
      </c>
      <c r="E1345" s="159" t="s">
        <v>1</v>
      </c>
      <c r="F1345" s="160" t="s">
        <v>2854</v>
      </c>
      <c r="H1345" s="161">
        <v>4.2</v>
      </c>
      <c r="I1345" s="162"/>
      <c r="L1345" s="158"/>
      <c r="M1345" s="163"/>
      <c r="T1345" s="164"/>
      <c r="AT1345" s="159" t="s">
        <v>160</v>
      </c>
      <c r="AU1345" s="159" t="s">
        <v>89</v>
      </c>
      <c r="AV1345" s="12" t="s">
        <v>89</v>
      </c>
      <c r="AW1345" s="12" t="s">
        <v>31</v>
      </c>
      <c r="AX1345" s="12" t="s">
        <v>76</v>
      </c>
      <c r="AY1345" s="159" t="s">
        <v>156</v>
      </c>
    </row>
    <row r="1346" spans="2:65" s="15" customFormat="1">
      <c r="B1346" s="193"/>
      <c r="D1346" s="152" t="s">
        <v>160</v>
      </c>
      <c r="E1346" s="194" t="s">
        <v>1</v>
      </c>
      <c r="F1346" s="195" t="s">
        <v>1695</v>
      </c>
      <c r="H1346" s="196">
        <v>20.056000000000001</v>
      </c>
      <c r="I1346" s="197"/>
      <c r="L1346" s="193"/>
      <c r="M1346" s="198"/>
      <c r="T1346" s="199"/>
      <c r="AT1346" s="194" t="s">
        <v>160</v>
      </c>
      <c r="AU1346" s="194" t="s">
        <v>89</v>
      </c>
      <c r="AV1346" s="15" t="s">
        <v>163</v>
      </c>
      <c r="AW1346" s="15" t="s">
        <v>31</v>
      </c>
      <c r="AX1346" s="15" t="s">
        <v>76</v>
      </c>
      <c r="AY1346" s="194" t="s">
        <v>156</v>
      </c>
    </row>
    <row r="1347" spans="2:65" s="12" customFormat="1">
      <c r="B1347" s="158"/>
      <c r="D1347" s="152" t="s">
        <v>160</v>
      </c>
      <c r="E1347" s="159" t="s">
        <v>1</v>
      </c>
      <c r="F1347" s="160" t="s">
        <v>2855</v>
      </c>
      <c r="H1347" s="161">
        <v>0.58699999999999997</v>
      </c>
      <c r="I1347" s="162"/>
      <c r="L1347" s="158"/>
      <c r="M1347" s="163"/>
      <c r="T1347" s="164"/>
      <c r="AT1347" s="159" t="s">
        <v>160</v>
      </c>
      <c r="AU1347" s="159" t="s">
        <v>89</v>
      </c>
      <c r="AV1347" s="12" t="s">
        <v>89</v>
      </c>
      <c r="AW1347" s="12" t="s">
        <v>31</v>
      </c>
      <c r="AX1347" s="12" t="s">
        <v>76</v>
      </c>
      <c r="AY1347" s="159" t="s">
        <v>156</v>
      </c>
    </row>
    <row r="1348" spans="2:65" s="13" customFormat="1">
      <c r="B1348" s="165"/>
      <c r="D1348" s="152" t="s">
        <v>160</v>
      </c>
      <c r="E1348" s="166" t="s">
        <v>2856</v>
      </c>
      <c r="F1348" s="167" t="s">
        <v>161</v>
      </c>
      <c r="H1348" s="168">
        <v>73</v>
      </c>
      <c r="I1348" s="169"/>
      <c r="L1348" s="165"/>
      <c r="M1348" s="170"/>
      <c r="T1348" s="171"/>
      <c r="AT1348" s="166" t="s">
        <v>160</v>
      </c>
      <c r="AU1348" s="166" t="s">
        <v>89</v>
      </c>
      <c r="AV1348" s="13" t="s">
        <v>155</v>
      </c>
      <c r="AW1348" s="13" t="s">
        <v>31</v>
      </c>
      <c r="AX1348" s="13" t="s">
        <v>82</v>
      </c>
      <c r="AY1348" s="166" t="s">
        <v>156</v>
      </c>
    </row>
    <row r="1349" spans="2:65" s="1" customFormat="1" ht="66.75" customHeight="1">
      <c r="B1349" s="136"/>
      <c r="C1349" s="278" t="s">
        <v>1461</v>
      </c>
      <c r="D1349" s="278" t="s">
        <v>157</v>
      </c>
      <c r="E1349" s="279" t="s">
        <v>2857</v>
      </c>
      <c r="F1349" s="283" t="s">
        <v>2858</v>
      </c>
      <c r="G1349" s="140" t="s">
        <v>178</v>
      </c>
      <c r="H1349" s="141">
        <v>55</v>
      </c>
      <c r="I1349" s="142"/>
      <c r="J1349" s="143">
        <v>0</v>
      </c>
      <c r="K1349" s="144"/>
      <c r="L1349" s="32"/>
      <c r="M1349" s="145" t="s">
        <v>1</v>
      </c>
      <c r="N1349" s="146" t="s">
        <v>42</v>
      </c>
      <c r="P1349" s="147">
        <f>O1349*H1349</f>
        <v>0</v>
      </c>
      <c r="Q1349" s="147">
        <v>2.2009999999999998E-2</v>
      </c>
      <c r="R1349" s="147">
        <f>Q1349*H1349</f>
        <v>1.21055</v>
      </c>
      <c r="S1349" s="147">
        <v>0</v>
      </c>
      <c r="T1349" s="148">
        <f>S1349*H1349</f>
        <v>0</v>
      </c>
      <c r="AR1349" s="149" t="s">
        <v>403</v>
      </c>
      <c r="AT1349" s="149" t="s">
        <v>157</v>
      </c>
      <c r="AU1349" s="149" t="s">
        <v>89</v>
      </c>
      <c r="AY1349" s="17" t="s">
        <v>156</v>
      </c>
      <c r="BE1349" s="150">
        <f>IF(N1349="základná",J1349,0)</f>
        <v>0</v>
      </c>
      <c r="BF1349" s="150">
        <f>IF(N1349="znížená",J1349,0)</f>
        <v>0</v>
      </c>
      <c r="BG1349" s="150">
        <f>IF(N1349="zákl. prenesená",J1349,0)</f>
        <v>0</v>
      </c>
      <c r="BH1349" s="150">
        <f>IF(N1349="zníž. prenesená",J1349,0)</f>
        <v>0</v>
      </c>
      <c r="BI1349" s="150">
        <f>IF(N1349="nulová",J1349,0)</f>
        <v>0</v>
      </c>
      <c r="BJ1349" s="17" t="s">
        <v>89</v>
      </c>
      <c r="BK1349" s="150">
        <f>ROUND(I1349*H1349,2)</f>
        <v>0</v>
      </c>
      <c r="BL1349" s="17" t="s">
        <v>403</v>
      </c>
      <c r="BM1349" s="149" t="s">
        <v>2859</v>
      </c>
    </row>
    <row r="1350" spans="2:65" s="11" customFormat="1">
      <c r="B1350" s="151"/>
      <c r="D1350" s="152" t="s">
        <v>160</v>
      </c>
      <c r="E1350" s="153" t="s">
        <v>1</v>
      </c>
      <c r="F1350" s="154" t="s">
        <v>2860</v>
      </c>
      <c r="H1350" s="153" t="s">
        <v>1</v>
      </c>
      <c r="I1350" s="155"/>
      <c r="L1350" s="151"/>
      <c r="M1350" s="156"/>
      <c r="T1350" s="157"/>
      <c r="AT1350" s="153" t="s">
        <v>160</v>
      </c>
      <c r="AU1350" s="153" t="s">
        <v>89</v>
      </c>
      <c r="AV1350" s="11" t="s">
        <v>82</v>
      </c>
      <c r="AW1350" s="11" t="s">
        <v>31</v>
      </c>
      <c r="AX1350" s="11" t="s">
        <v>76</v>
      </c>
      <c r="AY1350" s="153" t="s">
        <v>156</v>
      </c>
    </row>
    <row r="1351" spans="2:65" s="12" customFormat="1">
      <c r="B1351" s="158"/>
      <c r="D1351" s="152" t="s">
        <v>160</v>
      </c>
      <c r="E1351" s="159" t="s">
        <v>1</v>
      </c>
      <c r="F1351" s="160" t="s">
        <v>2861</v>
      </c>
      <c r="H1351" s="161">
        <v>2.1349999999999998</v>
      </c>
      <c r="I1351" s="162"/>
      <c r="L1351" s="158"/>
      <c r="M1351" s="163"/>
      <c r="T1351" s="164"/>
      <c r="AT1351" s="159" t="s">
        <v>160</v>
      </c>
      <c r="AU1351" s="159" t="s">
        <v>89</v>
      </c>
      <c r="AV1351" s="12" t="s">
        <v>89</v>
      </c>
      <c r="AW1351" s="12" t="s">
        <v>31</v>
      </c>
      <c r="AX1351" s="12" t="s">
        <v>76</v>
      </c>
      <c r="AY1351" s="159" t="s">
        <v>156</v>
      </c>
    </row>
    <row r="1352" spans="2:65" s="12" customFormat="1">
      <c r="B1352" s="158"/>
      <c r="D1352" s="152" t="s">
        <v>160</v>
      </c>
      <c r="E1352" s="159" t="s">
        <v>1</v>
      </c>
      <c r="F1352" s="160" t="s">
        <v>2862</v>
      </c>
      <c r="H1352" s="161">
        <v>9.3409999999999993</v>
      </c>
      <c r="I1352" s="162"/>
      <c r="L1352" s="158"/>
      <c r="M1352" s="163"/>
      <c r="T1352" s="164"/>
      <c r="AT1352" s="159" t="s">
        <v>160</v>
      </c>
      <c r="AU1352" s="159" t="s">
        <v>89</v>
      </c>
      <c r="AV1352" s="12" t="s">
        <v>89</v>
      </c>
      <c r="AW1352" s="12" t="s">
        <v>31</v>
      </c>
      <c r="AX1352" s="12" t="s">
        <v>76</v>
      </c>
      <c r="AY1352" s="159" t="s">
        <v>156</v>
      </c>
    </row>
    <row r="1353" spans="2:65" s="12" customFormat="1">
      <c r="B1353" s="158"/>
      <c r="D1353" s="152" t="s">
        <v>160</v>
      </c>
      <c r="E1353" s="159" t="s">
        <v>1</v>
      </c>
      <c r="F1353" s="160" t="s">
        <v>2863</v>
      </c>
      <c r="H1353" s="161">
        <v>6.6</v>
      </c>
      <c r="I1353" s="162"/>
      <c r="L1353" s="158"/>
      <c r="M1353" s="163"/>
      <c r="T1353" s="164"/>
      <c r="AT1353" s="159" t="s">
        <v>160</v>
      </c>
      <c r="AU1353" s="159" t="s">
        <v>89</v>
      </c>
      <c r="AV1353" s="12" t="s">
        <v>89</v>
      </c>
      <c r="AW1353" s="12" t="s">
        <v>31</v>
      </c>
      <c r="AX1353" s="12" t="s">
        <v>76</v>
      </c>
      <c r="AY1353" s="159" t="s">
        <v>156</v>
      </c>
    </row>
    <row r="1354" spans="2:65" s="15" customFormat="1">
      <c r="B1354" s="193"/>
      <c r="D1354" s="152" t="s">
        <v>160</v>
      </c>
      <c r="E1354" s="194" t="s">
        <v>1</v>
      </c>
      <c r="F1354" s="195" t="s">
        <v>2864</v>
      </c>
      <c r="H1354" s="196">
        <v>18.076000000000001</v>
      </c>
      <c r="I1354" s="197"/>
      <c r="L1354" s="193"/>
      <c r="M1354" s="198"/>
      <c r="T1354" s="199"/>
      <c r="AT1354" s="194" t="s">
        <v>160</v>
      </c>
      <c r="AU1354" s="194" t="s">
        <v>89</v>
      </c>
      <c r="AV1354" s="15" t="s">
        <v>163</v>
      </c>
      <c r="AW1354" s="15" t="s">
        <v>31</v>
      </c>
      <c r="AX1354" s="15" t="s">
        <v>76</v>
      </c>
      <c r="AY1354" s="194" t="s">
        <v>156</v>
      </c>
    </row>
    <row r="1355" spans="2:65" s="11" customFormat="1">
      <c r="B1355" s="151"/>
      <c r="D1355" s="152" t="s">
        <v>160</v>
      </c>
      <c r="E1355" s="153" t="s">
        <v>1</v>
      </c>
      <c r="F1355" s="154" t="s">
        <v>2860</v>
      </c>
      <c r="H1355" s="153" t="s">
        <v>1</v>
      </c>
      <c r="I1355" s="155"/>
      <c r="L1355" s="151"/>
      <c r="M1355" s="156"/>
      <c r="T1355" s="157"/>
      <c r="AT1355" s="153" t="s">
        <v>160</v>
      </c>
      <c r="AU1355" s="153" t="s">
        <v>89</v>
      </c>
      <c r="AV1355" s="11" t="s">
        <v>82</v>
      </c>
      <c r="AW1355" s="11" t="s">
        <v>31</v>
      </c>
      <c r="AX1355" s="11" t="s">
        <v>76</v>
      </c>
      <c r="AY1355" s="153" t="s">
        <v>156</v>
      </c>
    </row>
    <row r="1356" spans="2:65" s="11" customFormat="1">
      <c r="B1356" s="151"/>
      <c r="D1356" s="152" t="s">
        <v>160</v>
      </c>
      <c r="E1356" s="153" t="s">
        <v>1</v>
      </c>
      <c r="F1356" s="154" t="s">
        <v>2865</v>
      </c>
      <c r="H1356" s="153" t="s">
        <v>1</v>
      </c>
      <c r="I1356" s="155"/>
      <c r="L1356" s="151"/>
      <c r="M1356" s="156"/>
      <c r="T1356" s="157"/>
      <c r="AT1356" s="153" t="s">
        <v>160</v>
      </c>
      <c r="AU1356" s="153" t="s">
        <v>89</v>
      </c>
      <c r="AV1356" s="11" t="s">
        <v>82</v>
      </c>
      <c r="AW1356" s="11" t="s">
        <v>31</v>
      </c>
      <c r="AX1356" s="11" t="s">
        <v>76</v>
      </c>
      <c r="AY1356" s="153" t="s">
        <v>156</v>
      </c>
    </row>
    <row r="1357" spans="2:65" s="12" customFormat="1">
      <c r="B1357" s="158"/>
      <c r="D1357" s="152" t="s">
        <v>160</v>
      </c>
      <c r="E1357" s="159" t="s">
        <v>1</v>
      </c>
      <c r="F1357" s="160" t="s">
        <v>2866</v>
      </c>
      <c r="H1357" s="161">
        <v>10.5</v>
      </c>
      <c r="I1357" s="162"/>
      <c r="L1357" s="158"/>
      <c r="M1357" s="163"/>
      <c r="T1357" s="164"/>
      <c r="AT1357" s="159" t="s">
        <v>160</v>
      </c>
      <c r="AU1357" s="159" t="s">
        <v>89</v>
      </c>
      <c r="AV1357" s="12" t="s">
        <v>89</v>
      </c>
      <c r="AW1357" s="12" t="s">
        <v>31</v>
      </c>
      <c r="AX1357" s="12" t="s">
        <v>76</v>
      </c>
      <c r="AY1357" s="159" t="s">
        <v>156</v>
      </c>
    </row>
    <row r="1358" spans="2:65" s="12" customFormat="1">
      <c r="B1358" s="158"/>
      <c r="D1358" s="152" t="s">
        <v>160</v>
      </c>
      <c r="E1358" s="159" t="s">
        <v>1</v>
      </c>
      <c r="F1358" s="160" t="s">
        <v>2867</v>
      </c>
      <c r="H1358" s="161">
        <v>19.8</v>
      </c>
      <c r="I1358" s="162"/>
      <c r="L1358" s="158"/>
      <c r="M1358" s="163"/>
      <c r="T1358" s="164"/>
      <c r="AT1358" s="159" t="s">
        <v>160</v>
      </c>
      <c r="AU1358" s="159" t="s">
        <v>89</v>
      </c>
      <c r="AV1358" s="12" t="s">
        <v>89</v>
      </c>
      <c r="AW1358" s="12" t="s">
        <v>31</v>
      </c>
      <c r="AX1358" s="12" t="s">
        <v>76</v>
      </c>
      <c r="AY1358" s="159" t="s">
        <v>156</v>
      </c>
    </row>
    <row r="1359" spans="2:65" s="12" customFormat="1">
      <c r="B1359" s="158"/>
      <c r="D1359" s="152" t="s">
        <v>160</v>
      </c>
      <c r="E1359" s="159" t="s">
        <v>1</v>
      </c>
      <c r="F1359" s="160" t="s">
        <v>2868</v>
      </c>
      <c r="H1359" s="161">
        <v>6.6</v>
      </c>
      <c r="I1359" s="162"/>
      <c r="L1359" s="158"/>
      <c r="M1359" s="163"/>
      <c r="T1359" s="164"/>
      <c r="AT1359" s="159" t="s">
        <v>160</v>
      </c>
      <c r="AU1359" s="159" t="s">
        <v>89</v>
      </c>
      <c r="AV1359" s="12" t="s">
        <v>89</v>
      </c>
      <c r="AW1359" s="12" t="s">
        <v>31</v>
      </c>
      <c r="AX1359" s="12" t="s">
        <v>76</v>
      </c>
      <c r="AY1359" s="159" t="s">
        <v>156</v>
      </c>
    </row>
    <row r="1360" spans="2:65" s="15" customFormat="1">
      <c r="B1360" s="193"/>
      <c r="D1360" s="152" t="s">
        <v>160</v>
      </c>
      <c r="E1360" s="194" t="s">
        <v>1</v>
      </c>
      <c r="F1360" s="195" t="s">
        <v>2869</v>
      </c>
      <c r="H1360" s="196">
        <v>36.9</v>
      </c>
      <c r="I1360" s="197"/>
      <c r="L1360" s="193"/>
      <c r="M1360" s="198"/>
      <c r="T1360" s="199"/>
      <c r="AT1360" s="194" t="s">
        <v>160</v>
      </c>
      <c r="AU1360" s="194" t="s">
        <v>89</v>
      </c>
      <c r="AV1360" s="15" t="s">
        <v>163</v>
      </c>
      <c r="AW1360" s="15" t="s">
        <v>31</v>
      </c>
      <c r="AX1360" s="15" t="s">
        <v>76</v>
      </c>
      <c r="AY1360" s="194" t="s">
        <v>156</v>
      </c>
    </row>
    <row r="1361" spans="2:65" s="11" customFormat="1">
      <c r="B1361" s="151"/>
      <c r="D1361" s="152" t="s">
        <v>160</v>
      </c>
      <c r="E1361" s="153" t="s">
        <v>1</v>
      </c>
      <c r="F1361" s="154" t="s">
        <v>2860</v>
      </c>
      <c r="H1361" s="153" t="s">
        <v>1</v>
      </c>
      <c r="I1361" s="155"/>
      <c r="L1361" s="151"/>
      <c r="M1361" s="156"/>
      <c r="T1361" s="157"/>
      <c r="AT1361" s="153" t="s">
        <v>160</v>
      </c>
      <c r="AU1361" s="153" t="s">
        <v>89</v>
      </c>
      <c r="AV1361" s="11" t="s">
        <v>82</v>
      </c>
      <c r="AW1361" s="11" t="s">
        <v>31</v>
      </c>
      <c r="AX1361" s="11" t="s">
        <v>76</v>
      </c>
      <c r="AY1361" s="153" t="s">
        <v>156</v>
      </c>
    </row>
    <row r="1362" spans="2:65" s="12" customFormat="1">
      <c r="B1362" s="158"/>
      <c r="D1362" s="152" t="s">
        <v>160</v>
      </c>
      <c r="E1362" s="159" t="s">
        <v>1</v>
      </c>
      <c r="F1362" s="160" t="s">
        <v>76</v>
      </c>
      <c r="H1362" s="161">
        <v>0</v>
      </c>
      <c r="I1362" s="162"/>
      <c r="L1362" s="158"/>
      <c r="M1362" s="163"/>
      <c r="T1362" s="164"/>
      <c r="AT1362" s="159" t="s">
        <v>160</v>
      </c>
      <c r="AU1362" s="159" t="s">
        <v>89</v>
      </c>
      <c r="AV1362" s="12" t="s">
        <v>89</v>
      </c>
      <c r="AW1362" s="12" t="s">
        <v>31</v>
      </c>
      <c r="AX1362" s="12" t="s">
        <v>76</v>
      </c>
      <c r="AY1362" s="159" t="s">
        <v>156</v>
      </c>
    </row>
    <row r="1363" spans="2:65" s="15" customFormat="1">
      <c r="B1363" s="193"/>
      <c r="D1363" s="152" t="s">
        <v>160</v>
      </c>
      <c r="E1363" s="194" t="s">
        <v>1</v>
      </c>
      <c r="F1363" s="195" t="s">
        <v>2810</v>
      </c>
      <c r="H1363" s="196">
        <v>0</v>
      </c>
      <c r="I1363" s="197"/>
      <c r="L1363" s="193"/>
      <c r="M1363" s="198"/>
      <c r="T1363" s="199"/>
      <c r="AT1363" s="194" t="s">
        <v>160</v>
      </c>
      <c r="AU1363" s="194" t="s">
        <v>89</v>
      </c>
      <c r="AV1363" s="15" t="s">
        <v>163</v>
      </c>
      <c r="AW1363" s="15" t="s">
        <v>31</v>
      </c>
      <c r="AX1363" s="15" t="s">
        <v>76</v>
      </c>
      <c r="AY1363" s="194" t="s">
        <v>156</v>
      </c>
    </row>
    <row r="1364" spans="2:65" s="12" customFormat="1">
      <c r="B1364" s="158"/>
      <c r="D1364" s="152" t="s">
        <v>160</v>
      </c>
      <c r="E1364" s="159" t="s">
        <v>1</v>
      </c>
      <c r="F1364" s="160" t="s">
        <v>2870</v>
      </c>
      <c r="H1364" s="161">
        <v>2.4E-2</v>
      </c>
      <c r="I1364" s="162"/>
      <c r="L1364" s="158"/>
      <c r="M1364" s="163"/>
      <c r="T1364" s="164"/>
      <c r="AT1364" s="159" t="s">
        <v>160</v>
      </c>
      <c r="AU1364" s="159" t="s">
        <v>89</v>
      </c>
      <c r="AV1364" s="12" t="s">
        <v>89</v>
      </c>
      <c r="AW1364" s="12" t="s">
        <v>31</v>
      </c>
      <c r="AX1364" s="12" t="s">
        <v>76</v>
      </c>
      <c r="AY1364" s="159" t="s">
        <v>156</v>
      </c>
    </row>
    <row r="1365" spans="2:65" s="13" customFormat="1">
      <c r="B1365" s="165"/>
      <c r="D1365" s="152" t="s">
        <v>160</v>
      </c>
      <c r="E1365" s="166" t="s">
        <v>2871</v>
      </c>
      <c r="F1365" s="167" t="s">
        <v>161</v>
      </c>
      <c r="H1365" s="168">
        <v>55</v>
      </c>
      <c r="I1365" s="169"/>
      <c r="L1365" s="165"/>
      <c r="M1365" s="170"/>
      <c r="T1365" s="171"/>
      <c r="AT1365" s="166" t="s">
        <v>160</v>
      </c>
      <c r="AU1365" s="166" t="s">
        <v>89</v>
      </c>
      <c r="AV1365" s="13" t="s">
        <v>155</v>
      </c>
      <c r="AW1365" s="13" t="s">
        <v>31</v>
      </c>
      <c r="AX1365" s="13" t="s">
        <v>82</v>
      </c>
      <c r="AY1365" s="166" t="s">
        <v>156</v>
      </c>
    </row>
    <row r="1366" spans="2:65" s="1" customFormat="1" ht="49.15" customHeight="1">
      <c r="B1366" s="136"/>
      <c r="C1366" s="278" t="s">
        <v>1467</v>
      </c>
      <c r="D1366" s="278" t="s">
        <v>157</v>
      </c>
      <c r="E1366" s="279" t="s">
        <v>2872</v>
      </c>
      <c r="F1366" s="283" t="s">
        <v>8473</v>
      </c>
      <c r="G1366" s="140" t="s">
        <v>178</v>
      </c>
      <c r="H1366" s="141">
        <v>11.928000000000001</v>
      </c>
      <c r="I1366" s="142"/>
      <c r="J1366" s="143">
        <v>0</v>
      </c>
      <c r="K1366" s="144"/>
      <c r="L1366" s="32"/>
      <c r="M1366" s="145" t="s">
        <v>1</v>
      </c>
      <c r="N1366" s="146" t="s">
        <v>42</v>
      </c>
      <c r="P1366" s="147">
        <f>O1366*H1366</f>
        <v>0</v>
      </c>
      <c r="Q1366" s="147">
        <v>2.2009999999999998E-2</v>
      </c>
      <c r="R1366" s="147">
        <f>Q1366*H1366</f>
        <v>0.26253527999999998</v>
      </c>
      <c r="S1366" s="147">
        <v>0</v>
      </c>
      <c r="T1366" s="148">
        <f>S1366*H1366</f>
        <v>0</v>
      </c>
      <c r="AR1366" s="149" t="s">
        <v>403</v>
      </c>
      <c r="AT1366" s="149" t="s">
        <v>157</v>
      </c>
      <c r="AU1366" s="149" t="s">
        <v>89</v>
      </c>
      <c r="AY1366" s="17" t="s">
        <v>156</v>
      </c>
      <c r="BE1366" s="150">
        <f>IF(N1366="základná",J1366,0)</f>
        <v>0</v>
      </c>
      <c r="BF1366" s="150">
        <f>IF(N1366="znížená",J1366,0)</f>
        <v>0</v>
      </c>
      <c r="BG1366" s="150">
        <f>IF(N1366="zákl. prenesená",J1366,0)</f>
        <v>0</v>
      </c>
      <c r="BH1366" s="150">
        <f>IF(N1366="zníž. prenesená",J1366,0)</f>
        <v>0</v>
      </c>
      <c r="BI1366" s="150">
        <f>IF(N1366="nulová",J1366,0)</f>
        <v>0</v>
      </c>
      <c r="BJ1366" s="17" t="s">
        <v>89</v>
      </c>
      <c r="BK1366" s="150">
        <f>ROUND(I1366*H1366,2)</f>
        <v>0</v>
      </c>
      <c r="BL1366" s="17" t="s">
        <v>403</v>
      </c>
      <c r="BM1366" s="149" t="s">
        <v>2873</v>
      </c>
    </row>
    <row r="1367" spans="2:65" s="12" customFormat="1">
      <c r="B1367" s="158"/>
      <c r="D1367" s="152" t="s">
        <v>160</v>
      </c>
      <c r="E1367" s="159" t="s">
        <v>1</v>
      </c>
      <c r="F1367" s="160" t="s">
        <v>645</v>
      </c>
      <c r="H1367" s="161">
        <v>0</v>
      </c>
      <c r="I1367" s="162"/>
      <c r="L1367" s="158"/>
      <c r="M1367" s="163"/>
      <c r="T1367" s="164"/>
      <c r="AT1367" s="159" t="s">
        <v>160</v>
      </c>
      <c r="AU1367" s="159" t="s">
        <v>89</v>
      </c>
      <c r="AV1367" s="12" t="s">
        <v>89</v>
      </c>
      <c r="AW1367" s="12" t="s">
        <v>31</v>
      </c>
      <c r="AX1367" s="12" t="s">
        <v>76</v>
      </c>
      <c r="AY1367" s="159" t="s">
        <v>156</v>
      </c>
    </row>
    <row r="1368" spans="2:65" s="15" customFormat="1">
      <c r="B1368" s="193"/>
      <c r="D1368" s="152" t="s">
        <v>160</v>
      </c>
      <c r="E1368" s="194" t="s">
        <v>1</v>
      </c>
      <c r="F1368" s="195" t="s">
        <v>2072</v>
      </c>
      <c r="H1368" s="196">
        <v>0</v>
      </c>
      <c r="I1368" s="197"/>
      <c r="L1368" s="193"/>
      <c r="M1368" s="198"/>
      <c r="T1368" s="199"/>
      <c r="AT1368" s="194" t="s">
        <v>160</v>
      </c>
      <c r="AU1368" s="194" t="s">
        <v>89</v>
      </c>
      <c r="AV1368" s="15" t="s">
        <v>163</v>
      </c>
      <c r="AW1368" s="15" t="s">
        <v>31</v>
      </c>
      <c r="AX1368" s="15" t="s">
        <v>76</v>
      </c>
      <c r="AY1368" s="194" t="s">
        <v>156</v>
      </c>
    </row>
    <row r="1369" spans="2:65" s="12" customFormat="1">
      <c r="B1369" s="158"/>
      <c r="D1369" s="152" t="s">
        <v>160</v>
      </c>
      <c r="E1369" s="159" t="s">
        <v>1</v>
      </c>
      <c r="F1369" s="160" t="s">
        <v>2874</v>
      </c>
      <c r="H1369" s="161">
        <v>5.4279999999999999</v>
      </c>
      <c r="I1369" s="162"/>
      <c r="L1369" s="158"/>
      <c r="M1369" s="163"/>
      <c r="T1369" s="164"/>
      <c r="AT1369" s="159" t="s">
        <v>160</v>
      </c>
      <c r="AU1369" s="159" t="s">
        <v>89</v>
      </c>
      <c r="AV1369" s="12" t="s">
        <v>89</v>
      </c>
      <c r="AW1369" s="12" t="s">
        <v>31</v>
      </c>
      <c r="AX1369" s="12" t="s">
        <v>76</v>
      </c>
      <c r="AY1369" s="159" t="s">
        <v>156</v>
      </c>
    </row>
    <row r="1370" spans="2:65" s="15" customFormat="1">
      <c r="B1370" s="193"/>
      <c r="D1370" s="152" t="s">
        <v>160</v>
      </c>
      <c r="E1370" s="194" t="s">
        <v>1</v>
      </c>
      <c r="F1370" s="195" t="s">
        <v>2875</v>
      </c>
      <c r="H1370" s="196">
        <v>5.4279999999999999</v>
      </c>
      <c r="I1370" s="197"/>
      <c r="L1370" s="193"/>
      <c r="M1370" s="198"/>
      <c r="T1370" s="199"/>
      <c r="AT1370" s="194" t="s">
        <v>160</v>
      </c>
      <c r="AU1370" s="194" t="s">
        <v>89</v>
      </c>
      <c r="AV1370" s="15" t="s">
        <v>163</v>
      </c>
      <c r="AW1370" s="15" t="s">
        <v>31</v>
      </c>
      <c r="AX1370" s="15" t="s">
        <v>76</v>
      </c>
      <c r="AY1370" s="194" t="s">
        <v>156</v>
      </c>
    </row>
    <row r="1371" spans="2:65" s="11" customFormat="1">
      <c r="B1371" s="151"/>
      <c r="D1371" s="152" t="s">
        <v>160</v>
      </c>
      <c r="E1371" s="153" t="s">
        <v>1</v>
      </c>
      <c r="F1371" s="154" t="s">
        <v>478</v>
      </c>
      <c r="H1371" s="153" t="s">
        <v>1</v>
      </c>
      <c r="I1371" s="155"/>
      <c r="L1371" s="151"/>
      <c r="M1371" s="156"/>
      <c r="T1371" s="157"/>
      <c r="AT1371" s="153" t="s">
        <v>160</v>
      </c>
      <c r="AU1371" s="153" t="s">
        <v>89</v>
      </c>
      <c r="AV1371" s="11" t="s">
        <v>82</v>
      </c>
      <c r="AW1371" s="11" t="s">
        <v>31</v>
      </c>
      <c r="AX1371" s="11" t="s">
        <v>76</v>
      </c>
      <c r="AY1371" s="153" t="s">
        <v>156</v>
      </c>
    </row>
    <row r="1372" spans="2:65" s="12" customFormat="1">
      <c r="B1372" s="158"/>
      <c r="D1372" s="152" t="s">
        <v>160</v>
      </c>
      <c r="E1372" s="159" t="s">
        <v>1</v>
      </c>
      <c r="F1372" s="160" t="s">
        <v>2876</v>
      </c>
      <c r="H1372" s="161">
        <v>6.5</v>
      </c>
      <c r="I1372" s="162"/>
      <c r="L1372" s="158"/>
      <c r="M1372" s="163"/>
      <c r="T1372" s="164"/>
      <c r="AT1372" s="159" t="s">
        <v>160</v>
      </c>
      <c r="AU1372" s="159" t="s">
        <v>89</v>
      </c>
      <c r="AV1372" s="12" t="s">
        <v>89</v>
      </c>
      <c r="AW1372" s="12" t="s">
        <v>31</v>
      </c>
      <c r="AX1372" s="12" t="s">
        <v>76</v>
      </c>
      <c r="AY1372" s="159" t="s">
        <v>156</v>
      </c>
    </row>
    <row r="1373" spans="2:65" s="15" customFormat="1">
      <c r="B1373" s="193"/>
      <c r="D1373" s="152" t="s">
        <v>160</v>
      </c>
      <c r="E1373" s="194" t="s">
        <v>1</v>
      </c>
      <c r="F1373" s="195" t="s">
        <v>2877</v>
      </c>
      <c r="H1373" s="196">
        <v>6.5</v>
      </c>
      <c r="I1373" s="197"/>
      <c r="L1373" s="193"/>
      <c r="M1373" s="198"/>
      <c r="T1373" s="199"/>
      <c r="AT1373" s="194" t="s">
        <v>160</v>
      </c>
      <c r="AU1373" s="194" t="s">
        <v>89</v>
      </c>
      <c r="AV1373" s="15" t="s">
        <v>163</v>
      </c>
      <c r="AW1373" s="15" t="s">
        <v>31</v>
      </c>
      <c r="AX1373" s="15" t="s">
        <v>76</v>
      </c>
      <c r="AY1373" s="194" t="s">
        <v>156</v>
      </c>
    </row>
    <row r="1374" spans="2:65" s="13" customFormat="1">
      <c r="B1374" s="165"/>
      <c r="D1374" s="152" t="s">
        <v>160</v>
      </c>
      <c r="E1374" s="166" t="s">
        <v>8476</v>
      </c>
      <c r="F1374" s="167" t="s">
        <v>161</v>
      </c>
      <c r="H1374" s="168">
        <v>11.928000000000001</v>
      </c>
      <c r="I1374" s="169"/>
      <c r="L1374" s="165"/>
      <c r="M1374" s="170"/>
      <c r="T1374" s="171"/>
      <c r="AT1374" s="166" t="s">
        <v>160</v>
      </c>
      <c r="AU1374" s="166" t="s">
        <v>89</v>
      </c>
      <c r="AV1374" s="13" t="s">
        <v>155</v>
      </c>
      <c r="AW1374" s="13" t="s">
        <v>31</v>
      </c>
      <c r="AX1374" s="13" t="s">
        <v>82</v>
      </c>
      <c r="AY1374" s="166" t="s">
        <v>156</v>
      </c>
    </row>
    <row r="1375" spans="2:65" s="1" customFormat="1" ht="39" customHeight="1">
      <c r="B1375" s="136"/>
      <c r="C1375" s="137" t="s">
        <v>1471</v>
      </c>
      <c r="D1375" s="137" t="s">
        <v>157</v>
      </c>
      <c r="E1375" s="138" t="s">
        <v>2879</v>
      </c>
      <c r="F1375" s="139" t="s">
        <v>2880</v>
      </c>
      <c r="G1375" s="140" t="s">
        <v>178</v>
      </c>
      <c r="H1375" s="141">
        <v>50.36</v>
      </c>
      <c r="I1375" s="142"/>
      <c r="J1375" s="143">
        <v>0</v>
      </c>
      <c r="K1375" s="144"/>
      <c r="L1375" s="32"/>
      <c r="M1375" s="145" t="s">
        <v>1</v>
      </c>
      <c r="N1375" s="146" t="s">
        <v>42</v>
      </c>
      <c r="P1375" s="147">
        <f>O1375*H1375</f>
        <v>0</v>
      </c>
      <c r="Q1375" s="147">
        <v>2.955E-2</v>
      </c>
      <c r="R1375" s="147">
        <f>Q1375*H1375</f>
        <v>1.488138</v>
      </c>
      <c r="S1375" s="147">
        <v>0</v>
      </c>
      <c r="T1375" s="148">
        <f>S1375*H1375</f>
        <v>0</v>
      </c>
      <c r="AR1375" s="149" t="s">
        <v>403</v>
      </c>
      <c r="AT1375" s="149" t="s">
        <v>157</v>
      </c>
      <c r="AU1375" s="149" t="s">
        <v>89</v>
      </c>
      <c r="AY1375" s="17" t="s">
        <v>156</v>
      </c>
      <c r="BE1375" s="150">
        <f>IF(N1375="základná",J1375,0)</f>
        <v>0</v>
      </c>
      <c r="BF1375" s="150">
        <f>IF(N1375="znížená",J1375,0)</f>
        <v>0</v>
      </c>
      <c r="BG1375" s="150">
        <f>IF(N1375="zákl. prenesená",J1375,0)</f>
        <v>0</v>
      </c>
      <c r="BH1375" s="150">
        <f>IF(N1375="zníž. prenesená",J1375,0)</f>
        <v>0</v>
      </c>
      <c r="BI1375" s="150">
        <f>IF(N1375="nulová",J1375,0)</f>
        <v>0</v>
      </c>
      <c r="BJ1375" s="17" t="s">
        <v>89</v>
      </c>
      <c r="BK1375" s="150">
        <f>ROUND(I1375*H1375,2)</f>
        <v>0</v>
      </c>
      <c r="BL1375" s="17" t="s">
        <v>403</v>
      </c>
      <c r="BM1375" s="149" t="s">
        <v>2881</v>
      </c>
    </row>
    <row r="1376" spans="2:65" s="11" customFormat="1">
      <c r="B1376" s="151"/>
      <c r="D1376" s="152" t="s">
        <v>160</v>
      </c>
      <c r="E1376" s="153" t="s">
        <v>1</v>
      </c>
      <c r="F1376" s="154" t="s">
        <v>2882</v>
      </c>
      <c r="H1376" s="153" t="s">
        <v>1</v>
      </c>
      <c r="I1376" s="155"/>
      <c r="L1376" s="151"/>
      <c r="M1376" s="156"/>
      <c r="T1376" s="157"/>
      <c r="AT1376" s="153" t="s">
        <v>160</v>
      </c>
      <c r="AU1376" s="153" t="s">
        <v>89</v>
      </c>
      <c r="AV1376" s="11" t="s">
        <v>82</v>
      </c>
      <c r="AW1376" s="11" t="s">
        <v>31</v>
      </c>
      <c r="AX1376" s="11" t="s">
        <v>76</v>
      </c>
      <c r="AY1376" s="153" t="s">
        <v>156</v>
      </c>
    </row>
    <row r="1377" spans="2:51" s="11" customFormat="1" ht="22.5">
      <c r="B1377" s="151"/>
      <c r="D1377" s="152" t="s">
        <v>160</v>
      </c>
      <c r="E1377" s="153" t="s">
        <v>1</v>
      </c>
      <c r="F1377" s="154" t="s">
        <v>2883</v>
      </c>
      <c r="H1377" s="153" t="s">
        <v>1</v>
      </c>
      <c r="I1377" s="155"/>
      <c r="L1377" s="151"/>
      <c r="M1377" s="156"/>
      <c r="T1377" s="157"/>
      <c r="AT1377" s="153" t="s">
        <v>160</v>
      </c>
      <c r="AU1377" s="153" t="s">
        <v>89</v>
      </c>
      <c r="AV1377" s="11" t="s">
        <v>82</v>
      </c>
      <c r="AW1377" s="11" t="s">
        <v>31</v>
      </c>
      <c r="AX1377" s="11" t="s">
        <v>76</v>
      </c>
      <c r="AY1377" s="153" t="s">
        <v>156</v>
      </c>
    </row>
    <row r="1378" spans="2:51" s="11" customFormat="1">
      <c r="B1378" s="151"/>
      <c r="D1378" s="152" t="s">
        <v>160</v>
      </c>
      <c r="E1378" s="153" t="s">
        <v>1</v>
      </c>
      <c r="F1378" s="154" t="s">
        <v>2884</v>
      </c>
      <c r="H1378" s="153" t="s">
        <v>1</v>
      </c>
      <c r="I1378" s="155"/>
      <c r="L1378" s="151"/>
      <c r="M1378" s="156"/>
      <c r="T1378" s="157"/>
      <c r="AT1378" s="153" t="s">
        <v>160</v>
      </c>
      <c r="AU1378" s="153" t="s">
        <v>89</v>
      </c>
      <c r="AV1378" s="11" t="s">
        <v>82</v>
      </c>
      <c r="AW1378" s="11" t="s">
        <v>31</v>
      </c>
      <c r="AX1378" s="11" t="s">
        <v>76</v>
      </c>
      <c r="AY1378" s="153" t="s">
        <v>156</v>
      </c>
    </row>
    <row r="1379" spans="2:51" s="11" customFormat="1">
      <c r="B1379" s="151"/>
      <c r="D1379" s="152" t="s">
        <v>160</v>
      </c>
      <c r="E1379" s="153" t="s">
        <v>1</v>
      </c>
      <c r="F1379" s="154" t="s">
        <v>2885</v>
      </c>
      <c r="H1379" s="153" t="s">
        <v>1</v>
      </c>
      <c r="I1379" s="155"/>
      <c r="L1379" s="151"/>
      <c r="M1379" s="156"/>
      <c r="T1379" s="157"/>
      <c r="AT1379" s="153" t="s">
        <v>160</v>
      </c>
      <c r="AU1379" s="153" t="s">
        <v>89</v>
      </c>
      <c r="AV1379" s="11" t="s">
        <v>82</v>
      </c>
      <c r="AW1379" s="11" t="s">
        <v>31</v>
      </c>
      <c r="AX1379" s="11" t="s">
        <v>76</v>
      </c>
      <c r="AY1379" s="153" t="s">
        <v>156</v>
      </c>
    </row>
    <row r="1380" spans="2:51" s="11" customFormat="1" ht="22.5">
      <c r="B1380" s="151"/>
      <c r="D1380" s="152" t="s">
        <v>160</v>
      </c>
      <c r="E1380" s="153" t="s">
        <v>1</v>
      </c>
      <c r="F1380" s="154" t="s">
        <v>2886</v>
      </c>
      <c r="H1380" s="153" t="s">
        <v>1</v>
      </c>
      <c r="I1380" s="155"/>
      <c r="L1380" s="151"/>
      <c r="M1380" s="156"/>
      <c r="T1380" s="157"/>
      <c r="AT1380" s="153" t="s">
        <v>160</v>
      </c>
      <c r="AU1380" s="153" t="s">
        <v>89</v>
      </c>
      <c r="AV1380" s="11" t="s">
        <v>82</v>
      </c>
      <c r="AW1380" s="11" t="s">
        <v>31</v>
      </c>
      <c r="AX1380" s="11" t="s">
        <v>76</v>
      </c>
      <c r="AY1380" s="153" t="s">
        <v>156</v>
      </c>
    </row>
    <row r="1381" spans="2:51" s="11" customFormat="1">
      <c r="B1381" s="151"/>
      <c r="D1381" s="152" t="s">
        <v>160</v>
      </c>
      <c r="E1381" s="153" t="s">
        <v>1</v>
      </c>
      <c r="F1381" s="154" t="s">
        <v>2887</v>
      </c>
      <c r="H1381" s="153" t="s">
        <v>1</v>
      </c>
      <c r="I1381" s="155"/>
      <c r="L1381" s="151"/>
      <c r="M1381" s="156"/>
      <c r="T1381" s="157"/>
      <c r="AT1381" s="153" t="s">
        <v>160</v>
      </c>
      <c r="AU1381" s="153" t="s">
        <v>89</v>
      </c>
      <c r="AV1381" s="11" t="s">
        <v>82</v>
      </c>
      <c r="AW1381" s="11" t="s">
        <v>31</v>
      </c>
      <c r="AX1381" s="11" t="s">
        <v>76</v>
      </c>
      <c r="AY1381" s="153" t="s">
        <v>156</v>
      </c>
    </row>
    <row r="1382" spans="2:51" s="11" customFormat="1">
      <c r="B1382" s="151"/>
      <c r="D1382" s="152" t="s">
        <v>160</v>
      </c>
      <c r="E1382" s="153" t="s">
        <v>1</v>
      </c>
      <c r="F1382" s="154" t="s">
        <v>2888</v>
      </c>
      <c r="H1382" s="153" t="s">
        <v>1</v>
      </c>
      <c r="I1382" s="155"/>
      <c r="L1382" s="151"/>
      <c r="M1382" s="156"/>
      <c r="T1382" s="157"/>
      <c r="AT1382" s="153" t="s">
        <v>160</v>
      </c>
      <c r="AU1382" s="153" t="s">
        <v>89</v>
      </c>
      <c r="AV1382" s="11" t="s">
        <v>82</v>
      </c>
      <c r="AW1382" s="11" t="s">
        <v>31</v>
      </c>
      <c r="AX1382" s="11" t="s">
        <v>76</v>
      </c>
      <c r="AY1382" s="153" t="s">
        <v>156</v>
      </c>
    </row>
    <row r="1383" spans="2:51" s="12" customFormat="1">
      <c r="B1383" s="158"/>
      <c r="D1383" s="152" t="s">
        <v>160</v>
      </c>
      <c r="E1383" s="159" t="s">
        <v>1</v>
      </c>
      <c r="F1383" s="160" t="s">
        <v>2861</v>
      </c>
      <c r="H1383" s="161">
        <v>2.1349999999999998</v>
      </c>
      <c r="I1383" s="162"/>
      <c r="L1383" s="158"/>
      <c r="M1383" s="163"/>
      <c r="T1383" s="164"/>
      <c r="AT1383" s="159" t="s">
        <v>160</v>
      </c>
      <c r="AU1383" s="159" t="s">
        <v>89</v>
      </c>
      <c r="AV1383" s="12" t="s">
        <v>89</v>
      </c>
      <c r="AW1383" s="12" t="s">
        <v>31</v>
      </c>
      <c r="AX1383" s="12" t="s">
        <v>76</v>
      </c>
      <c r="AY1383" s="159" t="s">
        <v>156</v>
      </c>
    </row>
    <row r="1384" spans="2:51" s="12" customFormat="1">
      <c r="B1384" s="158"/>
      <c r="D1384" s="152" t="s">
        <v>160</v>
      </c>
      <c r="E1384" s="159" t="s">
        <v>1</v>
      </c>
      <c r="F1384" s="160" t="s">
        <v>2889</v>
      </c>
      <c r="H1384" s="161">
        <v>5.8380000000000001</v>
      </c>
      <c r="I1384" s="162"/>
      <c r="L1384" s="158"/>
      <c r="M1384" s="163"/>
      <c r="T1384" s="164"/>
      <c r="AT1384" s="159" t="s">
        <v>160</v>
      </c>
      <c r="AU1384" s="159" t="s">
        <v>89</v>
      </c>
      <c r="AV1384" s="12" t="s">
        <v>89</v>
      </c>
      <c r="AW1384" s="12" t="s">
        <v>31</v>
      </c>
      <c r="AX1384" s="12" t="s">
        <v>76</v>
      </c>
      <c r="AY1384" s="159" t="s">
        <v>156</v>
      </c>
    </row>
    <row r="1385" spans="2:51" s="12" customFormat="1">
      <c r="B1385" s="158"/>
      <c r="D1385" s="152" t="s">
        <v>160</v>
      </c>
      <c r="E1385" s="159" t="s">
        <v>1</v>
      </c>
      <c r="F1385" s="160" t="s">
        <v>2890</v>
      </c>
      <c r="H1385" s="161">
        <v>2.7E-2</v>
      </c>
      <c r="I1385" s="162"/>
      <c r="L1385" s="158"/>
      <c r="M1385" s="163"/>
      <c r="T1385" s="164"/>
      <c r="AT1385" s="159" t="s">
        <v>160</v>
      </c>
      <c r="AU1385" s="159" t="s">
        <v>89</v>
      </c>
      <c r="AV1385" s="12" t="s">
        <v>89</v>
      </c>
      <c r="AW1385" s="12" t="s">
        <v>31</v>
      </c>
      <c r="AX1385" s="12" t="s">
        <v>76</v>
      </c>
      <c r="AY1385" s="159" t="s">
        <v>156</v>
      </c>
    </row>
    <row r="1386" spans="2:51" s="15" customFormat="1">
      <c r="B1386" s="193"/>
      <c r="D1386" s="152" t="s">
        <v>160</v>
      </c>
      <c r="E1386" s="194" t="s">
        <v>1</v>
      </c>
      <c r="F1386" s="195" t="s">
        <v>2864</v>
      </c>
      <c r="H1386" s="196">
        <v>8</v>
      </c>
      <c r="I1386" s="197"/>
      <c r="L1386" s="193"/>
      <c r="M1386" s="198"/>
      <c r="T1386" s="199"/>
      <c r="AT1386" s="194" t="s">
        <v>160</v>
      </c>
      <c r="AU1386" s="194" t="s">
        <v>89</v>
      </c>
      <c r="AV1386" s="15" t="s">
        <v>163</v>
      </c>
      <c r="AW1386" s="15" t="s">
        <v>31</v>
      </c>
      <c r="AX1386" s="15" t="s">
        <v>76</v>
      </c>
      <c r="AY1386" s="194" t="s">
        <v>156</v>
      </c>
    </row>
    <row r="1387" spans="2:51" s="11" customFormat="1">
      <c r="B1387" s="151"/>
      <c r="D1387" s="152" t="s">
        <v>160</v>
      </c>
      <c r="E1387" s="153" t="s">
        <v>1</v>
      </c>
      <c r="F1387" s="154" t="s">
        <v>2891</v>
      </c>
      <c r="H1387" s="153" t="s">
        <v>1</v>
      </c>
      <c r="I1387" s="155"/>
      <c r="L1387" s="151"/>
      <c r="M1387" s="156"/>
      <c r="T1387" s="157"/>
      <c r="AT1387" s="153" t="s">
        <v>160</v>
      </c>
      <c r="AU1387" s="153" t="s">
        <v>89</v>
      </c>
      <c r="AV1387" s="11" t="s">
        <v>82</v>
      </c>
      <c r="AW1387" s="11" t="s">
        <v>31</v>
      </c>
      <c r="AX1387" s="11" t="s">
        <v>76</v>
      </c>
      <c r="AY1387" s="153" t="s">
        <v>156</v>
      </c>
    </row>
    <row r="1388" spans="2:51" s="12" customFormat="1">
      <c r="B1388" s="158"/>
      <c r="D1388" s="152" t="s">
        <v>160</v>
      </c>
      <c r="E1388" s="159" t="s">
        <v>1</v>
      </c>
      <c r="F1388" s="160" t="s">
        <v>2892</v>
      </c>
      <c r="H1388" s="161">
        <v>3.3</v>
      </c>
      <c r="I1388" s="162"/>
      <c r="L1388" s="158"/>
      <c r="M1388" s="163"/>
      <c r="T1388" s="164"/>
      <c r="AT1388" s="159" t="s">
        <v>160</v>
      </c>
      <c r="AU1388" s="159" t="s">
        <v>89</v>
      </c>
      <c r="AV1388" s="12" t="s">
        <v>89</v>
      </c>
      <c r="AW1388" s="12" t="s">
        <v>31</v>
      </c>
      <c r="AX1388" s="12" t="s">
        <v>76</v>
      </c>
      <c r="AY1388" s="159" t="s">
        <v>156</v>
      </c>
    </row>
    <row r="1389" spans="2:51" s="11" customFormat="1">
      <c r="B1389" s="151"/>
      <c r="D1389" s="152" t="s">
        <v>160</v>
      </c>
      <c r="E1389" s="153" t="s">
        <v>1</v>
      </c>
      <c r="F1389" s="154" t="s">
        <v>2865</v>
      </c>
      <c r="H1389" s="153" t="s">
        <v>1</v>
      </c>
      <c r="I1389" s="155"/>
      <c r="L1389" s="151"/>
      <c r="M1389" s="156"/>
      <c r="T1389" s="157"/>
      <c r="AT1389" s="153" t="s">
        <v>160</v>
      </c>
      <c r="AU1389" s="153" t="s">
        <v>89</v>
      </c>
      <c r="AV1389" s="11" t="s">
        <v>82</v>
      </c>
      <c r="AW1389" s="11" t="s">
        <v>31</v>
      </c>
      <c r="AX1389" s="11" t="s">
        <v>76</v>
      </c>
      <c r="AY1389" s="153" t="s">
        <v>156</v>
      </c>
    </row>
    <row r="1390" spans="2:51" s="12" customFormat="1">
      <c r="B1390" s="158"/>
      <c r="D1390" s="152" t="s">
        <v>160</v>
      </c>
      <c r="E1390" s="159" t="s">
        <v>1</v>
      </c>
      <c r="F1390" s="160" t="s">
        <v>2866</v>
      </c>
      <c r="H1390" s="161">
        <v>10.5</v>
      </c>
      <c r="I1390" s="162"/>
      <c r="L1390" s="158"/>
      <c r="M1390" s="163"/>
      <c r="T1390" s="164"/>
      <c r="AT1390" s="159" t="s">
        <v>160</v>
      </c>
      <c r="AU1390" s="159" t="s">
        <v>89</v>
      </c>
      <c r="AV1390" s="12" t="s">
        <v>89</v>
      </c>
      <c r="AW1390" s="12" t="s">
        <v>31</v>
      </c>
      <c r="AX1390" s="12" t="s">
        <v>76</v>
      </c>
      <c r="AY1390" s="159" t="s">
        <v>156</v>
      </c>
    </row>
    <row r="1391" spans="2:51" s="12" customFormat="1">
      <c r="B1391" s="158"/>
      <c r="D1391" s="152" t="s">
        <v>160</v>
      </c>
      <c r="E1391" s="159" t="s">
        <v>1</v>
      </c>
      <c r="F1391" s="160" t="s">
        <v>2867</v>
      </c>
      <c r="H1391" s="161">
        <v>19.8</v>
      </c>
      <c r="I1391" s="162"/>
      <c r="L1391" s="158"/>
      <c r="M1391" s="163"/>
      <c r="T1391" s="164"/>
      <c r="AT1391" s="159" t="s">
        <v>160</v>
      </c>
      <c r="AU1391" s="159" t="s">
        <v>89</v>
      </c>
      <c r="AV1391" s="12" t="s">
        <v>89</v>
      </c>
      <c r="AW1391" s="12" t="s">
        <v>31</v>
      </c>
      <c r="AX1391" s="12" t="s">
        <v>76</v>
      </c>
      <c r="AY1391" s="159" t="s">
        <v>156</v>
      </c>
    </row>
    <row r="1392" spans="2:51" s="12" customFormat="1">
      <c r="B1392" s="158"/>
      <c r="D1392" s="152" t="s">
        <v>160</v>
      </c>
      <c r="E1392" s="159" t="s">
        <v>1</v>
      </c>
      <c r="F1392" s="160" t="s">
        <v>2868</v>
      </c>
      <c r="H1392" s="161">
        <v>6.6</v>
      </c>
      <c r="I1392" s="162"/>
      <c r="L1392" s="158"/>
      <c r="M1392" s="163"/>
      <c r="T1392" s="164"/>
      <c r="AT1392" s="159" t="s">
        <v>160</v>
      </c>
      <c r="AU1392" s="159" t="s">
        <v>89</v>
      </c>
      <c r="AV1392" s="12" t="s">
        <v>89</v>
      </c>
      <c r="AW1392" s="12" t="s">
        <v>31</v>
      </c>
      <c r="AX1392" s="12" t="s">
        <v>76</v>
      </c>
      <c r="AY1392" s="159" t="s">
        <v>156</v>
      </c>
    </row>
    <row r="1393" spans="2:65" s="15" customFormat="1">
      <c r="B1393" s="193"/>
      <c r="D1393" s="152" t="s">
        <v>160</v>
      </c>
      <c r="E1393" s="194" t="s">
        <v>1</v>
      </c>
      <c r="F1393" s="195" t="s">
        <v>2869</v>
      </c>
      <c r="H1393" s="196">
        <v>40.200000000000003</v>
      </c>
      <c r="I1393" s="197"/>
      <c r="L1393" s="193"/>
      <c r="M1393" s="198"/>
      <c r="T1393" s="199"/>
      <c r="AT1393" s="194" t="s">
        <v>160</v>
      </c>
      <c r="AU1393" s="194" t="s">
        <v>89</v>
      </c>
      <c r="AV1393" s="15" t="s">
        <v>163</v>
      </c>
      <c r="AW1393" s="15" t="s">
        <v>31</v>
      </c>
      <c r="AX1393" s="15" t="s">
        <v>76</v>
      </c>
      <c r="AY1393" s="194" t="s">
        <v>156</v>
      </c>
    </row>
    <row r="1394" spans="2:65" s="12" customFormat="1">
      <c r="B1394" s="158"/>
      <c r="D1394" s="152" t="s">
        <v>160</v>
      </c>
      <c r="E1394" s="159" t="s">
        <v>1</v>
      </c>
      <c r="F1394" s="160" t="s">
        <v>2893</v>
      </c>
      <c r="H1394" s="161">
        <v>2.16</v>
      </c>
      <c r="I1394" s="162"/>
      <c r="L1394" s="158"/>
      <c r="M1394" s="163"/>
      <c r="T1394" s="164"/>
      <c r="AT1394" s="159" t="s">
        <v>160</v>
      </c>
      <c r="AU1394" s="159" t="s">
        <v>89</v>
      </c>
      <c r="AV1394" s="12" t="s">
        <v>89</v>
      </c>
      <c r="AW1394" s="12" t="s">
        <v>31</v>
      </c>
      <c r="AX1394" s="12" t="s">
        <v>76</v>
      </c>
      <c r="AY1394" s="159" t="s">
        <v>156</v>
      </c>
    </row>
    <row r="1395" spans="2:65" s="15" customFormat="1">
      <c r="B1395" s="193"/>
      <c r="D1395" s="152" t="s">
        <v>160</v>
      </c>
      <c r="E1395" s="194" t="s">
        <v>1</v>
      </c>
      <c r="F1395" s="195" t="s">
        <v>2078</v>
      </c>
      <c r="H1395" s="196">
        <v>2.16</v>
      </c>
      <c r="I1395" s="197"/>
      <c r="L1395" s="193"/>
      <c r="M1395" s="198"/>
      <c r="T1395" s="199"/>
      <c r="AT1395" s="194" t="s">
        <v>160</v>
      </c>
      <c r="AU1395" s="194" t="s">
        <v>89</v>
      </c>
      <c r="AV1395" s="15" t="s">
        <v>163</v>
      </c>
      <c r="AW1395" s="15" t="s">
        <v>31</v>
      </c>
      <c r="AX1395" s="15" t="s">
        <v>76</v>
      </c>
      <c r="AY1395" s="194" t="s">
        <v>156</v>
      </c>
    </row>
    <row r="1396" spans="2:65" s="13" customFormat="1">
      <c r="B1396" s="165"/>
      <c r="D1396" s="152" t="s">
        <v>160</v>
      </c>
      <c r="E1396" s="166" t="s">
        <v>2894</v>
      </c>
      <c r="F1396" s="167" t="s">
        <v>161</v>
      </c>
      <c r="H1396" s="168">
        <v>50.36</v>
      </c>
      <c r="I1396" s="169"/>
      <c r="L1396" s="165"/>
      <c r="M1396" s="170"/>
      <c r="T1396" s="171"/>
      <c r="AT1396" s="166" t="s">
        <v>160</v>
      </c>
      <c r="AU1396" s="166" t="s">
        <v>89</v>
      </c>
      <c r="AV1396" s="13" t="s">
        <v>155</v>
      </c>
      <c r="AW1396" s="13" t="s">
        <v>31</v>
      </c>
      <c r="AX1396" s="13" t="s">
        <v>82</v>
      </c>
      <c r="AY1396" s="166" t="s">
        <v>156</v>
      </c>
    </row>
    <row r="1397" spans="2:65" s="1" customFormat="1" ht="40.5" customHeight="1">
      <c r="B1397" s="136"/>
      <c r="C1397" s="137" t="s">
        <v>1478</v>
      </c>
      <c r="D1397" s="137" t="s">
        <v>157</v>
      </c>
      <c r="E1397" s="138" t="s">
        <v>2895</v>
      </c>
      <c r="F1397" s="139" t="s">
        <v>8478</v>
      </c>
      <c r="G1397" s="140" t="s">
        <v>178</v>
      </c>
      <c r="H1397" s="141">
        <v>12.9</v>
      </c>
      <c r="I1397" s="142"/>
      <c r="J1397" s="143">
        <v>0</v>
      </c>
      <c r="K1397" s="144"/>
      <c r="L1397" s="32"/>
      <c r="M1397" s="145" t="s">
        <v>1</v>
      </c>
      <c r="N1397" s="146" t="s">
        <v>42</v>
      </c>
      <c r="P1397" s="147">
        <f>O1397*H1397</f>
        <v>0</v>
      </c>
      <c r="Q1397" s="147">
        <v>8.5500000000000003E-3</v>
      </c>
      <c r="R1397" s="147">
        <f>Q1397*H1397</f>
        <v>0.110295</v>
      </c>
      <c r="S1397" s="147">
        <v>0</v>
      </c>
      <c r="T1397" s="148">
        <f>S1397*H1397</f>
        <v>0</v>
      </c>
      <c r="AR1397" s="149" t="s">
        <v>403</v>
      </c>
      <c r="AT1397" s="149" t="s">
        <v>157</v>
      </c>
      <c r="AU1397" s="149" t="s">
        <v>89</v>
      </c>
      <c r="AY1397" s="17" t="s">
        <v>156</v>
      </c>
      <c r="BE1397" s="150">
        <f>IF(N1397="základná",J1397,0)</f>
        <v>0</v>
      </c>
      <c r="BF1397" s="150">
        <f>IF(N1397="znížená",J1397,0)</f>
        <v>0</v>
      </c>
      <c r="BG1397" s="150">
        <f>IF(N1397="zákl. prenesená",J1397,0)</f>
        <v>0</v>
      </c>
      <c r="BH1397" s="150">
        <f>IF(N1397="zníž. prenesená",J1397,0)</f>
        <v>0</v>
      </c>
      <c r="BI1397" s="150">
        <f>IF(N1397="nulová",J1397,0)</f>
        <v>0</v>
      </c>
      <c r="BJ1397" s="17" t="s">
        <v>89</v>
      </c>
      <c r="BK1397" s="150">
        <f>ROUND(I1397*H1397,2)</f>
        <v>0</v>
      </c>
      <c r="BL1397" s="17" t="s">
        <v>403</v>
      </c>
      <c r="BM1397" s="149" t="s">
        <v>2896</v>
      </c>
    </row>
    <row r="1398" spans="2:65" s="11" customFormat="1">
      <c r="B1398" s="151"/>
      <c r="D1398" s="152" t="s">
        <v>160</v>
      </c>
      <c r="E1398" s="153" t="s">
        <v>1</v>
      </c>
      <c r="F1398" s="154" t="s">
        <v>2897</v>
      </c>
      <c r="H1398" s="153" t="s">
        <v>1</v>
      </c>
      <c r="I1398" s="155"/>
      <c r="L1398" s="151"/>
      <c r="M1398" s="156"/>
      <c r="T1398" s="157"/>
      <c r="AT1398" s="153" t="s">
        <v>160</v>
      </c>
      <c r="AU1398" s="153" t="s">
        <v>89</v>
      </c>
      <c r="AV1398" s="11" t="s">
        <v>82</v>
      </c>
      <c r="AW1398" s="11" t="s">
        <v>31</v>
      </c>
      <c r="AX1398" s="11" t="s">
        <v>76</v>
      </c>
      <c r="AY1398" s="153" t="s">
        <v>156</v>
      </c>
    </row>
    <row r="1399" spans="2:65" s="11" customFormat="1">
      <c r="B1399" s="151"/>
      <c r="D1399" s="152" t="s">
        <v>160</v>
      </c>
      <c r="E1399" s="153" t="s">
        <v>1</v>
      </c>
      <c r="F1399" s="154" t="s">
        <v>2898</v>
      </c>
      <c r="H1399" s="153" t="s">
        <v>1</v>
      </c>
      <c r="I1399" s="155"/>
      <c r="L1399" s="151"/>
      <c r="M1399" s="156"/>
      <c r="T1399" s="157"/>
      <c r="AT1399" s="153" t="s">
        <v>160</v>
      </c>
      <c r="AU1399" s="153" t="s">
        <v>89</v>
      </c>
      <c r="AV1399" s="11" t="s">
        <v>82</v>
      </c>
      <c r="AW1399" s="11" t="s">
        <v>31</v>
      </c>
      <c r="AX1399" s="11" t="s">
        <v>76</v>
      </c>
      <c r="AY1399" s="153" t="s">
        <v>156</v>
      </c>
    </row>
    <row r="1400" spans="2:65" s="11" customFormat="1" ht="22.5">
      <c r="B1400" s="151"/>
      <c r="D1400" s="152" t="s">
        <v>160</v>
      </c>
      <c r="E1400" s="153" t="s">
        <v>1</v>
      </c>
      <c r="F1400" s="154" t="s">
        <v>2899</v>
      </c>
      <c r="H1400" s="153" t="s">
        <v>1</v>
      </c>
      <c r="I1400" s="155"/>
      <c r="L1400" s="151"/>
      <c r="M1400" s="156"/>
      <c r="T1400" s="157"/>
      <c r="AT1400" s="153" t="s">
        <v>160</v>
      </c>
      <c r="AU1400" s="153" t="s">
        <v>89</v>
      </c>
      <c r="AV1400" s="11" t="s">
        <v>82</v>
      </c>
      <c r="AW1400" s="11" t="s">
        <v>31</v>
      </c>
      <c r="AX1400" s="11" t="s">
        <v>76</v>
      </c>
      <c r="AY1400" s="153" t="s">
        <v>156</v>
      </c>
    </row>
    <row r="1401" spans="2:65" s="11" customFormat="1" ht="22.5">
      <c r="B1401" s="151"/>
      <c r="D1401" s="152" t="s">
        <v>160</v>
      </c>
      <c r="E1401" s="153" t="s">
        <v>1</v>
      </c>
      <c r="F1401" s="154" t="s">
        <v>2900</v>
      </c>
      <c r="H1401" s="153" t="s">
        <v>1</v>
      </c>
      <c r="I1401" s="155"/>
      <c r="L1401" s="151"/>
      <c r="M1401" s="156"/>
      <c r="T1401" s="157"/>
      <c r="AT1401" s="153" t="s">
        <v>160</v>
      </c>
      <c r="AU1401" s="153" t="s">
        <v>89</v>
      </c>
      <c r="AV1401" s="11" t="s">
        <v>82</v>
      </c>
      <c r="AW1401" s="11" t="s">
        <v>31</v>
      </c>
      <c r="AX1401" s="11" t="s">
        <v>76</v>
      </c>
      <c r="AY1401" s="153" t="s">
        <v>156</v>
      </c>
    </row>
    <row r="1402" spans="2:65" s="11" customFormat="1">
      <c r="B1402" s="151"/>
      <c r="D1402" s="152" t="s">
        <v>160</v>
      </c>
      <c r="E1402" s="153" t="s">
        <v>1</v>
      </c>
      <c r="F1402" s="154" t="s">
        <v>2901</v>
      </c>
      <c r="H1402" s="153" t="s">
        <v>1</v>
      </c>
      <c r="I1402" s="155"/>
      <c r="L1402" s="151"/>
      <c r="M1402" s="156"/>
      <c r="T1402" s="157"/>
      <c r="AT1402" s="153" t="s">
        <v>160</v>
      </c>
      <c r="AU1402" s="153" t="s">
        <v>89</v>
      </c>
      <c r="AV1402" s="11" t="s">
        <v>82</v>
      </c>
      <c r="AW1402" s="11" t="s">
        <v>31</v>
      </c>
      <c r="AX1402" s="11" t="s">
        <v>76</v>
      </c>
      <c r="AY1402" s="153" t="s">
        <v>156</v>
      </c>
    </row>
    <row r="1403" spans="2:65" s="12" customFormat="1">
      <c r="B1403" s="158"/>
      <c r="D1403" s="152" t="s">
        <v>160</v>
      </c>
      <c r="E1403" s="159" t="s">
        <v>1</v>
      </c>
      <c r="F1403" s="160" t="s">
        <v>2902</v>
      </c>
      <c r="H1403" s="161">
        <v>3</v>
      </c>
      <c r="I1403" s="162"/>
      <c r="L1403" s="158"/>
      <c r="M1403" s="163"/>
      <c r="T1403" s="164"/>
      <c r="AT1403" s="159" t="s">
        <v>160</v>
      </c>
      <c r="AU1403" s="159" t="s">
        <v>89</v>
      </c>
      <c r="AV1403" s="12" t="s">
        <v>89</v>
      </c>
      <c r="AW1403" s="12" t="s">
        <v>31</v>
      </c>
      <c r="AX1403" s="12" t="s">
        <v>76</v>
      </c>
      <c r="AY1403" s="159" t="s">
        <v>156</v>
      </c>
    </row>
    <row r="1404" spans="2:65" s="12" customFormat="1">
      <c r="B1404" s="158"/>
      <c r="D1404" s="152" t="s">
        <v>160</v>
      </c>
      <c r="E1404" s="159" t="s">
        <v>1</v>
      </c>
      <c r="F1404" s="160" t="s">
        <v>2903</v>
      </c>
      <c r="H1404" s="161">
        <v>1.17</v>
      </c>
      <c r="I1404" s="162"/>
      <c r="L1404" s="158"/>
      <c r="M1404" s="163"/>
      <c r="T1404" s="164"/>
      <c r="AT1404" s="159" t="s">
        <v>160</v>
      </c>
      <c r="AU1404" s="159" t="s">
        <v>89</v>
      </c>
      <c r="AV1404" s="12" t="s">
        <v>89</v>
      </c>
      <c r="AW1404" s="12" t="s">
        <v>31</v>
      </c>
      <c r="AX1404" s="12" t="s">
        <v>76</v>
      </c>
      <c r="AY1404" s="159" t="s">
        <v>156</v>
      </c>
    </row>
    <row r="1405" spans="2:65" s="12" customFormat="1">
      <c r="B1405" s="158"/>
      <c r="D1405" s="152" t="s">
        <v>160</v>
      </c>
      <c r="E1405" s="159" t="s">
        <v>1</v>
      </c>
      <c r="F1405" s="160" t="s">
        <v>2904</v>
      </c>
      <c r="H1405" s="161">
        <v>2.92</v>
      </c>
      <c r="I1405" s="162"/>
      <c r="L1405" s="158"/>
      <c r="M1405" s="163"/>
      <c r="T1405" s="164"/>
      <c r="AT1405" s="159" t="s">
        <v>160</v>
      </c>
      <c r="AU1405" s="159" t="s">
        <v>89</v>
      </c>
      <c r="AV1405" s="12" t="s">
        <v>89</v>
      </c>
      <c r="AW1405" s="12" t="s">
        <v>31</v>
      </c>
      <c r="AX1405" s="12" t="s">
        <v>76</v>
      </c>
      <c r="AY1405" s="159" t="s">
        <v>156</v>
      </c>
    </row>
    <row r="1406" spans="2:65" s="12" customFormat="1">
      <c r="B1406" s="158"/>
      <c r="D1406" s="152" t="s">
        <v>160</v>
      </c>
      <c r="E1406" s="159" t="s">
        <v>1</v>
      </c>
      <c r="F1406" s="160" t="s">
        <v>2905</v>
      </c>
      <c r="H1406" s="161">
        <v>1.1299999999999999</v>
      </c>
      <c r="I1406" s="162"/>
      <c r="L1406" s="158"/>
      <c r="M1406" s="163"/>
      <c r="T1406" s="164"/>
      <c r="AT1406" s="159" t="s">
        <v>160</v>
      </c>
      <c r="AU1406" s="159" t="s">
        <v>89</v>
      </c>
      <c r="AV1406" s="12" t="s">
        <v>89</v>
      </c>
      <c r="AW1406" s="12" t="s">
        <v>31</v>
      </c>
      <c r="AX1406" s="12" t="s">
        <v>76</v>
      </c>
      <c r="AY1406" s="159" t="s">
        <v>156</v>
      </c>
    </row>
    <row r="1407" spans="2:65" s="15" customFormat="1">
      <c r="B1407" s="193"/>
      <c r="D1407" s="152" t="s">
        <v>160</v>
      </c>
      <c r="E1407" s="194" t="s">
        <v>1</v>
      </c>
      <c r="F1407" s="195" t="s">
        <v>2906</v>
      </c>
      <c r="H1407" s="196">
        <v>8.2200000000000006</v>
      </c>
      <c r="I1407" s="197"/>
      <c r="L1407" s="193"/>
      <c r="M1407" s="198"/>
      <c r="T1407" s="199"/>
      <c r="AT1407" s="194" t="s">
        <v>160</v>
      </c>
      <c r="AU1407" s="194" t="s">
        <v>89</v>
      </c>
      <c r="AV1407" s="15" t="s">
        <v>163</v>
      </c>
      <c r="AW1407" s="15" t="s">
        <v>31</v>
      </c>
      <c r="AX1407" s="15" t="s">
        <v>76</v>
      </c>
      <c r="AY1407" s="194" t="s">
        <v>156</v>
      </c>
    </row>
    <row r="1408" spans="2:65" s="11" customFormat="1">
      <c r="B1408" s="151"/>
      <c r="D1408" s="152" t="s">
        <v>160</v>
      </c>
      <c r="E1408" s="153" t="s">
        <v>1</v>
      </c>
      <c r="F1408" s="154" t="s">
        <v>2907</v>
      </c>
      <c r="H1408" s="153" t="s">
        <v>1</v>
      </c>
      <c r="I1408" s="155"/>
      <c r="L1408" s="151"/>
      <c r="M1408" s="156"/>
      <c r="T1408" s="157"/>
      <c r="AT1408" s="153" t="s">
        <v>160</v>
      </c>
      <c r="AU1408" s="153" t="s">
        <v>89</v>
      </c>
      <c r="AV1408" s="11" t="s">
        <v>82</v>
      </c>
      <c r="AW1408" s="11" t="s">
        <v>31</v>
      </c>
      <c r="AX1408" s="11" t="s">
        <v>76</v>
      </c>
      <c r="AY1408" s="153" t="s">
        <v>156</v>
      </c>
    </row>
    <row r="1409" spans="2:65" s="12" customFormat="1">
      <c r="B1409" s="158"/>
      <c r="D1409" s="152" t="s">
        <v>160</v>
      </c>
      <c r="E1409" s="159" t="s">
        <v>1</v>
      </c>
      <c r="F1409" s="160" t="s">
        <v>2908</v>
      </c>
      <c r="H1409" s="161">
        <v>1.17</v>
      </c>
      <c r="I1409" s="162"/>
      <c r="L1409" s="158"/>
      <c r="M1409" s="163"/>
      <c r="T1409" s="164"/>
      <c r="AT1409" s="159" t="s">
        <v>160</v>
      </c>
      <c r="AU1409" s="159" t="s">
        <v>89</v>
      </c>
      <c r="AV1409" s="12" t="s">
        <v>89</v>
      </c>
      <c r="AW1409" s="12" t="s">
        <v>31</v>
      </c>
      <c r="AX1409" s="12" t="s">
        <v>76</v>
      </c>
      <c r="AY1409" s="159" t="s">
        <v>156</v>
      </c>
    </row>
    <row r="1410" spans="2:65" s="12" customFormat="1">
      <c r="B1410" s="158"/>
      <c r="D1410" s="152" t="s">
        <v>160</v>
      </c>
      <c r="E1410" s="159" t="s">
        <v>1</v>
      </c>
      <c r="F1410" s="160" t="s">
        <v>2909</v>
      </c>
      <c r="H1410" s="161">
        <v>1.17</v>
      </c>
      <c r="I1410" s="162"/>
      <c r="L1410" s="158"/>
      <c r="M1410" s="163"/>
      <c r="T1410" s="164"/>
      <c r="AT1410" s="159" t="s">
        <v>160</v>
      </c>
      <c r="AU1410" s="159" t="s">
        <v>89</v>
      </c>
      <c r="AV1410" s="12" t="s">
        <v>89</v>
      </c>
      <c r="AW1410" s="12" t="s">
        <v>31</v>
      </c>
      <c r="AX1410" s="12" t="s">
        <v>76</v>
      </c>
      <c r="AY1410" s="159" t="s">
        <v>156</v>
      </c>
    </row>
    <row r="1411" spans="2:65" s="15" customFormat="1">
      <c r="B1411" s="193"/>
      <c r="D1411" s="152" t="s">
        <v>160</v>
      </c>
      <c r="E1411" s="194" t="s">
        <v>1</v>
      </c>
      <c r="F1411" s="195" t="s">
        <v>2792</v>
      </c>
      <c r="H1411" s="196">
        <v>2.34</v>
      </c>
      <c r="I1411" s="197"/>
      <c r="L1411" s="193"/>
      <c r="M1411" s="198"/>
      <c r="T1411" s="199"/>
      <c r="AT1411" s="194" t="s">
        <v>160</v>
      </c>
      <c r="AU1411" s="194" t="s">
        <v>89</v>
      </c>
      <c r="AV1411" s="15" t="s">
        <v>163</v>
      </c>
      <c r="AW1411" s="15" t="s">
        <v>31</v>
      </c>
      <c r="AX1411" s="15" t="s">
        <v>76</v>
      </c>
      <c r="AY1411" s="194" t="s">
        <v>156</v>
      </c>
    </row>
    <row r="1412" spans="2:65" s="11" customFormat="1">
      <c r="B1412" s="151"/>
      <c r="D1412" s="152" t="s">
        <v>160</v>
      </c>
      <c r="E1412" s="153" t="s">
        <v>1</v>
      </c>
      <c r="F1412" s="154" t="s">
        <v>2910</v>
      </c>
      <c r="H1412" s="153" t="s">
        <v>1</v>
      </c>
      <c r="I1412" s="155"/>
      <c r="L1412" s="151"/>
      <c r="M1412" s="156"/>
      <c r="T1412" s="157"/>
      <c r="AT1412" s="153" t="s">
        <v>160</v>
      </c>
      <c r="AU1412" s="153" t="s">
        <v>89</v>
      </c>
      <c r="AV1412" s="11" t="s">
        <v>82</v>
      </c>
      <c r="AW1412" s="11" t="s">
        <v>31</v>
      </c>
      <c r="AX1412" s="11" t="s">
        <v>76</v>
      </c>
      <c r="AY1412" s="153" t="s">
        <v>156</v>
      </c>
    </row>
    <row r="1413" spans="2:65" s="12" customFormat="1">
      <c r="B1413" s="158"/>
      <c r="D1413" s="152" t="s">
        <v>160</v>
      </c>
      <c r="E1413" s="159" t="s">
        <v>1</v>
      </c>
      <c r="F1413" s="160" t="s">
        <v>2911</v>
      </c>
      <c r="H1413" s="161">
        <v>1.17</v>
      </c>
      <c r="I1413" s="162"/>
      <c r="L1413" s="158"/>
      <c r="M1413" s="163"/>
      <c r="T1413" s="164"/>
      <c r="AT1413" s="159" t="s">
        <v>160</v>
      </c>
      <c r="AU1413" s="159" t="s">
        <v>89</v>
      </c>
      <c r="AV1413" s="12" t="s">
        <v>89</v>
      </c>
      <c r="AW1413" s="12" t="s">
        <v>31</v>
      </c>
      <c r="AX1413" s="12" t="s">
        <v>76</v>
      </c>
      <c r="AY1413" s="159" t="s">
        <v>156</v>
      </c>
    </row>
    <row r="1414" spans="2:65" s="12" customFormat="1">
      <c r="B1414" s="158"/>
      <c r="D1414" s="152" t="s">
        <v>160</v>
      </c>
      <c r="E1414" s="159" t="s">
        <v>1</v>
      </c>
      <c r="F1414" s="160" t="s">
        <v>2912</v>
      </c>
      <c r="H1414" s="161">
        <v>1.17</v>
      </c>
      <c r="I1414" s="162"/>
      <c r="L1414" s="158"/>
      <c r="M1414" s="163"/>
      <c r="T1414" s="164"/>
      <c r="AT1414" s="159" t="s">
        <v>160</v>
      </c>
      <c r="AU1414" s="159" t="s">
        <v>89</v>
      </c>
      <c r="AV1414" s="12" t="s">
        <v>89</v>
      </c>
      <c r="AW1414" s="12" t="s">
        <v>31</v>
      </c>
      <c r="AX1414" s="12" t="s">
        <v>76</v>
      </c>
      <c r="AY1414" s="159" t="s">
        <v>156</v>
      </c>
    </row>
    <row r="1415" spans="2:65" s="15" customFormat="1">
      <c r="B1415" s="193"/>
      <c r="D1415" s="152" t="s">
        <v>160</v>
      </c>
      <c r="E1415" s="194" t="s">
        <v>1</v>
      </c>
      <c r="F1415" s="195" t="s">
        <v>2913</v>
      </c>
      <c r="H1415" s="196">
        <v>2.34</v>
      </c>
      <c r="I1415" s="197"/>
      <c r="L1415" s="193"/>
      <c r="M1415" s="198"/>
      <c r="T1415" s="199"/>
      <c r="AT1415" s="194" t="s">
        <v>160</v>
      </c>
      <c r="AU1415" s="194" t="s">
        <v>89</v>
      </c>
      <c r="AV1415" s="15" t="s">
        <v>163</v>
      </c>
      <c r="AW1415" s="15" t="s">
        <v>31</v>
      </c>
      <c r="AX1415" s="15" t="s">
        <v>76</v>
      </c>
      <c r="AY1415" s="194" t="s">
        <v>156</v>
      </c>
    </row>
    <row r="1416" spans="2:65" s="13" customFormat="1">
      <c r="B1416" s="165"/>
      <c r="D1416" s="152" t="s">
        <v>160</v>
      </c>
      <c r="E1416" s="166" t="s">
        <v>2914</v>
      </c>
      <c r="F1416" s="167" t="s">
        <v>2915</v>
      </c>
      <c r="H1416" s="168">
        <v>12.9</v>
      </c>
      <c r="I1416" s="169"/>
      <c r="L1416" s="165"/>
      <c r="M1416" s="170"/>
      <c r="T1416" s="171"/>
      <c r="AT1416" s="166" t="s">
        <v>160</v>
      </c>
      <c r="AU1416" s="166" t="s">
        <v>89</v>
      </c>
      <c r="AV1416" s="13" t="s">
        <v>155</v>
      </c>
      <c r="AW1416" s="13" t="s">
        <v>31</v>
      </c>
      <c r="AX1416" s="13" t="s">
        <v>82</v>
      </c>
      <c r="AY1416" s="166" t="s">
        <v>156</v>
      </c>
    </row>
    <row r="1417" spans="2:65" s="1" customFormat="1" ht="44.25" customHeight="1">
      <c r="B1417" s="136"/>
      <c r="C1417" s="137" t="s">
        <v>1491</v>
      </c>
      <c r="D1417" s="137" t="s">
        <v>157</v>
      </c>
      <c r="E1417" s="138" t="s">
        <v>2916</v>
      </c>
      <c r="F1417" s="139" t="s">
        <v>2917</v>
      </c>
      <c r="G1417" s="140" t="s">
        <v>178</v>
      </c>
      <c r="H1417" s="141">
        <v>219.73</v>
      </c>
      <c r="I1417" s="142"/>
      <c r="J1417" s="143">
        <v>0</v>
      </c>
      <c r="K1417" s="144"/>
      <c r="L1417" s="32"/>
      <c r="M1417" s="145" t="s">
        <v>1</v>
      </c>
      <c r="N1417" s="146" t="s">
        <v>42</v>
      </c>
      <c r="P1417" s="147">
        <f>O1417*H1417</f>
        <v>0</v>
      </c>
      <c r="Q1417" s="147">
        <v>1.555E-2</v>
      </c>
      <c r="R1417" s="147">
        <f>Q1417*H1417</f>
        <v>3.4168014999999996</v>
      </c>
      <c r="S1417" s="147">
        <v>0</v>
      </c>
      <c r="T1417" s="148">
        <f>S1417*H1417</f>
        <v>0</v>
      </c>
      <c r="AR1417" s="149" t="s">
        <v>403</v>
      </c>
      <c r="AT1417" s="149" t="s">
        <v>157</v>
      </c>
      <c r="AU1417" s="149" t="s">
        <v>89</v>
      </c>
      <c r="AY1417" s="17" t="s">
        <v>156</v>
      </c>
      <c r="BE1417" s="150">
        <f>IF(N1417="základná",J1417,0)</f>
        <v>0</v>
      </c>
      <c r="BF1417" s="150">
        <f>IF(N1417="znížená",J1417,0)</f>
        <v>0</v>
      </c>
      <c r="BG1417" s="150">
        <f>IF(N1417="zákl. prenesená",J1417,0)</f>
        <v>0</v>
      </c>
      <c r="BH1417" s="150">
        <f>IF(N1417="zníž. prenesená",J1417,0)</f>
        <v>0</v>
      </c>
      <c r="BI1417" s="150">
        <f>IF(N1417="nulová",J1417,0)</f>
        <v>0</v>
      </c>
      <c r="BJ1417" s="17" t="s">
        <v>89</v>
      </c>
      <c r="BK1417" s="150">
        <f>ROUND(I1417*H1417,2)</f>
        <v>0</v>
      </c>
      <c r="BL1417" s="17" t="s">
        <v>403</v>
      </c>
      <c r="BM1417" s="149" t="s">
        <v>2918</v>
      </c>
    </row>
    <row r="1418" spans="2:65" s="11" customFormat="1">
      <c r="B1418" s="151"/>
      <c r="D1418" s="152" t="s">
        <v>160</v>
      </c>
      <c r="E1418" s="153" t="s">
        <v>1</v>
      </c>
      <c r="F1418" s="154" t="s">
        <v>2919</v>
      </c>
      <c r="H1418" s="153" t="s">
        <v>1</v>
      </c>
      <c r="I1418" s="155"/>
      <c r="L1418" s="151"/>
      <c r="M1418" s="156"/>
      <c r="T1418" s="157"/>
      <c r="AT1418" s="153" t="s">
        <v>160</v>
      </c>
      <c r="AU1418" s="153" t="s">
        <v>89</v>
      </c>
      <c r="AV1418" s="11" t="s">
        <v>82</v>
      </c>
      <c r="AW1418" s="11" t="s">
        <v>31</v>
      </c>
      <c r="AX1418" s="11" t="s">
        <v>76</v>
      </c>
      <c r="AY1418" s="153" t="s">
        <v>156</v>
      </c>
    </row>
    <row r="1419" spans="2:65" s="11" customFormat="1">
      <c r="B1419" s="151"/>
      <c r="D1419" s="152" t="s">
        <v>160</v>
      </c>
      <c r="E1419" s="153" t="s">
        <v>1</v>
      </c>
      <c r="F1419" s="154" t="s">
        <v>2920</v>
      </c>
      <c r="H1419" s="153" t="s">
        <v>1</v>
      </c>
      <c r="I1419" s="155"/>
      <c r="L1419" s="151"/>
      <c r="M1419" s="156"/>
      <c r="T1419" s="157"/>
      <c r="AT1419" s="153" t="s">
        <v>160</v>
      </c>
      <c r="AU1419" s="153" t="s">
        <v>89</v>
      </c>
      <c r="AV1419" s="11" t="s">
        <v>82</v>
      </c>
      <c r="AW1419" s="11" t="s">
        <v>31</v>
      </c>
      <c r="AX1419" s="11" t="s">
        <v>76</v>
      </c>
      <c r="AY1419" s="153" t="s">
        <v>156</v>
      </c>
    </row>
    <row r="1420" spans="2:65" s="11" customFormat="1" ht="22.5">
      <c r="B1420" s="151"/>
      <c r="D1420" s="152" t="s">
        <v>160</v>
      </c>
      <c r="E1420" s="153" t="s">
        <v>1</v>
      </c>
      <c r="F1420" s="154" t="s">
        <v>2921</v>
      </c>
      <c r="H1420" s="153" t="s">
        <v>1</v>
      </c>
      <c r="I1420" s="155"/>
      <c r="L1420" s="151"/>
      <c r="M1420" s="156"/>
      <c r="T1420" s="157"/>
      <c r="AT1420" s="153" t="s">
        <v>160</v>
      </c>
      <c r="AU1420" s="153" t="s">
        <v>89</v>
      </c>
      <c r="AV1420" s="11" t="s">
        <v>82</v>
      </c>
      <c r="AW1420" s="11" t="s">
        <v>31</v>
      </c>
      <c r="AX1420" s="11" t="s">
        <v>76</v>
      </c>
      <c r="AY1420" s="153" t="s">
        <v>156</v>
      </c>
    </row>
    <row r="1421" spans="2:65" s="11" customFormat="1">
      <c r="B1421" s="151"/>
      <c r="D1421" s="152" t="s">
        <v>160</v>
      </c>
      <c r="E1421" s="153" t="s">
        <v>1</v>
      </c>
      <c r="F1421" s="154" t="s">
        <v>2922</v>
      </c>
      <c r="H1421" s="153" t="s">
        <v>1</v>
      </c>
      <c r="I1421" s="155"/>
      <c r="L1421" s="151"/>
      <c r="M1421" s="156"/>
      <c r="T1421" s="157"/>
      <c r="AT1421" s="153" t="s">
        <v>160</v>
      </c>
      <c r="AU1421" s="153" t="s">
        <v>89</v>
      </c>
      <c r="AV1421" s="11" t="s">
        <v>82</v>
      </c>
      <c r="AW1421" s="11" t="s">
        <v>31</v>
      </c>
      <c r="AX1421" s="11" t="s">
        <v>76</v>
      </c>
      <c r="AY1421" s="153" t="s">
        <v>156</v>
      </c>
    </row>
    <row r="1422" spans="2:65" s="11" customFormat="1">
      <c r="B1422" s="151"/>
      <c r="D1422" s="152" t="s">
        <v>160</v>
      </c>
      <c r="E1422" s="153" t="s">
        <v>1</v>
      </c>
      <c r="F1422" s="154" t="s">
        <v>2923</v>
      </c>
      <c r="H1422" s="153" t="s">
        <v>1</v>
      </c>
      <c r="I1422" s="155"/>
      <c r="L1422" s="151"/>
      <c r="M1422" s="156"/>
      <c r="T1422" s="157"/>
      <c r="AT1422" s="153" t="s">
        <v>160</v>
      </c>
      <c r="AU1422" s="153" t="s">
        <v>89</v>
      </c>
      <c r="AV1422" s="11" t="s">
        <v>82</v>
      </c>
      <c r="AW1422" s="11" t="s">
        <v>31</v>
      </c>
      <c r="AX1422" s="11" t="s">
        <v>76</v>
      </c>
      <c r="AY1422" s="153" t="s">
        <v>156</v>
      </c>
    </row>
    <row r="1423" spans="2:65" s="12" customFormat="1">
      <c r="B1423" s="158"/>
      <c r="D1423" s="152" t="s">
        <v>160</v>
      </c>
      <c r="E1423" s="159" t="s">
        <v>1</v>
      </c>
      <c r="F1423" s="160" t="s">
        <v>76</v>
      </c>
      <c r="H1423" s="161">
        <v>0</v>
      </c>
      <c r="I1423" s="162"/>
      <c r="L1423" s="158"/>
      <c r="M1423" s="163"/>
      <c r="T1423" s="164"/>
      <c r="AT1423" s="159" t="s">
        <v>160</v>
      </c>
      <c r="AU1423" s="159" t="s">
        <v>89</v>
      </c>
      <c r="AV1423" s="12" t="s">
        <v>89</v>
      </c>
      <c r="AW1423" s="12" t="s">
        <v>31</v>
      </c>
      <c r="AX1423" s="12" t="s">
        <v>76</v>
      </c>
      <c r="AY1423" s="159" t="s">
        <v>156</v>
      </c>
    </row>
    <row r="1424" spans="2:65" s="15" customFormat="1">
      <c r="B1424" s="193"/>
      <c r="D1424" s="152" t="s">
        <v>160</v>
      </c>
      <c r="E1424" s="194" t="s">
        <v>1</v>
      </c>
      <c r="F1424" s="195" t="s">
        <v>2612</v>
      </c>
      <c r="H1424" s="196">
        <v>0</v>
      </c>
      <c r="I1424" s="197"/>
      <c r="L1424" s="193"/>
      <c r="M1424" s="198"/>
      <c r="T1424" s="199"/>
      <c r="AT1424" s="194" t="s">
        <v>160</v>
      </c>
      <c r="AU1424" s="194" t="s">
        <v>89</v>
      </c>
      <c r="AV1424" s="15" t="s">
        <v>163</v>
      </c>
      <c r="AW1424" s="15" t="s">
        <v>31</v>
      </c>
      <c r="AX1424" s="15" t="s">
        <v>76</v>
      </c>
      <c r="AY1424" s="194" t="s">
        <v>156</v>
      </c>
    </row>
    <row r="1425" spans="2:65" s="11" customFormat="1">
      <c r="B1425" s="151"/>
      <c r="D1425" s="152" t="s">
        <v>160</v>
      </c>
      <c r="E1425" s="153" t="s">
        <v>1</v>
      </c>
      <c r="F1425" s="154" t="s">
        <v>2924</v>
      </c>
      <c r="H1425" s="153" t="s">
        <v>1</v>
      </c>
      <c r="I1425" s="155"/>
      <c r="L1425" s="151"/>
      <c r="M1425" s="156"/>
      <c r="T1425" s="157"/>
      <c r="AT1425" s="153" t="s">
        <v>160</v>
      </c>
      <c r="AU1425" s="153" t="s">
        <v>89</v>
      </c>
      <c r="AV1425" s="11" t="s">
        <v>82</v>
      </c>
      <c r="AW1425" s="11" t="s">
        <v>31</v>
      </c>
      <c r="AX1425" s="11" t="s">
        <v>76</v>
      </c>
      <c r="AY1425" s="153" t="s">
        <v>156</v>
      </c>
    </row>
    <row r="1426" spans="2:65" s="12" customFormat="1">
      <c r="B1426" s="158"/>
      <c r="D1426" s="152" t="s">
        <v>160</v>
      </c>
      <c r="E1426" s="159" t="s">
        <v>1</v>
      </c>
      <c r="F1426" s="160" t="s">
        <v>2925</v>
      </c>
      <c r="H1426" s="161">
        <v>35.03</v>
      </c>
      <c r="I1426" s="162"/>
      <c r="L1426" s="158"/>
      <c r="M1426" s="163"/>
      <c r="T1426" s="164"/>
      <c r="AT1426" s="159" t="s">
        <v>160</v>
      </c>
      <c r="AU1426" s="159" t="s">
        <v>89</v>
      </c>
      <c r="AV1426" s="12" t="s">
        <v>89</v>
      </c>
      <c r="AW1426" s="12" t="s">
        <v>31</v>
      </c>
      <c r="AX1426" s="12" t="s">
        <v>76</v>
      </c>
      <c r="AY1426" s="159" t="s">
        <v>156</v>
      </c>
    </row>
    <row r="1427" spans="2:65" s="12" customFormat="1">
      <c r="B1427" s="158"/>
      <c r="D1427" s="152" t="s">
        <v>160</v>
      </c>
      <c r="E1427" s="159" t="s">
        <v>1</v>
      </c>
      <c r="F1427" s="160" t="s">
        <v>2926</v>
      </c>
      <c r="H1427" s="161">
        <v>58.8</v>
      </c>
      <c r="I1427" s="162"/>
      <c r="L1427" s="158"/>
      <c r="M1427" s="163"/>
      <c r="T1427" s="164"/>
      <c r="AT1427" s="159" t="s">
        <v>160</v>
      </c>
      <c r="AU1427" s="159" t="s">
        <v>89</v>
      </c>
      <c r="AV1427" s="12" t="s">
        <v>89</v>
      </c>
      <c r="AW1427" s="12" t="s">
        <v>31</v>
      </c>
      <c r="AX1427" s="12" t="s">
        <v>76</v>
      </c>
      <c r="AY1427" s="159" t="s">
        <v>156</v>
      </c>
    </row>
    <row r="1428" spans="2:65" s="15" customFormat="1">
      <c r="B1428" s="193"/>
      <c r="D1428" s="152" t="s">
        <v>160</v>
      </c>
      <c r="E1428" s="194" t="s">
        <v>1899</v>
      </c>
      <c r="F1428" s="195" t="s">
        <v>2927</v>
      </c>
      <c r="H1428" s="196">
        <v>93.83</v>
      </c>
      <c r="I1428" s="197"/>
      <c r="L1428" s="193"/>
      <c r="M1428" s="198"/>
      <c r="T1428" s="199"/>
      <c r="AT1428" s="194" t="s">
        <v>160</v>
      </c>
      <c r="AU1428" s="194" t="s">
        <v>89</v>
      </c>
      <c r="AV1428" s="15" t="s">
        <v>163</v>
      </c>
      <c r="AW1428" s="15" t="s">
        <v>31</v>
      </c>
      <c r="AX1428" s="15" t="s">
        <v>76</v>
      </c>
      <c r="AY1428" s="194" t="s">
        <v>156</v>
      </c>
    </row>
    <row r="1429" spans="2:65" s="11" customFormat="1">
      <c r="B1429" s="151"/>
      <c r="D1429" s="152" t="s">
        <v>160</v>
      </c>
      <c r="E1429" s="153" t="s">
        <v>1</v>
      </c>
      <c r="F1429" s="154" t="s">
        <v>2924</v>
      </c>
      <c r="H1429" s="153" t="s">
        <v>1</v>
      </c>
      <c r="I1429" s="155"/>
      <c r="L1429" s="151"/>
      <c r="M1429" s="156"/>
      <c r="T1429" s="157"/>
      <c r="AT1429" s="153" t="s">
        <v>160</v>
      </c>
      <c r="AU1429" s="153" t="s">
        <v>89</v>
      </c>
      <c r="AV1429" s="11" t="s">
        <v>82</v>
      </c>
      <c r="AW1429" s="11" t="s">
        <v>31</v>
      </c>
      <c r="AX1429" s="11" t="s">
        <v>76</v>
      </c>
      <c r="AY1429" s="153" t="s">
        <v>156</v>
      </c>
    </row>
    <row r="1430" spans="2:65" s="12" customFormat="1">
      <c r="B1430" s="158"/>
      <c r="D1430" s="152" t="s">
        <v>160</v>
      </c>
      <c r="E1430" s="159" t="s">
        <v>1</v>
      </c>
      <c r="F1430" s="160" t="s">
        <v>2928</v>
      </c>
      <c r="H1430" s="161">
        <v>125.9</v>
      </c>
      <c r="I1430" s="162"/>
      <c r="L1430" s="158"/>
      <c r="M1430" s="163"/>
      <c r="T1430" s="164"/>
      <c r="AT1430" s="159" t="s">
        <v>160</v>
      </c>
      <c r="AU1430" s="159" t="s">
        <v>89</v>
      </c>
      <c r="AV1430" s="12" t="s">
        <v>89</v>
      </c>
      <c r="AW1430" s="12" t="s">
        <v>31</v>
      </c>
      <c r="AX1430" s="12" t="s">
        <v>76</v>
      </c>
      <c r="AY1430" s="159" t="s">
        <v>156</v>
      </c>
    </row>
    <row r="1431" spans="2:65" s="15" customFormat="1">
      <c r="B1431" s="193"/>
      <c r="D1431" s="152" t="s">
        <v>160</v>
      </c>
      <c r="E1431" s="194" t="s">
        <v>1926</v>
      </c>
      <c r="F1431" s="195" t="s">
        <v>2677</v>
      </c>
      <c r="H1431" s="196">
        <v>125.9</v>
      </c>
      <c r="I1431" s="197"/>
      <c r="L1431" s="193"/>
      <c r="M1431" s="198"/>
      <c r="T1431" s="199"/>
      <c r="AT1431" s="194" t="s">
        <v>160</v>
      </c>
      <c r="AU1431" s="194" t="s">
        <v>89</v>
      </c>
      <c r="AV1431" s="15" t="s">
        <v>163</v>
      </c>
      <c r="AW1431" s="15" t="s">
        <v>31</v>
      </c>
      <c r="AX1431" s="15" t="s">
        <v>76</v>
      </c>
      <c r="AY1431" s="194" t="s">
        <v>156</v>
      </c>
    </row>
    <row r="1432" spans="2:65" s="13" customFormat="1">
      <c r="B1432" s="165"/>
      <c r="D1432" s="152" t="s">
        <v>160</v>
      </c>
      <c r="E1432" s="166" t="s">
        <v>1</v>
      </c>
      <c r="F1432" s="167" t="s">
        <v>161</v>
      </c>
      <c r="H1432" s="168">
        <v>219.73</v>
      </c>
      <c r="I1432" s="169"/>
      <c r="L1432" s="165"/>
      <c r="M1432" s="170"/>
      <c r="T1432" s="171"/>
      <c r="AT1432" s="166" t="s">
        <v>160</v>
      </c>
      <c r="AU1432" s="166" t="s">
        <v>89</v>
      </c>
      <c r="AV1432" s="13" t="s">
        <v>155</v>
      </c>
      <c r="AW1432" s="13" t="s">
        <v>31</v>
      </c>
      <c r="AX1432" s="13" t="s">
        <v>82</v>
      </c>
      <c r="AY1432" s="166" t="s">
        <v>156</v>
      </c>
    </row>
    <row r="1433" spans="2:65" s="1" customFormat="1" ht="33" customHeight="1">
      <c r="B1433" s="136"/>
      <c r="C1433" s="137" t="s">
        <v>1499</v>
      </c>
      <c r="D1433" s="137" t="s">
        <v>157</v>
      </c>
      <c r="E1433" s="138" t="s">
        <v>2929</v>
      </c>
      <c r="F1433" s="139" t="s">
        <v>8477</v>
      </c>
      <c r="G1433" s="140" t="s">
        <v>178</v>
      </c>
      <c r="H1433" s="141">
        <v>21.3</v>
      </c>
      <c r="I1433" s="142"/>
      <c r="J1433" s="143">
        <v>0</v>
      </c>
      <c r="K1433" s="144"/>
      <c r="L1433" s="32"/>
      <c r="M1433" s="145" t="s">
        <v>1</v>
      </c>
      <c r="N1433" s="146" t="s">
        <v>42</v>
      </c>
      <c r="P1433" s="147">
        <f>O1433*H1433</f>
        <v>0</v>
      </c>
      <c r="Q1433" s="147">
        <v>5.9199999999999999E-3</v>
      </c>
      <c r="R1433" s="147">
        <f>Q1433*H1433</f>
        <v>0.12609600000000001</v>
      </c>
      <c r="S1433" s="147">
        <v>0</v>
      </c>
      <c r="T1433" s="148">
        <f>S1433*H1433</f>
        <v>0</v>
      </c>
      <c r="AR1433" s="149" t="s">
        <v>403</v>
      </c>
      <c r="AT1433" s="149" t="s">
        <v>157</v>
      </c>
      <c r="AU1433" s="149" t="s">
        <v>89</v>
      </c>
      <c r="AY1433" s="17" t="s">
        <v>156</v>
      </c>
      <c r="BE1433" s="150">
        <f>IF(N1433="základná",J1433,0)</f>
        <v>0</v>
      </c>
      <c r="BF1433" s="150">
        <f>IF(N1433="znížená",J1433,0)</f>
        <v>0</v>
      </c>
      <c r="BG1433" s="150">
        <f>IF(N1433="zákl. prenesená",J1433,0)</f>
        <v>0</v>
      </c>
      <c r="BH1433" s="150">
        <f>IF(N1433="zníž. prenesená",J1433,0)</f>
        <v>0</v>
      </c>
      <c r="BI1433" s="150">
        <f>IF(N1433="nulová",J1433,0)</f>
        <v>0</v>
      </c>
      <c r="BJ1433" s="17" t="s">
        <v>89</v>
      </c>
      <c r="BK1433" s="150">
        <f>ROUND(I1433*H1433,2)</f>
        <v>0</v>
      </c>
      <c r="BL1433" s="17" t="s">
        <v>403</v>
      </c>
      <c r="BM1433" s="149" t="s">
        <v>2930</v>
      </c>
    </row>
    <row r="1434" spans="2:65" s="11" customFormat="1">
      <c r="B1434" s="151"/>
      <c r="D1434" s="152" t="s">
        <v>160</v>
      </c>
      <c r="E1434" s="153" t="s">
        <v>1</v>
      </c>
      <c r="F1434" s="154" t="s">
        <v>2931</v>
      </c>
      <c r="H1434" s="153" t="s">
        <v>1</v>
      </c>
      <c r="I1434" s="155"/>
      <c r="L1434" s="151"/>
      <c r="M1434" s="156"/>
      <c r="T1434" s="157"/>
      <c r="AT1434" s="153" t="s">
        <v>160</v>
      </c>
      <c r="AU1434" s="153" t="s">
        <v>89</v>
      </c>
      <c r="AV1434" s="11" t="s">
        <v>82</v>
      </c>
      <c r="AW1434" s="11" t="s">
        <v>31</v>
      </c>
      <c r="AX1434" s="11" t="s">
        <v>76</v>
      </c>
      <c r="AY1434" s="153" t="s">
        <v>156</v>
      </c>
    </row>
    <row r="1435" spans="2:65" s="12" customFormat="1">
      <c r="B1435" s="158"/>
      <c r="D1435" s="152" t="s">
        <v>160</v>
      </c>
      <c r="E1435" s="159" t="s">
        <v>1</v>
      </c>
      <c r="F1435" s="160" t="s">
        <v>2932</v>
      </c>
      <c r="H1435" s="161">
        <v>3.52</v>
      </c>
      <c r="I1435" s="162"/>
      <c r="L1435" s="158"/>
      <c r="M1435" s="163"/>
      <c r="T1435" s="164"/>
      <c r="AT1435" s="159" t="s">
        <v>160</v>
      </c>
      <c r="AU1435" s="159" t="s">
        <v>89</v>
      </c>
      <c r="AV1435" s="12" t="s">
        <v>89</v>
      </c>
      <c r="AW1435" s="12" t="s">
        <v>31</v>
      </c>
      <c r="AX1435" s="12" t="s">
        <v>76</v>
      </c>
      <c r="AY1435" s="159" t="s">
        <v>156</v>
      </c>
    </row>
    <row r="1436" spans="2:65" s="12" customFormat="1">
      <c r="B1436" s="158"/>
      <c r="D1436" s="152" t="s">
        <v>160</v>
      </c>
      <c r="E1436" s="159" t="s">
        <v>1</v>
      </c>
      <c r="F1436" s="160" t="s">
        <v>2933</v>
      </c>
      <c r="H1436" s="161">
        <v>3.75</v>
      </c>
      <c r="I1436" s="162"/>
      <c r="L1436" s="158"/>
      <c r="M1436" s="163"/>
      <c r="T1436" s="164"/>
      <c r="AT1436" s="159" t="s">
        <v>160</v>
      </c>
      <c r="AU1436" s="159" t="s">
        <v>89</v>
      </c>
      <c r="AV1436" s="12" t="s">
        <v>89</v>
      </c>
      <c r="AW1436" s="12" t="s">
        <v>31</v>
      </c>
      <c r="AX1436" s="12" t="s">
        <v>76</v>
      </c>
      <c r="AY1436" s="159" t="s">
        <v>156</v>
      </c>
    </row>
    <row r="1437" spans="2:65" s="12" customFormat="1">
      <c r="B1437" s="158"/>
      <c r="D1437" s="152" t="s">
        <v>160</v>
      </c>
      <c r="E1437" s="159" t="s">
        <v>1</v>
      </c>
      <c r="F1437" s="160" t="s">
        <v>2934</v>
      </c>
      <c r="H1437" s="161">
        <v>1.44</v>
      </c>
      <c r="I1437" s="162"/>
      <c r="L1437" s="158"/>
      <c r="M1437" s="163"/>
      <c r="T1437" s="164"/>
      <c r="AT1437" s="159" t="s">
        <v>160</v>
      </c>
      <c r="AU1437" s="159" t="s">
        <v>89</v>
      </c>
      <c r="AV1437" s="12" t="s">
        <v>89</v>
      </c>
      <c r="AW1437" s="12" t="s">
        <v>31</v>
      </c>
      <c r="AX1437" s="12" t="s">
        <v>76</v>
      </c>
      <c r="AY1437" s="159" t="s">
        <v>156</v>
      </c>
    </row>
    <row r="1438" spans="2:65" s="12" customFormat="1">
      <c r="B1438" s="158"/>
      <c r="D1438" s="152" t="s">
        <v>160</v>
      </c>
      <c r="E1438" s="159" t="s">
        <v>1</v>
      </c>
      <c r="F1438" s="160" t="s">
        <v>2935</v>
      </c>
      <c r="H1438" s="161">
        <v>1.05</v>
      </c>
      <c r="I1438" s="162"/>
      <c r="L1438" s="158"/>
      <c r="M1438" s="163"/>
      <c r="T1438" s="164"/>
      <c r="AT1438" s="159" t="s">
        <v>160</v>
      </c>
      <c r="AU1438" s="159" t="s">
        <v>89</v>
      </c>
      <c r="AV1438" s="12" t="s">
        <v>89</v>
      </c>
      <c r="AW1438" s="12" t="s">
        <v>31</v>
      </c>
      <c r="AX1438" s="12" t="s">
        <v>76</v>
      </c>
      <c r="AY1438" s="159" t="s">
        <v>156</v>
      </c>
    </row>
    <row r="1439" spans="2:65" s="12" customFormat="1">
      <c r="B1439" s="158"/>
      <c r="D1439" s="152" t="s">
        <v>160</v>
      </c>
      <c r="E1439" s="159" t="s">
        <v>1</v>
      </c>
      <c r="F1439" s="160" t="s">
        <v>2936</v>
      </c>
      <c r="H1439" s="161">
        <v>1.54</v>
      </c>
      <c r="I1439" s="162"/>
      <c r="L1439" s="158"/>
      <c r="M1439" s="163"/>
      <c r="T1439" s="164"/>
      <c r="AT1439" s="159" t="s">
        <v>160</v>
      </c>
      <c r="AU1439" s="159" t="s">
        <v>89</v>
      </c>
      <c r="AV1439" s="12" t="s">
        <v>89</v>
      </c>
      <c r="AW1439" s="12" t="s">
        <v>31</v>
      </c>
      <c r="AX1439" s="12" t="s">
        <v>76</v>
      </c>
      <c r="AY1439" s="159" t="s">
        <v>156</v>
      </c>
    </row>
    <row r="1440" spans="2:65" s="12" customFormat="1">
      <c r="B1440" s="158"/>
      <c r="D1440" s="152" t="s">
        <v>160</v>
      </c>
      <c r="E1440" s="159" t="s">
        <v>1</v>
      </c>
      <c r="F1440" s="160" t="s">
        <v>2937</v>
      </c>
      <c r="H1440" s="161">
        <v>10</v>
      </c>
      <c r="I1440" s="162"/>
      <c r="L1440" s="158"/>
      <c r="M1440" s="163"/>
      <c r="T1440" s="164"/>
      <c r="AT1440" s="159" t="s">
        <v>160</v>
      </c>
      <c r="AU1440" s="159" t="s">
        <v>89</v>
      </c>
      <c r="AV1440" s="12" t="s">
        <v>89</v>
      </c>
      <c r="AW1440" s="12" t="s">
        <v>31</v>
      </c>
      <c r="AX1440" s="12" t="s">
        <v>76</v>
      </c>
      <c r="AY1440" s="159" t="s">
        <v>156</v>
      </c>
    </row>
    <row r="1441" spans="2:65" s="15" customFormat="1">
      <c r="B1441" s="193"/>
      <c r="D1441" s="152" t="s">
        <v>160</v>
      </c>
      <c r="E1441" s="194" t="s">
        <v>1</v>
      </c>
      <c r="F1441" s="195" t="s">
        <v>2091</v>
      </c>
      <c r="H1441" s="196">
        <v>21.3</v>
      </c>
      <c r="I1441" s="197"/>
      <c r="L1441" s="193"/>
      <c r="M1441" s="198"/>
      <c r="T1441" s="199"/>
      <c r="AT1441" s="194" t="s">
        <v>160</v>
      </c>
      <c r="AU1441" s="194" t="s">
        <v>89</v>
      </c>
      <c r="AV1441" s="15" t="s">
        <v>163</v>
      </c>
      <c r="AW1441" s="15" t="s">
        <v>31</v>
      </c>
      <c r="AX1441" s="15" t="s">
        <v>76</v>
      </c>
      <c r="AY1441" s="194" t="s">
        <v>156</v>
      </c>
    </row>
    <row r="1442" spans="2:65" s="13" customFormat="1">
      <c r="B1442" s="165"/>
      <c r="D1442" s="152" t="s">
        <v>160</v>
      </c>
      <c r="E1442" s="166" t="s">
        <v>2938</v>
      </c>
      <c r="F1442" s="167" t="s">
        <v>161</v>
      </c>
      <c r="H1442" s="168">
        <v>21.3</v>
      </c>
      <c r="I1442" s="169"/>
      <c r="L1442" s="165"/>
      <c r="M1442" s="170"/>
      <c r="T1442" s="171"/>
      <c r="AT1442" s="166" t="s">
        <v>160</v>
      </c>
      <c r="AU1442" s="166" t="s">
        <v>89</v>
      </c>
      <c r="AV1442" s="13" t="s">
        <v>155</v>
      </c>
      <c r="AW1442" s="13" t="s">
        <v>31</v>
      </c>
      <c r="AX1442" s="13" t="s">
        <v>82</v>
      </c>
      <c r="AY1442" s="166" t="s">
        <v>156</v>
      </c>
    </row>
    <row r="1443" spans="2:65" s="1" customFormat="1" ht="33" customHeight="1">
      <c r="B1443" s="136"/>
      <c r="C1443" s="137" t="s">
        <v>1508</v>
      </c>
      <c r="D1443" s="137" t="s">
        <v>157</v>
      </c>
      <c r="E1443" s="138" t="s">
        <v>2939</v>
      </c>
      <c r="F1443" s="139" t="s">
        <v>2940</v>
      </c>
      <c r="G1443" s="140" t="s">
        <v>396</v>
      </c>
      <c r="H1443" s="141">
        <v>600</v>
      </c>
      <c r="I1443" s="142"/>
      <c r="J1443" s="143">
        <v>0</v>
      </c>
      <c r="K1443" s="144"/>
      <c r="L1443" s="32"/>
      <c r="M1443" s="145" t="s">
        <v>1</v>
      </c>
      <c r="N1443" s="146" t="s">
        <v>42</v>
      </c>
      <c r="P1443" s="147">
        <f>O1443*H1443</f>
        <v>0</v>
      </c>
      <c r="Q1443" s="147">
        <v>5.0000000000000002E-5</v>
      </c>
      <c r="R1443" s="147">
        <f>Q1443*H1443</f>
        <v>3.0000000000000002E-2</v>
      </c>
      <c r="S1443" s="147">
        <v>0</v>
      </c>
      <c r="T1443" s="148">
        <f>S1443*H1443</f>
        <v>0</v>
      </c>
      <c r="AR1443" s="149" t="s">
        <v>403</v>
      </c>
      <c r="AT1443" s="149" t="s">
        <v>157</v>
      </c>
      <c r="AU1443" s="149" t="s">
        <v>89</v>
      </c>
      <c r="AY1443" s="17" t="s">
        <v>156</v>
      </c>
      <c r="BE1443" s="150">
        <f>IF(N1443="základná",J1443,0)</f>
        <v>0</v>
      </c>
      <c r="BF1443" s="150">
        <f>IF(N1443="znížená",J1443,0)</f>
        <v>0</v>
      </c>
      <c r="BG1443" s="150">
        <f>IF(N1443="zákl. prenesená",J1443,0)</f>
        <v>0</v>
      </c>
      <c r="BH1443" s="150">
        <f>IF(N1443="zníž. prenesená",J1443,0)</f>
        <v>0</v>
      </c>
      <c r="BI1443" s="150">
        <f>IF(N1443="nulová",J1443,0)</f>
        <v>0</v>
      </c>
      <c r="BJ1443" s="17" t="s">
        <v>89</v>
      </c>
      <c r="BK1443" s="150">
        <f>ROUND(I1443*H1443,2)</f>
        <v>0</v>
      </c>
      <c r="BL1443" s="17" t="s">
        <v>403</v>
      </c>
      <c r="BM1443" s="149" t="s">
        <v>2941</v>
      </c>
    </row>
    <row r="1444" spans="2:65" s="12" customFormat="1">
      <c r="B1444" s="158"/>
      <c r="D1444" s="152" t="s">
        <v>160</v>
      </c>
      <c r="E1444" s="159" t="s">
        <v>1</v>
      </c>
      <c r="F1444" s="160" t="s">
        <v>2942</v>
      </c>
      <c r="H1444" s="161">
        <v>600</v>
      </c>
      <c r="I1444" s="162"/>
      <c r="L1444" s="158"/>
      <c r="M1444" s="163"/>
      <c r="T1444" s="164"/>
      <c r="AT1444" s="159" t="s">
        <v>160</v>
      </c>
      <c r="AU1444" s="159" t="s">
        <v>89</v>
      </c>
      <c r="AV1444" s="12" t="s">
        <v>89</v>
      </c>
      <c r="AW1444" s="12" t="s">
        <v>31</v>
      </c>
      <c r="AX1444" s="12" t="s">
        <v>76</v>
      </c>
      <c r="AY1444" s="159" t="s">
        <v>156</v>
      </c>
    </row>
    <row r="1445" spans="2:65" s="13" customFormat="1">
      <c r="B1445" s="165"/>
      <c r="D1445" s="152" t="s">
        <v>160</v>
      </c>
      <c r="E1445" s="166" t="s">
        <v>2943</v>
      </c>
      <c r="F1445" s="167" t="s">
        <v>161</v>
      </c>
      <c r="H1445" s="168">
        <v>600</v>
      </c>
      <c r="I1445" s="169"/>
      <c r="L1445" s="165"/>
      <c r="M1445" s="170"/>
      <c r="T1445" s="171"/>
      <c r="AT1445" s="166" t="s">
        <v>160</v>
      </c>
      <c r="AU1445" s="166" t="s">
        <v>89</v>
      </c>
      <c r="AV1445" s="13" t="s">
        <v>155</v>
      </c>
      <c r="AW1445" s="13" t="s">
        <v>31</v>
      </c>
      <c r="AX1445" s="13" t="s">
        <v>82</v>
      </c>
      <c r="AY1445" s="166" t="s">
        <v>156</v>
      </c>
    </row>
    <row r="1446" spans="2:65" s="1" customFormat="1" ht="21.75" customHeight="1">
      <c r="B1446" s="136"/>
      <c r="C1446" s="137" t="s">
        <v>1513</v>
      </c>
      <c r="D1446" s="137" t="s">
        <v>157</v>
      </c>
      <c r="E1446" s="138" t="s">
        <v>2944</v>
      </c>
      <c r="F1446" s="139" t="s">
        <v>2945</v>
      </c>
      <c r="G1446" s="140" t="s">
        <v>296</v>
      </c>
      <c r="H1446" s="141">
        <v>15.368</v>
      </c>
      <c r="I1446" s="142"/>
      <c r="J1446" s="143">
        <v>0</v>
      </c>
      <c r="K1446" s="144"/>
      <c r="L1446" s="32"/>
      <c r="M1446" s="145" t="s">
        <v>1</v>
      </c>
      <c r="N1446" s="146" t="s">
        <v>42</v>
      </c>
      <c r="P1446" s="147">
        <f>O1446*H1446</f>
        <v>0</v>
      </c>
      <c r="Q1446" s="147">
        <v>0</v>
      </c>
      <c r="R1446" s="147">
        <f>Q1446*H1446</f>
        <v>0</v>
      </c>
      <c r="S1446" s="147">
        <v>0</v>
      </c>
      <c r="T1446" s="148">
        <f>S1446*H1446</f>
        <v>0</v>
      </c>
      <c r="AR1446" s="149" t="s">
        <v>403</v>
      </c>
      <c r="AT1446" s="149" t="s">
        <v>157</v>
      </c>
      <c r="AU1446" s="149" t="s">
        <v>89</v>
      </c>
      <c r="AY1446" s="17" t="s">
        <v>156</v>
      </c>
      <c r="BE1446" s="150">
        <f>IF(N1446="základná",J1446,0)</f>
        <v>0</v>
      </c>
      <c r="BF1446" s="150">
        <f>IF(N1446="znížená",J1446,0)</f>
        <v>0</v>
      </c>
      <c r="BG1446" s="150">
        <f>IF(N1446="zákl. prenesená",J1446,0)</f>
        <v>0</v>
      </c>
      <c r="BH1446" s="150">
        <f>IF(N1446="zníž. prenesená",J1446,0)</f>
        <v>0</v>
      </c>
      <c r="BI1446" s="150">
        <f>IF(N1446="nulová",J1446,0)</f>
        <v>0</v>
      </c>
      <c r="BJ1446" s="17" t="s">
        <v>89</v>
      </c>
      <c r="BK1446" s="150">
        <f>ROUND(I1446*H1446,2)</f>
        <v>0</v>
      </c>
      <c r="BL1446" s="17" t="s">
        <v>403</v>
      </c>
      <c r="BM1446" s="149" t="s">
        <v>2946</v>
      </c>
    </row>
    <row r="1447" spans="2:65" s="1" customFormat="1" ht="24.2" customHeight="1">
      <c r="B1447" s="136"/>
      <c r="C1447" s="137" t="s">
        <v>1521</v>
      </c>
      <c r="D1447" s="137" t="s">
        <v>157</v>
      </c>
      <c r="E1447" s="138" t="s">
        <v>2947</v>
      </c>
      <c r="F1447" s="139" t="s">
        <v>2948</v>
      </c>
      <c r="G1447" s="140" t="s">
        <v>296</v>
      </c>
      <c r="H1447" s="141">
        <v>15.368</v>
      </c>
      <c r="I1447" s="142"/>
      <c r="J1447" s="143">
        <v>0</v>
      </c>
      <c r="K1447" s="144"/>
      <c r="L1447" s="32"/>
      <c r="M1447" s="145" t="s">
        <v>1</v>
      </c>
      <c r="N1447" s="146" t="s">
        <v>42</v>
      </c>
      <c r="P1447" s="147">
        <f>O1447*H1447</f>
        <v>0</v>
      </c>
      <c r="Q1447" s="147">
        <v>0</v>
      </c>
      <c r="R1447" s="147">
        <f>Q1447*H1447</f>
        <v>0</v>
      </c>
      <c r="S1447" s="147">
        <v>0</v>
      </c>
      <c r="T1447" s="148">
        <f>S1447*H1447</f>
        <v>0</v>
      </c>
      <c r="AR1447" s="149" t="s">
        <v>403</v>
      </c>
      <c r="AT1447" s="149" t="s">
        <v>157</v>
      </c>
      <c r="AU1447" s="149" t="s">
        <v>89</v>
      </c>
      <c r="AY1447" s="17" t="s">
        <v>156</v>
      </c>
      <c r="BE1447" s="150">
        <f>IF(N1447="základná",J1447,0)</f>
        <v>0</v>
      </c>
      <c r="BF1447" s="150">
        <f>IF(N1447="znížená",J1447,0)</f>
        <v>0</v>
      </c>
      <c r="BG1447" s="150">
        <f>IF(N1447="zákl. prenesená",J1447,0)</f>
        <v>0</v>
      </c>
      <c r="BH1447" s="150">
        <f>IF(N1447="zníž. prenesená",J1447,0)</f>
        <v>0</v>
      </c>
      <c r="BI1447" s="150">
        <f>IF(N1447="nulová",J1447,0)</f>
        <v>0</v>
      </c>
      <c r="BJ1447" s="17" t="s">
        <v>89</v>
      </c>
      <c r="BK1447" s="150">
        <f>ROUND(I1447*H1447,2)</f>
        <v>0</v>
      </c>
      <c r="BL1447" s="17" t="s">
        <v>403</v>
      </c>
      <c r="BM1447" s="149" t="s">
        <v>2949</v>
      </c>
    </row>
    <row r="1448" spans="2:65" s="10" customFormat="1" ht="22.9" customHeight="1">
      <c r="B1448" s="126"/>
      <c r="D1448" s="127" t="s">
        <v>75</v>
      </c>
      <c r="E1448" s="191" t="s">
        <v>1598</v>
      </c>
      <c r="F1448" s="191" t="s">
        <v>1599</v>
      </c>
      <c r="I1448" s="129"/>
      <c r="J1448" s="192">
        <v>0</v>
      </c>
      <c r="L1448" s="126"/>
      <c r="M1448" s="131"/>
      <c r="P1448" s="132">
        <f>SUM(P1449:P1461)</f>
        <v>0</v>
      </c>
      <c r="R1448" s="132">
        <f>SUM(R1449:R1461)</f>
        <v>0.21553556879999999</v>
      </c>
      <c r="T1448" s="133">
        <f>SUM(T1449:T1461)</f>
        <v>0</v>
      </c>
      <c r="AR1448" s="127" t="s">
        <v>89</v>
      </c>
      <c r="AT1448" s="134" t="s">
        <v>75</v>
      </c>
      <c r="AU1448" s="134" t="s">
        <v>82</v>
      </c>
      <c r="AY1448" s="127" t="s">
        <v>156</v>
      </c>
      <c r="BK1448" s="135">
        <f>SUM(BK1449:BK1461)</f>
        <v>0</v>
      </c>
    </row>
    <row r="1449" spans="2:65" s="1" customFormat="1" ht="33" customHeight="1">
      <c r="B1449" s="136"/>
      <c r="C1449" s="278" t="s">
        <v>2950</v>
      </c>
      <c r="D1449" s="278" t="s">
        <v>157</v>
      </c>
      <c r="E1449" s="279" t="s">
        <v>2951</v>
      </c>
      <c r="F1449" s="283" t="s">
        <v>2952</v>
      </c>
      <c r="G1449" s="286" t="s">
        <v>1643</v>
      </c>
      <c r="H1449" s="287">
        <v>113.04</v>
      </c>
      <c r="I1449" s="142"/>
      <c r="J1449" s="143">
        <v>0</v>
      </c>
      <c r="K1449" s="144"/>
      <c r="L1449" s="32"/>
      <c r="M1449" s="145" t="s">
        <v>1</v>
      </c>
      <c r="N1449" s="146" t="s">
        <v>42</v>
      </c>
      <c r="P1449" s="147">
        <f>O1449*H1449</f>
        <v>0</v>
      </c>
      <c r="Q1449" s="147">
        <v>4.897E-5</v>
      </c>
      <c r="R1449" s="147">
        <f>Q1449*H1449</f>
        <v>5.5355688000000005E-3</v>
      </c>
      <c r="S1449" s="147">
        <v>0</v>
      </c>
      <c r="T1449" s="148">
        <f>S1449*H1449</f>
        <v>0</v>
      </c>
      <c r="AR1449" s="149" t="s">
        <v>403</v>
      </c>
      <c r="AT1449" s="149" t="s">
        <v>157</v>
      </c>
      <c r="AU1449" s="149" t="s">
        <v>89</v>
      </c>
      <c r="AY1449" s="17" t="s">
        <v>156</v>
      </c>
      <c r="BE1449" s="150">
        <f>IF(N1449="základná",J1449,0)</f>
        <v>0</v>
      </c>
      <c r="BF1449" s="150">
        <f>IF(N1449="znížená",J1449,0)</f>
        <v>0</v>
      </c>
      <c r="BG1449" s="150">
        <f>IF(N1449="zákl. prenesená",J1449,0)</f>
        <v>0</v>
      </c>
      <c r="BH1449" s="150">
        <f>IF(N1449="zníž. prenesená",J1449,0)</f>
        <v>0</v>
      </c>
      <c r="BI1449" s="150">
        <f>IF(N1449="nulová",J1449,0)</f>
        <v>0</v>
      </c>
      <c r="BJ1449" s="17" t="s">
        <v>89</v>
      </c>
      <c r="BK1449" s="150">
        <f>ROUND(I1449*H1449,2)</f>
        <v>0</v>
      </c>
      <c r="BL1449" s="17" t="s">
        <v>403</v>
      </c>
      <c r="BM1449" s="149" t="s">
        <v>2953</v>
      </c>
    </row>
    <row r="1450" spans="2:65" s="12" customFormat="1" ht="22.5">
      <c r="B1450" s="158"/>
      <c r="D1450" s="152" t="s">
        <v>160</v>
      </c>
      <c r="E1450" s="159" t="s">
        <v>1</v>
      </c>
      <c r="F1450" s="285" t="s">
        <v>8467</v>
      </c>
      <c r="H1450" s="161">
        <v>113.04</v>
      </c>
      <c r="I1450" s="162"/>
      <c r="L1450" s="158"/>
      <c r="M1450" s="163"/>
      <c r="T1450" s="164"/>
      <c r="AT1450" s="159" t="s">
        <v>160</v>
      </c>
      <c r="AU1450" s="159" t="s">
        <v>89</v>
      </c>
      <c r="AV1450" s="12" t="s">
        <v>89</v>
      </c>
      <c r="AW1450" s="12" t="s">
        <v>31</v>
      </c>
      <c r="AX1450" s="12" t="s">
        <v>76</v>
      </c>
      <c r="AY1450" s="159" t="s">
        <v>156</v>
      </c>
    </row>
    <row r="1451" spans="2:65" s="11" customFormat="1">
      <c r="B1451" s="151"/>
      <c r="D1451" s="152" t="s">
        <v>160</v>
      </c>
      <c r="E1451" s="153" t="s">
        <v>1</v>
      </c>
      <c r="F1451" s="154" t="s">
        <v>2954</v>
      </c>
      <c r="H1451" s="153" t="s">
        <v>1</v>
      </c>
      <c r="I1451" s="155"/>
      <c r="L1451" s="151"/>
      <c r="M1451" s="156"/>
      <c r="T1451" s="157"/>
      <c r="AT1451" s="153" t="s">
        <v>160</v>
      </c>
      <c r="AU1451" s="153" t="s">
        <v>89</v>
      </c>
      <c r="AV1451" s="11" t="s">
        <v>82</v>
      </c>
      <c r="AW1451" s="11" t="s">
        <v>31</v>
      </c>
      <c r="AX1451" s="11" t="s">
        <v>76</v>
      </c>
      <c r="AY1451" s="153" t="s">
        <v>156</v>
      </c>
    </row>
    <row r="1452" spans="2:65" s="13" customFormat="1">
      <c r="B1452" s="165"/>
      <c r="D1452" s="152" t="s">
        <v>160</v>
      </c>
      <c r="E1452" s="166" t="s">
        <v>1</v>
      </c>
      <c r="F1452" s="167" t="s">
        <v>161</v>
      </c>
      <c r="H1452" s="168">
        <v>113.04</v>
      </c>
      <c r="I1452" s="169"/>
      <c r="L1452" s="165"/>
      <c r="M1452" s="170"/>
      <c r="T1452" s="171"/>
      <c r="AT1452" s="166" t="s">
        <v>160</v>
      </c>
      <c r="AU1452" s="166" t="s">
        <v>89</v>
      </c>
      <c r="AV1452" s="13" t="s">
        <v>155</v>
      </c>
      <c r="AW1452" s="13" t="s">
        <v>31</v>
      </c>
      <c r="AX1452" s="13" t="s">
        <v>82</v>
      </c>
      <c r="AY1452" s="166" t="s">
        <v>156</v>
      </c>
    </row>
    <row r="1453" spans="2:65" s="1" customFormat="1" ht="21.75" customHeight="1">
      <c r="B1453" s="136"/>
      <c r="C1453" s="137" t="s">
        <v>1530</v>
      </c>
      <c r="D1453" s="137" t="s">
        <v>157</v>
      </c>
      <c r="E1453" s="138" t="s">
        <v>2955</v>
      </c>
      <c r="F1453" s="139" t="s">
        <v>2956</v>
      </c>
      <c r="G1453" s="140" t="s">
        <v>396</v>
      </c>
      <c r="H1453" s="141">
        <v>14</v>
      </c>
      <c r="I1453" s="142"/>
      <c r="J1453" s="143">
        <v>0</v>
      </c>
      <c r="K1453" s="144"/>
      <c r="L1453" s="32"/>
      <c r="M1453" s="145" t="s">
        <v>1</v>
      </c>
      <c r="N1453" s="146" t="s">
        <v>42</v>
      </c>
      <c r="P1453" s="147">
        <f>O1453*H1453</f>
        <v>0</v>
      </c>
      <c r="Q1453" s="147">
        <v>1.4999999999999999E-2</v>
      </c>
      <c r="R1453" s="147">
        <f>Q1453*H1453</f>
        <v>0.21</v>
      </c>
      <c r="S1453" s="147">
        <v>0</v>
      </c>
      <c r="T1453" s="148">
        <f>S1453*H1453</f>
        <v>0</v>
      </c>
      <c r="AR1453" s="149" t="s">
        <v>403</v>
      </c>
      <c r="AT1453" s="149" t="s">
        <v>157</v>
      </c>
      <c r="AU1453" s="149" t="s">
        <v>89</v>
      </c>
      <c r="AY1453" s="17" t="s">
        <v>156</v>
      </c>
      <c r="BE1453" s="150">
        <f>IF(N1453="základná",J1453,0)</f>
        <v>0</v>
      </c>
      <c r="BF1453" s="150">
        <f>IF(N1453="znížená",J1453,0)</f>
        <v>0</v>
      </c>
      <c r="BG1453" s="150">
        <f>IF(N1453="zákl. prenesená",J1453,0)</f>
        <v>0</v>
      </c>
      <c r="BH1453" s="150">
        <f>IF(N1453="zníž. prenesená",J1453,0)</f>
        <v>0</v>
      </c>
      <c r="BI1453" s="150">
        <f>IF(N1453="nulová",J1453,0)</f>
        <v>0</v>
      </c>
      <c r="BJ1453" s="17" t="s">
        <v>89</v>
      </c>
      <c r="BK1453" s="150">
        <f>ROUND(I1453*H1453,2)</f>
        <v>0</v>
      </c>
      <c r="BL1453" s="17" t="s">
        <v>403</v>
      </c>
      <c r="BM1453" s="149" t="s">
        <v>2957</v>
      </c>
    </row>
    <row r="1454" spans="2:65" s="11" customFormat="1">
      <c r="B1454" s="151"/>
      <c r="D1454" s="152" t="s">
        <v>160</v>
      </c>
      <c r="E1454" s="153" t="s">
        <v>1</v>
      </c>
      <c r="F1454" s="154" t="s">
        <v>398</v>
      </c>
      <c r="H1454" s="153" t="s">
        <v>1</v>
      </c>
      <c r="I1454" s="155"/>
      <c r="L1454" s="151"/>
      <c r="M1454" s="156"/>
      <c r="T1454" s="157"/>
      <c r="AT1454" s="153" t="s">
        <v>160</v>
      </c>
      <c r="AU1454" s="153" t="s">
        <v>89</v>
      </c>
      <c r="AV1454" s="11" t="s">
        <v>82</v>
      </c>
      <c r="AW1454" s="11" t="s">
        <v>31</v>
      </c>
      <c r="AX1454" s="11" t="s">
        <v>76</v>
      </c>
      <c r="AY1454" s="153" t="s">
        <v>156</v>
      </c>
    </row>
    <row r="1455" spans="2:65" s="11" customFormat="1" ht="22.5">
      <c r="B1455" s="151"/>
      <c r="D1455" s="152" t="s">
        <v>160</v>
      </c>
      <c r="E1455" s="153" t="s">
        <v>1</v>
      </c>
      <c r="F1455" s="154" t="s">
        <v>2958</v>
      </c>
      <c r="H1455" s="153" t="s">
        <v>1</v>
      </c>
      <c r="I1455" s="155"/>
      <c r="L1455" s="151"/>
      <c r="M1455" s="156"/>
      <c r="T1455" s="157"/>
      <c r="AT1455" s="153" t="s">
        <v>160</v>
      </c>
      <c r="AU1455" s="153" t="s">
        <v>89</v>
      </c>
      <c r="AV1455" s="11" t="s">
        <v>82</v>
      </c>
      <c r="AW1455" s="11" t="s">
        <v>31</v>
      </c>
      <c r="AX1455" s="11" t="s">
        <v>76</v>
      </c>
      <c r="AY1455" s="153" t="s">
        <v>156</v>
      </c>
    </row>
    <row r="1456" spans="2:65" s="12" customFormat="1">
      <c r="B1456" s="158"/>
      <c r="D1456" s="152" t="s">
        <v>160</v>
      </c>
      <c r="E1456" s="159" t="s">
        <v>1</v>
      </c>
      <c r="F1456" s="160" t="s">
        <v>400</v>
      </c>
      <c r="H1456" s="161">
        <v>7</v>
      </c>
      <c r="I1456" s="162"/>
      <c r="L1456" s="158"/>
      <c r="M1456" s="163"/>
      <c r="T1456" s="164"/>
      <c r="AT1456" s="159" t="s">
        <v>160</v>
      </c>
      <c r="AU1456" s="159" t="s">
        <v>89</v>
      </c>
      <c r="AV1456" s="12" t="s">
        <v>89</v>
      </c>
      <c r="AW1456" s="12" t="s">
        <v>31</v>
      </c>
      <c r="AX1456" s="12" t="s">
        <v>76</v>
      </c>
      <c r="AY1456" s="159" t="s">
        <v>156</v>
      </c>
    </row>
    <row r="1457" spans="2:65" s="12" customFormat="1">
      <c r="B1457" s="158"/>
      <c r="D1457" s="152" t="s">
        <v>160</v>
      </c>
      <c r="E1457" s="159" t="s">
        <v>1</v>
      </c>
      <c r="F1457" s="160" t="s">
        <v>400</v>
      </c>
      <c r="H1457" s="161">
        <v>7</v>
      </c>
      <c r="I1457" s="162"/>
      <c r="L1457" s="158"/>
      <c r="M1457" s="163"/>
      <c r="T1457" s="164"/>
      <c r="AT1457" s="159" t="s">
        <v>160</v>
      </c>
      <c r="AU1457" s="159" t="s">
        <v>89</v>
      </c>
      <c r="AV1457" s="12" t="s">
        <v>89</v>
      </c>
      <c r="AW1457" s="12" t="s">
        <v>31</v>
      </c>
      <c r="AX1457" s="12" t="s">
        <v>76</v>
      </c>
      <c r="AY1457" s="159" t="s">
        <v>156</v>
      </c>
    </row>
    <row r="1458" spans="2:65" s="15" customFormat="1">
      <c r="B1458" s="193"/>
      <c r="D1458" s="152" t="s">
        <v>160</v>
      </c>
      <c r="E1458" s="194" t="s">
        <v>1</v>
      </c>
      <c r="F1458" s="195" t="s">
        <v>401</v>
      </c>
      <c r="H1458" s="196">
        <v>14</v>
      </c>
      <c r="I1458" s="197"/>
      <c r="L1458" s="193"/>
      <c r="M1458" s="198"/>
      <c r="T1458" s="199"/>
      <c r="AT1458" s="194" t="s">
        <v>160</v>
      </c>
      <c r="AU1458" s="194" t="s">
        <v>89</v>
      </c>
      <c r="AV1458" s="15" t="s">
        <v>163</v>
      </c>
      <c r="AW1458" s="15" t="s">
        <v>31</v>
      </c>
      <c r="AX1458" s="15" t="s">
        <v>76</v>
      </c>
      <c r="AY1458" s="194" t="s">
        <v>156</v>
      </c>
    </row>
    <row r="1459" spans="2:65" s="13" customFormat="1">
      <c r="B1459" s="165"/>
      <c r="D1459" s="152" t="s">
        <v>160</v>
      </c>
      <c r="E1459" s="166" t="s">
        <v>1</v>
      </c>
      <c r="F1459" s="167" t="s">
        <v>402</v>
      </c>
      <c r="H1459" s="168">
        <v>14</v>
      </c>
      <c r="I1459" s="169"/>
      <c r="L1459" s="165"/>
      <c r="M1459" s="170"/>
      <c r="T1459" s="171"/>
      <c r="AT1459" s="166" t="s">
        <v>160</v>
      </c>
      <c r="AU1459" s="166" t="s">
        <v>89</v>
      </c>
      <c r="AV1459" s="13" t="s">
        <v>155</v>
      </c>
      <c r="AW1459" s="13" t="s">
        <v>31</v>
      </c>
      <c r="AX1459" s="13" t="s">
        <v>82</v>
      </c>
      <c r="AY1459" s="166" t="s">
        <v>156</v>
      </c>
    </row>
    <row r="1460" spans="2:65" s="1" customFormat="1" ht="24.2" customHeight="1">
      <c r="B1460" s="136"/>
      <c r="C1460" s="137" t="s">
        <v>1549</v>
      </c>
      <c r="D1460" s="137" t="s">
        <v>157</v>
      </c>
      <c r="E1460" s="138" t="s">
        <v>2959</v>
      </c>
      <c r="F1460" s="139" t="s">
        <v>2960</v>
      </c>
      <c r="G1460" s="140" t="s">
        <v>296</v>
      </c>
      <c r="H1460" s="141">
        <v>0.215</v>
      </c>
      <c r="I1460" s="142"/>
      <c r="J1460" s="143">
        <v>0</v>
      </c>
      <c r="K1460" s="144"/>
      <c r="L1460" s="32"/>
      <c r="M1460" s="145" t="s">
        <v>1</v>
      </c>
      <c r="N1460" s="146" t="s">
        <v>42</v>
      </c>
      <c r="P1460" s="147">
        <f>O1460*H1460</f>
        <v>0</v>
      </c>
      <c r="Q1460" s="147">
        <v>0</v>
      </c>
      <c r="R1460" s="147">
        <f>Q1460*H1460</f>
        <v>0</v>
      </c>
      <c r="S1460" s="147">
        <v>0</v>
      </c>
      <c r="T1460" s="148">
        <f>S1460*H1460</f>
        <v>0</v>
      </c>
      <c r="AR1460" s="149" t="s">
        <v>403</v>
      </c>
      <c r="AT1460" s="149" t="s">
        <v>157</v>
      </c>
      <c r="AU1460" s="149" t="s">
        <v>89</v>
      </c>
      <c r="AY1460" s="17" t="s">
        <v>156</v>
      </c>
      <c r="BE1460" s="150">
        <f>IF(N1460="základná",J1460,0)</f>
        <v>0</v>
      </c>
      <c r="BF1460" s="150">
        <f>IF(N1460="znížená",J1460,0)</f>
        <v>0</v>
      </c>
      <c r="BG1460" s="150">
        <f>IF(N1460="zákl. prenesená",J1460,0)</f>
        <v>0</v>
      </c>
      <c r="BH1460" s="150">
        <f>IF(N1460="zníž. prenesená",J1460,0)</f>
        <v>0</v>
      </c>
      <c r="BI1460" s="150">
        <f>IF(N1460="nulová",J1460,0)</f>
        <v>0</v>
      </c>
      <c r="BJ1460" s="17" t="s">
        <v>89</v>
      </c>
      <c r="BK1460" s="150">
        <f>ROUND(I1460*H1460,2)</f>
        <v>0</v>
      </c>
      <c r="BL1460" s="17" t="s">
        <v>403</v>
      </c>
      <c r="BM1460" s="149" t="s">
        <v>2961</v>
      </c>
    </row>
    <row r="1461" spans="2:65" s="1" customFormat="1" ht="24.2" customHeight="1">
      <c r="B1461" s="136"/>
      <c r="C1461" s="137" t="s">
        <v>1554</v>
      </c>
      <c r="D1461" s="137" t="s">
        <v>157</v>
      </c>
      <c r="E1461" s="138" t="s">
        <v>2962</v>
      </c>
      <c r="F1461" s="139" t="s">
        <v>2963</v>
      </c>
      <c r="G1461" s="140" t="s">
        <v>296</v>
      </c>
      <c r="H1461" s="141">
        <v>0.215</v>
      </c>
      <c r="I1461" s="142"/>
      <c r="J1461" s="143">
        <v>0</v>
      </c>
      <c r="K1461" s="144"/>
      <c r="L1461" s="32"/>
      <c r="M1461" s="145" t="s">
        <v>1</v>
      </c>
      <c r="N1461" s="146" t="s">
        <v>42</v>
      </c>
      <c r="P1461" s="147">
        <f>O1461*H1461</f>
        <v>0</v>
      </c>
      <c r="Q1461" s="147">
        <v>0</v>
      </c>
      <c r="R1461" s="147">
        <f>Q1461*H1461</f>
        <v>0</v>
      </c>
      <c r="S1461" s="147">
        <v>0</v>
      </c>
      <c r="T1461" s="148">
        <f>S1461*H1461</f>
        <v>0</v>
      </c>
      <c r="AR1461" s="149" t="s">
        <v>403</v>
      </c>
      <c r="AT1461" s="149" t="s">
        <v>157</v>
      </c>
      <c r="AU1461" s="149" t="s">
        <v>89</v>
      </c>
      <c r="AY1461" s="17" t="s">
        <v>156</v>
      </c>
      <c r="BE1461" s="150">
        <f>IF(N1461="základná",J1461,0)</f>
        <v>0</v>
      </c>
      <c r="BF1461" s="150">
        <f>IF(N1461="znížená",J1461,0)</f>
        <v>0</v>
      </c>
      <c r="BG1461" s="150">
        <f>IF(N1461="zákl. prenesená",J1461,0)</f>
        <v>0</v>
      </c>
      <c r="BH1461" s="150">
        <f>IF(N1461="zníž. prenesená",J1461,0)</f>
        <v>0</v>
      </c>
      <c r="BI1461" s="150">
        <f>IF(N1461="nulová",J1461,0)</f>
        <v>0</v>
      </c>
      <c r="BJ1461" s="17" t="s">
        <v>89</v>
      </c>
      <c r="BK1461" s="150">
        <f>ROUND(I1461*H1461,2)</f>
        <v>0</v>
      </c>
      <c r="BL1461" s="17" t="s">
        <v>403</v>
      </c>
      <c r="BM1461" s="149" t="s">
        <v>2964</v>
      </c>
    </row>
    <row r="1462" spans="2:65" s="10" customFormat="1" ht="22.9" customHeight="1">
      <c r="B1462" s="126"/>
      <c r="D1462" s="127" t="s">
        <v>75</v>
      </c>
      <c r="E1462" s="191" t="s">
        <v>2965</v>
      </c>
      <c r="F1462" s="191" t="s">
        <v>2966</v>
      </c>
      <c r="I1462" s="129"/>
      <c r="J1462" s="192">
        <v>0</v>
      </c>
      <c r="L1462" s="126"/>
      <c r="M1462" s="131"/>
      <c r="P1462" s="132">
        <f>SUM(P1463:P1659)</f>
        <v>0</v>
      </c>
      <c r="R1462" s="132">
        <f>SUM(R1463:R1659)</f>
        <v>35.145782650000008</v>
      </c>
      <c r="T1462" s="133">
        <f>SUM(T1463:T1659)</f>
        <v>0</v>
      </c>
      <c r="AR1462" s="127" t="s">
        <v>89</v>
      </c>
      <c r="AT1462" s="134" t="s">
        <v>75</v>
      </c>
      <c r="AU1462" s="134" t="s">
        <v>82</v>
      </c>
      <c r="AY1462" s="127" t="s">
        <v>156</v>
      </c>
      <c r="BK1462" s="135">
        <f>SUM(BK1463:BK1659)</f>
        <v>0</v>
      </c>
    </row>
    <row r="1463" spans="2:65" s="1" customFormat="1" ht="33" customHeight="1">
      <c r="B1463" s="136"/>
      <c r="C1463" s="137" t="s">
        <v>1571</v>
      </c>
      <c r="D1463" s="137" t="s">
        <v>157</v>
      </c>
      <c r="E1463" s="138" t="s">
        <v>2967</v>
      </c>
      <c r="F1463" s="139" t="s">
        <v>2968</v>
      </c>
      <c r="G1463" s="140" t="s">
        <v>178</v>
      </c>
      <c r="H1463" s="141">
        <v>30</v>
      </c>
      <c r="I1463" s="142"/>
      <c r="J1463" s="143">
        <v>0</v>
      </c>
      <c r="K1463" s="144"/>
      <c r="L1463" s="32"/>
      <c r="M1463" s="145" t="s">
        <v>1</v>
      </c>
      <c r="N1463" s="146" t="s">
        <v>42</v>
      </c>
      <c r="P1463" s="147">
        <f>O1463*H1463</f>
        <v>0</v>
      </c>
      <c r="Q1463" s="147">
        <v>3.7499999999999999E-3</v>
      </c>
      <c r="R1463" s="147">
        <f>Q1463*H1463</f>
        <v>0.11249999999999999</v>
      </c>
      <c r="S1463" s="147">
        <v>0</v>
      </c>
      <c r="T1463" s="148">
        <f>S1463*H1463</f>
        <v>0</v>
      </c>
      <c r="AR1463" s="149" t="s">
        <v>403</v>
      </c>
      <c r="AT1463" s="149" t="s">
        <v>157</v>
      </c>
      <c r="AU1463" s="149" t="s">
        <v>89</v>
      </c>
      <c r="AY1463" s="17" t="s">
        <v>156</v>
      </c>
      <c r="BE1463" s="150">
        <f>IF(N1463="základná",J1463,0)</f>
        <v>0</v>
      </c>
      <c r="BF1463" s="150">
        <f>IF(N1463="znížená",J1463,0)</f>
        <v>0</v>
      </c>
      <c r="BG1463" s="150">
        <f>IF(N1463="zákl. prenesená",J1463,0)</f>
        <v>0</v>
      </c>
      <c r="BH1463" s="150">
        <f>IF(N1463="zníž. prenesená",J1463,0)</f>
        <v>0</v>
      </c>
      <c r="BI1463" s="150">
        <f>IF(N1463="nulová",J1463,0)</f>
        <v>0</v>
      </c>
      <c r="BJ1463" s="17" t="s">
        <v>89</v>
      </c>
      <c r="BK1463" s="150">
        <f>ROUND(I1463*H1463,2)</f>
        <v>0</v>
      </c>
      <c r="BL1463" s="17" t="s">
        <v>403</v>
      </c>
      <c r="BM1463" s="149" t="s">
        <v>2969</v>
      </c>
    </row>
    <row r="1464" spans="2:65" s="11" customFormat="1">
      <c r="B1464" s="151"/>
      <c r="D1464" s="152" t="s">
        <v>160</v>
      </c>
      <c r="E1464" s="153" t="s">
        <v>1</v>
      </c>
      <c r="F1464" s="154" t="s">
        <v>2970</v>
      </c>
      <c r="H1464" s="153" t="s">
        <v>1</v>
      </c>
      <c r="I1464" s="155"/>
      <c r="L1464" s="151"/>
      <c r="M1464" s="156"/>
      <c r="T1464" s="157"/>
      <c r="AT1464" s="153" t="s">
        <v>160</v>
      </c>
      <c r="AU1464" s="153" t="s">
        <v>89</v>
      </c>
      <c r="AV1464" s="11" t="s">
        <v>82</v>
      </c>
      <c r="AW1464" s="11" t="s">
        <v>31</v>
      </c>
      <c r="AX1464" s="11" t="s">
        <v>76</v>
      </c>
      <c r="AY1464" s="153" t="s">
        <v>156</v>
      </c>
    </row>
    <row r="1465" spans="2:65" s="12" customFormat="1">
      <c r="B1465" s="158"/>
      <c r="D1465" s="152" t="s">
        <v>160</v>
      </c>
      <c r="E1465" s="159" t="s">
        <v>1</v>
      </c>
      <c r="F1465" s="160" t="s">
        <v>2971</v>
      </c>
      <c r="H1465" s="161">
        <v>9</v>
      </c>
      <c r="I1465" s="162"/>
      <c r="L1465" s="158"/>
      <c r="M1465" s="163"/>
      <c r="T1465" s="164"/>
      <c r="AT1465" s="159" t="s">
        <v>160</v>
      </c>
      <c r="AU1465" s="159" t="s">
        <v>89</v>
      </c>
      <c r="AV1465" s="12" t="s">
        <v>89</v>
      </c>
      <c r="AW1465" s="12" t="s">
        <v>31</v>
      </c>
      <c r="AX1465" s="12" t="s">
        <v>76</v>
      </c>
      <c r="AY1465" s="159" t="s">
        <v>156</v>
      </c>
    </row>
    <row r="1466" spans="2:65" s="12" customFormat="1">
      <c r="B1466" s="158"/>
      <c r="D1466" s="152" t="s">
        <v>160</v>
      </c>
      <c r="E1466" s="159" t="s">
        <v>1</v>
      </c>
      <c r="F1466" s="160" t="s">
        <v>2972</v>
      </c>
      <c r="H1466" s="161">
        <v>6</v>
      </c>
      <c r="I1466" s="162"/>
      <c r="L1466" s="158"/>
      <c r="M1466" s="163"/>
      <c r="T1466" s="164"/>
      <c r="AT1466" s="159" t="s">
        <v>160</v>
      </c>
      <c r="AU1466" s="159" t="s">
        <v>89</v>
      </c>
      <c r="AV1466" s="12" t="s">
        <v>89</v>
      </c>
      <c r="AW1466" s="12" t="s">
        <v>31</v>
      </c>
      <c r="AX1466" s="12" t="s">
        <v>76</v>
      </c>
      <c r="AY1466" s="159" t="s">
        <v>156</v>
      </c>
    </row>
    <row r="1467" spans="2:65" s="15" customFormat="1">
      <c r="B1467" s="193"/>
      <c r="D1467" s="152" t="s">
        <v>160</v>
      </c>
      <c r="E1467" s="194" t="s">
        <v>1</v>
      </c>
      <c r="F1467" s="195" t="s">
        <v>2556</v>
      </c>
      <c r="H1467" s="196">
        <v>15</v>
      </c>
      <c r="I1467" s="197"/>
      <c r="L1467" s="193"/>
      <c r="M1467" s="198"/>
      <c r="T1467" s="199"/>
      <c r="AT1467" s="194" t="s">
        <v>160</v>
      </c>
      <c r="AU1467" s="194" t="s">
        <v>89</v>
      </c>
      <c r="AV1467" s="15" t="s">
        <v>163</v>
      </c>
      <c r="AW1467" s="15" t="s">
        <v>31</v>
      </c>
      <c r="AX1467" s="15" t="s">
        <v>76</v>
      </c>
      <c r="AY1467" s="194" t="s">
        <v>156</v>
      </c>
    </row>
    <row r="1468" spans="2:65" s="11" customFormat="1">
      <c r="B1468" s="151"/>
      <c r="D1468" s="152" t="s">
        <v>160</v>
      </c>
      <c r="E1468" s="153" t="s">
        <v>1</v>
      </c>
      <c r="F1468" s="154" t="s">
        <v>2973</v>
      </c>
      <c r="H1468" s="153" t="s">
        <v>1</v>
      </c>
      <c r="I1468" s="155"/>
      <c r="L1468" s="151"/>
      <c r="M1468" s="156"/>
      <c r="T1468" s="157"/>
      <c r="AT1468" s="153" t="s">
        <v>160</v>
      </c>
      <c r="AU1468" s="153" t="s">
        <v>89</v>
      </c>
      <c r="AV1468" s="11" t="s">
        <v>82</v>
      </c>
      <c r="AW1468" s="11" t="s">
        <v>31</v>
      </c>
      <c r="AX1468" s="11" t="s">
        <v>76</v>
      </c>
      <c r="AY1468" s="153" t="s">
        <v>156</v>
      </c>
    </row>
    <row r="1469" spans="2:65" s="12" customFormat="1">
      <c r="B1469" s="158"/>
      <c r="D1469" s="152" t="s">
        <v>160</v>
      </c>
      <c r="E1469" s="159" t="s">
        <v>1</v>
      </c>
      <c r="F1469" s="160" t="s">
        <v>2974</v>
      </c>
      <c r="H1469" s="161">
        <v>9</v>
      </c>
      <c r="I1469" s="162"/>
      <c r="L1469" s="158"/>
      <c r="M1469" s="163"/>
      <c r="T1469" s="164"/>
      <c r="AT1469" s="159" t="s">
        <v>160</v>
      </c>
      <c r="AU1469" s="159" t="s">
        <v>89</v>
      </c>
      <c r="AV1469" s="12" t="s">
        <v>89</v>
      </c>
      <c r="AW1469" s="12" t="s">
        <v>31</v>
      </c>
      <c r="AX1469" s="12" t="s">
        <v>76</v>
      </c>
      <c r="AY1469" s="159" t="s">
        <v>156</v>
      </c>
    </row>
    <row r="1470" spans="2:65" s="12" customFormat="1">
      <c r="B1470" s="158"/>
      <c r="D1470" s="152" t="s">
        <v>160</v>
      </c>
      <c r="E1470" s="159" t="s">
        <v>1</v>
      </c>
      <c r="F1470" s="160" t="s">
        <v>2975</v>
      </c>
      <c r="H1470" s="161">
        <v>6</v>
      </c>
      <c r="I1470" s="162"/>
      <c r="L1470" s="158"/>
      <c r="M1470" s="163"/>
      <c r="T1470" s="164"/>
      <c r="AT1470" s="159" t="s">
        <v>160</v>
      </c>
      <c r="AU1470" s="159" t="s">
        <v>89</v>
      </c>
      <c r="AV1470" s="12" t="s">
        <v>89</v>
      </c>
      <c r="AW1470" s="12" t="s">
        <v>31</v>
      </c>
      <c r="AX1470" s="12" t="s">
        <v>76</v>
      </c>
      <c r="AY1470" s="159" t="s">
        <v>156</v>
      </c>
    </row>
    <row r="1471" spans="2:65" s="15" customFormat="1">
      <c r="B1471" s="193"/>
      <c r="D1471" s="152" t="s">
        <v>160</v>
      </c>
      <c r="E1471" s="194" t="s">
        <v>1</v>
      </c>
      <c r="F1471" s="195" t="s">
        <v>2976</v>
      </c>
      <c r="H1471" s="196">
        <v>15</v>
      </c>
      <c r="I1471" s="197"/>
      <c r="L1471" s="193"/>
      <c r="M1471" s="198"/>
      <c r="T1471" s="199"/>
      <c r="AT1471" s="194" t="s">
        <v>160</v>
      </c>
      <c r="AU1471" s="194" t="s">
        <v>89</v>
      </c>
      <c r="AV1471" s="15" t="s">
        <v>163</v>
      </c>
      <c r="AW1471" s="15" t="s">
        <v>31</v>
      </c>
      <c r="AX1471" s="15" t="s">
        <v>76</v>
      </c>
      <c r="AY1471" s="194" t="s">
        <v>156</v>
      </c>
    </row>
    <row r="1472" spans="2:65" s="13" customFormat="1">
      <c r="B1472" s="165"/>
      <c r="D1472" s="152" t="s">
        <v>160</v>
      </c>
      <c r="E1472" s="166" t="s">
        <v>1</v>
      </c>
      <c r="F1472" s="167" t="s">
        <v>161</v>
      </c>
      <c r="H1472" s="168">
        <v>30</v>
      </c>
      <c r="I1472" s="169"/>
      <c r="L1472" s="165"/>
      <c r="M1472" s="170"/>
      <c r="T1472" s="171"/>
      <c r="AT1472" s="166" t="s">
        <v>160</v>
      </c>
      <c r="AU1472" s="166" t="s">
        <v>89</v>
      </c>
      <c r="AV1472" s="13" t="s">
        <v>155</v>
      </c>
      <c r="AW1472" s="13" t="s">
        <v>31</v>
      </c>
      <c r="AX1472" s="13" t="s">
        <v>82</v>
      </c>
      <c r="AY1472" s="166" t="s">
        <v>156</v>
      </c>
    </row>
    <row r="1473" spans="2:65" s="1" customFormat="1" ht="24.2" customHeight="1">
      <c r="B1473" s="136"/>
      <c r="C1473" s="180" t="s">
        <v>1579</v>
      </c>
      <c r="D1473" s="180" t="s">
        <v>263</v>
      </c>
      <c r="E1473" s="181" t="s">
        <v>2977</v>
      </c>
      <c r="F1473" s="182" t="s">
        <v>2978</v>
      </c>
      <c r="G1473" s="183" t="s">
        <v>178</v>
      </c>
      <c r="H1473" s="184">
        <v>31.2</v>
      </c>
      <c r="I1473" s="185"/>
      <c r="J1473" s="186">
        <v>0</v>
      </c>
      <c r="K1473" s="187"/>
      <c r="L1473" s="188"/>
      <c r="M1473" s="189" t="s">
        <v>1</v>
      </c>
      <c r="N1473" s="190" t="s">
        <v>42</v>
      </c>
      <c r="P1473" s="147">
        <f>O1473*H1473</f>
        <v>0</v>
      </c>
      <c r="Q1473" s="147">
        <v>1.2E-2</v>
      </c>
      <c r="R1473" s="147">
        <f>Q1473*H1473</f>
        <v>0.37440000000000001</v>
      </c>
      <c r="S1473" s="147">
        <v>0</v>
      </c>
      <c r="T1473" s="148">
        <f>S1473*H1473</f>
        <v>0</v>
      </c>
      <c r="AR1473" s="149" t="s">
        <v>664</v>
      </c>
      <c r="AT1473" s="149" t="s">
        <v>263</v>
      </c>
      <c r="AU1473" s="149" t="s">
        <v>89</v>
      </c>
      <c r="AY1473" s="17" t="s">
        <v>156</v>
      </c>
      <c r="BE1473" s="150">
        <f>IF(N1473="základná",J1473,0)</f>
        <v>0</v>
      </c>
      <c r="BF1473" s="150">
        <f>IF(N1473="znížená",J1473,0)</f>
        <v>0</v>
      </c>
      <c r="BG1473" s="150">
        <f>IF(N1473="zákl. prenesená",J1473,0)</f>
        <v>0</v>
      </c>
      <c r="BH1473" s="150">
        <f>IF(N1473="zníž. prenesená",J1473,0)</f>
        <v>0</v>
      </c>
      <c r="BI1473" s="150">
        <f>IF(N1473="nulová",J1473,0)</f>
        <v>0</v>
      </c>
      <c r="BJ1473" s="17" t="s">
        <v>89</v>
      </c>
      <c r="BK1473" s="150">
        <f>ROUND(I1473*H1473,2)</f>
        <v>0</v>
      </c>
      <c r="BL1473" s="17" t="s">
        <v>403</v>
      </c>
      <c r="BM1473" s="149" t="s">
        <v>2979</v>
      </c>
    </row>
    <row r="1474" spans="2:65" s="12" customFormat="1">
      <c r="B1474" s="158"/>
      <c r="D1474" s="152" t="s">
        <v>160</v>
      </c>
      <c r="F1474" s="160" t="s">
        <v>2980</v>
      </c>
      <c r="H1474" s="161">
        <v>31.2</v>
      </c>
      <c r="I1474" s="162"/>
      <c r="L1474" s="158"/>
      <c r="M1474" s="163"/>
      <c r="T1474" s="164"/>
      <c r="AT1474" s="159" t="s">
        <v>160</v>
      </c>
      <c r="AU1474" s="159" t="s">
        <v>89</v>
      </c>
      <c r="AV1474" s="12" t="s">
        <v>89</v>
      </c>
      <c r="AW1474" s="12" t="s">
        <v>3</v>
      </c>
      <c r="AX1474" s="12" t="s">
        <v>82</v>
      </c>
      <c r="AY1474" s="159" t="s">
        <v>156</v>
      </c>
    </row>
    <row r="1475" spans="2:65" s="1" customFormat="1" ht="24.2" customHeight="1">
      <c r="B1475" s="136"/>
      <c r="C1475" s="137" t="s">
        <v>1586</v>
      </c>
      <c r="D1475" s="137" t="s">
        <v>157</v>
      </c>
      <c r="E1475" s="138" t="s">
        <v>2981</v>
      </c>
      <c r="F1475" s="139" t="s">
        <v>2982</v>
      </c>
      <c r="G1475" s="140" t="s">
        <v>396</v>
      </c>
      <c r="H1475" s="141">
        <v>40</v>
      </c>
      <c r="I1475" s="142"/>
      <c r="J1475" s="143">
        <v>0</v>
      </c>
      <c r="K1475" s="144"/>
      <c r="L1475" s="32"/>
      <c r="M1475" s="145" t="s">
        <v>1</v>
      </c>
      <c r="N1475" s="146" t="s">
        <v>42</v>
      </c>
      <c r="P1475" s="147">
        <f>O1475*H1475</f>
        <v>0</v>
      </c>
      <c r="Q1475" s="147">
        <v>3.1199999999999999E-3</v>
      </c>
      <c r="R1475" s="147">
        <f>Q1475*H1475</f>
        <v>0.12479999999999999</v>
      </c>
      <c r="S1475" s="147">
        <v>0</v>
      </c>
      <c r="T1475" s="148">
        <f>S1475*H1475</f>
        <v>0</v>
      </c>
      <c r="AR1475" s="149" t="s">
        <v>403</v>
      </c>
      <c r="AT1475" s="149" t="s">
        <v>157</v>
      </c>
      <c r="AU1475" s="149" t="s">
        <v>89</v>
      </c>
      <c r="AY1475" s="17" t="s">
        <v>156</v>
      </c>
      <c r="BE1475" s="150">
        <f>IF(N1475="základná",J1475,0)</f>
        <v>0</v>
      </c>
      <c r="BF1475" s="150">
        <f>IF(N1475="znížená",J1475,0)</f>
        <v>0</v>
      </c>
      <c r="BG1475" s="150">
        <f>IF(N1475="zákl. prenesená",J1475,0)</f>
        <v>0</v>
      </c>
      <c r="BH1475" s="150">
        <f>IF(N1475="zníž. prenesená",J1475,0)</f>
        <v>0</v>
      </c>
      <c r="BI1475" s="150">
        <f>IF(N1475="nulová",J1475,0)</f>
        <v>0</v>
      </c>
      <c r="BJ1475" s="17" t="s">
        <v>89</v>
      </c>
      <c r="BK1475" s="150">
        <f>ROUND(I1475*H1475,2)</f>
        <v>0</v>
      </c>
      <c r="BL1475" s="17" t="s">
        <v>403</v>
      </c>
      <c r="BM1475" s="149" t="s">
        <v>2983</v>
      </c>
    </row>
    <row r="1476" spans="2:65" s="11" customFormat="1">
      <c r="B1476" s="151"/>
      <c r="D1476" s="152" t="s">
        <v>160</v>
      </c>
      <c r="E1476" s="153" t="s">
        <v>1</v>
      </c>
      <c r="F1476" s="154" t="s">
        <v>2984</v>
      </c>
      <c r="H1476" s="153" t="s">
        <v>1</v>
      </c>
      <c r="I1476" s="155"/>
      <c r="L1476" s="151"/>
      <c r="M1476" s="156"/>
      <c r="T1476" s="157"/>
      <c r="AT1476" s="153" t="s">
        <v>160</v>
      </c>
      <c r="AU1476" s="153" t="s">
        <v>89</v>
      </c>
      <c r="AV1476" s="11" t="s">
        <v>82</v>
      </c>
      <c r="AW1476" s="11" t="s">
        <v>31</v>
      </c>
      <c r="AX1476" s="11" t="s">
        <v>76</v>
      </c>
      <c r="AY1476" s="153" t="s">
        <v>156</v>
      </c>
    </row>
    <row r="1477" spans="2:65" s="12" customFormat="1">
      <c r="B1477" s="158"/>
      <c r="D1477" s="152" t="s">
        <v>160</v>
      </c>
      <c r="E1477" s="159" t="s">
        <v>1</v>
      </c>
      <c r="F1477" s="160" t="s">
        <v>2985</v>
      </c>
      <c r="H1477" s="161">
        <v>20</v>
      </c>
      <c r="I1477" s="162"/>
      <c r="L1477" s="158"/>
      <c r="M1477" s="163"/>
      <c r="T1477" s="164"/>
      <c r="AT1477" s="159" t="s">
        <v>160</v>
      </c>
      <c r="AU1477" s="159" t="s">
        <v>89</v>
      </c>
      <c r="AV1477" s="12" t="s">
        <v>89</v>
      </c>
      <c r="AW1477" s="12" t="s">
        <v>31</v>
      </c>
      <c r="AX1477" s="12" t="s">
        <v>76</v>
      </c>
      <c r="AY1477" s="159" t="s">
        <v>156</v>
      </c>
    </row>
    <row r="1478" spans="2:65" s="11" customFormat="1">
      <c r="B1478" s="151"/>
      <c r="D1478" s="152" t="s">
        <v>160</v>
      </c>
      <c r="E1478" s="153" t="s">
        <v>1</v>
      </c>
      <c r="F1478" s="154" t="s">
        <v>2986</v>
      </c>
      <c r="H1478" s="153" t="s">
        <v>1</v>
      </c>
      <c r="I1478" s="155"/>
      <c r="L1478" s="151"/>
      <c r="M1478" s="156"/>
      <c r="T1478" s="157"/>
      <c r="AT1478" s="153" t="s">
        <v>160</v>
      </c>
      <c r="AU1478" s="153" t="s">
        <v>89</v>
      </c>
      <c r="AV1478" s="11" t="s">
        <v>82</v>
      </c>
      <c r="AW1478" s="11" t="s">
        <v>31</v>
      </c>
      <c r="AX1478" s="11" t="s">
        <v>76</v>
      </c>
      <c r="AY1478" s="153" t="s">
        <v>156</v>
      </c>
    </row>
    <row r="1479" spans="2:65" s="12" customFormat="1">
      <c r="B1479" s="158"/>
      <c r="D1479" s="152" t="s">
        <v>160</v>
      </c>
      <c r="E1479" s="159" t="s">
        <v>1</v>
      </c>
      <c r="F1479" s="160" t="s">
        <v>2985</v>
      </c>
      <c r="H1479" s="161">
        <v>20</v>
      </c>
      <c r="I1479" s="162"/>
      <c r="L1479" s="158"/>
      <c r="M1479" s="163"/>
      <c r="T1479" s="164"/>
      <c r="AT1479" s="159" t="s">
        <v>160</v>
      </c>
      <c r="AU1479" s="159" t="s">
        <v>89</v>
      </c>
      <c r="AV1479" s="12" t="s">
        <v>89</v>
      </c>
      <c r="AW1479" s="12" t="s">
        <v>31</v>
      </c>
      <c r="AX1479" s="12" t="s">
        <v>76</v>
      </c>
      <c r="AY1479" s="159" t="s">
        <v>156</v>
      </c>
    </row>
    <row r="1480" spans="2:65" s="13" customFormat="1">
      <c r="B1480" s="165"/>
      <c r="D1480" s="152" t="s">
        <v>160</v>
      </c>
      <c r="E1480" s="166" t="s">
        <v>1</v>
      </c>
      <c r="F1480" s="167" t="s">
        <v>161</v>
      </c>
      <c r="H1480" s="168">
        <v>40</v>
      </c>
      <c r="I1480" s="169"/>
      <c r="L1480" s="165"/>
      <c r="M1480" s="170"/>
      <c r="T1480" s="171"/>
      <c r="AT1480" s="166" t="s">
        <v>160</v>
      </c>
      <c r="AU1480" s="166" t="s">
        <v>89</v>
      </c>
      <c r="AV1480" s="13" t="s">
        <v>155</v>
      </c>
      <c r="AW1480" s="13" t="s">
        <v>31</v>
      </c>
      <c r="AX1480" s="13" t="s">
        <v>82</v>
      </c>
      <c r="AY1480" s="166" t="s">
        <v>156</v>
      </c>
    </row>
    <row r="1481" spans="2:65" s="1" customFormat="1" ht="16.5" customHeight="1">
      <c r="B1481" s="136"/>
      <c r="C1481" s="180" t="s">
        <v>1591</v>
      </c>
      <c r="D1481" s="180" t="s">
        <v>263</v>
      </c>
      <c r="E1481" s="181" t="s">
        <v>2987</v>
      </c>
      <c r="F1481" s="182" t="s">
        <v>2988</v>
      </c>
      <c r="G1481" s="183" t="s">
        <v>333</v>
      </c>
      <c r="H1481" s="184">
        <v>138.68</v>
      </c>
      <c r="I1481" s="185"/>
      <c r="J1481" s="186">
        <v>0</v>
      </c>
      <c r="K1481" s="187"/>
      <c r="L1481" s="188"/>
      <c r="M1481" s="189" t="s">
        <v>1</v>
      </c>
      <c r="N1481" s="190" t="s">
        <v>42</v>
      </c>
      <c r="P1481" s="147">
        <f>O1481*H1481</f>
        <v>0</v>
      </c>
      <c r="Q1481" s="147">
        <v>4.4999999999999999E-4</v>
      </c>
      <c r="R1481" s="147">
        <f>Q1481*H1481</f>
        <v>6.2406000000000003E-2</v>
      </c>
      <c r="S1481" s="147">
        <v>0</v>
      </c>
      <c r="T1481" s="148">
        <f>S1481*H1481</f>
        <v>0</v>
      </c>
      <c r="AR1481" s="149" t="s">
        <v>664</v>
      </c>
      <c r="AT1481" s="149" t="s">
        <v>263</v>
      </c>
      <c r="AU1481" s="149" t="s">
        <v>89</v>
      </c>
      <c r="AY1481" s="17" t="s">
        <v>156</v>
      </c>
      <c r="BE1481" s="150">
        <f>IF(N1481="základná",J1481,0)</f>
        <v>0</v>
      </c>
      <c r="BF1481" s="150">
        <f>IF(N1481="znížená",J1481,0)</f>
        <v>0</v>
      </c>
      <c r="BG1481" s="150">
        <f>IF(N1481="zákl. prenesená",J1481,0)</f>
        <v>0</v>
      </c>
      <c r="BH1481" s="150">
        <f>IF(N1481="zníž. prenesená",J1481,0)</f>
        <v>0</v>
      </c>
      <c r="BI1481" s="150">
        <f>IF(N1481="nulová",J1481,0)</f>
        <v>0</v>
      </c>
      <c r="BJ1481" s="17" t="s">
        <v>89</v>
      </c>
      <c r="BK1481" s="150">
        <f>ROUND(I1481*H1481,2)</f>
        <v>0</v>
      </c>
      <c r="BL1481" s="17" t="s">
        <v>403</v>
      </c>
      <c r="BM1481" s="149" t="s">
        <v>2989</v>
      </c>
    </row>
    <row r="1482" spans="2:65" s="12" customFormat="1">
      <c r="B1482" s="158"/>
      <c r="D1482" s="152" t="s">
        <v>160</v>
      </c>
      <c r="F1482" s="160" t="s">
        <v>2990</v>
      </c>
      <c r="H1482" s="161">
        <v>138.68</v>
      </c>
      <c r="I1482" s="162"/>
      <c r="L1482" s="158"/>
      <c r="M1482" s="163"/>
      <c r="T1482" s="164"/>
      <c r="AT1482" s="159" t="s">
        <v>160</v>
      </c>
      <c r="AU1482" s="159" t="s">
        <v>89</v>
      </c>
      <c r="AV1482" s="12" t="s">
        <v>89</v>
      </c>
      <c r="AW1482" s="12" t="s">
        <v>3</v>
      </c>
      <c r="AX1482" s="12" t="s">
        <v>82</v>
      </c>
      <c r="AY1482" s="159" t="s">
        <v>156</v>
      </c>
    </row>
    <row r="1483" spans="2:65" s="1" customFormat="1" ht="16.5" customHeight="1">
      <c r="B1483" s="136"/>
      <c r="C1483" s="137" t="s">
        <v>1600</v>
      </c>
      <c r="D1483" s="137" t="s">
        <v>157</v>
      </c>
      <c r="E1483" s="138" t="s">
        <v>2991</v>
      </c>
      <c r="F1483" s="139" t="s">
        <v>2992</v>
      </c>
      <c r="G1483" s="140" t="s">
        <v>178</v>
      </c>
      <c r="H1483" s="141">
        <v>351.98</v>
      </c>
      <c r="I1483" s="142"/>
      <c r="J1483" s="143">
        <v>0</v>
      </c>
      <c r="K1483" s="144"/>
      <c r="L1483" s="32"/>
      <c r="M1483" s="145" t="s">
        <v>1</v>
      </c>
      <c r="N1483" s="146" t="s">
        <v>42</v>
      </c>
      <c r="P1483" s="147">
        <f>O1483*H1483</f>
        <v>0</v>
      </c>
      <c r="Q1483" s="147">
        <v>9.0000000000000006E-5</v>
      </c>
      <c r="R1483" s="147">
        <f>Q1483*H1483</f>
        <v>3.1678200000000004E-2</v>
      </c>
      <c r="S1483" s="147">
        <v>0</v>
      </c>
      <c r="T1483" s="148">
        <f>S1483*H1483</f>
        <v>0</v>
      </c>
      <c r="AR1483" s="149" t="s">
        <v>403</v>
      </c>
      <c r="AT1483" s="149" t="s">
        <v>157</v>
      </c>
      <c r="AU1483" s="149" t="s">
        <v>89</v>
      </c>
      <c r="AY1483" s="17" t="s">
        <v>156</v>
      </c>
      <c r="BE1483" s="150">
        <f>IF(N1483="základná",J1483,0)</f>
        <v>0</v>
      </c>
      <c r="BF1483" s="150">
        <f>IF(N1483="znížená",J1483,0)</f>
        <v>0</v>
      </c>
      <c r="BG1483" s="150">
        <f>IF(N1483="zákl. prenesená",J1483,0)</f>
        <v>0</v>
      </c>
      <c r="BH1483" s="150">
        <f>IF(N1483="zníž. prenesená",J1483,0)</f>
        <v>0</v>
      </c>
      <c r="BI1483" s="150">
        <f>IF(N1483="nulová",J1483,0)</f>
        <v>0</v>
      </c>
      <c r="BJ1483" s="17" t="s">
        <v>89</v>
      </c>
      <c r="BK1483" s="150">
        <f>ROUND(I1483*H1483,2)</f>
        <v>0</v>
      </c>
      <c r="BL1483" s="17" t="s">
        <v>403</v>
      </c>
      <c r="BM1483" s="149" t="s">
        <v>2993</v>
      </c>
    </row>
    <row r="1484" spans="2:65" s="12" customFormat="1">
      <c r="B1484" s="158"/>
      <c r="D1484" s="152" t="s">
        <v>160</v>
      </c>
      <c r="E1484" s="159" t="s">
        <v>1</v>
      </c>
      <c r="F1484" s="160" t="s">
        <v>1851</v>
      </c>
      <c r="H1484" s="161">
        <v>65.64</v>
      </c>
      <c r="I1484" s="162"/>
      <c r="L1484" s="158"/>
      <c r="M1484" s="163"/>
      <c r="T1484" s="164"/>
      <c r="AT1484" s="159" t="s">
        <v>160</v>
      </c>
      <c r="AU1484" s="159" t="s">
        <v>89</v>
      </c>
      <c r="AV1484" s="12" t="s">
        <v>89</v>
      </c>
      <c r="AW1484" s="12" t="s">
        <v>31</v>
      </c>
      <c r="AX1484" s="12" t="s">
        <v>76</v>
      </c>
      <c r="AY1484" s="159" t="s">
        <v>156</v>
      </c>
    </row>
    <row r="1485" spans="2:65" s="12" customFormat="1">
      <c r="B1485" s="158"/>
      <c r="D1485" s="152" t="s">
        <v>160</v>
      </c>
      <c r="E1485" s="159" t="s">
        <v>1</v>
      </c>
      <c r="F1485" s="160" t="s">
        <v>1963</v>
      </c>
      <c r="H1485" s="161">
        <v>87.51</v>
      </c>
      <c r="I1485" s="162"/>
      <c r="L1485" s="158"/>
      <c r="M1485" s="163"/>
      <c r="T1485" s="164"/>
      <c r="AT1485" s="159" t="s">
        <v>160</v>
      </c>
      <c r="AU1485" s="159" t="s">
        <v>89</v>
      </c>
      <c r="AV1485" s="12" t="s">
        <v>89</v>
      </c>
      <c r="AW1485" s="12" t="s">
        <v>31</v>
      </c>
      <c r="AX1485" s="12" t="s">
        <v>76</v>
      </c>
      <c r="AY1485" s="159" t="s">
        <v>156</v>
      </c>
    </row>
    <row r="1486" spans="2:65" s="12" customFormat="1">
      <c r="B1486" s="158"/>
      <c r="D1486" s="152" t="s">
        <v>160</v>
      </c>
      <c r="E1486" s="159" t="s">
        <v>1</v>
      </c>
      <c r="F1486" s="160" t="s">
        <v>1966</v>
      </c>
      <c r="H1486" s="161">
        <v>79.84</v>
      </c>
      <c r="I1486" s="162"/>
      <c r="L1486" s="158"/>
      <c r="M1486" s="163"/>
      <c r="T1486" s="164"/>
      <c r="AT1486" s="159" t="s">
        <v>160</v>
      </c>
      <c r="AU1486" s="159" t="s">
        <v>89</v>
      </c>
      <c r="AV1486" s="12" t="s">
        <v>89</v>
      </c>
      <c r="AW1486" s="12" t="s">
        <v>31</v>
      </c>
      <c r="AX1486" s="12" t="s">
        <v>76</v>
      </c>
      <c r="AY1486" s="159" t="s">
        <v>156</v>
      </c>
    </row>
    <row r="1487" spans="2:65" s="15" customFormat="1">
      <c r="B1487" s="193"/>
      <c r="D1487" s="152" t="s">
        <v>160</v>
      </c>
      <c r="E1487" s="194" t="s">
        <v>1</v>
      </c>
      <c r="F1487" s="195" t="s">
        <v>278</v>
      </c>
      <c r="H1487" s="196">
        <v>232.99</v>
      </c>
      <c r="I1487" s="197"/>
      <c r="L1487" s="193"/>
      <c r="M1487" s="198"/>
      <c r="T1487" s="199"/>
      <c r="AT1487" s="194" t="s">
        <v>160</v>
      </c>
      <c r="AU1487" s="194" t="s">
        <v>89</v>
      </c>
      <c r="AV1487" s="15" t="s">
        <v>163</v>
      </c>
      <c r="AW1487" s="15" t="s">
        <v>31</v>
      </c>
      <c r="AX1487" s="15" t="s">
        <v>76</v>
      </c>
      <c r="AY1487" s="194" t="s">
        <v>156</v>
      </c>
    </row>
    <row r="1488" spans="2:65" s="12" customFormat="1">
      <c r="B1488" s="158"/>
      <c r="D1488" s="152" t="s">
        <v>160</v>
      </c>
      <c r="E1488" s="159" t="s">
        <v>1</v>
      </c>
      <c r="F1488" s="160" t="s">
        <v>1854</v>
      </c>
      <c r="H1488" s="161">
        <v>2.76</v>
      </c>
      <c r="I1488" s="162"/>
      <c r="L1488" s="158"/>
      <c r="M1488" s="163"/>
      <c r="T1488" s="164"/>
      <c r="AT1488" s="159" t="s">
        <v>160</v>
      </c>
      <c r="AU1488" s="159" t="s">
        <v>89</v>
      </c>
      <c r="AV1488" s="12" t="s">
        <v>89</v>
      </c>
      <c r="AW1488" s="12" t="s">
        <v>31</v>
      </c>
      <c r="AX1488" s="12" t="s">
        <v>76</v>
      </c>
      <c r="AY1488" s="159" t="s">
        <v>156</v>
      </c>
    </row>
    <row r="1489" spans="2:65" s="12" customFormat="1">
      <c r="B1489" s="158"/>
      <c r="D1489" s="152" t="s">
        <v>160</v>
      </c>
      <c r="E1489" s="159" t="s">
        <v>1</v>
      </c>
      <c r="F1489" s="160" t="s">
        <v>1969</v>
      </c>
      <c r="H1489" s="161">
        <v>4.5</v>
      </c>
      <c r="I1489" s="162"/>
      <c r="L1489" s="158"/>
      <c r="M1489" s="163"/>
      <c r="T1489" s="164"/>
      <c r="AT1489" s="159" t="s">
        <v>160</v>
      </c>
      <c r="AU1489" s="159" t="s">
        <v>89</v>
      </c>
      <c r="AV1489" s="12" t="s">
        <v>89</v>
      </c>
      <c r="AW1489" s="12" t="s">
        <v>31</v>
      </c>
      <c r="AX1489" s="12" t="s">
        <v>76</v>
      </c>
      <c r="AY1489" s="159" t="s">
        <v>156</v>
      </c>
    </row>
    <row r="1490" spans="2:65" s="12" customFormat="1">
      <c r="B1490" s="158"/>
      <c r="D1490" s="152" t="s">
        <v>160</v>
      </c>
      <c r="E1490" s="159" t="s">
        <v>1</v>
      </c>
      <c r="F1490" s="160" t="s">
        <v>1972</v>
      </c>
      <c r="H1490" s="161">
        <v>1.44</v>
      </c>
      <c r="I1490" s="162"/>
      <c r="L1490" s="158"/>
      <c r="M1490" s="163"/>
      <c r="T1490" s="164"/>
      <c r="AT1490" s="159" t="s">
        <v>160</v>
      </c>
      <c r="AU1490" s="159" t="s">
        <v>89</v>
      </c>
      <c r="AV1490" s="12" t="s">
        <v>89</v>
      </c>
      <c r="AW1490" s="12" t="s">
        <v>31</v>
      </c>
      <c r="AX1490" s="12" t="s">
        <v>76</v>
      </c>
      <c r="AY1490" s="159" t="s">
        <v>156</v>
      </c>
    </row>
    <row r="1491" spans="2:65" s="15" customFormat="1">
      <c r="B1491" s="193"/>
      <c r="D1491" s="152" t="s">
        <v>160</v>
      </c>
      <c r="E1491" s="194" t="s">
        <v>1</v>
      </c>
      <c r="F1491" s="195" t="s">
        <v>278</v>
      </c>
      <c r="H1491" s="196">
        <v>8.6999999999999993</v>
      </c>
      <c r="I1491" s="197"/>
      <c r="L1491" s="193"/>
      <c r="M1491" s="198"/>
      <c r="T1491" s="199"/>
      <c r="AT1491" s="194" t="s">
        <v>160</v>
      </c>
      <c r="AU1491" s="194" t="s">
        <v>89</v>
      </c>
      <c r="AV1491" s="15" t="s">
        <v>163</v>
      </c>
      <c r="AW1491" s="15" t="s">
        <v>31</v>
      </c>
      <c r="AX1491" s="15" t="s">
        <v>76</v>
      </c>
      <c r="AY1491" s="194" t="s">
        <v>156</v>
      </c>
    </row>
    <row r="1492" spans="2:65" s="12" customFormat="1">
      <c r="B1492" s="158"/>
      <c r="D1492" s="152" t="s">
        <v>160</v>
      </c>
      <c r="E1492" s="159" t="s">
        <v>1</v>
      </c>
      <c r="F1492" s="160" t="s">
        <v>1867</v>
      </c>
      <c r="H1492" s="161">
        <v>15.4</v>
      </c>
      <c r="I1492" s="162"/>
      <c r="L1492" s="158"/>
      <c r="M1492" s="163"/>
      <c r="T1492" s="164"/>
      <c r="AT1492" s="159" t="s">
        <v>160</v>
      </c>
      <c r="AU1492" s="159" t="s">
        <v>89</v>
      </c>
      <c r="AV1492" s="12" t="s">
        <v>89</v>
      </c>
      <c r="AW1492" s="12" t="s">
        <v>31</v>
      </c>
      <c r="AX1492" s="12" t="s">
        <v>76</v>
      </c>
      <c r="AY1492" s="159" t="s">
        <v>156</v>
      </c>
    </row>
    <row r="1493" spans="2:65" s="12" customFormat="1">
      <c r="B1493" s="158"/>
      <c r="D1493" s="152" t="s">
        <v>160</v>
      </c>
      <c r="E1493" s="159" t="s">
        <v>1</v>
      </c>
      <c r="F1493" s="160" t="s">
        <v>1870</v>
      </c>
      <c r="H1493" s="161">
        <v>79.489999999999995</v>
      </c>
      <c r="I1493" s="162"/>
      <c r="L1493" s="158"/>
      <c r="M1493" s="163"/>
      <c r="T1493" s="164"/>
      <c r="AT1493" s="159" t="s">
        <v>160</v>
      </c>
      <c r="AU1493" s="159" t="s">
        <v>89</v>
      </c>
      <c r="AV1493" s="12" t="s">
        <v>89</v>
      </c>
      <c r="AW1493" s="12" t="s">
        <v>31</v>
      </c>
      <c r="AX1493" s="12" t="s">
        <v>76</v>
      </c>
      <c r="AY1493" s="159" t="s">
        <v>156</v>
      </c>
    </row>
    <row r="1494" spans="2:65" s="12" customFormat="1">
      <c r="B1494" s="158"/>
      <c r="D1494" s="152" t="s">
        <v>160</v>
      </c>
      <c r="E1494" s="159" t="s">
        <v>1</v>
      </c>
      <c r="F1494" s="160" t="s">
        <v>1867</v>
      </c>
      <c r="H1494" s="161">
        <v>15.4</v>
      </c>
      <c r="I1494" s="162"/>
      <c r="L1494" s="158"/>
      <c r="M1494" s="163"/>
      <c r="T1494" s="164"/>
      <c r="AT1494" s="159" t="s">
        <v>160</v>
      </c>
      <c r="AU1494" s="159" t="s">
        <v>89</v>
      </c>
      <c r="AV1494" s="12" t="s">
        <v>89</v>
      </c>
      <c r="AW1494" s="12" t="s">
        <v>31</v>
      </c>
      <c r="AX1494" s="12" t="s">
        <v>76</v>
      </c>
      <c r="AY1494" s="159" t="s">
        <v>156</v>
      </c>
    </row>
    <row r="1495" spans="2:65" s="15" customFormat="1">
      <c r="B1495" s="193"/>
      <c r="D1495" s="152" t="s">
        <v>160</v>
      </c>
      <c r="E1495" s="194" t="s">
        <v>1</v>
      </c>
      <c r="F1495" s="195" t="s">
        <v>278</v>
      </c>
      <c r="H1495" s="196">
        <v>110.29</v>
      </c>
      <c r="I1495" s="197"/>
      <c r="L1495" s="193"/>
      <c r="M1495" s="198"/>
      <c r="T1495" s="199"/>
      <c r="AT1495" s="194" t="s">
        <v>160</v>
      </c>
      <c r="AU1495" s="194" t="s">
        <v>89</v>
      </c>
      <c r="AV1495" s="15" t="s">
        <v>163</v>
      </c>
      <c r="AW1495" s="15" t="s">
        <v>31</v>
      </c>
      <c r="AX1495" s="15" t="s">
        <v>76</v>
      </c>
      <c r="AY1495" s="194" t="s">
        <v>156</v>
      </c>
    </row>
    <row r="1496" spans="2:65" s="13" customFormat="1">
      <c r="B1496" s="165"/>
      <c r="D1496" s="152" t="s">
        <v>160</v>
      </c>
      <c r="E1496" s="166" t="s">
        <v>1</v>
      </c>
      <c r="F1496" s="167" t="s">
        <v>161</v>
      </c>
      <c r="H1496" s="168">
        <v>351.98</v>
      </c>
      <c r="I1496" s="169"/>
      <c r="L1496" s="165"/>
      <c r="M1496" s="170"/>
      <c r="T1496" s="171"/>
      <c r="AT1496" s="166" t="s">
        <v>160</v>
      </c>
      <c r="AU1496" s="166" t="s">
        <v>89</v>
      </c>
      <c r="AV1496" s="13" t="s">
        <v>155</v>
      </c>
      <c r="AW1496" s="13" t="s">
        <v>31</v>
      </c>
      <c r="AX1496" s="13" t="s">
        <v>82</v>
      </c>
      <c r="AY1496" s="166" t="s">
        <v>156</v>
      </c>
    </row>
    <row r="1497" spans="2:65" s="1" customFormat="1" ht="37.9" customHeight="1">
      <c r="B1497" s="136"/>
      <c r="C1497" s="137" t="s">
        <v>1605</v>
      </c>
      <c r="D1497" s="137" t="s">
        <v>157</v>
      </c>
      <c r="E1497" s="138" t="s">
        <v>2994</v>
      </c>
      <c r="F1497" s="139" t="s">
        <v>2995</v>
      </c>
      <c r="G1497" s="140" t="s">
        <v>178</v>
      </c>
      <c r="H1497" s="141">
        <v>22.25</v>
      </c>
      <c r="I1497" s="142"/>
      <c r="J1497" s="143">
        <v>0</v>
      </c>
      <c r="K1497" s="144"/>
      <c r="L1497" s="32"/>
      <c r="M1497" s="145" t="s">
        <v>1</v>
      </c>
      <c r="N1497" s="146" t="s">
        <v>42</v>
      </c>
      <c r="P1497" s="147">
        <f>O1497*H1497</f>
        <v>0</v>
      </c>
      <c r="Q1497" s="147">
        <v>3.2000000000000002E-3</v>
      </c>
      <c r="R1497" s="147">
        <f>Q1497*H1497</f>
        <v>7.1199999999999999E-2</v>
      </c>
      <c r="S1497" s="147">
        <v>0</v>
      </c>
      <c r="T1497" s="148">
        <f>S1497*H1497</f>
        <v>0</v>
      </c>
      <c r="AR1497" s="149" t="s">
        <v>403</v>
      </c>
      <c r="AT1497" s="149" t="s">
        <v>157</v>
      </c>
      <c r="AU1497" s="149" t="s">
        <v>89</v>
      </c>
      <c r="AY1497" s="17" t="s">
        <v>156</v>
      </c>
      <c r="BE1497" s="150">
        <f>IF(N1497="základná",J1497,0)</f>
        <v>0</v>
      </c>
      <c r="BF1497" s="150">
        <f>IF(N1497="znížená",J1497,0)</f>
        <v>0</v>
      </c>
      <c r="BG1497" s="150">
        <f>IF(N1497="zákl. prenesená",J1497,0)</f>
        <v>0</v>
      </c>
      <c r="BH1497" s="150">
        <f>IF(N1497="zníž. prenesená",J1497,0)</f>
        <v>0</v>
      </c>
      <c r="BI1497" s="150">
        <f>IF(N1497="nulová",J1497,0)</f>
        <v>0</v>
      </c>
      <c r="BJ1497" s="17" t="s">
        <v>89</v>
      </c>
      <c r="BK1497" s="150">
        <f>ROUND(I1497*H1497,2)</f>
        <v>0</v>
      </c>
      <c r="BL1497" s="17" t="s">
        <v>403</v>
      </c>
      <c r="BM1497" s="149" t="s">
        <v>2996</v>
      </c>
    </row>
    <row r="1498" spans="2:65" s="11" customFormat="1">
      <c r="B1498" s="151"/>
      <c r="D1498" s="152" t="s">
        <v>160</v>
      </c>
      <c r="E1498" s="153" t="s">
        <v>1</v>
      </c>
      <c r="F1498" s="154" t="s">
        <v>2997</v>
      </c>
      <c r="H1498" s="153" t="s">
        <v>1</v>
      </c>
      <c r="I1498" s="155"/>
      <c r="L1498" s="151"/>
      <c r="M1498" s="156"/>
      <c r="T1498" s="157"/>
      <c r="AT1498" s="153" t="s">
        <v>160</v>
      </c>
      <c r="AU1498" s="153" t="s">
        <v>89</v>
      </c>
      <c r="AV1498" s="11" t="s">
        <v>82</v>
      </c>
      <c r="AW1498" s="11" t="s">
        <v>31</v>
      </c>
      <c r="AX1498" s="11" t="s">
        <v>76</v>
      </c>
      <c r="AY1498" s="153" t="s">
        <v>156</v>
      </c>
    </row>
    <row r="1499" spans="2:65" s="11" customFormat="1">
      <c r="B1499" s="151"/>
      <c r="D1499" s="152" t="s">
        <v>160</v>
      </c>
      <c r="E1499" s="153" t="s">
        <v>1</v>
      </c>
      <c r="F1499" s="154" t="s">
        <v>2998</v>
      </c>
      <c r="H1499" s="153" t="s">
        <v>1</v>
      </c>
      <c r="I1499" s="155"/>
      <c r="L1499" s="151"/>
      <c r="M1499" s="156"/>
      <c r="T1499" s="157"/>
      <c r="AT1499" s="153" t="s">
        <v>160</v>
      </c>
      <c r="AU1499" s="153" t="s">
        <v>89</v>
      </c>
      <c r="AV1499" s="11" t="s">
        <v>82</v>
      </c>
      <c r="AW1499" s="11" t="s">
        <v>31</v>
      </c>
      <c r="AX1499" s="11" t="s">
        <v>76</v>
      </c>
      <c r="AY1499" s="153" t="s">
        <v>156</v>
      </c>
    </row>
    <row r="1500" spans="2:65" s="11" customFormat="1" ht="22.5">
      <c r="B1500" s="151"/>
      <c r="D1500" s="152" t="s">
        <v>160</v>
      </c>
      <c r="E1500" s="153" t="s">
        <v>1</v>
      </c>
      <c r="F1500" s="154" t="s">
        <v>2999</v>
      </c>
      <c r="H1500" s="153" t="s">
        <v>1</v>
      </c>
      <c r="I1500" s="155"/>
      <c r="L1500" s="151"/>
      <c r="M1500" s="156"/>
      <c r="T1500" s="157"/>
      <c r="AT1500" s="153" t="s">
        <v>160</v>
      </c>
      <c r="AU1500" s="153" t="s">
        <v>89</v>
      </c>
      <c r="AV1500" s="11" t="s">
        <v>82</v>
      </c>
      <c r="AW1500" s="11" t="s">
        <v>31</v>
      </c>
      <c r="AX1500" s="11" t="s">
        <v>76</v>
      </c>
      <c r="AY1500" s="153" t="s">
        <v>156</v>
      </c>
    </row>
    <row r="1501" spans="2:65" s="11" customFormat="1">
      <c r="B1501" s="151"/>
      <c r="D1501" s="152" t="s">
        <v>160</v>
      </c>
      <c r="E1501" s="153" t="s">
        <v>1</v>
      </c>
      <c r="F1501" s="154" t="s">
        <v>3000</v>
      </c>
      <c r="H1501" s="153" t="s">
        <v>1</v>
      </c>
      <c r="I1501" s="155"/>
      <c r="L1501" s="151"/>
      <c r="M1501" s="156"/>
      <c r="T1501" s="157"/>
      <c r="AT1501" s="153" t="s">
        <v>160</v>
      </c>
      <c r="AU1501" s="153" t="s">
        <v>89</v>
      </c>
      <c r="AV1501" s="11" t="s">
        <v>82</v>
      </c>
      <c r="AW1501" s="11" t="s">
        <v>31</v>
      </c>
      <c r="AX1501" s="11" t="s">
        <v>76</v>
      </c>
      <c r="AY1501" s="153" t="s">
        <v>156</v>
      </c>
    </row>
    <row r="1502" spans="2:65" s="11" customFormat="1">
      <c r="B1502" s="151"/>
      <c r="D1502" s="152" t="s">
        <v>160</v>
      </c>
      <c r="E1502" s="153" t="s">
        <v>1</v>
      </c>
      <c r="F1502" s="154" t="s">
        <v>3001</v>
      </c>
      <c r="H1502" s="153" t="s">
        <v>1</v>
      </c>
      <c r="I1502" s="155"/>
      <c r="L1502" s="151"/>
      <c r="M1502" s="156"/>
      <c r="T1502" s="157"/>
      <c r="AT1502" s="153" t="s">
        <v>160</v>
      </c>
      <c r="AU1502" s="153" t="s">
        <v>89</v>
      </c>
      <c r="AV1502" s="11" t="s">
        <v>82</v>
      </c>
      <c r="AW1502" s="11" t="s">
        <v>31</v>
      </c>
      <c r="AX1502" s="11" t="s">
        <v>76</v>
      </c>
      <c r="AY1502" s="153" t="s">
        <v>156</v>
      </c>
    </row>
    <row r="1503" spans="2:65" s="11" customFormat="1">
      <c r="B1503" s="151"/>
      <c r="D1503" s="152" t="s">
        <v>160</v>
      </c>
      <c r="E1503" s="153" t="s">
        <v>1</v>
      </c>
      <c r="F1503" s="154" t="s">
        <v>3002</v>
      </c>
      <c r="H1503" s="153" t="s">
        <v>1</v>
      </c>
      <c r="I1503" s="155"/>
      <c r="L1503" s="151"/>
      <c r="M1503" s="156"/>
      <c r="T1503" s="157"/>
      <c r="AT1503" s="153" t="s">
        <v>160</v>
      </c>
      <c r="AU1503" s="153" t="s">
        <v>89</v>
      </c>
      <c r="AV1503" s="11" t="s">
        <v>82</v>
      </c>
      <c r="AW1503" s="11" t="s">
        <v>31</v>
      </c>
      <c r="AX1503" s="11" t="s">
        <v>76</v>
      </c>
      <c r="AY1503" s="153" t="s">
        <v>156</v>
      </c>
    </row>
    <row r="1504" spans="2:65" s="11" customFormat="1">
      <c r="B1504" s="151"/>
      <c r="D1504" s="152" t="s">
        <v>160</v>
      </c>
      <c r="E1504" s="153" t="s">
        <v>1</v>
      </c>
      <c r="F1504" s="154" t="s">
        <v>3003</v>
      </c>
      <c r="H1504" s="153" t="s">
        <v>1</v>
      </c>
      <c r="I1504" s="155"/>
      <c r="L1504" s="151"/>
      <c r="M1504" s="156"/>
      <c r="T1504" s="157"/>
      <c r="AT1504" s="153" t="s">
        <v>160</v>
      </c>
      <c r="AU1504" s="153" t="s">
        <v>89</v>
      </c>
      <c r="AV1504" s="11" t="s">
        <v>82</v>
      </c>
      <c r="AW1504" s="11" t="s">
        <v>31</v>
      </c>
      <c r="AX1504" s="11" t="s">
        <v>76</v>
      </c>
      <c r="AY1504" s="153" t="s">
        <v>156</v>
      </c>
    </row>
    <row r="1505" spans="2:65" s="11" customFormat="1">
      <c r="B1505" s="151"/>
      <c r="D1505" s="152" t="s">
        <v>160</v>
      </c>
      <c r="E1505" s="153" t="s">
        <v>1</v>
      </c>
      <c r="F1505" s="154" t="s">
        <v>3004</v>
      </c>
      <c r="H1505" s="153" t="s">
        <v>1</v>
      </c>
      <c r="I1505" s="155"/>
      <c r="L1505" s="151"/>
      <c r="M1505" s="156"/>
      <c r="T1505" s="157"/>
      <c r="AT1505" s="153" t="s">
        <v>160</v>
      </c>
      <c r="AU1505" s="153" t="s">
        <v>89</v>
      </c>
      <c r="AV1505" s="11" t="s">
        <v>82</v>
      </c>
      <c r="AW1505" s="11" t="s">
        <v>31</v>
      </c>
      <c r="AX1505" s="11" t="s">
        <v>76</v>
      </c>
      <c r="AY1505" s="153" t="s">
        <v>156</v>
      </c>
    </row>
    <row r="1506" spans="2:65" s="11" customFormat="1">
      <c r="B1506" s="151"/>
      <c r="D1506" s="152" t="s">
        <v>160</v>
      </c>
      <c r="E1506" s="153" t="s">
        <v>1</v>
      </c>
      <c r="F1506" s="154" t="s">
        <v>3005</v>
      </c>
      <c r="H1506" s="153" t="s">
        <v>1</v>
      </c>
      <c r="I1506" s="155"/>
      <c r="L1506" s="151"/>
      <c r="M1506" s="156"/>
      <c r="T1506" s="157"/>
      <c r="AT1506" s="153" t="s">
        <v>160</v>
      </c>
      <c r="AU1506" s="153" t="s">
        <v>89</v>
      </c>
      <c r="AV1506" s="11" t="s">
        <v>82</v>
      </c>
      <c r="AW1506" s="11" t="s">
        <v>31</v>
      </c>
      <c r="AX1506" s="11" t="s">
        <v>76</v>
      </c>
      <c r="AY1506" s="153" t="s">
        <v>156</v>
      </c>
    </row>
    <row r="1507" spans="2:65" s="11" customFormat="1">
      <c r="B1507" s="151"/>
      <c r="D1507" s="152" t="s">
        <v>160</v>
      </c>
      <c r="E1507" s="153" t="s">
        <v>1</v>
      </c>
      <c r="F1507" s="154" t="s">
        <v>3006</v>
      </c>
      <c r="H1507" s="153" t="s">
        <v>1</v>
      </c>
      <c r="I1507" s="155"/>
      <c r="L1507" s="151"/>
      <c r="M1507" s="156"/>
      <c r="T1507" s="157"/>
      <c r="AT1507" s="153" t="s">
        <v>160</v>
      </c>
      <c r="AU1507" s="153" t="s">
        <v>89</v>
      </c>
      <c r="AV1507" s="11" t="s">
        <v>82</v>
      </c>
      <c r="AW1507" s="11" t="s">
        <v>31</v>
      </c>
      <c r="AX1507" s="11" t="s">
        <v>76</v>
      </c>
      <c r="AY1507" s="153" t="s">
        <v>156</v>
      </c>
    </row>
    <row r="1508" spans="2:65" s="11" customFormat="1">
      <c r="B1508" s="151"/>
      <c r="D1508" s="152" t="s">
        <v>160</v>
      </c>
      <c r="E1508" s="153" t="s">
        <v>1</v>
      </c>
      <c r="F1508" s="154" t="s">
        <v>3007</v>
      </c>
      <c r="H1508" s="153" t="s">
        <v>1</v>
      </c>
      <c r="I1508" s="155"/>
      <c r="L1508" s="151"/>
      <c r="M1508" s="156"/>
      <c r="T1508" s="157"/>
      <c r="AT1508" s="153" t="s">
        <v>160</v>
      </c>
      <c r="AU1508" s="153" t="s">
        <v>89</v>
      </c>
      <c r="AV1508" s="11" t="s">
        <v>82</v>
      </c>
      <c r="AW1508" s="11" t="s">
        <v>31</v>
      </c>
      <c r="AX1508" s="11" t="s">
        <v>76</v>
      </c>
      <c r="AY1508" s="153" t="s">
        <v>156</v>
      </c>
    </row>
    <row r="1509" spans="2:65" s="11" customFormat="1">
      <c r="B1509" s="151"/>
      <c r="D1509" s="152" t="s">
        <v>160</v>
      </c>
      <c r="E1509" s="153" t="s">
        <v>1</v>
      </c>
      <c r="F1509" s="154" t="s">
        <v>3008</v>
      </c>
      <c r="H1509" s="153" t="s">
        <v>1</v>
      </c>
      <c r="I1509" s="155"/>
      <c r="L1509" s="151"/>
      <c r="M1509" s="156"/>
      <c r="T1509" s="157"/>
      <c r="AT1509" s="153" t="s">
        <v>160</v>
      </c>
      <c r="AU1509" s="153" t="s">
        <v>89</v>
      </c>
      <c r="AV1509" s="11" t="s">
        <v>82</v>
      </c>
      <c r="AW1509" s="11" t="s">
        <v>31</v>
      </c>
      <c r="AX1509" s="11" t="s">
        <v>76</v>
      </c>
      <c r="AY1509" s="153" t="s">
        <v>156</v>
      </c>
    </row>
    <row r="1510" spans="2:65" s="11" customFormat="1">
      <c r="B1510" s="151"/>
      <c r="D1510" s="152" t="s">
        <v>160</v>
      </c>
      <c r="E1510" s="153" t="s">
        <v>1</v>
      </c>
      <c r="F1510" s="154" t="s">
        <v>3009</v>
      </c>
      <c r="H1510" s="153" t="s">
        <v>1</v>
      </c>
      <c r="I1510" s="155"/>
      <c r="L1510" s="151"/>
      <c r="M1510" s="156"/>
      <c r="T1510" s="157"/>
      <c r="AT1510" s="153" t="s">
        <v>160</v>
      </c>
      <c r="AU1510" s="153" t="s">
        <v>89</v>
      </c>
      <c r="AV1510" s="11" t="s">
        <v>82</v>
      </c>
      <c r="AW1510" s="11" t="s">
        <v>31</v>
      </c>
      <c r="AX1510" s="11" t="s">
        <v>76</v>
      </c>
      <c r="AY1510" s="153" t="s">
        <v>156</v>
      </c>
    </row>
    <row r="1511" spans="2:65" s="11" customFormat="1">
      <c r="B1511" s="151"/>
      <c r="D1511" s="152" t="s">
        <v>160</v>
      </c>
      <c r="E1511" s="153" t="s">
        <v>1</v>
      </c>
      <c r="F1511" s="154" t="s">
        <v>3010</v>
      </c>
      <c r="H1511" s="153" t="s">
        <v>1</v>
      </c>
      <c r="I1511" s="155"/>
      <c r="L1511" s="151"/>
      <c r="M1511" s="156"/>
      <c r="T1511" s="157"/>
      <c r="AT1511" s="153" t="s">
        <v>160</v>
      </c>
      <c r="AU1511" s="153" t="s">
        <v>89</v>
      </c>
      <c r="AV1511" s="11" t="s">
        <v>82</v>
      </c>
      <c r="AW1511" s="11" t="s">
        <v>31</v>
      </c>
      <c r="AX1511" s="11" t="s">
        <v>76</v>
      </c>
      <c r="AY1511" s="153" t="s">
        <v>156</v>
      </c>
    </row>
    <row r="1512" spans="2:65" s="12" customFormat="1">
      <c r="B1512" s="158"/>
      <c r="D1512" s="152" t="s">
        <v>160</v>
      </c>
      <c r="E1512" s="159" t="s">
        <v>1</v>
      </c>
      <c r="F1512" s="160" t="s">
        <v>3011</v>
      </c>
      <c r="H1512" s="161">
        <v>22.25</v>
      </c>
      <c r="I1512" s="162"/>
      <c r="L1512" s="158"/>
      <c r="M1512" s="163"/>
      <c r="T1512" s="164"/>
      <c r="AT1512" s="159" t="s">
        <v>160</v>
      </c>
      <c r="AU1512" s="159" t="s">
        <v>89</v>
      </c>
      <c r="AV1512" s="12" t="s">
        <v>89</v>
      </c>
      <c r="AW1512" s="12" t="s">
        <v>31</v>
      </c>
      <c r="AX1512" s="12" t="s">
        <v>76</v>
      </c>
      <c r="AY1512" s="159" t="s">
        <v>156</v>
      </c>
    </row>
    <row r="1513" spans="2:65" s="15" customFormat="1">
      <c r="B1513" s="193"/>
      <c r="D1513" s="152" t="s">
        <v>160</v>
      </c>
      <c r="E1513" s="194" t="s">
        <v>1975</v>
      </c>
      <c r="F1513" s="195" t="s">
        <v>278</v>
      </c>
      <c r="H1513" s="196">
        <v>22.25</v>
      </c>
      <c r="I1513" s="197"/>
      <c r="L1513" s="193"/>
      <c r="M1513" s="198"/>
      <c r="T1513" s="199"/>
      <c r="AT1513" s="194" t="s">
        <v>160</v>
      </c>
      <c r="AU1513" s="194" t="s">
        <v>89</v>
      </c>
      <c r="AV1513" s="15" t="s">
        <v>163</v>
      </c>
      <c r="AW1513" s="15" t="s">
        <v>31</v>
      </c>
      <c r="AX1513" s="15" t="s">
        <v>76</v>
      </c>
      <c r="AY1513" s="194" t="s">
        <v>156</v>
      </c>
    </row>
    <row r="1514" spans="2:65" s="13" customFormat="1">
      <c r="B1514" s="165"/>
      <c r="D1514" s="152" t="s">
        <v>160</v>
      </c>
      <c r="E1514" s="166" t="s">
        <v>1</v>
      </c>
      <c r="F1514" s="167" t="s">
        <v>161</v>
      </c>
      <c r="H1514" s="168">
        <v>22.25</v>
      </c>
      <c r="I1514" s="169"/>
      <c r="L1514" s="165"/>
      <c r="M1514" s="170"/>
      <c r="T1514" s="171"/>
      <c r="AT1514" s="166" t="s">
        <v>160</v>
      </c>
      <c r="AU1514" s="166" t="s">
        <v>89</v>
      </c>
      <c r="AV1514" s="13" t="s">
        <v>155</v>
      </c>
      <c r="AW1514" s="13" t="s">
        <v>31</v>
      </c>
      <c r="AX1514" s="13" t="s">
        <v>82</v>
      </c>
      <c r="AY1514" s="166" t="s">
        <v>156</v>
      </c>
    </row>
    <row r="1515" spans="2:65" s="1" customFormat="1" ht="21.75" customHeight="1">
      <c r="B1515" s="136"/>
      <c r="C1515" s="180" t="s">
        <v>1615</v>
      </c>
      <c r="D1515" s="180" t="s">
        <v>263</v>
      </c>
      <c r="E1515" s="181" t="s">
        <v>3012</v>
      </c>
      <c r="F1515" s="182" t="s">
        <v>3013</v>
      </c>
      <c r="G1515" s="183" t="s">
        <v>178</v>
      </c>
      <c r="H1515" s="184">
        <v>23.14</v>
      </c>
      <c r="I1515" s="185"/>
      <c r="J1515" s="186">
        <v>0</v>
      </c>
      <c r="K1515" s="187"/>
      <c r="L1515" s="188"/>
      <c r="M1515" s="189" t="s">
        <v>1</v>
      </c>
      <c r="N1515" s="190" t="s">
        <v>42</v>
      </c>
      <c r="P1515" s="147">
        <f>O1515*H1515</f>
        <v>0</v>
      </c>
      <c r="Q1515" s="147">
        <v>1.9199999999999998E-2</v>
      </c>
      <c r="R1515" s="147">
        <f>Q1515*H1515</f>
        <v>0.44428799999999996</v>
      </c>
      <c r="S1515" s="147">
        <v>0</v>
      </c>
      <c r="T1515" s="148">
        <f>S1515*H1515</f>
        <v>0</v>
      </c>
      <c r="AR1515" s="149" t="s">
        <v>664</v>
      </c>
      <c r="AT1515" s="149" t="s">
        <v>263</v>
      </c>
      <c r="AU1515" s="149" t="s">
        <v>89</v>
      </c>
      <c r="AY1515" s="17" t="s">
        <v>156</v>
      </c>
      <c r="BE1515" s="150">
        <f>IF(N1515="základná",J1515,0)</f>
        <v>0</v>
      </c>
      <c r="BF1515" s="150">
        <f>IF(N1515="znížená",J1515,0)</f>
        <v>0</v>
      </c>
      <c r="BG1515" s="150">
        <f>IF(N1515="zákl. prenesená",J1515,0)</f>
        <v>0</v>
      </c>
      <c r="BH1515" s="150">
        <f>IF(N1515="zníž. prenesená",J1515,0)</f>
        <v>0</v>
      </c>
      <c r="BI1515" s="150">
        <f>IF(N1515="nulová",J1515,0)</f>
        <v>0</v>
      </c>
      <c r="BJ1515" s="17" t="s">
        <v>89</v>
      </c>
      <c r="BK1515" s="150">
        <f>ROUND(I1515*H1515,2)</f>
        <v>0</v>
      </c>
      <c r="BL1515" s="17" t="s">
        <v>403</v>
      </c>
      <c r="BM1515" s="149" t="s">
        <v>3014</v>
      </c>
    </row>
    <row r="1516" spans="2:65" s="12" customFormat="1">
      <c r="B1516" s="158"/>
      <c r="D1516" s="152" t="s">
        <v>160</v>
      </c>
      <c r="F1516" s="160" t="s">
        <v>3015</v>
      </c>
      <c r="H1516" s="161">
        <v>23.14</v>
      </c>
      <c r="I1516" s="162"/>
      <c r="L1516" s="158"/>
      <c r="M1516" s="163"/>
      <c r="T1516" s="164"/>
      <c r="AT1516" s="159" t="s">
        <v>160</v>
      </c>
      <c r="AU1516" s="159" t="s">
        <v>89</v>
      </c>
      <c r="AV1516" s="12" t="s">
        <v>89</v>
      </c>
      <c r="AW1516" s="12" t="s">
        <v>3</v>
      </c>
      <c r="AX1516" s="12" t="s">
        <v>82</v>
      </c>
      <c r="AY1516" s="159" t="s">
        <v>156</v>
      </c>
    </row>
    <row r="1517" spans="2:65" s="1" customFormat="1" ht="24.2" customHeight="1">
      <c r="B1517" s="136"/>
      <c r="C1517" s="137" t="s">
        <v>1622</v>
      </c>
      <c r="D1517" s="137" t="s">
        <v>157</v>
      </c>
      <c r="E1517" s="138" t="s">
        <v>3016</v>
      </c>
      <c r="F1517" s="139" t="s">
        <v>3017</v>
      </c>
      <c r="G1517" s="140" t="s">
        <v>396</v>
      </c>
      <c r="H1517" s="141">
        <v>45</v>
      </c>
      <c r="I1517" s="142"/>
      <c r="J1517" s="143">
        <v>0</v>
      </c>
      <c r="K1517" s="144"/>
      <c r="L1517" s="32"/>
      <c r="M1517" s="145" t="s">
        <v>1</v>
      </c>
      <c r="N1517" s="146" t="s">
        <v>42</v>
      </c>
      <c r="P1517" s="147">
        <f>O1517*H1517</f>
        <v>0</v>
      </c>
      <c r="Q1517" s="147">
        <v>5.0000000000000001E-4</v>
      </c>
      <c r="R1517" s="147">
        <f>Q1517*H1517</f>
        <v>2.2499999999999999E-2</v>
      </c>
      <c r="S1517" s="147">
        <v>0</v>
      </c>
      <c r="T1517" s="148">
        <f>S1517*H1517</f>
        <v>0</v>
      </c>
      <c r="AR1517" s="149" t="s">
        <v>403</v>
      </c>
      <c r="AT1517" s="149" t="s">
        <v>157</v>
      </c>
      <c r="AU1517" s="149" t="s">
        <v>89</v>
      </c>
      <c r="AY1517" s="17" t="s">
        <v>156</v>
      </c>
      <c r="BE1517" s="150">
        <f>IF(N1517="základná",J1517,0)</f>
        <v>0</v>
      </c>
      <c r="BF1517" s="150">
        <f>IF(N1517="znížená",J1517,0)</f>
        <v>0</v>
      </c>
      <c r="BG1517" s="150">
        <f>IF(N1517="zákl. prenesená",J1517,0)</f>
        <v>0</v>
      </c>
      <c r="BH1517" s="150">
        <f>IF(N1517="zníž. prenesená",J1517,0)</f>
        <v>0</v>
      </c>
      <c r="BI1517" s="150">
        <f>IF(N1517="nulová",J1517,0)</f>
        <v>0</v>
      </c>
      <c r="BJ1517" s="17" t="s">
        <v>89</v>
      </c>
      <c r="BK1517" s="150">
        <f>ROUND(I1517*H1517,2)</f>
        <v>0</v>
      </c>
      <c r="BL1517" s="17" t="s">
        <v>403</v>
      </c>
      <c r="BM1517" s="149" t="s">
        <v>3018</v>
      </c>
    </row>
    <row r="1518" spans="2:65" s="12" customFormat="1">
      <c r="B1518" s="158"/>
      <c r="D1518" s="152" t="s">
        <v>160</v>
      </c>
      <c r="E1518" s="159" t="s">
        <v>1</v>
      </c>
      <c r="F1518" s="160" t="s">
        <v>3019</v>
      </c>
      <c r="H1518" s="161">
        <v>30</v>
      </c>
      <c r="I1518" s="162"/>
      <c r="L1518" s="158"/>
      <c r="M1518" s="163"/>
      <c r="T1518" s="164"/>
      <c r="AT1518" s="159" t="s">
        <v>160</v>
      </c>
      <c r="AU1518" s="159" t="s">
        <v>89</v>
      </c>
      <c r="AV1518" s="12" t="s">
        <v>89</v>
      </c>
      <c r="AW1518" s="12" t="s">
        <v>31</v>
      </c>
      <c r="AX1518" s="12" t="s">
        <v>76</v>
      </c>
      <c r="AY1518" s="159" t="s">
        <v>156</v>
      </c>
    </row>
    <row r="1519" spans="2:65" s="15" customFormat="1">
      <c r="B1519" s="193"/>
      <c r="D1519" s="152" t="s">
        <v>160</v>
      </c>
      <c r="E1519" s="194" t="s">
        <v>1</v>
      </c>
      <c r="F1519" s="195" t="s">
        <v>1693</v>
      </c>
      <c r="H1519" s="196">
        <v>30</v>
      </c>
      <c r="I1519" s="197"/>
      <c r="L1519" s="193"/>
      <c r="M1519" s="198"/>
      <c r="T1519" s="199"/>
      <c r="AT1519" s="194" t="s">
        <v>160</v>
      </c>
      <c r="AU1519" s="194" t="s">
        <v>89</v>
      </c>
      <c r="AV1519" s="15" t="s">
        <v>163</v>
      </c>
      <c r="AW1519" s="15" t="s">
        <v>31</v>
      </c>
      <c r="AX1519" s="15" t="s">
        <v>76</v>
      </c>
      <c r="AY1519" s="194" t="s">
        <v>156</v>
      </c>
    </row>
    <row r="1520" spans="2:65" s="12" customFormat="1">
      <c r="B1520" s="158"/>
      <c r="D1520" s="152" t="s">
        <v>160</v>
      </c>
      <c r="E1520" s="159" t="s">
        <v>1</v>
      </c>
      <c r="F1520" s="160" t="s">
        <v>3020</v>
      </c>
      <c r="H1520" s="161">
        <v>15</v>
      </c>
      <c r="I1520" s="162"/>
      <c r="L1520" s="158"/>
      <c r="M1520" s="163"/>
      <c r="T1520" s="164"/>
      <c r="AT1520" s="159" t="s">
        <v>160</v>
      </c>
      <c r="AU1520" s="159" t="s">
        <v>89</v>
      </c>
      <c r="AV1520" s="12" t="s">
        <v>89</v>
      </c>
      <c r="AW1520" s="12" t="s">
        <v>31</v>
      </c>
      <c r="AX1520" s="12" t="s">
        <v>76</v>
      </c>
      <c r="AY1520" s="159" t="s">
        <v>156</v>
      </c>
    </row>
    <row r="1521" spans="2:65" s="15" customFormat="1">
      <c r="B1521" s="193"/>
      <c r="D1521" s="152" t="s">
        <v>160</v>
      </c>
      <c r="E1521" s="194" t="s">
        <v>1</v>
      </c>
      <c r="F1521" s="195" t="s">
        <v>3021</v>
      </c>
      <c r="H1521" s="196">
        <v>15</v>
      </c>
      <c r="I1521" s="197"/>
      <c r="L1521" s="193"/>
      <c r="M1521" s="198"/>
      <c r="T1521" s="199"/>
      <c r="AT1521" s="194" t="s">
        <v>160</v>
      </c>
      <c r="AU1521" s="194" t="s">
        <v>89</v>
      </c>
      <c r="AV1521" s="15" t="s">
        <v>163</v>
      </c>
      <c r="AW1521" s="15" t="s">
        <v>31</v>
      </c>
      <c r="AX1521" s="15" t="s">
        <v>76</v>
      </c>
      <c r="AY1521" s="194" t="s">
        <v>156</v>
      </c>
    </row>
    <row r="1522" spans="2:65" s="13" customFormat="1">
      <c r="B1522" s="165"/>
      <c r="D1522" s="152" t="s">
        <v>160</v>
      </c>
      <c r="E1522" s="166" t="s">
        <v>1</v>
      </c>
      <c r="F1522" s="167" t="s">
        <v>161</v>
      </c>
      <c r="H1522" s="168">
        <v>45</v>
      </c>
      <c r="I1522" s="169"/>
      <c r="L1522" s="165"/>
      <c r="M1522" s="170"/>
      <c r="T1522" s="171"/>
      <c r="AT1522" s="166" t="s">
        <v>160</v>
      </c>
      <c r="AU1522" s="166" t="s">
        <v>89</v>
      </c>
      <c r="AV1522" s="13" t="s">
        <v>155</v>
      </c>
      <c r="AW1522" s="13" t="s">
        <v>31</v>
      </c>
      <c r="AX1522" s="13" t="s">
        <v>82</v>
      </c>
      <c r="AY1522" s="166" t="s">
        <v>156</v>
      </c>
    </row>
    <row r="1523" spans="2:65" s="1" customFormat="1" ht="24.2" customHeight="1">
      <c r="B1523" s="136"/>
      <c r="C1523" s="180" t="s">
        <v>1630</v>
      </c>
      <c r="D1523" s="180" t="s">
        <v>263</v>
      </c>
      <c r="E1523" s="181" t="s">
        <v>3022</v>
      </c>
      <c r="F1523" s="182" t="s">
        <v>3023</v>
      </c>
      <c r="G1523" s="183" t="s">
        <v>396</v>
      </c>
      <c r="H1523" s="184">
        <v>45.45</v>
      </c>
      <c r="I1523" s="185"/>
      <c r="J1523" s="186">
        <v>0</v>
      </c>
      <c r="K1523" s="187"/>
      <c r="L1523" s="188"/>
      <c r="M1523" s="189" t="s">
        <v>1</v>
      </c>
      <c r="N1523" s="190" t="s">
        <v>42</v>
      </c>
      <c r="P1523" s="147">
        <f>O1523*H1523</f>
        <v>0</v>
      </c>
      <c r="Q1523" s="147">
        <v>1.6000000000000001E-4</v>
      </c>
      <c r="R1523" s="147">
        <f>Q1523*H1523</f>
        <v>7.2720000000000007E-3</v>
      </c>
      <c r="S1523" s="147">
        <v>0</v>
      </c>
      <c r="T1523" s="148">
        <f>S1523*H1523</f>
        <v>0</v>
      </c>
      <c r="AR1523" s="149" t="s">
        <v>664</v>
      </c>
      <c r="AT1523" s="149" t="s">
        <v>263</v>
      </c>
      <c r="AU1523" s="149" t="s">
        <v>89</v>
      </c>
      <c r="AY1523" s="17" t="s">
        <v>156</v>
      </c>
      <c r="BE1523" s="150">
        <f>IF(N1523="základná",J1523,0)</f>
        <v>0</v>
      </c>
      <c r="BF1523" s="150">
        <f>IF(N1523="znížená",J1523,0)</f>
        <v>0</v>
      </c>
      <c r="BG1523" s="150">
        <f>IF(N1523="zákl. prenesená",J1523,0)</f>
        <v>0</v>
      </c>
      <c r="BH1523" s="150">
        <f>IF(N1523="zníž. prenesená",J1523,0)</f>
        <v>0</v>
      </c>
      <c r="BI1523" s="150">
        <f>IF(N1523="nulová",J1523,0)</f>
        <v>0</v>
      </c>
      <c r="BJ1523" s="17" t="s">
        <v>89</v>
      </c>
      <c r="BK1523" s="150">
        <f>ROUND(I1523*H1523,2)</f>
        <v>0</v>
      </c>
      <c r="BL1523" s="17" t="s">
        <v>403</v>
      </c>
      <c r="BM1523" s="149" t="s">
        <v>3024</v>
      </c>
    </row>
    <row r="1524" spans="2:65" s="1" customFormat="1" ht="33" customHeight="1">
      <c r="B1524" s="136"/>
      <c r="C1524" s="137" t="s">
        <v>1640</v>
      </c>
      <c r="D1524" s="137" t="s">
        <v>157</v>
      </c>
      <c r="E1524" s="138" t="s">
        <v>3025</v>
      </c>
      <c r="F1524" s="139" t="s">
        <v>3026</v>
      </c>
      <c r="G1524" s="140" t="s">
        <v>178</v>
      </c>
      <c r="H1524" s="141">
        <v>232.99</v>
      </c>
      <c r="I1524" s="142"/>
      <c r="J1524" s="143">
        <v>0</v>
      </c>
      <c r="K1524" s="144"/>
      <c r="L1524" s="32"/>
      <c r="M1524" s="145" t="s">
        <v>1</v>
      </c>
      <c r="N1524" s="146" t="s">
        <v>42</v>
      </c>
      <c r="P1524" s="147">
        <f>O1524*H1524</f>
        <v>0</v>
      </c>
      <c r="Q1524" s="147">
        <v>4.4490000000000002E-2</v>
      </c>
      <c r="R1524" s="147">
        <f>Q1524*H1524</f>
        <v>10.365725100000001</v>
      </c>
      <c r="S1524" s="147">
        <v>0</v>
      </c>
      <c r="T1524" s="148">
        <f>S1524*H1524</f>
        <v>0</v>
      </c>
      <c r="AR1524" s="149" t="s">
        <v>403</v>
      </c>
      <c r="AT1524" s="149" t="s">
        <v>157</v>
      </c>
      <c r="AU1524" s="149" t="s">
        <v>89</v>
      </c>
      <c r="AY1524" s="17" t="s">
        <v>156</v>
      </c>
      <c r="BE1524" s="150">
        <f>IF(N1524="základná",J1524,0)</f>
        <v>0</v>
      </c>
      <c r="BF1524" s="150">
        <f>IF(N1524="znížená",J1524,0)</f>
        <v>0</v>
      </c>
      <c r="BG1524" s="150">
        <f>IF(N1524="zákl. prenesená",J1524,0)</f>
        <v>0</v>
      </c>
      <c r="BH1524" s="150">
        <f>IF(N1524="zníž. prenesená",J1524,0)</f>
        <v>0</v>
      </c>
      <c r="BI1524" s="150">
        <f>IF(N1524="nulová",J1524,0)</f>
        <v>0</v>
      </c>
      <c r="BJ1524" s="17" t="s">
        <v>89</v>
      </c>
      <c r="BK1524" s="150">
        <f>ROUND(I1524*H1524,2)</f>
        <v>0</v>
      </c>
      <c r="BL1524" s="17" t="s">
        <v>403</v>
      </c>
      <c r="BM1524" s="149" t="s">
        <v>3027</v>
      </c>
    </row>
    <row r="1525" spans="2:65" s="11" customFormat="1">
      <c r="B1525" s="151"/>
      <c r="D1525" s="152" t="s">
        <v>160</v>
      </c>
      <c r="E1525" s="153" t="s">
        <v>1</v>
      </c>
      <c r="F1525" s="154" t="s">
        <v>3028</v>
      </c>
      <c r="H1525" s="153" t="s">
        <v>1</v>
      </c>
      <c r="I1525" s="155"/>
      <c r="L1525" s="151"/>
      <c r="M1525" s="156"/>
      <c r="T1525" s="157"/>
      <c r="AT1525" s="153" t="s">
        <v>160</v>
      </c>
      <c r="AU1525" s="153" t="s">
        <v>89</v>
      </c>
      <c r="AV1525" s="11" t="s">
        <v>82</v>
      </c>
      <c r="AW1525" s="11" t="s">
        <v>31</v>
      </c>
      <c r="AX1525" s="11" t="s">
        <v>76</v>
      </c>
      <c r="AY1525" s="153" t="s">
        <v>156</v>
      </c>
    </row>
    <row r="1526" spans="2:65" s="11" customFormat="1" ht="22.5">
      <c r="B1526" s="151"/>
      <c r="D1526" s="152" t="s">
        <v>160</v>
      </c>
      <c r="E1526" s="153" t="s">
        <v>1</v>
      </c>
      <c r="F1526" s="154" t="s">
        <v>3029</v>
      </c>
      <c r="H1526" s="153" t="s">
        <v>1</v>
      </c>
      <c r="I1526" s="155"/>
      <c r="L1526" s="151"/>
      <c r="M1526" s="156"/>
      <c r="T1526" s="157"/>
      <c r="AT1526" s="153" t="s">
        <v>160</v>
      </c>
      <c r="AU1526" s="153" t="s">
        <v>89</v>
      </c>
      <c r="AV1526" s="11" t="s">
        <v>82</v>
      </c>
      <c r="AW1526" s="11" t="s">
        <v>31</v>
      </c>
      <c r="AX1526" s="11" t="s">
        <v>76</v>
      </c>
      <c r="AY1526" s="153" t="s">
        <v>156</v>
      </c>
    </row>
    <row r="1527" spans="2:65" s="11" customFormat="1">
      <c r="B1527" s="151"/>
      <c r="D1527" s="152" t="s">
        <v>160</v>
      </c>
      <c r="E1527" s="153" t="s">
        <v>1</v>
      </c>
      <c r="F1527" s="154" t="s">
        <v>3030</v>
      </c>
      <c r="H1527" s="153" t="s">
        <v>1</v>
      </c>
      <c r="I1527" s="155"/>
      <c r="L1527" s="151"/>
      <c r="M1527" s="156"/>
      <c r="T1527" s="157"/>
      <c r="AT1527" s="153" t="s">
        <v>160</v>
      </c>
      <c r="AU1527" s="153" t="s">
        <v>89</v>
      </c>
      <c r="AV1527" s="11" t="s">
        <v>82</v>
      </c>
      <c r="AW1527" s="11" t="s">
        <v>31</v>
      </c>
      <c r="AX1527" s="11" t="s">
        <v>76</v>
      </c>
      <c r="AY1527" s="153" t="s">
        <v>156</v>
      </c>
    </row>
    <row r="1528" spans="2:65" s="11" customFormat="1" ht="22.5">
      <c r="B1528" s="151"/>
      <c r="D1528" s="152" t="s">
        <v>160</v>
      </c>
      <c r="E1528" s="153" t="s">
        <v>1</v>
      </c>
      <c r="F1528" s="154" t="s">
        <v>3031</v>
      </c>
      <c r="H1528" s="153" t="s">
        <v>1</v>
      </c>
      <c r="I1528" s="155"/>
      <c r="L1528" s="151"/>
      <c r="M1528" s="156"/>
      <c r="T1528" s="157"/>
      <c r="AT1528" s="153" t="s">
        <v>160</v>
      </c>
      <c r="AU1528" s="153" t="s">
        <v>89</v>
      </c>
      <c r="AV1528" s="11" t="s">
        <v>82</v>
      </c>
      <c r="AW1528" s="11" t="s">
        <v>31</v>
      </c>
      <c r="AX1528" s="11" t="s">
        <v>76</v>
      </c>
      <c r="AY1528" s="153" t="s">
        <v>156</v>
      </c>
    </row>
    <row r="1529" spans="2:65" s="11" customFormat="1">
      <c r="B1529" s="151"/>
      <c r="D1529" s="152" t="s">
        <v>160</v>
      </c>
      <c r="E1529" s="153" t="s">
        <v>1</v>
      </c>
      <c r="F1529" s="154" t="s">
        <v>3032</v>
      </c>
      <c r="H1529" s="153" t="s">
        <v>1</v>
      </c>
      <c r="I1529" s="155"/>
      <c r="L1529" s="151"/>
      <c r="M1529" s="156"/>
      <c r="T1529" s="157"/>
      <c r="AT1529" s="153" t="s">
        <v>160</v>
      </c>
      <c r="AU1529" s="153" t="s">
        <v>89</v>
      </c>
      <c r="AV1529" s="11" t="s">
        <v>82</v>
      </c>
      <c r="AW1529" s="11" t="s">
        <v>31</v>
      </c>
      <c r="AX1529" s="11" t="s">
        <v>76</v>
      </c>
      <c r="AY1529" s="153" t="s">
        <v>156</v>
      </c>
    </row>
    <row r="1530" spans="2:65" s="11" customFormat="1">
      <c r="B1530" s="151"/>
      <c r="D1530" s="152" t="s">
        <v>160</v>
      </c>
      <c r="E1530" s="153" t="s">
        <v>1</v>
      </c>
      <c r="F1530" s="154" t="s">
        <v>3033</v>
      </c>
      <c r="H1530" s="153" t="s">
        <v>1</v>
      </c>
      <c r="I1530" s="155"/>
      <c r="L1530" s="151"/>
      <c r="M1530" s="156"/>
      <c r="T1530" s="157"/>
      <c r="AT1530" s="153" t="s">
        <v>160</v>
      </c>
      <c r="AU1530" s="153" t="s">
        <v>89</v>
      </c>
      <c r="AV1530" s="11" t="s">
        <v>82</v>
      </c>
      <c r="AW1530" s="11" t="s">
        <v>31</v>
      </c>
      <c r="AX1530" s="11" t="s">
        <v>76</v>
      </c>
      <c r="AY1530" s="153" t="s">
        <v>156</v>
      </c>
    </row>
    <row r="1531" spans="2:65" s="11" customFormat="1">
      <c r="B1531" s="151"/>
      <c r="D1531" s="152" t="s">
        <v>160</v>
      </c>
      <c r="E1531" s="153" t="s">
        <v>1</v>
      </c>
      <c r="F1531" s="154" t="s">
        <v>3034</v>
      </c>
      <c r="H1531" s="153" t="s">
        <v>1</v>
      </c>
      <c r="I1531" s="155"/>
      <c r="L1531" s="151"/>
      <c r="M1531" s="156"/>
      <c r="T1531" s="157"/>
      <c r="AT1531" s="153" t="s">
        <v>160</v>
      </c>
      <c r="AU1531" s="153" t="s">
        <v>89</v>
      </c>
      <c r="AV1531" s="11" t="s">
        <v>82</v>
      </c>
      <c r="AW1531" s="11" t="s">
        <v>31</v>
      </c>
      <c r="AX1531" s="11" t="s">
        <v>76</v>
      </c>
      <c r="AY1531" s="153" t="s">
        <v>156</v>
      </c>
    </row>
    <row r="1532" spans="2:65" s="11" customFormat="1">
      <c r="B1532" s="151"/>
      <c r="D1532" s="152" t="s">
        <v>160</v>
      </c>
      <c r="E1532" s="153" t="s">
        <v>1</v>
      </c>
      <c r="F1532" s="154" t="s">
        <v>3035</v>
      </c>
      <c r="H1532" s="153" t="s">
        <v>1</v>
      </c>
      <c r="I1532" s="155"/>
      <c r="L1532" s="151"/>
      <c r="M1532" s="156"/>
      <c r="T1532" s="157"/>
      <c r="AT1532" s="153" t="s">
        <v>160</v>
      </c>
      <c r="AU1532" s="153" t="s">
        <v>89</v>
      </c>
      <c r="AV1532" s="11" t="s">
        <v>82</v>
      </c>
      <c r="AW1532" s="11" t="s">
        <v>31</v>
      </c>
      <c r="AX1532" s="11" t="s">
        <v>76</v>
      </c>
      <c r="AY1532" s="153" t="s">
        <v>156</v>
      </c>
    </row>
    <row r="1533" spans="2:65" s="11" customFormat="1">
      <c r="B1533" s="151"/>
      <c r="D1533" s="152" t="s">
        <v>160</v>
      </c>
      <c r="E1533" s="153" t="s">
        <v>1</v>
      </c>
      <c r="F1533" s="154" t="s">
        <v>3036</v>
      </c>
      <c r="H1533" s="153" t="s">
        <v>1</v>
      </c>
      <c r="I1533" s="155"/>
      <c r="L1533" s="151"/>
      <c r="M1533" s="156"/>
      <c r="T1533" s="157"/>
      <c r="AT1533" s="153" t="s">
        <v>160</v>
      </c>
      <c r="AU1533" s="153" t="s">
        <v>89</v>
      </c>
      <c r="AV1533" s="11" t="s">
        <v>82</v>
      </c>
      <c r="AW1533" s="11" t="s">
        <v>31</v>
      </c>
      <c r="AX1533" s="11" t="s">
        <v>76</v>
      </c>
      <c r="AY1533" s="153" t="s">
        <v>156</v>
      </c>
    </row>
    <row r="1534" spans="2:65" s="11" customFormat="1">
      <c r="B1534" s="151"/>
      <c r="D1534" s="152" t="s">
        <v>160</v>
      </c>
      <c r="E1534" s="153" t="s">
        <v>1</v>
      </c>
      <c r="F1534" s="154" t="s">
        <v>3037</v>
      </c>
      <c r="H1534" s="153" t="s">
        <v>1</v>
      </c>
      <c r="I1534" s="155"/>
      <c r="L1534" s="151"/>
      <c r="M1534" s="156"/>
      <c r="T1534" s="157"/>
      <c r="AT1534" s="153" t="s">
        <v>160</v>
      </c>
      <c r="AU1534" s="153" t="s">
        <v>89</v>
      </c>
      <c r="AV1534" s="11" t="s">
        <v>82</v>
      </c>
      <c r="AW1534" s="11" t="s">
        <v>31</v>
      </c>
      <c r="AX1534" s="11" t="s">
        <v>76</v>
      </c>
      <c r="AY1534" s="153" t="s">
        <v>156</v>
      </c>
    </row>
    <row r="1535" spans="2:65" s="11" customFormat="1">
      <c r="B1535" s="151"/>
      <c r="D1535" s="152" t="s">
        <v>160</v>
      </c>
      <c r="E1535" s="153" t="s">
        <v>1</v>
      </c>
      <c r="F1535" s="154" t="s">
        <v>3038</v>
      </c>
      <c r="H1535" s="153" t="s">
        <v>1</v>
      </c>
      <c r="I1535" s="155"/>
      <c r="L1535" s="151"/>
      <c r="M1535" s="156"/>
      <c r="T1535" s="157"/>
      <c r="AT1535" s="153" t="s">
        <v>160</v>
      </c>
      <c r="AU1535" s="153" t="s">
        <v>89</v>
      </c>
      <c r="AV1535" s="11" t="s">
        <v>82</v>
      </c>
      <c r="AW1535" s="11" t="s">
        <v>31</v>
      </c>
      <c r="AX1535" s="11" t="s">
        <v>76</v>
      </c>
      <c r="AY1535" s="153" t="s">
        <v>156</v>
      </c>
    </row>
    <row r="1536" spans="2:65" s="11" customFormat="1">
      <c r="B1536" s="151"/>
      <c r="D1536" s="152" t="s">
        <v>160</v>
      </c>
      <c r="E1536" s="153" t="s">
        <v>1</v>
      </c>
      <c r="F1536" s="154" t="s">
        <v>454</v>
      </c>
      <c r="H1536" s="153" t="s">
        <v>1</v>
      </c>
      <c r="I1536" s="155"/>
      <c r="L1536" s="151"/>
      <c r="M1536" s="156"/>
      <c r="T1536" s="157"/>
      <c r="AT1536" s="153" t="s">
        <v>160</v>
      </c>
      <c r="AU1536" s="153" t="s">
        <v>89</v>
      </c>
      <c r="AV1536" s="11" t="s">
        <v>82</v>
      </c>
      <c r="AW1536" s="11" t="s">
        <v>31</v>
      </c>
      <c r="AX1536" s="11" t="s">
        <v>76</v>
      </c>
      <c r="AY1536" s="153" t="s">
        <v>156</v>
      </c>
    </row>
    <row r="1537" spans="2:65" s="12" customFormat="1">
      <c r="B1537" s="158"/>
      <c r="D1537" s="152" t="s">
        <v>160</v>
      </c>
      <c r="E1537" s="159" t="s">
        <v>1</v>
      </c>
      <c r="F1537" s="160" t="s">
        <v>3039</v>
      </c>
      <c r="H1537" s="161">
        <v>20.440000000000001</v>
      </c>
      <c r="I1537" s="162"/>
      <c r="L1537" s="158"/>
      <c r="M1537" s="163"/>
      <c r="T1537" s="164"/>
      <c r="AT1537" s="159" t="s">
        <v>160</v>
      </c>
      <c r="AU1537" s="159" t="s">
        <v>89</v>
      </c>
      <c r="AV1537" s="12" t="s">
        <v>89</v>
      </c>
      <c r="AW1537" s="12" t="s">
        <v>31</v>
      </c>
      <c r="AX1537" s="12" t="s">
        <v>76</v>
      </c>
      <c r="AY1537" s="159" t="s">
        <v>156</v>
      </c>
    </row>
    <row r="1538" spans="2:65" s="12" customFormat="1">
      <c r="B1538" s="158"/>
      <c r="D1538" s="152" t="s">
        <v>160</v>
      </c>
      <c r="E1538" s="159" t="s">
        <v>1</v>
      </c>
      <c r="F1538" s="160" t="s">
        <v>3040</v>
      </c>
      <c r="H1538" s="161">
        <v>4.17</v>
      </c>
      <c r="I1538" s="162"/>
      <c r="L1538" s="158"/>
      <c r="M1538" s="163"/>
      <c r="T1538" s="164"/>
      <c r="AT1538" s="159" t="s">
        <v>160</v>
      </c>
      <c r="AU1538" s="159" t="s">
        <v>89</v>
      </c>
      <c r="AV1538" s="12" t="s">
        <v>89</v>
      </c>
      <c r="AW1538" s="12" t="s">
        <v>31</v>
      </c>
      <c r="AX1538" s="12" t="s">
        <v>76</v>
      </c>
      <c r="AY1538" s="159" t="s">
        <v>156</v>
      </c>
    </row>
    <row r="1539" spans="2:65" s="12" customFormat="1">
      <c r="B1539" s="158"/>
      <c r="D1539" s="152" t="s">
        <v>160</v>
      </c>
      <c r="E1539" s="159" t="s">
        <v>1</v>
      </c>
      <c r="F1539" s="160" t="s">
        <v>3041</v>
      </c>
      <c r="H1539" s="161">
        <v>4.05</v>
      </c>
      <c r="I1539" s="162"/>
      <c r="L1539" s="158"/>
      <c r="M1539" s="163"/>
      <c r="T1539" s="164"/>
      <c r="AT1539" s="159" t="s">
        <v>160</v>
      </c>
      <c r="AU1539" s="159" t="s">
        <v>89</v>
      </c>
      <c r="AV1539" s="12" t="s">
        <v>89</v>
      </c>
      <c r="AW1539" s="12" t="s">
        <v>31</v>
      </c>
      <c r="AX1539" s="12" t="s">
        <v>76</v>
      </c>
      <c r="AY1539" s="159" t="s">
        <v>156</v>
      </c>
    </row>
    <row r="1540" spans="2:65" s="12" customFormat="1">
      <c r="B1540" s="158"/>
      <c r="D1540" s="152" t="s">
        <v>160</v>
      </c>
      <c r="E1540" s="159" t="s">
        <v>1</v>
      </c>
      <c r="F1540" s="160" t="s">
        <v>3042</v>
      </c>
      <c r="H1540" s="161">
        <v>12.95</v>
      </c>
      <c r="I1540" s="162"/>
      <c r="L1540" s="158"/>
      <c r="M1540" s="163"/>
      <c r="T1540" s="164"/>
      <c r="AT1540" s="159" t="s">
        <v>160</v>
      </c>
      <c r="AU1540" s="159" t="s">
        <v>89</v>
      </c>
      <c r="AV1540" s="12" t="s">
        <v>89</v>
      </c>
      <c r="AW1540" s="12" t="s">
        <v>31</v>
      </c>
      <c r="AX1540" s="12" t="s">
        <v>76</v>
      </c>
      <c r="AY1540" s="159" t="s">
        <v>156</v>
      </c>
    </row>
    <row r="1541" spans="2:65" s="12" customFormat="1">
      <c r="B1541" s="158"/>
      <c r="D1541" s="152" t="s">
        <v>160</v>
      </c>
      <c r="E1541" s="159" t="s">
        <v>1</v>
      </c>
      <c r="F1541" s="160" t="s">
        <v>3043</v>
      </c>
      <c r="H1541" s="161">
        <v>3.56</v>
      </c>
      <c r="I1541" s="162"/>
      <c r="L1541" s="158"/>
      <c r="M1541" s="163"/>
      <c r="T1541" s="164"/>
      <c r="AT1541" s="159" t="s">
        <v>160</v>
      </c>
      <c r="AU1541" s="159" t="s">
        <v>89</v>
      </c>
      <c r="AV1541" s="12" t="s">
        <v>89</v>
      </c>
      <c r="AW1541" s="12" t="s">
        <v>31</v>
      </c>
      <c r="AX1541" s="12" t="s">
        <v>76</v>
      </c>
      <c r="AY1541" s="159" t="s">
        <v>156</v>
      </c>
    </row>
    <row r="1542" spans="2:65" s="12" customFormat="1">
      <c r="B1542" s="158"/>
      <c r="D1542" s="152" t="s">
        <v>160</v>
      </c>
      <c r="E1542" s="159" t="s">
        <v>1</v>
      </c>
      <c r="F1542" s="160" t="s">
        <v>3044</v>
      </c>
      <c r="H1542" s="161">
        <v>20.47</v>
      </c>
      <c r="I1542" s="162"/>
      <c r="L1542" s="158"/>
      <c r="M1542" s="163"/>
      <c r="T1542" s="164"/>
      <c r="AT1542" s="159" t="s">
        <v>160</v>
      </c>
      <c r="AU1542" s="159" t="s">
        <v>89</v>
      </c>
      <c r="AV1542" s="12" t="s">
        <v>89</v>
      </c>
      <c r="AW1542" s="12" t="s">
        <v>31</v>
      </c>
      <c r="AX1542" s="12" t="s">
        <v>76</v>
      </c>
      <c r="AY1542" s="159" t="s">
        <v>156</v>
      </c>
    </row>
    <row r="1543" spans="2:65" s="15" customFormat="1">
      <c r="B1543" s="193"/>
      <c r="D1543" s="152" t="s">
        <v>160</v>
      </c>
      <c r="E1543" s="194" t="s">
        <v>1851</v>
      </c>
      <c r="F1543" s="195" t="s">
        <v>3045</v>
      </c>
      <c r="H1543" s="196">
        <v>65.64</v>
      </c>
      <c r="I1543" s="197"/>
      <c r="L1543" s="193"/>
      <c r="M1543" s="198"/>
      <c r="T1543" s="199"/>
      <c r="AT1543" s="194" t="s">
        <v>160</v>
      </c>
      <c r="AU1543" s="194" t="s">
        <v>89</v>
      </c>
      <c r="AV1543" s="15" t="s">
        <v>163</v>
      </c>
      <c r="AW1543" s="15" t="s">
        <v>31</v>
      </c>
      <c r="AX1543" s="15" t="s">
        <v>76</v>
      </c>
      <c r="AY1543" s="194" t="s">
        <v>156</v>
      </c>
    </row>
    <row r="1544" spans="2:65" s="11" customFormat="1">
      <c r="B1544" s="151"/>
      <c r="D1544" s="152" t="s">
        <v>160</v>
      </c>
      <c r="E1544" s="153" t="s">
        <v>1</v>
      </c>
      <c r="F1544" s="154" t="s">
        <v>526</v>
      </c>
      <c r="H1544" s="153" t="s">
        <v>1</v>
      </c>
      <c r="I1544" s="155"/>
      <c r="L1544" s="151"/>
      <c r="M1544" s="156"/>
      <c r="T1544" s="157"/>
      <c r="AT1544" s="153" t="s">
        <v>160</v>
      </c>
      <c r="AU1544" s="153" t="s">
        <v>89</v>
      </c>
      <c r="AV1544" s="11" t="s">
        <v>82</v>
      </c>
      <c r="AW1544" s="11" t="s">
        <v>31</v>
      </c>
      <c r="AX1544" s="11" t="s">
        <v>76</v>
      </c>
      <c r="AY1544" s="153" t="s">
        <v>156</v>
      </c>
    </row>
    <row r="1545" spans="2:65" s="12" customFormat="1" ht="22.5">
      <c r="B1545" s="158"/>
      <c r="D1545" s="152" t="s">
        <v>160</v>
      </c>
      <c r="E1545" s="159" t="s">
        <v>1</v>
      </c>
      <c r="F1545" s="160" t="s">
        <v>3046</v>
      </c>
      <c r="H1545" s="161">
        <v>87.51</v>
      </c>
      <c r="I1545" s="162"/>
      <c r="L1545" s="158"/>
      <c r="M1545" s="163"/>
      <c r="T1545" s="164"/>
      <c r="AT1545" s="159" t="s">
        <v>160</v>
      </c>
      <c r="AU1545" s="159" t="s">
        <v>89</v>
      </c>
      <c r="AV1545" s="12" t="s">
        <v>89</v>
      </c>
      <c r="AW1545" s="12" t="s">
        <v>31</v>
      </c>
      <c r="AX1545" s="12" t="s">
        <v>76</v>
      </c>
      <c r="AY1545" s="159" t="s">
        <v>156</v>
      </c>
    </row>
    <row r="1546" spans="2:65" s="15" customFormat="1">
      <c r="B1546" s="193"/>
      <c r="D1546" s="152" t="s">
        <v>160</v>
      </c>
      <c r="E1546" s="194" t="s">
        <v>1963</v>
      </c>
      <c r="F1546" s="195" t="s">
        <v>2039</v>
      </c>
      <c r="H1546" s="196">
        <v>87.51</v>
      </c>
      <c r="I1546" s="197"/>
      <c r="L1546" s="193"/>
      <c r="M1546" s="198"/>
      <c r="T1546" s="199"/>
      <c r="AT1546" s="194" t="s">
        <v>160</v>
      </c>
      <c r="AU1546" s="194" t="s">
        <v>89</v>
      </c>
      <c r="AV1546" s="15" t="s">
        <v>163</v>
      </c>
      <c r="AW1546" s="15" t="s">
        <v>31</v>
      </c>
      <c r="AX1546" s="15" t="s">
        <v>76</v>
      </c>
      <c r="AY1546" s="194" t="s">
        <v>156</v>
      </c>
    </row>
    <row r="1547" spans="2:65" s="11" customFormat="1">
      <c r="B1547" s="151"/>
      <c r="D1547" s="152" t="s">
        <v>160</v>
      </c>
      <c r="E1547" s="153" t="s">
        <v>1</v>
      </c>
      <c r="F1547" s="154" t="s">
        <v>478</v>
      </c>
      <c r="H1547" s="153" t="s">
        <v>1</v>
      </c>
      <c r="I1547" s="155"/>
      <c r="L1547" s="151"/>
      <c r="M1547" s="156"/>
      <c r="T1547" s="157"/>
      <c r="AT1547" s="153" t="s">
        <v>160</v>
      </c>
      <c r="AU1547" s="153" t="s">
        <v>89</v>
      </c>
      <c r="AV1547" s="11" t="s">
        <v>82</v>
      </c>
      <c r="AW1547" s="11" t="s">
        <v>31</v>
      </c>
      <c r="AX1547" s="11" t="s">
        <v>76</v>
      </c>
      <c r="AY1547" s="153" t="s">
        <v>156</v>
      </c>
    </row>
    <row r="1548" spans="2:65" s="12" customFormat="1">
      <c r="B1548" s="158"/>
      <c r="D1548" s="152" t="s">
        <v>160</v>
      </c>
      <c r="E1548" s="159" t="s">
        <v>1</v>
      </c>
      <c r="F1548" s="160" t="s">
        <v>3047</v>
      </c>
      <c r="H1548" s="161">
        <v>79.84</v>
      </c>
      <c r="I1548" s="162"/>
      <c r="L1548" s="158"/>
      <c r="M1548" s="163"/>
      <c r="T1548" s="164"/>
      <c r="AT1548" s="159" t="s">
        <v>160</v>
      </c>
      <c r="AU1548" s="159" t="s">
        <v>89</v>
      </c>
      <c r="AV1548" s="12" t="s">
        <v>89</v>
      </c>
      <c r="AW1548" s="12" t="s">
        <v>31</v>
      </c>
      <c r="AX1548" s="12" t="s">
        <v>76</v>
      </c>
      <c r="AY1548" s="159" t="s">
        <v>156</v>
      </c>
    </row>
    <row r="1549" spans="2:65" s="15" customFormat="1">
      <c r="B1549" s="193"/>
      <c r="D1549" s="152" t="s">
        <v>160</v>
      </c>
      <c r="E1549" s="194" t="s">
        <v>1966</v>
      </c>
      <c r="F1549" s="195" t="s">
        <v>2810</v>
      </c>
      <c r="H1549" s="196">
        <v>79.84</v>
      </c>
      <c r="I1549" s="197"/>
      <c r="L1549" s="193"/>
      <c r="M1549" s="198"/>
      <c r="T1549" s="199"/>
      <c r="AT1549" s="194" t="s">
        <v>160</v>
      </c>
      <c r="AU1549" s="194" t="s">
        <v>89</v>
      </c>
      <c r="AV1549" s="15" t="s">
        <v>163</v>
      </c>
      <c r="AW1549" s="15" t="s">
        <v>31</v>
      </c>
      <c r="AX1549" s="15" t="s">
        <v>76</v>
      </c>
      <c r="AY1549" s="194" t="s">
        <v>156</v>
      </c>
    </row>
    <row r="1550" spans="2:65" s="13" customFormat="1">
      <c r="B1550" s="165"/>
      <c r="D1550" s="152" t="s">
        <v>160</v>
      </c>
      <c r="E1550" s="166" t="s">
        <v>1960</v>
      </c>
      <c r="F1550" s="167" t="s">
        <v>161</v>
      </c>
      <c r="H1550" s="168">
        <v>232.99</v>
      </c>
      <c r="I1550" s="169"/>
      <c r="L1550" s="165"/>
      <c r="M1550" s="170"/>
      <c r="T1550" s="171"/>
      <c r="AT1550" s="166" t="s">
        <v>160</v>
      </c>
      <c r="AU1550" s="166" t="s">
        <v>89</v>
      </c>
      <c r="AV1550" s="13" t="s">
        <v>155</v>
      </c>
      <c r="AW1550" s="13" t="s">
        <v>31</v>
      </c>
      <c r="AX1550" s="13" t="s">
        <v>82</v>
      </c>
      <c r="AY1550" s="166" t="s">
        <v>156</v>
      </c>
    </row>
    <row r="1551" spans="2:65" s="1" customFormat="1" ht="33" customHeight="1">
      <c r="B1551" s="136"/>
      <c r="C1551" s="180" t="s">
        <v>1654</v>
      </c>
      <c r="D1551" s="180" t="s">
        <v>263</v>
      </c>
      <c r="E1551" s="181" t="s">
        <v>3048</v>
      </c>
      <c r="F1551" s="182" t="s">
        <v>3049</v>
      </c>
      <c r="G1551" s="183" t="s">
        <v>178</v>
      </c>
      <c r="H1551" s="184">
        <v>242.31</v>
      </c>
      <c r="I1551" s="185"/>
      <c r="J1551" s="186">
        <v>0</v>
      </c>
      <c r="K1551" s="187"/>
      <c r="L1551" s="188"/>
      <c r="M1551" s="189" t="s">
        <v>1</v>
      </c>
      <c r="N1551" s="190" t="s">
        <v>42</v>
      </c>
      <c r="P1551" s="147">
        <f>O1551*H1551</f>
        <v>0</v>
      </c>
      <c r="Q1551" s="147">
        <v>1.9199999999999998E-2</v>
      </c>
      <c r="R1551" s="147">
        <f>Q1551*H1551</f>
        <v>4.6523519999999996</v>
      </c>
      <c r="S1551" s="147">
        <v>0</v>
      </c>
      <c r="T1551" s="148">
        <f>S1551*H1551</f>
        <v>0</v>
      </c>
      <c r="AR1551" s="149" t="s">
        <v>664</v>
      </c>
      <c r="AT1551" s="149" t="s">
        <v>263</v>
      </c>
      <c r="AU1551" s="149" t="s">
        <v>89</v>
      </c>
      <c r="AY1551" s="17" t="s">
        <v>156</v>
      </c>
      <c r="BE1551" s="150">
        <f>IF(N1551="základná",J1551,0)</f>
        <v>0</v>
      </c>
      <c r="BF1551" s="150">
        <f>IF(N1551="znížená",J1551,0)</f>
        <v>0</v>
      </c>
      <c r="BG1551" s="150">
        <f>IF(N1551="zákl. prenesená",J1551,0)</f>
        <v>0</v>
      </c>
      <c r="BH1551" s="150">
        <f>IF(N1551="zníž. prenesená",J1551,0)</f>
        <v>0</v>
      </c>
      <c r="BI1551" s="150">
        <f>IF(N1551="nulová",J1551,0)</f>
        <v>0</v>
      </c>
      <c r="BJ1551" s="17" t="s">
        <v>89</v>
      </c>
      <c r="BK1551" s="150">
        <f>ROUND(I1551*H1551,2)</f>
        <v>0</v>
      </c>
      <c r="BL1551" s="17" t="s">
        <v>403</v>
      </c>
      <c r="BM1551" s="149" t="s">
        <v>3050</v>
      </c>
    </row>
    <row r="1552" spans="2:65" s="12" customFormat="1">
      <c r="B1552" s="158"/>
      <c r="D1552" s="152" t="s">
        <v>160</v>
      </c>
      <c r="F1552" s="160" t="s">
        <v>3051</v>
      </c>
      <c r="H1552" s="161">
        <v>242.31</v>
      </c>
      <c r="I1552" s="162"/>
      <c r="L1552" s="158"/>
      <c r="M1552" s="163"/>
      <c r="T1552" s="164"/>
      <c r="AT1552" s="159" t="s">
        <v>160</v>
      </c>
      <c r="AU1552" s="159" t="s">
        <v>89</v>
      </c>
      <c r="AV1552" s="12" t="s">
        <v>89</v>
      </c>
      <c r="AW1552" s="12" t="s">
        <v>3</v>
      </c>
      <c r="AX1552" s="12" t="s">
        <v>82</v>
      </c>
      <c r="AY1552" s="159" t="s">
        <v>156</v>
      </c>
    </row>
    <row r="1553" spans="2:65" s="1" customFormat="1" ht="24.2" customHeight="1">
      <c r="B1553" s="136"/>
      <c r="C1553" s="137" t="s">
        <v>1659</v>
      </c>
      <c r="D1553" s="137" t="s">
        <v>157</v>
      </c>
      <c r="E1553" s="138" t="s">
        <v>3052</v>
      </c>
      <c r="F1553" s="139" t="s">
        <v>3053</v>
      </c>
      <c r="G1553" s="140" t="s">
        <v>396</v>
      </c>
      <c r="H1553" s="141">
        <v>58.2</v>
      </c>
      <c r="I1553" s="142"/>
      <c r="J1553" s="143">
        <v>0</v>
      </c>
      <c r="K1553" s="144"/>
      <c r="L1553" s="32"/>
      <c r="M1553" s="145" t="s">
        <v>1</v>
      </c>
      <c r="N1553" s="146" t="s">
        <v>42</v>
      </c>
      <c r="P1553" s="147">
        <f>O1553*H1553</f>
        <v>0</v>
      </c>
      <c r="Q1553" s="147">
        <v>3.1199999999999999E-3</v>
      </c>
      <c r="R1553" s="147">
        <f>Q1553*H1553</f>
        <v>0.181584</v>
      </c>
      <c r="S1553" s="147">
        <v>0</v>
      </c>
      <c r="T1553" s="148">
        <f>S1553*H1553</f>
        <v>0</v>
      </c>
      <c r="AR1553" s="149" t="s">
        <v>403</v>
      </c>
      <c r="AT1553" s="149" t="s">
        <v>157</v>
      </c>
      <c r="AU1553" s="149" t="s">
        <v>89</v>
      </c>
      <c r="AY1553" s="17" t="s">
        <v>156</v>
      </c>
      <c r="BE1553" s="150">
        <f>IF(N1553="základná",J1553,0)</f>
        <v>0</v>
      </c>
      <c r="BF1553" s="150">
        <f>IF(N1553="znížená",J1553,0)</f>
        <v>0</v>
      </c>
      <c r="BG1553" s="150">
        <f>IF(N1553="zákl. prenesená",J1553,0)</f>
        <v>0</v>
      </c>
      <c r="BH1553" s="150">
        <f>IF(N1553="zníž. prenesená",J1553,0)</f>
        <v>0</v>
      </c>
      <c r="BI1553" s="150">
        <f>IF(N1553="nulová",J1553,0)</f>
        <v>0</v>
      </c>
      <c r="BJ1553" s="17" t="s">
        <v>89</v>
      </c>
      <c r="BK1553" s="150">
        <f>ROUND(I1553*H1553,2)</f>
        <v>0</v>
      </c>
      <c r="BL1553" s="17" t="s">
        <v>403</v>
      </c>
      <c r="BM1553" s="149" t="s">
        <v>3054</v>
      </c>
    </row>
    <row r="1554" spans="2:65" s="11" customFormat="1" ht="22.5">
      <c r="B1554" s="151"/>
      <c r="D1554" s="152" t="s">
        <v>160</v>
      </c>
      <c r="E1554" s="153" t="s">
        <v>1</v>
      </c>
      <c r="F1554" s="154" t="s">
        <v>3055</v>
      </c>
      <c r="H1554" s="153" t="s">
        <v>1</v>
      </c>
      <c r="I1554" s="155"/>
      <c r="L1554" s="151"/>
      <c r="M1554" s="156"/>
      <c r="T1554" s="157"/>
      <c r="AT1554" s="153" t="s">
        <v>160</v>
      </c>
      <c r="AU1554" s="153" t="s">
        <v>89</v>
      </c>
      <c r="AV1554" s="11" t="s">
        <v>82</v>
      </c>
      <c r="AW1554" s="11" t="s">
        <v>31</v>
      </c>
      <c r="AX1554" s="11" t="s">
        <v>76</v>
      </c>
      <c r="AY1554" s="153" t="s">
        <v>156</v>
      </c>
    </row>
    <row r="1555" spans="2:65" s="11" customFormat="1">
      <c r="B1555" s="151"/>
      <c r="D1555" s="152" t="s">
        <v>160</v>
      </c>
      <c r="E1555" s="153" t="s">
        <v>1</v>
      </c>
      <c r="F1555" s="154" t="s">
        <v>3056</v>
      </c>
      <c r="H1555" s="153" t="s">
        <v>1</v>
      </c>
      <c r="I1555" s="155"/>
      <c r="L1555" s="151"/>
      <c r="M1555" s="156"/>
      <c r="T1555" s="157"/>
      <c r="AT1555" s="153" t="s">
        <v>160</v>
      </c>
      <c r="AU1555" s="153" t="s">
        <v>89</v>
      </c>
      <c r="AV1555" s="11" t="s">
        <v>82</v>
      </c>
      <c r="AW1555" s="11" t="s">
        <v>31</v>
      </c>
      <c r="AX1555" s="11" t="s">
        <v>76</v>
      </c>
      <c r="AY1555" s="153" t="s">
        <v>156</v>
      </c>
    </row>
    <row r="1556" spans="2:65" s="11" customFormat="1">
      <c r="B1556" s="151"/>
      <c r="D1556" s="152" t="s">
        <v>160</v>
      </c>
      <c r="E1556" s="153" t="s">
        <v>1</v>
      </c>
      <c r="F1556" s="154" t="s">
        <v>3057</v>
      </c>
      <c r="H1556" s="153" t="s">
        <v>1</v>
      </c>
      <c r="I1556" s="155"/>
      <c r="L1556" s="151"/>
      <c r="M1556" s="156"/>
      <c r="T1556" s="157"/>
      <c r="AT1556" s="153" t="s">
        <v>160</v>
      </c>
      <c r="AU1556" s="153" t="s">
        <v>89</v>
      </c>
      <c r="AV1556" s="11" t="s">
        <v>82</v>
      </c>
      <c r="AW1556" s="11" t="s">
        <v>31</v>
      </c>
      <c r="AX1556" s="11" t="s">
        <v>76</v>
      </c>
      <c r="AY1556" s="153" t="s">
        <v>156</v>
      </c>
    </row>
    <row r="1557" spans="2:65" s="11" customFormat="1">
      <c r="B1557" s="151"/>
      <c r="D1557" s="152" t="s">
        <v>160</v>
      </c>
      <c r="E1557" s="153" t="s">
        <v>1</v>
      </c>
      <c r="F1557" s="154" t="s">
        <v>3058</v>
      </c>
      <c r="H1557" s="153" t="s">
        <v>1</v>
      </c>
      <c r="I1557" s="155"/>
      <c r="L1557" s="151"/>
      <c r="M1557" s="156"/>
      <c r="T1557" s="157"/>
      <c r="AT1557" s="153" t="s">
        <v>160</v>
      </c>
      <c r="AU1557" s="153" t="s">
        <v>89</v>
      </c>
      <c r="AV1557" s="11" t="s">
        <v>82</v>
      </c>
      <c r="AW1557" s="11" t="s">
        <v>31</v>
      </c>
      <c r="AX1557" s="11" t="s">
        <v>76</v>
      </c>
      <c r="AY1557" s="153" t="s">
        <v>156</v>
      </c>
    </row>
    <row r="1558" spans="2:65" s="11" customFormat="1">
      <c r="B1558" s="151"/>
      <c r="D1558" s="152" t="s">
        <v>160</v>
      </c>
      <c r="E1558" s="153" t="s">
        <v>1</v>
      </c>
      <c r="F1558" s="154" t="s">
        <v>454</v>
      </c>
      <c r="H1558" s="153" t="s">
        <v>1</v>
      </c>
      <c r="I1558" s="155"/>
      <c r="L1558" s="151"/>
      <c r="M1558" s="156"/>
      <c r="T1558" s="157"/>
      <c r="AT1558" s="153" t="s">
        <v>160</v>
      </c>
      <c r="AU1558" s="153" t="s">
        <v>89</v>
      </c>
      <c r="AV1558" s="11" t="s">
        <v>82</v>
      </c>
      <c r="AW1558" s="11" t="s">
        <v>31</v>
      </c>
      <c r="AX1558" s="11" t="s">
        <v>76</v>
      </c>
      <c r="AY1558" s="153" t="s">
        <v>156</v>
      </c>
    </row>
    <row r="1559" spans="2:65" s="12" customFormat="1">
      <c r="B1559" s="158"/>
      <c r="D1559" s="152" t="s">
        <v>160</v>
      </c>
      <c r="E1559" s="159" t="s">
        <v>1</v>
      </c>
      <c r="F1559" s="160" t="s">
        <v>3059</v>
      </c>
      <c r="H1559" s="161">
        <v>12.1</v>
      </c>
      <c r="I1559" s="162"/>
      <c r="L1559" s="158"/>
      <c r="M1559" s="163"/>
      <c r="T1559" s="164"/>
      <c r="AT1559" s="159" t="s">
        <v>160</v>
      </c>
      <c r="AU1559" s="159" t="s">
        <v>89</v>
      </c>
      <c r="AV1559" s="12" t="s">
        <v>89</v>
      </c>
      <c r="AW1559" s="12" t="s">
        <v>31</v>
      </c>
      <c r="AX1559" s="12" t="s">
        <v>76</v>
      </c>
      <c r="AY1559" s="159" t="s">
        <v>156</v>
      </c>
    </row>
    <row r="1560" spans="2:65" s="12" customFormat="1">
      <c r="B1560" s="158"/>
      <c r="D1560" s="152" t="s">
        <v>160</v>
      </c>
      <c r="E1560" s="159" t="s">
        <v>1</v>
      </c>
      <c r="F1560" s="160" t="s">
        <v>3060</v>
      </c>
      <c r="H1560" s="161">
        <v>-0.9</v>
      </c>
      <c r="I1560" s="162"/>
      <c r="L1560" s="158"/>
      <c r="M1560" s="163"/>
      <c r="T1560" s="164"/>
      <c r="AT1560" s="159" t="s">
        <v>160</v>
      </c>
      <c r="AU1560" s="159" t="s">
        <v>89</v>
      </c>
      <c r="AV1560" s="12" t="s">
        <v>89</v>
      </c>
      <c r="AW1560" s="12" t="s">
        <v>31</v>
      </c>
      <c r="AX1560" s="12" t="s">
        <v>76</v>
      </c>
      <c r="AY1560" s="159" t="s">
        <v>156</v>
      </c>
    </row>
    <row r="1561" spans="2:65" s="12" customFormat="1">
      <c r="B1561" s="158"/>
      <c r="D1561" s="152" t="s">
        <v>160</v>
      </c>
      <c r="E1561" s="159" t="s">
        <v>1</v>
      </c>
      <c r="F1561" s="160" t="s">
        <v>3061</v>
      </c>
      <c r="H1561" s="161">
        <v>11.7</v>
      </c>
      <c r="I1561" s="162"/>
      <c r="L1561" s="158"/>
      <c r="M1561" s="163"/>
      <c r="T1561" s="164"/>
      <c r="AT1561" s="159" t="s">
        <v>160</v>
      </c>
      <c r="AU1561" s="159" t="s">
        <v>89</v>
      </c>
      <c r="AV1561" s="12" t="s">
        <v>89</v>
      </c>
      <c r="AW1561" s="12" t="s">
        <v>31</v>
      </c>
      <c r="AX1561" s="12" t="s">
        <v>76</v>
      </c>
      <c r="AY1561" s="159" t="s">
        <v>156</v>
      </c>
    </row>
    <row r="1562" spans="2:65" s="12" customFormat="1">
      <c r="B1562" s="158"/>
      <c r="D1562" s="152" t="s">
        <v>160</v>
      </c>
      <c r="E1562" s="159" t="s">
        <v>1</v>
      </c>
      <c r="F1562" s="160" t="s">
        <v>3060</v>
      </c>
      <c r="H1562" s="161">
        <v>-0.9</v>
      </c>
      <c r="I1562" s="162"/>
      <c r="L1562" s="158"/>
      <c r="M1562" s="163"/>
      <c r="T1562" s="164"/>
      <c r="AT1562" s="159" t="s">
        <v>160</v>
      </c>
      <c r="AU1562" s="159" t="s">
        <v>89</v>
      </c>
      <c r="AV1562" s="12" t="s">
        <v>89</v>
      </c>
      <c r="AW1562" s="12" t="s">
        <v>31</v>
      </c>
      <c r="AX1562" s="12" t="s">
        <v>76</v>
      </c>
      <c r="AY1562" s="159" t="s">
        <v>156</v>
      </c>
    </row>
    <row r="1563" spans="2:65" s="12" customFormat="1">
      <c r="B1563" s="158"/>
      <c r="D1563" s="152" t="s">
        <v>160</v>
      </c>
      <c r="E1563" s="159" t="s">
        <v>1</v>
      </c>
      <c r="F1563" s="160" t="s">
        <v>3062</v>
      </c>
      <c r="H1563" s="161">
        <v>11.9</v>
      </c>
      <c r="I1563" s="162"/>
      <c r="L1563" s="158"/>
      <c r="M1563" s="163"/>
      <c r="T1563" s="164"/>
      <c r="AT1563" s="159" t="s">
        <v>160</v>
      </c>
      <c r="AU1563" s="159" t="s">
        <v>89</v>
      </c>
      <c r="AV1563" s="12" t="s">
        <v>89</v>
      </c>
      <c r="AW1563" s="12" t="s">
        <v>31</v>
      </c>
      <c r="AX1563" s="12" t="s">
        <v>76</v>
      </c>
      <c r="AY1563" s="159" t="s">
        <v>156</v>
      </c>
    </row>
    <row r="1564" spans="2:65" s="15" customFormat="1">
      <c r="B1564" s="193"/>
      <c r="D1564" s="152" t="s">
        <v>160</v>
      </c>
      <c r="E1564" s="194" t="s">
        <v>1</v>
      </c>
      <c r="F1564" s="195" t="s">
        <v>3063</v>
      </c>
      <c r="H1564" s="196">
        <v>33.9</v>
      </c>
      <c r="I1564" s="197"/>
      <c r="L1564" s="193"/>
      <c r="M1564" s="198"/>
      <c r="T1564" s="199"/>
      <c r="AT1564" s="194" t="s">
        <v>160</v>
      </c>
      <c r="AU1564" s="194" t="s">
        <v>89</v>
      </c>
      <c r="AV1564" s="15" t="s">
        <v>163</v>
      </c>
      <c r="AW1564" s="15" t="s">
        <v>31</v>
      </c>
      <c r="AX1564" s="15" t="s">
        <v>76</v>
      </c>
      <c r="AY1564" s="194" t="s">
        <v>156</v>
      </c>
    </row>
    <row r="1565" spans="2:65" s="11" customFormat="1">
      <c r="B1565" s="151"/>
      <c r="D1565" s="152" t="s">
        <v>160</v>
      </c>
      <c r="E1565" s="153" t="s">
        <v>1</v>
      </c>
      <c r="F1565" s="154" t="s">
        <v>3058</v>
      </c>
      <c r="H1565" s="153" t="s">
        <v>1</v>
      </c>
      <c r="I1565" s="155"/>
      <c r="L1565" s="151"/>
      <c r="M1565" s="156"/>
      <c r="T1565" s="157"/>
      <c r="AT1565" s="153" t="s">
        <v>160</v>
      </c>
      <c r="AU1565" s="153" t="s">
        <v>89</v>
      </c>
      <c r="AV1565" s="11" t="s">
        <v>82</v>
      </c>
      <c r="AW1565" s="11" t="s">
        <v>31</v>
      </c>
      <c r="AX1565" s="11" t="s">
        <v>76</v>
      </c>
      <c r="AY1565" s="153" t="s">
        <v>156</v>
      </c>
    </row>
    <row r="1566" spans="2:65" s="11" customFormat="1">
      <c r="B1566" s="151"/>
      <c r="D1566" s="152" t="s">
        <v>160</v>
      </c>
      <c r="E1566" s="153" t="s">
        <v>1</v>
      </c>
      <c r="F1566" s="154" t="s">
        <v>3064</v>
      </c>
      <c r="H1566" s="153" t="s">
        <v>1</v>
      </c>
      <c r="I1566" s="155"/>
      <c r="L1566" s="151"/>
      <c r="M1566" s="156"/>
      <c r="T1566" s="157"/>
      <c r="AT1566" s="153" t="s">
        <v>160</v>
      </c>
      <c r="AU1566" s="153" t="s">
        <v>89</v>
      </c>
      <c r="AV1566" s="11" t="s">
        <v>82</v>
      </c>
      <c r="AW1566" s="11" t="s">
        <v>31</v>
      </c>
      <c r="AX1566" s="11" t="s">
        <v>76</v>
      </c>
      <c r="AY1566" s="153" t="s">
        <v>156</v>
      </c>
    </row>
    <row r="1567" spans="2:65" s="12" customFormat="1">
      <c r="B1567" s="158"/>
      <c r="D1567" s="152" t="s">
        <v>160</v>
      </c>
      <c r="E1567" s="159" t="s">
        <v>1</v>
      </c>
      <c r="F1567" s="160" t="s">
        <v>3065</v>
      </c>
      <c r="H1567" s="161">
        <v>14.8</v>
      </c>
      <c r="I1567" s="162"/>
      <c r="L1567" s="158"/>
      <c r="M1567" s="163"/>
      <c r="T1567" s="164"/>
      <c r="AT1567" s="159" t="s">
        <v>160</v>
      </c>
      <c r="AU1567" s="159" t="s">
        <v>89</v>
      </c>
      <c r="AV1567" s="12" t="s">
        <v>89</v>
      </c>
      <c r="AW1567" s="12" t="s">
        <v>31</v>
      </c>
      <c r="AX1567" s="12" t="s">
        <v>76</v>
      </c>
      <c r="AY1567" s="159" t="s">
        <v>156</v>
      </c>
    </row>
    <row r="1568" spans="2:65" s="12" customFormat="1">
      <c r="B1568" s="158"/>
      <c r="D1568" s="152" t="s">
        <v>160</v>
      </c>
      <c r="E1568" s="159" t="s">
        <v>1</v>
      </c>
      <c r="F1568" s="160" t="s">
        <v>3066</v>
      </c>
      <c r="H1568" s="161">
        <v>9.5</v>
      </c>
      <c r="I1568" s="162"/>
      <c r="L1568" s="158"/>
      <c r="M1568" s="163"/>
      <c r="T1568" s="164"/>
      <c r="AT1568" s="159" t="s">
        <v>160</v>
      </c>
      <c r="AU1568" s="159" t="s">
        <v>89</v>
      </c>
      <c r="AV1568" s="12" t="s">
        <v>89</v>
      </c>
      <c r="AW1568" s="12" t="s">
        <v>31</v>
      </c>
      <c r="AX1568" s="12" t="s">
        <v>76</v>
      </c>
      <c r="AY1568" s="159" t="s">
        <v>156</v>
      </c>
    </row>
    <row r="1569" spans="2:65" s="15" customFormat="1">
      <c r="B1569" s="193"/>
      <c r="D1569" s="152" t="s">
        <v>160</v>
      </c>
      <c r="E1569" s="194" t="s">
        <v>1</v>
      </c>
      <c r="F1569" s="195" t="s">
        <v>278</v>
      </c>
      <c r="H1569" s="196">
        <v>24.3</v>
      </c>
      <c r="I1569" s="197"/>
      <c r="L1569" s="193"/>
      <c r="M1569" s="198"/>
      <c r="T1569" s="199"/>
      <c r="AT1569" s="194" t="s">
        <v>160</v>
      </c>
      <c r="AU1569" s="194" t="s">
        <v>89</v>
      </c>
      <c r="AV1569" s="15" t="s">
        <v>163</v>
      </c>
      <c r="AW1569" s="15" t="s">
        <v>31</v>
      </c>
      <c r="AX1569" s="15" t="s">
        <v>76</v>
      </c>
      <c r="AY1569" s="194" t="s">
        <v>156</v>
      </c>
    </row>
    <row r="1570" spans="2:65" s="11" customFormat="1">
      <c r="B1570" s="151"/>
      <c r="D1570" s="152" t="s">
        <v>160</v>
      </c>
      <c r="E1570" s="153" t="s">
        <v>1</v>
      </c>
      <c r="F1570" s="154" t="s">
        <v>3058</v>
      </c>
      <c r="H1570" s="153" t="s">
        <v>1</v>
      </c>
      <c r="I1570" s="155"/>
      <c r="L1570" s="151"/>
      <c r="M1570" s="156"/>
      <c r="T1570" s="157"/>
      <c r="AT1570" s="153" t="s">
        <v>160</v>
      </c>
      <c r="AU1570" s="153" t="s">
        <v>89</v>
      </c>
      <c r="AV1570" s="11" t="s">
        <v>82</v>
      </c>
      <c r="AW1570" s="11" t="s">
        <v>31</v>
      </c>
      <c r="AX1570" s="11" t="s">
        <v>76</v>
      </c>
      <c r="AY1570" s="153" t="s">
        <v>156</v>
      </c>
    </row>
    <row r="1571" spans="2:65" s="11" customFormat="1">
      <c r="B1571" s="151"/>
      <c r="D1571" s="152" t="s">
        <v>160</v>
      </c>
      <c r="E1571" s="153" t="s">
        <v>1</v>
      </c>
      <c r="F1571" s="154" t="s">
        <v>2092</v>
      </c>
      <c r="H1571" s="153" t="s">
        <v>1</v>
      </c>
      <c r="I1571" s="155"/>
      <c r="L1571" s="151"/>
      <c r="M1571" s="156"/>
      <c r="T1571" s="157"/>
      <c r="AT1571" s="153" t="s">
        <v>160</v>
      </c>
      <c r="AU1571" s="153" t="s">
        <v>89</v>
      </c>
      <c r="AV1571" s="11" t="s">
        <v>82</v>
      </c>
      <c r="AW1571" s="11" t="s">
        <v>31</v>
      </c>
      <c r="AX1571" s="11" t="s">
        <v>76</v>
      </c>
      <c r="AY1571" s="153" t="s">
        <v>156</v>
      </c>
    </row>
    <row r="1572" spans="2:65" s="12" customFormat="1">
      <c r="B1572" s="158"/>
      <c r="D1572" s="152" t="s">
        <v>160</v>
      </c>
      <c r="E1572" s="159" t="s">
        <v>1</v>
      </c>
      <c r="F1572" s="160" t="s">
        <v>3067</v>
      </c>
      <c r="H1572" s="161">
        <v>0</v>
      </c>
      <c r="I1572" s="162"/>
      <c r="L1572" s="158"/>
      <c r="M1572" s="163"/>
      <c r="T1572" s="164"/>
      <c r="AT1572" s="159" t="s">
        <v>160</v>
      </c>
      <c r="AU1572" s="159" t="s">
        <v>89</v>
      </c>
      <c r="AV1572" s="12" t="s">
        <v>89</v>
      </c>
      <c r="AW1572" s="12" t="s">
        <v>31</v>
      </c>
      <c r="AX1572" s="12" t="s">
        <v>76</v>
      </c>
      <c r="AY1572" s="159" t="s">
        <v>156</v>
      </c>
    </row>
    <row r="1573" spans="2:65" s="15" customFormat="1">
      <c r="B1573" s="193"/>
      <c r="D1573" s="152" t="s">
        <v>160</v>
      </c>
      <c r="E1573" s="194" t="s">
        <v>1</v>
      </c>
      <c r="F1573" s="195" t="s">
        <v>278</v>
      </c>
      <c r="H1573" s="196">
        <v>0</v>
      </c>
      <c r="I1573" s="197"/>
      <c r="L1573" s="193"/>
      <c r="M1573" s="198"/>
      <c r="T1573" s="199"/>
      <c r="AT1573" s="194" t="s">
        <v>160</v>
      </c>
      <c r="AU1573" s="194" t="s">
        <v>89</v>
      </c>
      <c r="AV1573" s="15" t="s">
        <v>163</v>
      </c>
      <c r="AW1573" s="15" t="s">
        <v>31</v>
      </c>
      <c r="AX1573" s="15" t="s">
        <v>76</v>
      </c>
      <c r="AY1573" s="194" t="s">
        <v>156</v>
      </c>
    </row>
    <row r="1574" spans="2:65" s="13" customFormat="1">
      <c r="B1574" s="165"/>
      <c r="D1574" s="152" t="s">
        <v>160</v>
      </c>
      <c r="E1574" s="166" t="s">
        <v>3068</v>
      </c>
      <c r="F1574" s="167" t="s">
        <v>161</v>
      </c>
      <c r="H1574" s="168">
        <v>58.2</v>
      </c>
      <c r="I1574" s="169"/>
      <c r="L1574" s="165"/>
      <c r="M1574" s="170"/>
      <c r="T1574" s="171"/>
      <c r="AT1574" s="166" t="s">
        <v>160</v>
      </c>
      <c r="AU1574" s="166" t="s">
        <v>89</v>
      </c>
      <c r="AV1574" s="13" t="s">
        <v>155</v>
      </c>
      <c r="AW1574" s="13" t="s">
        <v>31</v>
      </c>
      <c r="AX1574" s="13" t="s">
        <v>82</v>
      </c>
      <c r="AY1574" s="166" t="s">
        <v>156</v>
      </c>
    </row>
    <row r="1575" spans="2:65" s="1" customFormat="1" ht="24.2" customHeight="1">
      <c r="B1575" s="136"/>
      <c r="C1575" s="180" t="s">
        <v>1663</v>
      </c>
      <c r="D1575" s="180" t="s">
        <v>263</v>
      </c>
      <c r="E1575" s="181" t="s">
        <v>3069</v>
      </c>
      <c r="F1575" s="182" t="s">
        <v>3070</v>
      </c>
      <c r="G1575" s="183" t="s">
        <v>333</v>
      </c>
      <c r="H1575" s="184">
        <v>201.779</v>
      </c>
      <c r="I1575" s="185"/>
      <c r="J1575" s="186">
        <v>0</v>
      </c>
      <c r="K1575" s="187"/>
      <c r="L1575" s="188"/>
      <c r="M1575" s="189" t="s">
        <v>1</v>
      </c>
      <c r="N1575" s="190" t="s">
        <v>42</v>
      </c>
      <c r="P1575" s="147">
        <f>O1575*H1575</f>
        <v>0</v>
      </c>
      <c r="Q1575" s="147">
        <v>4.4999999999999999E-4</v>
      </c>
      <c r="R1575" s="147">
        <f>Q1575*H1575</f>
        <v>9.0800549999999994E-2</v>
      </c>
      <c r="S1575" s="147">
        <v>0</v>
      </c>
      <c r="T1575" s="148">
        <f>S1575*H1575</f>
        <v>0</v>
      </c>
      <c r="AR1575" s="149" t="s">
        <v>664</v>
      </c>
      <c r="AT1575" s="149" t="s">
        <v>263</v>
      </c>
      <c r="AU1575" s="149" t="s">
        <v>89</v>
      </c>
      <c r="AY1575" s="17" t="s">
        <v>156</v>
      </c>
      <c r="BE1575" s="150">
        <f>IF(N1575="základná",J1575,0)</f>
        <v>0</v>
      </c>
      <c r="BF1575" s="150">
        <f>IF(N1575="znížená",J1575,0)</f>
        <v>0</v>
      </c>
      <c r="BG1575" s="150">
        <f>IF(N1575="zákl. prenesená",J1575,0)</f>
        <v>0</v>
      </c>
      <c r="BH1575" s="150">
        <f>IF(N1575="zníž. prenesená",J1575,0)</f>
        <v>0</v>
      </c>
      <c r="BI1575" s="150">
        <f>IF(N1575="nulová",J1575,0)</f>
        <v>0</v>
      </c>
      <c r="BJ1575" s="17" t="s">
        <v>89</v>
      </c>
      <c r="BK1575" s="150">
        <f>ROUND(I1575*H1575,2)</f>
        <v>0</v>
      </c>
      <c r="BL1575" s="17" t="s">
        <v>403</v>
      </c>
      <c r="BM1575" s="149" t="s">
        <v>3071</v>
      </c>
    </row>
    <row r="1576" spans="2:65" s="12" customFormat="1">
      <c r="B1576" s="158"/>
      <c r="D1576" s="152" t="s">
        <v>160</v>
      </c>
      <c r="F1576" s="160" t="s">
        <v>3072</v>
      </c>
      <c r="H1576" s="161">
        <v>201.779</v>
      </c>
      <c r="I1576" s="162"/>
      <c r="L1576" s="158"/>
      <c r="M1576" s="163"/>
      <c r="T1576" s="164"/>
      <c r="AT1576" s="159" t="s">
        <v>160</v>
      </c>
      <c r="AU1576" s="159" t="s">
        <v>89</v>
      </c>
      <c r="AV1576" s="12" t="s">
        <v>89</v>
      </c>
      <c r="AW1576" s="12" t="s">
        <v>3</v>
      </c>
      <c r="AX1576" s="12" t="s">
        <v>82</v>
      </c>
      <c r="AY1576" s="159" t="s">
        <v>156</v>
      </c>
    </row>
    <row r="1577" spans="2:65" s="1" customFormat="1" ht="37.9" customHeight="1">
      <c r="B1577" s="136"/>
      <c r="C1577" s="137" t="s">
        <v>1667</v>
      </c>
      <c r="D1577" s="137" t="s">
        <v>157</v>
      </c>
      <c r="E1577" s="138" t="s">
        <v>3073</v>
      </c>
      <c r="F1577" s="139" t="s">
        <v>3074</v>
      </c>
      <c r="G1577" s="140" t="s">
        <v>178</v>
      </c>
      <c r="H1577" s="141">
        <v>103.59</v>
      </c>
      <c r="I1577" s="142"/>
      <c r="J1577" s="143">
        <v>0</v>
      </c>
      <c r="K1577" s="144"/>
      <c r="L1577" s="32"/>
      <c r="M1577" s="145" t="s">
        <v>1</v>
      </c>
      <c r="N1577" s="146" t="s">
        <v>42</v>
      </c>
      <c r="P1577" s="147">
        <f>O1577*H1577</f>
        <v>0</v>
      </c>
      <c r="Q1577" s="147">
        <v>4.462E-2</v>
      </c>
      <c r="R1577" s="147">
        <f>Q1577*H1577</f>
        <v>4.6221858000000005</v>
      </c>
      <c r="S1577" s="147">
        <v>0</v>
      </c>
      <c r="T1577" s="148">
        <f>S1577*H1577</f>
        <v>0</v>
      </c>
      <c r="AR1577" s="149" t="s">
        <v>403</v>
      </c>
      <c r="AT1577" s="149" t="s">
        <v>157</v>
      </c>
      <c r="AU1577" s="149" t="s">
        <v>89</v>
      </c>
      <c r="AY1577" s="17" t="s">
        <v>156</v>
      </c>
      <c r="BE1577" s="150">
        <f>IF(N1577="základná",J1577,0)</f>
        <v>0</v>
      </c>
      <c r="BF1577" s="150">
        <f>IF(N1577="znížená",J1577,0)</f>
        <v>0</v>
      </c>
      <c r="BG1577" s="150">
        <f>IF(N1577="zákl. prenesená",J1577,0)</f>
        <v>0</v>
      </c>
      <c r="BH1577" s="150">
        <f>IF(N1577="zníž. prenesená",J1577,0)</f>
        <v>0</v>
      </c>
      <c r="BI1577" s="150">
        <f>IF(N1577="nulová",J1577,0)</f>
        <v>0</v>
      </c>
      <c r="BJ1577" s="17" t="s">
        <v>89</v>
      </c>
      <c r="BK1577" s="150">
        <f>ROUND(I1577*H1577,2)</f>
        <v>0</v>
      </c>
      <c r="BL1577" s="17" t="s">
        <v>403</v>
      </c>
      <c r="BM1577" s="149" t="s">
        <v>3075</v>
      </c>
    </row>
    <row r="1578" spans="2:65" s="11" customFormat="1">
      <c r="B1578" s="151"/>
      <c r="D1578" s="152" t="s">
        <v>160</v>
      </c>
      <c r="E1578" s="153" t="s">
        <v>1</v>
      </c>
      <c r="F1578" s="154" t="s">
        <v>2214</v>
      </c>
      <c r="H1578" s="153" t="s">
        <v>1</v>
      </c>
      <c r="I1578" s="155"/>
      <c r="L1578" s="151"/>
      <c r="M1578" s="156"/>
      <c r="T1578" s="157"/>
      <c r="AT1578" s="153" t="s">
        <v>160</v>
      </c>
      <c r="AU1578" s="153" t="s">
        <v>89</v>
      </c>
      <c r="AV1578" s="11" t="s">
        <v>82</v>
      </c>
      <c r="AW1578" s="11" t="s">
        <v>31</v>
      </c>
      <c r="AX1578" s="11" t="s">
        <v>76</v>
      </c>
      <c r="AY1578" s="153" t="s">
        <v>156</v>
      </c>
    </row>
    <row r="1579" spans="2:65" s="11" customFormat="1" ht="22.5">
      <c r="B1579" s="151"/>
      <c r="D1579" s="152" t="s">
        <v>160</v>
      </c>
      <c r="E1579" s="153" t="s">
        <v>1</v>
      </c>
      <c r="F1579" s="154" t="s">
        <v>3076</v>
      </c>
      <c r="H1579" s="153" t="s">
        <v>1</v>
      </c>
      <c r="I1579" s="155"/>
      <c r="L1579" s="151"/>
      <c r="M1579" s="156"/>
      <c r="T1579" s="157"/>
      <c r="AT1579" s="153" t="s">
        <v>160</v>
      </c>
      <c r="AU1579" s="153" t="s">
        <v>89</v>
      </c>
      <c r="AV1579" s="11" t="s">
        <v>82</v>
      </c>
      <c r="AW1579" s="11" t="s">
        <v>31</v>
      </c>
      <c r="AX1579" s="11" t="s">
        <v>76</v>
      </c>
      <c r="AY1579" s="153" t="s">
        <v>156</v>
      </c>
    </row>
    <row r="1580" spans="2:65" s="11" customFormat="1">
      <c r="B1580" s="151"/>
      <c r="D1580" s="152" t="s">
        <v>160</v>
      </c>
      <c r="E1580" s="153" t="s">
        <v>1</v>
      </c>
      <c r="F1580" s="154" t="s">
        <v>3077</v>
      </c>
      <c r="H1580" s="153" t="s">
        <v>1</v>
      </c>
      <c r="I1580" s="155"/>
      <c r="L1580" s="151"/>
      <c r="M1580" s="156"/>
      <c r="T1580" s="157"/>
      <c r="AT1580" s="153" t="s">
        <v>160</v>
      </c>
      <c r="AU1580" s="153" t="s">
        <v>89</v>
      </c>
      <c r="AV1580" s="11" t="s">
        <v>82</v>
      </c>
      <c r="AW1580" s="11" t="s">
        <v>31</v>
      </c>
      <c r="AX1580" s="11" t="s">
        <v>76</v>
      </c>
      <c r="AY1580" s="153" t="s">
        <v>156</v>
      </c>
    </row>
    <row r="1581" spans="2:65" s="11" customFormat="1">
      <c r="B1581" s="151"/>
      <c r="D1581" s="152" t="s">
        <v>160</v>
      </c>
      <c r="E1581" s="153" t="s">
        <v>1</v>
      </c>
      <c r="F1581" s="154" t="s">
        <v>3078</v>
      </c>
      <c r="H1581" s="153" t="s">
        <v>1</v>
      </c>
      <c r="I1581" s="155"/>
      <c r="L1581" s="151"/>
      <c r="M1581" s="156"/>
      <c r="T1581" s="157"/>
      <c r="AT1581" s="153" t="s">
        <v>160</v>
      </c>
      <c r="AU1581" s="153" t="s">
        <v>89</v>
      </c>
      <c r="AV1581" s="11" t="s">
        <v>82</v>
      </c>
      <c r="AW1581" s="11" t="s">
        <v>31</v>
      </c>
      <c r="AX1581" s="11" t="s">
        <v>76</v>
      </c>
      <c r="AY1581" s="153" t="s">
        <v>156</v>
      </c>
    </row>
    <row r="1582" spans="2:65" s="11" customFormat="1" ht="22.5">
      <c r="B1582" s="151"/>
      <c r="D1582" s="152" t="s">
        <v>160</v>
      </c>
      <c r="E1582" s="153" t="s">
        <v>1</v>
      </c>
      <c r="F1582" s="154" t="s">
        <v>3079</v>
      </c>
      <c r="H1582" s="153" t="s">
        <v>1</v>
      </c>
      <c r="I1582" s="155"/>
      <c r="L1582" s="151"/>
      <c r="M1582" s="156"/>
      <c r="T1582" s="157"/>
      <c r="AT1582" s="153" t="s">
        <v>160</v>
      </c>
      <c r="AU1582" s="153" t="s">
        <v>89</v>
      </c>
      <c r="AV1582" s="11" t="s">
        <v>82</v>
      </c>
      <c r="AW1582" s="11" t="s">
        <v>31</v>
      </c>
      <c r="AX1582" s="11" t="s">
        <v>76</v>
      </c>
      <c r="AY1582" s="153" t="s">
        <v>156</v>
      </c>
    </row>
    <row r="1583" spans="2:65" s="11" customFormat="1">
      <c r="B1583" s="151"/>
      <c r="D1583" s="152" t="s">
        <v>160</v>
      </c>
      <c r="E1583" s="153" t="s">
        <v>1</v>
      </c>
      <c r="F1583" s="154" t="s">
        <v>3080</v>
      </c>
      <c r="H1583" s="153" t="s">
        <v>1</v>
      </c>
      <c r="I1583" s="155"/>
      <c r="L1583" s="151"/>
      <c r="M1583" s="156"/>
      <c r="T1583" s="157"/>
      <c r="AT1583" s="153" t="s">
        <v>160</v>
      </c>
      <c r="AU1583" s="153" t="s">
        <v>89</v>
      </c>
      <c r="AV1583" s="11" t="s">
        <v>82</v>
      </c>
      <c r="AW1583" s="11" t="s">
        <v>31</v>
      </c>
      <c r="AX1583" s="11" t="s">
        <v>76</v>
      </c>
      <c r="AY1583" s="153" t="s">
        <v>156</v>
      </c>
    </row>
    <row r="1584" spans="2:65" s="11" customFormat="1">
      <c r="B1584" s="151"/>
      <c r="D1584" s="152" t="s">
        <v>160</v>
      </c>
      <c r="E1584" s="153" t="s">
        <v>1</v>
      </c>
      <c r="F1584" s="154" t="s">
        <v>3081</v>
      </c>
      <c r="H1584" s="153" t="s">
        <v>1</v>
      </c>
      <c r="I1584" s="155"/>
      <c r="L1584" s="151"/>
      <c r="M1584" s="156"/>
      <c r="T1584" s="157"/>
      <c r="AT1584" s="153" t="s">
        <v>160</v>
      </c>
      <c r="AU1584" s="153" t="s">
        <v>89</v>
      </c>
      <c r="AV1584" s="11" t="s">
        <v>82</v>
      </c>
      <c r="AW1584" s="11" t="s">
        <v>31</v>
      </c>
      <c r="AX1584" s="11" t="s">
        <v>76</v>
      </c>
      <c r="AY1584" s="153" t="s">
        <v>156</v>
      </c>
    </row>
    <row r="1585" spans="2:51" s="11" customFormat="1">
      <c r="B1585" s="151"/>
      <c r="D1585" s="152" t="s">
        <v>160</v>
      </c>
      <c r="E1585" s="153" t="s">
        <v>1</v>
      </c>
      <c r="F1585" s="154" t="s">
        <v>3035</v>
      </c>
      <c r="H1585" s="153" t="s">
        <v>1</v>
      </c>
      <c r="I1585" s="155"/>
      <c r="L1585" s="151"/>
      <c r="M1585" s="156"/>
      <c r="T1585" s="157"/>
      <c r="AT1585" s="153" t="s">
        <v>160</v>
      </c>
      <c r="AU1585" s="153" t="s">
        <v>89</v>
      </c>
      <c r="AV1585" s="11" t="s">
        <v>82</v>
      </c>
      <c r="AW1585" s="11" t="s">
        <v>31</v>
      </c>
      <c r="AX1585" s="11" t="s">
        <v>76</v>
      </c>
      <c r="AY1585" s="153" t="s">
        <v>156</v>
      </c>
    </row>
    <row r="1586" spans="2:51" s="11" customFormat="1">
      <c r="B1586" s="151"/>
      <c r="D1586" s="152" t="s">
        <v>160</v>
      </c>
      <c r="E1586" s="153" t="s">
        <v>1</v>
      </c>
      <c r="F1586" s="154" t="s">
        <v>3082</v>
      </c>
      <c r="H1586" s="153" t="s">
        <v>1</v>
      </c>
      <c r="I1586" s="155"/>
      <c r="L1586" s="151"/>
      <c r="M1586" s="156"/>
      <c r="T1586" s="157"/>
      <c r="AT1586" s="153" t="s">
        <v>160</v>
      </c>
      <c r="AU1586" s="153" t="s">
        <v>89</v>
      </c>
      <c r="AV1586" s="11" t="s">
        <v>82</v>
      </c>
      <c r="AW1586" s="11" t="s">
        <v>31</v>
      </c>
      <c r="AX1586" s="11" t="s">
        <v>76</v>
      </c>
      <c r="AY1586" s="153" t="s">
        <v>156</v>
      </c>
    </row>
    <row r="1587" spans="2:51" s="11" customFormat="1">
      <c r="B1587" s="151"/>
      <c r="D1587" s="152" t="s">
        <v>160</v>
      </c>
      <c r="E1587" s="153" t="s">
        <v>1</v>
      </c>
      <c r="F1587" s="154" t="s">
        <v>2322</v>
      </c>
      <c r="H1587" s="153" t="s">
        <v>1</v>
      </c>
      <c r="I1587" s="155"/>
      <c r="L1587" s="151"/>
      <c r="M1587" s="156"/>
      <c r="T1587" s="157"/>
      <c r="AT1587" s="153" t="s">
        <v>160</v>
      </c>
      <c r="AU1587" s="153" t="s">
        <v>89</v>
      </c>
      <c r="AV1587" s="11" t="s">
        <v>82</v>
      </c>
      <c r="AW1587" s="11" t="s">
        <v>31</v>
      </c>
      <c r="AX1587" s="11" t="s">
        <v>76</v>
      </c>
      <c r="AY1587" s="153" t="s">
        <v>156</v>
      </c>
    </row>
    <row r="1588" spans="2:51" s="11" customFormat="1">
      <c r="B1588" s="151"/>
      <c r="D1588" s="152" t="s">
        <v>160</v>
      </c>
      <c r="E1588" s="153" t="s">
        <v>1</v>
      </c>
      <c r="F1588" s="154" t="s">
        <v>454</v>
      </c>
      <c r="H1588" s="153" t="s">
        <v>1</v>
      </c>
      <c r="I1588" s="155"/>
      <c r="L1588" s="151"/>
      <c r="M1588" s="156"/>
      <c r="T1588" s="157"/>
      <c r="AT1588" s="153" t="s">
        <v>160</v>
      </c>
      <c r="AU1588" s="153" t="s">
        <v>89</v>
      </c>
      <c r="AV1588" s="11" t="s">
        <v>82</v>
      </c>
      <c r="AW1588" s="11" t="s">
        <v>31</v>
      </c>
      <c r="AX1588" s="11" t="s">
        <v>76</v>
      </c>
      <c r="AY1588" s="153" t="s">
        <v>156</v>
      </c>
    </row>
    <row r="1589" spans="2:51" s="12" customFormat="1">
      <c r="B1589" s="158"/>
      <c r="D1589" s="152" t="s">
        <v>160</v>
      </c>
      <c r="E1589" s="159" t="s">
        <v>1</v>
      </c>
      <c r="F1589" s="160" t="s">
        <v>3083</v>
      </c>
      <c r="H1589" s="161">
        <v>0.72</v>
      </c>
      <c r="I1589" s="162"/>
      <c r="L1589" s="158"/>
      <c r="M1589" s="163"/>
      <c r="T1589" s="164"/>
      <c r="AT1589" s="159" t="s">
        <v>160</v>
      </c>
      <c r="AU1589" s="159" t="s">
        <v>89</v>
      </c>
      <c r="AV1589" s="12" t="s">
        <v>89</v>
      </c>
      <c r="AW1589" s="12" t="s">
        <v>31</v>
      </c>
      <c r="AX1589" s="12" t="s">
        <v>76</v>
      </c>
      <c r="AY1589" s="159" t="s">
        <v>156</v>
      </c>
    </row>
    <row r="1590" spans="2:51" s="12" customFormat="1">
      <c r="B1590" s="158"/>
      <c r="D1590" s="152" t="s">
        <v>160</v>
      </c>
      <c r="E1590" s="159" t="s">
        <v>1</v>
      </c>
      <c r="F1590" s="160" t="s">
        <v>3084</v>
      </c>
      <c r="H1590" s="161">
        <v>0.72</v>
      </c>
      <c r="I1590" s="162"/>
      <c r="L1590" s="158"/>
      <c r="M1590" s="163"/>
      <c r="T1590" s="164"/>
      <c r="AT1590" s="159" t="s">
        <v>160</v>
      </c>
      <c r="AU1590" s="159" t="s">
        <v>89</v>
      </c>
      <c r="AV1590" s="12" t="s">
        <v>89</v>
      </c>
      <c r="AW1590" s="12" t="s">
        <v>31</v>
      </c>
      <c r="AX1590" s="12" t="s">
        <v>76</v>
      </c>
      <c r="AY1590" s="159" t="s">
        <v>156</v>
      </c>
    </row>
    <row r="1591" spans="2:51" s="12" customFormat="1">
      <c r="B1591" s="158"/>
      <c r="D1591" s="152" t="s">
        <v>160</v>
      </c>
      <c r="E1591" s="159" t="s">
        <v>1</v>
      </c>
      <c r="F1591" s="160" t="s">
        <v>3085</v>
      </c>
      <c r="H1591" s="161">
        <v>1.32</v>
      </c>
      <c r="I1591" s="162"/>
      <c r="L1591" s="158"/>
      <c r="M1591" s="163"/>
      <c r="T1591" s="164"/>
      <c r="AT1591" s="159" t="s">
        <v>160</v>
      </c>
      <c r="AU1591" s="159" t="s">
        <v>89</v>
      </c>
      <c r="AV1591" s="12" t="s">
        <v>89</v>
      </c>
      <c r="AW1591" s="12" t="s">
        <v>31</v>
      </c>
      <c r="AX1591" s="12" t="s">
        <v>76</v>
      </c>
      <c r="AY1591" s="159" t="s">
        <v>156</v>
      </c>
    </row>
    <row r="1592" spans="2:51" s="15" customFormat="1">
      <c r="B1592" s="193"/>
      <c r="D1592" s="152" t="s">
        <v>160</v>
      </c>
      <c r="E1592" s="194" t="s">
        <v>1854</v>
      </c>
      <c r="F1592" s="195" t="s">
        <v>3086</v>
      </c>
      <c r="H1592" s="196">
        <v>2.76</v>
      </c>
      <c r="I1592" s="197"/>
      <c r="L1592" s="193"/>
      <c r="M1592" s="198"/>
      <c r="T1592" s="199"/>
      <c r="AT1592" s="194" t="s">
        <v>160</v>
      </c>
      <c r="AU1592" s="194" t="s">
        <v>89</v>
      </c>
      <c r="AV1592" s="15" t="s">
        <v>163</v>
      </c>
      <c r="AW1592" s="15" t="s">
        <v>31</v>
      </c>
      <c r="AX1592" s="15" t="s">
        <v>76</v>
      </c>
      <c r="AY1592" s="194" t="s">
        <v>156</v>
      </c>
    </row>
    <row r="1593" spans="2:51" s="11" customFormat="1">
      <c r="B1593" s="151"/>
      <c r="D1593" s="152" t="s">
        <v>160</v>
      </c>
      <c r="E1593" s="153" t="s">
        <v>1</v>
      </c>
      <c r="F1593" s="154" t="s">
        <v>1637</v>
      </c>
      <c r="H1593" s="153" t="s">
        <v>1</v>
      </c>
      <c r="I1593" s="155"/>
      <c r="L1593" s="151"/>
      <c r="M1593" s="156"/>
      <c r="T1593" s="157"/>
      <c r="AT1593" s="153" t="s">
        <v>160</v>
      </c>
      <c r="AU1593" s="153" t="s">
        <v>89</v>
      </c>
      <c r="AV1593" s="11" t="s">
        <v>82</v>
      </c>
      <c r="AW1593" s="11" t="s">
        <v>31</v>
      </c>
      <c r="AX1593" s="11" t="s">
        <v>76</v>
      </c>
      <c r="AY1593" s="153" t="s">
        <v>156</v>
      </c>
    </row>
    <row r="1594" spans="2:51" s="12" customFormat="1">
      <c r="B1594" s="158"/>
      <c r="D1594" s="152" t="s">
        <v>160</v>
      </c>
      <c r="E1594" s="159" t="s">
        <v>1</v>
      </c>
      <c r="F1594" s="160" t="s">
        <v>3087</v>
      </c>
      <c r="H1594" s="161">
        <v>0.72</v>
      </c>
      <c r="I1594" s="162"/>
      <c r="L1594" s="158"/>
      <c r="M1594" s="163"/>
      <c r="T1594" s="164"/>
      <c r="AT1594" s="159" t="s">
        <v>160</v>
      </c>
      <c r="AU1594" s="159" t="s">
        <v>89</v>
      </c>
      <c r="AV1594" s="12" t="s">
        <v>89</v>
      </c>
      <c r="AW1594" s="12" t="s">
        <v>31</v>
      </c>
      <c r="AX1594" s="12" t="s">
        <v>76</v>
      </c>
      <c r="AY1594" s="159" t="s">
        <v>156</v>
      </c>
    </row>
    <row r="1595" spans="2:51" s="12" customFormat="1">
      <c r="B1595" s="158"/>
      <c r="D1595" s="152" t="s">
        <v>160</v>
      </c>
      <c r="E1595" s="159" t="s">
        <v>1</v>
      </c>
      <c r="F1595" s="160" t="s">
        <v>3088</v>
      </c>
      <c r="H1595" s="161">
        <v>0.72</v>
      </c>
      <c r="I1595" s="162"/>
      <c r="L1595" s="158"/>
      <c r="M1595" s="163"/>
      <c r="T1595" s="164"/>
      <c r="AT1595" s="159" t="s">
        <v>160</v>
      </c>
      <c r="AU1595" s="159" t="s">
        <v>89</v>
      </c>
      <c r="AV1595" s="12" t="s">
        <v>89</v>
      </c>
      <c r="AW1595" s="12" t="s">
        <v>31</v>
      </c>
      <c r="AX1595" s="12" t="s">
        <v>76</v>
      </c>
      <c r="AY1595" s="159" t="s">
        <v>156</v>
      </c>
    </row>
    <row r="1596" spans="2:51" s="12" customFormat="1">
      <c r="B1596" s="158"/>
      <c r="D1596" s="152" t="s">
        <v>160</v>
      </c>
      <c r="E1596" s="159" t="s">
        <v>1</v>
      </c>
      <c r="F1596" s="160" t="s">
        <v>3089</v>
      </c>
      <c r="H1596" s="161">
        <v>1.44</v>
      </c>
      <c r="I1596" s="162"/>
      <c r="L1596" s="158"/>
      <c r="M1596" s="163"/>
      <c r="T1596" s="164"/>
      <c r="AT1596" s="159" t="s">
        <v>160</v>
      </c>
      <c r="AU1596" s="159" t="s">
        <v>89</v>
      </c>
      <c r="AV1596" s="12" t="s">
        <v>89</v>
      </c>
      <c r="AW1596" s="12" t="s">
        <v>31</v>
      </c>
      <c r="AX1596" s="12" t="s">
        <v>76</v>
      </c>
      <c r="AY1596" s="159" t="s">
        <v>156</v>
      </c>
    </row>
    <row r="1597" spans="2:51" s="12" customFormat="1">
      <c r="B1597" s="158"/>
      <c r="D1597" s="152" t="s">
        <v>160</v>
      </c>
      <c r="E1597" s="159" t="s">
        <v>1</v>
      </c>
      <c r="F1597" s="160" t="s">
        <v>3090</v>
      </c>
      <c r="H1597" s="161">
        <v>0.81</v>
      </c>
      <c r="I1597" s="162"/>
      <c r="L1597" s="158"/>
      <c r="M1597" s="163"/>
      <c r="T1597" s="164"/>
      <c r="AT1597" s="159" t="s">
        <v>160</v>
      </c>
      <c r="AU1597" s="159" t="s">
        <v>89</v>
      </c>
      <c r="AV1597" s="12" t="s">
        <v>89</v>
      </c>
      <c r="AW1597" s="12" t="s">
        <v>31</v>
      </c>
      <c r="AX1597" s="12" t="s">
        <v>76</v>
      </c>
      <c r="AY1597" s="159" t="s">
        <v>156</v>
      </c>
    </row>
    <row r="1598" spans="2:51" s="12" customFormat="1">
      <c r="B1598" s="158"/>
      <c r="D1598" s="152" t="s">
        <v>160</v>
      </c>
      <c r="E1598" s="159" t="s">
        <v>1</v>
      </c>
      <c r="F1598" s="160" t="s">
        <v>3091</v>
      </c>
      <c r="H1598" s="161">
        <v>0.81</v>
      </c>
      <c r="I1598" s="162"/>
      <c r="L1598" s="158"/>
      <c r="M1598" s="163"/>
      <c r="T1598" s="164"/>
      <c r="AT1598" s="159" t="s">
        <v>160</v>
      </c>
      <c r="AU1598" s="159" t="s">
        <v>89</v>
      </c>
      <c r="AV1598" s="12" t="s">
        <v>89</v>
      </c>
      <c r="AW1598" s="12" t="s">
        <v>31</v>
      </c>
      <c r="AX1598" s="12" t="s">
        <v>76</v>
      </c>
      <c r="AY1598" s="159" t="s">
        <v>156</v>
      </c>
    </row>
    <row r="1599" spans="2:51" s="15" customFormat="1">
      <c r="B1599" s="193"/>
      <c r="D1599" s="152" t="s">
        <v>160</v>
      </c>
      <c r="E1599" s="194" t="s">
        <v>1969</v>
      </c>
      <c r="F1599" s="195" t="s">
        <v>2227</v>
      </c>
      <c r="H1599" s="196">
        <v>4.5</v>
      </c>
      <c r="I1599" s="197"/>
      <c r="L1599" s="193"/>
      <c r="M1599" s="198"/>
      <c r="T1599" s="199"/>
      <c r="AT1599" s="194" t="s">
        <v>160</v>
      </c>
      <c r="AU1599" s="194" t="s">
        <v>89</v>
      </c>
      <c r="AV1599" s="15" t="s">
        <v>163</v>
      </c>
      <c r="AW1599" s="15" t="s">
        <v>31</v>
      </c>
      <c r="AX1599" s="15" t="s">
        <v>76</v>
      </c>
      <c r="AY1599" s="194" t="s">
        <v>156</v>
      </c>
    </row>
    <row r="1600" spans="2:51" s="11" customFormat="1">
      <c r="B1600" s="151"/>
      <c r="D1600" s="152" t="s">
        <v>160</v>
      </c>
      <c r="E1600" s="153" t="s">
        <v>1</v>
      </c>
      <c r="F1600" s="154" t="s">
        <v>2228</v>
      </c>
      <c r="H1600" s="153" t="s">
        <v>1</v>
      </c>
      <c r="I1600" s="155"/>
      <c r="L1600" s="151"/>
      <c r="M1600" s="156"/>
      <c r="T1600" s="157"/>
      <c r="AT1600" s="153" t="s">
        <v>160</v>
      </c>
      <c r="AU1600" s="153" t="s">
        <v>89</v>
      </c>
      <c r="AV1600" s="11" t="s">
        <v>82</v>
      </c>
      <c r="AW1600" s="11" t="s">
        <v>31</v>
      </c>
      <c r="AX1600" s="11" t="s">
        <v>76</v>
      </c>
      <c r="AY1600" s="153" t="s">
        <v>156</v>
      </c>
    </row>
    <row r="1601" spans="2:51" s="12" customFormat="1">
      <c r="B1601" s="158"/>
      <c r="D1601" s="152" t="s">
        <v>160</v>
      </c>
      <c r="E1601" s="159" t="s">
        <v>1</v>
      </c>
      <c r="F1601" s="160" t="s">
        <v>3092</v>
      </c>
      <c r="H1601" s="161">
        <v>0.72</v>
      </c>
      <c r="I1601" s="162"/>
      <c r="L1601" s="158"/>
      <c r="M1601" s="163"/>
      <c r="T1601" s="164"/>
      <c r="AT1601" s="159" t="s">
        <v>160</v>
      </c>
      <c r="AU1601" s="159" t="s">
        <v>89</v>
      </c>
      <c r="AV1601" s="12" t="s">
        <v>89</v>
      </c>
      <c r="AW1601" s="12" t="s">
        <v>31</v>
      </c>
      <c r="AX1601" s="12" t="s">
        <v>76</v>
      </c>
      <c r="AY1601" s="159" t="s">
        <v>156</v>
      </c>
    </row>
    <row r="1602" spans="2:51" s="12" customFormat="1">
      <c r="B1602" s="158"/>
      <c r="D1602" s="152" t="s">
        <v>160</v>
      </c>
      <c r="E1602" s="159" t="s">
        <v>1</v>
      </c>
      <c r="F1602" s="160" t="s">
        <v>3093</v>
      </c>
      <c r="H1602" s="161">
        <v>0.72</v>
      </c>
      <c r="I1602" s="162"/>
      <c r="L1602" s="158"/>
      <c r="M1602" s="163"/>
      <c r="T1602" s="164"/>
      <c r="AT1602" s="159" t="s">
        <v>160</v>
      </c>
      <c r="AU1602" s="159" t="s">
        <v>89</v>
      </c>
      <c r="AV1602" s="12" t="s">
        <v>89</v>
      </c>
      <c r="AW1602" s="12" t="s">
        <v>31</v>
      </c>
      <c r="AX1602" s="12" t="s">
        <v>76</v>
      </c>
      <c r="AY1602" s="159" t="s">
        <v>156</v>
      </c>
    </row>
    <row r="1603" spans="2:51" s="15" customFormat="1">
      <c r="B1603" s="193"/>
      <c r="D1603" s="152" t="s">
        <v>160</v>
      </c>
      <c r="E1603" s="194" t="s">
        <v>1972</v>
      </c>
      <c r="F1603" s="195" t="s">
        <v>2231</v>
      </c>
      <c r="H1603" s="196">
        <v>1.44</v>
      </c>
      <c r="I1603" s="197"/>
      <c r="L1603" s="193"/>
      <c r="M1603" s="198"/>
      <c r="T1603" s="199"/>
      <c r="AT1603" s="194" t="s">
        <v>160</v>
      </c>
      <c r="AU1603" s="194" t="s">
        <v>89</v>
      </c>
      <c r="AV1603" s="15" t="s">
        <v>163</v>
      </c>
      <c r="AW1603" s="15" t="s">
        <v>31</v>
      </c>
      <c r="AX1603" s="15" t="s">
        <v>76</v>
      </c>
      <c r="AY1603" s="194" t="s">
        <v>156</v>
      </c>
    </row>
    <row r="1604" spans="2:51" s="11" customFormat="1">
      <c r="B1604" s="151"/>
      <c r="D1604" s="152" t="s">
        <v>160</v>
      </c>
      <c r="E1604" s="153" t="s">
        <v>1</v>
      </c>
      <c r="F1604" s="154" t="s">
        <v>3094</v>
      </c>
      <c r="H1604" s="153" t="s">
        <v>1</v>
      </c>
      <c r="I1604" s="155"/>
      <c r="L1604" s="151"/>
      <c r="M1604" s="156"/>
      <c r="T1604" s="157"/>
      <c r="AT1604" s="153" t="s">
        <v>160</v>
      </c>
      <c r="AU1604" s="153" t="s">
        <v>89</v>
      </c>
      <c r="AV1604" s="11" t="s">
        <v>82</v>
      </c>
      <c r="AW1604" s="11" t="s">
        <v>31</v>
      </c>
      <c r="AX1604" s="11" t="s">
        <v>76</v>
      </c>
      <c r="AY1604" s="153" t="s">
        <v>156</v>
      </c>
    </row>
    <row r="1605" spans="2:51" s="11" customFormat="1" ht="22.5">
      <c r="B1605" s="151"/>
      <c r="D1605" s="152" t="s">
        <v>160</v>
      </c>
      <c r="E1605" s="153" t="s">
        <v>1</v>
      </c>
      <c r="F1605" s="154" t="s">
        <v>3076</v>
      </c>
      <c r="H1605" s="153" t="s">
        <v>1</v>
      </c>
      <c r="I1605" s="155"/>
      <c r="L1605" s="151"/>
      <c r="M1605" s="156"/>
      <c r="T1605" s="157"/>
      <c r="AT1605" s="153" t="s">
        <v>160</v>
      </c>
      <c r="AU1605" s="153" t="s">
        <v>89</v>
      </c>
      <c r="AV1605" s="11" t="s">
        <v>82</v>
      </c>
      <c r="AW1605" s="11" t="s">
        <v>31</v>
      </c>
      <c r="AX1605" s="11" t="s">
        <v>76</v>
      </c>
      <c r="AY1605" s="153" t="s">
        <v>156</v>
      </c>
    </row>
    <row r="1606" spans="2:51" s="11" customFormat="1">
      <c r="B1606" s="151"/>
      <c r="D1606" s="152" t="s">
        <v>160</v>
      </c>
      <c r="E1606" s="153" t="s">
        <v>1</v>
      </c>
      <c r="F1606" s="154" t="s">
        <v>3077</v>
      </c>
      <c r="H1606" s="153" t="s">
        <v>1</v>
      </c>
      <c r="I1606" s="155"/>
      <c r="L1606" s="151"/>
      <c r="M1606" s="156"/>
      <c r="T1606" s="157"/>
      <c r="AT1606" s="153" t="s">
        <v>160</v>
      </c>
      <c r="AU1606" s="153" t="s">
        <v>89</v>
      </c>
      <c r="AV1606" s="11" t="s">
        <v>82</v>
      </c>
      <c r="AW1606" s="11" t="s">
        <v>31</v>
      </c>
      <c r="AX1606" s="11" t="s">
        <v>76</v>
      </c>
      <c r="AY1606" s="153" t="s">
        <v>156</v>
      </c>
    </row>
    <row r="1607" spans="2:51" s="11" customFormat="1">
      <c r="B1607" s="151"/>
      <c r="D1607" s="152" t="s">
        <v>160</v>
      </c>
      <c r="E1607" s="153" t="s">
        <v>1</v>
      </c>
      <c r="F1607" s="154" t="s">
        <v>3078</v>
      </c>
      <c r="H1607" s="153" t="s">
        <v>1</v>
      </c>
      <c r="I1607" s="155"/>
      <c r="L1607" s="151"/>
      <c r="M1607" s="156"/>
      <c r="T1607" s="157"/>
      <c r="AT1607" s="153" t="s">
        <v>160</v>
      </c>
      <c r="AU1607" s="153" t="s">
        <v>89</v>
      </c>
      <c r="AV1607" s="11" t="s">
        <v>82</v>
      </c>
      <c r="AW1607" s="11" t="s">
        <v>31</v>
      </c>
      <c r="AX1607" s="11" t="s">
        <v>76</v>
      </c>
      <c r="AY1607" s="153" t="s">
        <v>156</v>
      </c>
    </row>
    <row r="1608" spans="2:51" s="11" customFormat="1" ht="22.5">
      <c r="B1608" s="151"/>
      <c r="D1608" s="152" t="s">
        <v>160</v>
      </c>
      <c r="E1608" s="153" t="s">
        <v>1</v>
      </c>
      <c r="F1608" s="154" t="s">
        <v>3079</v>
      </c>
      <c r="H1608" s="153" t="s">
        <v>1</v>
      </c>
      <c r="I1608" s="155"/>
      <c r="L1608" s="151"/>
      <c r="M1608" s="156"/>
      <c r="T1608" s="157"/>
      <c r="AT1608" s="153" t="s">
        <v>160</v>
      </c>
      <c r="AU1608" s="153" t="s">
        <v>89</v>
      </c>
      <c r="AV1608" s="11" t="s">
        <v>82</v>
      </c>
      <c r="AW1608" s="11" t="s">
        <v>31</v>
      </c>
      <c r="AX1608" s="11" t="s">
        <v>76</v>
      </c>
      <c r="AY1608" s="153" t="s">
        <v>156</v>
      </c>
    </row>
    <row r="1609" spans="2:51" s="11" customFormat="1">
      <c r="B1609" s="151"/>
      <c r="D1609" s="152" t="s">
        <v>160</v>
      </c>
      <c r="E1609" s="153" t="s">
        <v>1</v>
      </c>
      <c r="F1609" s="154" t="s">
        <v>3080</v>
      </c>
      <c r="H1609" s="153" t="s">
        <v>1</v>
      </c>
      <c r="I1609" s="155"/>
      <c r="L1609" s="151"/>
      <c r="M1609" s="156"/>
      <c r="T1609" s="157"/>
      <c r="AT1609" s="153" t="s">
        <v>160</v>
      </c>
      <c r="AU1609" s="153" t="s">
        <v>89</v>
      </c>
      <c r="AV1609" s="11" t="s">
        <v>82</v>
      </c>
      <c r="AW1609" s="11" t="s">
        <v>31</v>
      </c>
      <c r="AX1609" s="11" t="s">
        <v>76</v>
      </c>
      <c r="AY1609" s="153" t="s">
        <v>156</v>
      </c>
    </row>
    <row r="1610" spans="2:51" s="11" customFormat="1">
      <c r="B1610" s="151"/>
      <c r="D1610" s="152" t="s">
        <v>160</v>
      </c>
      <c r="E1610" s="153" t="s">
        <v>1</v>
      </c>
      <c r="F1610" s="154" t="s">
        <v>3081</v>
      </c>
      <c r="H1610" s="153" t="s">
        <v>1</v>
      </c>
      <c r="I1610" s="155"/>
      <c r="L1610" s="151"/>
      <c r="M1610" s="156"/>
      <c r="T1610" s="157"/>
      <c r="AT1610" s="153" t="s">
        <v>160</v>
      </c>
      <c r="AU1610" s="153" t="s">
        <v>89</v>
      </c>
      <c r="AV1610" s="11" t="s">
        <v>82</v>
      </c>
      <c r="AW1610" s="11" t="s">
        <v>31</v>
      </c>
      <c r="AX1610" s="11" t="s">
        <v>76</v>
      </c>
      <c r="AY1610" s="153" t="s">
        <v>156</v>
      </c>
    </row>
    <row r="1611" spans="2:51" s="11" customFormat="1">
      <c r="B1611" s="151"/>
      <c r="D1611" s="152" t="s">
        <v>160</v>
      </c>
      <c r="E1611" s="153" t="s">
        <v>1</v>
      </c>
      <c r="F1611" s="154" t="s">
        <v>3095</v>
      </c>
      <c r="H1611" s="153" t="s">
        <v>1</v>
      </c>
      <c r="I1611" s="155"/>
      <c r="L1611" s="151"/>
      <c r="M1611" s="156"/>
      <c r="T1611" s="157"/>
      <c r="AT1611" s="153" t="s">
        <v>160</v>
      </c>
      <c r="AU1611" s="153" t="s">
        <v>89</v>
      </c>
      <c r="AV1611" s="11" t="s">
        <v>82</v>
      </c>
      <c r="AW1611" s="11" t="s">
        <v>31</v>
      </c>
      <c r="AX1611" s="11" t="s">
        <v>76</v>
      </c>
      <c r="AY1611" s="153" t="s">
        <v>156</v>
      </c>
    </row>
    <row r="1612" spans="2:51" s="11" customFormat="1">
      <c r="B1612" s="151"/>
      <c r="D1612" s="152" t="s">
        <v>160</v>
      </c>
      <c r="E1612" s="153" t="s">
        <v>1</v>
      </c>
      <c r="F1612" s="154" t="s">
        <v>2322</v>
      </c>
      <c r="H1612" s="153" t="s">
        <v>1</v>
      </c>
      <c r="I1612" s="155"/>
      <c r="L1612" s="151"/>
      <c r="M1612" s="156"/>
      <c r="T1612" s="157"/>
      <c r="AT1612" s="153" t="s">
        <v>160</v>
      </c>
      <c r="AU1612" s="153" t="s">
        <v>89</v>
      </c>
      <c r="AV1612" s="11" t="s">
        <v>82</v>
      </c>
      <c r="AW1612" s="11" t="s">
        <v>31</v>
      </c>
      <c r="AX1612" s="11" t="s">
        <v>76</v>
      </c>
      <c r="AY1612" s="153" t="s">
        <v>156</v>
      </c>
    </row>
    <row r="1613" spans="2:51" s="12" customFormat="1">
      <c r="B1613" s="158"/>
      <c r="D1613" s="152" t="s">
        <v>160</v>
      </c>
      <c r="E1613" s="159" t="s">
        <v>1</v>
      </c>
      <c r="F1613" s="160" t="s">
        <v>3096</v>
      </c>
      <c r="H1613" s="161">
        <v>15.4</v>
      </c>
      <c r="I1613" s="162"/>
      <c r="L1613" s="158"/>
      <c r="M1613" s="163"/>
      <c r="T1613" s="164"/>
      <c r="AT1613" s="159" t="s">
        <v>160</v>
      </c>
      <c r="AU1613" s="159" t="s">
        <v>89</v>
      </c>
      <c r="AV1613" s="12" t="s">
        <v>89</v>
      </c>
      <c r="AW1613" s="12" t="s">
        <v>31</v>
      </c>
      <c r="AX1613" s="12" t="s">
        <v>76</v>
      </c>
      <c r="AY1613" s="159" t="s">
        <v>156</v>
      </c>
    </row>
    <row r="1614" spans="2:51" s="15" customFormat="1">
      <c r="B1614" s="193"/>
      <c r="D1614" s="152" t="s">
        <v>160</v>
      </c>
      <c r="E1614" s="194" t="s">
        <v>1867</v>
      </c>
      <c r="F1614" s="195" t="s">
        <v>3097</v>
      </c>
      <c r="H1614" s="196">
        <v>15.4</v>
      </c>
      <c r="I1614" s="197"/>
      <c r="L1614" s="193"/>
      <c r="M1614" s="198"/>
      <c r="T1614" s="199"/>
      <c r="AT1614" s="194" t="s">
        <v>160</v>
      </c>
      <c r="AU1614" s="194" t="s">
        <v>89</v>
      </c>
      <c r="AV1614" s="15" t="s">
        <v>163</v>
      </c>
      <c r="AW1614" s="15" t="s">
        <v>31</v>
      </c>
      <c r="AX1614" s="15" t="s">
        <v>76</v>
      </c>
      <c r="AY1614" s="194" t="s">
        <v>156</v>
      </c>
    </row>
    <row r="1615" spans="2:51" s="11" customFormat="1">
      <c r="B1615" s="151"/>
      <c r="D1615" s="152" t="s">
        <v>160</v>
      </c>
      <c r="E1615" s="153" t="s">
        <v>1</v>
      </c>
      <c r="F1615" s="154" t="s">
        <v>3098</v>
      </c>
      <c r="H1615" s="153" t="s">
        <v>1</v>
      </c>
      <c r="I1615" s="155"/>
      <c r="L1615" s="151"/>
      <c r="M1615" s="156"/>
      <c r="T1615" s="157"/>
      <c r="AT1615" s="153" t="s">
        <v>160</v>
      </c>
      <c r="AU1615" s="153" t="s">
        <v>89</v>
      </c>
      <c r="AV1615" s="11" t="s">
        <v>82</v>
      </c>
      <c r="AW1615" s="11" t="s">
        <v>31</v>
      </c>
      <c r="AX1615" s="11" t="s">
        <v>76</v>
      </c>
      <c r="AY1615" s="153" t="s">
        <v>156</v>
      </c>
    </row>
    <row r="1616" spans="2:51" s="11" customFormat="1" ht="22.5">
      <c r="B1616" s="151"/>
      <c r="D1616" s="152" t="s">
        <v>160</v>
      </c>
      <c r="E1616" s="153" t="s">
        <v>1</v>
      </c>
      <c r="F1616" s="154" t="s">
        <v>3076</v>
      </c>
      <c r="H1616" s="153" t="s">
        <v>1</v>
      </c>
      <c r="I1616" s="155"/>
      <c r="L1616" s="151"/>
      <c r="M1616" s="156"/>
      <c r="T1616" s="157"/>
      <c r="AT1616" s="153" t="s">
        <v>160</v>
      </c>
      <c r="AU1616" s="153" t="s">
        <v>89</v>
      </c>
      <c r="AV1616" s="11" t="s">
        <v>82</v>
      </c>
      <c r="AW1616" s="11" t="s">
        <v>31</v>
      </c>
      <c r="AX1616" s="11" t="s">
        <v>76</v>
      </c>
      <c r="AY1616" s="153" t="s">
        <v>156</v>
      </c>
    </row>
    <row r="1617" spans="2:51" s="11" customFormat="1">
      <c r="B1617" s="151"/>
      <c r="D1617" s="152" t="s">
        <v>160</v>
      </c>
      <c r="E1617" s="153" t="s">
        <v>1</v>
      </c>
      <c r="F1617" s="154" t="s">
        <v>3077</v>
      </c>
      <c r="H1617" s="153" t="s">
        <v>1</v>
      </c>
      <c r="I1617" s="155"/>
      <c r="L1617" s="151"/>
      <c r="M1617" s="156"/>
      <c r="T1617" s="157"/>
      <c r="AT1617" s="153" t="s">
        <v>160</v>
      </c>
      <c r="AU1617" s="153" t="s">
        <v>89</v>
      </c>
      <c r="AV1617" s="11" t="s">
        <v>82</v>
      </c>
      <c r="AW1617" s="11" t="s">
        <v>31</v>
      </c>
      <c r="AX1617" s="11" t="s">
        <v>76</v>
      </c>
      <c r="AY1617" s="153" t="s">
        <v>156</v>
      </c>
    </row>
    <row r="1618" spans="2:51" s="11" customFormat="1">
      <c r="B1618" s="151"/>
      <c r="D1618" s="152" t="s">
        <v>160</v>
      </c>
      <c r="E1618" s="153" t="s">
        <v>1</v>
      </c>
      <c r="F1618" s="154" t="s">
        <v>3078</v>
      </c>
      <c r="H1618" s="153" t="s">
        <v>1</v>
      </c>
      <c r="I1618" s="155"/>
      <c r="L1618" s="151"/>
      <c r="M1618" s="156"/>
      <c r="T1618" s="157"/>
      <c r="AT1618" s="153" t="s">
        <v>160</v>
      </c>
      <c r="AU1618" s="153" t="s">
        <v>89</v>
      </c>
      <c r="AV1618" s="11" t="s">
        <v>82</v>
      </c>
      <c r="AW1618" s="11" t="s">
        <v>31</v>
      </c>
      <c r="AX1618" s="11" t="s">
        <v>76</v>
      </c>
      <c r="AY1618" s="153" t="s">
        <v>156</v>
      </c>
    </row>
    <row r="1619" spans="2:51" s="11" customFormat="1" ht="22.5">
      <c r="B1619" s="151"/>
      <c r="D1619" s="152" t="s">
        <v>160</v>
      </c>
      <c r="E1619" s="153" t="s">
        <v>1</v>
      </c>
      <c r="F1619" s="154" t="s">
        <v>3079</v>
      </c>
      <c r="H1619" s="153" t="s">
        <v>1</v>
      </c>
      <c r="I1619" s="155"/>
      <c r="L1619" s="151"/>
      <c r="M1619" s="156"/>
      <c r="T1619" s="157"/>
      <c r="AT1619" s="153" t="s">
        <v>160</v>
      </c>
      <c r="AU1619" s="153" t="s">
        <v>89</v>
      </c>
      <c r="AV1619" s="11" t="s">
        <v>82</v>
      </c>
      <c r="AW1619" s="11" t="s">
        <v>31</v>
      </c>
      <c r="AX1619" s="11" t="s">
        <v>76</v>
      </c>
      <c r="AY1619" s="153" t="s">
        <v>156</v>
      </c>
    </row>
    <row r="1620" spans="2:51" s="11" customFormat="1">
      <c r="B1620" s="151"/>
      <c r="D1620" s="152" t="s">
        <v>160</v>
      </c>
      <c r="E1620" s="153" t="s">
        <v>1</v>
      </c>
      <c r="F1620" s="154" t="s">
        <v>3080</v>
      </c>
      <c r="H1620" s="153" t="s">
        <v>1</v>
      </c>
      <c r="I1620" s="155"/>
      <c r="L1620" s="151"/>
      <c r="M1620" s="156"/>
      <c r="T1620" s="157"/>
      <c r="AT1620" s="153" t="s">
        <v>160</v>
      </c>
      <c r="AU1620" s="153" t="s">
        <v>89</v>
      </c>
      <c r="AV1620" s="11" t="s">
        <v>82</v>
      </c>
      <c r="AW1620" s="11" t="s">
        <v>31</v>
      </c>
      <c r="AX1620" s="11" t="s">
        <v>76</v>
      </c>
      <c r="AY1620" s="153" t="s">
        <v>156</v>
      </c>
    </row>
    <row r="1621" spans="2:51" s="11" customFormat="1">
      <c r="B1621" s="151"/>
      <c r="D1621" s="152" t="s">
        <v>160</v>
      </c>
      <c r="E1621" s="153" t="s">
        <v>1</v>
      </c>
      <c r="F1621" s="154" t="s">
        <v>3081</v>
      </c>
      <c r="H1621" s="153" t="s">
        <v>1</v>
      </c>
      <c r="I1621" s="155"/>
      <c r="L1621" s="151"/>
      <c r="M1621" s="156"/>
      <c r="T1621" s="157"/>
      <c r="AT1621" s="153" t="s">
        <v>160</v>
      </c>
      <c r="AU1621" s="153" t="s">
        <v>89</v>
      </c>
      <c r="AV1621" s="11" t="s">
        <v>82</v>
      </c>
      <c r="AW1621" s="11" t="s">
        <v>31</v>
      </c>
      <c r="AX1621" s="11" t="s">
        <v>76</v>
      </c>
      <c r="AY1621" s="153" t="s">
        <v>156</v>
      </c>
    </row>
    <row r="1622" spans="2:51" s="11" customFormat="1">
      <c r="B1622" s="151"/>
      <c r="D1622" s="152" t="s">
        <v>160</v>
      </c>
      <c r="E1622" s="153" t="s">
        <v>1</v>
      </c>
      <c r="F1622" s="154" t="s">
        <v>3035</v>
      </c>
      <c r="H1622" s="153" t="s">
        <v>1</v>
      </c>
      <c r="I1622" s="155"/>
      <c r="L1622" s="151"/>
      <c r="M1622" s="156"/>
      <c r="T1622" s="157"/>
      <c r="AT1622" s="153" t="s">
        <v>160</v>
      </c>
      <c r="AU1622" s="153" t="s">
        <v>89</v>
      </c>
      <c r="AV1622" s="11" t="s">
        <v>82</v>
      </c>
      <c r="AW1622" s="11" t="s">
        <v>31</v>
      </c>
      <c r="AX1622" s="11" t="s">
        <v>76</v>
      </c>
      <c r="AY1622" s="153" t="s">
        <v>156</v>
      </c>
    </row>
    <row r="1623" spans="2:51" s="11" customFormat="1">
      <c r="B1623" s="151"/>
      <c r="D1623" s="152" t="s">
        <v>160</v>
      </c>
      <c r="E1623" s="153" t="s">
        <v>1</v>
      </c>
      <c r="F1623" s="154" t="s">
        <v>2322</v>
      </c>
      <c r="H1623" s="153" t="s">
        <v>1</v>
      </c>
      <c r="I1623" s="155"/>
      <c r="L1623" s="151"/>
      <c r="M1623" s="156"/>
      <c r="T1623" s="157"/>
      <c r="AT1623" s="153" t="s">
        <v>160</v>
      </c>
      <c r="AU1623" s="153" t="s">
        <v>89</v>
      </c>
      <c r="AV1623" s="11" t="s">
        <v>82</v>
      </c>
      <c r="AW1623" s="11" t="s">
        <v>31</v>
      </c>
      <c r="AX1623" s="11" t="s">
        <v>76</v>
      </c>
      <c r="AY1623" s="153" t="s">
        <v>156</v>
      </c>
    </row>
    <row r="1624" spans="2:51" s="11" customFormat="1">
      <c r="B1624" s="151"/>
      <c r="D1624" s="152" t="s">
        <v>160</v>
      </c>
      <c r="E1624" s="153" t="s">
        <v>1</v>
      </c>
      <c r="F1624" s="154" t="s">
        <v>3095</v>
      </c>
      <c r="H1624" s="153" t="s">
        <v>1</v>
      </c>
      <c r="I1624" s="155"/>
      <c r="L1624" s="151"/>
      <c r="M1624" s="156"/>
      <c r="T1624" s="157"/>
      <c r="AT1624" s="153" t="s">
        <v>160</v>
      </c>
      <c r="AU1624" s="153" t="s">
        <v>89</v>
      </c>
      <c r="AV1624" s="11" t="s">
        <v>82</v>
      </c>
      <c r="AW1624" s="11" t="s">
        <v>31</v>
      </c>
      <c r="AX1624" s="11" t="s">
        <v>76</v>
      </c>
      <c r="AY1624" s="153" t="s">
        <v>156</v>
      </c>
    </row>
    <row r="1625" spans="2:51" s="11" customFormat="1">
      <c r="B1625" s="151"/>
      <c r="D1625" s="152" t="s">
        <v>160</v>
      </c>
      <c r="E1625" s="153" t="s">
        <v>1</v>
      </c>
      <c r="F1625" s="154" t="s">
        <v>3099</v>
      </c>
      <c r="H1625" s="153" t="s">
        <v>1</v>
      </c>
      <c r="I1625" s="155"/>
      <c r="L1625" s="151"/>
      <c r="M1625" s="156"/>
      <c r="T1625" s="157"/>
      <c r="AT1625" s="153" t="s">
        <v>160</v>
      </c>
      <c r="AU1625" s="153" t="s">
        <v>89</v>
      </c>
      <c r="AV1625" s="11" t="s">
        <v>82</v>
      </c>
      <c r="AW1625" s="11" t="s">
        <v>31</v>
      </c>
      <c r="AX1625" s="11" t="s">
        <v>76</v>
      </c>
      <c r="AY1625" s="153" t="s">
        <v>156</v>
      </c>
    </row>
    <row r="1626" spans="2:51" s="12" customFormat="1">
      <c r="B1626" s="158"/>
      <c r="D1626" s="152" t="s">
        <v>160</v>
      </c>
      <c r="E1626" s="159" t="s">
        <v>1</v>
      </c>
      <c r="F1626" s="160" t="s">
        <v>3100</v>
      </c>
      <c r="H1626" s="161">
        <v>50.76</v>
      </c>
      <c r="I1626" s="162"/>
      <c r="L1626" s="158"/>
      <c r="M1626" s="163"/>
      <c r="T1626" s="164"/>
      <c r="AT1626" s="159" t="s">
        <v>160</v>
      </c>
      <c r="AU1626" s="159" t="s">
        <v>89</v>
      </c>
      <c r="AV1626" s="12" t="s">
        <v>89</v>
      </c>
      <c r="AW1626" s="12" t="s">
        <v>31</v>
      </c>
      <c r="AX1626" s="12" t="s">
        <v>76</v>
      </c>
      <c r="AY1626" s="159" t="s">
        <v>156</v>
      </c>
    </row>
    <row r="1627" spans="2:51" s="12" customFormat="1">
      <c r="B1627" s="158"/>
      <c r="D1627" s="152" t="s">
        <v>160</v>
      </c>
      <c r="E1627" s="159" t="s">
        <v>1</v>
      </c>
      <c r="F1627" s="160" t="s">
        <v>3101</v>
      </c>
      <c r="H1627" s="161">
        <v>13.98</v>
      </c>
      <c r="I1627" s="162"/>
      <c r="L1627" s="158"/>
      <c r="M1627" s="163"/>
      <c r="T1627" s="164"/>
      <c r="AT1627" s="159" t="s">
        <v>160</v>
      </c>
      <c r="AU1627" s="159" t="s">
        <v>89</v>
      </c>
      <c r="AV1627" s="12" t="s">
        <v>89</v>
      </c>
      <c r="AW1627" s="12" t="s">
        <v>31</v>
      </c>
      <c r="AX1627" s="12" t="s">
        <v>76</v>
      </c>
      <c r="AY1627" s="159" t="s">
        <v>156</v>
      </c>
    </row>
    <row r="1628" spans="2:51" s="12" customFormat="1">
      <c r="B1628" s="158"/>
      <c r="D1628" s="152" t="s">
        <v>160</v>
      </c>
      <c r="E1628" s="159" t="s">
        <v>1</v>
      </c>
      <c r="F1628" s="160" t="s">
        <v>3102</v>
      </c>
      <c r="H1628" s="161">
        <v>9.2899999999999991</v>
      </c>
      <c r="I1628" s="162"/>
      <c r="L1628" s="158"/>
      <c r="M1628" s="163"/>
      <c r="T1628" s="164"/>
      <c r="AT1628" s="159" t="s">
        <v>160</v>
      </c>
      <c r="AU1628" s="159" t="s">
        <v>89</v>
      </c>
      <c r="AV1628" s="12" t="s">
        <v>89</v>
      </c>
      <c r="AW1628" s="12" t="s">
        <v>31</v>
      </c>
      <c r="AX1628" s="12" t="s">
        <v>76</v>
      </c>
      <c r="AY1628" s="159" t="s">
        <v>156</v>
      </c>
    </row>
    <row r="1629" spans="2:51" s="12" customFormat="1">
      <c r="B1629" s="158"/>
      <c r="D1629" s="152" t="s">
        <v>160</v>
      </c>
      <c r="E1629" s="159" t="s">
        <v>1</v>
      </c>
      <c r="F1629" s="160" t="s">
        <v>3103</v>
      </c>
      <c r="H1629" s="161">
        <v>5.46</v>
      </c>
      <c r="I1629" s="162"/>
      <c r="L1629" s="158"/>
      <c r="M1629" s="163"/>
      <c r="T1629" s="164"/>
      <c r="AT1629" s="159" t="s">
        <v>160</v>
      </c>
      <c r="AU1629" s="159" t="s">
        <v>89</v>
      </c>
      <c r="AV1629" s="12" t="s">
        <v>89</v>
      </c>
      <c r="AW1629" s="12" t="s">
        <v>31</v>
      </c>
      <c r="AX1629" s="12" t="s">
        <v>76</v>
      </c>
      <c r="AY1629" s="159" t="s">
        <v>156</v>
      </c>
    </row>
    <row r="1630" spans="2:51" s="15" customFormat="1">
      <c r="B1630" s="193"/>
      <c r="D1630" s="152" t="s">
        <v>160</v>
      </c>
      <c r="E1630" s="194" t="s">
        <v>1870</v>
      </c>
      <c r="F1630" s="195" t="s">
        <v>2776</v>
      </c>
      <c r="H1630" s="196">
        <v>79.489999999999995</v>
      </c>
      <c r="I1630" s="197"/>
      <c r="L1630" s="193"/>
      <c r="M1630" s="198"/>
      <c r="T1630" s="199"/>
      <c r="AT1630" s="194" t="s">
        <v>160</v>
      </c>
      <c r="AU1630" s="194" t="s">
        <v>89</v>
      </c>
      <c r="AV1630" s="15" t="s">
        <v>163</v>
      </c>
      <c r="AW1630" s="15" t="s">
        <v>31</v>
      </c>
      <c r="AX1630" s="15" t="s">
        <v>76</v>
      </c>
      <c r="AY1630" s="194" t="s">
        <v>156</v>
      </c>
    </row>
    <row r="1631" spans="2:51" s="11" customFormat="1">
      <c r="B1631" s="151"/>
      <c r="D1631" s="152" t="s">
        <v>160</v>
      </c>
      <c r="E1631" s="153" t="s">
        <v>1</v>
      </c>
      <c r="F1631" s="154" t="s">
        <v>3104</v>
      </c>
      <c r="H1631" s="153" t="s">
        <v>1</v>
      </c>
      <c r="I1631" s="155"/>
      <c r="L1631" s="151"/>
      <c r="M1631" s="156"/>
      <c r="T1631" s="157"/>
      <c r="AT1631" s="153" t="s">
        <v>160</v>
      </c>
      <c r="AU1631" s="153" t="s">
        <v>89</v>
      </c>
      <c r="AV1631" s="11" t="s">
        <v>82</v>
      </c>
      <c r="AW1631" s="11" t="s">
        <v>31</v>
      </c>
      <c r="AX1631" s="11" t="s">
        <v>76</v>
      </c>
      <c r="AY1631" s="153" t="s">
        <v>156</v>
      </c>
    </row>
    <row r="1632" spans="2:51" s="12" customFormat="1">
      <c r="B1632" s="158"/>
      <c r="D1632" s="152" t="s">
        <v>160</v>
      </c>
      <c r="E1632" s="159" t="s">
        <v>1</v>
      </c>
      <c r="F1632" s="160" t="s">
        <v>76</v>
      </c>
      <c r="H1632" s="161">
        <v>0</v>
      </c>
      <c r="I1632" s="162"/>
      <c r="L1632" s="158"/>
      <c r="M1632" s="163"/>
      <c r="T1632" s="164"/>
      <c r="AT1632" s="159" t="s">
        <v>160</v>
      </c>
      <c r="AU1632" s="159" t="s">
        <v>89</v>
      </c>
      <c r="AV1632" s="12" t="s">
        <v>89</v>
      </c>
      <c r="AW1632" s="12" t="s">
        <v>31</v>
      </c>
      <c r="AX1632" s="12" t="s">
        <v>76</v>
      </c>
      <c r="AY1632" s="159" t="s">
        <v>156</v>
      </c>
    </row>
    <row r="1633" spans="2:65" s="15" customFormat="1">
      <c r="B1633" s="193"/>
      <c r="D1633" s="152" t="s">
        <v>160</v>
      </c>
      <c r="E1633" s="194" t="s">
        <v>1</v>
      </c>
      <c r="F1633" s="195" t="s">
        <v>3105</v>
      </c>
      <c r="H1633" s="196">
        <v>0</v>
      </c>
      <c r="I1633" s="197"/>
      <c r="L1633" s="193"/>
      <c r="M1633" s="198"/>
      <c r="T1633" s="199"/>
      <c r="AT1633" s="194" t="s">
        <v>160</v>
      </c>
      <c r="AU1633" s="194" t="s">
        <v>89</v>
      </c>
      <c r="AV1633" s="15" t="s">
        <v>163</v>
      </c>
      <c r="AW1633" s="15" t="s">
        <v>31</v>
      </c>
      <c r="AX1633" s="15" t="s">
        <v>76</v>
      </c>
      <c r="AY1633" s="194" t="s">
        <v>156</v>
      </c>
    </row>
    <row r="1634" spans="2:65" s="13" customFormat="1">
      <c r="B1634" s="165"/>
      <c r="D1634" s="152" t="s">
        <v>160</v>
      </c>
      <c r="E1634" s="166" t="s">
        <v>1</v>
      </c>
      <c r="F1634" s="167" t="s">
        <v>161</v>
      </c>
      <c r="H1634" s="168">
        <v>103.59</v>
      </c>
      <c r="I1634" s="169"/>
      <c r="L1634" s="165"/>
      <c r="M1634" s="170"/>
      <c r="T1634" s="171"/>
      <c r="AT1634" s="166" t="s">
        <v>160</v>
      </c>
      <c r="AU1634" s="166" t="s">
        <v>89</v>
      </c>
      <c r="AV1634" s="13" t="s">
        <v>155</v>
      </c>
      <c r="AW1634" s="13" t="s">
        <v>31</v>
      </c>
      <c r="AX1634" s="13" t="s">
        <v>82</v>
      </c>
      <c r="AY1634" s="166" t="s">
        <v>156</v>
      </c>
    </row>
    <row r="1635" spans="2:65" s="1" customFormat="1" ht="16.5" customHeight="1">
      <c r="B1635" s="136"/>
      <c r="C1635" s="180" t="s">
        <v>1689</v>
      </c>
      <c r="D1635" s="180" t="s">
        <v>263</v>
      </c>
      <c r="E1635" s="181" t="s">
        <v>3106</v>
      </c>
      <c r="F1635" s="182" t="s">
        <v>3107</v>
      </c>
      <c r="G1635" s="183" t="s">
        <v>178</v>
      </c>
      <c r="H1635" s="184">
        <v>107.73399999999999</v>
      </c>
      <c r="I1635" s="185"/>
      <c r="J1635" s="186">
        <v>0</v>
      </c>
      <c r="K1635" s="187"/>
      <c r="L1635" s="188"/>
      <c r="M1635" s="189" t="s">
        <v>1</v>
      </c>
      <c r="N1635" s="190" t="s">
        <v>42</v>
      </c>
      <c r="P1635" s="147">
        <f>O1635*H1635</f>
        <v>0</v>
      </c>
      <c r="Q1635" s="147">
        <v>1.9199999999999998E-2</v>
      </c>
      <c r="R1635" s="147">
        <f>Q1635*H1635</f>
        <v>2.0684927999999996</v>
      </c>
      <c r="S1635" s="147">
        <v>0</v>
      </c>
      <c r="T1635" s="148">
        <f>S1635*H1635</f>
        <v>0</v>
      </c>
      <c r="AR1635" s="149" t="s">
        <v>664</v>
      </c>
      <c r="AT1635" s="149" t="s">
        <v>263</v>
      </c>
      <c r="AU1635" s="149" t="s">
        <v>89</v>
      </c>
      <c r="AY1635" s="17" t="s">
        <v>156</v>
      </c>
      <c r="BE1635" s="150">
        <f>IF(N1635="základná",J1635,0)</f>
        <v>0</v>
      </c>
      <c r="BF1635" s="150">
        <f>IF(N1635="znížená",J1635,0)</f>
        <v>0</v>
      </c>
      <c r="BG1635" s="150">
        <f>IF(N1635="zákl. prenesená",J1635,0)</f>
        <v>0</v>
      </c>
      <c r="BH1635" s="150">
        <f>IF(N1635="zníž. prenesená",J1635,0)</f>
        <v>0</v>
      </c>
      <c r="BI1635" s="150">
        <f>IF(N1635="nulová",J1635,0)</f>
        <v>0</v>
      </c>
      <c r="BJ1635" s="17" t="s">
        <v>89</v>
      </c>
      <c r="BK1635" s="150">
        <f>ROUND(I1635*H1635,2)</f>
        <v>0</v>
      </c>
      <c r="BL1635" s="17" t="s">
        <v>403</v>
      </c>
      <c r="BM1635" s="149" t="s">
        <v>3108</v>
      </c>
    </row>
    <row r="1636" spans="2:65" s="12" customFormat="1">
      <c r="B1636" s="158"/>
      <c r="D1636" s="152" t="s">
        <v>160</v>
      </c>
      <c r="F1636" s="160" t="s">
        <v>3109</v>
      </c>
      <c r="H1636" s="161">
        <v>107.73399999999999</v>
      </c>
      <c r="I1636" s="162"/>
      <c r="L1636" s="158"/>
      <c r="M1636" s="163"/>
      <c r="T1636" s="164"/>
      <c r="AT1636" s="159" t="s">
        <v>160</v>
      </c>
      <c r="AU1636" s="159" t="s">
        <v>89</v>
      </c>
      <c r="AV1636" s="12" t="s">
        <v>89</v>
      </c>
      <c r="AW1636" s="12" t="s">
        <v>3</v>
      </c>
      <c r="AX1636" s="12" t="s">
        <v>82</v>
      </c>
      <c r="AY1636" s="159" t="s">
        <v>156</v>
      </c>
    </row>
    <row r="1637" spans="2:65" s="1" customFormat="1" ht="37.9" customHeight="1">
      <c r="B1637" s="136"/>
      <c r="C1637" s="137" t="s">
        <v>1696</v>
      </c>
      <c r="D1637" s="137" t="s">
        <v>157</v>
      </c>
      <c r="E1637" s="138" t="s">
        <v>3110</v>
      </c>
      <c r="F1637" s="139" t="s">
        <v>3111</v>
      </c>
      <c r="G1637" s="140" t="s">
        <v>178</v>
      </c>
      <c r="H1637" s="141">
        <v>86.44</v>
      </c>
      <c r="I1637" s="142"/>
      <c r="J1637" s="143">
        <v>0</v>
      </c>
      <c r="K1637" s="144"/>
      <c r="L1637" s="32"/>
      <c r="M1637" s="145" t="s">
        <v>1</v>
      </c>
      <c r="N1637" s="146" t="s">
        <v>42</v>
      </c>
      <c r="P1637" s="147">
        <f>O1637*H1637</f>
        <v>0</v>
      </c>
      <c r="Q1637" s="147">
        <v>5.3580000000000003E-2</v>
      </c>
      <c r="R1637" s="147">
        <f>Q1637*H1637</f>
        <v>4.6314552000000004</v>
      </c>
      <c r="S1637" s="147">
        <v>0</v>
      </c>
      <c r="T1637" s="148">
        <f>S1637*H1637</f>
        <v>0</v>
      </c>
      <c r="AR1637" s="149" t="s">
        <v>403</v>
      </c>
      <c r="AT1637" s="149" t="s">
        <v>157</v>
      </c>
      <c r="AU1637" s="149" t="s">
        <v>89</v>
      </c>
      <c r="AY1637" s="17" t="s">
        <v>156</v>
      </c>
      <c r="BE1637" s="150">
        <f>IF(N1637="základná",J1637,0)</f>
        <v>0</v>
      </c>
      <c r="BF1637" s="150">
        <f>IF(N1637="znížená",J1637,0)</f>
        <v>0</v>
      </c>
      <c r="BG1637" s="150">
        <f>IF(N1637="zákl. prenesená",J1637,0)</f>
        <v>0</v>
      </c>
      <c r="BH1637" s="150">
        <f>IF(N1637="zníž. prenesená",J1637,0)</f>
        <v>0</v>
      </c>
      <c r="BI1637" s="150">
        <f>IF(N1637="nulová",J1637,0)</f>
        <v>0</v>
      </c>
      <c r="BJ1637" s="17" t="s">
        <v>89</v>
      </c>
      <c r="BK1637" s="150">
        <f>ROUND(I1637*H1637,2)</f>
        <v>0</v>
      </c>
      <c r="BL1637" s="17" t="s">
        <v>403</v>
      </c>
      <c r="BM1637" s="149" t="s">
        <v>3112</v>
      </c>
    </row>
    <row r="1638" spans="2:65" s="11" customFormat="1">
      <c r="B1638" s="151"/>
      <c r="D1638" s="152" t="s">
        <v>160</v>
      </c>
      <c r="E1638" s="153" t="s">
        <v>1</v>
      </c>
      <c r="F1638" s="154" t="s">
        <v>2300</v>
      </c>
      <c r="H1638" s="153" t="s">
        <v>1</v>
      </c>
      <c r="I1638" s="155"/>
      <c r="L1638" s="151"/>
      <c r="M1638" s="156"/>
      <c r="T1638" s="157"/>
      <c r="AT1638" s="153" t="s">
        <v>160</v>
      </c>
      <c r="AU1638" s="153" t="s">
        <v>89</v>
      </c>
      <c r="AV1638" s="11" t="s">
        <v>82</v>
      </c>
      <c r="AW1638" s="11" t="s">
        <v>31</v>
      </c>
      <c r="AX1638" s="11" t="s">
        <v>76</v>
      </c>
      <c r="AY1638" s="153" t="s">
        <v>156</v>
      </c>
    </row>
    <row r="1639" spans="2:65" s="11" customFormat="1" ht="33.75">
      <c r="B1639" s="151"/>
      <c r="D1639" s="152" t="s">
        <v>160</v>
      </c>
      <c r="E1639" s="153" t="s">
        <v>1</v>
      </c>
      <c r="F1639" s="154" t="s">
        <v>2646</v>
      </c>
      <c r="H1639" s="153" t="s">
        <v>1</v>
      </c>
      <c r="I1639" s="155"/>
      <c r="L1639" s="151"/>
      <c r="M1639" s="156"/>
      <c r="T1639" s="157"/>
      <c r="AT1639" s="153" t="s">
        <v>160</v>
      </c>
      <c r="AU1639" s="153" t="s">
        <v>89</v>
      </c>
      <c r="AV1639" s="11" t="s">
        <v>82</v>
      </c>
      <c r="AW1639" s="11" t="s">
        <v>31</v>
      </c>
      <c r="AX1639" s="11" t="s">
        <v>76</v>
      </c>
      <c r="AY1639" s="153" t="s">
        <v>156</v>
      </c>
    </row>
    <row r="1640" spans="2:65" s="11" customFormat="1">
      <c r="B1640" s="151"/>
      <c r="D1640" s="152" t="s">
        <v>160</v>
      </c>
      <c r="E1640" s="153" t="s">
        <v>1</v>
      </c>
      <c r="F1640" s="154" t="s">
        <v>2647</v>
      </c>
      <c r="H1640" s="153" t="s">
        <v>1</v>
      </c>
      <c r="I1640" s="155"/>
      <c r="L1640" s="151"/>
      <c r="M1640" s="156"/>
      <c r="T1640" s="157"/>
      <c r="AT1640" s="153" t="s">
        <v>160</v>
      </c>
      <c r="AU1640" s="153" t="s">
        <v>89</v>
      </c>
      <c r="AV1640" s="11" t="s">
        <v>82</v>
      </c>
      <c r="AW1640" s="11" t="s">
        <v>31</v>
      </c>
      <c r="AX1640" s="11" t="s">
        <v>76</v>
      </c>
      <c r="AY1640" s="153" t="s">
        <v>156</v>
      </c>
    </row>
    <row r="1641" spans="2:65" s="11" customFormat="1">
      <c r="B1641" s="151"/>
      <c r="D1641" s="152" t="s">
        <v>160</v>
      </c>
      <c r="E1641" s="153" t="s">
        <v>1</v>
      </c>
      <c r="F1641" s="154" t="s">
        <v>2648</v>
      </c>
      <c r="H1641" s="153" t="s">
        <v>1</v>
      </c>
      <c r="I1641" s="155"/>
      <c r="L1641" s="151"/>
      <c r="M1641" s="156"/>
      <c r="T1641" s="157"/>
      <c r="AT1641" s="153" t="s">
        <v>160</v>
      </c>
      <c r="AU1641" s="153" t="s">
        <v>89</v>
      </c>
      <c r="AV1641" s="11" t="s">
        <v>82</v>
      </c>
      <c r="AW1641" s="11" t="s">
        <v>31</v>
      </c>
      <c r="AX1641" s="11" t="s">
        <v>76</v>
      </c>
      <c r="AY1641" s="153" t="s">
        <v>156</v>
      </c>
    </row>
    <row r="1642" spans="2:65" s="12" customFormat="1">
      <c r="B1642" s="158"/>
      <c r="D1642" s="152" t="s">
        <v>160</v>
      </c>
      <c r="E1642" s="159" t="s">
        <v>1</v>
      </c>
      <c r="F1642" s="160" t="s">
        <v>2649</v>
      </c>
      <c r="H1642" s="161">
        <v>1.44</v>
      </c>
      <c r="I1642" s="162"/>
      <c r="L1642" s="158"/>
      <c r="M1642" s="163"/>
      <c r="T1642" s="164"/>
      <c r="AT1642" s="159" t="s">
        <v>160</v>
      </c>
      <c r="AU1642" s="159" t="s">
        <v>89</v>
      </c>
      <c r="AV1642" s="12" t="s">
        <v>89</v>
      </c>
      <c r="AW1642" s="12" t="s">
        <v>31</v>
      </c>
      <c r="AX1642" s="12" t="s">
        <v>76</v>
      </c>
      <c r="AY1642" s="159" t="s">
        <v>156</v>
      </c>
    </row>
    <row r="1643" spans="2:65" s="15" customFormat="1">
      <c r="B1643" s="193"/>
      <c r="D1643" s="152" t="s">
        <v>160</v>
      </c>
      <c r="E1643" s="194" t="s">
        <v>3113</v>
      </c>
      <c r="F1643" s="195" t="s">
        <v>1693</v>
      </c>
      <c r="H1643" s="196">
        <v>1.44</v>
      </c>
      <c r="I1643" s="197"/>
      <c r="L1643" s="193"/>
      <c r="M1643" s="198"/>
      <c r="T1643" s="199"/>
      <c r="AT1643" s="194" t="s">
        <v>160</v>
      </c>
      <c r="AU1643" s="194" t="s">
        <v>89</v>
      </c>
      <c r="AV1643" s="15" t="s">
        <v>163</v>
      </c>
      <c r="AW1643" s="15" t="s">
        <v>31</v>
      </c>
      <c r="AX1643" s="15" t="s">
        <v>76</v>
      </c>
      <c r="AY1643" s="194" t="s">
        <v>156</v>
      </c>
    </row>
    <row r="1644" spans="2:65" s="11" customFormat="1">
      <c r="B1644" s="151"/>
      <c r="D1644" s="152" t="s">
        <v>160</v>
      </c>
      <c r="E1644" s="153" t="s">
        <v>1</v>
      </c>
      <c r="F1644" s="154" t="s">
        <v>2218</v>
      </c>
      <c r="H1644" s="153" t="s">
        <v>1</v>
      </c>
      <c r="I1644" s="155"/>
      <c r="L1644" s="151"/>
      <c r="M1644" s="156"/>
      <c r="T1644" s="157"/>
      <c r="AT1644" s="153" t="s">
        <v>160</v>
      </c>
      <c r="AU1644" s="153" t="s">
        <v>89</v>
      </c>
      <c r="AV1644" s="11" t="s">
        <v>82</v>
      </c>
      <c r="AW1644" s="11" t="s">
        <v>31</v>
      </c>
      <c r="AX1644" s="11" t="s">
        <v>76</v>
      </c>
      <c r="AY1644" s="153" t="s">
        <v>156</v>
      </c>
    </row>
    <row r="1645" spans="2:65" s="11" customFormat="1" ht="22.5">
      <c r="B1645" s="151"/>
      <c r="D1645" s="152" t="s">
        <v>160</v>
      </c>
      <c r="E1645" s="153" t="s">
        <v>1</v>
      </c>
      <c r="F1645" s="154" t="s">
        <v>3114</v>
      </c>
      <c r="H1645" s="153" t="s">
        <v>1</v>
      </c>
      <c r="I1645" s="155"/>
      <c r="L1645" s="151"/>
      <c r="M1645" s="156"/>
      <c r="T1645" s="157"/>
      <c r="AT1645" s="153" t="s">
        <v>160</v>
      </c>
      <c r="AU1645" s="153" t="s">
        <v>89</v>
      </c>
      <c r="AV1645" s="11" t="s">
        <v>82</v>
      </c>
      <c r="AW1645" s="11" t="s">
        <v>31</v>
      </c>
      <c r="AX1645" s="11" t="s">
        <v>76</v>
      </c>
      <c r="AY1645" s="153" t="s">
        <v>156</v>
      </c>
    </row>
    <row r="1646" spans="2:65" s="11" customFormat="1" ht="22.5">
      <c r="B1646" s="151"/>
      <c r="D1646" s="152" t="s">
        <v>160</v>
      </c>
      <c r="E1646" s="153" t="s">
        <v>1</v>
      </c>
      <c r="F1646" s="154" t="s">
        <v>3115</v>
      </c>
      <c r="H1646" s="153" t="s">
        <v>1</v>
      </c>
      <c r="I1646" s="155"/>
      <c r="L1646" s="151"/>
      <c r="M1646" s="156"/>
      <c r="T1646" s="157"/>
      <c r="AT1646" s="153" t="s">
        <v>160</v>
      </c>
      <c r="AU1646" s="153" t="s">
        <v>89</v>
      </c>
      <c r="AV1646" s="11" t="s">
        <v>82</v>
      </c>
      <c r="AW1646" s="11" t="s">
        <v>31</v>
      </c>
      <c r="AX1646" s="11" t="s">
        <v>76</v>
      </c>
      <c r="AY1646" s="153" t="s">
        <v>156</v>
      </c>
    </row>
    <row r="1647" spans="2:65" s="11" customFormat="1">
      <c r="B1647" s="151"/>
      <c r="D1647" s="152" t="s">
        <v>160</v>
      </c>
      <c r="E1647" s="153" t="s">
        <v>1</v>
      </c>
      <c r="F1647" s="154" t="s">
        <v>3116</v>
      </c>
      <c r="H1647" s="153" t="s">
        <v>1</v>
      </c>
      <c r="I1647" s="155"/>
      <c r="L1647" s="151"/>
      <c r="M1647" s="156"/>
      <c r="T1647" s="157"/>
      <c r="AT1647" s="153" t="s">
        <v>160</v>
      </c>
      <c r="AU1647" s="153" t="s">
        <v>89</v>
      </c>
      <c r="AV1647" s="11" t="s">
        <v>82</v>
      </c>
      <c r="AW1647" s="11" t="s">
        <v>31</v>
      </c>
      <c r="AX1647" s="11" t="s">
        <v>76</v>
      </c>
      <c r="AY1647" s="153" t="s">
        <v>156</v>
      </c>
    </row>
    <row r="1648" spans="2:65" s="11" customFormat="1">
      <c r="B1648" s="151"/>
      <c r="D1648" s="152" t="s">
        <v>160</v>
      </c>
      <c r="E1648" s="153" t="s">
        <v>1</v>
      </c>
      <c r="F1648" s="154" t="s">
        <v>3117</v>
      </c>
      <c r="H1648" s="153" t="s">
        <v>1</v>
      </c>
      <c r="I1648" s="155"/>
      <c r="L1648" s="151"/>
      <c r="M1648" s="156"/>
      <c r="T1648" s="157"/>
      <c r="AT1648" s="153" t="s">
        <v>160</v>
      </c>
      <c r="AU1648" s="153" t="s">
        <v>89</v>
      </c>
      <c r="AV1648" s="11" t="s">
        <v>82</v>
      </c>
      <c r="AW1648" s="11" t="s">
        <v>31</v>
      </c>
      <c r="AX1648" s="11" t="s">
        <v>76</v>
      </c>
      <c r="AY1648" s="153" t="s">
        <v>156</v>
      </c>
    </row>
    <row r="1649" spans="2:65" s="11" customFormat="1">
      <c r="B1649" s="151"/>
      <c r="D1649" s="152" t="s">
        <v>160</v>
      </c>
      <c r="E1649" s="153" t="s">
        <v>1</v>
      </c>
      <c r="F1649" s="154" t="s">
        <v>3118</v>
      </c>
      <c r="H1649" s="153" t="s">
        <v>1</v>
      </c>
      <c r="I1649" s="155"/>
      <c r="L1649" s="151"/>
      <c r="M1649" s="156"/>
      <c r="T1649" s="157"/>
      <c r="AT1649" s="153" t="s">
        <v>160</v>
      </c>
      <c r="AU1649" s="153" t="s">
        <v>89</v>
      </c>
      <c r="AV1649" s="11" t="s">
        <v>82</v>
      </c>
      <c r="AW1649" s="11" t="s">
        <v>31</v>
      </c>
      <c r="AX1649" s="11" t="s">
        <v>76</v>
      </c>
      <c r="AY1649" s="153" t="s">
        <v>156</v>
      </c>
    </row>
    <row r="1650" spans="2:65" s="11" customFormat="1">
      <c r="B1650" s="151"/>
      <c r="D1650" s="152" t="s">
        <v>160</v>
      </c>
      <c r="E1650" s="153" t="s">
        <v>1</v>
      </c>
      <c r="F1650" s="154" t="s">
        <v>3119</v>
      </c>
      <c r="H1650" s="153" t="s">
        <v>1</v>
      </c>
      <c r="I1650" s="155"/>
      <c r="L1650" s="151"/>
      <c r="M1650" s="156"/>
      <c r="T1650" s="157"/>
      <c r="AT1650" s="153" t="s">
        <v>160</v>
      </c>
      <c r="AU1650" s="153" t="s">
        <v>89</v>
      </c>
      <c r="AV1650" s="11" t="s">
        <v>82</v>
      </c>
      <c r="AW1650" s="11" t="s">
        <v>31</v>
      </c>
      <c r="AX1650" s="11" t="s">
        <v>76</v>
      </c>
      <c r="AY1650" s="153" t="s">
        <v>156</v>
      </c>
    </row>
    <row r="1651" spans="2:65" s="11" customFormat="1">
      <c r="B1651" s="151"/>
      <c r="D1651" s="152" t="s">
        <v>160</v>
      </c>
      <c r="E1651" s="153" t="s">
        <v>1</v>
      </c>
      <c r="F1651" s="154" t="s">
        <v>3120</v>
      </c>
      <c r="H1651" s="153" t="s">
        <v>1</v>
      </c>
      <c r="I1651" s="155"/>
      <c r="L1651" s="151"/>
      <c r="M1651" s="156"/>
      <c r="T1651" s="157"/>
      <c r="AT1651" s="153" t="s">
        <v>160</v>
      </c>
      <c r="AU1651" s="153" t="s">
        <v>89</v>
      </c>
      <c r="AV1651" s="11" t="s">
        <v>82</v>
      </c>
      <c r="AW1651" s="11" t="s">
        <v>31</v>
      </c>
      <c r="AX1651" s="11" t="s">
        <v>76</v>
      </c>
      <c r="AY1651" s="153" t="s">
        <v>156</v>
      </c>
    </row>
    <row r="1652" spans="2:65" s="12" customFormat="1">
      <c r="B1652" s="158"/>
      <c r="D1652" s="152" t="s">
        <v>160</v>
      </c>
      <c r="E1652" s="159" t="s">
        <v>1</v>
      </c>
      <c r="F1652" s="160" t="s">
        <v>3121</v>
      </c>
      <c r="H1652" s="161">
        <v>84.182000000000002</v>
      </c>
      <c r="I1652" s="162"/>
      <c r="L1652" s="158"/>
      <c r="M1652" s="163"/>
      <c r="T1652" s="164"/>
      <c r="AT1652" s="159" t="s">
        <v>160</v>
      </c>
      <c r="AU1652" s="159" t="s">
        <v>89</v>
      </c>
      <c r="AV1652" s="12" t="s">
        <v>89</v>
      </c>
      <c r="AW1652" s="12" t="s">
        <v>31</v>
      </c>
      <c r="AX1652" s="12" t="s">
        <v>76</v>
      </c>
      <c r="AY1652" s="159" t="s">
        <v>156</v>
      </c>
    </row>
    <row r="1653" spans="2:65" s="12" customFormat="1">
      <c r="B1653" s="158"/>
      <c r="D1653" s="152" t="s">
        <v>160</v>
      </c>
      <c r="E1653" s="159" t="s">
        <v>1</v>
      </c>
      <c r="F1653" s="160" t="s">
        <v>3122</v>
      </c>
      <c r="H1653" s="161">
        <v>0.81799999999999995</v>
      </c>
      <c r="I1653" s="162"/>
      <c r="L1653" s="158"/>
      <c r="M1653" s="163"/>
      <c r="T1653" s="164"/>
      <c r="AT1653" s="159" t="s">
        <v>160</v>
      </c>
      <c r="AU1653" s="159" t="s">
        <v>89</v>
      </c>
      <c r="AV1653" s="12" t="s">
        <v>89</v>
      </c>
      <c r="AW1653" s="12" t="s">
        <v>31</v>
      </c>
      <c r="AX1653" s="12" t="s">
        <v>76</v>
      </c>
      <c r="AY1653" s="159" t="s">
        <v>156</v>
      </c>
    </row>
    <row r="1654" spans="2:65" s="15" customFormat="1">
      <c r="B1654" s="193"/>
      <c r="D1654" s="152" t="s">
        <v>160</v>
      </c>
      <c r="E1654" s="194" t="s">
        <v>1879</v>
      </c>
      <c r="F1654" s="195" t="s">
        <v>278</v>
      </c>
      <c r="H1654" s="196">
        <v>85</v>
      </c>
      <c r="I1654" s="197"/>
      <c r="L1654" s="193"/>
      <c r="M1654" s="198"/>
      <c r="T1654" s="199"/>
      <c r="AT1654" s="194" t="s">
        <v>160</v>
      </c>
      <c r="AU1654" s="194" t="s">
        <v>89</v>
      </c>
      <c r="AV1654" s="15" t="s">
        <v>163</v>
      </c>
      <c r="AW1654" s="15" t="s">
        <v>31</v>
      </c>
      <c r="AX1654" s="15" t="s">
        <v>76</v>
      </c>
      <c r="AY1654" s="194" t="s">
        <v>156</v>
      </c>
    </row>
    <row r="1655" spans="2:65" s="13" customFormat="1">
      <c r="B1655" s="165"/>
      <c r="D1655" s="152" t="s">
        <v>160</v>
      </c>
      <c r="E1655" s="166" t="s">
        <v>1</v>
      </c>
      <c r="F1655" s="167" t="s">
        <v>161</v>
      </c>
      <c r="H1655" s="168">
        <v>86.44</v>
      </c>
      <c r="I1655" s="169"/>
      <c r="L1655" s="165"/>
      <c r="M1655" s="170"/>
      <c r="T1655" s="171"/>
      <c r="AT1655" s="166" t="s">
        <v>160</v>
      </c>
      <c r="AU1655" s="166" t="s">
        <v>89</v>
      </c>
      <c r="AV1655" s="13" t="s">
        <v>155</v>
      </c>
      <c r="AW1655" s="13" t="s">
        <v>31</v>
      </c>
      <c r="AX1655" s="13" t="s">
        <v>82</v>
      </c>
      <c r="AY1655" s="166" t="s">
        <v>156</v>
      </c>
    </row>
    <row r="1656" spans="2:65" s="1" customFormat="1" ht="24.2" customHeight="1">
      <c r="B1656" s="136"/>
      <c r="C1656" s="180" t="s">
        <v>1700</v>
      </c>
      <c r="D1656" s="180" t="s">
        <v>263</v>
      </c>
      <c r="E1656" s="181" t="s">
        <v>3123</v>
      </c>
      <c r="F1656" s="182" t="s">
        <v>3124</v>
      </c>
      <c r="G1656" s="183" t="s">
        <v>178</v>
      </c>
      <c r="H1656" s="184">
        <v>89.903000000000006</v>
      </c>
      <c r="I1656" s="185"/>
      <c r="J1656" s="186">
        <v>0</v>
      </c>
      <c r="K1656" s="187"/>
      <c r="L1656" s="188"/>
      <c r="M1656" s="189" t="s">
        <v>1</v>
      </c>
      <c r="N1656" s="190" t="s">
        <v>42</v>
      </c>
      <c r="P1656" s="147">
        <f>O1656*H1656</f>
        <v>0</v>
      </c>
      <c r="Q1656" s="147">
        <v>8.1000000000000003E-2</v>
      </c>
      <c r="R1656" s="147">
        <f>Q1656*H1656</f>
        <v>7.2821430000000005</v>
      </c>
      <c r="S1656" s="147">
        <v>0</v>
      </c>
      <c r="T1656" s="148">
        <f>S1656*H1656</f>
        <v>0</v>
      </c>
      <c r="AR1656" s="149" t="s">
        <v>664</v>
      </c>
      <c r="AT1656" s="149" t="s">
        <v>263</v>
      </c>
      <c r="AU1656" s="149" t="s">
        <v>89</v>
      </c>
      <c r="AY1656" s="17" t="s">
        <v>156</v>
      </c>
      <c r="BE1656" s="150">
        <f>IF(N1656="základná",J1656,0)</f>
        <v>0</v>
      </c>
      <c r="BF1656" s="150">
        <f>IF(N1656="znížená",J1656,0)</f>
        <v>0</v>
      </c>
      <c r="BG1656" s="150">
        <f>IF(N1656="zákl. prenesená",J1656,0)</f>
        <v>0</v>
      </c>
      <c r="BH1656" s="150">
        <f>IF(N1656="zníž. prenesená",J1656,0)</f>
        <v>0</v>
      </c>
      <c r="BI1656" s="150">
        <f>IF(N1656="nulová",J1656,0)</f>
        <v>0</v>
      </c>
      <c r="BJ1656" s="17" t="s">
        <v>89</v>
      </c>
      <c r="BK1656" s="150">
        <f>ROUND(I1656*H1656,2)</f>
        <v>0</v>
      </c>
      <c r="BL1656" s="17" t="s">
        <v>403</v>
      </c>
      <c r="BM1656" s="149" t="s">
        <v>3125</v>
      </c>
    </row>
    <row r="1657" spans="2:65" s="12" customFormat="1">
      <c r="B1657" s="158"/>
      <c r="D1657" s="152" t="s">
        <v>160</v>
      </c>
      <c r="F1657" s="160" t="s">
        <v>3126</v>
      </c>
      <c r="H1657" s="161">
        <v>89.903000000000006</v>
      </c>
      <c r="I1657" s="162"/>
      <c r="L1657" s="158"/>
      <c r="M1657" s="163"/>
      <c r="T1657" s="164"/>
      <c r="AT1657" s="159" t="s">
        <v>160</v>
      </c>
      <c r="AU1657" s="159" t="s">
        <v>89</v>
      </c>
      <c r="AV1657" s="12" t="s">
        <v>89</v>
      </c>
      <c r="AW1657" s="12" t="s">
        <v>3</v>
      </c>
      <c r="AX1657" s="12" t="s">
        <v>82</v>
      </c>
      <c r="AY1657" s="159" t="s">
        <v>156</v>
      </c>
    </row>
    <row r="1658" spans="2:65" s="1" customFormat="1" ht="24.2" customHeight="1">
      <c r="B1658" s="136"/>
      <c r="C1658" s="137" t="s">
        <v>1712</v>
      </c>
      <c r="D1658" s="137" t="s">
        <v>157</v>
      </c>
      <c r="E1658" s="138" t="s">
        <v>3127</v>
      </c>
      <c r="F1658" s="139" t="s">
        <v>3128</v>
      </c>
      <c r="G1658" s="140" t="s">
        <v>296</v>
      </c>
      <c r="H1658" s="141">
        <v>35.146000000000001</v>
      </c>
      <c r="I1658" s="142"/>
      <c r="J1658" s="143">
        <v>0</v>
      </c>
      <c r="K1658" s="144"/>
      <c r="L1658" s="32"/>
      <c r="M1658" s="145" t="s">
        <v>1</v>
      </c>
      <c r="N1658" s="146" t="s">
        <v>42</v>
      </c>
      <c r="P1658" s="147">
        <f>O1658*H1658</f>
        <v>0</v>
      </c>
      <c r="Q1658" s="147">
        <v>0</v>
      </c>
      <c r="R1658" s="147">
        <f>Q1658*H1658</f>
        <v>0</v>
      </c>
      <c r="S1658" s="147">
        <v>0</v>
      </c>
      <c r="T1658" s="148">
        <f>S1658*H1658</f>
        <v>0</v>
      </c>
      <c r="AR1658" s="149" t="s">
        <v>403</v>
      </c>
      <c r="AT1658" s="149" t="s">
        <v>157</v>
      </c>
      <c r="AU1658" s="149" t="s">
        <v>89</v>
      </c>
      <c r="AY1658" s="17" t="s">
        <v>156</v>
      </c>
      <c r="BE1658" s="150">
        <f>IF(N1658="základná",J1658,0)</f>
        <v>0</v>
      </c>
      <c r="BF1658" s="150">
        <f>IF(N1658="znížená",J1658,0)</f>
        <v>0</v>
      </c>
      <c r="BG1658" s="150">
        <f>IF(N1658="zákl. prenesená",J1658,0)</f>
        <v>0</v>
      </c>
      <c r="BH1658" s="150">
        <f>IF(N1658="zníž. prenesená",J1658,0)</f>
        <v>0</v>
      </c>
      <c r="BI1658" s="150">
        <f>IF(N1658="nulová",J1658,0)</f>
        <v>0</v>
      </c>
      <c r="BJ1658" s="17" t="s">
        <v>89</v>
      </c>
      <c r="BK1658" s="150">
        <f>ROUND(I1658*H1658,2)</f>
        <v>0</v>
      </c>
      <c r="BL1658" s="17" t="s">
        <v>403</v>
      </c>
      <c r="BM1658" s="149" t="s">
        <v>3129</v>
      </c>
    </row>
    <row r="1659" spans="2:65" s="1" customFormat="1" ht="24.2" customHeight="1">
      <c r="B1659" s="136"/>
      <c r="C1659" s="137" t="s">
        <v>1718</v>
      </c>
      <c r="D1659" s="137" t="s">
        <v>157</v>
      </c>
      <c r="E1659" s="138" t="s">
        <v>3130</v>
      </c>
      <c r="F1659" s="139" t="s">
        <v>3131</v>
      </c>
      <c r="G1659" s="140" t="s">
        <v>296</v>
      </c>
      <c r="H1659" s="141">
        <v>35.146000000000001</v>
      </c>
      <c r="I1659" s="142"/>
      <c r="J1659" s="143">
        <v>0</v>
      </c>
      <c r="K1659" s="144"/>
      <c r="L1659" s="32"/>
      <c r="M1659" s="145" t="s">
        <v>1</v>
      </c>
      <c r="N1659" s="146" t="s">
        <v>42</v>
      </c>
      <c r="P1659" s="147">
        <f>O1659*H1659</f>
        <v>0</v>
      </c>
      <c r="Q1659" s="147">
        <v>0</v>
      </c>
      <c r="R1659" s="147">
        <f>Q1659*H1659</f>
        <v>0</v>
      </c>
      <c r="S1659" s="147">
        <v>0</v>
      </c>
      <c r="T1659" s="148">
        <f>S1659*H1659</f>
        <v>0</v>
      </c>
      <c r="AR1659" s="149" t="s">
        <v>403</v>
      </c>
      <c r="AT1659" s="149" t="s">
        <v>157</v>
      </c>
      <c r="AU1659" s="149" t="s">
        <v>89</v>
      </c>
      <c r="AY1659" s="17" t="s">
        <v>156</v>
      </c>
      <c r="BE1659" s="150">
        <f>IF(N1659="základná",J1659,0)</f>
        <v>0</v>
      </c>
      <c r="BF1659" s="150">
        <f>IF(N1659="znížená",J1659,0)</f>
        <v>0</v>
      </c>
      <c r="BG1659" s="150">
        <f>IF(N1659="zákl. prenesená",J1659,0)</f>
        <v>0</v>
      </c>
      <c r="BH1659" s="150">
        <f>IF(N1659="zníž. prenesená",J1659,0)</f>
        <v>0</v>
      </c>
      <c r="BI1659" s="150">
        <f>IF(N1659="nulová",J1659,0)</f>
        <v>0</v>
      </c>
      <c r="BJ1659" s="17" t="s">
        <v>89</v>
      </c>
      <c r="BK1659" s="150">
        <f>ROUND(I1659*H1659,2)</f>
        <v>0</v>
      </c>
      <c r="BL1659" s="17" t="s">
        <v>403</v>
      </c>
      <c r="BM1659" s="149" t="s">
        <v>3132</v>
      </c>
    </row>
    <row r="1660" spans="2:65" s="10" customFormat="1" ht="22.9" customHeight="1">
      <c r="B1660" s="126"/>
      <c r="D1660" s="127" t="s">
        <v>75</v>
      </c>
      <c r="E1660" s="191" t="s">
        <v>1661</v>
      </c>
      <c r="F1660" s="191" t="s">
        <v>1662</v>
      </c>
      <c r="I1660" s="129"/>
      <c r="J1660" s="192">
        <v>0</v>
      </c>
      <c r="L1660" s="126"/>
      <c r="M1660" s="131"/>
      <c r="P1660" s="132">
        <f>SUM(P1661:P1902)</f>
        <v>0</v>
      </c>
      <c r="R1660" s="132">
        <f>SUM(R1661:R1902)</f>
        <v>10.058979319999997</v>
      </c>
      <c r="T1660" s="133">
        <f>SUM(T1661:T1902)</f>
        <v>0</v>
      </c>
      <c r="AR1660" s="127" t="s">
        <v>89</v>
      </c>
      <c r="AT1660" s="134" t="s">
        <v>75</v>
      </c>
      <c r="AU1660" s="134" t="s">
        <v>82</v>
      </c>
      <c r="AY1660" s="127" t="s">
        <v>156</v>
      </c>
      <c r="BK1660" s="135">
        <f>SUM(BK1661:BK1902)</f>
        <v>0</v>
      </c>
    </row>
    <row r="1661" spans="2:65" s="1" customFormat="1" ht="33" customHeight="1">
      <c r="B1661" s="136"/>
      <c r="C1661" s="137" t="s">
        <v>1724</v>
      </c>
      <c r="D1661" s="137" t="s">
        <v>157</v>
      </c>
      <c r="E1661" s="138" t="s">
        <v>3133</v>
      </c>
      <c r="F1661" s="139" t="s">
        <v>3134</v>
      </c>
      <c r="G1661" s="140" t="s">
        <v>178</v>
      </c>
      <c r="H1661" s="141">
        <v>279.47000000000003</v>
      </c>
      <c r="I1661" s="142"/>
      <c r="J1661" s="143">
        <v>0</v>
      </c>
      <c r="K1661" s="144"/>
      <c r="L1661" s="32"/>
      <c r="M1661" s="145" t="s">
        <v>1</v>
      </c>
      <c r="N1661" s="146" t="s">
        <v>42</v>
      </c>
      <c r="P1661" s="147">
        <f>O1661*H1661</f>
        <v>0</v>
      </c>
      <c r="Q1661" s="147">
        <v>2.9999999999999997E-4</v>
      </c>
      <c r="R1661" s="147">
        <f>Q1661*H1661</f>
        <v>8.3840999999999999E-2</v>
      </c>
      <c r="S1661" s="147">
        <v>0</v>
      </c>
      <c r="T1661" s="148">
        <f>S1661*H1661</f>
        <v>0</v>
      </c>
      <c r="AR1661" s="149" t="s">
        <v>403</v>
      </c>
      <c r="AT1661" s="149" t="s">
        <v>157</v>
      </c>
      <c r="AU1661" s="149" t="s">
        <v>89</v>
      </c>
      <c r="AY1661" s="17" t="s">
        <v>156</v>
      </c>
      <c r="BE1661" s="150">
        <f>IF(N1661="základná",J1661,0)</f>
        <v>0</v>
      </c>
      <c r="BF1661" s="150">
        <f>IF(N1661="znížená",J1661,0)</f>
        <v>0</v>
      </c>
      <c r="BG1661" s="150">
        <f>IF(N1661="zákl. prenesená",J1661,0)</f>
        <v>0</v>
      </c>
      <c r="BH1661" s="150">
        <f>IF(N1661="zníž. prenesená",J1661,0)</f>
        <v>0</v>
      </c>
      <c r="BI1661" s="150">
        <f>IF(N1661="nulová",J1661,0)</f>
        <v>0</v>
      </c>
      <c r="BJ1661" s="17" t="s">
        <v>89</v>
      </c>
      <c r="BK1661" s="150">
        <f>ROUND(I1661*H1661,2)</f>
        <v>0</v>
      </c>
      <c r="BL1661" s="17" t="s">
        <v>403</v>
      </c>
      <c r="BM1661" s="149" t="s">
        <v>3135</v>
      </c>
    </row>
    <row r="1662" spans="2:65" s="11" customFormat="1">
      <c r="B1662" s="151"/>
      <c r="D1662" s="152" t="s">
        <v>160</v>
      </c>
      <c r="E1662" s="153" t="s">
        <v>1</v>
      </c>
      <c r="F1662" s="154" t="s">
        <v>3136</v>
      </c>
      <c r="H1662" s="153" t="s">
        <v>1</v>
      </c>
      <c r="I1662" s="155"/>
      <c r="L1662" s="151"/>
      <c r="M1662" s="156"/>
      <c r="T1662" s="157"/>
      <c r="AT1662" s="153" t="s">
        <v>160</v>
      </c>
      <c r="AU1662" s="153" t="s">
        <v>89</v>
      </c>
      <c r="AV1662" s="11" t="s">
        <v>82</v>
      </c>
      <c r="AW1662" s="11" t="s">
        <v>31</v>
      </c>
      <c r="AX1662" s="11" t="s">
        <v>76</v>
      </c>
      <c r="AY1662" s="153" t="s">
        <v>156</v>
      </c>
    </row>
    <row r="1663" spans="2:65" s="11" customFormat="1">
      <c r="B1663" s="151"/>
      <c r="D1663" s="152" t="s">
        <v>160</v>
      </c>
      <c r="E1663" s="153" t="s">
        <v>1</v>
      </c>
      <c r="F1663" s="154" t="s">
        <v>3137</v>
      </c>
      <c r="H1663" s="153" t="s">
        <v>1</v>
      </c>
      <c r="I1663" s="155"/>
      <c r="L1663" s="151"/>
      <c r="M1663" s="156"/>
      <c r="T1663" s="157"/>
      <c r="AT1663" s="153" t="s">
        <v>160</v>
      </c>
      <c r="AU1663" s="153" t="s">
        <v>89</v>
      </c>
      <c r="AV1663" s="11" t="s">
        <v>82</v>
      </c>
      <c r="AW1663" s="11" t="s">
        <v>31</v>
      </c>
      <c r="AX1663" s="11" t="s">
        <v>76</v>
      </c>
      <c r="AY1663" s="153" t="s">
        <v>156</v>
      </c>
    </row>
    <row r="1664" spans="2:65" s="11" customFormat="1">
      <c r="B1664" s="151"/>
      <c r="D1664" s="152" t="s">
        <v>160</v>
      </c>
      <c r="E1664" s="153" t="s">
        <v>1</v>
      </c>
      <c r="F1664" s="154" t="s">
        <v>3138</v>
      </c>
      <c r="H1664" s="153" t="s">
        <v>1</v>
      </c>
      <c r="I1664" s="155"/>
      <c r="L1664" s="151"/>
      <c r="M1664" s="156"/>
      <c r="T1664" s="157"/>
      <c r="AT1664" s="153" t="s">
        <v>160</v>
      </c>
      <c r="AU1664" s="153" t="s">
        <v>89</v>
      </c>
      <c r="AV1664" s="11" t="s">
        <v>82</v>
      </c>
      <c r="AW1664" s="11" t="s">
        <v>31</v>
      </c>
      <c r="AX1664" s="11" t="s">
        <v>76</v>
      </c>
      <c r="AY1664" s="153" t="s">
        <v>156</v>
      </c>
    </row>
    <row r="1665" spans="2:51" s="11" customFormat="1">
      <c r="B1665" s="151"/>
      <c r="D1665" s="152" t="s">
        <v>160</v>
      </c>
      <c r="E1665" s="153" t="s">
        <v>1</v>
      </c>
      <c r="F1665" s="154" t="s">
        <v>3139</v>
      </c>
      <c r="H1665" s="153" t="s">
        <v>1</v>
      </c>
      <c r="I1665" s="155"/>
      <c r="L1665" s="151"/>
      <c r="M1665" s="156"/>
      <c r="T1665" s="157"/>
      <c r="AT1665" s="153" t="s">
        <v>160</v>
      </c>
      <c r="AU1665" s="153" t="s">
        <v>89</v>
      </c>
      <c r="AV1665" s="11" t="s">
        <v>82</v>
      </c>
      <c r="AW1665" s="11" t="s">
        <v>31</v>
      </c>
      <c r="AX1665" s="11" t="s">
        <v>76</v>
      </c>
      <c r="AY1665" s="153" t="s">
        <v>156</v>
      </c>
    </row>
    <row r="1666" spans="2:51" s="11" customFormat="1">
      <c r="B1666" s="151"/>
      <c r="D1666" s="152" t="s">
        <v>160</v>
      </c>
      <c r="E1666" s="153" t="s">
        <v>1</v>
      </c>
      <c r="F1666" s="154" t="s">
        <v>3140</v>
      </c>
      <c r="H1666" s="153" t="s">
        <v>1</v>
      </c>
      <c r="I1666" s="155"/>
      <c r="L1666" s="151"/>
      <c r="M1666" s="156"/>
      <c r="T1666" s="157"/>
      <c r="AT1666" s="153" t="s">
        <v>160</v>
      </c>
      <c r="AU1666" s="153" t="s">
        <v>89</v>
      </c>
      <c r="AV1666" s="11" t="s">
        <v>82</v>
      </c>
      <c r="AW1666" s="11" t="s">
        <v>31</v>
      </c>
      <c r="AX1666" s="11" t="s">
        <v>76</v>
      </c>
      <c r="AY1666" s="153" t="s">
        <v>156</v>
      </c>
    </row>
    <row r="1667" spans="2:51" s="11" customFormat="1">
      <c r="B1667" s="151"/>
      <c r="D1667" s="152" t="s">
        <v>160</v>
      </c>
      <c r="E1667" s="153" t="s">
        <v>1</v>
      </c>
      <c r="F1667" s="154" t="s">
        <v>3141</v>
      </c>
      <c r="H1667" s="153" t="s">
        <v>1</v>
      </c>
      <c r="I1667" s="155"/>
      <c r="L1667" s="151"/>
      <c r="M1667" s="156"/>
      <c r="T1667" s="157"/>
      <c r="AT1667" s="153" t="s">
        <v>160</v>
      </c>
      <c r="AU1667" s="153" t="s">
        <v>89</v>
      </c>
      <c r="AV1667" s="11" t="s">
        <v>82</v>
      </c>
      <c r="AW1667" s="11" t="s">
        <v>31</v>
      </c>
      <c r="AX1667" s="11" t="s">
        <v>76</v>
      </c>
      <c r="AY1667" s="153" t="s">
        <v>156</v>
      </c>
    </row>
    <row r="1668" spans="2:51" s="11" customFormat="1">
      <c r="B1668" s="151"/>
      <c r="D1668" s="152" t="s">
        <v>160</v>
      </c>
      <c r="E1668" s="153" t="s">
        <v>1</v>
      </c>
      <c r="F1668" s="154" t="s">
        <v>3142</v>
      </c>
      <c r="H1668" s="153" t="s">
        <v>1</v>
      </c>
      <c r="I1668" s="155"/>
      <c r="L1668" s="151"/>
      <c r="M1668" s="156"/>
      <c r="T1668" s="157"/>
      <c r="AT1668" s="153" t="s">
        <v>160</v>
      </c>
      <c r="AU1668" s="153" t="s">
        <v>89</v>
      </c>
      <c r="AV1668" s="11" t="s">
        <v>82</v>
      </c>
      <c r="AW1668" s="11" t="s">
        <v>31</v>
      </c>
      <c r="AX1668" s="11" t="s">
        <v>76</v>
      </c>
      <c r="AY1668" s="153" t="s">
        <v>156</v>
      </c>
    </row>
    <row r="1669" spans="2:51" s="12" customFormat="1" ht="22.5">
      <c r="B1669" s="158"/>
      <c r="D1669" s="152" t="s">
        <v>160</v>
      </c>
      <c r="E1669" s="159" t="s">
        <v>1</v>
      </c>
      <c r="F1669" s="160" t="s">
        <v>3143</v>
      </c>
      <c r="H1669" s="161">
        <v>222.9</v>
      </c>
      <c r="I1669" s="162"/>
      <c r="L1669" s="158"/>
      <c r="M1669" s="163"/>
      <c r="T1669" s="164"/>
      <c r="AT1669" s="159" t="s">
        <v>160</v>
      </c>
      <c r="AU1669" s="159" t="s">
        <v>89</v>
      </c>
      <c r="AV1669" s="12" t="s">
        <v>89</v>
      </c>
      <c r="AW1669" s="12" t="s">
        <v>31</v>
      </c>
      <c r="AX1669" s="12" t="s">
        <v>76</v>
      </c>
      <c r="AY1669" s="159" t="s">
        <v>156</v>
      </c>
    </row>
    <row r="1670" spans="2:51" s="12" customFormat="1">
      <c r="B1670" s="158"/>
      <c r="D1670" s="152" t="s">
        <v>160</v>
      </c>
      <c r="E1670" s="159" t="s">
        <v>1</v>
      </c>
      <c r="F1670" s="160" t="s">
        <v>3144</v>
      </c>
      <c r="H1670" s="161">
        <v>-6.25</v>
      </c>
      <c r="I1670" s="162"/>
      <c r="L1670" s="158"/>
      <c r="M1670" s="163"/>
      <c r="T1670" s="164"/>
      <c r="AT1670" s="159" t="s">
        <v>160</v>
      </c>
      <c r="AU1670" s="159" t="s">
        <v>89</v>
      </c>
      <c r="AV1670" s="12" t="s">
        <v>89</v>
      </c>
      <c r="AW1670" s="12" t="s">
        <v>31</v>
      </c>
      <c r="AX1670" s="12" t="s">
        <v>76</v>
      </c>
      <c r="AY1670" s="159" t="s">
        <v>156</v>
      </c>
    </row>
    <row r="1671" spans="2:51" s="12" customFormat="1">
      <c r="B1671" s="158"/>
      <c r="D1671" s="152" t="s">
        <v>160</v>
      </c>
      <c r="E1671" s="159" t="s">
        <v>1</v>
      </c>
      <c r="F1671" s="160" t="s">
        <v>3145</v>
      </c>
      <c r="H1671" s="161">
        <v>-0.9</v>
      </c>
      <c r="I1671" s="162"/>
      <c r="L1671" s="158"/>
      <c r="M1671" s="163"/>
      <c r="T1671" s="164"/>
      <c r="AT1671" s="159" t="s">
        <v>160</v>
      </c>
      <c r="AU1671" s="159" t="s">
        <v>89</v>
      </c>
      <c r="AV1671" s="12" t="s">
        <v>89</v>
      </c>
      <c r="AW1671" s="12" t="s">
        <v>31</v>
      </c>
      <c r="AX1671" s="12" t="s">
        <v>76</v>
      </c>
      <c r="AY1671" s="159" t="s">
        <v>156</v>
      </c>
    </row>
    <row r="1672" spans="2:51" s="15" customFormat="1">
      <c r="B1672" s="193"/>
      <c r="D1672" s="152" t="s">
        <v>160</v>
      </c>
      <c r="E1672" s="194" t="s">
        <v>3146</v>
      </c>
      <c r="F1672" s="195" t="s">
        <v>3147</v>
      </c>
      <c r="H1672" s="196">
        <v>215.75</v>
      </c>
      <c r="I1672" s="197"/>
      <c r="L1672" s="193"/>
      <c r="M1672" s="198"/>
      <c r="T1672" s="199"/>
      <c r="AT1672" s="194" t="s">
        <v>160</v>
      </c>
      <c r="AU1672" s="194" t="s">
        <v>89</v>
      </c>
      <c r="AV1672" s="15" t="s">
        <v>163</v>
      </c>
      <c r="AW1672" s="15" t="s">
        <v>31</v>
      </c>
      <c r="AX1672" s="15" t="s">
        <v>76</v>
      </c>
      <c r="AY1672" s="194" t="s">
        <v>156</v>
      </c>
    </row>
    <row r="1673" spans="2:51" s="11" customFormat="1">
      <c r="B1673" s="151"/>
      <c r="D1673" s="152" t="s">
        <v>160</v>
      </c>
      <c r="E1673" s="153" t="s">
        <v>1</v>
      </c>
      <c r="F1673" s="154" t="s">
        <v>3148</v>
      </c>
      <c r="H1673" s="153" t="s">
        <v>1</v>
      </c>
      <c r="I1673" s="155"/>
      <c r="L1673" s="151"/>
      <c r="M1673" s="156"/>
      <c r="T1673" s="157"/>
      <c r="AT1673" s="153" t="s">
        <v>160</v>
      </c>
      <c r="AU1673" s="153" t="s">
        <v>89</v>
      </c>
      <c r="AV1673" s="11" t="s">
        <v>82</v>
      </c>
      <c r="AW1673" s="11" t="s">
        <v>31</v>
      </c>
      <c r="AX1673" s="11" t="s">
        <v>76</v>
      </c>
      <c r="AY1673" s="153" t="s">
        <v>156</v>
      </c>
    </row>
    <row r="1674" spans="2:51" s="11" customFormat="1">
      <c r="B1674" s="151"/>
      <c r="D1674" s="152" t="s">
        <v>160</v>
      </c>
      <c r="E1674" s="153" t="s">
        <v>1</v>
      </c>
      <c r="F1674" s="154" t="s">
        <v>3149</v>
      </c>
      <c r="H1674" s="153" t="s">
        <v>1</v>
      </c>
      <c r="I1674" s="155"/>
      <c r="L1674" s="151"/>
      <c r="M1674" s="156"/>
      <c r="T1674" s="157"/>
      <c r="AT1674" s="153" t="s">
        <v>160</v>
      </c>
      <c r="AU1674" s="153" t="s">
        <v>89</v>
      </c>
      <c r="AV1674" s="11" t="s">
        <v>82</v>
      </c>
      <c r="AW1674" s="11" t="s">
        <v>31</v>
      </c>
      <c r="AX1674" s="11" t="s">
        <v>76</v>
      </c>
      <c r="AY1674" s="153" t="s">
        <v>156</v>
      </c>
    </row>
    <row r="1675" spans="2:51" s="11" customFormat="1">
      <c r="B1675" s="151"/>
      <c r="D1675" s="152" t="s">
        <v>160</v>
      </c>
      <c r="E1675" s="153" t="s">
        <v>1</v>
      </c>
      <c r="F1675" s="154" t="s">
        <v>3150</v>
      </c>
      <c r="H1675" s="153" t="s">
        <v>1</v>
      </c>
      <c r="I1675" s="155"/>
      <c r="L1675" s="151"/>
      <c r="M1675" s="156"/>
      <c r="T1675" s="157"/>
      <c r="AT1675" s="153" t="s">
        <v>160</v>
      </c>
      <c r="AU1675" s="153" t="s">
        <v>89</v>
      </c>
      <c r="AV1675" s="11" t="s">
        <v>82</v>
      </c>
      <c r="AW1675" s="11" t="s">
        <v>31</v>
      </c>
      <c r="AX1675" s="11" t="s">
        <v>76</v>
      </c>
      <c r="AY1675" s="153" t="s">
        <v>156</v>
      </c>
    </row>
    <row r="1676" spans="2:51" s="11" customFormat="1">
      <c r="B1676" s="151"/>
      <c r="D1676" s="152" t="s">
        <v>160</v>
      </c>
      <c r="E1676" s="153" t="s">
        <v>1</v>
      </c>
      <c r="F1676" s="154" t="s">
        <v>3151</v>
      </c>
      <c r="H1676" s="153" t="s">
        <v>1</v>
      </c>
      <c r="I1676" s="155"/>
      <c r="L1676" s="151"/>
      <c r="M1676" s="156"/>
      <c r="T1676" s="157"/>
      <c r="AT1676" s="153" t="s">
        <v>160</v>
      </c>
      <c r="AU1676" s="153" t="s">
        <v>89</v>
      </c>
      <c r="AV1676" s="11" t="s">
        <v>82</v>
      </c>
      <c r="AW1676" s="11" t="s">
        <v>31</v>
      </c>
      <c r="AX1676" s="11" t="s">
        <v>76</v>
      </c>
      <c r="AY1676" s="153" t="s">
        <v>156</v>
      </c>
    </row>
    <row r="1677" spans="2:51" s="11" customFormat="1">
      <c r="B1677" s="151"/>
      <c r="D1677" s="152" t="s">
        <v>160</v>
      </c>
      <c r="E1677" s="153" t="s">
        <v>1</v>
      </c>
      <c r="F1677" s="154" t="s">
        <v>3142</v>
      </c>
      <c r="H1677" s="153" t="s">
        <v>1</v>
      </c>
      <c r="I1677" s="155"/>
      <c r="L1677" s="151"/>
      <c r="M1677" s="156"/>
      <c r="T1677" s="157"/>
      <c r="AT1677" s="153" t="s">
        <v>160</v>
      </c>
      <c r="AU1677" s="153" t="s">
        <v>89</v>
      </c>
      <c r="AV1677" s="11" t="s">
        <v>82</v>
      </c>
      <c r="AW1677" s="11" t="s">
        <v>31</v>
      </c>
      <c r="AX1677" s="11" t="s">
        <v>76</v>
      </c>
      <c r="AY1677" s="153" t="s">
        <v>156</v>
      </c>
    </row>
    <row r="1678" spans="2:51" s="12" customFormat="1">
      <c r="B1678" s="158"/>
      <c r="D1678" s="152" t="s">
        <v>160</v>
      </c>
      <c r="E1678" s="159" t="s">
        <v>1</v>
      </c>
      <c r="F1678" s="160" t="s">
        <v>3152</v>
      </c>
      <c r="H1678" s="161">
        <v>56.07</v>
      </c>
      <c r="I1678" s="162"/>
      <c r="L1678" s="158"/>
      <c r="M1678" s="163"/>
      <c r="T1678" s="164"/>
      <c r="AT1678" s="159" t="s">
        <v>160</v>
      </c>
      <c r="AU1678" s="159" t="s">
        <v>89</v>
      </c>
      <c r="AV1678" s="12" t="s">
        <v>89</v>
      </c>
      <c r="AW1678" s="12" t="s">
        <v>31</v>
      </c>
      <c r="AX1678" s="12" t="s">
        <v>76</v>
      </c>
      <c r="AY1678" s="159" t="s">
        <v>156</v>
      </c>
    </row>
    <row r="1679" spans="2:51" s="15" customFormat="1">
      <c r="B1679" s="193"/>
      <c r="D1679" s="152" t="s">
        <v>160</v>
      </c>
      <c r="E1679" s="194" t="s">
        <v>1839</v>
      </c>
      <c r="F1679" s="195" t="s">
        <v>3153</v>
      </c>
      <c r="H1679" s="196">
        <v>56.07</v>
      </c>
      <c r="I1679" s="197"/>
      <c r="L1679" s="193"/>
      <c r="M1679" s="198"/>
      <c r="T1679" s="199"/>
      <c r="AT1679" s="194" t="s">
        <v>160</v>
      </c>
      <c r="AU1679" s="194" t="s">
        <v>89</v>
      </c>
      <c r="AV1679" s="15" t="s">
        <v>163</v>
      </c>
      <c r="AW1679" s="15" t="s">
        <v>31</v>
      </c>
      <c r="AX1679" s="15" t="s">
        <v>76</v>
      </c>
      <c r="AY1679" s="194" t="s">
        <v>156</v>
      </c>
    </row>
    <row r="1680" spans="2:51" s="11" customFormat="1">
      <c r="B1680" s="151"/>
      <c r="D1680" s="152" t="s">
        <v>160</v>
      </c>
      <c r="E1680" s="153" t="s">
        <v>1</v>
      </c>
      <c r="F1680" s="154" t="s">
        <v>3154</v>
      </c>
      <c r="H1680" s="153" t="s">
        <v>1</v>
      </c>
      <c r="I1680" s="155"/>
      <c r="L1680" s="151"/>
      <c r="M1680" s="156"/>
      <c r="T1680" s="157"/>
      <c r="AT1680" s="153" t="s">
        <v>160</v>
      </c>
      <c r="AU1680" s="153" t="s">
        <v>89</v>
      </c>
      <c r="AV1680" s="11" t="s">
        <v>82</v>
      </c>
      <c r="AW1680" s="11" t="s">
        <v>31</v>
      </c>
      <c r="AX1680" s="11" t="s">
        <v>76</v>
      </c>
      <c r="AY1680" s="153" t="s">
        <v>156</v>
      </c>
    </row>
    <row r="1681" spans="2:51" s="11" customFormat="1">
      <c r="B1681" s="151"/>
      <c r="D1681" s="152" t="s">
        <v>160</v>
      </c>
      <c r="E1681" s="153" t="s">
        <v>1</v>
      </c>
      <c r="F1681" s="154" t="s">
        <v>3149</v>
      </c>
      <c r="H1681" s="153" t="s">
        <v>1</v>
      </c>
      <c r="I1681" s="155"/>
      <c r="L1681" s="151"/>
      <c r="M1681" s="156"/>
      <c r="T1681" s="157"/>
      <c r="AT1681" s="153" t="s">
        <v>160</v>
      </c>
      <c r="AU1681" s="153" t="s">
        <v>89</v>
      </c>
      <c r="AV1681" s="11" t="s">
        <v>82</v>
      </c>
      <c r="AW1681" s="11" t="s">
        <v>31</v>
      </c>
      <c r="AX1681" s="11" t="s">
        <v>76</v>
      </c>
      <c r="AY1681" s="153" t="s">
        <v>156</v>
      </c>
    </row>
    <row r="1682" spans="2:51" s="11" customFormat="1">
      <c r="B1682" s="151"/>
      <c r="D1682" s="152" t="s">
        <v>160</v>
      </c>
      <c r="E1682" s="153" t="s">
        <v>1</v>
      </c>
      <c r="F1682" s="154" t="s">
        <v>3155</v>
      </c>
      <c r="H1682" s="153" t="s">
        <v>1</v>
      </c>
      <c r="I1682" s="155"/>
      <c r="L1682" s="151"/>
      <c r="M1682" s="156"/>
      <c r="T1682" s="157"/>
      <c r="AT1682" s="153" t="s">
        <v>160</v>
      </c>
      <c r="AU1682" s="153" t="s">
        <v>89</v>
      </c>
      <c r="AV1682" s="11" t="s">
        <v>82</v>
      </c>
      <c r="AW1682" s="11" t="s">
        <v>31</v>
      </c>
      <c r="AX1682" s="11" t="s">
        <v>76</v>
      </c>
      <c r="AY1682" s="153" t="s">
        <v>156</v>
      </c>
    </row>
    <row r="1683" spans="2:51" s="11" customFormat="1">
      <c r="B1683" s="151"/>
      <c r="D1683" s="152" t="s">
        <v>160</v>
      </c>
      <c r="E1683" s="153" t="s">
        <v>1</v>
      </c>
      <c r="F1683" s="154" t="s">
        <v>3151</v>
      </c>
      <c r="H1683" s="153" t="s">
        <v>1</v>
      </c>
      <c r="I1683" s="155"/>
      <c r="L1683" s="151"/>
      <c r="M1683" s="156"/>
      <c r="T1683" s="157"/>
      <c r="AT1683" s="153" t="s">
        <v>160</v>
      </c>
      <c r="AU1683" s="153" t="s">
        <v>89</v>
      </c>
      <c r="AV1683" s="11" t="s">
        <v>82</v>
      </c>
      <c r="AW1683" s="11" t="s">
        <v>31</v>
      </c>
      <c r="AX1683" s="11" t="s">
        <v>76</v>
      </c>
      <c r="AY1683" s="153" t="s">
        <v>156</v>
      </c>
    </row>
    <row r="1684" spans="2:51" s="11" customFormat="1">
      <c r="B1684" s="151"/>
      <c r="D1684" s="152" t="s">
        <v>160</v>
      </c>
      <c r="E1684" s="153" t="s">
        <v>1</v>
      </c>
      <c r="F1684" s="154" t="s">
        <v>3156</v>
      </c>
      <c r="H1684" s="153" t="s">
        <v>1</v>
      </c>
      <c r="I1684" s="155"/>
      <c r="L1684" s="151"/>
      <c r="M1684" s="156"/>
      <c r="T1684" s="157"/>
      <c r="AT1684" s="153" t="s">
        <v>160</v>
      </c>
      <c r="AU1684" s="153" t="s">
        <v>89</v>
      </c>
      <c r="AV1684" s="11" t="s">
        <v>82</v>
      </c>
      <c r="AW1684" s="11" t="s">
        <v>31</v>
      </c>
      <c r="AX1684" s="11" t="s">
        <v>76</v>
      </c>
      <c r="AY1684" s="153" t="s">
        <v>156</v>
      </c>
    </row>
    <row r="1685" spans="2:51" s="11" customFormat="1">
      <c r="B1685" s="151"/>
      <c r="D1685" s="152" t="s">
        <v>160</v>
      </c>
      <c r="E1685" s="153" t="s">
        <v>1</v>
      </c>
      <c r="F1685" s="154" t="s">
        <v>3151</v>
      </c>
      <c r="H1685" s="153" t="s">
        <v>1</v>
      </c>
      <c r="I1685" s="155"/>
      <c r="L1685" s="151"/>
      <c r="M1685" s="156"/>
      <c r="T1685" s="157"/>
      <c r="AT1685" s="153" t="s">
        <v>160</v>
      </c>
      <c r="AU1685" s="153" t="s">
        <v>89</v>
      </c>
      <c r="AV1685" s="11" t="s">
        <v>82</v>
      </c>
      <c r="AW1685" s="11" t="s">
        <v>31</v>
      </c>
      <c r="AX1685" s="11" t="s">
        <v>76</v>
      </c>
      <c r="AY1685" s="153" t="s">
        <v>156</v>
      </c>
    </row>
    <row r="1686" spans="2:51" s="11" customFormat="1">
      <c r="B1686" s="151"/>
      <c r="D1686" s="152" t="s">
        <v>160</v>
      </c>
      <c r="E1686" s="153" t="s">
        <v>1</v>
      </c>
      <c r="F1686" s="154" t="s">
        <v>3142</v>
      </c>
      <c r="H1686" s="153" t="s">
        <v>1</v>
      </c>
      <c r="I1686" s="155"/>
      <c r="L1686" s="151"/>
      <c r="M1686" s="156"/>
      <c r="T1686" s="157"/>
      <c r="AT1686" s="153" t="s">
        <v>160</v>
      </c>
      <c r="AU1686" s="153" t="s">
        <v>89</v>
      </c>
      <c r="AV1686" s="11" t="s">
        <v>82</v>
      </c>
      <c r="AW1686" s="11" t="s">
        <v>31</v>
      </c>
      <c r="AX1686" s="11" t="s">
        <v>76</v>
      </c>
      <c r="AY1686" s="153" t="s">
        <v>156</v>
      </c>
    </row>
    <row r="1687" spans="2:51" s="12" customFormat="1">
      <c r="B1687" s="158"/>
      <c r="D1687" s="152" t="s">
        <v>160</v>
      </c>
      <c r="E1687" s="159" t="s">
        <v>1</v>
      </c>
      <c r="F1687" s="160" t="s">
        <v>3157</v>
      </c>
      <c r="H1687" s="161">
        <v>0.5</v>
      </c>
      <c r="I1687" s="162"/>
      <c r="L1687" s="158"/>
      <c r="M1687" s="163"/>
      <c r="T1687" s="164"/>
      <c r="AT1687" s="159" t="s">
        <v>160</v>
      </c>
      <c r="AU1687" s="159" t="s">
        <v>89</v>
      </c>
      <c r="AV1687" s="12" t="s">
        <v>89</v>
      </c>
      <c r="AW1687" s="12" t="s">
        <v>31</v>
      </c>
      <c r="AX1687" s="12" t="s">
        <v>76</v>
      </c>
      <c r="AY1687" s="159" t="s">
        <v>156</v>
      </c>
    </row>
    <row r="1688" spans="2:51" s="15" customFormat="1">
      <c r="B1688" s="193"/>
      <c r="D1688" s="152" t="s">
        <v>160</v>
      </c>
      <c r="E1688" s="194" t="s">
        <v>1842</v>
      </c>
      <c r="F1688" s="195" t="s">
        <v>3158</v>
      </c>
      <c r="H1688" s="196">
        <v>0.5</v>
      </c>
      <c r="I1688" s="197"/>
      <c r="L1688" s="193"/>
      <c r="M1688" s="198"/>
      <c r="T1688" s="199"/>
      <c r="AT1688" s="194" t="s">
        <v>160</v>
      </c>
      <c r="AU1688" s="194" t="s">
        <v>89</v>
      </c>
      <c r="AV1688" s="15" t="s">
        <v>163</v>
      </c>
      <c r="AW1688" s="15" t="s">
        <v>31</v>
      </c>
      <c r="AX1688" s="15" t="s">
        <v>76</v>
      </c>
      <c r="AY1688" s="194" t="s">
        <v>156</v>
      </c>
    </row>
    <row r="1689" spans="2:51" s="11" customFormat="1">
      <c r="B1689" s="151"/>
      <c r="D1689" s="152" t="s">
        <v>160</v>
      </c>
      <c r="E1689" s="153" t="s">
        <v>1</v>
      </c>
      <c r="F1689" s="154" t="s">
        <v>3159</v>
      </c>
      <c r="H1689" s="153" t="s">
        <v>1</v>
      </c>
      <c r="I1689" s="155"/>
      <c r="L1689" s="151"/>
      <c r="M1689" s="156"/>
      <c r="T1689" s="157"/>
      <c r="AT1689" s="153" t="s">
        <v>160</v>
      </c>
      <c r="AU1689" s="153" t="s">
        <v>89</v>
      </c>
      <c r="AV1689" s="11" t="s">
        <v>82</v>
      </c>
      <c r="AW1689" s="11" t="s">
        <v>31</v>
      </c>
      <c r="AX1689" s="11" t="s">
        <v>76</v>
      </c>
      <c r="AY1689" s="153" t="s">
        <v>156</v>
      </c>
    </row>
    <row r="1690" spans="2:51" s="11" customFormat="1">
      <c r="B1690" s="151"/>
      <c r="D1690" s="152" t="s">
        <v>160</v>
      </c>
      <c r="E1690" s="153" t="s">
        <v>1</v>
      </c>
      <c r="F1690" s="154" t="s">
        <v>3149</v>
      </c>
      <c r="H1690" s="153" t="s">
        <v>1</v>
      </c>
      <c r="I1690" s="155"/>
      <c r="L1690" s="151"/>
      <c r="M1690" s="156"/>
      <c r="T1690" s="157"/>
      <c r="AT1690" s="153" t="s">
        <v>160</v>
      </c>
      <c r="AU1690" s="153" t="s">
        <v>89</v>
      </c>
      <c r="AV1690" s="11" t="s">
        <v>82</v>
      </c>
      <c r="AW1690" s="11" t="s">
        <v>31</v>
      </c>
      <c r="AX1690" s="11" t="s">
        <v>76</v>
      </c>
      <c r="AY1690" s="153" t="s">
        <v>156</v>
      </c>
    </row>
    <row r="1691" spans="2:51" s="11" customFormat="1">
      <c r="B1691" s="151"/>
      <c r="D1691" s="152" t="s">
        <v>160</v>
      </c>
      <c r="E1691" s="153" t="s">
        <v>1</v>
      </c>
      <c r="F1691" s="154" t="s">
        <v>3155</v>
      </c>
      <c r="H1691" s="153" t="s">
        <v>1</v>
      </c>
      <c r="I1691" s="155"/>
      <c r="L1691" s="151"/>
      <c r="M1691" s="156"/>
      <c r="T1691" s="157"/>
      <c r="AT1691" s="153" t="s">
        <v>160</v>
      </c>
      <c r="AU1691" s="153" t="s">
        <v>89</v>
      </c>
      <c r="AV1691" s="11" t="s">
        <v>82</v>
      </c>
      <c r="AW1691" s="11" t="s">
        <v>31</v>
      </c>
      <c r="AX1691" s="11" t="s">
        <v>76</v>
      </c>
      <c r="AY1691" s="153" t="s">
        <v>156</v>
      </c>
    </row>
    <row r="1692" spans="2:51" s="11" customFormat="1">
      <c r="B1692" s="151"/>
      <c r="D1692" s="152" t="s">
        <v>160</v>
      </c>
      <c r="E1692" s="153" t="s">
        <v>1</v>
      </c>
      <c r="F1692" s="154" t="s">
        <v>3151</v>
      </c>
      <c r="H1692" s="153" t="s">
        <v>1</v>
      </c>
      <c r="I1692" s="155"/>
      <c r="L1692" s="151"/>
      <c r="M1692" s="156"/>
      <c r="T1692" s="157"/>
      <c r="AT1692" s="153" t="s">
        <v>160</v>
      </c>
      <c r="AU1692" s="153" t="s">
        <v>89</v>
      </c>
      <c r="AV1692" s="11" t="s">
        <v>82</v>
      </c>
      <c r="AW1692" s="11" t="s">
        <v>31</v>
      </c>
      <c r="AX1692" s="11" t="s">
        <v>76</v>
      </c>
      <c r="AY1692" s="153" t="s">
        <v>156</v>
      </c>
    </row>
    <row r="1693" spans="2:51" s="11" customFormat="1">
      <c r="B1693" s="151"/>
      <c r="D1693" s="152" t="s">
        <v>160</v>
      </c>
      <c r="E1693" s="153" t="s">
        <v>1</v>
      </c>
      <c r="F1693" s="154" t="s">
        <v>3160</v>
      </c>
      <c r="H1693" s="153" t="s">
        <v>1</v>
      </c>
      <c r="I1693" s="155"/>
      <c r="L1693" s="151"/>
      <c r="M1693" s="156"/>
      <c r="T1693" s="157"/>
      <c r="AT1693" s="153" t="s">
        <v>160</v>
      </c>
      <c r="AU1693" s="153" t="s">
        <v>89</v>
      </c>
      <c r="AV1693" s="11" t="s">
        <v>82</v>
      </c>
      <c r="AW1693" s="11" t="s">
        <v>31</v>
      </c>
      <c r="AX1693" s="11" t="s">
        <v>76</v>
      </c>
      <c r="AY1693" s="153" t="s">
        <v>156</v>
      </c>
    </row>
    <row r="1694" spans="2:51" s="11" customFormat="1">
      <c r="B1694" s="151"/>
      <c r="D1694" s="152" t="s">
        <v>160</v>
      </c>
      <c r="E1694" s="153" t="s">
        <v>1</v>
      </c>
      <c r="F1694" s="154" t="s">
        <v>3161</v>
      </c>
      <c r="H1694" s="153" t="s">
        <v>1</v>
      </c>
      <c r="I1694" s="155"/>
      <c r="L1694" s="151"/>
      <c r="M1694" s="156"/>
      <c r="T1694" s="157"/>
      <c r="AT1694" s="153" t="s">
        <v>160</v>
      </c>
      <c r="AU1694" s="153" t="s">
        <v>89</v>
      </c>
      <c r="AV1694" s="11" t="s">
        <v>82</v>
      </c>
      <c r="AW1694" s="11" t="s">
        <v>31</v>
      </c>
      <c r="AX1694" s="11" t="s">
        <v>76</v>
      </c>
      <c r="AY1694" s="153" t="s">
        <v>156</v>
      </c>
    </row>
    <row r="1695" spans="2:51" s="11" customFormat="1">
      <c r="B1695" s="151"/>
      <c r="D1695" s="152" t="s">
        <v>160</v>
      </c>
      <c r="E1695" s="153" t="s">
        <v>1</v>
      </c>
      <c r="F1695" s="154" t="s">
        <v>3162</v>
      </c>
      <c r="H1695" s="153" t="s">
        <v>1</v>
      </c>
      <c r="I1695" s="155"/>
      <c r="L1695" s="151"/>
      <c r="M1695" s="156"/>
      <c r="T1695" s="157"/>
      <c r="AT1695" s="153" t="s">
        <v>160</v>
      </c>
      <c r="AU1695" s="153" t="s">
        <v>89</v>
      </c>
      <c r="AV1695" s="11" t="s">
        <v>82</v>
      </c>
      <c r="AW1695" s="11" t="s">
        <v>31</v>
      </c>
      <c r="AX1695" s="11" t="s">
        <v>76</v>
      </c>
      <c r="AY1695" s="153" t="s">
        <v>156</v>
      </c>
    </row>
    <row r="1696" spans="2:51" s="11" customFormat="1">
      <c r="B1696" s="151"/>
      <c r="D1696" s="152" t="s">
        <v>160</v>
      </c>
      <c r="E1696" s="153" t="s">
        <v>1</v>
      </c>
      <c r="F1696" s="154" t="s">
        <v>3163</v>
      </c>
      <c r="H1696" s="153" t="s">
        <v>1</v>
      </c>
      <c r="I1696" s="155"/>
      <c r="L1696" s="151"/>
      <c r="M1696" s="156"/>
      <c r="T1696" s="157"/>
      <c r="AT1696" s="153" t="s">
        <v>160</v>
      </c>
      <c r="AU1696" s="153" t="s">
        <v>89</v>
      </c>
      <c r="AV1696" s="11" t="s">
        <v>82</v>
      </c>
      <c r="AW1696" s="11" t="s">
        <v>31</v>
      </c>
      <c r="AX1696" s="11" t="s">
        <v>76</v>
      </c>
      <c r="AY1696" s="153" t="s">
        <v>156</v>
      </c>
    </row>
    <row r="1697" spans="2:65" s="12" customFormat="1">
      <c r="B1697" s="158"/>
      <c r="D1697" s="152" t="s">
        <v>160</v>
      </c>
      <c r="E1697" s="159" t="s">
        <v>1</v>
      </c>
      <c r="F1697" s="160" t="s">
        <v>3164</v>
      </c>
      <c r="H1697" s="161">
        <v>6.25</v>
      </c>
      <c r="I1697" s="162"/>
      <c r="L1697" s="158"/>
      <c r="M1697" s="163"/>
      <c r="T1697" s="164"/>
      <c r="AT1697" s="159" t="s">
        <v>160</v>
      </c>
      <c r="AU1697" s="159" t="s">
        <v>89</v>
      </c>
      <c r="AV1697" s="12" t="s">
        <v>89</v>
      </c>
      <c r="AW1697" s="12" t="s">
        <v>31</v>
      </c>
      <c r="AX1697" s="12" t="s">
        <v>76</v>
      </c>
      <c r="AY1697" s="159" t="s">
        <v>156</v>
      </c>
    </row>
    <row r="1698" spans="2:65" s="15" customFormat="1">
      <c r="B1698" s="193"/>
      <c r="D1698" s="152" t="s">
        <v>160</v>
      </c>
      <c r="E1698" s="194" t="s">
        <v>1845</v>
      </c>
      <c r="F1698" s="195" t="s">
        <v>3165</v>
      </c>
      <c r="H1698" s="196">
        <v>6.25</v>
      </c>
      <c r="I1698" s="197"/>
      <c r="L1698" s="193"/>
      <c r="M1698" s="198"/>
      <c r="T1698" s="199"/>
      <c r="AT1698" s="194" t="s">
        <v>160</v>
      </c>
      <c r="AU1698" s="194" t="s">
        <v>89</v>
      </c>
      <c r="AV1698" s="15" t="s">
        <v>163</v>
      </c>
      <c r="AW1698" s="15" t="s">
        <v>31</v>
      </c>
      <c r="AX1698" s="15" t="s">
        <v>76</v>
      </c>
      <c r="AY1698" s="194" t="s">
        <v>156</v>
      </c>
    </row>
    <row r="1699" spans="2:65" s="11" customFormat="1">
      <c r="B1699" s="151"/>
      <c r="D1699" s="152" t="s">
        <v>160</v>
      </c>
      <c r="E1699" s="153" t="s">
        <v>1</v>
      </c>
      <c r="F1699" s="154" t="s">
        <v>3166</v>
      </c>
      <c r="H1699" s="153" t="s">
        <v>1</v>
      </c>
      <c r="I1699" s="155"/>
      <c r="L1699" s="151"/>
      <c r="M1699" s="156"/>
      <c r="T1699" s="157"/>
      <c r="AT1699" s="153" t="s">
        <v>160</v>
      </c>
      <c r="AU1699" s="153" t="s">
        <v>89</v>
      </c>
      <c r="AV1699" s="11" t="s">
        <v>82</v>
      </c>
      <c r="AW1699" s="11" t="s">
        <v>31</v>
      </c>
      <c r="AX1699" s="11" t="s">
        <v>76</v>
      </c>
      <c r="AY1699" s="153" t="s">
        <v>156</v>
      </c>
    </row>
    <row r="1700" spans="2:65" s="12" customFormat="1">
      <c r="B1700" s="158"/>
      <c r="D1700" s="152" t="s">
        <v>160</v>
      </c>
      <c r="E1700" s="159" t="s">
        <v>1</v>
      </c>
      <c r="F1700" s="160" t="s">
        <v>3167</v>
      </c>
      <c r="H1700" s="161">
        <v>0.9</v>
      </c>
      <c r="I1700" s="162"/>
      <c r="L1700" s="158"/>
      <c r="M1700" s="163"/>
      <c r="T1700" s="164"/>
      <c r="AT1700" s="159" t="s">
        <v>160</v>
      </c>
      <c r="AU1700" s="159" t="s">
        <v>89</v>
      </c>
      <c r="AV1700" s="12" t="s">
        <v>89</v>
      </c>
      <c r="AW1700" s="12" t="s">
        <v>31</v>
      </c>
      <c r="AX1700" s="12" t="s">
        <v>76</v>
      </c>
      <c r="AY1700" s="159" t="s">
        <v>156</v>
      </c>
    </row>
    <row r="1701" spans="2:65" s="15" customFormat="1">
      <c r="B1701" s="193"/>
      <c r="D1701" s="152" t="s">
        <v>160</v>
      </c>
      <c r="E1701" s="194" t="s">
        <v>1848</v>
      </c>
      <c r="F1701" s="195" t="s">
        <v>3168</v>
      </c>
      <c r="H1701" s="196">
        <v>0.9</v>
      </c>
      <c r="I1701" s="197"/>
      <c r="L1701" s="193"/>
      <c r="M1701" s="198"/>
      <c r="T1701" s="199"/>
      <c r="AT1701" s="194" t="s">
        <v>160</v>
      </c>
      <c r="AU1701" s="194" t="s">
        <v>89</v>
      </c>
      <c r="AV1701" s="15" t="s">
        <v>163</v>
      </c>
      <c r="AW1701" s="15" t="s">
        <v>31</v>
      </c>
      <c r="AX1701" s="15" t="s">
        <v>76</v>
      </c>
      <c r="AY1701" s="194" t="s">
        <v>156</v>
      </c>
    </row>
    <row r="1702" spans="2:65" s="13" customFormat="1">
      <c r="B1702" s="165"/>
      <c r="D1702" s="152" t="s">
        <v>160</v>
      </c>
      <c r="E1702" s="166" t="s">
        <v>1833</v>
      </c>
      <c r="F1702" s="167" t="s">
        <v>3169</v>
      </c>
      <c r="H1702" s="168">
        <v>279.47000000000003</v>
      </c>
      <c r="I1702" s="169"/>
      <c r="L1702" s="165"/>
      <c r="M1702" s="170"/>
      <c r="T1702" s="171"/>
      <c r="AT1702" s="166" t="s">
        <v>160</v>
      </c>
      <c r="AU1702" s="166" t="s">
        <v>89</v>
      </c>
      <c r="AV1702" s="13" t="s">
        <v>155</v>
      </c>
      <c r="AW1702" s="13" t="s">
        <v>31</v>
      </c>
      <c r="AX1702" s="13" t="s">
        <v>82</v>
      </c>
      <c r="AY1702" s="166" t="s">
        <v>156</v>
      </c>
    </row>
    <row r="1703" spans="2:65" s="1" customFormat="1" ht="49.15" customHeight="1">
      <c r="B1703" s="136"/>
      <c r="C1703" s="180" t="s">
        <v>1795</v>
      </c>
      <c r="D1703" s="180" t="s">
        <v>263</v>
      </c>
      <c r="E1703" s="181" t="s">
        <v>3170</v>
      </c>
      <c r="F1703" s="182" t="s">
        <v>3171</v>
      </c>
      <c r="G1703" s="183" t="s">
        <v>178</v>
      </c>
      <c r="H1703" s="184">
        <v>295</v>
      </c>
      <c r="I1703" s="185"/>
      <c r="J1703" s="186">
        <v>0</v>
      </c>
      <c r="K1703" s="187"/>
      <c r="L1703" s="188"/>
      <c r="M1703" s="189" t="s">
        <v>1</v>
      </c>
      <c r="N1703" s="190" t="s">
        <v>42</v>
      </c>
      <c r="P1703" s="147">
        <f>O1703*H1703</f>
        <v>0</v>
      </c>
      <c r="Q1703" s="147">
        <v>3.0000000000000001E-3</v>
      </c>
      <c r="R1703" s="147">
        <f>Q1703*H1703</f>
        <v>0.88500000000000001</v>
      </c>
      <c r="S1703" s="147">
        <v>0</v>
      </c>
      <c r="T1703" s="148">
        <f>S1703*H1703</f>
        <v>0</v>
      </c>
      <c r="AR1703" s="149" t="s">
        <v>664</v>
      </c>
      <c r="AT1703" s="149" t="s">
        <v>263</v>
      </c>
      <c r="AU1703" s="149" t="s">
        <v>89</v>
      </c>
      <c r="AY1703" s="17" t="s">
        <v>156</v>
      </c>
      <c r="BE1703" s="150">
        <f>IF(N1703="základná",J1703,0)</f>
        <v>0</v>
      </c>
      <c r="BF1703" s="150">
        <f>IF(N1703="znížená",J1703,0)</f>
        <v>0</v>
      </c>
      <c r="BG1703" s="150">
        <f>IF(N1703="zákl. prenesená",J1703,0)</f>
        <v>0</v>
      </c>
      <c r="BH1703" s="150">
        <f>IF(N1703="zníž. prenesená",J1703,0)</f>
        <v>0</v>
      </c>
      <c r="BI1703" s="150">
        <f>IF(N1703="nulová",J1703,0)</f>
        <v>0</v>
      </c>
      <c r="BJ1703" s="17" t="s">
        <v>89</v>
      </c>
      <c r="BK1703" s="150">
        <f>ROUND(I1703*H1703,2)</f>
        <v>0</v>
      </c>
      <c r="BL1703" s="17" t="s">
        <v>403</v>
      </c>
      <c r="BM1703" s="149" t="s">
        <v>3172</v>
      </c>
    </row>
    <row r="1704" spans="2:65" s="11" customFormat="1">
      <c r="B1704" s="151"/>
      <c r="D1704" s="152" t="s">
        <v>160</v>
      </c>
      <c r="E1704" s="153" t="s">
        <v>1</v>
      </c>
      <c r="F1704" s="154" t="s">
        <v>3137</v>
      </c>
      <c r="H1704" s="153" t="s">
        <v>1</v>
      </c>
      <c r="I1704" s="155"/>
      <c r="L1704" s="151"/>
      <c r="M1704" s="156"/>
      <c r="T1704" s="157"/>
      <c r="AT1704" s="153" t="s">
        <v>160</v>
      </c>
      <c r="AU1704" s="153" t="s">
        <v>89</v>
      </c>
      <c r="AV1704" s="11" t="s">
        <v>82</v>
      </c>
      <c r="AW1704" s="11" t="s">
        <v>31</v>
      </c>
      <c r="AX1704" s="11" t="s">
        <v>76</v>
      </c>
      <c r="AY1704" s="153" t="s">
        <v>156</v>
      </c>
    </row>
    <row r="1705" spans="2:65" s="11" customFormat="1">
      <c r="B1705" s="151"/>
      <c r="D1705" s="152" t="s">
        <v>160</v>
      </c>
      <c r="E1705" s="153" t="s">
        <v>1</v>
      </c>
      <c r="F1705" s="154" t="s">
        <v>3173</v>
      </c>
      <c r="H1705" s="153" t="s">
        <v>1</v>
      </c>
      <c r="I1705" s="155"/>
      <c r="L1705" s="151"/>
      <c r="M1705" s="156"/>
      <c r="T1705" s="157"/>
      <c r="AT1705" s="153" t="s">
        <v>160</v>
      </c>
      <c r="AU1705" s="153" t="s">
        <v>89</v>
      </c>
      <c r="AV1705" s="11" t="s">
        <v>82</v>
      </c>
      <c r="AW1705" s="11" t="s">
        <v>31</v>
      </c>
      <c r="AX1705" s="11" t="s">
        <v>76</v>
      </c>
      <c r="AY1705" s="153" t="s">
        <v>156</v>
      </c>
    </row>
    <row r="1706" spans="2:65" s="11" customFormat="1" ht="33.75">
      <c r="B1706" s="151"/>
      <c r="D1706" s="152" t="s">
        <v>160</v>
      </c>
      <c r="E1706" s="153" t="s">
        <v>1</v>
      </c>
      <c r="F1706" s="154" t="s">
        <v>3174</v>
      </c>
      <c r="H1706" s="153" t="s">
        <v>1</v>
      </c>
      <c r="I1706" s="155"/>
      <c r="L1706" s="151"/>
      <c r="M1706" s="156"/>
      <c r="T1706" s="157"/>
      <c r="AT1706" s="153" t="s">
        <v>160</v>
      </c>
      <c r="AU1706" s="153" t="s">
        <v>89</v>
      </c>
      <c r="AV1706" s="11" t="s">
        <v>82</v>
      </c>
      <c r="AW1706" s="11" t="s">
        <v>31</v>
      </c>
      <c r="AX1706" s="11" t="s">
        <v>76</v>
      </c>
      <c r="AY1706" s="153" t="s">
        <v>156</v>
      </c>
    </row>
    <row r="1707" spans="2:65" s="11" customFormat="1">
      <c r="B1707" s="151"/>
      <c r="D1707" s="152" t="s">
        <v>160</v>
      </c>
      <c r="E1707" s="153" t="s">
        <v>1</v>
      </c>
      <c r="F1707" s="154" t="s">
        <v>3175</v>
      </c>
      <c r="H1707" s="153" t="s">
        <v>1</v>
      </c>
      <c r="I1707" s="155"/>
      <c r="L1707" s="151"/>
      <c r="M1707" s="156"/>
      <c r="T1707" s="157"/>
      <c r="AT1707" s="153" t="s">
        <v>160</v>
      </c>
      <c r="AU1707" s="153" t="s">
        <v>89</v>
      </c>
      <c r="AV1707" s="11" t="s">
        <v>82</v>
      </c>
      <c r="AW1707" s="11" t="s">
        <v>31</v>
      </c>
      <c r="AX1707" s="11" t="s">
        <v>76</v>
      </c>
      <c r="AY1707" s="153" t="s">
        <v>156</v>
      </c>
    </row>
    <row r="1708" spans="2:65" s="11" customFormat="1">
      <c r="B1708" s="151"/>
      <c r="D1708" s="152" t="s">
        <v>160</v>
      </c>
      <c r="E1708" s="153" t="s">
        <v>1</v>
      </c>
      <c r="F1708" s="154" t="s">
        <v>3176</v>
      </c>
      <c r="H1708" s="153" t="s">
        <v>1</v>
      </c>
      <c r="I1708" s="155"/>
      <c r="L1708" s="151"/>
      <c r="M1708" s="156"/>
      <c r="T1708" s="157"/>
      <c r="AT1708" s="153" t="s">
        <v>160</v>
      </c>
      <c r="AU1708" s="153" t="s">
        <v>89</v>
      </c>
      <c r="AV1708" s="11" t="s">
        <v>82</v>
      </c>
      <c r="AW1708" s="11" t="s">
        <v>31</v>
      </c>
      <c r="AX1708" s="11" t="s">
        <v>76</v>
      </c>
      <c r="AY1708" s="153" t="s">
        <v>156</v>
      </c>
    </row>
    <row r="1709" spans="2:65" s="11" customFormat="1">
      <c r="B1709" s="151"/>
      <c r="D1709" s="152" t="s">
        <v>160</v>
      </c>
      <c r="E1709" s="153" t="s">
        <v>1</v>
      </c>
      <c r="F1709" s="154" t="s">
        <v>3177</v>
      </c>
      <c r="H1709" s="153" t="s">
        <v>1</v>
      </c>
      <c r="I1709" s="155"/>
      <c r="L1709" s="151"/>
      <c r="M1709" s="156"/>
      <c r="T1709" s="157"/>
      <c r="AT1709" s="153" t="s">
        <v>160</v>
      </c>
      <c r="AU1709" s="153" t="s">
        <v>89</v>
      </c>
      <c r="AV1709" s="11" t="s">
        <v>82</v>
      </c>
      <c r="AW1709" s="11" t="s">
        <v>31</v>
      </c>
      <c r="AX1709" s="11" t="s">
        <v>76</v>
      </c>
      <c r="AY1709" s="153" t="s">
        <v>156</v>
      </c>
    </row>
    <row r="1710" spans="2:65" s="11" customFormat="1">
      <c r="B1710" s="151"/>
      <c r="D1710" s="152" t="s">
        <v>160</v>
      </c>
      <c r="E1710" s="153" t="s">
        <v>1</v>
      </c>
      <c r="F1710" s="154" t="s">
        <v>3178</v>
      </c>
      <c r="H1710" s="153" t="s">
        <v>1</v>
      </c>
      <c r="I1710" s="155"/>
      <c r="L1710" s="151"/>
      <c r="M1710" s="156"/>
      <c r="T1710" s="157"/>
      <c r="AT1710" s="153" t="s">
        <v>160</v>
      </c>
      <c r="AU1710" s="153" t="s">
        <v>89</v>
      </c>
      <c r="AV1710" s="11" t="s">
        <v>82</v>
      </c>
      <c r="AW1710" s="11" t="s">
        <v>31</v>
      </c>
      <c r="AX1710" s="11" t="s">
        <v>76</v>
      </c>
      <c r="AY1710" s="153" t="s">
        <v>156</v>
      </c>
    </row>
    <row r="1711" spans="2:65" s="11" customFormat="1">
      <c r="B1711" s="151"/>
      <c r="D1711" s="152" t="s">
        <v>160</v>
      </c>
      <c r="E1711" s="153" t="s">
        <v>1</v>
      </c>
      <c r="F1711" s="154" t="s">
        <v>3179</v>
      </c>
      <c r="H1711" s="153" t="s">
        <v>1</v>
      </c>
      <c r="I1711" s="155"/>
      <c r="L1711" s="151"/>
      <c r="M1711" s="156"/>
      <c r="T1711" s="157"/>
      <c r="AT1711" s="153" t="s">
        <v>160</v>
      </c>
      <c r="AU1711" s="153" t="s">
        <v>89</v>
      </c>
      <c r="AV1711" s="11" t="s">
        <v>82</v>
      </c>
      <c r="AW1711" s="11" t="s">
        <v>31</v>
      </c>
      <c r="AX1711" s="11" t="s">
        <v>76</v>
      </c>
      <c r="AY1711" s="153" t="s">
        <v>156</v>
      </c>
    </row>
    <row r="1712" spans="2:65" s="11" customFormat="1">
      <c r="B1712" s="151"/>
      <c r="D1712" s="152" t="s">
        <v>160</v>
      </c>
      <c r="E1712" s="153" t="s">
        <v>1</v>
      </c>
      <c r="F1712" s="154" t="s">
        <v>3180</v>
      </c>
      <c r="H1712" s="153" t="s">
        <v>1</v>
      </c>
      <c r="I1712" s="155"/>
      <c r="L1712" s="151"/>
      <c r="M1712" s="156"/>
      <c r="T1712" s="157"/>
      <c r="AT1712" s="153" t="s">
        <v>160</v>
      </c>
      <c r="AU1712" s="153" t="s">
        <v>89</v>
      </c>
      <c r="AV1712" s="11" t="s">
        <v>82</v>
      </c>
      <c r="AW1712" s="11" t="s">
        <v>31</v>
      </c>
      <c r="AX1712" s="11" t="s">
        <v>76</v>
      </c>
      <c r="AY1712" s="153" t="s">
        <v>156</v>
      </c>
    </row>
    <row r="1713" spans="2:65" s="12" customFormat="1">
      <c r="B1713" s="158"/>
      <c r="D1713" s="152" t="s">
        <v>160</v>
      </c>
      <c r="E1713" s="159" t="s">
        <v>1</v>
      </c>
      <c r="F1713" s="160" t="s">
        <v>3181</v>
      </c>
      <c r="H1713" s="161">
        <v>293.44400000000002</v>
      </c>
      <c r="I1713" s="162"/>
      <c r="L1713" s="158"/>
      <c r="M1713" s="163"/>
      <c r="T1713" s="164"/>
      <c r="AT1713" s="159" t="s">
        <v>160</v>
      </c>
      <c r="AU1713" s="159" t="s">
        <v>89</v>
      </c>
      <c r="AV1713" s="12" t="s">
        <v>89</v>
      </c>
      <c r="AW1713" s="12" t="s">
        <v>31</v>
      </c>
      <c r="AX1713" s="12" t="s">
        <v>76</v>
      </c>
      <c r="AY1713" s="159" t="s">
        <v>156</v>
      </c>
    </row>
    <row r="1714" spans="2:65" s="12" customFormat="1">
      <c r="B1714" s="158"/>
      <c r="D1714" s="152" t="s">
        <v>160</v>
      </c>
      <c r="E1714" s="159" t="s">
        <v>1</v>
      </c>
      <c r="F1714" s="160" t="s">
        <v>3182</v>
      </c>
      <c r="H1714" s="161">
        <v>1.556</v>
      </c>
      <c r="I1714" s="162"/>
      <c r="L1714" s="158"/>
      <c r="M1714" s="163"/>
      <c r="T1714" s="164"/>
      <c r="AT1714" s="159" t="s">
        <v>160</v>
      </c>
      <c r="AU1714" s="159" t="s">
        <v>89</v>
      </c>
      <c r="AV1714" s="12" t="s">
        <v>89</v>
      </c>
      <c r="AW1714" s="12" t="s">
        <v>31</v>
      </c>
      <c r="AX1714" s="12" t="s">
        <v>76</v>
      </c>
      <c r="AY1714" s="159" t="s">
        <v>156</v>
      </c>
    </row>
    <row r="1715" spans="2:65" s="13" customFormat="1">
      <c r="B1715" s="165"/>
      <c r="D1715" s="152" t="s">
        <v>160</v>
      </c>
      <c r="E1715" s="166" t="s">
        <v>1</v>
      </c>
      <c r="F1715" s="167" t="s">
        <v>161</v>
      </c>
      <c r="H1715" s="168">
        <v>295</v>
      </c>
      <c r="I1715" s="169"/>
      <c r="L1715" s="165"/>
      <c r="M1715" s="170"/>
      <c r="T1715" s="171"/>
      <c r="AT1715" s="166" t="s">
        <v>160</v>
      </c>
      <c r="AU1715" s="166" t="s">
        <v>89</v>
      </c>
      <c r="AV1715" s="13" t="s">
        <v>155</v>
      </c>
      <c r="AW1715" s="13" t="s">
        <v>31</v>
      </c>
      <c r="AX1715" s="13" t="s">
        <v>82</v>
      </c>
      <c r="AY1715" s="166" t="s">
        <v>156</v>
      </c>
    </row>
    <row r="1716" spans="2:65" s="1" customFormat="1" ht="33" customHeight="1">
      <c r="B1716" s="136"/>
      <c r="C1716" s="137" t="s">
        <v>1825</v>
      </c>
      <c r="D1716" s="137" t="s">
        <v>157</v>
      </c>
      <c r="E1716" s="138" t="s">
        <v>3183</v>
      </c>
      <c r="F1716" s="139" t="s">
        <v>3184</v>
      </c>
      <c r="G1716" s="140" t="s">
        <v>178</v>
      </c>
      <c r="H1716" s="141">
        <v>389.65</v>
      </c>
      <c r="I1716" s="142"/>
      <c r="J1716" s="143">
        <v>0</v>
      </c>
      <c r="K1716" s="144"/>
      <c r="L1716" s="32"/>
      <c r="M1716" s="145" t="s">
        <v>1</v>
      </c>
      <c r="N1716" s="146" t="s">
        <v>42</v>
      </c>
      <c r="P1716" s="147">
        <f>O1716*H1716</f>
        <v>0</v>
      </c>
      <c r="Q1716" s="147">
        <v>2.9999999999999997E-4</v>
      </c>
      <c r="R1716" s="147">
        <f>Q1716*H1716</f>
        <v>0.11689499999999999</v>
      </c>
      <c r="S1716" s="147">
        <v>0</v>
      </c>
      <c r="T1716" s="148">
        <f>S1716*H1716</f>
        <v>0</v>
      </c>
      <c r="AR1716" s="149" t="s">
        <v>403</v>
      </c>
      <c r="AT1716" s="149" t="s">
        <v>157</v>
      </c>
      <c r="AU1716" s="149" t="s">
        <v>89</v>
      </c>
      <c r="AY1716" s="17" t="s">
        <v>156</v>
      </c>
      <c r="BE1716" s="150">
        <f>IF(N1716="základná",J1716,0)</f>
        <v>0</v>
      </c>
      <c r="BF1716" s="150">
        <f>IF(N1716="znížená",J1716,0)</f>
        <v>0</v>
      </c>
      <c r="BG1716" s="150">
        <f>IF(N1716="zákl. prenesená",J1716,0)</f>
        <v>0</v>
      </c>
      <c r="BH1716" s="150">
        <f>IF(N1716="zníž. prenesená",J1716,0)</f>
        <v>0</v>
      </c>
      <c r="BI1716" s="150">
        <f>IF(N1716="nulová",J1716,0)</f>
        <v>0</v>
      </c>
      <c r="BJ1716" s="17" t="s">
        <v>89</v>
      </c>
      <c r="BK1716" s="150">
        <f>ROUND(I1716*H1716,2)</f>
        <v>0</v>
      </c>
      <c r="BL1716" s="17" t="s">
        <v>403</v>
      </c>
      <c r="BM1716" s="149" t="s">
        <v>3185</v>
      </c>
    </row>
    <row r="1717" spans="2:65" s="11" customFormat="1">
      <c r="B1717" s="151"/>
      <c r="D1717" s="152" t="s">
        <v>160</v>
      </c>
      <c r="E1717" s="153" t="s">
        <v>1</v>
      </c>
      <c r="F1717" s="154" t="s">
        <v>3186</v>
      </c>
      <c r="H1717" s="153" t="s">
        <v>1</v>
      </c>
      <c r="I1717" s="155"/>
      <c r="L1717" s="151"/>
      <c r="M1717" s="156"/>
      <c r="T1717" s="157"/>
      <c r="AT1717" s="153" t="s">
        <v>160</v>
      </c>
      <c r="AU1717" s="153" t="s">
        <v>89</v>
      </c>
      <c r="AV1717" s="11" t="s">
        <v>82</v>
      </c>
      <c r="AW1717" s="11" t="s">
        <v>31</v>
      </c>
      <c r="AX1717" s="11" t="s">
        <v>76</v>
      </c>
      <c r="AY1717" s="153" t="s">
        <v>156</v>
      </c>
    </row>
    <row r="1718" spans="2:65" s="11" customFormat="1">
      <c r="B1718" s="151"/>
      <c r="D1718" s="152" t="s">
        <v>160</v>
      </c>
      <c r="E1718" s="153" t="s">
        <v>1</v>
      </c>
      <c r="F1718" s="154" t="s">
        <v>3137</v>
      </c>
      <c r="H1718" s="153" t="s">
        <v>1</v>
      </c>
      <c r="I1718" s="155"/>
      <c r="L1718" s="151"/>
      <c r="M1718" s="156"/>
      <c r="T1718" s="157"/>
      <c r="AT1718" s="153" t="s">
        <v>160</v>
      </c>
      <c r="AU1718" s="153" t="s">
        <v>89</v>
      </c>
      <c r="AV1718" s="11" t="s">
        <v>82</v>
      </c>
      <c r="AW1718" s="11" t="s">
        <v>31</v>
      </c>
      <c r="AX1718" s="11" t="s">
        <v>76</v>
      </c>
      <c r="AY1718" s="153" t="s">
        <v>156</v>
      </c>
    </row>
    <row r="1719" spans="2:65" s="11" customFormat="1">
      <c r="B1719" s="151"/>
      <c r="D1719" s="152" t="s">
        <v>160</v>
      </c>
      <c r="E1719" s="153" t="s">
        <v>1</v>
      </c>
      <c r="F1719" s="154" t="s">
        <v>3138</v>
      </c>
      <c r="H1719" s="153" t="s">
        <v>1</v>
      </c>
      <c r="I1719" s="155"/>
      <c r="L1719" s="151"/>
      <c r="M1719" s="156"/>
      <c r="T1719" s="157"/>
      <c r="AT1719" s="153" t="s">
        <v>160</v>
      </c>
      <c r="AU1719" s="153" t="s">
        <v>89</v>
      </c>
      <c r="AV1719" s="11" t="s">
        <v>82</v>
      </c>
      <c r="AW1719" s="11" t="s">
        <v>31</v>
      </c>
      <c r="AX1719" s="11" t="s">
        <v>76</v>
      </c>
      <c r="AY1719" s="153" t="s">
        <v>156</v>
      </c>
    </row>
    <row r="1720" spans="2:65" s="11" customFormat="1">
      <c r="B1720" s="151"/>
      <c r="D1720" s="152" t="s">
        <v>160</v>
      </c>
      <c r="E1720" s="153" t="s">
        <v>1</v>
      </c>
      <c r="F1720" s="154" t="s">
        <v>3139</v>
      </c>
      <c r="H1720" s="153" t="s">
        <v>1</v>
      </c>
      <c r="I1720" s="155"/>
      <c r="L1720" s="151"/>
      <c r="M1720" s="156"/>
      <c r="T1720" s="157"/>
      <c r="AT1720" s="153" t="s">
        <v>160</v>
      </c>
      <c r="AU1720" s="153" t="s">
        <v>89</v>
      </c>
      <c r="AV1720" s="11" t="s">
        <v>82</v>
      </c>
      <c r="AW1720" s="11" t="s">
        <v>31</v>
      </c>
      <c r="AX1720" s="11" t="s">
        <v>76</v>
      </c>
      <c r="AY1720" s="153" t="s">
        <v>156</v>
      </c>
    </row>
    <row r="1721" spans="2:65" s="11" customFormat="1">
      <c r="B1721" s="151"/>
      <c r="D1721" s="152" t="s">
        <v>160</v>
      </c>
      <c r="E1721" s="153" t="s">
        <v>1</v>
      </c>
      <c r="F1721" s="154" t="s">
        <v>3140</v>
      </c>
      <c r="H1721" s="153" t="s">
        <v>1</v>
      </c>
      <c r="I1721" s="155"/>
      <c r="L1721" s="151"/>
      <c r="M1721" s="156"/>
      <c r="T1721" s="157"/>
      <c r="AT1721" s="153" t="s">
        <v>160</v>
      </c>
      <c r="AU1721" s="153" t="s">
        <v>89</v>
      </c>
      <c r="AV1721" s="11" t="s">
        <v>82</v>
      </c>
      <c r="AW1721" s="11" t="s">
        <v>31</v>
      </c>
      <c r="AX1721" s="11" t="s">
        <v>76</v>
      </c>
      <c r="AY1721" s="153" t="s">
        <v>156</v>
      </c>
    </row>
    <row r="1722" spans="2:65" s="11" customFormat="1">
      <c r="B1722" s="151"/>
      <c r="D1722" s="152" t="s">
        <v>160</v>
      </c>
      <c r="E1722" s="153" t="s">
        <v>1</v>
      </c>
      <c r="F1722" s="154" t="s">
        <v>3141</v>
      </c>
      <c r="H1722" s="153" t="s">
        <v>1</v>
      </c>
      <c r="I1722" s="155"/>
      <c r="L1722" s="151"/>
      <c r="M1722" s="156"/>
      <c r="T1722" s="157"/>
      <c r="AT1722" s="153" t="s">
        <v>160</v>
      </c>
      <c r="AU1722" s="153" t="s">
        <v>89</v>
      </c>
      <c r="AV1722" s="11" t="s">
        <v>82</v>
      </c>
      <c r="AW1722" s="11" t="s">
        <v>31</v>
      </c>
      <c r="AX1722" s="11" t="s">
        <v>76</v>
      </c>
      <c r="AY1722" s="153" t="s">
        <v>156</v>
      </c>
    </row>
    <row r="1723" spans="2:65" s="11" customFormat="1">
      <c r="B1723" s="151"/>
      <c r="D1723" s="152" t="s">
        <v>160</v>
      </c>
      <c r="E1723" s="153" t="s">
        <v>1</v>
      </c>
      <c r="F1723" s="154" t="s">
        <v>3142</v>
      </c>
      <c r="H1723" s="153" t="s">
        <v>1</v>
      </c>
      <c r="I1723" s="155"/>
      <c r="L1723" s="151"/>
      <c r="M1723" s="156"/>
      <c r="T1723" s="157"/>
      <c r="AT1723" s="153" t="s">
        <v>160</v>
      </c>
      <c r="AU1723" s="153" t="s">
        <v>89</v>
      </c>
      <c r="AV1723" s="11" t="s">
        <v>82</v>
      </c>
      <c r="AW1723" s="11" t="s">
        <v>31</v>
      </c>
      <c r="AX1723" s="11" t="s">
        <v>76</v>
      </c>
      <c r="AY1723" s="153" t="s">
        <v>156</v>
      </c>
    </row>
    <row r="1724" spans="2:65" s="12" customFormat="1" ht="22.5">
      <c r="B1724" s="158"/>
      <c r="D1724" s="152" t="s">
        <v>160</v>
      </c>
      <c r="E1724" s="159" t="s">
        <v>1</v>
      </c>
      <c r="F1724" s="160" t="s">
        <v>3187</v>
      </c>
      <c r="H1724" s="161">
        <v>198.08</v>
      </c>
      <c r="I1724" s="162"/>
      <c r="L1724" s="158"/>
      <c r="M1724" s="163"/>
      <c r="T1724" s="164"/>
      <c r="AT1724" s="159" t="s">
        <v>160</v>
      </c>
      <c r="AU1724" s="159" t="s">
        <v>89</v>
      </c>
      <c r="AV1724" s="12" t="s">
        <v>89</v>
      </c>
      <c r="AW1724" s="12" t="s">
        <v>31</v>
      </c>
      <c r="AX1724" s="12" t="s">
        <v>76</v>
      </c>
      <c r="AY1724" s="159" t="s">
        <v>156</v>
      </c>
    </row>
    <row r="1725" spans="2:65" s="12" customFormat="1">
      <c r="B1725" s="158"/>
      <c r="D1725" s="152" t="s">
        <v>160</v>
      </c>
      <c r="E1725" s="159" t="s">
        <v>1</v>
      </c>
      <c r="F1725" s="160" t="s">
        <v>3188</v>
      </c>
      <c r="H1725" s="161">
        <v>66.31</v>
      </c>
      <c r="I1725" s="162"/>
      <c r="L1725" s="158"/>
      <c r="M1725" s="163"/>
      <c r="T1725" s="164"/>
      <c r="AT1725" s="159" t="s">
        <v>160</v>
      </c>
      <c r="AU1725" s="159" t="s">
        <v>89</v>
      </c>
      <c r="AV1725" s="12" t="s">
        <v>89</v>
      </c>
      <c r="AW1725" s="12" t="s">
        <v>31</v>
      </c>
      <c r="AX1725" s="12" t="s">
        <v>76</v>
      </c>
      <c r="AY1725" s="159" t="s">
        <v>156</v>
      </c>
    </row>
    <row r="1726" spans="2:65" s="12" customFormat="1">
      <c r="B1726" s="158"/>
      <c r="D1726" s="152" t="s">
        <v>160</v>
      </c>
      <c r="E1726" s="159" t="s">
        <v>1</v>
      </c>
      <c r="F1726" s="160" t="s">
        <v>3189</v>
      </c>
      <c r="H1726" s="161">
        <v>43.1</v>
      </c>
      <c r="I1726" s="162"/>
      <c r="L1726" s="158"/>
      <c r="M1726" s="163"/>
      <c r="T1726" s="164"/>
      <c r="AT1726" s="159" t="s">
        <v>160</v>
      </c>
      <c r="AU1726" s="159" t="s">
        <v>89</v>
      </c>
      <c r="AV1726" s="12" t="s">
        <v>89</v>
      </c>
      <c r="AW1726" s="12" t="s">
        <v>31</v>
      </c>
      <c r="AX1726" s="12" t="s">
        <v>76</v>
      </c>
      <c r="AY1726" s="159" t="s">
        <v>156</v>
      </c>
    </row>
    <row r="1727" spans="2:65" s="15" customFormat="1">
      <c r="B1727" s="193"/>
      <c r="D1727" s="152" t="s">
        <v>160</v>
      </c>
      <c r="E1727" s="194" t="s">
        <v>3190</v>
      </c>
      <c r="F1727" s="195" t="s">
        <v>3191</v>
      </c>
      <c r="H1727" s="196">
        <v>307.49</v>
      </c>
      <c r="I1727" s="197"/>
      <c r="L1727" s="193"/>
      <c r="M1727" s="198"/>
      <c r="T1727" s="199"/>
      <c r="AT1727" s="194" t="s">
        <v>160</v>
      </c>
      <c r="AU1727" s="194" t="s">
        <v>89</v>
      </c>
      <c r="AV1727" s="15" t="s">
        <v>163</v>
      </c>
      <c r="AW1727" s="15" t="s">
        <v>31</v>
      </c>
      <c r="AX1727" s="15" t="s">
        <v>76</v>
      </c>
      <c r="AY1727" s="194" t="s">
        <v>156</v>
      </c>
    </row>
    <row r="1728" spans="2:65" s="11" customFormat="1">
      <c r="B1728" s="151"/>
      <c r="D1728" s="152" t="s">
        <v>160</v>
      </c>
      <c r="E1728" s="153" t="s">
        <v>1</v>
      </c>
      <c r="F1728" s="154" t="s">
        <v>3148</v>
      </c>
      <c r="H1728" s="153" t="s">
        <v>1</v>
      </c>
      <c r="I1728" s="155"/>
      <c r="L1728" s="151"/>
      <c r="M1728" s="156"/>
      <c r="T1728" s="157"/>
      <c r="AT1728" s="153" t="s">
        <v>160</v>
      </c>
      <c r="AU1728" s="153" t="s">
        <v>89</v>
      </c>
      <c r="AV1728" s="11" t="s">
        <v>82</v>
      </c>
      <c r="AW1728" s="11" t="s">
        <v>31</v>
      </c>
      <c r="AX1728" s="11" t="s">
        <v>76</v>
      </c>
      <c r="AY1728" s="153" t="s">
        <v>156</v>
      </c>
    </row>
    <row r="1729" spans="2:51" s="11" customFormat="1">
      <c r="B1729" s="151"/>
      <c r="D1729" s="152" t="s">
        <v>160</v>
      </c>
      <c r="E1729" s="153" t="s">
        <v>1</v>
      </c>
      <c r="F1729" s="154" t="s">
        <v>3149</v>
      </c>
      <c r="H1729" s="153" t="s">
        <v>1</v>
      </c>
      <c r="I1729" s="155"/>
      <c r="L1729" s="151"/>
      <c r="M1729" s="156"/>
      <c r="T1729" s="157"/>
      <c r="AT1729" s="153" t="s">
        <v>160</v>
      </c>
      <c r="AU1729" s="153" t="s">
        <v>89</v>
      </c>
      <c r="AV1729" s="11" t="s">
        <v>82</v>
      </c>
      <c r="AW1729" s="11" t="s">
        <v>31</v>
      </c>
      <c r="AX1729" s="11" t="s">
        <v>76</v>
      </c>
      <c r="AY1729" s="153" t="s">
        <v>156</v>
      </c>
    </row>
    <row r="1730" spans="2:51" s="11" customFormat="1">
      <c r="B1730" s="151"/>
      <c r="D1730" s="152" t="s">
        <v>160</v>
      </c>
      <c r="E1730" s="153" t="s">
        <v>1</v>
      </c>
      <c r="F1730" s="154" t="s">
        <v>3150</v>
      </c>
      <c r="H1730" s="153" t="s">
        <v>1</v>
      </c>
      <c r="I1730" s="155"/>
      <c r="L1730" s="151"/>
      <c r="M1730" s="156"/>
      <c r="T1730" s="157"/>
      <c r="AT1730" s="153" t="s">
        <v>160</v>
      </c>
      <c r="AU1730" s="153" t="s">
        <v>89</v>
      </c>
      <c r="AV1730" s="11" t="s">
        <v>82</v>
      </c>
      <c r="AW1730" s="11" t="s">
        <v>31</v>
      </c>
      <c r="AX1730" s="11" t="s">
        <v>76</v>
      </c>
      <c r="AY1730" s="153" t="s">
        <v>156</v>
      </c>
    </row>
    <row r="1731" spans="2:51" s="11" customFormat="1">
      <c r="B1731" s="151"/>
      <c r="D1731" s="152" t="s">
        <v>160</v>
      </c>
      <c r="E1731" s="153" t="s">
        <v>1</v>
      </c>
      <c r="F1731" s="154" t="s">
        <v>3151</v>
      </c>
      <c r="H1731" s="153" t="s">
        <v>1</v>
      </c>
      <c r="I1731" s="155"/>
      <c r="L1731" s="151"/>
      <c r="M1731" s="156"/>
      <c r="T1731" s="157"/>
      <c r="AT1731" s="153" t="s">
        <v>160</v>
      </c>
      <c r="AU1731" s="153" t="s">
        <v>89</v>
      </c>
      <c r="AV1731" s="11" t="s">
        <v>82</v>
      </c>
      <c r="AW1731" s="11" t="s">
        <v>31</v>
      </c>
      <c r="AX1731" s="11" t="s">
        <v>76</v>
      </c>
      <c r="AY1731" s="153" t="s">
        <v>156</v>
      </c>
    </row>
    <row r="1732" spans="2:51" s="11" customFormat="1">
      <c r="B1732" s="151"/>
      <c r="D1732" s="152" t="s">
        <v>160</v>
      </c>
      <c r="E1732" s="153" t="s">
        <v>1</v>
      </c>
      <c r="F1732" s="154" t="s">
        <v>3142</v>
      </c>
      <c r="H1732" s="153" t="s">
        <v>1</v>
      </c>
      <c r="I1732" s="155"/>
      <c r="L1732" s="151"/>
      <c r="M1732" s="156"/>
      <c r="T1732" s="157"/>
      <c r="AT1732" s="153" t="s">
        <v>160</v>
      </c>
      <c r="AU1732" s="153" t="s">
        <v>89</v>
      </c>
      <c r="AV1732" s="11" t="s">
        <v>82</v>
      </c>
      <c r="AW1732" s="11" t="s">
        <v>31</v>
      </c>
      <c r="AX1732" s="11" t="s">
        <v>76</v>
      </c>
      <c r="AY1732" s="153" t="s">
        <v>156</v>
      </c>
    </row>
    <row r="1733" spans="2:51" s="12" customFormat="1">
      <c r="B1733" s="158"/>
      <c r="D1733" s="152" t="s">
        <v>160</v>
      </c>
      <c r="E1733" s="159" t="s">
        <v>1</v>
      </c>
      <c r="F1733" s="160" t="s">
        <v>3192</v>
      </c>
      <c r="H1733" s="161">
        <v>18.82</v>
      </c>
      <c r="I1733" s="162"/>
      <c r="L1733" s="158"/>
      <c r="M1733" s="163"/>
      <c r="T1733" s="164"/>
      <c r="AT1733" s="159" t="s">
        <v>160</v>
      </c>
      <c r="AU1733" s="159" t="s">
        <v>89</v>
      </c>
      <c r="AV1733" s="12" t="s">
        <v>89</v>
      </c>
      <c r="AW1733" s="12" t="s">
        <v>31</v>
      </c>
      <c r="AX1733" s="12" t="s">
        <v>76</v>
      </c>
      <c r="AY1733" s="159" t="s">
        <v>156</v>
      </c>
    </row>
    <row r="1734" spans="2:51" s="12" customFormat="1">
      <c r="B1734" s="158"/>
      <c r="D1734" s="152" t="s">
        <v>160</v>
      </c>
      <c r="E1734" s="159" t="s">
        <v>1</v>
      </c>
      <c r="F1734" s="160" t="s">
        <v>3193</v>
      </c>
      <c r="H1734" s="161">
        <v>14.74</v>
      </c>
      <c r="I1734" s="162"/>
      <c r="L1734" s="158"/>
      <c r="M1734" s="163"/>
      <c r="T1734" s="164"/>
      <c r="AT1734" s="159" t="s">
        <v>160</v>
      </c>
      <c r="AU1734" s="159" t="s">
        <v>89</v>
      </c>
      <c r="AV1734" s="12" t="s">
        <v>89</v>
      </c>
      <c r="AW1734" s="12" t="s">
        <v>31</v>
      </c>
      <c r="AX1734" s="12" t="s">
        <v>76</v>
      </c>
      <c r="AY1734" s="159" t="s">
        <v>156</v>
      </c>
    </row>
    <row r="1735" spans="2:51" s="12" customFormat="1">
      <c r="B1735" s="158"/>
      <c r="D1735" s="152" t="s">
        <v>160</v>
      </c>
      <c r="E1735" s="159" t="s">
        <v>1</v>
      </c>
      <c r="F1735" s="160" t="s">
        <v>3194</v>
      </c>
      <c r="H1735" s="161">
        <v>3</v>
      </c>
      <c r="I1735" s="162"/>
      <c r="L1735" s="158"/>
      <c r="M1735" s="163"/>
      <c r="T1735" s="164"/>
      <c r="AT1735" s="159" t="s">
        <v>160</v>
      </c>
      <c r="AU1735" s="159" t="s">
        <v>89</v>
      </c>
      <c r="AV1735" s="12" t="s">
        <v>89</v>
      </c>
      <c r="AW1735" s="12" t="s">
        <v>31</v>
      </c>
      <c r="AX1735" s="12" t="s">
        <v>76</v>
      </c>
      <c r="AY1735" s="159" t="s">
        <v>156</v>
      </c>
    </row>
    <row r="1736" spans="2:51" s="15" customFormat="1">
      <c r="B1736" s="193"/>
      <c r="D1736" s="152" t="s">
        <v>160</v>
      </c>
      <c r="E1736" s="194" t="s">
        <v>1917</v>
      </c>
      <c r="F1736" s="195" t="s">
        <v>3195</v>
      </c>
      <c r="H1736" s="196">
        <v>36.56</v>
      </c>
      <c r="I1736" s="197"/>
      <c r="L1736" s="193"/>
      <c r="M1736" s="198"/>
      <c r="T1736" s="199"/>
      <c r="AT1736" s="194" t="s">
        <v>160</v>
      </c>
      <c r="AU1736" s="194" t="s">
        <v>89</v>
      </c>
      <c r="AV1736" s="15" t="s">
        <v>163</v>
      </c>
      <c r="AW1736" s="15" t="s">
        <v>31</v>
      </c>
      <c r="AX1736" s="15" t="s">
        <v>76</v>
      </c>
      <c r="AY1736" s="194" t="s">
        <v>156</v>
      </c>
    </row>
    <row r="1737" spans="2:51" s="11" customFormat="1">
      <c r="B1737" s="151"/>
      <c r="D1737" s="152" t="s">
        <v>160</v>
      </c>
      <c r="E1737" s="153" t="s">
        <v>1</v>
      </c>
      <c r="F1737" s="154" t="s">
        <v>3154</v>
      </c>
      <c r="H1737" s="153" t="s">
        <v>1</v>
      </c>
      <c r="I1737" s="155"/>
      <c r="L1737" s="151"/>
      <c r="M1737" s="156"/>
      <c r="T1737" s="157"/>
      <c r="AT1737" s="153" t="s">
        <v>160</v>
      </c>
      <c r="AU1737" s="153" t="s">
        <v>89</v>
      </c>
      <c r="AV1737" s="11" t="s">
        <v>82</v>
      </c>
      <c r="AW1737" s="11" t="s">
        <v>31</v>
      </c>
      <c r="AX1737" s="11" t="s">
        <v>76</v>
      </c>
      <c r="AY1737" s="153" t="s">
        <v>156</v>
      </c>
    </row>
    <row r="1738" spans="2:51" s="11" customFormat="1">
      <c r="B1738" s="151"/>
      <c r="D1738" s="152" t="s">
        <v>160</v>
      </c>
      <c r="E1738" s="153" t="s">
        <v>1</v>
      </c>
      <c r="F1738" s="154" t="s">
        <v>3149</v>
      </c>
      <c r="H1738" s="153" t="s">
        <v>1</v>
      </c>
      <c r="I1738" s="155"/>
      <c r="L1738" s="151"/>
      <c r="M1738" s="156"/>
      <c r="T1738" s="157"/>
      <c r="AT1738" s="153" t="s">
        <v>160</v>
      </c>
      <c r="AU1738" s="153" t="s">
        <v>89</v>
      </c>
      <c r="AV1738" s="11" t="s">
        <v>82</v>
      </c>
      <c r="AW1738" s="11" t="s">
        <v>31</v>
      </c>
      <c r="AX1738" s="11" t="s">
        <v>76</v>
      </c>
      <c r="AY1738" s="153" t="s">
        <v>156</v>
      </c>
    </row>
    <row r="1739" spans="2:51" s="11" customFormat="1">
      <c r="B1739" s="151"/>
      <c r="D1739" s="152" t="s">
        <v>160</v>
      </c>
      <c r="E1739" s="153" t="s">
        <v>1</v>
      </c>
      <c r="F1739" s="154" t="s">
        <v>3155</v>
      </c>
      <c r="H1739" s="153" t="s">
        <v>1</v>
      </c>
      <c r="I1739" s="155"/>
      <c r="L1739" s="151"/>
      <c r="M1739" s="156"/>
      <c r="T1739" s="157"/>
      <c r="AT1739" s="153" t="s">
        <v>160</v>
      </c>
      <c r="AU1739" s="153" t="s">
        <v>89</v>
      </c>
      <c r="AV1739" s="11" t="s">
        <v>82</v>
      </c>
      <c r="AW1739" s="11" t="s">
        <v>31</v>
      </c>
      <c r="AX1739" s="11" t="s">
        <v>76</v>
      </c>
      <c r="AY1739" s="153" t="s">
        <v>156</v>
      </c>
    </row>
    <row r="1740" spans="2:51" s="11" customFormat="1">
      <c r="B1740" s="151"/>
      <c r="D1740" s="152" t="s">
        <v>160</v>
      </c>
      <c r="E1740" s="153" t="s">
        <v>1</v>
      </c>
      <c r="F1740" s="154" t="s">
        <v>3151</v>
      </c>
      <c r="H1740" s="153" t="s">
        <v>1</v>
      </c>
      <c r="I1740" s="155"/>
      <c r="L1740" s="151"/>
      <c r="M1740" s="156"/>
      <c r="T1740" s="157"/>
      <c r="AT1740" s="153" t="s">
        <v>160</v>
      </c>
      <c r="AU1740" s="153" t="s">
        <v>89</v>
      </c>
      <c r="AV1740" s="11" t="s">
        <v>82</v>
      </c>
      <c r="AW1740" s="11" t="s">
        <v>31</v>
      </c>
      <c r="AX1740" s="11" t="s">
        <v>76</v>
      </c>
      <c r="AY1740" s="153" t="s">
        <v>156</v>
      </c>
    </row>
    <row r="1741" spans="2:51" s="11" customFormat="1">
      <c r="B1741" s="151"/>
      <c r="D1741" s="152" t="s">
        <v>160</v>
      </c>
      <c r="E1741" s="153" t="s">
        <v>1</v>
      </c>
      <c r="F1741" s="154" t="s">
        <v>3156</v>
      </c>
      <c r="H1741" s="153" t="s">
        <v>1</v>
      </c>
      <c r="I1741" s="155"/>
      <c r="L1741" s="151"/>
      <c r="M1741" s="156"/>
      <c r="T1741" s="157"/>
      <c r="AT1741" s="153" t="s">
        <v>160</v>
      </c>
      <c r="AU1741" s="153" t="s">
        <v>89</v>
      </c>
      <c r="AV1741" s="11" t="s">
        <v>82</v>
      </c>
      <c r="AW1741" s="11" t="s">
        <v>31</v>
      </c>
      <c r="AX1741" s="11" t="s">
        <v>76</v>
      </c>
      <c r="AY1741" s="153" t="s">
        <v>156</v>
      </c>
    </row>
    <row r="1742" spans="2:51" s="11" customFormat="1">
      <c r="B1742" s="151"/>
      <c r="D1742" s="152" t="s">
        <v>160</v>
      </c>
      <c r="E1742" s="153" t="s">
        <v>1</v>
      </c>
      <c r="F1742" s="154" t="s">
        <v>3151</v>
      </c>
      <c r="H1742" s="153" t="s">
        <v>1</v>
      </c>
      <c r="I1742" s="155"/>
      <c r="L1742" s="151"/>
      <c r="M1742" s="156"/>
      <c r="T1742" s="157"/>
      <c r="AT1742" s="153" t="s">
        <v>160</v>
      </c>
      <c r="AU1742" s="153" t="s">
        <v>89</v>
      </c>
      <c r="AV1742" s="11" t="s">
        <v>82</v>
      </c>
      <c r="AW1742" s="11" t="s">
        <v>31</v>
      </c>
      <c r="AX1742" s="11" t="s">
        <v>76</v>
      </c>
      <c r="AY1742" s="153" t="s">
        <v>156</v>
      </c>
    </row>
    <row r="1743" spans="2:51" s="11" customFormat="1">
      <c r="B1743" s="151"/>
      <c r="D1743" s="152" t="s">
        <v>160</v>
      </c>
      <c r="E1743" s="153" t="s">
        <v>1</v>
      </c>
      <c r="F1743" s="154" t="s">
        <v>3142</v>
      </c>
      <c r="H1743" s="153" t="s">
        <v>1</v>
      </c>
      <c r="I1743" s="155"/>
      <c r="L1743" s="151"/>
      <c r="M1743" s="156"/>
      <c r="T1743" s="157"/>
      <c r="AT1743" s="153" t="s">
        <v>160</v>
      </c>
      <c r="AU1743" s="153" t="s">
        <v>89</v>
      </c>
      <c r="AV1743" s="11" t="s">
        <v>82</v>
      </c>
      <c r="AW1743" s="11" t="s">
        <v>31</v>
      </c>
      <c r="AX1743" s="11" t="s">
        <v>76</v>
      </c>
      <c r="AY1743" s="153" t="s">
        <v>156</v>
      </c>
    </row>
    <row r="1744" spans="2:51" s="12" customFormat="1">
      <c r="B1744" s="158"/>
      <c r="D1744" s="152" t="s">
        <v>160</v>
      </c>
      <c r="E1744" s="159" t="s">
        <v>1</v>
      </c>
      <c r="F1744" s="160" t="s">
        <v>3196</v>
      </c>
      <c r="H1744" s="161">
        <v>39.369999999999997</v>
      </c>
      <c r="I1744" s="162"/>
      <c r="L1744" s="158"/>
      <c r="M1744" s="163"/>
      <c r="T1744" s="164"/>
      <c r="AT1744" s="159" t="s">
        <v>160</v>
      </c>
      <c r="AU1744" s="159" t="s">
        <v>89</v>
      </c>
      <c r="AV1744" s="12" t="s">
        <v>89</v>
      </c>
      <c r="AW1744" s="12" t="s">
        <v>31</v>
      </c>
      <c r="AX1744" s="12" t="s">
        <v>76</v>
      </c>
      <c r="AY1744" s="159" t="s">
        <v>156</v>
      </c>
    </row>
    <row r="1745" spans="2:65" s="12" customFormat="1">
      <c r="B1745" s="158"/>
      <c r="D1745" s="152" t="s">
        <v>160</v>
      </c>
      <c r="E1745" s="159" t="s">
        <v>1</v>
      </c>
      <c r="F1745" s="160" t="s">
        <v>3197</v>
      </c>
      <c r="H1745" s="161">
        <v>6.23</v>
      </c>
      <c r="I1745" s="162"/>
      <c r="L1745" s="158"/>
      <c r="M1745" s="163"/>
      <c r="T1745" s="164"/>
      <c r="AT1745" s="159" t="s">
        <v>160</v>
      </c>
      <c r="AU1745" s="159" t="s">
        <v>89</v>
      </c>
      <c r="AV1745" s="12" t="s">
        <v>89</v>
      </c>
      <c r="AW1745" s="12" t="s">
        <v>31</v>
      </c>
      <c r="AX1745" s="12" t="s">
        <v>76</v>
      </c>
      <c r="AY1745" s="159" t="s">
        <v>156</v>
      </c>
    </row>
    <row r="1746" spans="2:65" s="15" customFormat="1">
      <c r="B1746" s="193"/>
      <c r="D1746" s="152" t="s">
        <v>160</v>
      </c>
      <c r="E1746" s="194" t="s">
        <v>1929</v>
      </c>
      <c r="F1746" s="195" t="s">
        <v>3198</v>
      </c>
      <c r="H1746" s="196">
        <v>45.6</v>
      </c>
      <c r="I1746" s="197"/>
      <c r="L1746" s="193"/>
      <c r="M1746" s="198"/>
      <c r="T1746" s="199"/>
      <c r="AT1746" s="194" t="s">
        <v>160</v>
      </c>
      <c r="AU1746" s="194" t="s">
        <v>89</v>
      </c>
      <c r="AV1746" s="15" t="s">
        <v>163</v>
      </c>
      <c r="AW1746" s="15" t="s">
        <v>31</v>
      </c>
      <c r="AX1746" s="15" t="s">
        <v>76</v>
      </c>
      <c r="AY1746" s="194" t="s">
        <v>156</v>
      </c>
    </row>
    <row r="1747" spans="2:65" s="13" customFormat="1">
      <c r="B1747" s="165"/>
      <c r="D1747" s="152" t="s">
        <v>160</v>
      </c>
      <c r="E1747" s="166" t="s">
        <v>1932</v>
      </c>
      <c r="F1747" s="167" t="s">
        <v>161</v>
      </c>
      <c r="H1747" s="168">
        <v>389.65</v>
      </c>
      <c r="I1747" s="169"/>
      <c r="L1747" s="165"/>
      <c r="M1747" s="170"/>
      <c r="T1747" s="171"/>
      <c r="AT1747" s="166" t="s">
        <v>160</v>
      </c>
      <c r="AU1747" s="166" t="s">
        <v>89</v>
      </c>
      <c r="AV1747" s="13" t="s">
        <v>155</v>
      </c>
      <c r="AW1747" s="13" t="s">
        <v>31</v>
      </c>
      <c r="AX1747" s="13" t="s">
        <v>82</v>
      </c>
      <c r="AY1747" s="166" t="s">
        <v>156</v>
      </c>
    </row>
    <row r="1748" spans="2:65" s="1" customFormat="1" ht="49.15" customHeight="1">
      <c r="B1748" s="136"/>
      <c r="C1748" s="180" t="s">
        <v>1831</v>
      </c>
      <c r="D1748" s="180" t="s">
        <v>263</v>
      </c>
      <c r="E1748" s="181" t="s">
        <v>3170</v>
      </c>
      <c r="F1748" s="182" t="s">
        <v>3171</v>
      </c>
      <c r="G1748" s="183" t="s">
        <v>178</v>
      </c>
      <c r="H1748" s="184">
        <v>410</v>
      </c>
      <c r="I1748" s="185"/>
      <c r="J1748" s="186">
        <v>0</v>
      </c>
      <c r="K1748" s="187"/>
      <c r="L1748" s="188"/>
      <c r="M1748" s="189" t="s">
        <v>1</v>
      </c>
      <c r="N1748" s="190" t="s">
        <v>42</v>
      </c>
      <c r="P1748" s="147">
        <f>O1748*H1748</f>
        <v>0</v>
      </c>
      <c r="Q1748" s="147">
        <v>3.0000000000000001E-3</v>
      </c>
      <c r="R1748" s="147">
        <f>Q1748*H1748</f>
        <v>1.23</v>
      </c>
      <c r="S1748" s="147">
        <v>0</v>
      </c>
      <c r="T1748" s="148">
        <f>S1748*H1748</f>
        <v>0</v>
      </c>
      <c r="AR1748" s="149" t="s">
        <v>664</v>
      </c>
      <c r="AT1748" s="149" t="s">
        <v>263</v>
      </c>
      <c r="AU1748" s="149" t="s">
        <v>89</v>
      </c>
      <c r="AY1748" s="17" t="s">
        <v>156</v>
      </c>
      <c r="BE1748" s="150">
        <f>IF(N1748="základná",J1748,0)</f>
        <v>0</v>
      </c>
      <c r="BF1748" s="150">
        <f>IF(N1748="znížená",J1748,0)</f>
        <v>0</v>
      </c>
      <c r="BG1748" s="150">
        <f>IF(N1748="zákl. prenesená",J1748,0)</f>
        <v>0</v>
      </c>
      <c r="BH1748" s="150">
        <f>IF(N1748="zníž. prenesená",J1748,0)</f>
        <v>0</v>
      </c>
      <c r="BI1748" s="150">
        <f>IF(N1748="nulová",J1748,0)</f>
        <v>0</v>
      </c>
      <c r="BJ1748" s="17" t="s">
        <v>89</v>
      </c>
      <c r="BK1748" s="150">
        <f>ROUND(I1748*H1748,2)</f>
        <v>0</v>
      </c>
      <c r="BL1748" s="17" t="s">
        <v>403</v>
      </c>
      <c r="BM1748" s="149" t="s">
        <v>3199</v>
      </c>
    </row>
    <row r="1749" spans="2:65" s="11" customFormat="1">
      <c r="B1749" s="151"/>
      <c r="D1749" s="152" t="s">
        <v>160</v>
      </c>
      <c r="E1749" s="153" t="s">
        <v>1</v>
      </c>
      <c r="F1749" s="154" t="s">
        <v>3137</v>
      </c>
      <c r="H1749" s="153" t="s">
        <v>1</v>
      </c>
      <c r="I1749" s="155"/>
      <c r="L1749" s="151"/>
      <c r="M1749" s="156"/>
      <c r="T1749" s="157"/>
      <c r="AT1749" s="153" t="s">
        <v>160</v>
      </c>
      <c r="AU1749" s="153" t="s">
        <v>89</v>
      </c>
      <c r="AV1749" s="11" t="s">
        <v>82</v>
      </c>
      <c r="AW1749" s="11" t="s">
        <v>31</v>
      </c>
      <c r="AX1749" s="11" t="s">
        <v>76</v>
      </c>
      <c r="AY1749" s="153" t="s">
        <v>156</v>
      </c>
    </row>
    <row r="1750" spans="2:65" s="11" customFormat="1">
      <c r="B1750" s="151"/>
      <c r="D1750" s="152" t="s">
        <v>160</v>
      </c>
      <c r="E1750" s="153" t="s">
        <v>1</v>
      </c>
      <c r="F1750" s="154" t="s">
        <v>3200</v>
      </c>
      <c r="H1750" s="153" t="s">
        <v>1</v>
      </c>
      <c r="I1750" s="155"/>
      <c r="L1750" s="151"/>
      <c r="M1750" s="156"/>
      <c r="T1750" s="157"/>
      <c r="AT1750" s="153" t="s">
        <v>160</v>
      </c>
      <c r="AU1750" s="153" t="s">
        <v>89</v>
      </c>
      <c r="AV1750" s="11" t="s">
        <v>82</v>
      </c>
      <c r="AW1750" s="11" t="s">
        <v>31</v>
      </c>
      <c r="AX1750" s="11" t="s">
        <v>76</v>
      </c>
      <c r="AY1750" s="153" t="s">
        <v>156</v>
      </c>
    </row>
    <row r="1751" spans="2:65" s="11" customFormat="1" ht="33.75">
      <c r="B1751" s="151"/>
      <c r="D1751" s="152" t="s">
        <v>160</v>
      </c>
      <c r="E1751" s="153" t="s">
        <v>1</v>
      </c>
      <c r="F1751" s="154" t="s">
        <v>3174</v>
      </c>
      <c r="H1751" s="153" t="s">
        <v>1</v>
      </c>
      <c r="I1751" s="155"/>
      <c r="L1751" s="151"/>
      <c r="M1751" s="156"/>
      <c r="T1751" s="157"/>
      <c r="AT1751" s="153" t="s">
        <v>160</v>
      </c>
      <c r="AU1751" s="153" t="s">
        <v>89</v>
      </c>
      <c r="AV1751" s="11" t="s">
        <v>82</v>
      </c>
      <c r="AW1751" s="11" t="s">
        <v>31</v>
      </c>
      <c r="AX1751" s="11" t="s">
        <v>76</v>
      </c>
      <c r="AY1751" s="153" t="s">
        <v>156</v>
      </c>
    </row>
    <row r="1752" spans="2:65" s="11" customFormat="1">
      <c r="B1752" s="151"/>
      <c r="D1752" s="152" t="s">
        <v>160</v>
      </c>
      <c r="E1752" s="153" t="s">
        <v>1</v>
      </c>
      <c r="F1752" s="154" t="s">
        <v>3175</v>
      </c>
      <c r="H1752" s="153" t="s">
        <v>1</v>
      </c>
      <c r="I1752" s="155"/>
      <c r="L1752" s="151"/>
      <c r="M1752" s="156"/>
      <c r="T1752" s="157"/>
      <c r="AT1752" s="153" t="s">
        <v>160</v>
      </c>
      <c r="AU1752" s="153" t="s">
        <v>89</v>
      </c>
      <c r="AV1752" s="11" t="s">
        <v>82</v>
      </c>
      <c r="AW1752" s="11" t="s">
        <v>31</v>
      </c>
      <c r="AX1752" s="11" t="s">
        <v>76</v>
      </c>
      <c r="AY1752" s="153" t="s">
        <v>156</v>
      </c>
    </row>
    <row r="1753" spans="2:65" s="11" customFormat="1">
      <c r="B1753" s="151"/>
      <c r="D1753" s="152" t="s">
        <v>160</v>
      </c>
      <c r="E1753" s="153" t="s">
        <v>1</v>
      </c>
      <c r="F1753" s="154" t="s">
        <v>3176</v>
      </c>
      <c r="H1753" s="153" t="s">
        <v>1</v>
      </c>
      <c r="I1753" s="155"/>
      <c r="L1753" s="151"/>
      <c r="M1753" s="156"/>
      <c r="T1753" s="157"/>
      <c r="AT1753" s="153" t="s">
        <v>160</v>
      </c>
      <c r="AU1753" s="153" t="s">
        <v>89</v>
      </c>
      <c r="AV1753" s="11" t="s">
        <v>82</v>
      </c>
      <c r="AW1753" s="11" t="s">
        <v>31</v>
      </c>
      <c r="AX1753" s="11" t="s">
        <v>76</v>
      </c>
      <c r="AY1753" s="153" t="s">
        <v>156</v>
      </c>
    </row>
    <row r="1754" spans="2:65" s="11" customFormat="1">
      <c r="B1754" s="151"/>
      <c r="D1754" s="152" t="s">
        <v>160</v>
      </c>
      <c r="E1754" s="153" t="s">
        <v>1</v>
      </c>
      <c r="F1754" s="154" t="s">
        <v>3177</v>
      </c>
      <c r="H1754" s="153" t="s">
        <v>1</v>
      </c>
      <c r="I1754" s="155"/>
      <c r="L1754" s="151"/>
      <c r="M1754" s="156"/>
      <c r="T1754" s="157"/>
      <c r="AT1754" s="153" t="s">
        <v>160</v>
      </c>
      <c r="AU1754" s="153" t="s">
        <v>89</v>
      </c>
      <c r="AV1754" s="11" t="s">
        <v>82</v>
      </c>
      <c r="AW1754" s="11" t="s">
        <v>31</v>
      </c>
      <c r="AX1754" s="11" t="s">
        <v>76</v>
      </c>
      <c r="AY1754" s="153" t="s">
        <v>156</v>
      </c>
    </row>
    <row r="1755" spans="2:65" s="11" customFormat="1">
      <c r="B1755" s="151"/>
      <c r="D1755" s="152" t="s">
        <v>160</v>
      </c>
      <c r="E1755" s="153" t="s">
        <v>1</v>
      </c>
      <c r="F1755" s="154" t="s">
        <v>3178</v>
      </c>
      <c r="H1755" s="153" t="s">
        <v>1</v>
      </c>
      <c r="I1755" s="155"/>
      <c r="L1755" s="151"/>
      <c r="M1755" s="156"/>
      <c r="T1755" s="157"/>
      <c r="AT1755" s="153" t="s">
        <v>160</v>
      </c>
      <c r="AU1755" s="153" t="s">
        <v>89</v>
      </c>
      <c r="AV1755" s="11" t="s">
        <v>82</v>
      </c>
      <c r="AW1755" s="11" t="s">
        <v>31</v>
      </c>
      <c r="AX1755" s="11" t="s">
        <v>76</v>
      </c>
      <c r="AY1755" s="153" t="s">
        <v>156</v>
      </c>
    </row>
    <row r="1756" spans="2:65" s="11" customFormat="1">
      <c r="B1756" s="151"/>
      <c r="D1756" s="152" t="s">
        <v>160</v>
      </c>
      <c r="E1756" s="153" t="s">
        <v>1</v>
      </c>
      <c r="F1756" s="154" t="s">
        <v>3179</v>
      </c>
      <c r="H1756" s="153" t="s">
        <v>1</v>
      </c>
      <c r="I1756" s="155"/>
      <c r="L1756" s="151"/>
      <c r="M1756" s="156"/>
      <c r="T1756" s="157"/>
      <c r="AT1756" s="153" t="s">
        <v>160</v>
      </c>
      <c r="AU1756" s="153" t="s">
        <v>89</v>
      </c>
      <c r="AV1756" s="11" t="s">
        <v>82</v>
      </c>
      <c r="AW1756" s="11" t="s">
        <v>31</v>
      </c>
      <c r="AX1756" s="11" t="s">
        <v>76</v>
      </c>
      <c r="AY1756" s="153" t="s">
        <v>156</v>
      </c>
    </row>
    <row r="1757" spans="2:65" s="11" customFormat="1">
      <c r="B1757" s="151"/>
      <c r="D1757" s="152" t="s">
        <v>160</v>
      </c>
      <c r="E1757" s="153" t="s">
        <v>1</v>
      </c>
      <c r="F1757" s="154" t="s">
        <v>3180</v>
      </c>
      <c r="H1757" s="153" t="s">
        <v>1</v>
      </c>
      <c r="I1757" s="155"/>
      <c r="L1757" s="151"/>
      <c r="M1757" s="156"/>
      <c r="T1757" s="157"/>
      <c r="AT1757" s="153" t="s">
        <v>160</v>
      </c>
      <c r="AU1757" s="153" t="s">
        <v>89</v>
      </c>
      <c r="AV1757" s="11" t="s">
        <v>82</v>
      </c>
      <c r="AW1757" s="11" t="s">
        <v>31</v>
      </c>
      <c r="AX1757" s="11" t="s">
        <v>76</v>
      </c>
      <c r="AY1757" s="153" t="s">
        <v>156</v>
      </c>
    </row>
    <row r="1758" spans="2:65" s="12" customFormat="1">
      <c r="B1758" s="158"/>
      <c r="D1758" s="152" t="s">
        <v>160</v>
      </c>
      <c r="E1758" s="159" t="s">
        <v>1</v>
      </c>
      <c r="F1758" s="160" t="s">
        <v>3201</v>
      </c>
      <c r="H1758" s="161">
        <v>409.13299999999998</v>
      </c>
      <c r="I1758" s="162"/>
      <c r="L1758" s="158"/>
      <c r="M1758" s="163"/>
      <c r="T1758" s="164"/>
      <c r="AT1758" s="159" t="s">
        <v>160</v>
      </c>
      <c r="AU1758" s="159" t="s">
        <v>89</v>
      </c>
      <c r="AV1758" s="12" t="s">
        <v>89</v>
      </c>
      <c r="AW1758" s="12" t="s">
        <v>31</v>
      </c>
      <c r="AX1758" s="12" t="s">
        <v>76</v>
      </c>
      <c r="AY1758" s="159" t="s">
        <v>156</v>
      </c>
    </row>
    <row r="1759" spans="2:65" s="12" customFormat="1">
      <c r="B1759" s="158"/>
      <c r="D1759" s="152" t="s">
        <v>160</v>
      </c>
      <c r="E1759" s="159" t="s">
        <v>1</v>
      </c>
      <c r="F1759" s="160" t="s">
        <v>3202</v>
      </c>
      <c r="H1759" s="161">
        <v>0.86699999999999999</v>
      </c>
      <c r="I1759" s="162"/>
      <c r="L1759" s="158"/>
      <c r="M1759" s="163"/>
      <c r="T1759" s="164"/>
      <c r="AT1759" s="159" t="s">
        <v>160</v>
      </c>
      <c r="AU1759" s="159" t="s">
        <v>89</v>
      </c>
      <c r="AV1759" s="12" t="s">
        <v>89</v>
      </c>
      <c r="AW1759" s="12" t="s">
        <v>31</v>
      </c>
      <c r="AX1759" s="12" t="s">
        <v>76</v>
      </c>
      <c r="AY1759" s="159" t="s">
        <v>156</v>
      </c>
    </row>
    <row r="1760" spans="2:65" s="15" customFormat="1">
      <c r="B1760" s="193"/>
      <c r="D1760" s="152" t="s">
        <v>160</v>
      </c>
      <c r="E1760" s="194" t="s">
        <v>1</v>
      </c>
      <c r="F1760" s="195" t="s">
        <v>1694</v>
      </c>
      <c r="H1760" s="196">
        <v>410</v>
      </c>
      <c r="I1760" s="197"/>
      <c r="L1760" s="193"/>
      <c r="M1760" s="198"/>
      <c r="T1760" s="199"/>
      <c r="AT1760" s="194" t="s">
        <v>160</v>
      </c>
      <c r="AU1760" s="194" t="s">
        <v>89</v>
      </c>
      <c r="AV1760" s="15" t="s">
        <v>163</v>
      </c>
      <c r="AW1760" s="15" t="s">
        <v>31</v>
      </c>
      <c r="AX1760" s="15" t="s">
        <v>76</v>
      </c>
      <c r="AY1760" s="194" t="s">
        <v>156</v>
      </c>
    </row>
    <row r="1761" spans="2:65" s="13" customFormat="1">
      <c r="B1761" s="165"/>
      <c r="D1761" s="152" t="s">
        <v>160</v>
      </c>
      <c r="E1761" s="166" t="s">
        <v>1</v>
      </c>
      <c r="F1761" s="167" t="s">
        <v>161</v>
      </c>
      <c r="H1761" s="168">
        <v>410</v>
      </c>
      <c r="I1761" s="169"/>
      <c r="L1761" s="165"/>
      <c r="M1761" s="170"/>
      <c r="T1761" s="171"/>
      <c r="AT1761" s="166" t="s">
        <v>160</v>
      </c>
      <c r="AU1761" s="166" t="s">
        <v>89</v>
      </c>
      <c r="AV1761" s="13" t="s">
        <v>155</v>
      </c>
      <c r="AW1761" s="13" t="s">
        <v>31</v>
      </c>
      <c r="AX1761" s="13" t="s">
        <v>82</v>
      </c>
      <c r="AY1761" s="166" t="s">
        <v>156</v>
      </c>
    </row>
    <row r="1762" spans="2:65" s="1" customFormat="1" ht="24.2" customHeight="1">
      <c r="B1762" s="136"/>
      <c r="C1762" s="137" t="s">
        <v>3203</v>
      </c>
      <c r="D1762" s="137" t="s">
        <v>157</v>
      </c>
      <c r="E1762" s="138" t="s">
        <v>3204</v>
      </c>
      <c r="F1762" s="139" t="s">
        <v>3205</v>
      </c>
      <c r="G1762" s="140" t="s">
        <v>178</v>
      </c>
      <c r="H1762" s="141">
        <v>373.74</v>
      </c>
      <c r="I1762" s="142"/>
      <c r="J1762" s="143">
        <v>0</v>
      </c>
      <c r="K1762" s="144"/>
      <c r="L1762" s="32"/>
      <c r="M1762" s="145" t="s">
        <v>1</v>
      </c>
      <c r="N1762" s="146" t="s">
        <v>42</v>
      </c>
      <c r="P1762" s="147">
        <f>O1762*H1762</f>
        <v>0</v>
      </c>
      <c r="Q1762" s="147">
        <v>2.9999999999999997E-4</v>
      </c>
      <c r="R1762" s="147">
        <f>Q1762*H1762</f>
        <v>0.112122</v>
      </c>
      <c r="S1762" s="147">
        <v>0</v>
      </c>
      <c r="T1762" s="148">
        <f>S1762*H1762</f>
        <v>0</v>
      </c>
      <c r="AR1762" s="149" t="s">
        <v>403</v>
      </c>
      <c r="AT1762" s="149" t="s">
        <v>157</v>
      </c>
      <c r="AU1762" s="149" t="s">
        <v>89</v>
      </c>
      <c r="AY1762" s="17" t="s">
        <v>156</v>
      </c>
      <c r="BE1762" s="150">
        <f>IF(N1762="základná",J1762,0)</f>
        <v>0</v>
      </c>
      <c r="BF1762" s="150">
        <f>IF(N1762="znížená",J1762,0)</f>
        <v>0</v>
      </c>
      <c r="BG1762" s="150">
        <f>IF(N1762="zákl. prenesená",J1762,0)</f>
        <v>0</v>
      </c>
      <c r="BH1762" s="150">
        <f>IF(N1762="zníž. prenesená",J1762,0)</f>
        <v>0</v>
      </c>
      <c r="BI1762" s="150">
        <f>IF(N1762="nulová",J1762,0)</f>
        <v>0</v>
      </c>
      <c r="BJ1762" s="17" t="s">
        <v>89</v>
      </c>
      <c r="BK1762" s="150">
        <f>ROUND(I1762*H1762,2)</f>
        <v>0</v>
      </c>
      <c r="BL1762" s="17" t="s">
        <v>403</v>
      </c>
      <c r="BM1762" s="149" t="s">
        <v>3206</v>
      </c>
    </row>
    <row r="1763" spans="2:65" s="11" customFormat="1">
      <c r="B1763" s="151"/>
      <c r="D1763" s="152" t="s">
        <v>160</v>
      </c>
      <c r="E1763" s="153" t="s">
        <v>1</v>
      </c>
      <c r="F1763" s="154" t="s">
        <v>3207</v>
      </c>
      <c r="H1763" s="153" t="s">
        <v>1</v>
      </c>
      <c r="I1763" s="155"/>
      <c r="L1763" s="151"/>
      <c r="M1763" s="156"/>
      <c r="T1763" s="157"/>
      <c r="AT1763" s="153" t="s">
        <v>160</v>
      </c>
      <c r="AU1763" s="153" t="s">
        <v>89</v>
      </c>
      <c r="AV1763" s="11" t="s">
        <v>82</v>
      </c>
      <c r="AW1763" s="11" t="s">
        <v>31</v>
      </c>
      <c r="AX1763" s="11" t="s">
        <v>76</v>
      </c>
      <c r="AY1763" s="153" t="s">
        <v>156</v>
      </c>
    </row>
    <row r="1764" spans="2:65" s="11" customFormat="1">
      <c r="B1764" s="151"/>
      <c r="D1764" s="152" t="s">
        <v>160</v>
      </c>
      <c r="E1764" s="153" t="s">
        <v>1</v>
      </c>
      <c r="F1764" s="154" t="s">
        <v>3137</v>
      </c>
      <c r="H1764" s="153" t="s">
        <v>1</v>
      </c>
      <c r="I1764" s="155"/>
      <c r="L1764" s="151"/>
      <c r="M1764" s="156"/>
      <c r="T1764" s="157"/>
      <c r="AT1764" s="153" t="s">
        <v>160</v>
      </c>
      <c r="AU1764" s="153" t="s">
        <v>89</v>
      </c>
      <c r="AV1764" s="11" t="s">
        <v>82</v>
      </c>
      <c r="AW1764" s="11" t="s">
        <v>31</v>
      </c>
      <c r="AX1764" s="11" t="s">
        <v>76</v>
      </c>
      <c r="AY1764" s="153" t="s">
        <v>156</v>
      </c>
    </row>
    <row r="1765" spans="2:65" s="11" customFormat="1">
      <c r="B1765" s="151"/>
      <c r="D1765" s="152" t="s">
        <v>160</v>
      </c>
      <c r="E1765" s="153" t="s">
        <v>1</v>
      </c>
      <c r="F1765" s="154" t="s">
        <v>3138</v>
      </c>
      <c r="H1765" s="153" t="s">
        <v>1</v>
      </c>
      <c r="I1765" s="155"/>
      <c r="L1765" s="151"/>
      <c r="M1765" s="156"/>
      <c r="T1765" s="157"/>
      <c r="AT1765" s="153" t="s">
        <v>160</v>
      </c>
      <c r="AU1765" s="153" t="s">
        <v>89</v>
      </c>
      <c r="AV1765" s="11" t="s">
        <v>82</v>
      </c>
      <c r="AW1765" s="11" t="s">
        <v>31</v>
      </c>
      <c r="AX1765" s="11" t="s">
        <v>76</v>
      </c>
      <c r="AY1765" s="153" t="s">
        <v>156</v>
      </c>
    </row>
    <row r="1766" spans="2:65" s="11" customFormat="1">
      <c r="B1766" s="151"/>
      <c r="D1766" s="152" t="s">
        <v>160</v>
      </c>
      <c r="E1766" s="153" t="s">
        <v>1</v>
      </c>
      <c r="F1766" s="154" t="s">
        <v>3139</v>
      </c>
      <c r="H1766" s="153" t="s">
        <v>1</v>
      </c>
      <c r="I1766" s="155"/>
      <c r="L1766" s="151"/>
      <c r="M1766" s="156"/>
      <c r="T1766" s="157"/>
      <c r="AT1766" s="153" t="s">
        <v>160</v>
      </c>
      <c r="AU1766" s="153" t="s">
        <v>89</v>
      </c>
      <c r="AV1766" s="11" t="s">
        <v>82</v>
      </c>
      <c r="AW1766" s="11" t="s">
        <v>31</v>
      </c>
      <c r="AX1766" s="11" t="s">
        <v>76</v>
      </c>
      <c r="AY1766" s="153" t="s">
        <v>156</v>
      </c>
    </row>
    <row r="1767" spans="2:65" s="11" customFormat="1">
      <c r="B1767" s="151"/>
      <c r="D1767" s="152" t="s">
        <v>160</v>
      </c>
      <c r="E1767" s="153" t="s">
        <v>1</v>
      </c>
      <c r="F1767" s="154" t="s">
        <v>3140</v>
      </c>
      <c r="H1767" s="153" t="s">
        <v>1</v>
      </c>
      <c r="I1767" s="155"/>
      <c r="L1767" s="151"/>
      <c r="M1767" s="156"/>
      <c r="T1767" s="157"/>
      <c r="AT1767" s="153" t="s">
        <v>160</v>
      </c>
      <c r="AU1767" s="153" t="s">
        <v>89</v>
      </c>
      <c r="AV1767" s="11" t="s">
        <v>82</v>
      </c>
      <c r="AW1767" s="11" t="s">
        <v>31</v>
      </c>
      <c r="AX1767" s="11" t="s">
        <v>76</v>
      </c>
      <c r="AY1767" s="153" t="s">
        <v>156</v>
      </c>
    </row>
    <row r="1768" spans="2:65" s="11" customFormat="1">
      <c r="B1768" s="151"/>
      <c r="D1768" s="152" t="s">
        <v>160</v>
      </c>
      <c r="E1768" s="153" t="s">
        <v>1</v>
      </c>
      <c r="F1768" s="154" t="s">
        <v>3141</v>
      </c>
      <c r="H1768" s="153" t="s">
        <v>1</v>
      </c>
      <c r="I1768" s="155"/>
      <c r="L1768" s="151"/>
      <c r="M1768" s="156"/>
      <c r="T1768" s="157"/>
      <c r="AT1768" s="153" t="s">
        <v>160</v>
      </c>
      <c r="AU1768" s="153" t="s">
        <v>89</v>
      </c>
      <c r="AV1768" s="11" t="s">
        <v>82</v>
      </c>
      <c r="AW1768" s="11" t="s">
        <v>31</v>
      </c>
      <c r="AX1768" s="11" t="s">
        <v>76</v>
      </c>
      <c r="AY1768" s="153" t="s">
        <v>156</v>
      </c>
    </row>
    <row r="1769" spans="2:65" s="11" customFormat="1">
      <c r="B1769" s="151"/>
      <c r="D1769" s="152" t="s">
        <v>160</v>
      </c>
      <c r="E1769" s="153" t="s">
        <v>1</v>
      </c>
      <c r="F1769" s="154" t="s">
        <v>3142</v>
      </c>
      <c r="H1769" s="153" t="s">
        <v>1</v>
      </c>
      <c r="I1769" s="155"/>
      <c r="L1769" s="151"/>
      <c r="M1769" s="156"/>
      <c r="T1769" s="157"/>
      <c r="AT1769" s="153" t="s">
        <v>160</v>
      </c>
      <c r="AU1769" s="153" t="s">
        <v>89</v>
      </c>
      <c r="AV1769" s="11" t="s">
        <v>82</v>
      </c>
      <c r="AW1769" s="11" t="s">
        <v>31</v>
      </c>
      <c r="AX1769" s="11" t="s">
        <v>76</v>
      </c>
      <c r="AY1769" s="153" t="s">
        <v>156</v>
      </c>
    </row>
    <row r="1770" spans="2:65" s="12" customFormat="1" ht="22.5">
      <c r="B1770" s="158"/>
      <c r="D1770" s="152" t="s">
        <v>160</v>
      </c>
      <c r="E1770" s="159" t="s">
        <v>1</v>
      </c>
      <c r="F1770" s="160" t="s">
        <v>3208</v>
      </c>
      <c r="H1770" s="161">
        <v>354.97</v>
      </c>
      <c r="I1770" s="162"/>
      <c r="L1770" s="158"/>
      <c r="M1770" s="163"/>
      <c r="T1770" s="164"/>
      <c r="AT1770" s="159" t="s">
        <v>160</v>
      </c>
      <c r="AU1770" s="159" t="s">
        <v>89</v>
      </c>
      <c r="AV1770" s="12" t="s">
        <v>89</v>
      </c>
      <c r="AW1770" s="12" t="s">
        <v>31</v>
      </c>
      <c r="AX1770" s="12" t="s">
        <v>76</v>
      </c>
      <c r="AY1770" s="159" t="s">
        <v>156</v>
      </c>
    </row>
    <row r="1771" spans="2:65" s="15" customFormat="1">
      <c r="B1771" s="193"/>
      <c r="D1771" s="152" t="s">
        <v>160</v>
      </c>
      <c r="E1771" s="194" t="s">
        <v>3209</v>
      </c>
      <c r="F1771" s="195" t="s">
        <v>3210</v>
      </c>
      <c r="H1771" s="196">
        <v>354.97</v>
      </c>
      <c r="I1771" s="197"/>
      <c r="L1771" s="193"/>
      <c r="M1771" s="198"/>
      <c r="T1771" s="199"/>
      <c r="AT1771" s="194" t="s">
        <v>160</v>
      </c>
      <c r="AU1771" s="194" t="s">
        <v>89</v>
      </c>
      <c r="AV1771" s="15" t="s">
        <v>163</v>
      </c>
      <c r="AW1771" s="15" t="s">
        <v>31</v>
      </c>
      <c r="AX1771" s="15" t="s">
        <v>76</v>
      </c>
      <c r="AY1771" s="194" t="s">
        <v>156</v>
      </c>
    </row>
    <row r="1772" spans="2:65" s="11" customFormat="1">
      <c r="B1772" s="151"/>
      <c r="D1772" s="152" t="s">
        <v>160</v>
      </c>
      <c r="E1772" s="153" t="s">
        <v>1</v>
      </c>
      <c r="F1772" s="154" t="s">
        <v>3148</v>
      </c>
      <c r="H1772" s="153" t="s">
        <v>1</v>
      </c>
      <c r="I1772" s="155"/>
      <c r="L1772" s="151"/>
      <c r="M1772" s="156"/>
      <c r="T1772" s="157"/>
      <c r="AT1772" s="153" t="s">
        <v>160</v>
      </c>
      <c r="AU1772" s="153" t="s">
        <v>89</v>
      </c>
      <c r="AV1772" s="11" t="s">
        <v>82</v>
      </c>
      <c r="AW1772" s="11" t="s">
        <v>31</v>
      </c>
      <c r="AX1772" s="11" t="s">
        <v>76</v>
      </c>
      <c r="AY1772" s="153" t="s">
        <v>156</v>
      </c>
    </row>
    <row r="1773" spans="2:65" s="11" customFormat="1">
      <c r="B1773" s="151"/>
      <c r="D1773" s="152" t="s">
        <v>160</v>
      </c>
      <c r="E1773" s="153" t="s">
        <v>1</v>
      </c>
      <c r="F1773" s="154" t="s">
        <v>3149</v>
      </c>
      <c r="H1773" s="153" t="s">
        <v>1</v>
      </c>
      <c r="I1773" s="155"/>
      <c r="L1773" s="151"/>
      <c r="M1773" s="156"/>
      <c r="T1773" s="157"/>
      <c r="AT1773" s="153" t="s">
        <v>160</v>
      </c>
      <c r="AU1773" s="153" t="s">
        <v>89</v>
      </c>
      <c r="AV1773" s="11" t="s">
        <v>82</v>
      </c>
      <c r="AW1773" s="11" t="s">
        <v>31</v>
      </c>
      <c r="AX1773" s="11" t="s">
        <v>76</v>
      </c>
      <c r="AY1773" s="153" t="s">
        <v>156</v>
      </c>
    </row>
    <row r="1774" spans="2:65" s="11" customFormat="1">
      <c r="B1774" s="151"/>
      <c r="D1774" s="152" t="s">
        <v>160</v>
      </c>
      <c r="E1774" s="153" t="s">
        <v>1</v>
      </c>
      <c r="F1774" s="154" t="s">
        <v>3150</v>
      </c>
      <c r="H1774" s="153" t="s">
        <v>1</v>
      </c>
      <c r="I1774" s="155"/>
      <c r="L1774" s="151"/>
      <c r="M1774" s="156"/>
      <c r="T1774" s="157"/>
      <c r="AT1774" s="153" t="s">
        <v>160</v>
      </c>
      <c r="AU1774" s="153" t="s">
        <v>89</v>
      </c>
      <c r="AV1774" s="11" t="s">
        <v>82</v>
      </c>
      <c r="AW1774" s="11" t="s">
        <v>31</v>
      </c>
      <c r="AX1774" s="11" t="s">
        <v>76</v>
      </c>
      <c r="AY1774" s="153" t="s">
        <v>156</v>
      </c>
    </row>
    <row r="1775" spans="2:65" s="11" customFormat="1">
      <c r="B1775" s="151"/>
      <c r="D1775" s="152" t="s">
        <v>160</v>
      </c>
      <c r="E1775" s="153" t="s">
        <v>1</v>
      </c>
      <c r="F1775" s="154" t="s">
        <v>3151</v>
      </c>
      <c r="H1775" s="153" t="s">
        <v>1</v>
      </c>
      <c r="I1775" s="155"/>
      <c r="L1775" s="151"/>
      <c r="M1775" s="156"/>
      <c r="T1775" s="157"/>
      <c r="AT1775" s="153" t="s">
        <v>160</v>
      </c>
      <c r="AU1775" s="153" t="s">
        <v>89</v>
      </c>
      <c r="AV1775" s="11" t="s">
        <v>82</v>
      </c>
      <c r="AW1775" s="11" t="s">
        <v>31</v>
      </c>
      <c r="AX1775" s="11" t="s">
        <v>76</v>
      </c>
      <c r="AY1775" s="153" t="s">
        <v>156</v>
      </c>
    </row>
    <row r="1776" spans="2:65" s="11" customFormat="1">
      <c r="B1776" s="151"/>
      <c r="D1776" s="152" t="s">
        <v>160</v>
      </c>
      <c r="E1776" s="153" t="s">
        <v>1</v>
      </c>
      <c r="F1776" s="154" t="s">
        <v>3142</v>
      </c>
      <c r="H1776" s="153" t="s">
        <v>1</v>
      </c>
      <c r="I1776" s="155"/>
      <c r="L1776" s="151"/>
      <c r="M1776" s="156"/>
      <c r="T1776" s="157"/>
      <c r="AT1776" s="153" t="s">
        <v>160</v>
      </c>
      <c r="AU1776" s="153" t="s">
        <v>89</v>
      </c>
      <c r="AV1776" s="11" t="s">
        <v>82</v>
      </c>
      <c r="AW1776" s="11" t="s">
        <v>31</v>
      </c>
      <c r="AX1776" s="11" t="s">
        <v>76</v>
      </c>
      <c r="AY1776" s="153" t="s">
        <v>156</v>
      </c>
    </row>
    <row r="1777" spans="2:65" s="12" customFormat="1">
      <c r="B1777" s="158"/>
      <c r="D1777" s="152" t="s">
        <v>160</v>
      </c>
      <c r="E1777" s="159" t="s">
        <v>1</v>
      </c>
      <c r="F1777" s="160" t="s">
        <v>3211</v>
      </c>
      <c r="H1777" s="161">
        <v>18.77</v>
      </c>
      <c r="I1777" s="162"/>
      <c r="L1777" s="158"/>
      <c r="M1777" s="163"/>
      <c r="T1777" s="164"/>
      <c r="AT1777" s="159" t="s">
        <v>160</v>
      </c>
      <c r="AU1777" s="159" t="s">
        <v>89</v>
      </c>
      <c r="AV1777" s="12" t="s">
        <v>89</v>
      </c>
      <c r="AW1777" s="12" t="s">
        <v>31</v>
      </c>
      <c r="AX1777" s="12" t="s">
        <v>76</v>
      </c>
      <c r="AY1777" s="159" t="s">
        <v>156</v>
      </c>
    </row>
    <row r="1778" spans="2:65" s="15" customFormat="1">
      <c r="B1778" s="193"/>
      <c r="D1778" s="152" t="s">
        <v>160</v>
      </c>
      <c r="E1778" s="194" t="s">
        <v>1957</v>
      </c>
      <c r="F1778" s="195" t="s">
        <v>3212</v>
      </c>
      <c r="H1778" s="196">
        <v>18.77</v>
      </c>
      <c r="I1778" s="197"/>
      <c r="L1778" s="193"/>
      <c r="M1778" s="198"/>
      <c r="T1778" s="199"/>
      <c r="AT1778" s="194" t="s">
        <v>160</v>
      </c>
      <c r="AU1778" s="194" t="s">
        <v>89</v>
      </c>
      <c r="AV1778" s="15" t="s">
        <v>163</v>
      </c>
      <c r="AW1778" s="15" t="s">
        <v>31</v>
      </c>
      <c r="AX1778" s="15" t="s">
        <v>76</v>
      </c>
      <c r="AY1778" s="194" t="s">
        <v>156</v>
      </c>
    </row>
    <row r="1779" spans="2:65" s="13" customFormat="1">
      <c r="B1779" s="165"/>
      <c r="D1779" s="152" t="s">
        <v>160</v>
      </c>
      <c r="E1779" s="166" t="s">
        <v>1954</v>
      </c>
      <c r="F1779" s="167" t="s">
        <v>161</v>
      </c>
      <c r="H1779" s="168">
        <v>373.74</v>
      </c>
      <c r="I1779" s="169"/>
      <c r="L1779" s="165"/>
      <c r="M1779" s="170"/>
      <c r="T1779" s="171"/>
      <c r="AT1779" s="166" t="s">
        <v>160</v>
      </c>
      <c r="AU1779" s="166" t="s">
        <v>89</v>
      </c>
      <c r="AV1779" s="13" t="s">
        <v>155</v>
      </c>
      <c r="AW1779" s="13" t="s">
        <v>31</v>
      </c>
      <c r="AX1779" s="13" t="s">
        <v>82</v>
      </c>
      <c r="AY1779" s="166" t="s">
        <v>156</v>
      </c>
    </row>
    <row r="1780" spans="2:65" s="1" customFormat="1" ht="49.15" customHeight="1">
      <c r="B1780" s="136"/>
      <c r="C1780" s="180" t="s">
        <v>3213</v>
      </c>
      <c r="D1780" s="180" t="s">
        <v>263</v>
      </c>
      <c r="E1780" s="181" t="s">
        <v>3170</v>
      </c>
      <c r="F1780" s="182" t="s">
        <v>3171</v>
      </c>
      <c r="G1780" s="183" t="s">
        <v>178</v>
      </c>
      <c r="H1780" s="184">
        <v>393</v>
      </c>
      <c r="I1780" s="185"/>
      <c r="J1780" s="186">
        <v>0</v>
      </c>
      <c r="K1780" s="187"/>
      <c r="L1780" s="188"/>
      <c r="M1780" s="189" t="s">
        <v>1</v>
      </c>
      <c r="N1780" s="190" t="s">
        <v>42</v>
      </c>
      <c r="P1780" s="147">
        <f>O1780*H1780</f>
        <v>0</v>
      </c>
      <c r="Q1780" s="147">
        <v>3.0000000000000001E-3</v>
      </c>
      <c r="R1780" s="147">
        <f>Q1780*H1780</f>
        <v>1.179</v>
      </c>
      <c r="S1780" s="147">
        <v>0</v>
      </c>
      <c r="T1780" s="148">
        <f>S1780*H1780</f>
        <v>0</v>
      </c>
      <c r="AR1780" s="149" t="s">
        <v>664</v>
      </c>
      <c r="AT1780" s="149" t="s">
        <v>263</v>
      </c>
      <c r="AU1780" s="149" t="s">
        <v>89</v>
      </c>
      <c r="AY1780" s="17" t="s">
        <v>156</v>
      </c>
      <c r="BE1780" s="150">
        <f>IF(N1780="základná",J1780,0)</f>
        <v>0</v>
      </c>
      <c r="BF1780" s="150">
        <f>IF(N1780="znížená",J1780,0)</f>
        <v>0</v>
      </c>
      <c r="BG1780" s="150">
        <f>IF(N1780="zákl. prenesená",J1780,0)</f>
        <v>0</v>
      </c>
      <c r="BH1780" s="150">
        <f>IF(N1780="zníž. prenesená",J1780,0)</f>
        <v>0</v>
      </c>
      <c r="BI1780" s="150">
        <f>IF(N1780="nulová",J1780,0)</f>
        <v>0</v>
      </c>
      <c r="BJ1780" s="17" t="s">
        <v>89</v>
      </c>
      <c r="BK1780" s="150">
        <f>ROUND(I1780*H1780,2)</f>
        <v>0</v>
      </c>
      <c r="BL1780" s="17" t="s">
        <v>403</v>
      </c>
      <c r="BM1780" s="149" t="s">
        <v>3214</v>
      </c>
    </row>
    <row r="1781" spans="2:65" s="11" customFormat="1">
      <c r="B1781" s="151"/>
      <c r="D1781" s="152" t="s">
        <v>160</v>
      </c>
      <c r="E1781" s="153" t="s">
        <v>1</v>
      </c>
      <c r="F1781" s="154" t="s">
        <v>3137</v>
      </c>
      <c r="H1781" s="153" t="s">
        <v>1</v>
      </c>
      <c r="I1781" s="155"/>
      <c r="L1781" s="151"/>
      <c r="M1781" s="156"/>
      <c r="T1781" s="157"/>
      <c r="AT1781" s="153" t="s">
        <v>160</v>
      </c>
      <c r="AU1781" s="153" t="s">
        <v>89</v>
      </c>
      <c r="AV1781" s="11" t="s">
        <v>82</v>
      </c>
      <c r="AW1781" s="11" t="s">
        <v>31</v>
      </c>
      <c r="AX1781" s="11" t="s">
        <v>76</v>
      </c>
      <c r="AY1781" s="153" t="s">
        <v>156</v>
      </c>
    </row>
    <row r="1782" spans="2:65" s="11" customFormat="1">
      <c r="B1782" s="151"/>
      <c r="D1782" s="152" t="s">
        <v>160</v>
      </c>
      <c r="E1782" s="153" t="s">
        <v>1</v>
      </c>
      <c r="F1782" s="154" t="s">
        <v>3138</v>
      </c>
      <c r="H1782" s="153" t="s">
        <v>1</v>
      </c>
      <c r="I1782" s="155"/>
      <c r="L1782" s="151"/>
      <c r="M1782" s="156"/>
      <c r="T1782" s="157"/>
      <c r="AT1782" s="153" t="s">
        <v>160</v>
      </c>
      <c r="AU1782" s="153" t="s">
        <v>89</v>
      </c>
      <c r="AV1782" s="11" t="s">
        <v>82</v>
      </c>
      <c r="AW1782" s="11" t="s">
        <v>31</v>
      </c>
      <c r="AX1782" s="11" t="s">
        <v>76</v>
      </c>
      <c r="AY1782" s="153" t="s">
        <v>156</v>
      </c>
    </row>
    <row r="1783" spans="2:65" s="11" customFormat="1" ht="33.75">
      <c r="B1783" s="151"/>
      <c r="D1783" s="152" t="s">
        <v>160</v>
      </c>
      <c r="E1783" s="153" t="s">
        <v>1</v>
      </c>
      <c r="F1783" s="154" t="s">
        <v>3174</v>
      </c>
      <c r="H1783" s="153" t="s">
        <v>1</v>
      </c>
      <c r="I1783" s="155"/>
      <c r="L1783" s="151"/>
      <c r="M1783" s="156"/>
      <c r="T1783" s="157"/>
      <c r="AT1783" s="153" t="s">
        <v>160</v>
      </c>
      <c r="AU1783" s="153" t="s">
        <v>89</v>
      </c>
      <c r="AV1783" s="11" t="s">
        <v>82</v>
      </c>
      <c r="AW1783" s="11" t="s">
        <v>31</v>
      </c>
      <c r="AX1783" s="11" t="s">
        <v>76</v>
      </c>
      <c r="AY1783" s="153" t="s">
        <v>156</v>
      </c>
    </row>
    <row r="1784" spans="2:65" s="11" customFormat="1">
      <c r="B1784" s="151"/>
      <c r="D1784" s="152" t="s">
        <v>160</v>
      </c>
      <c r="E1784" s="153" t="s">
        <v>1</v>
      </c>
      <c r="F1784" s="154" t="s">
        <v>3175</v>
      </c>
      <c r="H1784" s="153" t="s">
        <v>1</v>
      </c>
      <c r="I1784" s="155"/>
      <c r="L1784" s="151"/>
      <c r="M1784" s="156"/>
      <c r="T1784" s="157"/>
      <c r="AT1784" s="153" t="s">
        <v>160</v>
      </c>
      <c r="AU1784" s="153" t="s">
        <v>89</v>
      </c>
      <c r="AV1784" s="11" t="s">
        <v>82</v>
      </c>
      <c r="AW1784" s="11" t="s">
        <v>31</v>
      </c>
      <c r="AX1784" s="11" t="s">
        <v>76</v>
      </c>
      <c r="AY1784" s="153" t="s">
        <v>156</v>
      </c>
    </row>
    <row r="1785" spans="2:65" s="11" customFormat="1">
      <c r="B1785" s="151"/>
      <c r="D1785" s="152" t="s">
        <v>160</v>
      </c>
      <c r="E1785" s="153" t="s">
        <v>1</v>
      </c>
      <c r="F1785" s="154" t="s">
        <v>3176</v>
      </c>
      <c r="H1785" s="153" t="s">
        <v>1</v>
      </c>
      <c r="I1785" s="155"/>
      <c r="L1785" s="151"/>
      <c r="M1785" s="156"/>
      <c r="T1785" s="157"/>
      <c r="AT1785" s="153" t="s">
        <v>160</v>
      </c>
      <c r="AU1785" s="153" t="s">
        <v>89</v>
      </c>
      <c r="AV1785" s="11" t="s">
        <v>82</v>
      </c>
      <c r="AW1785" s="11" t="s">
        <v>31</v>
      </c>
      <c r="AX1785" s="11" t="s">
        <v>76</v>
      </c>
      <c r="AY1785" s="153" t="s">
        <v>156</v>
      </c>
    </row>
    <row r="1786" spans="2:65" s="11" customFormat="1">
      <c r="B1786" s="151"/>
      <c r="D1786" s="152" t="s">
        <v>160</v>
      </c>
      <c r="E1786" s="153" t="s">
        <v>1</v>
      </c>
      <c r="F1786" s="154" t="s">
        <v>3177</v>
      </c>
      <c r="H1786" s="153" t="s">
        <v>1</v>
      </c>
      <c r="I1786" s="155"/>
      <c r="L1786" s="151"/>
      <c r="M1786" s="156"/>
      <c r="T1786" s="157"/>
      <c r="AT1786" s="153" t="s">
        <v>160</v>
      </c>
      <c r="AU1786" s="153" t="s">
        <v>89</v>
      </c>
      <c r="AV1786" s="11" t="s">
        <v>82</v>
      </c>
      <c r="AW1786" s="11" t="s">
        <v>31</v>
      </c>
      <c r="AX1786" s="11" t="s">
        <v>76</v>
      </c>
      <c r="AY1786" s="153" t="s">
        <v>156</v>
      </c>
    </row>
    <row r="1787" spans="2:65" s="11" customFormat="1">
      <c r="B1787" s="151"/>
      <c r="D1787" s="152" t="s">
        <v>160</v>
      </c>
      <c r="E1787" s="153" t="s">
        <v>1</v>
      </c>
      <c r="F1787" s="154" t="s">
        <v>3178</v>
      </c>
      <c r="H1787" s="153" t="s">
        <v>1</v>
      </c>
      <c r="I1787" s="155"/>
      <c r="L1787" s="151"/>
      <c r="M1787" s="156"/>
      <c r="T1787" s="157"/>
      <c r="AT1787" s="153" t="s">
        <v>160</v>
      </c>
      <c r="AU1787" s="153" t="s">
        <v>89</v>
      </c>
      <c r="AV1787" s="11" t="s">
        <v>82</v>
      </c>
      <c r="AW1787" s="11" t="s">
        <v>31</v>
      </c>
      <c r="AX1787" s="11" t="s">
        <v>76</v>
      </c>
      <c r="AY1787" s="153" t="s">
        <v>156</v>
      </c>
    </row>
    <row r="1788" spans="2:65" s="11" customFormat="1">
      <c r="B1788" s="151"/>
      <c r="D1788" s="152" t="s">
        <v>160</v>
      </c>
      <c r="E1788" s="153" t="s">
        <v>1</v>
      </c>
      <c r="F1788" s="154" t="s">
        <v>3179</v>
      </c>
      <c r="H1788" s="153" t="s">
        <v>1</v>
      </c>
      <c r="I1788" s="155"/>
      <c r="L1788" s="151"/>
      <c r="M1788" s="156"/>
      <c r="T1788" s="157"/>
      <c r="AT1788" s="153" t="s">
        <v>160</v>
      </c>
      <c r="AU1788" s="153" t="s">
        <v>89</v>
      </c>
      <c r="AV1788" s="11" t="s">
        <v>82</v>
      </c>
      <c r="AW1788" s="11" t="s">
        <v>31</v>
      </c>
      <c r="AX1788" s="11" t="s">
        <v>76</v>
      </c>
      <c r="AY1788" s="153" t="s">
        <v>156</v>
      </c>
    </row>
    <row r="1789" spans="2:65" s="11" customFormat="1">
      <c r="B1789" s="151"/>
      <c r="D1789" s="152" t="s">
        <v>160</v>
      </c>
      <c r="E1789" s="153" t="s">
        <v>1</v>
      </c>
      <c r="F1789" s="154" t="s">
        <v>3180</v>
      </c>
      <c r="H1789" s="153" t="s">
        <v>1</v>
      </c>
      <c r="I1789" s="155"/>
      <c r="L1789" s="151"/>
      <c r="M1789" s="156"/>
      <c r="T1789" s="157"/>
      <c r="AT1789" s="153" t="s">
        <v>160</v>
      </c>
      <c r="AU1789" s="153" t="s">
        <v>89</v>
      </c>
      <c r="AV1789" s="11" t="s">
        <v>82</v>
      </c>
      <c r="AW1789" s="11" t="s">
        <v>31</v>
      </c>
      <c r="AX1789" s="11" t="s">
        <v>76</v>
      </c>
      <c r="AY1789" s="153" t="s">
        <v>156</v>
      </c>
    </row>
    <row r="1790" spans="2:65" s="12" customFormat="1">
      <c r="B1790" s="158"/>
      <c r="D1790" s="152" t="s">
        <v>160</v>
      </c>
      <c r="E1790" s="159" t="s">
        <v>1</v>
      </c>
      <c r="F1790" s="160" t="s">
        <v>3215</v>
      </c>
      <c r="H1790" s="161">
        <v>392.42700000000002</v>
      </c>
      <c r="I1790" s="162"/>
      <c r="L1790" s="158"/>
      <c r="M1790" s="163"/>
      <c r="T1790" s="164"/>
      <c r="AT1790" s="159" t="s">
        <v>160</v>
      </c>
      <c r="AU1790" s="159" t="s">
        <v>89</v>
      </c>
      <c r="AV1790" s="12" t="s">
        <v>89</v>
      </c>
      <c r="AW1790" s="12" t="s">
        <v>31</v>
      </c>
      <c r="AX1790" s="12" t="s">
        <v>76</v>
      </c>
      <c r="AY1790" s="159" t="s">
        <v>156</v>
      </c>
    </row>
    <row r="1791" spans="2:65" s="12" customFormat="1">
      <c r="B1791" s="158"/>
      <c r="D1791" s="152" t="s">
        <v>160</v>
      </c>
      <c r="E1791" s="159" t="s">
        <v>1</v>
      </c>
      <c r="F1791" s="160" t="s">
        <v>3216</v>
      </c>
      <c r="H1791" s="161">
        <v>0.57299999999999995</v>
      </c>
      <c r="I1791" s="162"/>
      <c r="L1791" s="158"/>
      <c r="M1791" s="163"/>
      <c r="T1791" s="164"/>
      <c r="AT1791" s="159" t="s">
        <v>160</v>
      </c>
      <c r="AU1791" s="159" t="s">
        <v>89</v>
      </c>
      <c r="AV1791" s="12" t="s">
        <v>89</v>
      </c>
      <c r="AW1791" s="12" t="s">
        <v>31</v>
      </c>
      <c r="AX1791" s="12" t="s">
        <v>76</v>
      </c>
      <c r="AY1791" s="159" t="s">
        <v>156</v>
      </c>
    </row>
    <row r="1792" spans="2:65" s="15" customFormat="1">
      <c r="B1792" s="193"/>
      <c r="D1792" s="152" t="s">
        <v>160</v>
      </c>
      <c r="E1792" s="194" t="s">
        <v>1</v>
      </c>
      <c r="F1792" s="195" t="s">
        <v>1695</v>
      </c>
      <c r="H1792" s="196">
        <v>393</v>
      </c>
      <c r="I1792" s="197"/>
      <c r="L1792" s="193"/>
      <c r="M1792" s="198"/>
      <c r="T1792" s="199"/>
      <c r="AT1792" s="194" t="s">
        <v>160</v>
      </c>
      <c r="AU1792" s="194" t="s">
        <v>89</v>
      </c>
      <c r="AV1792" s="15" t="s">
        <v>163</v>
      </c>
      <c r="AW1792" s="15" t="s">
        <v>31</v>
      </c>
      <c r="AX1792" s="15" t="s">
        <v>76</v>
      </c>
      <c r="AY1792" s="194" t="s">
        <v>156</v>
      </c>
    </row>
    <row r="1793" spans="2:65" s="13" customFormat="1">
      <c r="B1793" s="165"/>
      <c r="D1793" s="152" t="s">
        <v>160</v>
      </c>
      <c r="E1793" s="166" t="s">
        <v>1</v>
      </c>
      <c r="F1793" s="167" t="s">
        <v>161</v>
      </c>
      <c r="H1793" s="168">
        <v>393</v>
      </c>
      <c r="I1793" s="169"/>
      <c r="L1793" s="165"/>
      <c r="M1793" s="170"/>
      <c r="T1793" s="171"/>
      <c r="AT1793" s="166" t="s">
        <v>160</v>
      </c>
      <c r="AU1793" s="166" t="s">
        <v>89</v>
      </c>
      <c r="AV1793" s="13" t="s">
        <v>155</v>
      </c>
      <c r="AW1793" s="13" t="s">
        <v>31</v>
      </c>
      <c r="AX1793" s="13" t="s">
        <v>82</v>
      </c>
      <c r="AY1793" s="166" t="s">
        <v>156</v>
      </c>
    </row>
    <row r="1794" spans="2:65" s="1" customFormat="1" ht="24.2" customHeight="1">
      <c r="B1794" s="136"/>
      <c r="C1794" s="137" t="s">
        <v>3217</v>
      </c>
      <c r="D1794" s="137" t="s">
        <v>157</v>
      </c>
      <c r="E1794" s="138" t="s">
        <v>3218</v>
      </c>
      <c r="F1794" s="139" t="s">
        <v>3219</v>
      </c>
      <c r="G1794" s="140" t="s">
        <v>178</v>
      </c>
      <c r="H1794" s="141">
        <v>1042.8599999999999</v>
      </c>
      <c r="I1794" s="142"/>
      <c r="J1794" s="143">
        <v>0</v>
      </c>
      <c r="K1794" s="144"/>
      <c r="L1794" s="32"/>
      <c r="M1794" s="145" t="s">
        <v>1</v>
      </c>
      <c r="N1794" s="146" t="s">
        <v>42</v>
      </c>
      <c r="P1794" s="147">
        <f>O1794*H1794</f>
        <v>0</v>
      </c>
      <c r="Q1794" s="147">
        <v>4.4999999999999997E-3</v>
      </c>
      <c r="R1794" s="147">
        <f>Q1794*H1794</f>
        <v>4.6928699999999992</v>
      </c>
      <c r="S1794" s="147">
        <v>0</v>
      </c>
      <c r="T1794" s="148">
        <f>S1794*H1794</f>
        <v>0</v>
      </c>
      <c r="AR1794" s="149" t="s">
        <v>403</v>
      </c>
      <c r="AT1794" s="149" t="s">
        <v>157</v>
      </c>
      <c r="AU1794" s="149" t="s">
        <v>89</v>
      </c>
      <c r="AY1794" s="17" t="s">
        <v>156</v>
      </c>
      <c r="BE1794" s="150">
        <f>IF(N1794="základná",J1794,0)</f>
        <v>0</v>
      </c>
      <c r="BF1794" s="150">
        <f>IF(N1794="znížená",J1794,0)</f>
        <v>0</v>
      </c>
      <c r="BG1794" s="150">
        <f>IF(N1794="zákl. prenesená",J1794,0)</f>
        <v>0</v>
      </c>
      <c r="BH1794" s="150">
        <f>IF(N1794="zníž. prenesená",J1794,0)</f>
        <v>0</v>
      </c>
      <c r="BI1794" s="150">
        <f>IF(N1794="nulová",J1794,0)</f>
        <v>0</v>
      </c>
      <c r="BJ1794" s="17" t="s">
        <v>89</v>
      </c>
      <c r="BK1794" s="150">
        <f>ROUND(I1794*H1794,2)</f>
        <v>0</v>
      </c>
      <c r="BL1794" s="17" t="s">
        <v>403</v>
      </c>
      <c r="BM1794" s="149" t="s">
        <v>3220</v>
      </c>
    </row>
    <row r="1795" spans="2:65" s="12" customFormat="1">
      <c r="B1795" s="158"/>
      <c r="D1795" s="152" t="s">
        <v>160</v>
      </c>
      <c r="E1795" s="159" t="s">
        <v>1</v>
      </c>
      <c r="F1795" s="160" t="s">
        <v>1833</v>
      </c>
      <c r="H1795" s="161">
        <v>279.47000000000003</v>
      </c>
      <c r="I1795" s="162"/>
      <c r="L1795" s="158"/>
      <c r="M1795" s="163"/>
      <c r="T1795" s="164"/>
      <c r="AT1795" s="159" t="s">
        <v>160</v>
      </c>
      <c r="AU1795" s="159" t="s">
        <v>89</v>
      </c>
      <c r="AV1795" s="12" t="s">
        <v>89</v>
      </c>
      <c r="AW1795" s="12" t="s">
        <v>31</v>
      </c>
      <c r="AX1795" s="12" t="s">
        <v>76</v>
      </c>
      <c r="AY1795" s="159" t="s">
        <v>156</v>
      </c>
    </row>
    <row r="1796" spans="2:65" s="15" customFormat="1">
      <c r="B1796" s="193"/>
      <c r="D1796" s="152" t="s">
        <v>160</v>
      </c>
      <c r="E1796" s="194" t="s">
        <v>1</v>
      </c>
      <c r="F1796" s="195" t="s">
        <v>278</v>
      </c>
      <c r="H1796" s="196">
        <v>279.47000000000003</v>
      </c>
      <c r="I1796" s="197"/>
      <c r="L1796" s="193"/>
      <c r="M1796" s="198"/>
      <c r="T1796" s="199"/>
      <c r="AT1796" s="194" t="s">
        <v>160</v>
      </c>
      <c r="AU1796" s="194" t="s">
        <v>89</v>
      </c>
      <c r="AV1796" s="15" t="s">
        <v>163</v>
      </c>
      <c r="AW1796" s="15" t="s">
        <v>31</v>
      </c>
      <c r="AX1796" s="15" t="s">
        <v>76</v>
      </c>
      <c r="AY1796" s="194" t="s">
        <v>156</v>
      </c>
    </row>
    <row r="1797" spans="2:65" s="12" customFormat="1">
      <c r="B1797" s="158"/>
      <c r="D1797" s="152" t="s">
        <v>160</v>
      </c>
      <c r="E1797" s="159" t="s">
        <v>1</v>
      </c>
      <c r="F1797" s="160" t="s">
        <v>1932</v>
      </c>
      <c r="H1797" s="161">
        <v>389.65</v>
      </c>
      <c r="I1797" s="162"/>
      <c r="L1797" s="158"/>
      <c r="M1797" s="163"/>
      <c r="T1797" s="164"/>
      <c r="AT1797" s="159" t="s">
        <v>160</v>
      </c>
      <c r="AU1797" s="159" t="s">
        <v>89</v>
      </c>
      <c r="AV1797" s="12" t="s">
        <v>89</v>
      </c>
      <c r="AW1797" s="12" t="s">
        <v>31</v>
      </c>
      <c r="AX1797" s="12" t="s">
        <v>76</v>
      </c>
      <c r="AY1797" s="159" t="s">
        <v>156</v>
      </c>
    </row>
    <row r="1798" spans="2:65" s="15" customFormat="1">
      <c r="B1798" s="193"/>
      <c r="D1798" s="152" t="s">
        <v>160</v>
      </c>
      <c r="E1798" s="194" t="s">
        <v>1</v>
      </c>
      <c r="F1798" s="195" t="s">
        <v>278</v>
      </c>
      <c r="H1798" s="196">
        <v>389.65</v>
      </c>
      <c r="I1798" s="197"/>
      <c r="L1798" s="193"/>
      <c r="M1798" s="198"/>
      <c r="T1798" s="199"/>
      <c r="AT1798" s="194" t="s">
        <v>160</v>
      </c>
      <c r="AU1798" s="194" t="s">
        <v>89</v>
      </c>
      <c r="AV1798" s="15" t="s">
        <v>163</v>
      </c>
      <c r="AW1798" s="15" t="s">
        <v>31</v>
      </c>
      <c r="AX1798" s="15" t="s">
        <v>76</v>
      </c>
      <c r="AY1798" s="194" t="s">
        <v>156</v>
      </c>
    </row>
    <row r="1799" spans="2:65" s="12" customFormat="1">
      <c r="B1799" s="158"/>
      <c r="D1799" s="152" t="s">
        <v>160</v>
      </c>
      <c r="E1799" s="159" t="s">
        <v>1</v>
      </c>
      <c r="F1799" s="160" t="s">
        <v>1954</v>
      </c>
      <c r="H1799" s="161">
        <v>373.74</v>
      </c>
      <c r="I1799" s="162"/>
      <c r="L1799" s="158"/>
      <c r="M1799" s="163"/>
      <c r="T1799" s="164"/>
      <c r="AT1799" s="159" t="s">
        <v>160</v>
      </c>
      <c r="AU1799" s="159" t="s">
        <v>89</v>
      </c>
      <c r="AV1799" s="12" t="s">
        <v>89</v>
      </c>
      <c r="AW1799" s="12" t="s">
        <v>31</v>
      </c>
      <c r="AX1799" s="12" t="s">
        <v>76</v>
      </c>
      <c r="AY1799" s="159" t="s">
        <v>156</v>
      </c>
    </row>
    <row r="1800" spans="2:65" s="15" customFormat="1">
      <c r="B1800" s="193"/>
      <c r="D1800" s="152" t="s">
        <v>160</v>
      </c>
      <c r="E1800" s="194" t="s">
        <v>1</v>
      </c>
      <c r="F1800" s="195" t="s">
        <v>278</v>
      </c>
      <c r="H1800" s="196">
        <v>373.74</v>
      </c>
      <c r="I1800" s="197"/>
      <c r="L1800" s="193"/>
      <c r="M1800" s="198"/>
      <c r="T1800" s="199"/>
      <c r="AT1800" s="194" t="s">
        <v>160</v>
      </c>
      <c r="AU1800" s="194" t="s">
        <v>89</v>
      </c>
      <c r="AV1800" s="15" t="s">
        <v>163</v>
      </c>
      <c r="AW1800" s="15" t="s">
        <v>31</v>
      </c>
      <c r="AX1800" s="15" t="s">
        <v>76</v>
      </c>
      <c r="AY1800" s="194" t="s">
        <v>156</v>
      </c>
    </row>
    <row r="1801" spans="2:65" s="13" customFormat="1">
      <c r="B1801" s="165"/>
      <c r="D1801" s="152" t="s">
        <v>160</v>
      </c>
      <c r="E1801" s="166" t="s">
        <v>1</v>
      </c>
      <c r="F1801" s="167" t="s">
        <v>161</v>
      </c>
      <c r="H1801" s="168">
        <v>1042.8600000000001</v>
      </c>
      <c r="I1801" s="169"/>
      <c r="L1801" s="165"/>
      <c r="M1801" s="170"/>
      <c r="T1801" s="171"/>
      <c r="AT1801" s="166" t="s">
        <v>160</v>
      </c>
      <c r="AU1801" s="166" t="s">
        <v>89</v>
      </c>
      <c r="AV1801" s="13" t="s">
        <v>155</v>
      </c>
      <c r="AW1801" s="13" t="s">
        <v>31</v>
      </c>
      <c r="AX1801" s="13" t="s">
        <v>82</v>
      </c>
      <c r="AY1801" s="166" t="s">
        <v>156</v>
      </c>
    </row>
    <row r="1802" spans="2:65" s="1" customFormat="1" ht="24.2" customHeight="1">
      <c r="B1802" s="136"/>
      <c r="C1802" s="137" t="s">
        <v>3221</v>
      </c>
      <c r="D1802" s="137" t="s">
        <v>157</v>
      </c>
      <c r="E1802" s="138" t="s">
        <v>3222</v>
      </c>
      <c r="F1802" s="139" t="s">
        <v>3223</v>
      </c>
      <c r="G1802" s="140" t="s">
        <v>178</v>
      </c>
      <c r="H1802" s="141">
        <v>1042.8599999999999</v>
      </c>
      <c r="I1802" s="142"/>
      <c r="J1802" s="143">
        <v>0</v>
      </c>
      <c r="K1802" s="144"/>
      <c r="L1802" s="32"/>
      <c r="M1802" s="145" t="s">
        <v>1</v>
      </c>
      <c r="N1802" s="146" t="s">
        <v>42</v>
      </c>
      <c r="P1802" s="147">
        <f>O1802*H1802</f>
        <v>0</v>
      </c>
      <c r="Q1802" s="147">
        <v>9.0000000000000006E-5</v>
      </c>
      <c r="R1802" s="147">
        <f>Q1802*H1802</f>
        <v>9.3857399999999994E-2</v>
      </c>
      <c r="S1802" s="147">
        <v>0</v>
      </c>
      <c r="T1802" s="148">
        <f>S1802*H1802</f>
        <v>0</v>
      </c>
      <c r="AR1802" s="149" t="s">
        <v>403</v>
      </c>
      <c r="AT1802" s="149" t="s">
        <v>157</v>
      </c>
      <c r="AU1802" s="149" t="s">
        <v>89</v>
      </c>
      <c r="AY1802" s="17" t="s">
        <v>156</v>
      </c>
      <c r="BE1802" s="150">
        <f>IF(N1802="základná",J1802,0)</f>
        <v>0</v>
      </c>
      <c r="BF1802" s="150">
        <f>IF(N1802="znížená",J1802,0)</f>
        <v>0</v>
      </c>
      <c r="BG1802" s="150">
        <f>IF(N1802="zákl. prenesená",J1802,0)</f>
        <v>0</v>
      </c>
      <c r="BH1802" s="150">
        <f>IF(N1802="zníž. prenesená",J1802,0)</f>
        <v>0</v>
      </c>
      <c r="BI1802" s="150">
        <f>IF(N1802="nulová",J1802,0)</f>
        <v>0</v>
      </c>
      <c r="BJ1802" s="17" t="s">
        <v>89</v>
      </c>
      <c r="BK1802" s="150">
        <f>ROUND(I1802*H1802,2)</f>
        <v>0</v>
      </c>
      <c r="BL1802" s="17" t="s">
        <v>403</v>
      </c>
      <c r="BM1802" s="149" t="s">
        <v>3224</v>
      </c>
    </row>
    <row r="1803" spans="2:65" s="12" customFormat="1">
      <c r="B1803" s="158"/>
      <c r="D1803" s="152" t="s">
        <v>160</v>
      </c>
      <c r="E1803" s="159" t="s">
        <v>1</v>
      </c>
      <c r="F1803" s="160" t="s">
        <v>1833</v>
      </c>
      <c r="H1803" s="161">
        <v>279.47000000000003</v>
      </c>
      <c r="I1803" s="162"/>
      <c r="L1803" s="158"/>
      <c r="M1803" s="163"/>
      <c r="T1803" s="164"/>
      <c r="AT1803" s="159" t="s">
        <v>160</v>
      </c>
      <c r="AU1803" s="159" t="s">
        <v>89</v>
      </c>
      <c r="AV1803" s="12" t="s">
        <v>89</v>
      </c>
      <c r="AW1803" s="12" t="s">
        <v>31</v>
      </c>
      <c r="AX1803" s="12" t="s">
        <v>76</v>
      </c>
      <c r="AY1803" s="159" t="s">
        <v>156</v>
      </c>
    </row>
    <row r="1804" spans="2:65" s="15" customFormat="1">
      <c r="B1804" s="193"/>
      <c r="D1804" s="152" t="s">
        <v>160</v>
      </c>
      <c r="E1804" s="194" t="s">
        <v>1</v>
      </c>
      <c r="F1804" s="195" t="s">
        <v>278</v>
      </c>
      <c r="H1804" s="196">
        <v>279.47000000000003</v>
      </c>
      <c r="I1804" s="197"/>
      <c r="L1804" s="193"/>
      <c r="M1804" s="198"/>
      <c r="T1804" s="199"/>
      <c r="AT1804" s="194" t="s">
        <v>160</v>
      </c>
      <c r="AU1804" s="194" t="s">
        <v>89</v>
      </c>
      <c r="AV1804" s="15" t="s">
        <v>163</v>
      </c>
      <c r="AW1804" s="15" t="s">
        <v>31</v>
      </c>
      <c r="AX1804" s="15" t="s">
        <v>76</v>
      </c>
      <c r="AY1804" s="194" t="s">
        <v>156</v>
      </c>
    </row>
    <row r="1805" spans="2:65" s="12" customFormat="1">
      <c r="B1805" s="158"/>
      <c r="D1805" s="152" t="s">
        <v>160</v>
      </c>
      <c r="E1805" s="159" t="s">
        <v>1</v>
      </c>
      <c r="F1805" s="160" t="s">
        <v>1932</v>
      </c>
      <c r="H1805" s="161">
        <v>389.65</v>
      </c>
      <c r="I1805" s="162"/>
      <c r="L1805" s="158"/>
      <c r="M1805" s="163"/>
      <c r="T1805" s="164"/>
      <c r="AT1805" s="159" t="s">
        <v>160</v>
      </c>
      <c r="AU1805" s="159" t="s">
        <v>89</v>
      </c>
      <c r="AV1805" s="12" t="s">
        <v>89</v>
      </c>
      <c r="AW1805" s="12" t="s">
        <v>31</v>
      </c>
      <c r="AX1805" s="12" t="s">
        <v>76</v>
      </c>
      <c r="AY1805" s="159" t="s">
        <v>156</v>
      </c>
    </row>
    <row r="1806" spans="2:65" s="15" customFormat="1">
      <c r="B1806" s="193"/>
      <c r="D1806" s="152" t="s">
        <v>160</v>
      </c>
      <c r="E1806" s="194" t="s">
        <v>1</v>
      </c>
      <c r="F1806" s="195" t="s">
        <v>278</v>
      </c>
      <c r="H1806" s="196">
        <v>389.65</v>
      </c>
      <c r="I1806" s="197"/>
      <c r="L1806" s="193"/>
      <c r="M1806" s="198"/>
      <c r="T1806" s="199"/>
      <c r="AT1806" s="194" t="s">
        <v>160</v>
      </c>
      <c r="AU1806" s="194" t="s">
        <v>89</v>
      </c>
      <c r="AV1806" s="15" t="s">
        <v>163</v>
      </c>
      <c r="AW1806" s="15" t="s">
        <v>31</v>
      </c>
      <c r="AX1806" s="15" t="s">
        <v>76</v>
      </c>
      <c r="AY1806" s="194" t="s">
        <v>156</v>
      </c>
    </row>
    <row r="1807" spans="2:65" s="12" customFormat="1">
      <c r="B1807" s="158"/>
      <c r="D1807" s="152" t="s">
        <v>160</v>
      </c>
      <c r="E1807" s="159" t="s">
        <v>1</v>
      </c>
      <c r="F1807" s="160" t="s">
        <v>1954</v>
      </c>
      <c r="H1807" s="161">
        <v>373.74</v>
      </c>
      <c r="I1807" s="162"/>
      <c r="L1807" s="158"/>
      <c r="M1807" s="163"/>
      <c r="T1807" s="164"/>
      <c r="AT1807" s="159" t="s">
        <v>160</v>
      </c>
      <c r="AU1807" s="159" t="s">
        <v>89</v>
      </c>
      <c r="AV1807" s="12" t="s">
        <v>89</v>
      </c>
      <c r="AW1807" s="12" t="s">
        <v>31</v>
      </c>
      <c r="AX1807" s="12" t="s">
        <v>76</v>
      </c>
      <c r="AY1807" s="159" t="s">
        <v>156</v>
      </c>
    </row>
    <row r="1808" spans="2:65" s="15" customFormat="1">
      <c r="B1808" s="193"/>
      <c r="D1808" s="152" t="s">
        <v>160</v>
      </c>
      <c r="E1808" s="194" t="s">
        <v>1</v>
      </c>
      <c r="F1808" s="195" t="s">
        <v>278</v>
      </c>
      <c r="H1808" s="196">
        <v>373.74</v>
      </c>
      <c r="I1808" s="197"/>
      <c r="L1808" s="193"/>
      <c r="M1808" s="198"/>
      <c r="T1808" s="199"/>
      <c r="AT1808" s="194" t="s">
        <v>160</v>
      </c>
      <c r="AU1808" s="194" t="s">
        <v>89</v>
      </c>
      <c r="AV1808" s="15" t="s">
        <v>163</v>
      </c>
      <c r="AW1808" s="15" t="s">
        <v>31</v>
      </c>
      <c r="AX1808" s="15" t="s">
        <v>76</v>
      </c>
      <c r="AY1808" s="194" t="s">
        <v>156</v>
      </c>
    </row>
    <row r="1809" spans="2:65" s="13" customFormat="1">
      <c r="B1809" s="165"/>
      <c r="D1809" s="152" t="s">
        <v>160</v>
      </c>
      <c r="E1809" s="166" t="s">
        <v>1</v>
      </c>
      <c r="F1809" s="167" t="s">
        <v>161</v>
      </c>
      <c r="H1809" s="168">
        <v>1042.8599999999999</v>
      </c>
      <c r="I1809" s="169"/>
      <c r="L1809" s="165"/>
      <c r="M1809" s="170"/>
      <c r="T1809" s="171"/>
      <c r="AT1809" s="166" t="s">
        <v>160</v>
      </c>
      <c r="AU1809" s="166" t="s">
        <v>89</v>
      </c>
      <c r="AV1809" s="13" t="s">
        <v>155</v>
      </c>
      <c r="AW1809" s="13" t="s">
        <v>31</v>
      </c>
      <c r="AX1809" s="13" t="s">
        <v>82</v>
      </c>
      <c r="AY1809" s="166" t="s">
        <v>156</v>
      </c>
    </row>
    <row r="1810" spans="2:65" s="1" customFormat="1" ht="21.75" customHeight="1">
      <c r="B1810" s="136"/>
      <c r="C1810" s="137" t="s">
        <v>3225</v>
      </c>
      <c r="D1810" s="137" t="s">
        <v>157</v>
      </c>
      <c r="E1810" s="138" t="s">
        <v>3226</v>
      </c>
      <c r="F1810" s="139" t="s">
        <v>3227</v>
      </c>
      <c r="G1810" s="140" t="s">
        <v>178</v>
      </c>
      <c r="H1810" s="141">
        <v>1042.8599999999999</v>
      </c>
      <c r="I1810" s="142"/>
      <c r="J1810" s="143">
        <v>0</v>
      </c>
      <c r="K1810" s="144"/>
      <c r="L1810" s="32"/>
      <c r="M1810" s="145" t="s">
        <v>1</v>
      </c>
      <c r="N1810" s="146" t="s">
        <v>42</v>
      </c>
      <c r="P1810" s="147">
        <f>O1810*H1810</f>
        <v>0</v>
      </c>
      <c r="Q1810" s="147">
        <v>0</v>
      </c>
      <c r="R1810" s="147">
        <f>Q1810*H1810</f>
        <v>0</v>
      </c>
      <c r="S1810" s="147">
        <v>0</v>
      </c>
      <c r="T1810" s="148">
        <f>S1810*H1810</f>
        <v>0</v>
      </c>
      <c r="AR1810" s="149" t="s">
        <v>403</v>
      </c>
      <c r="AT1810" s="149" t="s">
        <v>157</v>
      </c>
      <c r="AU1810" s="149" t="s">
        <v>89</v>
      </c>
      <c r="AY1810" s="17" t="s">
        <v>156</v>
      </c>
      <c r="BE1810" s="150">
        <f>IF(N1810="základná",J1810,0)</f>
        <v>0</v>
      </c>
      <c r="BF1810" s="150">
        <f>IF(N1810="znížená",J1810,0)</f>
        <v>0</v>
      </c>
      <c r="BG1810" s="150">
        <f>IF(N1810="zákl. prenesená",J1810,0)</f>
        <v>0</v>
      </c>
      <c r="BH1810" s="150">
        <f>IF(N1810="zníž. prenesená",J1810,0)</f>
        <v>0</v>
      </c>
      <c r="BI1810" s="150">
        <f>IF(N1810="nulová",J1810,0)</f>
        <v>0</v>
      </c>
      <c r="BJ1810" s="17" t="s">
        <v>89</v>
      </c>
      <c r="BK1810" s="150">
        <f>ROUND(I1810*H1810,2)</f>
        <v>0</v>
      </c>
      <c r="BL1810" s="17" t="s">
        <v>403</v>
      </c>
      <c r="BM1810" s="149" t="s">
        <v>3228</v>
      </c>
    </row>
    <row r="1811" spans="2:65" s="12" customFormat="1">
      <c r="B1811" s="158"/>
      <c r="D1811" s="152" t="s">
        <v>160</v>
      </c>
      <c r="E1811" s="159" t="s">
        <v>1</v>
      </c>
      <c r="F1811" s="160" t="s">
        <v>1833</v>
      </c>
      <c r="H1811" s="161">
        <v>279.47000000000003</v>
      </c>
      <c r="I1811" s="162"/>
      <c r="L1811" s="158"/>
      <c r="M1811" s="163"/>
      <c r="T1811" s="164"/>
      <c r="AT1811" s="159" t="s">
        <v>160</v>
      </c>
      <c r="AU1811" s="159" t="s">
        <v>89</v>
      </c>
      <c r="AV1811" s="12" t="s">
        <v>89</v>
      </c>
      <c r="AW1811" s="12" t="s">
        <v>31</v>
      </c>
      <c r="AX1811" s="12" t="s">
        <v>76</v>
      </c>
      <c r="AY1811" s="159" t="s">
        <v>156</v>
      </c>
    </row>
    <row r="1812" spans="2:65" s="15" customFormat="1">
      <c r="B1812" s="193"/>
      <c r="D1812" s="152" t="s">
        <v>160</v>
      </c>
      <c r="E1812" s="194" t="s">
        <v>1</v>
      </c>
      <c r="F1812" s="195" t="s">
        <v>278</v>
      </c>
      <c r="H1812" s="196">
        <v>279.47000000000003</v>
      </c>
      <c r="I1812" s="197"/>
      <c r="L1812" s="193"/>
      <c r="M1812" s="198"/>
      <c r="T1812" s="199"/>
      <c r="AT1812" s="194" t="s">
        <v>160</v>
      </c>
      <c r="AU1812" s="194" t="s">
        <v>89</v>
      </c>
      <c r="AV1812" s="15" t="s">
        <v>163</v>
      </c>
      <c r="AW1812" s="15" t="s">
        <v>31</v>
      </c>
      <c r="AX1812" s="15" t="s">
        <v>76</v>
      </c>
      <c r="AY1812" s="194" t="s">
        <v>156</v>
      </c>
    </row>
    <row r="1813" spans="2:65" s="12" customFormat="1">
      <c r="B1813" s="158"/>
      <c r="D1813" s="152" t="s">
        <v>160</v>
      </c>
      <c r="E1813" s="159" t="s">
        <v>1</v>
      </c>
      <c r="F1813" s="160" t="s">
        <v>1932</v>
      </c>
      <c r="H1813" s="161">
        <v>389.65</v>
      </c>
      <c r="I1813" s="162"/>
      <c r="L1813" s="158"/>
      <c r="M1813" s="163"/>
      <c r="T1813" s="164"/>
      <c r="AT1813" s="159" t="s">
        <v>160</v>
      </c>
      <c r="AU1813" s="159" t="s">
        <v>89</v>
      </c>
      <c r="AV1813" s="12" t="s">
        <v>89</v>
      </c>
      <c r="AW1813" s="12" t="s">
        <v>31</v>
      </c>
      <c r="AX1813" s="12" t="s">
        <v>76</v>
      </c>
      <c r="AY1813" s="159" t="s">
        <v>156</v>
      </c>
    </row>
    <row r="1814" spans="2:65" s="15" customFormat="1">
      <c r="B1814" s="193"/>
      <c r="D1814" s="152" t="s">
        <v>160</v>
      </c>
      <c r="E1814" s="194" t="s">
        <v>1</v>
      </c>
      <c r="F1814" s="195" t="s">
        <v>278</v>
      </c>
      <c r="H1814" s="196">
        <v>389.65</v>
      </c>
      <c r="I1814" s="197"/>
      <c r="L1814" s="193"/>
      <c r="M1814" s="198"/>
      <c r="T1814" s="199"/>
      <c r="AT1814" s="194" t="s">
        <v>160</v>
      </c>
      <c r="AU1814" s="194" t="s">
        <v>89</v>
      </c>
      <c r="AV1814" s="15" t="s">
        <v>163</v>
      </c>
      <c r="AW1814" s="15" t="s">
        <v>31</v>
      </c>
      <c r="AX1814" s="15" t="s">
        <v>76</v>
      </c>
      <c r="AY1814" s="194" t="s">
        <v>156</v>
      </c>
    </row>
    <row r="1815" spans="2:65" s="12" customFormat="1">
      <c r="B1815" s="158"/>
      <c r="D1815" s="152" t="s">
        <v>160</v>
      </c>
      <c r="E1815" s="159" t="s">
        <v>1</v>
      </c>
      <c r="F1815" s="160" t="s">
        <v>1954</v>
      </c>
      <c r="H1815" s="161">
        <v>373.74</v>
      </c>
      <c r="I1815" s="162"/>
      <c r="L1815" s="158"/>
      <c r="M1815" s="163"/>
      <c r="T1815" s="164"/>
      <c r="AT1815" s="159" t="s">
        <v>160</v>
      </c>
      <c r="AU1815" s="159" t="s">
        <v>89</v>
      </c>
      <c r="AV1815" s="12" t="s">
        <v>89</v>
      </c>
      <c r="AW1815" s="12" t="s">
        <v>31</v>
      </c>
      <c r="AX1815" s="12" t="s">
        <v>76</v>
      </c>
      <c r="AY1815" s="159" t="s">
        <v>156</v>
      </c>
    </row>
    <row r="1816" spans="2:65" s="15" customFormat="1">
      <c r="B1816" s="193"/>
      <c r="D1816" s="152" t="s">
        <v>160</v>
      </c>
      <c r="E1816" s="194" t="s">
        <v>1</v>
      </c>
      <c r="F1816" s="195" t="s">
        <v>278</v>
      </c>
      <c r="H1816" s="196">
        <v>373.74</v>
      </c>
      <c r="I1816" s="197"/>
      <c r="L1816" s="193"/>
      <c r="M1816" s="198"/>
      <c r="T1816" s="199"/>
      <c r="AT1816" s="194" t="s">
        <v>160</v>
      </c>
      <c r="AU1816" s="194" t="s">
        <v>89</v>
      </c>
      <c r="AV1816" s="15" t="s">
        <v>163</v>
      </c>
      <c r="AW1816" s="15" t="s">
        <v>31</v>
      </c>
      <c r="AX1816" s="15" t="s">
        <v>76</v>
      </c>
      <c r="AY1816" s="194" t="s">
        <v>156</v>
      </c>
    </row>
    <row r="1817" spans="2:65" s="13" customFormat="1">
      <c r="B1817" s="165"/>
      <c r="D1817" s="152" t="s">
        <v>160</v>
      </c>
      <c r="E1817" s="166" t="s">
        <v>1</v>
      </c>
      <c r="F1817" s="167" t="s">
        <v>161</v>
      </c>
      <c r="H1817" s="168">
        <v>1042.8599999999999</v>
      </c>
      <c r="I1817" s="169"/>
      <c r="L1817" s="165"/>
      <c r="M1817" s="170"/>
      <c r="T1817" s="171"/>
      <c r="AT1817" s="166" t="s">
        <v>160</v>
      </c>
      <c r="AU1817" s="166" t="s">
        <v>89</v>
      </c>
      <c r="AV1817" s="13" t="s">
        <v>155</v>
      </c>
      <c r="AW1817" s="13" t="s">
        <v>31</v>
      </c>
      <c r="AX1817" s="13" t="s">
        <v>82</v>
      </c>
      <c r="AY1817" s="166" t="s">
        <v>156</v>
      </c>
    </row>
    <row r="1818" spans="2:65" s="1" customFormat="1" ht="24.2" customHeight="1">
      <c r="B1818" s="136"/>
      <c r="C1818" s="137" t="s">
        <v>3229</v>
      </c>
      <c r="D1818" s="137" t="s">
        <v>157</v>
      </c>
      <c r="E1818" s="138" t="s">
        <v>3230</v>
      </c>
      <c r="F1818" s="139" t="s">
        <v>3231</v>
      </c>
      <c r="G1818" s="140" t="s">
        <v>396</v>
      </c>
      <c r="H1818" s="141">
        <v>971.84799999999996</v>
      </c>
      <c r="I1818" s="142"/>
      <c r="J1818" s="143">
        <v>0</v>
      </c>
      <c r="K1818" s="144"/>
      <c r="L1818" s="32"/>
      <c r="M1818" s="145" t="s">
        <v>1</v>
      </c>
      <c r="N1818" s="146" t="s">
        <v>42</v>
      </c>
      <c r="P1818" s="147">
        <f>O1818*H1818</f>
        <v>0</v>
      </c>
      <c r="Q1818" s="147">
        <v>4.0000000000000003E-5</v>
      </c>
      <c r="R1818" s="147">
        <f>Q1818*H1818</f>
        <v>3.8873919999999999E-2</v>
      </c>
      <c r="S1818" s="147">
        <v>0</v>
      </c>
      <c r="T1818" s="148">
        <f>S1818*H1818</f>
        <v>0</v>
      </c>
      <c r="AR1818" s="149" t="s">
        <v>403</v>
      </c>
      <c r="AT1818" s="149" t="s">
        <v>157</v>
      </c>
      <c r="AU1818" s="149" t="s">
        <v>89</v>
      </c>
      <c r="AY1818" s="17" t="s">
        <v>156</v>
      </c>
      <c r="BE1818" s="150">
        <f>IF(N1818="základná",J1818,0)</f>
        <v>0</v>
      </c>
      <c r="BF1818" s="150">
        <f>IF(N1818="znížená",J1818,0)</f>
        <v>0</v>
      </c>
      <c r="BG1818" s="150">
        <f>IF(N1818="zákl. prenesená",J1818,0)</f>
        <v>0</v>
      </c>
      <c r="BH1818" s="150">
        <f>IF(N1818="zníž. prenesená",J1818,0)</f>
        <v>0</v>
      </c>
      <c r="BI1818" s="150">
        <f>IF(N1818="nulová",J1818,0)</f>
        <v>0</v>
      </c>
      <c r="BJ1818" s="17" t="s">
        <v>89</v>
      </c>
      <c r="BK1818" s="150">
        <f>ROUND(I1818*H1818,2)</f>
        <v>0</v>
      </c>
      <c r="BL1818" s="17" t="s">
        <v>403</v>
      </c>
      <c r="BM1818" s="149" t="s">
        <v>3232</v>
      </c>
    </row>
    <row r="1819" spans="2:65" s="11" customFormat="1">
      <c r="B1819" s="151"/>
      <c r="D1819" s="152" t="s">
        <v>160</v>
      </c>
      <c r="E1819" s="153" t="s">
        <v>1</v>
      </c>
      <c r="F1819" s="154" t="s">
        <v>3233</v>
      </c>
      <c r="H1819" s="153" t="s">
        <v>1</v>
      </c>
      <c r="I1819" s="155"/>
      <c r="L1819" s="151"/>
      <c r="M1819" s="156"/>
      <c r="T1819" s="157"/>
      <c r="AT1819" s="153" t="s">
        <v>160</v>
      </c>
      <c r="AU1819" s="153" t="s">
        <v>89</v>
      </c>
      <c r="AV1819" s="11" t="s">
        <v>82</v>
      </c>
      <c r="AW1819" s="11" t="s">
        <v>31</v>
      </c>
      <c r="AX1819" s="11" t="s">
        <v>76</v>
      </c>
      <c r="AY1819" s="153" t="s">
        <v>156</v>
      </c>
    </row>
    <row r="1820" spans="2:65" s="11" customFormat="1" ht="22.5">
      <c r="B1820" s="151"/>
      <c r="D1820" s="152" t="s">
        <v>160</v>
      </c>
      <c r="E1820" s="153" t="s">
        <v>1</v>
      </c>
      <c r="F1820" s="154" t="s">
        <v>3234</v>
      </c>
      <c r="H1820" s="153" t="s">
        <v>1</v>
      </c>
      <c r="I1820" s="155"/>
      <c r="L1820" s="151"/>
      <c r="M1820" s="156"/>
      <c r="T1820" s="157"/>
      <c r="AT1820" s="153" t="s">
        <v>160</v>
      </c>
      <c r="AU1820" s="153" t="s">
        <v>89</v>
      </c>
      <c r="AV1820" s="11" t="s">
        <v>82</v>
      </c>
      <c r="AW1820" s="11" t="s">
        <v>31</v>
      </c>
      <c r="AX1820" s="11" t="s">
        <v>76</v>
      </c>
      <c r="AY1820" s="153" t="s">
        <v>156</v>
      </c>
    </row>
    <row r="1821" spans="2:65" s="11" customFormat="1">
      <c r="B1821" s="151"/>
      <c r="D1821" s="152" t="s">
        <v>160</v>
      </c>
      <c r="E1821" s="153" t="s">
        <v>1</v>
      </c>
      <c r="F1821" s="154" t="s">
        <v>3235</v>
      </c>
      <c r="H1821" s="153" t="s">
        <v>1</v>
      </c>
      <c r="I1821" s="155"/>
      <c r="L1821" s="151"/>
      <c r="M1821" s="156"/>
      <c r="T1821" s="157"/>
      <c r="AT1821" s="153" t="s">
        <v>160</v>
      </c>
      <c r="AU1821" s="153" t="s">
        <v>89</v>
      </c>
      <c r="AV1821" s="11" t="s">
        <v>82</v>
      </c>
      <c r="AW1821" s="11" t="s">
        <v>31</v>
      </c>
      <c r="AX1821" s="11" t="s">
        <v>76</v>
      </c>
      <c r="AY1821" s="153" t="s">
        <v>156</v>
      </c>
    </row>
    <row r="1822" spans="2:65" s="12" customFormat="1" ht="22.5">
      <c r="B1822" s="158"/>
      <c r="D1822" s="152" t="s">
        <v>160</v>
      </c>
      <c r="E1822" s="159" t="s">
        <v>1</v>
      </c>
      <c r="F1822" s="160" t="s">
        <v>3236</v>
      </c>
      <c r="H1822" s="161">
        <v>0</v>
      </c>
      <c r="I1822" s="162"/>
      <c r="L1822" s="158"/>
      <c r="M1822" s="163"/>
      <c r="T1822" s="164"/>
      <c r="AT1822" s="159" t="s">
        <v>160</v>
      </c>
      <c r="AU1822" s="159" t="s">
        <v>89</v>
      </c>
      <c r="AV1822" s="12" t="s">
        <v>89</v>
      </c>
      <c r="AW1822" s="12" t="s">
        <v>31</v>
      </c>
      <c r="AX1822" s="12" t="s">
        <v>76</v>
      </c>
      <c r="AY1822" s="159" t="s">
        <v>156</v>
      </c>
    </row>
    <row r="1823" spans="2:65" s="12" customFormat="1">
      <c r="B1823" s="158"/>
      <c r="D1823" s="152" t="s">
        <v>160</v>
      </c>
      <c r="E1823" s="159" t="s">
        <v>1</v>
      </c>
      <c r="F1823" s="160" t="s">
        <v>3237</v>
      </c>
      <c r="H1823" s="161">
        <v>18.899999999999999</v>
      </c>
      <c r="I1823" s="162"/>
      <c r="L1823" s="158"/>
      <c r="M1823" s="163"/>
      <c r="T1823" s="164"/>
      <c r="AT1823" s="159" t="s">
        <v>160</v>
      </c>
      <c r="AU1823" s="159" t="s">
        <v>89</v>
      </c>
      <c r="AV1823" s="12" t="s">
        <v>89</v>
      </c>
      <c r="AW1823" s="12" t="s">
        <v>31</v>
      </c>
      <c r="AX1823" s="12" t="s">
        <v>76</v>
      </c>
      <c r="AY1823" s="159" t="s">
        <v>156</v>
      </c>
    </row>
    <row r="1824" spans="2:65" s="12" customFormat="1">
      <c r="B1824" s="158"/>
      <c r="D1824" s="152" t="s">
        <v>160</v>
      </c>
      <c r="E1824" s="159" t="s">
        <v>1</v>
      </c>
      <c r="F1824" s="160" t="s">
        <v>3238</v>
      </c>
      <c r="H1824" s="161">
        <v>-2.1</v>
      </c>
      <c r="I1824" s="162"/>
      <c r="L1824" s="158"/>
      <c r="M1824" s="163"/>
      <c r="T1824" s="164"/>
      <c r="AT1824" s="159" t="s">
        <v>160</v>
      </c>
      <c r="AU1824" s="159" t="s">
        <v>89</v>
      </c>
      <c r="AV1824" s="12" t="s">
        <v>89</v>
      </c>
      <c r="AW1824" s="12" t="s">
        <v>31</v>
      </c>
      <c r="AX1824" s="12" t="s">
        <v>76</v>
      </c>
      <c r="AY1824" s="159" t="s">
        <v>156</v>
      </c>
    </row>
    <row r="1825" spans="2:51" s="12" customFormat="1">
      <c r="B1825" s="158"/>
      <c r="D1825" s="152" t="s">
        <v>160</v>
      </c>
      <c r="E1825" s="159" t="s">
        <v>1</v>
      </c>
      <c r="F1825" s="160" t="s">
        <v>3239</v>
      </c>
      <c r="H1825" s="161">
        <v>16.649999999999999</v>
      </c>
      <c r="I1825" s="162"/>
      <c r="L1825" s="158"/>
      <c r="M1825" s="163"/>
      <c r="T1825" s="164"/>
      <c r="AT1825" s="159" t="s">
        <v>160</v>
      </c>
      <c r="AU1825" s="159" t="s">
        <v>89</v>
      </c>
      <c r="AV1825" s="12" t="s">
        <v>89</v>
      </c>
      <c r="AW1825" s="12" t="s">
        <v>31</v>
      </c>
      <c r="AX1825" s="12" t="s">
        <v>76</v>
      </c>
      <c r="AY1825" s="159" t="s">
        <v>156</v>
      </c>
    </row>
    <row r="1826" spans="2:51" s="12" customFormat="1">
      <c r="B1826" s="158"/>
      <c r="D1826" s="152" t="s">
        <v>160</v>
      </c>
      <c r="E1826" s="159" t="s">
        <v>1</v>
      </c>
      <c r="F1826" s="160" t="s">
        <v>3240</v>
      </c>
      <c r="H1826" s="161">
        <v>17.3</v>
      </c>
      <c r="I1826" s="162"/>
      <c r="L1826" s="158"/>
      <c r="M1826" s="163"/>
      <c r="T1826" s="164"/>
      <c r="AT1826" s="159" t="s">
        <v>160</v>
      </c>
      <c r="AU1826" s="159" t="s">
        <v>89</v>
      </c>
      <c r="AV1826" s="12" t="s">
        <v>89</v>
      </c>
      <c r="AW1826" s="12" t="s">
        <v>31</v>
      </c>
      <c r="AX1826" s="12" t="s">
        <v>76</v>
      </c>
      <c r="AY1826" s="159" t="s">
        <v>156</v>
      </c>
    </row>
    <row r="1827" spans="2:51" s="12" customFormat="1">
      <c r="B1827" s="158"/>
      <c r="D1827" s="152" t="s">
        <v>160</v>
      </c>
      <c r="E1827" s="159" t="s">
        <v>1</v>
      </c>
      <c r="F1827" s="160" t="s">
        <v>3241</v>
      </c>
      <c r="H1827" s="161">
        <v>17.2</v>
      </c>
      <c r="I1827" s="162"/>
      <c r="L1827" s="158"/>
      <c r="M1827" s="163"/>
      <c r="T1827" s="164"/>
      <c r="AT1827" s="159" t="s">
        <v>160</v>
      </c>
      <c r="AU1827" s="159" t="s">
        <v>89</v>
      </c>
      <c r="AV1827" s="12" t="s">
        <v>89</v>
      </c>
      <c r="AW1827" s="12" t="s">
        <v>31</v>
      </c>
      <c r="AX1827" s="12" t="s">
        <v>76</v>
      </c>
      <c r="AY1827" s="159" t="s">
        <v>156</v>
      </c>
    </row>
    <row r="1828" spans="2:51" s="12" customFormat="1">
      <c r="B1828" s="158"/>
      <c r="D1828" s="152" t="s">
        <v>160</v>
      </c>
      <c r="E1828" s="159" t="s">
        <v>1</v>
      </c>
      <c r="F1828" s="160" t="s">
        <v>3242</v>
      </c>
      <c r="H1828" s="161">
        <v>7.3</v>
      </c>
      <c r="I1828" s="162"/>
      <c r="L1828" s="158"/>
      <c r="M1828" s="163"/>
      <c r="T1828" s="164"/>
      <c r="AT1828" s="159" t="s">
        <v>160</v>
      </c>
      <c r="AU1828" s="159" t="s">
        <v>89</v>
      </c>
      <c r="AV1828" s="12" t="s">
        <v>89</v>
      </c>
      <c r="AW1828" s="12" t="s">
        <v>31</v>
      </c>
      <c r="AX1828" s="12" t="s">
        <v>76</v>
      </c>
      <c r="AY1828" s="159" t="s">
        <v>156</v>
      </c>
    </row>
    <row r="1829" spans="2:51" s="12" customFormat="1">
      <c r="B1829" s="158"/>
      <c r="D1829" s="152" t="s">
        <v>160</v>
      </c>
      <c r="E1829" s="159" t="s">
        <v>1</v>
      </c>
      <c r="F1829" s="160" t="s">
        <v>3243</v>
      </c>
      <c r="H1829" s="161">
        <v>13.55</v>
      </c>
      <c r="I1829" s="162"/>
      <c r="L1829" s="158"/>
      <c r="M1829" s="163"/>
      <c r="T1829" s="164"/>
      <c r="AT1829" s="159" t="s">
        <v>160</v>
      </c>
      <c r="AU1829" s="159" t="s">
        <v>89</v>
      </c>
      <c r="AV1829" s="12" t="s">
        <v>89</v>
      </c>
      <c r="AW1829" s="12" t="s">
        <v>31</v>
      </c>
      <c r="AX1829" s="12" t="s">
        <v>76</v>
      </c>
      <c r="AY1829" s="159" t="s">
        <v>156</v>
      </c>
    </row>
    <row r="1830" spans="2:51" s="12" customFormat="1">
      <c r="B1830" s="158"/>
      <c r="D1830" s="152" t="s">
        <v>160</v>
      </c>
      <c r="E1830" s="159" t="s">
        <v>1</v>
      </c>
      <c r="F1830" s="160" t="s">
        <v>3244</v>
      </c>
      <c r="H1830" s="161">
        <v>13.15</v>
      </c>
      <c r="I1830" s="162"/>
      <c r="L1830" s="158"/>
      <c r="M1830" s="163"/>
      <c r="T1830" s="164"/>
      <c r="AT1830" s="159" t="s">
        <v>160</v>
      </c>
      <c r="AU1830" s="159" t="s">
        <v>89</v>
      </c>
      <c r="AV1830" s="12" t="s">
        <v>89</v>
      </c>
      <c r="AW1830" s="12" t="s">
        <v>31</v>
      </c>
      <c r="AX1830" s="12" t="s">
        <v>76</v>
      </c>
      <c r="AY1830" s="159" t="s">
        <v>156</v>
      </c>
    </row>
    <row r="1831" spans="2:51" s="12" customFormat="1">
      <c r="B1831" s="158"/>
      <c r="D1831" s="152" t="s">
        <v>160</v>
      </c>
      <c r="E1831" s="159" t="s">
        <v>1</v>
      </c>
      <c r="F1831" s="160" t="s">
        <v>3245</v>
      </c>
      <c r="H1831" s="161">
        <v>7.8</v>
      </c>
      <c r="I1831" s="162"/>
      <c r="L1831" s="158"/>
      <c r="M1831" s="163"/>
      <c r="T1831" s="164"/>
      <c r="AT1831" s="159" t="s">
        <v>160</v>
      </c>
      <c r="AU1831" s="159" t="s">
        <v>89</v>
      </c>
      <c r="AV1831" s="12" t="s">
        <v>89</v>
      </c>
      <c r="AW1831" s="12" t="s">
        <v>31</v>
      </c>
      <c r="AX1831" s="12" t="s">
        <v>76</v>
      </c>
      <c r="AY1831" s="159" t="s">
        <v>156</v>
      </c>
    </row>
    <row r="1832" spans="2:51" s="12" customFormat="1">
      <c r="B1832" s="158"/>
      <c r="D1832" s="152" t="s">
        <v>160</v>
      </c>
      <c r="E1832" s="159" t="s">
        <v>1</v>
      </c>
      <c r="F1832" s="160" t="s">
        <v>3246</v>
      </c>
      <c r="H1832" s="161">
        <v>13.45</v>
      </c>
      <c r="I1832" s="162"/>
      <c r="L1832" s="158"/>
      <c r="M1832" s="163"/>
      <c r="T1832" s="164"/>
      <c r="AT1832" s="159" t="s">
        <v>160</v>
      </c>
      <c r="AU1832" s="159" t="s">
        <v>89</v>
      </c>
      <c r="AV1832" s="12" t="s">
        <v>89</v>
      </c>
      <c r="AW1832" s="12" t="s">
        <v>31</v>
      </c>
      <c r="AX1832" s="12" t="s">
        <v>76</v>
      </c>
      <c r="AY1832" s="159" t="s">
        <v>156</v>
      </c>
    </row>
    <row r="1833" spans="2:51" s="12" customFormat="1">
      <c r="B1833" s="158"/>
      <c r="D1833" s="152" t="s">
        <v>160</v>
      </c>
      <c r="E1833" s="159" t="s">
        <v>1</v>
      </c>
      <c r="F1833" s="160" t="s">
        <v>3246</v>
      </c>
      <c r="H1833" s="161">
        <v>13.45</v>
      </c>
      <c r="I1833" s="162"/>
      <c r="L1833" s="158"/>
      <c r="M1833" s="163"/>
      <c r="T1833" s="164"/>
      <c r="AT1833" s="159" t="s">
        <v>160</v>
      </c>
      <c r="AU1833" s="159" t="s">
        <v>89</v>
      </c>
      <c r="AV1833" s="12" t="s">
        <v>89</v>
      </c>
      <c r="AW1833" s="12" t="s">
        <v>31</v>
      </c>
      <c r="AX1833" s="12" t="s">
        <v>76</v>
      </c>
      <c r="AY1833" s="159" t="s">
        <v>156</v>
      </c>
    </row>
    <row r="1834" spans="2:51" s="12" customFormat="1">
      <c r="B1834" s="158"/>
      <c r="D1834" s="152" t="s">
        <v>160</v>
      </c>
      <c r="E1834" s="159" t="s">
        <v>1</v>
      </c>
      <c r="F1834" s="160" t="s">
        <v>3247</v>
      </c>
      <c r="H1834" s="161">
        <v>16.86</v>
      </c>
      <c r="I1834" s="162"/>
      <c r="L1834" s="158"/>
      <c r="M1834" s="163"/>
      <c r="T1834" s="164"/>
      <c r="AT1834" s="159" t="s">
        <v>160</v>
      </c>
      <c r="AU1834" s="159" t="s">
        <v>89</v>
      </c>
      <c r="AV1834" s="12" t="s">
        <v>89</v>
      </c>
      <c r="AW1834" s="12" t="s">
        <v>31</v>
      </c>
      <c r="AX1834" s="12" t="s">
        <v>76</v>
      </c>
      <c r="AY1834" s="159" t="s">
        <v>156</v>
      </c>
    </row>
    <row r="1835" spans="2:51" s="12" customFormat="1">
      <c r="B1835" s="158"/>
      <c r="D1835" s="152" t="s">
        <v>160</v>
      </c>
      <c r="E1835" s="159" t="s">
        <v>1</v>
      </c>
      <c r="F1835" s="160" t="s">
        <v>3248</v>
      </c>
      <c r="H1835" s="161">
        <v>17.16</v>
      </c>
      <c r="I1835" s="162"/>
      <c r="L1835" s="158"/>
      <c r="M1835" s="163"/>
      <c r="T1835" s="164"/>
      <c r="AT1835" s="159" t="s">
        <v>160</v>
      </c>
      <c r="AU1835" s="159" t="s">
        <v>89</v>
      </c>
      <c r="AV1835" s="12" t="s">
        <v>89</v>
      </c>
      <c r="AW1835" s="12" t="s">
        <v>31</v>
      </c>
      <c r="AX1835" s="12" t="s">
        <v>76</v>
      </c>
      <c r="AY1835" s="159" t="s">
        <v>156</v>
      </c>
    </row>
    <row r="1836" spans="2:51" s="12" customFormat="1">
      <c r="B1836" s="158"/>
      <c r="D1836" s="152" t="s">
        <v>160</v>
      </c>
      <c r="E1836" s="159" t="s">
        <v>1</v>
      </c>
      <c r="F1836" s="160" t="s">
        <v>3249</v>
      </c>
      <c r="H1836" s="161">
        <v>9.75</v>
      </c>
      <c r="I1836" s="162"/>
      <c r="L1836" s="158"/>
      <c r="M1836" s="163"/>
      <c r="T1836" s="164"/>
      <c r="AT1836" s="159" t="s">
        <v>160</v>
      </c>
      <c r="AU1836" s="159" t="s">
        <v>89</v>
      </c>
      <c r="AV1836" s="12" t="s">
        <v>89</v>
      </c>
      <c r="AW1836" s="12" t="s">
        <v>31</v>
      </c>
      <c r="AX1836" s="12" t="s">
        <v>76</v>
      </c>
      <c r="AY1836" s="159" t="s">
        <v>156</v>
      </c>
    </row>
    <row r="1837" spans="2:51" s="12" customFormat="1">
      <c r="B1837" s="158"/>
      <c r="D1837" s="152" t="s">
        <v>160</v>
      </c>
      <c r="E1837" s="159" t="s">
        <v>1</v>
      </c>
      <c r="F1837" s="160" t="s">
        <v>3250</v>
      </c>
      <c r="H1837" s="161">
        <v>10.45</v>
      </c>
      <c r="I1837" s="162"/>
      <c r="L1837" s="158"/>
      <c r="M1837" s="163"/>
      <c r="T1837" s="164"/>
      <c r="AT1837" s="159" t="s">
        <v>160</v>
      </c>
      <c r="AU1837" s="159" t="s">
        <v>89</v>
      </c>
      <c r="AV1837" s="12" t="s">
        <v>89</v>
      </c>
      <c r="AW1837" s="12" t="s">
        <v>31</v>
      </c>
      <c r="AX1837" s="12" t="s">
        <v>76</v>
      </c>
      <c r="AY1837" s="159" t="s">
        <v>156</v>
      </c>
    </row>
    <row r="1838" spans="2:51" s="12" customFormat="1">
      <c r="B1838" s="158"/>
      <c r="D1838" s="152" t="s">
        <v>160</v>
      </c>
      <c r="E1838" s="159" t="s">
        <v>1</v>
      </c>
      <c r="F1838" s="160" t="s">
        <v>3251</v>
      </c>
      <c r="H1838" s="161">
        <v>34.1</v>
      </c>
      <c r="I1838" s="162"/>
      <c r="L1838" s="158"/>
      <c r="M1838" s="163"/>
      <c r="T1838" s="164"/>
      <c r="AT1838" s="159" t="s">
        <v>160</v>
      </c>
      <c r="AU1838" s="159" t="s">
        <v>89</v>
      </c>
      <c r="AV1838" s="12" t="s">
        <v>89</v>
      </c>
      <c r="AW1838" s="12" t="s">
        <v>31</v>
      </c>
      <c r="AX1838" s="12" t="s">
        <v>76</v>
      </c>
      <c r="AY1838" s="159" t="s">
        <v>156</v>
      </c>
    </row>
    <row r="1839" spans="2:51" s="12" customFormat="1">
      <c r="B1839" s="158"/>
      <c r="D1839" s="152" t="s">
        <v>160</v>
      </c>
      <c r="E1839" s="159" t="s">
        <v>1</v>
      </c>
      <c r="F1839" s="160" t="s">
        <v>3252</v>
      </c>
      <c r="H1839" s="161">
        <v>23.51</v>
      </c>
      <c r="I1839" s="162"/>
      <c r="L1839" s="158"/>
      <c r="M1839" s="163"/>
      <c r="T1839" s="164"/>
      <c r="AT1839" s="159" t="s">
        <v>160</v>
      </c>
      <c r="AU1839" s="159" t="s">
        <v>89</v>
      </c>
      <c r="AV1839" s="12" t="s">
        <v>89</v>
      </c>
      <c r="AW1839" s="12" t="s">
        <v>31</v>
      </c>
      <c r="AX1839" s="12" t="s">
        <v>76</v>
      </c>
      <c r="AY1839" s="159" t="s">
        <v>156</v>
      </c>
    </row>
    <row r="1840" spans="2:51" s="15" customFormat="1">
      <c r="B1840" s="193"/>
      <c r="D1840" s="152" t="s">
        <v>160</v>
      </c>
      <c r="E1840" s="194" t="s">
        <v>1</v>
      </c>
      <c r="F1840" s="195" t="s">
        <v>1693</v>
      </c>
      <c r="H1840" s="196">
        <v>248.48</v>
      </c>
      <c r="I1840" s="197"/>
      <c r="L1840" s="193"/>
      <c r="M1840" s="198"/>
      <c r="T1840" s="199"/>
      <c r="AT1840" s="194" t="s">
        <v>160</v>
      </c>
      <c r="AU1840" s="194" t="s">
        <v>89</v>
      </c>
      <c r="AV1840" s="15" t="s">
        <v>163</v>
      </c>
      <c r="AW1840" s="15" t="s">
        <v>31</v>
      </c>
      <c r="AX1840" s="15" t="s">
        <v>76</v>
      </c>
      <c r="AY1840" s="194" t="s">
        <v>156</v>
      </c>
    </row>
    <row r="1841" spans="2:51" s="11" customFormat="1">
      <c r="B1841" s="151"/>
      <c r="D1841" s="152" t="s">
        <v>160</v>
      </c>
      <c r="E1841" s="153" t="s">
        <v>1</v>
      </c>
      <c r="F1841" s="154" t="s">
        <v>3253</v>
      </c>
      <c r="H1841" s="153" t="s">
        <v>1</v>
      </c>
      <c r="I1841" s="155"/>
      <c r="L1841" s="151"/>
      <c r="M1841" s="156"/>
      <c r="T1841" s="157"/>
      <c r="AT1841" s="153" t="s">
        <v>160</v>
      </c>
      <c r="AU1841" s="153" t="s">
        <v>89</v>
      </c>
      <c r="AV1841" s="11" t="s">
        <v>82</v>
      </c>
      <c r="AW1841" s="11" t="s">
        <v>31</v>
      </c>
      <c r="AX1841" s="11" t="s">
        <v>76</v>
      </c>
      <c r="AY1841" s="153" t="s">
        <v>156</v>
      </c>
    </row>
    <row r="1842" spans="2:51" s="12" customFormat="1">
      <c r="B1842" s="158"/>
      <c r="D1842" s="152" t="s">
        <v>160</v>
      </c>
      <c r="E1842" s="159" t="s">
        <v>1</v>
      </c>
      <c r="F1842" s="160" t="s">
        <v>3254</v>
      </c>
      <c r="H1842" s="161">
        <v>19.36</v>
      </c>
      <c r="I1842" s="162"/>
      <c r="L1842" s="158"/>
      <c r="M1842" s="163"/>
      <c r="T1842" s="164"/>
      <c r="AT1842" s="159" t="s">
        <v>160</v>
      </c>
      <c r="AU1842" s="159" t="s">
        <v>89</v>
      </c>
      <c r="AV1842" s="12" t="s">
        <v>89</v>
      </c>
      <c r="AW1842" s="12" t="s">
        <v>31</v>
      </c>
      <c r="AX1842" s="12" t="s">
        <v>76</v>
      </c>
      <c r="AY1842" s="159" t="s">
        <v>156</v>
      </c>
    </row>
    <row r="1843" spans="2:51" s="12" customFormat="1">
      <c r="B1843" s="158"/>
      <c r="D1843" s="152" t="s">
        <v>160</v>
      </c>
      <c r="E1843" s="159" t="s">
        <v>1</v>
      </c>
      <c r="F1843" s="160" t="s">
        <v>3255</v>
      </c>
      <c r="H1843" s="161">
        <v>19.34</v>
      </c>
      <c r="I1843" s="162"/>
      <c r="L1843" s="158"/>
      <c r="M1843" s="163"/>
      <c r="T1843" s="164"/>
      <c r="AT1843" s="159" t="s">
        <v>160</v>
      </c>
      <c r="AU1843" s="159" t="s">
        <v>89</v>
      </c>
      <c r="AV1843" s="12" t="s">
        <v>89</v>
      </c>
      <c r="AW1843" s="12" t="s">
        <v>31</v>
      </c>
      <c r="AX1843" s="12" t="s">
        <v>76</v>
      </c>
      <c r="AY1843" s="159" t="s">
        <v>156</v>
      </c>
    </row>
    <row r="1844" spans="2:51" s="12" customFormat="1">
      <c r="B1844" s="158"/>
      <c r="D1844" s="152" t="s">
        <v>160</v>
      </c>
      <c r="E1844" s="159" t="s">
        <v>1</v>
      </c>
      <c r="F1844" s="160" t="s">
        <v>3256</v>
      </c>
      <c r="H1844" s="161">
        <v>18.66</v>
      </c>
      <c r="I1844" s="162"/>
      <c r="L1844" s="158"/>
      <c r="M1844" s="163"/>
      <c r="T1844" s="164"/>
      <c r="AT1844" s="159" t="s">
        <v>160</v>
      </c>
      <c r="AU1844" s="159" t="s">
        <v>89</v>
      </c>
      <c r="AV1844" s="12" t="s">
        <v>89</v>
      </c>
      <c r="AW1844" s="12" t="s">
        <v>31</v>
      </c>
      <c r="AX1844" s="12" t="s">
        <v>76</v>
      </c>
      <c r="AY1844" s="159" t="s">
        <v>156</v>
      </c>
    </row>
    <row r="1845" spans="2:51" s="12" customFormat="1">
      <c r="B1845" s="158"/>
      <c r="D1845" s="152" t="s">
        <v>160</v>
      </c>
      <c r="E1845" s="159" t="s">
        <v>1</v>
      </c>
      <c r="F1845" s="160" t="s">
        <v>3257</v>
      </c>
      <c r="H1845" s="161">
        <v>18.64</v>
      </c>
      <c r="I1845" s="162"/>
      <c r="L1845" s="158"/>
      <c r="M1845" s="163"/>
      <c r="T1845" s="164"/>
      <c r="AT1845" s="159" t="s">
        <v>160</v>
      </c>
      <c r="AU1845" s="159" t="s">
        <v>89</v>
      </c>
      <c r="AV1845" s="12" t="s">
        <v>89</v>
      </c>
      <c r="AW1845" s="12" t="s">
        <v>31</v>
      </c>
      <c r="AX1845" s="12" t="s">
        <v>76</v>
      </c>
      <c r="AY1845" s="159" t="s">
        <v>156</v>
      </c>
    </row>
    <row r="1846" spans="2:51" s="12" customFormat="1">
      <c r="B1846" s="158"/>
      <c r="D1846" s="152" t="s">
        <v>160</v>
      </c>
      <c r="E1846" s="159" t="s">
        <v>1</v>
      </c>
      <c r="F1846" s="160" t="s">
        <v>3258</v>
      </c>
      <c r="H1846" s="161">
        <v>19.34</v>
      </c>
      <c r="I1846" s="162"/>
      <c r="L1846" s="158"/>
      <c r="M1846" s="163"/>
      <c r="T1846" s="164"/>
      <c r="AT1846" s="159" t="s">
        <v>160</v>
      </c>
      <c r="AU1846" s="159" t="s">
        <v>89</v>
      </c>
      <c r="AV1846" s="12" t="s">
        <v>89</v>
      </c>
      <c r="AW1846" s="12" t="s">
        <v>31</v>
      </c>
      <c r="AX1846" s="12" t="s">
        <v>76</v>
      </c>
      <c r="AY1846" s="159" t="s">
        <v>156</v>
      </c>
    </row>
    <row r="1847" spans="2:51" s="12" customFormat="1">
      <c r="B1847" s="158"/>
      <c r="D1847" s="152" t="s">
        <v>160</v>
      </c>
      <c r="E1847" s="159" t="s">
        <v>1</v>
      </c>
      <c r="F1847" s="160" t="s">
        <v>3259</v>
      </c>
      <c r="H1847" s="161">
        <v>13.4</v>
      </c>
      <c r="I1847" s="162"/>
      <c r="L1847" s="158"/>
      <c r="M1847" s="163"/>
      <c r="T1847" s="164"/>
      <c r="AT1847" s="159" t="s">
        <v>160</v>
      </c>
      <c r="AU1847" s="159" t="s">
        <v>89</v>
      </c>
      <c r="AV1847" s="12" t="s">
        <v>89</v>
      </c>
      <c r="AW1847" s="12" t="s">
        <v>31</v>
      </c>
      <c r="AX1847" s="12" t="s">
        <v>76</v>
      </c>
      <c r="AY1847" s="159" t="s">
        <v>156</v>
      </c>
    </row>
    <row r="1848" spans="2:51" s="12" customFormat="1">
      <c r="B1848" s="158"/>
      <c r="D1848" s="152" t="s">
        <v>160</v>
      </c>
      <c r="E1848" s="159" t="s">
        <v>1</v>
      </c>
      <c r="F1848" s="160" t="s">
        <v>3260</v>
      </c>
      <c r="H1848" s="161">
        <v>18.66</v>
      </c>
      <c r="I1848" s="162"/>
      <c r="L1848" s="158"/>
      <c r="M1848" s="163"/>
      <c r="T1848" s="164"/>
      <c r="AT1848" s="159" t="s">
        <v>160</v>
      </c>
      <c r="AU1848" s="159" t="s">
        <v>89</v>
      </c>
      <c r="AV1848" s="12" t="s">
        <v>89</v>
      </c>
      <c r="AW1848" s="12" t="s">
        <v>31</v>
      </c>
      <c r="AX1848" s="12" t="s">
        <v>76</v>
      </c>
      <c r="AY1848" s="159" t="s">
        <v>156</v>
      </c>
    </row>
    <row r="1849" spans="2:51" s="12" customFormat="1">
      <c r="B1849" s="158"/>
      <c r="D1849" s="152" t="s">
        <v>160</v>
      </c>
      <c r="E1849" s="159" t="s">
        <v>1</v>
      </c>
      <c r="F1849" s="160" t="s">
        <v>3261</v>
      </c>
      <c r="H1849" s="161">
        <v>14</v>
      </c>
      <c r="I1849" s="162"/>
      <c r="L1849" s="158"/>
      <c r="M1849" s="163"/>
      <c r="T1849" s="164"/>
      <c r="AT1849" s="159" t="s">
        <v>160</v>
      </c>
      <c r="AU1849" s="159" t="s">
        <v>89</v>
      </c>
      <c r="AV1849" s="12" t="s">
        <v>89</v>
      </c>
      <c r="AW1849" s="12" t="s">
        <v>31</v>
      </c>
      <c r="AX1849" s="12" t="s">
        <v>76</v>
      </c>
      <c r="AY1849" s="159" t="s">
        <v>156</v>
      </c>
    </row>
    <row r="1850" spans="2:51" s="12" customFormat="1">
      <c r="B1850" s="158"/>
      <c r="D1850" s="152" t="s">
        <v>160</v>
      </c>
      <c r="E1850" s="159" t="s">
        <v>1</v>
      </c>
      <c r="F1850" s="160" t="s">
        <v>3262</v>
      </c>
      <c r="H1850" s="161">
        <v>14.6</v>
      </c>
      <c r="I1850" s="162"/>
      <c r="L1850" s="158"/>
      <c r="M1850" s="163"/>
      <c r="T1850" s="164"/>
      <c r="AT1850" s="159" t="s">
        <v>160</v>
      </c>
      <c r="AU1850" s="159" t="s">
        <v>89</v>
      </c>
      <c r="AV1850" s="12" t="s">
        <v>89</v>
      </c>
      <c r="AW1850" s="12" t="s">
        <v>31</v>
      </c>
      <c r="AX1850" s="12" t="s">
        <v>76</v>
      </c>
      <c r="AY1850" s="159" t="s">
        <v>156</v>
      </c>
    </row>
    <row r="1851" spans="2:51" s="12" customFormat="1">
      <c r="B1851" s="158"/>
      <c r="D1851" s="152" t="s">
        <v>160</v>
      </c>
      <c r="E1851" s="159" t="s">
        <v>1</v>
      </c>
      <c r="F1851" s="160" t="s">
        <v>3263</v>
      </c>
      <c r="H1851" s="161">
        <v>12.7</v>
      </c>
      <c r="I1851" s="162"/>
      <c r="L1851" s="158"/>
      <c r="M1851" s="163"/>
      <c r="T1851" s="164"/>
      <c r="AT1851" s="159" t="s">
        <v>160</v>
      </c>
      <c r="AU1851" s="159" t="s">
        <v>89</v>
      </c>
      <c r="AV1851" s="12" t="s">
        <v>89</v>
      </c>
      <c r="AW1851" s="12" t="s">
        <v>31</v>
      </c>
      <c r="AX1851" s="12" t="s">
        <v>76</v>
      </c>
      <c r="AY1851" s="159" t="s">
        <v>156</v>
      </c>
    </row>
    <row r="1852" spans="2:51" s="12" customFormat="1">
      <c r="B1852" s="158"/>
      <c r="D1852" s="152" t="s">
        <v>160</v>
      </c>
      <c r="E1852" s="159" t="s">
        <v>1</v>
      </c>
      <c r="F1852" s="160" t="s">
        <v>3264</v>
      </c>
      <c r="H1852" s="161">
        <v>19.079999999999998</v>
      </c>
      <c r="I1852" s="162"/>
      <c r="L1852" s="158"/>
      <c r="M1852" s="163"/>
      <c r="T1852" s="164"/>
      <c r="AT1852" s="159" t="s">
        <v>160</v>
      </c>
      <c r="AU1852" s="159" t="s">
        <v>89</v>
      </c>
      <c r="AV1852" s="12" t="s">
        <v>89</v>
      </c>
      <c r="AW1852" s="12" t="s">
        <v>31</v>
      </c>
      <c r="AX1852" s="12" t="s">
        <v>76</v>
      </c>
      <c r="AY1852" s="159" t="s">
        <v>156</v>
      </c>
    </row>
    <row r="1853" spans="2:51" s="12" customFormat="1">
      <c r="B1853" s="158"/>
      <c r="D1853" s="152" t="s">
        <v>160</v>
      </c>
      <c r="E1853" s="159" t="s">
        <v>1</v>
      </c>
      <c r="F1853" s="160" t="s">
        <v>3265</v>
      </c>
      <c r="H1853" s="161">
        <v>13.25</v>
      </c>
      <c r="I1853" s="162"/>
      <c r="L1853" s="158"/>
      <c r="M1853" s="163"/>
      <c r="T1853" s="164"/>
      <c r="AT1853" s="159" t="s">
        <v>160</v>
      </c>
      <c r="AU1853" s="159" t="s">
        <v>89</v>
      </c>
      <c r="AV1853" s="12" t="s">
        <v>89</v>
      </c>
      <c r="AW1853" s="12" t="s">
        <v>31</v>
      </c>
      <c r="AX1853" s="12" t="s">
        <v>76</v>
      </c>
      <c r="AY1853" s="159" t="s">
        <v>156</v>
      </c>
    </row>
    <row r="1854" spans="2:51" s="12" customFormat="1">
      <c r="B1854" s="158"/>
      <c r="D1854" s="152" t="s">
        <v>160</v>
      </c>
      <c r="E1854" s="159" t="s">
        <v>1</v>
      </c>
      <c r="F1854" s="160" t="s">
        <v>3266</v>
      </c>
      <c r="H1854" s="161">
        <v>14.6</v>
      </c>
      <c r="I1854" s="162"/>
      <c r="L1854" s="158"/>
      <c r="M1854" s="163"/>
      <c r="T1854" s="164"/>
      <c r="AT1854" s="159" t="s">
        <v>160</v>
      </c>
      <c r="AU1854" s="159" t="s">
        <v>89</v>
      </c>
      <c r="AV1854" s="12" t="s">
        <v>89</v>
      </c>
      <c r="AW1854" s="12" t="s">
        <v>31</v>
      </c>
      <c r="AX1854" s="12" t="s">
        <v>76</v>
      </c>
      <c r="AY1854" s="159" t="s">
        <v>156</v>
      </c>
    </row>
    <row r="1855" spans="2:51" s="12" customFormat="1">
      <c r="B1855" s="158"/>
      <c r="D1855" s="152" t="s">
        <v>160</v>
      </c>
      <c r="E1855" s="159" t="s">
        <v>1</v>
      </c>
      <c r="F1855" s="160" t="s">
        <v>3267</v>
      </c>
      <c r="H1855" s="161">
        <v>18.920000000000002</v>
      </c>
      <c r="I1855" s="162"/>
      <c r="L1855" s="158"/>
      <c r="M1855" s="163"/>
      <c r="T1855" s="164"/>
      <c r="AT1855" s="159" t="s">
        <v>160</v>
      </c>
      <c r="AU1855" s="159" t="s">
        <v>89</v>
      </c>
      <c r="AV1855" s="12" t="s">
        <v>89</v>
      </c>
      <c r="AW1855" s="12" t="s">
        <v>31</v>
      </c>
      <c r="AX1855" s="12" t="s">
        <v>76</v>
      </c>
      <c r="AY1855" s="159" t="s">
        <v>156</v>
      </c>
    </row>
    <row r="1856" spans="2:51" s="12" customFormat="1">
      <c r="B1856" s="158"/>
      <c r="D1856" s="152" t="s">
        <v>160</v>
      </c>
      <c r="E1856" s="159" t="s">
        <v>1</v>
      </c>
      <c r="F1856" s="160" t="s">
        <v>3268</v>
      </c>
      <c r="H1856" s="161">
        <v>17.899999999999999</v>
      </c>
      <c r="I1856" s="162"/>
      <c r="L1856" s="158"/>
      <c r="M1856" s="163"/>
      <c r="T1856" s="164"/>
      <c r="AT1856" s="159" t="s">
        <v>160</v>
      </c>
      <c r="AU1856" s="159" t="s">
        <v>89</v>
      </c>
      <c r="AV1856" s="12" t="s">
        <v>89</v>
      </c>
      <c r="AW1856" s="12" t="s">
        <v>31</v>
      </c>
      <c r="AX1856" s="12" t="s">
        <v>76</v>
      </c>
      <c r="AY1856" s="159" t="s">
        <v>156</v>
      </c>
    </row>
    <row r="1857" spans="2:51" s="12" customFormat="1">
      <c r="B1857" s="158"/>
      <c r="D1857" s="152" t="s">
        <v>160</v>
      </c>
      <c r="E1857" s="159" t="s">
        <v>1</v>
      </c>
      <c r="F1857" s="160" t="s">
        <v>3269</v>
      </c>
      <c r="H1857" s="161">
        <v>25.7</v>
      </c>
      <c r="I1857" s="162"/>
      <c r="L1857" s="158"/>
      <c r="M1857" s="163"/>
      <c r="T1857" s="164"/>
      <c r="AT1857" s="159" t="s">
        <v>160</v>
      </c>
      <c r="AU1857" s="159" t="s">
        <v>89</v>
      </c>
      <c r="AV1857" s="12" t="s">
        <v>89</v>
      </c>
      <c r="AW1857" s="12" t="s">
        <v>31</v>
      </c>
      <c r="AX1857" s="12" t="s">
        <v>76</v>
      </c>
      <c r="AY1857" s="159" t="s">
        <v>156</v>
      </c>
    </row>
    <row r="1858" spans="2:51" s="12" customFormat="1">
      <c r="B1858" s="158"/>
      <c r="D1858" s="152" t="s">
        <v>160</v>
      </c>
      <c r="E1858" s="159" t="s">
        <v>1</v>
      </c>
      <c r="F1858" s="160" t="s">
        <v>3270</v>
      </c>
      <c r="H1858" s="161">
        <v>18</v>
      </c>
      <c r="I1858" s="162"/>
      <c r="L1858" s="158"/>
      <c r="M1858" s="163"/>
      <c r="T1858" s="164"/>
      <c r="AT1858" s="159" t="s">
        <v>160</v>
      </c>
      <c r="AU1858" s="159" t="s">
        <v>89</v>
      </c>
      <c r="AV1858" s="12" t="s">
        <v>89</v>
      </c>
      <c r="AW1858" s="12" t="s">
        <v>31</v>
      </c>
      <c r="AX1858" s="12" t="s">
        <v>76</v>
      </c>
      <c r="AY1858" s="159" t="s">
        <v>156</v>
      </c>
    </row>
    <row r="1859" spans="2:51" s="12" customFormat="1">
      <c r="B1859" s="158"/>
      <c r="D1859" s="152" t="s">
        <v>160</v>
      </c>
      <c r="E1859" s="159" t="s">
        <v>1</v>
      </c>
      <c r="F1859" s="160" t="s">
        <v>3271</v>
      </c>
      <c r="H1859" s="161">
        <v>33</v>
      </c>
      <c r="I1859" s="162"/>
      <c r="L1859" s="158"/>
      <c r="M1859" s="163"/>
      <c r="T1859" s="164"/>
      <c r="AT1859" s="159" t="s">
        <v>160</v>
      </c>
      <c r="AU1859" s="159" t="s">
        <v>89</v>
      </c>
      <c r="AV1859" s="12" t="s">
        <v>89</v>
      </c>
      <c r="AW1859" s="12" t="s">
        <v>31</v>
      </c>
      <c r="AX1859" s="12" t="s">
        <v>76</v>
      </c>
      <c r="AY1859" s="159" t="s">
        <v>156</v>
      </c>
    </row>
    <row r="1860" spans="2:51" s="12" customFormat="1">
      <c r="B1860" s="158"/>
      <c r="D1860" s="152" t="s">
        <v>160</v>
      </c>
      <c r="E1860" s="159" t="s">
        <v>1</v>
      </c>
      <c r="F1860" s="160" t="s">
        <v>3272</v>
      </c>
      <c r="H1860" s="161">
        <v>11.6</v>
      </c>
      <c r="I1860" s="162"/>
      <c r="L1860" s="158"/>
      <c r="M1860" s="163"/>
      <c r="T1860" s="164"/>
      <c r="AT1860" s="159" t="s">
        <v>160</v>
      </c>
      <c r="AU1860" s="159" t="s">
        <v>89</v>
      </c>
      <c r="AV1860" s="12" t="s">
        <v>89</v>
      </c>
      <c r="AW1860" s="12" t="s">
        <v>31</v>
      </c>
      <c r="AX1860" s="12" t="s">
        <v>76</v>
      </c>
      <c r="AY1860" s="159" t="s">
        <v>156</v>
      </c>
    </row>
    <row r="1861" spans="2:51" s="12" customFormat="1">
      <c r="B1861" s="158"/>
      <c r="D1861" s="152" t="s">
        <v>160</v>
      </c>
      <c r="E1861" s="159" t="s">
        <v>1</v>
      </c>
      <c r="F1861" s="160" t="s">
        <v>3273</v>
      </c>
      <c r="H1861" s="161">
        <v>12</v>
      </c>
      <c r="I1861" s="162"/>
      <c r="L1861" s="158"/>
      <c r="M1861" s="163"/>
      <c r="T1861" s="164"/>
      <c r="AT1861" s="159" t="s">
        <v>160</v>
      </c>
      <c r="AU1861" s="159" t="s">
        <v>89</v>
      </c>
      <c r="AV1861" s="12" t="s">
        <v>89</v>
      </c>
      <c r="AW1861" s="12" t="s">
        <v>31</v>
      </c>
      <c r="AX1861" s="12" t="s">
        <v>76</v>
      </c>
      <c r="AY1861" s="159" t="s">
        <v>156</v>
      </c>
    </row>
    <row r="1862" spans="2:51" s="12" customFormat="1">
      <c r="B1862" s="158"/>
      <c r="D1862" s="152" t="s">
        <v>160</v>
      </c>
      <c r="E1862" s="159" t="s">
        <v>1</v>
      </c>
      <c r="F1862" s="160" t="s">
        <v>3274</v>
      </c>
      <c r="H1862" s="161">
        <v>9</v>
      </c>
      <c r="I1862" s="162"/>
      <c r="L1862" s="158"/>
      <c r="M1862" s="163"/>
      <c r="T1862" s="164"/>
      <c r="AT1862" s="159" t="s">
        <v>160</v>
      </c>
      <c r="AU1862" s="159" t="s">
        <v>89</v>
      </c>
      <c r="AV1862" s="12" t="s">
        <v>89</v>
      </c>
      <c r="AW1862" s="12" t="s">
        <v>31</v>
      </c>
      <c r="AX1862" s="12" t="s">
        <v>76</v>
      </c>
      <c r="AY1862" s="159" t="s">
        <v>156</v>
      </c>
    </row>
    <row r="1863" spans="2:51" s="12" customFormat="1">
      <c r="B1863" s="158"/>
      <c r="D1863" s="152" t="s">
        <v>160</v>
      </c>
      <c r="E1863" s="159" t="s">
        <v>1</v>
      </c>
      <c r="F1863" s="160" t="s">
        <v>3275</v>
      </c>
      <c r="H1863" s="161">
        <v>13</v>
      </c>
      <c r="I1863" s="162"/>
      <c r="L1863" s="158"/>
      <c r="M1863" s="163"/>
      <c r="T1863" s="164"/>
      <c r="AT1863" s="159" t="s">
        <v>160</v>
      </c>
      <c r="AU1863" s="159" t="s">
        <v>89</v>
      </c>
      <c r="AV1863" s="12" t="s">
        <v>89</v>
      </c>
      <c r="AW1863" s="12" t="s">
        <v>31</v>
      </c>
      <c r="AX1863" s="12" t="s">
        <v>76</v>
      </c>
      <c r="AY1863" s="159" t="s">
        <v>156</v>
      </c>
    </row>
    <row r="1864" spans="2:51" s="12" customFormat="1">
      <c r="B1864" s="158"/>
      <c r="D1864" s="152" t="s">
        <v>160</v>
      </c>
      <c r="E1864" s="159" t="s">
        <v>1</v>
      </c>
      <c r="F1864" s="160" t="s">
        <v>3276</v>
      </c>
      <c r="H1864" s="161">
        <v>10.3</v>
      </c>
      <c r="I1864" s="162"/>
      <c r="L1864" s="158"/>
      <c r="M1864" s="163"/>
      <c r="T1864" s="164"/>
      <c r="AT1864" s="159" t="s">
        <v>160</v>
      </c>
      <c r="AU1864" s="159" t="s">
        <v>89</v>
      </c>
      <c r="AV1864" s="12" t="s">
        <v>89</v>
      </c>
      <c r="AW1864" s="12" t="s">
        <v>31</v>
      </c>
      <c r="AX1864" s="12" t="s">
        <v>76</v>
      </c>
      <c r="AY1864" s="159" t="s">
        <v>156</v>
      </c>
    </row>
    <row r="1865" spans="2:51" s="12" customFormat="1">
      <c r="B1865" s="158"/>
      <c r="D1865" s="152" t="s">
        <v>160</v>
      </c>
      <c r="E1865" s="159" t="s">
        <v>1</v>
      </c>
      <c r="F1865" s="160" t="s">
        <v>3277</v>
      </c>
      <c r="H1865" s="161">
        <v>14.9</v>
      </c>
      <c r="I1865" s="162"/>
      <c r="L1865" s="158"/>
      <c r="M1865" s="163"/>
      <c r="T1865" s="164"/>
      <c r="AT1865" s="159" t="s">
        <v>160</v>
      </c>
      <c r="AU1865" s="159" t="s">
        <v>89</v>
      </c>
      <c r="AV1865" s="12" t="s">
        <v>89</v>
      </c>
      <c r="AW1865" s="12" t="s">
        <v>31</v>
      </c>
      <c r="AX1865" s="12" t="s">
        <v>76</v>
      </c>
      <c r="AY1865" s="159" t="s">
        <v>156</v>
      </c>
    </row>
    <row r="1866" spans="2:51" s="15" customFormat="1">
      <c r="B1866" s="193"/>
      <c r="D1866" s="152" t="s">
        <v>160</v>
      </c>
      <c r="E1866" s="194" t="s">
        <v>1</v>
      </c>
      <c r="F1866" s="195" t="s">
        <v>1694</v>
      </c>
      <c r="H1866" s="196">
        <v>399.95</v>
      </c>
      <c r="I1866" s="197"/>
      <c r="L1866" s="193"/>
      <c r="M1866" s="198"/>
      <c r="T1866" s="199"/>
      <c r="AT1866" s="194" t="s">
        <v>160</v>
      </c>
      <c r="AU1866" s="194" t="s">
        <v>89</v>
      </c>
      <c r="AV1866" s="15" t="s">
        <v>163</v>
      </c>
      <c r="AW1866" s="15" t="s">
        <v>31</v>
      </c>
      <c r="AX1866" s="15" t="s">
        <v>76</v>
      </c>
      <c r="AY1866" s="194" t="s">
        <v>156</v>
      </c>
    </row>
    <row r="1867" spans="2:51" s="11" customFormat="1">
      <c r="B1867" s="151"/>
      <c r="D1867" s="152" t="s">
        <v>160</v>
      </c>
      <c r="E1867" s="153" t="s">
        <v>1</v>
      </c>
      <c r="F1867" s="154" t="s">
        <v>1684</v>
      </c>
      <c r="H1867" s="153" t="s">
        <v>1</v>
      </c>
      <c r="I1867" s="155"/>
      <c r="L1867" s="151"/>
      <c r="M1867" s="156"/>
      <c r="T1867" s="157"/>
      <c r="AT1867" s="153" t="s">
        <v>160</v>
      </c>
      <c r="AU1867" s="153" t="s">
        <v>89</v>
      </c>
      <c r="AV1867" s="11" t="s">
        <v>82</v>
      </c>
      <c r="AW1867" s="11" t="s">
        <v>31</v>
      </c>
      <c r="AX1867" s="11" t="s">
        <v>76</v>
      </c>
      <c r="AY1867" s="153" t="s">
        <v>156</v>
      </c>
    </row>
    <row r="1868" spans="2:51" s="12" customFormat="1">
      <c r="B1868" s="158"/>
      <c r="D1868" s="152" t="s">
        <v>160</v>
      </c>
      <c r="E1868" s="159" t="s">
        <v>1</v>
      </c>
      <c r="F1868" s="160" t="s">
        <v>3278</v>
      </c>
      <c r="H1868" s="161">
        <v>25.5</v>
      </c>
      <c r="I1868" s="162"/>
      <c r="L1868" s="158"/>
      <c r="M1868" s="163"/>
      <c r="T1868" s="164"/>
      <c r="AT1868" s="159" t="s">
        <v>160</v>
      </c>
      <c r="AU1868" s="159" t="s">
        <v>89</v>
      </c>
      <c r="AV1868" s="12" t="s">
        <v>89</v>
      </c>
      <c r="AW1868" s="12" t="s">
        <v>31</v>
      </c>
      <c r="AX1868" s="12" t="s">
        <v>76</v>
      </c>
      <c r="AY1868" s="159" t="s">
        <v>156</v>
      </c>
    </row>
    <row r="1869" spans="2:51" s="12" customFormat="1">
      <c r="B1869" s="158"/>
      <c r="D1869" s="152" t="s">
        <v>160</v>
      </c>
      <c r="E1869" s="159" t="s">
        <v>1</v>
      </c>
      <c r="F1869" s="160" t="s">
        <v>3279</v>
      </c>
      <c r="H1869" s="161">
        <v>19</v>
      </c>
      <c r="I1869" s="162"/>
      <c r="L1869" s="158"/>
      <c r="M1869" s="163"/>
      <c r="T1869" s="164"/>
      <c r="AT1869" s="159" t="s">
        <v>160</v>
      </c>
      <c r="AU1869" s="159" t="s">
        <v>89</v>
      </c>
      <c r="AV1869" s="12" t="s">
        <v>89</v>
      </c>
      <c r="AW1869" s="12" t="s">
        <v>31</v>
      </c>
      <c r="AX1869" s="12" t="s">
        <v>76</v>
      </c>
      <c r="AY1869" s="159" t="s">
        <v>156</v>
      </c>
    </row>
    <row r="1870" spans="2:51" s="12" customFormat="1">
      <c r="B1870" s="158"/>
      <c r="D1870" s="152" t="s">
        <v>160</v>
      </c>
      <c r="E1870" s="159" t="s">
        <v>1</v>
      </c>
      <c r="F1870" s="160" t="s">
        <v>3280</v>
      </c>
      <c r="H1870" s="161">
        <v>19</v>
      </c>
      <c r="I1870" s="162"/>
      <c r="L1870" s="158"/>
      <c r="M1870" s="163"/>
      <c r="T1870" s="164"/>
      <c r="AT1870" s="159" t="s">
        <v>160</v>
      </c>
      <c r="AU1870" s="159" t="s">
        <v>89</v>
      </c>
      <c r="AV1870" s="12" t="s">
        <v>89</v>
      </c>
      <c r="AW1870" s="12" t="s">
        <v>31</v>
      </c>
      <c r="AX1870" s="12" t="s">
        <v>76</v>
      </c>
      <c r="AY1870" s="159" t="s">
        <v>156</v>
      </c>
    </row>
    <row r="1871" spans="2:51" s="12" customFormat="1">
      <c r="B1871" s="158"/>
      <c r="D1871" s="152" t="s">
        <v>160</v>
      </c>
      <c r="E1871" s="159" t="s">
        <v>1</v>
      </c>
      <c r="F1871" s="160" t="s">
        <v>3281</v>
      </c>
      <c r="H1871" s="161">
        <v>12.7</v>
      </c>
      <c r="I1871" s="162"/>
      <c r="L1871" s="158"/>
      <c r="M1871" s="163"/>
      <c r="T1871" s="164"/>
      <c r="AT1871" s="159" t="s">
        <v>160</v>
      </c>
      <c r="AU1871" s="159" t="s">
        <v>89</v>
      </c>
      <c r="AV1871" s="12" t="s">
        <v>89</v>
      </c>
      <c r="AW1871" s="12" t="s">
        <v>31</v>
      </c>
      <c r="AX1871" s="12" t="s">
        <v>76</v>
      </c>
      <c r="AY1871" s="159" t="s">
        <v>156</v>
      </c>
    </row>
    <row r="1872" spans="2:51" s="12" customFormat="1">
      <c r="B1872" s="158"/>
      <c r="D1872" s="152" t="s">
        <v>160</v>
      </c>
      <c r="E1872" s="159" t="s">
        <v>1</v>
      </c>
      <c r="F1872" s="160" t="s">
        <v>3282</v>
      </c>
      <c r="H1872" s="161">
        <v>13.25</v>
      </c>
      <c r="I1872" s="162"/>
      <c r="L1872" s="158"/>
      <c r="M1872" s="163"/>
      <c r="T1872" s="164"/>
      <c r="AT1872" s="159" t="s">
        <v>160</v>
      </c>
      <c r="AU1872" s="159" t="s">
        <v>89</v>
      </c>
      <c r="AV1872" s="12" t="s">
        <v>89</v>
      </c>
      <c r="AW1872" s="12" t="s">
        <v>31</v>
      </c>
      <c r="AX1872" s="12" t="s">
        <v>76</v>
      </c>
      <c r="AY1872" s="159" t="s">
        <v>156</v>
      </c>
    </row>
    <row r="1873" spans="2:65" s="12" customFormat="1">
      <c r="B1873" s="158"/>
      <c r="D1873" s="152" t="s">
        <v>160</v>
      </c>
      <c r="E1873" s="159" t="s">
        <v>1</v>
      </c>
      <c r="F1873" s="160" t="s">
        <v>3283</v>
      </c>
      <c r="H1873" s="161">
        <v>14.6</v>
      </c>
      <c r="I1873" s="162"/>
      <c r="L1873" s="158"/>
      <c r="M1873" s="163"/>
      <c r="T1873" s="164"/>
      <c r="AT1873" s="159" t="s">
        <v>160</v>
      </c>
      <c r="AU1873" s="159" t="s">
        <v>89</v>
      </c>
      <c r="AV1873" s="12" t="s">
        <v>89</v>
      </c>
      <c r="AW1873" s="12" t="s">
        <v>31</v>
      </c>
      <c r="AX1873" s="12" t="s">
        <v>76</v>
      </c>
      <c r="AY1873" s="159" t="s">
        <v>156</v>
      </c>
    </row>
    <row r="1874" spans="2:65" s="12" customFormat="1">
      <c r="B1874" s="158"/>
      <c r="D1874" s="152" t="s">
        <v>160</v>
      </c>
      <c r="E1874" s="159" t="s">
        <v>1</v>
      </c>
      <c r="F1874" s="160" t="s">
        <v>3284</v>
      </c>
      <c r="H1874" s="161">
        <v>12.7</v>
      </c>
      <c r="I1874" s="162"/>
      <c r="L1874" s="158"/>
      <c r="M1874" s="163"/>
      <c r="T1874" s="164"/>
      <c r="AT1874" s="159" t="s">
        <v>160</v>
      </c>
      <c r="AU1874" s="159" t="s">
        <v>89</v>
      </c>
      <c r="AV1874" s="12" t="s">
        <v>89</v>
      </c>
      <c r="AW1874" s="12" t="s">
        <v>31</v>
      </c>
      <c r="AX1874" s="12" t="s">
        <v>76</v>
      </c>
      <c r="AY1874" s="159" t="s">
        <v>156</v>
      </c>
    </row>
    <row r="1875" spans="2:65" s="12" customFormat="1">
      <c r="B1875" s="158"/>
      <c r="D1875" s="152" t="s">
        <v>160</v>
      </c>
      <c r="E1875" s="159" t="s">
        <v>1</v>
      </c>
      <c r="F1875" s="160" t="s">
        <v>3285</v>
      </c>
      <c r="H1875" s="161">
        <v>19</v>
      </c>
      <c r="I1875" s="162"/>
      <c r="L1875" s="158"/>
      <c r="M1875" s="163"/>
      <c r="T1875" s="164"/>
      <c r="AT1875" s="159" t="s">
        <v>160</v>
      </c>
      <c r="AU1875" s="159" t="s">
        <v>89</v>
      </c>
      <c r="AV1875" s="12" t="s">
        <v>89</v>
      </c>
      <c r="AW1875" s="12" t="s">
        <v>31</v>
      </c>
      <c r="AX1875" s="12" t="s">
        <v>76</v>
      </c>
      <c r="AY1875" s="159" t="s">
        <v>156</v>
      </c>
    </row>
    <row r="1876" spans="2:65" s="12" customFormat="1">
      <c r="B1876" s="158"/>
      <c r="D1876" s="152" t="s">
        <v>160</v>
      </c>
      <c r="E1876" s="159" t="s">
        <v>1</v>
      </c>
      <c r="F1876" s="160" t="s">
        <v>3286</v>
      </c>
      <c r="H1876" s="161">
        <v>13.25</v>
      </c>
      <c r="I1876" s="162"/>
      <c r="L1876" s="158"/>
      <c r="M1876" s="163"/>
      <c r="T1876" s="164"/>
      <c r="AT1876" s="159" t="s">
        <v>160</v>
      </c>
      <c r="AU1876" s="159" t="s">
        <v>89</v>
      </c>
      <c r="AV1876" s="12" t="s">
        <v>89</v>
      </c>
      <c r="AW1876" s="12" t="s">
        <v>31</v>
      </c>
      <c r="AX1876" s="12" t="s">
        <v>76</v>
      </c>
      <c r="AY1876" s="159" t="s">
        <v>156</v>
      </c>
    </row>
    <row r="1877" spans="2:65" s="12" customFormat="1">
      <c r="B1877" s="158"/>
      <c r="D1877" s="152" t="s">
        <v>160</v>
      </c>
      <c r="E1877" s="159" t="s">
        <v>1</v>
      </c>
      <c r="F1877" s="160" t="s">
        <v>3287</v>
      </c>
      <c r="H1877" s="161">
        <v>14.6</v>
      </c>
      <c r="I1877" s="162"/>
      <c r="L1877" s="158"/>
      <c r="M1877" s="163"/>
      <c r="T1877" s="164"/>
      <c r="AT1877" s="159" t="s">
        <v>160</v>
      </c>
      <c r="AU1877" s="159" t="s">
        <v>89</v>
      </c>
      <c r="AV1877" s="12" t="s">
        <v>89</v>
      </c>
      <c r="AW1877" s="12" t="s">
        <v>31</v>
      </c>
      <c r="AX1877" s="12" t="s">
        <v>76</v>
      </c>
      <c r="AY1877" s="159" t="s">
        <v>156</v>
      </c>
    </row>
    <row r="1878" spans="2:65" s="12" customFormat="1">
      <c r="B1878" s="158"/>
      <c r="D1878" s="152" t="s">
        <v>160</v>
      </c>
      <c r="E1878" s="159" t="s">
        <v>1</v>
      </c>
      <c r="F1878" s="160" t="s">
        <v>3288</v>
      </c>
      <c r="H1878" s="161">
        <v>18.858000000000001</v>
      </c>
      <c r="I1878" s="162"/>
      <c r="L1878" s="158"/>
      <c r="M1878" s="163"/>
      <c r="T1878" s="164"/>
      <c r="AT1878" s="159" t="s">
        <v>160</v>
      </c>
      <c r="AU1878" s="159" t="s">
        <v>89</v>
      </c>
      <c r="AV1878" s="12" t="s">
        <v>89</v>
      </c>
      <c r="AW1878" s="12" t="s">
        <v>31</v>
      </c>
      <c r="AX1878" s="12" t="s">
        <v>76</v>
      </c>
      <c r="AY1878" s="159" t="s">
        <v>156</v>
      </c>
    </row>
    <row r="1879" spans="2:65" s="12" customFormat="1">
      <c r="B1879" s="158"/>
      <c r="D1879" s="152" t="s">
        <v>160</v>
      </c>
      <c r="E1879" s="159" t="s">
        <v>1</v>
      </c>
      <c r="F1879" s="160" t="s">
        <v>3289</v>
      </c>
      <c r="H1879" s="161">
        <v>25</v>
      </c>
      <c r="I1879" s="162"/>
      <c r="L1879" s="158"/>
      <c r="M1879" s="163"/>
      <c r="T1879" s="164"/>
      <c r="AT1879" s="159" t="s">
        <v>160</v>
      </c>
      <c r="AU1879" s="159" t="s">
        <v>89</v>
      </c>
      <c r="AV1879" s="12" t="s">
        <v>89</v>
      </c>
      <c r="AW1879" s="12" t="s">
        <v>31</v>
      </c>
      <c r="AX1879" s="12" t="s">
        <v>76</v>
      </c>
      <c r="AY1879" s="159" t="s">
        <v>156</v>
      </c>
    </row>
    <row r="1880" spans="2:65" s="12" customFormat="1">
      <c r="B1880" s="158"/>
      <c r="D1880" s="152" t="s">
        <v>160</v>
      </c>
      <c r="E1880" s="159" t="s">
        <v>1</v>
      </c>
      <c r="F1880" s="160" t="s">
        <v>3290</v>
      </c>
      <c r="H1880" s="161">
        <v>25</v>
      </c>
      <c r="I1880" s="162"/>
      <c r="L1880" s="158"/>
      <c r="M1880" s="163"/>
      <c r="T1880" s="164"/>
      <c r="AT1880" s="159" t="s">
        <v>160</v>
      </c>
      <c r="AU1880" s="159" t="s">
        <v>89</v>
      </c>
      <c r="AV1880" s="12" t="s">
        <v>89</v>
      </c>
      <c r="AW1880" s="12" t="s">
        <v>31</v>
      </c>
      <c r="AX1880" s="12" t="s">
        <v>76</v>
      </c>
      <c r="AY1880" s="159" t="s">
        <v>156</v>
      </c>
    </row>
    <row r="1881" spans="2:65" s="12" customFormat="1">
      <c r="B1881" s="158"/>
      <c r="D1881" s="152" t="s">
        <v>160</v>
      </c>
      <c r="E1881" s="159" t="s">
        <v>1</v>
      </c>
      <c r="F1881" s="160" t="s">
        <v>3291</v>
      </c>
      <c r="H1881" s="161">
        <v>18.600000000000001</v>
      </c>
      <c r="I1881" s="162"/>
      <c r="L1881" s="158"/>
      <c r="M1881" s="163"/>
      <c r="T1881" s="164"/>
      <c r="AT1881" s="159" t="s">
        <v>160</v>
      </c>
      <c r="AU1881" s="159" t="s">
        <v>89</v>
      </c>
      <c r="AV1881" s="12" t="s">
        <v>89</v>
      </c>
      <c r="AW1881" s="12" t="s">
        <v>31</v>
      </c>
      <c r="AX1881" s="12" t="s">
        <v>76</v>
      </c>
      <c r="AY1881" s="159" t="s">
        <v>156</v>
      </c>
    </row>
    <row r="1882" spans="2:65" s="12" customFormat="1">
      <c r="B1882" s="158"/>
      <c r="D1882" s="152" t="s">
        <v>160</v>
      </c>
      <c r="E1882" s="159" t="s">
        <v>1</v>
      </c>
      <c r="F1882" s="160" t="s">
        <v>3292</v>
      </c>
      <c r="H1882" s="161">
        <v>21.16</v>
      </c>
      <c r="I1882" s="162"/>
      <c r="L1882" s="158"/>
      <c r="M1882" s="163"/>
      <c r="T1882" s="164"/>
      <c r="AT1882" s="159" t="s">
        <v>160</v>
      </c>
      <c r="AU1882" s="159" t="s">
        <v>89</v>
      </c>
      <c r="AV1882" s="12" t="s">
        <v>89</v>
      </c>
      <c r="AW1882" s="12" t="s">
        <v>31</v>
      </c>
      <c r="AX1882" s="12" t="s">
        <v>76</v>
      </c>
      <c r="AY1882" s="159" t="s">
        <v>156</v>
      </c>
    </row>
    <row r="1883" spans="2:65" s="12" customFormat="1">
      <c r="B1883" s="158"/>
      <c r="D1883" s="152" t="s">
        <v>160</v>
      </c>
      <c r="E1883" s="159" t="s">
        <v>1</v>
      </c>
      <c r="F1883" s="160" t="s">
        <v>3293</v>
      </c>
      <c r="H1883" s="161">
        <v>31.54</v>
      </c>
      <c r="I1883" s="162"/>
      <c r="L1883" s="158"/>
      <c r="M1883" s="163"/>
      <c r="T1883" s="164"/>
      <c r="AT1883" s="159" t="s">
        <v>160</v>
      </c>
      <c r="AU1883" s="159" t="s">
        <v>89</v>
      </c>
      <c r="AV1883" s="12" t="s">
        <v>89</v>
      </c>
      <c r="AW1883" s="12" t="s">
        <v>31</v>
      </c>
      <c r="AX1883" s="12" t="s">
        <v>76</v>
      </c>
      <c r="AY1883" s="159" t="s">
        <v>156</v>
      </c>
    </row>
    <row r="1884" spans="2:65" s="12" customFormat="1">
      <c r="B1884" s="158"/>
      <c r="D1884" s="152" t="s">
        <v>160</v>
      </c>
      <c r="E1884" s="159" t="s">
        <v>1</v>
      </c>
      <c r="F1884" s="160" t="s">
        <v>3294</v>
      </c>
      <c r="H1884" s="161">
        <v>19.66</v>
      </c>
      <c r="I1884" s="162"/>
      <c r="L1884" s="158"/>
      <c r="M1884" s="163"/>
      <c r="T1884" s="164"/>
      <c r="AT1884" s="159" t="s">
        <v>160</v>
      </c>
      <c r="AU1884" s="159" t="s">
        <v>89</v>
      </c>
      <c r="AV1884" s="12" t="s">
        <v>89</v>
      </c>
      <c r="AW1884" s="12" t="s">
        <v>31</v>
      </c>
      <c r="AX1884" s="12" t="s">
        <v>76</v>
      </c>
      <c r="AY1884" s="159" t="s">
        <v>156</v>
      </c>
    </row>
    <row r="1885" spans="2:65" s="15" customFormat="1">
      <c r="B1885" s="193"/>
      <c r="D1885" s="152" t="s">
        <v>160</v>
      </c>
      <c r="E1885" s="194" t="s">
        <v>1</v>
      </c>
      <c r="F1885" s="195" t="s">
        <v>2816</v>
      </c>
      <c r="H1885" s="196">
        <v>323.41800000000001</v>
      </c>
      <c r="I1885" s="197"/>
      <c r="L1885" s="193"/>
      <c r="M1885" s="198"/>
      <c r="T1885" s="199"/>
      <c r="AT1885" s="194" t="s">
        <v>160</v>
      </c>
      <c r="AU1885" s="194" t="s">
        <v>89</v>
      </c>
      <c r="AV1885" s="15" t="s">
        <v>163</v>
      </c>
      <c r="AW1885" s="15" t="s">
        <v>31</v>
      </c>
      <c r="AX1885" s="15" t="s">
        <v>76</v>
      </c>
      <c r="AY1885" s="194" t="s">
        <v>156</v>
      </c>
    </row>
    <row r="1886" spans="2:65" s="13" customFormat="1">
      <c r="B1886" s="165"/>
      <c r="D1886" s="152" t="s">
        <v>160</v>
      </c>
      <c r="E1886" s="166" t="s">
        <v>1836</v>
      </c>
      <c r="F1886" s="167" t="s">
        <v>161</v>
      </c>
      <c r="H1886" s="168">
        <v>971.84799999999996</v>
      </c>
      <c r="I1886" s="169"/>
      <c r="L1886" s="165"/>
      <c r="M1886" s="170"/>
      <c r="T1886" s="171"/>
      <c r="AT1886" s="166" t="s">
        <v>160</v>
      </c>
      <c r="AU1886" s="166" t="s">
        <v>89</v>
      </c>
      <c r="AV1886" s="13" t="s">
        <v>155</v>
      </c>
      <c r="AW1886" s="13" t="s">
        <v>31</v>
      </c>
      <c r="AX1886" s="13" t="s">
        <v>82</v>
      </c>
      <c r="AY1886" s="166" t="s">
        <v>156</v>
      </c>
    </row>
    <row r="1887" spans="2:65" s="1" customFormat="1" ht="21.75" customHeight="1">
      <c r="B1887" s="136"/>
      <c r="C1887" s="180" t="s">
        <v>3295</v>
      </c>
      <c r="D1887" s="180" t="s">
        <v>263</v>
      </c>
      <c r="E1887" s="181" t="s">
        <v>3296</v>
      </c>
      <c r="F1887" s="182" t="s">
        <v>3297</v>
      </c>
      <c r="G1887" s="183" t="s">
        <v>396</v>
      </c>
      <c r="H1887" s="184">
        <v>992</v>
      </c>
      <c r="I1887" s="185"/>
      <c r="J1887" s="186">
        <v>0</v>
      </c>
      <c r="K1887" s="187"/>
      <c r="L1887" s="188"/>
      <c r="M1887" s="189" t="s">
        <v>1</v>
      </c>
      <c r="N1887" s="190" t="s">
        <v>42</v>
      </c>
      <c r="P1887" s="147">
        <f>O1887*H1887</f>
        <v>0</v>
      </c>
      <c r="Q1887" s="147">
        <v>1.6299999999999999E-3</v>
      </c>
      <c r="R1887" s="147">
        <f>Q1887*H1887</f>
        <v>1.61696</v>
      </c>
      <c r="S1887" s="147">
        <v>0</v>
      </c>
      <c r="T1887" s="148">
        <f>S1887*H1887</f>
        <v>0</v>
      </c>
      <c r="AR1887" s="149" t="s">
        <v>664</v>
      </c>
      <c r="AT1887" s="149" t="s">
        <v>263</v>
      </c>
      <c r="AU1887" s="149" t="s">
        <v>89</v>
      </c>
      <c r="AY1887" s="17" t="s">
        <v>156</v>
      </c>
      <c r="BE1887" s="150">
        <f>IF(N1887="základná",J1887,0)</f>
        <v>0</v>
      </c>
      <c r="BF1887" s="150">
        <f>IF(N1887="znížená",J1887,0)</f>
        <v>0</v>
      </c>
      <c r="BG1887" s="150">
        <f>IF(N1887="zákl. prenesená",J1887,0)</f>
        <v>0</v>
      </c>
      <c r="BH1887" s="150">
        <f>IF(N1887="zníž. prenesená",J1887,0)</f>
        <v>0</v>
      </c>
      <c r="BI1887" s="150">
        <f>IF(N1887="nulová",J1887,0)</f>
        <v>0</v>
      </c>
      <c r="BJ1887" s="17" t="s">
        <v>89</v>
      </c>
      <c r="BK1887" s="150">
        <f>ROUND(I1887*H1887,2)</f>
        <v>0</v>
      </c>
      <c r="BL1887" s="17" t="s">
        <v>403</v>
      </c>
      <c r="BM1887" s="149" t="s">
        <v>3298</v>
      </c>
    </row>
    <row r="1888" spans="2:65" s="12" customFormat="1">
      <c r="B1888" s="158"/>
      <c r="D1888" s="152" t="s">
        <v>160</v>
      </c>
      <c r="E1888" s="159" t="s">
        <v>1</v>
      </c>
      <c r="F1888" s="160" t="s">
        <v>3299</v>
      </c>
      <c r="H1888" s="161">
        <v>991.28499999999997</v>
      </c>
      <c r="I1888" s="162"/>
      <c r="L1888" s="158"/>
      <c r="M1888" s="163"/>
      <c r="T1888" s="164"/>
      <c r="AT1888" s="159" t="s">
        <v>160</v>
      </c>
      <c r="AU1888" s="159" t="s">
        <v>89</v>
      </c>
      <c r="AV1888" s="12" t="s">
        <v>89</v>
      </c>
      <c r="AW1888" s="12" t="s">
        <v>31</v>
      </c>
      <c r="AX1888" s="12" t="s">
        <v>76</v>
      </c>
      <c r="AY1888" s="159" t="s">
        <v>156</v>
      </c>
    </row>
    <row r="1889" spans="2:65" s="12" customFormat="1">
      <c r="B1889" s="158"/>
      <c r="D1889" s="152" t="s">
        <v>160</v>
      </c>
      <c r="E1889" s="159" t="s">
        <v>1</v>
      </c>
      <c r="F1889" s="160" t="s">
        <v>3300</v>
      </c>
      <c r="H1889" s="161">
        <v>0.71499999999999997</v>
      </c>
      <c r="I1889" s="162"/>
      <c r="L1889" s="158"/>
      <c r="M1889" s="163"/>
      <c r="T1889" s="164"/>
      <c r="AT1889" s="159" t="s">
        <v>160</v>
      </c>
      <c r="AU1889" s="159" t="s">
        <v>89</v>
      </c>
      <c r="AV1889" s="12" t="s">
        <v>89</v>
      </c>
      <c r="AW1889" s="12" t="s">
        <v>31</v>
      </c>
      <c r="AX1889" s="12" t="s">
        <v>76</v>
      </c>
      <c r="AY1889" s="159" t="s">
        <v>156</v>
      </c>
    </row>
    <row r="1890" spans="2:65" s="13" customFormat="1">
      <c r="B1890" s="165"/>
      <c r="D1890" s="152" t="s">
        <v>160</v>
      </c>
      <c r="E1890" s="166" t="s">
        <v>1</v>
      </c>
      <c r="F1890" s="167" t="s">
        <v>161</v>
      </c>
      <c r="H1890" s="168">
        <v>992</v>
      </c>
      <c r="I1890" s="169"/>
      <c r="L1890" s="165"/>
      <c r="M1890" s="170"/>
      <c r="T1890" s="171"/>
      <c r="AT1890" s="166" t="s">
        <v>160</v>
      </c>
      <c r="AU1890" s="166" t="s">
        <v>89</v>
      </c>
      <c r="AV1890" s="13" t="s">
        <v>155</v>
      </c>
      <c r="AW1890" s="13" t="s">
        <v>31</v>
      </c>
      <c r="AX1890" s="13" t="s">
        <v>82</v>
      </c>
      <c r="AY1890" s="166" t="s">
        <v>156</v>
      </c>
    </row>
    <row r="1891" spans="2:65" s="1" customFormat="1" ht="24.2" customHeight="1">
      <c r="B1891" s="136"/>
      <c r="C1891" s="137" t="s">
        <v>3301</v>
      </c>
      <c r="D1891" s="137" t="s">
        <v>157</v>
      </c>
      <c r="E1891" s="138" t="s">
        <v>3302</v>
      </c>
      <c r="F1891" s="139" t="s">
        <v>3303</v>
      </c>
      <c r="G1891" s="140" t="s">
        <v>396</v>
      </c>
      <c r="H1891" s="141">
        <v>39</v>
      </c>
      <c r="I1891" s="142"/>
      <c r="J1891" s="143">
        <v>0</v>
      </c>
      <c r="K1891" s="144"/>
      <c r="L1891" s="32"/>
      <c r="M1891" s="145" t="s">
        <v>1</v>
      </c>
      <c r="N1891" s="146" t="s">
        <v>42</v>
      </c>
      <c r="P1891" s="147">
        <f>O1891*H1891</f>
        <v>0</v>
      </c>
      <c r="Q1891" s="147">
        <v>4.0000000000000003E-5</v>
      </c>
      <c r="R1891" s="147">
        <f>Q1891*H1891</f>
        <v>1.5600000000000002E-3</v>
      </c>
      <c r="S1891" s="147">
        <v>0</v>
      </c>
      <c r="T1891" s="148">
        <f>S1891*H1891</f>
        <v>0</v>
      </c>
      <c r="AR1891" s="149" t="s">
        <v>403</v>
      </c>
      <c r="AT1891" s="149" t="s">
        <v>157</v>
      </c>
      <c r="AU1891" s="149" t="s">
        <v>89</v>
      </c>
      <c r="AY1891" s="17" t="s">
        <v>156</v>
      </c>
      <c r="BE1891" s="150">
        <f>IF(N1891="základná",J1891,0)</f>
        <v>0</v>
      </c>
      <c r="BF1891" s="150">
        <f>IF(N1891="znížená",J1891,0)</f>
        <v>0</v>
      </c>
      <c r="BG1891" s="150">
        <f>IF(N1891="zákl. prenesená",J1891,0)</f>
        <v>0</v>
      </c>
      <c r="BH1891" s="150">
        <f>IF(N1891="zníž. prenesená",J1891,0)</f>
        <v>0</v>
      </c>
      <c r="BI1891" s="150">
        <f>IF(N1891="nulová",J1891,0)</f>
        <v>0</v>
      </c>
      <c r="BJ1891" s="17" t="s">
        <v>89</v>
      </c>
      <c r="BK1891" s="150">
        <f>ROUND(I1891*H1891,2)</f>
        <v>0</v>
      </c>
      <c r="BL1891" s="17" t="s">
        <v>403</v>
      </c>
      <c r="BM1891" s="149" t="s">
        <v>3304</v>
      </c>
    </row>
    <row r="1892" spans="2:65" s="11" customFormat="1">
      <c r="B1892" s="151"/>
      <c r="D1892" s="152" t="s">
        <v>160</v>
      </c>
      <c r="E1892" s="153" t="s">
        <v>1</v>
      </c>
      <c r="F1892" s="154" t="s">
        <v>3305</v>
      </c>
      <c r="H1892" s="153" t="s">
        <v>1</v>
      </c>
      <c r="I1892" s="155"/>
      <c r="L1892" s="151"/>
      <c r="M1892" s="156"/>
      <c r="T1892" s="157"/>
      <c r="AT1892" s="153" t="s">
        <v>160</v>
      </c>
      <c r="AU1892" s="153" t="s">
        <v>89</v>
      </c>
      <c r="AV1892" s="11" t="s">
        <v>82</v>
      </c>
      <c r="AW1892" s="11" t="s">
        <v>31</v>
      </c>
      <c r="AX1892" s="11" t="s">
        <v>76</v>
      </c>
      <c r="AY1892" s="153" t="s">
        <v>156</v>
      </c>
    </row>
    <row r="1893" spans="2:65" s="11" customFormat="1">
      <c r="B1893" s="151"/>
      <c r="D1893" s="152" t="s">
        <v>160</v>
      </c>
      <c r="E1893" s="153" t="s">
        <v>1</v>
      </c>
      <c r="F1893" s="154" t="s">
        <v>3306</v>
      </c>
      <c r="H1893" s="153" t="s">
        <v>1</v>
      </c>
      <c r="I1893" s="155"/>
      <c r="L1893" s="151"/>
      <c r="M1893" s="156"/>
      <c r="T1893" s="157"/>
      <c r="AT1893" s="153" t="s">
        <v>160</v>
      </c>
      <c r="AU1893" s="153" t="s">
        <v>89</v>
      </c>
      <c r="AV1893" s="11" t="s">
        <v>82</v>
      </c>
      <c r="AW1893" s="11" t="s">
        <v>31</v>
      </c>
      <c r="AX1893" s="11" t="s">
        <v>76</v>
      </c>
      <c r="AY1893" s="153" t="s">
        <v>156</v>
      </c>
    </row>
    <row r="1894" spans="2:65" s="12" customFormat="1">
      <c r="B1894" s="158"/>
      <c r="D1894" s="152" t="s">
        <v>160</v>
      </c>
      <c r="E1894" s="159" t="s">
        <v>1</v>
      </c>
      <c r="F1894" s="160" t="s">
        <v>3307</v>
      </c>
      <c r="H1894" s="161">
        <v>7.2</v>
      </c>
      <c r="I1894" s="162"/>
      <c r="L1894" s="158"/>
      <c r="M1894" s="163"/>
      <c r="T1894" s="164"/>
      <c r="AT1894" s="159" t="s">
        <v>160</v>
      </c>
      <c r="AU1894" s="159" t="s">
        <v>89</v>
      </c>
      <c r="AV1894" s="12" t="s">
        <v>89</v>
      </c>
      <c r="AW1894" s="12" t="s">
        <v>31</v>
      </c>
      <c r="AX1894" s="12" t="s">
        <v>76</v>
      </c>
      <c r="AY1894" s="159" t="s">
        <v>156</v>
      </c>
    </row>
    <row r="1895" spans="2:65" s="12" customFormat="1">
      <c r="B1895" s="158"/>
      <c r="D1895" s="152" t="s">
        <v>160</v>
      </c>
      <c r="E1895" s="159" t="s">
        <v>1</v>
      </c>
      <c r="F1895" s="160" t="s">
        <v>3308</v>
      </c>
      <c r="H1895" s="161">
        <v>13.6</v>
      </c>
      <c r="I1895" s="162"/>
      <c r="L1895" s="158"/>
      <c r="M1895" s="163"/>
      <c r="T1895" s="164"/>
      <c r="AT1895" s="159" t="s">
        <v>160</v>
      </c>
      <c r="AU1895" s="159" t="s">
        <v>89</v>
      </c>
      <c r="AV1895" s="12" t="s">
        <v>89</v>
      </c>
      <c r="AW1895" s="12" t="s">
        <v>31</v>
      </c>
      <c r="AX1895" s="12" t="s">
        <v>76</v>
      </c>
      <c r="AY1895" s="159" t="s">
        <v>156</v>
      </c>
    </row>
    <row r="1896" spans="2:65" s="12" customFormat="1">
      <c r="B1896" s="158"/>
      <c r="D1896" s="152" t="s">
        <v>160</v>
      </c>
      <c r="E1896" s="159" t="s">
        <v>1</v>
      </c>
      <c r="F1896" s="160" t="s">
        <v>3309</v>
      </c>
      <c r="H1896" s="161">
        <v>15.3</v>
      </c>
      <c r="I1896" s="162"/>
      <c r="L1896" s="158"/>
      <c r="M1896" s="163"/>
      <c r="T1896" s="164"/>
      <c r="AT1896" s="159" t="s">
        <v>160</v>
      </c>
      <c r="AU1896" s="159" t="s">
        <v>89</v>
      </c>
      <c r="AV1896" s="12" t="s">
        <v>89</v>
      </c>
      <c r="AW1896" s="12" t="s">
        <v>31</v>
      </c>
      <c r="AX1896" s="12" t="s">
        <v>76</v>
      </c>
      <c r="AY1896" s="159" t="s">
        <v>156</v>
      </c>
    </row>
    <row r="1897" spans="2:65" s="12" customFormat="1">
      <c r="B1897" s="158"/>
      <c r="D1897" s="152" t="s">
        <v>160</v>
      </c>
      <c r="E1897" s="159" t="s">
        <v>1</v>
      </c>
      <c r="F1897" s="160" t="s">
        <v>3310</v>
      </c>
      <c r="H1897" s="161">
        <v>2.9</v>
      </c>
      <c r="I1897" s="162"/>
      <c r="L1897" s="158"/>
      <c r="M1897" s="163"/>
      <c r="T1897" s="164"/>
      <c r="AT1897" s="159" t="s">
        <v>160</v>
      </c>
      <c r="AU1897" s="159" t="s">
        <v>89</v>
      </c>
      <c r="AV1897" s="12" t="s">
        <v>89</v>
      </c>
      <c r="AW1897" s="12" t="s">
        <v>31</v>
      </c>
      <c r="AX1897" s="12" t="s">
        <v>76</v>
      </c>
      <c r="AY1897" s="159" t="s">
        <v>156</v>
      </c>
    </row>
    <row r="1898" spans="2:65" s="13" customFormat="1">
      <c r="B1898" s="165"/>
      <c r="D1898" s="152" t="s">
        <v>160</v>
      </c>
      <c r="E1898" s="166" t="s">
        <v>1</v>
      </c>
      <c r="F1898" s="167" t="s">
        <v>1171</v>
      </c>
      <c r="H1898" s="168">
        <v>39</v>
      </c>
      <c r="I1898" s="169"/>
      <c r="L1898" s="165"/>
      <c r="M1898" s="170"/>
      <c r="T1898" s="171"/>
      <c r="AT1898" s="166" t="s">
        <v>160</v>
      </c>
      <c r="AU1898" s="166" t="s">
        <v>89</v>
      </c>
      <c r="AV1898" s="13" t="s">
        <v>155</v>
      </c>
      <c r="AW1898" s="13" t="s">
        <v>31</v>
      </c>
      <c r="AX1898" s="13" t="s">
        <v>82</v>
      </c>
      <c r="AY1898" s="166" t="s">
        <v>156</v>
      </c>
    </row>
    <row r="1899" spans="2:65" s="1" customFormat="1" ht="24.2" customHeight="1">
      <c r="B1899" s="136"/>
      <c r="C1899" s="180" t="s">
        <v>3311</v>
      </c>
      <c r="D1899" s="180" t="s">
        <v>263</v>
      </c>
      <c r="E1899" s="181" t="s">
        <v>3312</v>
      </c>
      <c r="F1899" s="182" t="s">
        <v>3313</v>
      </c>
      <c r="G1899" s="183" t="s">
        <v>396</v>
      </c>
      <c r="H1899" s="184">
        <v>40</v>
      </c>
      <c r="I1899" s="185"/>
      <c r="J1899" s="186">
        <v>0</v>
      </c>
      <c r="K1899" s="187"/>
      <c r="L1899" s="188"/>
      <c r="M1899" s="189" t="s">
        <v>1</v>
      </c>
      <c r="N1899" s="190" t="s">
        <v>42</v>
      </c>
      <c r="P1899" s="147">
        <f>O1899*H1899</f>
        <v>0</v>
      </c>
      <c r="Q1899" s="147">
        <v>2.0000000000000001E-4</v>
      </c>
      <c r="R1899" s="147">
        <f>Q1899*H1899</f>
        <v>8.0000000000000002E-3</v>
      </c>
      <c r="S1899" s="147">
        <v>0</v>
      </c>
      <c r="T1899" s="148">
        <f>S1899*H1899</f>
        <v>0</v>
      </c>
      <c r="AR1899" s="149" t="s">
        <v>664</v>
      </c>
      <c r="AT1899" s="149" t="s">
        <v>263</v>
      </c>
      <c r="AU1899" s="149" t="s">
        <v>89</v>
      </c>
      <c r="AY1899" s="17" t="s">
        <v>156</v>
      </c>
      <c r="BE1899" s="150">
        <f>IF(N1899="základná",J1899,0)</f>
        <v>0</v>
      </c>
      <c r="BF1899" s="150">
        <f>IF(N1899="znížená",J1899,0)</f>
        <v>0</v>
      </c>
      <c r="BG1899" s="150">
        <f>IF(N1899="zákl. prenesená",J1899,0)</f>
        <v>0</v>
      </c>
      <c r="BH1899" s="150">
        <f>IF(N1899="zníž. prenesená",J1899,0)</f>
        <v>0</v>
      </c>
      <c r="BI1899" s="150">
        <f>IF(N1899="nulová",J1899,0)</f>
        <v>0</v>
      </c>
      <c r="BJ1899" s="17" t="s">
        <v>89</v>
      </c>
      <c r="BK1899" s="150">
        <f>ROUND(I1899*H1899,2)</f>
        <v>0</v>
      </c>
      <c r="BL1899" s="17" t="s">
        <v>403</v>
      </c>
      <c r="BM1899" s="149" t="s">
        <v>3314</v>
      </c>
    </row>
    <row r="1900" spans="2:65" s="12" customFormat="1">
      <c r="B1900" s="158"/>
      <c r="D1900" s="152" t="s">
        <v>160</v>
      </c>
      <c r="E1900" s="159" t="s">
        <v>1</v>
      </c>
      <c r="F1900" s="160" t="s">
        <v>764</v>
      </c>
      <c r="H1900" s="161">
        <v>40</v>
      </c>
      <c r="I1900" s="162"/>
      <c r="L1900" s="158"/>
      <c r="M1900" s="163"/>
      <c r="T1900" s="164"/>
      <c r="AT1900" s="159" t="s">
        <v>160</v>
      </c>
      <c r="AU1900" s="159" t="s">
        <v>89</v>
      </c>
      <c r="AV1900" s="12" t="s">
        <v>89</v>
      </c>
      <c r="AW1900" s="12" t="s">
        <v>31</v>
      </c>
      <c r="AX1900" s="12" t="s">
        <v>82</v>
      </c>
      <c r="AY1900" s="159" t="s">
        <v>156</v>
      </c>
    </row>
    <row r="1901" spans="2:65" s="1" customFormat="1" ht="24.2" customHeight="1">
      <c r="B1901" s="136"/>
      <c r="C1901" s="137" t="s">
        <v>3315</v>
      </c>
      <c r="D1901" s="137" t="s">
        <v>157</v>
      </c>
      <c r="E1901" s="138" t="s">
        <v>3316</v>
      </c>
      <c r="F1901" s="139" t="s">
        <v>3317</v>
      </c>
      <c r="G1901" s="140" t="s">
        <v>296</v>
      </c>
      <c r="H1901" s="141">
        <v>10.058999999999999</v>
      </c>
      <c r="I1901" s="142"/>
      <c r="J1901" s="143">
        <v>0</v>
      </c>
      <c r="K1901" s="144"/>
      <c r="L1901" s="32"/>
      <c r="M1901" s="145" t="s">
        <v>1</v>
      </c>
      <c r="N1901" s="146" t="s">
        <v>42</v>
      </c>
      <c r="P1901" s="147">
        <f>O1901*H1901</f>
        <v>0</v>
      </c>
      <c r="Q1901" s="147">
        <v>0</v>
      </c>
      <c r="R1901" s="147">
        <f>Q1901*H1901</f>
        <v>0</v>
      </c>
      <c r="S1901" s="147">
        <v>0</v>
      </c>
      <c r="T1901" s="148">
        <f>S1901*H1901</f>
        <v>0</v>
      </c>
      <c r="AR1901" s="149" t="s">
        <v>403</v>
      </c>
      <c r="AT1901" s="149" t="s">
        <v>157</v>
      </c>
      <c r="AU1901" s="149" t="s">
        <v>89</v>
      </c>
      <c r="AY1901" s="17" t="s">
        <v>156</v>
      </c>
      <c r="BE1901" s="150">
        <f>IF(N1901="základná",J1901,0)</f>
        <v>0</v>
      </c>
      <c r="BF1901" s="150">
        <f>IF(N1901="znížená",J1901,0)</f>
        <v>0</v>
      </c>
      <c r="BG1901" s="150">
        <f>IF(N1901="zákl. prenesená",J1901,0)</f>
        <v>0</v>
      </c>
      <c r="BH1901" s="150">
        <f>IF(N1901="zníž. prenesená",J1901,0)</f>
        <v>0</v>
      </c>
      <c r="BI1901" s="150">
        <f>IF(N1901="nulová",J1901,0)</f>
        <v>0</v>
      </c>
      <c r="BJ1901" s="17" t="s">
        <v>89</v>
      </c>
      <c r="BK1901" s="150">
        <f>ROUND(I1901*H1901,2)</f>
        <v>0</v>
      </c>
      <c r="BL1901" s="17" t="s">
        <v>403</v>
      </c>
      <c r="BM1901" s="149" t="s">
        <v>3318</v>
      </c>
    </row>
    <row r="1902" spans="2:65" s="1" customFormat="1" ht="24.2" customHeight="1">
      <c r="B1902" s="136"/>
      <c r="C1902" s="137" t="s">
        <v>3319</v>
      </c>
      <c r="D1902" s="137" t="s">
        <v>157</v>
      </c>
      <c r="E1902" s="138" t="s">
        <v>3320</v>
      </c>
      <c r="F1902" s="139" t="s">
        <v>3321</v>
      </c>
      <c r="G1902" s="140" t="s">
        <v>296</v>
      </c>
      <c r="H1902" s="141">
        <v>10.058999999999999</v>
      </c>
      <c r="I1902" s="142"/>
      <c r="J1902" s="143">
        <v>0</v>
      </c>
      <c r="K1902" s="144"/>
      <c r="L1902" s="32"/>
      <c r="M1902" s="145" t="s">
        <v>1</v>
      </c>
      <c r="N1902" s="146" t="s">
        <v>42</v>
      </c>
      <c r="P1902" s="147">
        <f>O1902*H1902</f>
        <v>0</v>
      </c>
      <c r="Q1902" s="147">
        <v>0</v>
      </c>
      <c r="R1902" s="147">
        <f>Q1902*H1902</f>
        <v>0</v>
      </c>
      <c r="S1902" s="147">
        <v>0</v>
      </c>
      <c r="T1902" s="148">
        <f>S1902*H1902</f>
        <v>0</v>
      </c>
      <c r="AR1902" s="149" t="s">
        <v>403</v>
      </c>
      <c r="AT1902" s="149" t="s">
        <v>157</v>
      </c>
      <c r="AU1902" s="149" t="s">
        <v>89</v>
      </c>
      <c r="AY1902" s="17" t="s">
        <v>156</v>
      </c>
      <c r="BE1902" s="150">
        <f>IF(N1902="základná",J1902,0)</f>
        <v>0</v>
      </c>
      <c r="BF1902" s="150">
        <f>IF(N1902="znížená",J1902,0)</f>
        <v>0</v>
      </c>
      <c r="BG1902" s="150">
        <f>IF(N1902="zákl. prenesená",J1902,0)</f>
        <v>0</v>
      </c>
      <c r="BH1902" s="150">
        <f>IF(N1902="zníž. prenesená",J1902,0)</f>
        <v>0</v>
      </c>
      <c r="BI1902" s="150">
        <f>IF(N1902="nulová",J1902,0)</f>
        <v>0</v>
      </c>
      <c r="BJ1902" s="17" t="s">
        <v>89</v>
      </c>
      <c r="BK1902" s="150">
        <f>ROUND(I1902*H1902,2)</f>
        <v>0</v>
      </c>
      <c r="BL1902" s="17" t="s">
        <v>403</v>
      </c>
      <c r="BM1902" s="149" t="s">
        <v>3322</v>
      </c>
    </row>
    <row r="1903" spans="2:65" s="10" customFormat="1" ht="22.9" customHeight="1">
      <c r="B1903" s="126"/>
      <c r="D1903" s="127" t="s">
        <v>75</v>
      </c>
      <c r="E1903" s="191" t="s">
        <v>3323</v>
      </c>
      <c r="F1903" s="191" t="s">
        <v>3324</v>
      </c>
      <c r="I1903" s="129"/>
      <c r="J1903" s="192">
        <v>0</v>
      </c>
      <c r="L1903" s="126"/>
      <c r="M1903" s="131"/>
      <c r="P1903" s="132">
        <f>SUM(P1904:P1908)</f>
        <v>0</v>
      </c>
      <c r="R1903" s="132">
        <f>SUM(R1904:R1908)</f>
        <v>6.0867449999999997E-2</v>
      </c>
      <c r="T1903" s="133">
        <f>SUM(T1904:T1908)</f>
        <v>0</v>
      </c>
      <c r="AR1903" s="127" t="s">
        <v>89</v>
      </c>
      <c r="AT1903" s="134" t="s">
        <v>75</v>
      </c>
      <c r="AU1903" s="134" t="s">
        <v>82</v>
      </c>
      <c r="AY1903" s="127" t="s">
        <v>156</v>
      </c>
      <c r="BK1903" s="135">
        <f>SUM(BK1904:BK1908)</f>
        <v>0</v>
      </c>
    </row>
    <row r="1904" spans="2:65" s="1" customFormat="1" ht="21.75" customHeight="1">
      <c r="B1904" s="136"/>
      <c r="C1904" s="137" t="s">
        <v>3325</v>
      </c>
      <c r="D1904" s="137" t="s">
        <v>157</v>
      </c>
      <c r="E1904" s="138" t="s">
        <v>3326</v>
      </c>
      <c r="F1904" s="139" t="s">
        <v>3327</v>
      </c>
      <c r="G1904" s="140" t="s">
        <v>178</v>
      </c>
      <c r="H1904" s="141">
        <v>150.29</v>
      </c>
      <c r="I1904" s="142"/>
      <c r="J1904" s="143">
        <v>0</v>
      </c>
      <c r="K1904" s="144"/>
      <c r="L1904" s="32"/>
      <c r="M1904" s="145" t="s">
        <v>1</v>
      </c>
      <c r="N1904" s="146" t="s">
        <v>42</v>
      </c>
      <c r="P1904" s="147">
        <f>O1904*H1904</f>
        <v>0</v>
      </c>
      <c r="Q1904" s="147">
        <v>4.0499999999999998E-4</v>
      </c>
      <c r="R1904" s="147">
        <f>Q1904*H1904</f>
        <v>6.0867449999999997E-2</v>
      </c>
      <c r="S1904" s="147">
        <v>0</v>
      </c>
      <c r="T1904" s="148">
        <f>S1904*H1904</f>
        <v>0</v>
      </c>
      <c r="AR1904" s="149" t="s">
        <v>403</v>
      </c>
      <c r="AT1904" s="149" t="s">
        <v>157</v>
      </c>
      <c r="AU1904" s="149" t="s">
        <v>89</v>
      </c>
      <c r="AY1904" s="17" t="s">
        <v>156</v>
      </c>
      <c r="BE1904" s="150">
        <f>IF(N1904="základná",J1904,0)</f>
        <v>0</v>
      </c>
      <c r="BF1904" s="150">
        <f>IF(N1904="znížená",J1904,0)</f>
        <v>0</v>
      </c>
      <c r="BG1904" s="150">
        <f>IF(N1904="zákl. prenesená",J1904,0)</f>
        <v>0</v>
      </c>
      <c r="BH1904" s="150">
        <f>IF(N1904="zníž. prenesená",J1904,0)</f>
        <v>0</v>
      </c>
      <c r="BI1904" s="150">
        <f>IF(N1904="nulová",J1904,0)</f>
        <v>0</v>
      </c>
      <c r="BJ1904" s="17" t="s">
        <v>89</v>
      </c>
      <c r="BK1904" s="150">
        <f>ROUND(I1904*H1904,2)</f>
        <v>0</v>
      </c>
      <c r="BL1904" s="17" t="s">
        <v>403</v>
      </c>
      <c r="BM1904" s="149" t="s">
        <v>3328</v>
      </c>
    </row>
    <row r="1905" spans="2:65" s="12" customFormat="1">
      <c r="B1905" s="158"/>
      <c r="D1905" s="152" t="s">
        <v>160</v>
      </c>
      <c r="E1905" s="159" t="s">
        <v>1</v>
      </c>
      <c r="F1905" s="160" t="s">
        <v>1857</v>
      </c>
      <c r="H1905" s="161">
        <v>150.29</v>
      </c>
      <c r="I1905" s="162"/>
      <c r="L1905" s="158"/>
      <c r="M1905" s="163"/>
      <c r="T1905" s="164"/>
      <c r="AT1905" s="159" t="s">
        <v>160</v>
      </c>
      <c r="AU1905" s="159" t="s">
        <v>89</v>
      </c>
      <c r="AV1905" s="12" t="s">
        <v>89</v>
      </c>
      <c r="AW1905" s="12" t="s">
        <v>31</v>
      </c>
      <c r="AX1905" s="12" t="s">
        <v>76</v>
      </c>
      <c r="AY1905" s="159" t="s">
        <v>156</v>
      </c>
    </row>
    <row r="1906" spans="2:65" s="13" customFormat="1">
      <c r="B1906" s="165"/>
      <c r="D1906" s="152" t="s">
        <v>160</v>
      </c>
      <c r="E1906" s="166" t="s">
        <v>1</v>
      </c>
      <c r="F1906" s="167" t="s">
        <v>161</v>
      </c>
      <c r="H1906" s="168">
        <v>150.29</v>
      </c>
      <c r="I1906" s="169"/>
      <c r="L1906" s="165"/>
      <c r="M1906" s="170"/>
      <c r="T1906" s="171"/>
      <c r="AT1906" s="166" t="s">
        <v>160</v>
      </c>
      <c r="AU1906" s="166" t="s">
        <v>89</v>
      </c>
      <c r="AV1906" s="13" t="s">
        <v>155</v>
      </c>
      <c r="AW1906" s="13" t="s">
        <v>31</v>
      </c>
      <c r="AX1906" s="13" t="s">
        <v>82</v>
      </c>
      <c r="AY1906" s="166" t="s">
        <v>156</v>
      </c>
    </row>
    <row r="1907" spans="2:65" s="1" customFormat="1" ht="24.2" customHeight="1">
      <c r="B1907" s="136"/>
      <c r="C1907" s="137" t="s">
        <v>3329</v>
      </c>
      <c r="D1907" s="137" t="s">
        <v>157</v>
      </c>
      <c r="E1907" s="138" t="s">
        <v>3330</v>
      </c>
      <c r="F1907" s="139" t="s">
        <v>3331</v>
      </c>
      <c r="G1907" s="140" t="s">
        <v>296</v>
      </c>
      <c r="H1907" s="141">
        <v>6.0999999999999999E-2</v>
      </c>
      <c r="I1907" s="142"/>
      <c r="J1907" s="143">
        <v>0</v>
      </c>
      <c r="K1907" s="144"/>
      <c r="L1907" s="32"/>
      <c r="M1907" s="145" t="s">
        <v>1</v>
      </c>
      <c r="N1907" s="146" t="s">
        <v>42</v>
      </c>
      <c r="P1907" s="147">
        <f>O1907*H1907</f>
        <v>0</v>
      </c>
      <c r="Q1907" s="147">
        <v>0</v>
      </c>
      <c r="R1907" s="147">
        <f>Q1907*H1907</f>
        <v>0</v>
      </c>
      <c r="S1907" s="147">
        <v>0</v>
      </c>
      <c r="T1907" s="148">
        <f>S1907*H1907</f>
        <v>0</v>
      </c>
      <c r="AR1907" s="149" t="s">
        <v>403</v>
      </c>
      <c r="AT1907" s="149" t="s">
        <v>157</v>
      </c>
      <c r="AU1907" s="149" t="s">
        <v>89</v>
      </c>
      <c r="AY1907" s="17" t="s">
        <v>156</v>
      </c>
      <c r="BE1907" s="150">
        <f>IF(N1907="základná",J1907,0)</f>
        <v>0</v>
      </c>
      <c r="BF1907" s="150">
        <f>IF(N1907="znížená",J1907,0)</f>
        <v>0</v>
      </c>
      <c r="BG1907" s="150">
        <f>IF(N1907="zákl. prenesená",J1907,0)</f>
        <v>0</v>
      </c>
      <c r="BH1907" s="150">
        <f>IF(N1907="zníž. prenesená",J1907,0)</f>
        <v>0</v>
      </c>
      <c r="BI1907" s="150">
        <f>IF(N1907="nulová",J1907,0)</f>
        <v>0</v>
      </c>
      <c r="BJ1907" s="17" t="s">
        <v>89</v>
      </c>
      <c r="BK1907" s="150">
        <f>ROUND(I1907*H1907,2)</f>
        <v>0</v>
      </c>
      <c r="BL1907" s="17" t="s">
        <v>403</v>
      </c>
      <c r="BM1907" s="149" t="s">
        <v>3332</v>
      </c>
    </row>
    <row r="1908" spans="2:65" s="1" customFormat="1" ht="24.2" customHeight="1">
      <c r="B1908" s="136"/>
      <c r="C1908" s="137" t="s">
        <v>3333</v>
      </c>
      <c r="D1908" s="137" t="s">
        <v>157</v>
      </c>
      <c r="E1908" s="138" t="s">
        <v>3334</v>
      </c>
      <c r="F1908" s="139" t="s">
        <v>3335</v>
      </c>
      <c r="G1908" s="140" t="s">
        <v>296</v>
      </c>
      <c r="H1908" s="141">
        <v>6.0999999999999999E-2</v>
      </c>
      <c r="I1908" s="142"/>
      <c r="J1908" s="143">
        <v>0</v>
      </c>
      <c r="K1908" s="144"/>
      <c r="L1908" s="32"/>
      <c r="M1908" s="145" t="s">
        <v>1</v>
      </c>
      <c r="N1908" s="146" t="s">
        <v>42</v>
      </c>
      <c r="P1908" s="147">
        <f>O1908*H1908</f>
        <v>0</v>
      </c>
      <c r="Q1908" s="147">
        <v>0</v>
      </c>
      <c r="R1908" s="147">
        <f>Q1908*H1908</f>
        <v>0</v>
      </c>
      <c r="S1908" s="147">
        <v>0</v>
      </c>
      <c r="T1908" s="148">
        <f>S1908*H1908</f>
        <v>0</v>
      </c>
      <c r="AR1908" s="149" t="s">
        <v>403</v>
      </c>
      <c r="AT1908" s="149" t="s">
        <v>157</v>
      </c>
      <c r="AU1908" s="149" t="s">
        <v>89</v>
      </c>
      <c r="AY1908" s="17" t="s">
        <v>156</v>
      </c>
      <c r="BE1908" s="150">
        <f>IF(N1908="základná",J1908,0)</f>
        <v>0</v>
      </c>
      <c r="BF1908" s="150">
        <f>IF(N1908="znížená",J1908,0)</f>
        <v>0</v>
      </c>
      <c r="BG1908" s="150">
        <f>IF(N1908="zákl. prenesená",J1908,0)</f>
        <v>0</v>
      </c>
      <c r="BH1908" s="150">
        <f>IF(N1908="zníž. prenesená",J1908,0)</f>
        <v>0</v>
      </c>
      <c r="BI1908" s="150">
        <f>IF(N1908="nulová",J1908,0)</f>
        <v>0</v>
      </c>
      <c r="BJ1908" s="17" t="s">
        <v>89</v>
      </c>
      <c r="BK1908" s="150">
        <f>ROUND(I1908*H1908,2)</f>
        <v>0</v>
      </c>
      <c r="BL1908" s="17" t="s">
        <v>403</v>
      </c>
      <c r="BM1908" s="149" t="s">
        <v>3336</v>
      </c>
    </row>
    <row r="1909" spans="2:65" s="10" customFormat="1" ht="22.9" customHeight="1">
      <c r="B1909" s="126"/>
      <c r="D1909" s="127" t="s">
        <v>75</v>
      </c>
      <c r="E1909" s="191" t="s">
        <v>3337</v>
      </c>
      <c r="F1909" s="191" t="s">
        <v>3338</v>
      </c>
      <c r="I1909" s="129"/>
      <c r="J1909" s="192">
        <v>0</v>
      </c>
      <c r="L1909" s="126"/>
      <c r="M1909" s="131"/>
      <c r="P1909" s="132">
        <f>SUM(P1910:P2136)</f>
        <v>0</v>
      </c>
      <c r="R1909" s="132">
        <f>SUM(R1910:R2136)</f>
        <v>14.864873139999998</v>
      </c>
      <c r="T1909" s="133">
        <f>SUM(T1910:T2136)</f>
        <v>0</v>
      </c>
      <c r="AR1909" s="127" t="s">
        <v>89</v>
      </c>
      <c r="AT1909" s="134" t="s">
        <v>75</v>
      </c>
      <c r="AU1909" s="134" t="s">
        <v>82</v>
      </c>
      <c r="AY1909" s="127" t="s">
        <v>156</v>
      </c>
      <c r="BK1909" s="135">
        <f>SUM(BK1910:BK2136)</f>
        <v>0</v>
      </c>
    </row>
    <row r="1910" spans="2:65" s="1" customFormat="1" ht="24.2" customHeight="1">
      <c r="B1910" s="136"/>
      <c r="C1910" s="137" t="s">
        <v>1399</v>
      </c>
      <c r="D1910" s="137" t="s">
        <v>157</v>
      </c>
      <c r="E1910" s="138" t="s">
        <v>3339</v>
      </c>
      <c r="F1910" s="139" t="s">
        <v>3340</v>
      </c>
      <c r="G1910" s="140" t="s">
        <v>178</v>
      </c>
      <c r="H1910" s="141">
        <v>628.89</v>
      </c>
      <c r="I1910" s="142"/>
      <c r="J1910" s="143">
        <v>0</v>
      </c>
      <c r="K1910" s="144"/>
      <c r="L1910" s="32"/>
      <c r="M1910" s="145" t="s">
        <v>1</v>
      </c>
      <c r="N1910" s="146" t="s">
        <v>42</v>
      </c>
      <c r="P1910" s="147">
        <f>O1910*H1910</f>
        <v>0</v>
      </c>
      <c r="Q1910" s="147">
        <v>9.0000000000000006E-5</v>
      </c>
      <c r="R1910" s="147">
        <f>Q1910*H1910</f>
        <v>5.66001E-2</v>
      </c>
      <c r="S1910" s="147">
        <v>0</v>
      </c>
      <c r="T1910" s="148">
        <f>S1910*H1910</f>
        <v>0</v>
      </c>
      <c r="AR1910" s="149" t="s">
        <v>403</v>
      </c>
      <c r="AT1910" s="149" t="s">
        <v>157</v>
      </c>
      <c r="AU1910" s="149" t="s">
        <v>89</v>
      </c>
      <c r="AY1910" s="17" t="s">
        <v>156</v>
      </c>
      <c r="BE1910" s="150">
        <f>IF(N1910="základná",J1910,0)</f>
        <v>0</v>
      </c>
      <c r="BF1910" s="150">
        <f>IF(N1910="znížená",J1910,0)</f>
        <v>0</v>
      </c>
      <c r="BG1910" s="150">
        <f>IF(N1910="zákl. prenesená",J1910,0)</f>
        <v>0</v>
      </c>
      <c r="BH1910" s="150">
        <f>IF(N1910="zníž. prenesená",J1910,0)</f>
        <v>0</v>
      </c>
      <c r="BI1910" s="150">
        <f>IF(N1910="nulová",J1910,0)</f>
        <v>0</v>
      </c>
      <c r="BJ1910" s="17" t="s">
        <v>89</v>
      </c>
      <c r="BK1910" s="150">
        <f>ROUND(I1910*H1910,2)</f>
        <v>0</v>
      </c>
      <c r="BL1910" s="17" t="s">
        <v>403</v>
      </c>
      <c r="BM1910" s="149" t="s">
        <v>3341</v>
      </c>
    </row>
    <row r="1911" spans="2:65" s="12" customFormat="1">
      <c r="B1911" s="158"/>
      <c r="D1911" s="152" t="s">
        <v>160</v>
      </c>
      <c r="E1911" s="159" t="s">
        <v>1</v>
      </c>
      <c r="F1911" s="160" t="s">
        <v>1946</v>
      </c>
      <c r="H1911" s="161">
        <v>332</v>
      </c>
      <c r="I1911" s="162"/>
      <c r="L1911" s="158"/>
      <c r="M1911" s="163"/>
      <c r="T1911" s="164"/>
      <c r="AT1911" s="159" t="s">
        <v>160</v>
      </c>
      <c r="AU1911" s="159" t="s">
        <v>89</v>
      </c>
      <c r="AV1911" s="12" t="s">
        <v>89</v>
      </c>
      <c r="AW1911" s="12" t="s">
        <v>31</v>
      </c>
      <c r="AX1911" s="12" t="s">
        <v>76</v>
      </c>
      <c r="AY1911" s="159" t="s">
        <v>156</v>
      </c>
    </row>
    <row r="1912" spans="2:65" s="12" customFormat="1">
      <c r="B1912" s="158"/>
      <c r="D1912" s="152" t="s">
        <v>160</v>
      </c>
      <c r="E1912" s="159" t="s">
        <v>1</v>
      </c>
      <c r="F1912" s="160" t="s">
        <v>1941</v>
      </c>
      <c r="H1912" s="161">
        <v>82</v>
      </c>
      <c r="I1912" s="162"/>
      <c r="L1912" s="158"/>
      <c r="M1912" s="163"/>
      <c r="T1912" s="164"/>
      <c r="AT1912" s="159" t="s">
        <v>160</v>
      </c>
      <c r="AU1912" s="159" t="s">
        <v>89</v>
      </c>
      <c r="AV1912" s="12" t="s">
        <v>89</v>
      </c>
      <c r="AW1912" s="12" t="s">
        <v>31</v>
      </c>
      <c r="AX1912" s="12" t="s">
        <v>76</v>
      </c>
      <c r="AY1912" s="159" t="s">
        <v>156</v>
      </c>
    </row>
    <row r="1913" spans="2:65" s="12" customFormat="1">
      <c r="B1913" s="158"/>
      <c r="D1913" s="152" t="s">
        <v>160</v>
      </c>
      <c r="E1913" s="159" t="s">
        <v>1</v>
      </c>
      <c r="F1913" s="160" t="s">
        <v>1943</v>
      </c>
      <c r="H1913" s="161">
        <v>28.216999999999999</v>
      </c>
      <c r="I1913" s="162"/>
      <c r="L1913" s="158"/>
      <c r="M1913" s="163"/>
      <c r="T1913" s="164"/>
      <c r="AT1913" s="159" t="s">
        <v>160</v>
      </c>
      <c r="AU1913" s="159" t="s">
        <v>89</v>
      </c>
      <c r="AV1913" s="12" t="s">
        <v>89</v>
      </c>
      <c r="AW1913" s="12" t="s">
        <v>31</v>
      </c>
      <c r="AX1913" s="12" t="s">
        <v>76</v>
      </c>
      <c r="AY1913" s="159" t="s">
        <v>156</v>
      </c>
    </row>
    <row r="1914" spans="2:65" s="15" customFormat="1">
      <c r="B1914" s="193"/>
      <c r="D1914" s="152" t="s">
        <v>160</v>
      </c>
      <c r="E1914" s="194" t="s">
        <v>1</v>
      </c>
      <c r="F1914" s="195" t="s">
        <v>278</v>
      </c>
      <c r="H1914" s="196">
        <v>442.21699999999998</v>
      </c>
      <c r="I1914" s="197"/>
      <c r="L1914" s="193"/>
      <c r="M1914" s="198"/>
      <c r="T1914" s="199"/>
      <c r="AT1914" s="194" t="s">
        <v>160</v>
      </c>
      <c r="AU1914" s="194" t="s">
        <v>89</v>
      </c>
      <c r="AV1914" s="15" t="s">
        <v>163</v>
      </c>
      <c r="AW1914" s="15" t="s">
        <v>31</v>
      </c>
      <c r="AX1914" s="15" t="s">
        <v>76</v>
      </c>
      <c r="AY1914" s="194" t="s">
        <v>156</v>
      </c>
    </row>
    <row r="1915" spans="2:65" s="12" customFormat="1">
      <c r="B1915" s="158"/>
      <c r="D1915" s="152" t="s">
        <v>160</v>
      </c>
      <c r="E1915" s="159" t="s">
        <v>1</v>
      </c>
      <c r="F1915" s="160" t="s">
        <v>1893</v>
      </c>
      <c r="H1915" s="161">
        <v>13.86</v>
      </c>
      <c r="I1915" s="162"/>
      <c r="L1915" s="158"/>
      <c r="M1915" s="163"/>
      <c r="T1915" s="164"/>
      <c r="AT1915" s="159" t="s">
        <v>160</v>
      </c>
      <c r="AU1915" s="159" t="s">
        <v>89</v>
      </c>
      <c r="AV1915" s="12" t="s">
        <v>89</v>
      </c>
      <c r="AW1915" s="12" t="s">
        <v>31</v>
      </c>
      <c r="AX1915" s="12" t="s">
        <v>76</v>
      </c>
      <c r="AY1915" s="159" t="s">
        <v>156</v>
      </c>
    </row>
    <row r="1916" spans="2:65" s="12" customFormat="1">
      <c r="B1916" s="158"/>
      <c r="D1916" s="152" t="s">
        <v>160</v>
      </c>
      <c r="E1916" s="159" t="s">
        <v>1</v>
      </c>
      <c r="F1916" s="160" t="s">
        <v>1935</v>
      </c>
      <c r="H1916" s="161">
        <v>172.81299999999999</v>
      </c>
      <c r="I1916" s="162"/>
      <c r="L1916" s="158"/>
      <c r="M1916" s="163"/>
      <c r="T1916" s="164"/>
      <c r="AT1916" s="159" t="s">
        <v>160</v>
      </c>
      <c r="AU1916" s="159" t="s">
        <v>89</v>
      </c>
      <c r="AV1916" s="12" t="s">
        <v>89</v>
      </c>
      <c r="AW1916" s="12" t="s">
        <v>31</v>
      </c>
      <c r="AX1916" s="12" t="s">
        <v>76</v>
      </c>
      <c r="AY1916" s="159" t="s">
        <v>156</v>
      </c>
    </row>
    <row r="1917" spans="2:65" s="15" customFormat="1">
      <c r="B1917" s="193"/>
      <c r="D1917" s="152" t="s">
        <v>160</v>
      </c>
      <c r="E1917" s="194" t="s">
        <v>1</v>
      </c>
      <c r="F1917" s="195" t="s">
        <v>278</v>
      </c>
      <c r="H1917" s="196">
        <v>186.673</v>
      </c>
      <c r="I1917" s="197"/>
      <c r="L1917" s="193"/>
      <c r="M1917" s="198"/>
      <c r="T1917" s="199"/>
      <c r="AT1917" s="194" t="s">
        <v>160</v>
      </c>
      <c r="AU1917" s="194" t="s">
        <v>89</v>
      </c>
      <c r="AV1917" s="15" t="s">
        <v>163</v>
      </c>
      <c r="AW1917" s="15" t="s">
        <v>31</v>
      </c>
      <c r="AX1917" s="15" t="s">
        <v>76</v>
      </c>
      <c r="AY1917" s="194" t="s">
        <v>156</v>
      </c>
    </row>
    <row r="1918" spans="2:65" s="13" customFormat="1">
      <c r="B1918" s="165"/>
      <c r="D1918" s="152" t="s">
        <v>160</v>
      </c>
      <c r="E1918" s="166" t="s">
        <v>1</v>
      </c>
      <c r="F1918" s="167" t="s">
        <v>161</v>
      </c>
      <c r="H1918" s="168">
        <v>628.89</v>
      </c>
      <c r="I1918" s="169"/>
      <c r="L1918" s="165"/>
      <c r="M1918" s="170"/>
      <c r="T1918" s="171"/>
      <c r="AT1918" s="166" t="s">
        <v>160</v>
      </c>
      <c r="AU1918" s="166" t="s">
        <v>89</v>
      </c>
      <c r="AV1918" s="13" t="s">
        <v>155</v>
      </c>
      <c r="AW1918" s="13" t="s">
        <v>31</v>
      </c>
      <c r="AX1918" s="13" t="s">
        <v>82</v>
      </c>
      <c r="AY1918" s="166" t="s">
        <v>156</v>
      </c>
    </row>
    <row r="1919" spans="2:65" s="1" customFormat="1" ht="37.9" customHeight="1">
      <c r="B1919" s="136"/>
      <c r="C1919" s="137" t="s">
        <v>3342</v>
      </c>
      <c r="D1919" s="137" t="s">
        <v>157</v>
      </c>
      <c r="E1919" s="138" t="s">
        <v>3343</v>
      </c>
      <c r="F1919" s="139" t="s">
        <v>3344</v>
      </c>
      <c r="G1919" s="140" t="s">
        <v>178</v>
      </c>
      <c r="H1919" s="141">
        <v>332</v>
      </c>
      <c r="I1919" s="142"/>
      <c r="J1919" s="143">
        <v>0</v>
      </c>
      <c r="K1919" s="144"/>
      <c r="L1919" s="32"/>
      <c r="M1919" s="145" t="s">
        <v>1</v>
      </c>
      <c r="N1919" s="146" t="s">
        <v>42</v>
      </c>
      <c r="P1919" s="147">
        <f>O1919*H1919</f>
        <v>0</v>
      </c>
      <c r="Q1919" s="147">
        <v>3.31E-3</v>
      </c>
      <c r="R1919" s="147">
        <f>Q1919*H1919</f>
        <v>1.0989199999999999</v>
      </c>
      <c r="S1919" s="147">
        <v>0</v>
      </c>
      <c r="T1919" s="148">
        <f>S1919*H1919</f>
        <v>0</v>
      </c>
      <c r="AR1919" s="149" t="s">
        <v>403</v>
      </c>
      <c r="AT1919" s="149" t="s">
        <v>157</v>
      </c>
      <c r="AU1919" s="149" t="s">
        <v>89</v>
      </c>
      <c r="AY1919" s="17" t="s">
        <v>156</v>
      </c>
      <c r="BE1919" s="150">
        <f>IF(N1919="základná",J1919,0)</f>
        <v>0</v>
      </c>
      <c r="BF1919" s="150">
        <f>IF(N1919="znížená",J1919,0)</f>
        <v>0</v>
      </c>
      <c r="BG1919" s="150">
        <f>IF(N1919="zákl. prenesená",J1919,0)</f>
        <v>0</v>
      </c>
      <c r="BH1919" s="150">
        <f>IF(N1919="zníž. prenesená",J1919,0)</f>
        <v>0</v>
      </c>
      <c r="BI1919" s="150">
        <f>IF(N1919="nulová",J1919,0)</f>
        <v>0</v>
      </c>
      <c r="BJ1919" s="17" t="s">
        <v>89</v>
      </c>
      <c r="BK1919" s="150">
        <f>ROUND(I1919*H1919,2)</f>
        <v>0</v>
      </c>
      <c r="BL1919" s="17" t="s">
        <v>403</v>
      </c>
      <c r="BM1919" s="149" t="s">
        <v>3345</v>
      </c>
    </row>
    <row r="1920" spans="2:65" s="11" customFormat="1" ht="22.5">
      <c r="B1920" s="151"/>
      <c r="D1920" s="152" t="s">
        <v>160</v>
      </c>
      <c r="E1920" s="153" t="s">
        <v>1</v>
      </c>
      <c r="F1920" s="154" t="s">
        <v>3346</v>
      </c>
      <c r="H1920" s="153" t="s">
        <v>1</v>
      </c>
      <c r="I1920" s="155"/>
      <c r="L1920" s="151"/>
      <c r="M1920" s="156"/>
      <c r="T1920" s="157"/>
      <c r="AT1920" s="153" t="s">
        <v>160</v>
      </c>
      <c r="AU1920" s="153" t="s">
        <v>89</v>
      </c>
      <c r="AV1920" s="11" t="s">
        <v>82</v>
      </c>
      <c r="AW1920" s="11" t="s">
        <v>31</v>
      </c>
      <c r="AX1920" s="11" t="s">
        <v>76</v>
      </c>
      <c r="AY1920" s="153" t="s">
        <v>156</v>
      </c>
    </row>
    <row r="1921" spans="2:51" s="11" customFormat="1">
      <c r="B1921" s="151"/>
      <c r="D1921" s="152" t="s">
        <v>160</v>
      </c>
      <c r="E1921" s="153" t="s">
        <v>1</v>
      </c>
      <c r="F1921" s="154" t="s">
        <v>3347</v>
      </c>
      <c r="H1921" s="153" t="s">
        <v>1</v>
      </c>
      <c r="I1921" s="155"/>
      <c r="L1921" s="151"/>
      <c r="M1921" s="156"/>
      <c r="T1921" s="157"/>
      <c r="AT1921" s="153" t="s">
        <v>160</v>
      </c>
      <c r="AU1921" s="153" t="s">
        <v>89</v>
      </c>
      <c r="AV1921" s="11" t="s">
        <v>82</v>
      </c>
      <c r="AW1921" s="11" t="s">
        <v>31</v>
      </c>
      <c r="AX1921" s="11" t="s">
        <v>76</v>
      </c>
      <c r="AY1921" s="153" t="s">
        <v>156</v>
      </c>
    </row>
    <row r="1922" spans="2:51" s="11" customFormat="1">
      <c r="B1922" s="151"/>
      <c r="D1922" s="152" t="s">
        <v>160</v>
      </c>
      <c r="E1922" s="153" t="s">
        <v>1</v>
      </c>
      <c r="F1922" s="154" t="s">
        <v>3348</v>
      </c>
      <c r="H1922" s="153" t="s">
        <v>1</v>
      </c>
      <c r="I1922" s="155"/>
      <c r="L1922" s="151"/>
      <c r="M1922" s="156"/>
      <c r="T1922" s="157"/>
      <c r="AT1922" s="153" t="s">
        <v>160</v>
      </c>
      <c r="AU1922" s="153" t="s">
        <v>89</v>
      </c>
      <c r="AV1922" s="11" t="s">
        <v>82</v>
      </c>
      <c r="AW1922" s="11" t="s">
        <v>31</v>
      </c>
      <c r="AX1922" s="11" t="s">
        <v>76</v>
      </c>
      <c r="AY1922" s="153" t="s">
        <v>156</v>
      </c>
    </row>
    <row r="1923" spans="2:51" s="11" customFormat="1" ht="22.5">
      <c r="B1923" s="151"/>
      <c r="D1923" s="152" t="s">
        <v>160</v>
      </c>
      <c r="E1923" s="153" t="s">
        <v>1</v>
      </c>
      <c r="F1923" s="154" t="s">
        <v>3349</v>
      </c>
      <c r="H1923" s="153" t="s">
        <v>1</v>
      </c>
      <c r="I1923" s="155"/>
      <c r="L1923" s="151"/>
      <c r="M1923" s="156"/>
      <c r="T1923" s="157"/>
      <c r="AT1923" s="153" t="s">
        <v>160</v>
      </c>
      <c r="AU1923" s="153" t="s">
        <v>89</v>
      </c>
      <c r="AV1923" s="11" t="s">
        <v>82</v>
      </c>
      <c r="AW1923" s="11" t="s">
        <v>31</v>
      </c>
      <c r="AX1923" s="11" t="s">
        <v>76</v>
      </c>
      <c r="AY1923" s="153" t="s">
        <v>156</v>
      </c>
    </row>
    <row r="1924" spans="2:51" s="11" customFormat="1">
      <c r="B1924" s="151"/>
      <c r="D1924" s="152" t="s">
        <v>160</v>
      </c>
      <c r="E1924" s="153" t="s">
        <v>1</v>
      </c>
      <c r="F1924" s="154" t="s">
        <v>3350</v>
      </c>
      <c r="H1924" s="153" t="s">
        <v>1</v>
      </c>
      <c r="I1924" s="155"/>
      <c r="L1924" s="151"/>
      <c r="M1924" s="156"/>
      <c r="T1924" s="157"/>
      <c r="AT1924" s="153" t="s">
        <v>160</v>
      </c>
      <c r="AU1924" s="153" t="s">
        <v>89</v>
      </c>
      <c r="AV1924" s="11" t="s">
        <v>82</v>
      </c>
      <c r="AW1924" s="11" t="s">
        <v>31</v>
      </c>
      <c r="AX1924" s="11" t="s">
        <v>76</v>
      </c>
      <c r="AY1924" s="153" t="s">
        <v>156</v>
      </c>
    </row>
    <row r="1925" spans="2:51" s="11" customFormat="1" ht="22.5">
      <c r="B1925" s="151"/>
      <c r="D1925" s="152" t="s">
        <v>160</v>
      </c>
      <c r="E1925" s="153" t="s">
        <v>1</v>
      </c>
      <c r="F1925" s="154" t="s">
        <v>3351</v>
      </c>
      <c r="H1925" s="153" t="s">
        <v>1</v>
      </c>
      <c r="I1925" s="155"/>
      <c r="L1925" s="151"/>
      <c r="M1925" s="156"/>
      <c r="T1925" s="157"/>
      <c r="AT1925" s="153" t="s">
        <v>160</v>
      </c>
      <c r="AU1925" s="153" t="s">
        <v>89</v>
      </c>
      <c r="AV1925" s="11" t="s">
        <v>82</v>
      </c>
      <c r="AW1925" s="11" t="s">
        <v>31</v>
      </c>
      <c r="AX1925" s="11" t="s">
        <v>76</v>
      </c>
      <c r="AY1925" s="153" t="s">
        <v>156</v>
      </c>
    </row>
    <row r="1926" spans="2:51" s="11" customFormat="1">
      <c r="B1926" s="151"/>
      <c r="D1926" s="152" t="s">
        <v>160</v>
      </c>
      <c r="E1926" s="153" t="s">
        <v>1</v>
      </c>
      <c r="F1926" s="154" t="s">
        <v>3352</v>
      </c>
      <c r="H1926" s="153" t="s">
        <v>1</v>
      </c>
      <c r="I1926" s="155"/>
      <c r="L1926" s="151"/>
      <c r="M1926" s="156"/>
      <c r="T1926" s="157"/>
      <c r="AT1926" s="153" t="s">
        <v>160</v>
      </c>
      <c r="AU1926" s="153" t="s">
        <v>89</v>
      </c>
      <c r="AV1926" s="11" t="s">
        <v>82</v>
      </c>
      <c r="AW1926" s="11" t="s">
        <v>31</v>
      </c>
      <c r="AX1926" s="11" t="s">
        <v>76</v>
      </c>
      <c r="AY1926" s="153" t="s">
        <v>156</v>
      </c>
    </row>
    <row r="1927" spans="2:51" s="11" customFormat="1">
      <c r="B1927" s="151"/>
      <c r="D1927" s="152" t="s">
        <v>160</v>
      </c>
      <c r="E1927" s="153" t="s">
        <v>1</v>
      </c>
      <c r="F1927" s="154" t="s">
        <v>3353</v>
      </c>
      <c r="H1927" s="153" t="s">
        <v>1</v>
      </c>
      <c r="I1927" s="155"/>
      <c r="L1927" s="151"/>
      <c r="M1927" s="156"/>
      <c r="T1927" s="157"/>
      <c r="AT1927" s="153" t="s">
        <v>160</v>
      </c>
      <c r="AU1927" s="153" t="s">
        <v>89</v>
      </c>
      <c r="AV1927" s="11" t="s">
        <v>82</v>
      </c>
      <c r="AW1927" s="11" t="s">
        <v>31</v>
      </c>
      <c r="AX1927" s="11" t="s">
        <v>76</v>
      </c>
      <c r="AY1927" s="153" t="s">
        <v>156</v>
      </c>
    </row>
    <row r="1928" spans="2:51" s="12" customFormat="1">
      <c r="B1928" s="158"/>
      <c r="D1928" s="152" t="s">
        <v>160</v>
      </c>
      <c r="E1928" s="159" t="s">
        <v>1</v>
      </c>
      <c r="F1928" s="160" t="s">
        <v>3354</v>
      </c>
      <c r="H1928" s="161">
        <v>35.07</v>
      </c>
      <c r="I1928" s="162"/>
      <c r="L1928" s="158"/>
      <c r="M1928" s="163"/>
      <c r="T1928" s="164"/>
      <c r="AT1928" s="159" t="s">
        <v>160</v>
      </c>
      <c r="AU1928" s="159" t="s">
        <v>89</v>
      </c>
      <c r="AV1928" s="12" t="s">
        <v>89</v>
      </c>
      <c r="AW1928" s="12" t="s">
        <v>31</v>
      </c>
      <c r="AX1928" s="12" t="s">
        <v>76</v>
      </c>
      <c r="AY1928" s="159" t="s">
        <v>156</v>
      </c>
    </row>
    <row r="1929" spans="2:51" s="12" customFormat="1">
      <c r="B1929" s="158"/>
      <c r="D1929" s="152" t="s">
        <v>160</v>
      </c>
      <c r="E1929" s="159" t="s">
        <v>1</v>
      </c>
      <c r="F1929" s="160" t="s">
        <v>3355</v>
      </c>
      <c r="H1929" s="161">
        <v>7.77</v>
      </c>
      <c r="I1929" s="162"/>
      <c r="L1929" s="158"/>
      <c r="M1929" s="163"/>
      <c r="T1929" s="164"/>
      <c r="AT1929" s="159" t="s">
        <v>160</v>
      </c>
      <c r="AU1929" s="159" t="s">
        <v>89</v>
      </c>
      <c r="AV1929" s="12" t="s">
        <v>89</v>
      </c>
      <c r="AW1929" s="12" t="s">
        <v>31</v>
      </c>
      <c r="AX1929" s="12" t="s">
        <v>76</v>
      </c>
      <c r="AY1929" s="159" t="s">
        <v>156</v>
      </c>
    </row>
    <row r="1930" spans="2:51" s="12" customFormat="1">
      <c r="B1930" s="158"/>
      <c r="D1930" s="152" t="s">
        <v>160</v>
      </c>
      <c r="E1930" s="159" t="s">
        <v>1</v>
      </c>
      <c r="F1930" s="160" t="s">
        <v>3356</v>
      </c>
      <c r="H1930" s="161">
        <v>8.3160000000000007</v>
      </c>
      <c r="I1930" s="162"/>
      <c r="L1930" s="158"/>
      <c r="M1930" s="163"/>
      <c r="T1930" s="164"/>
      <c r="AT1930" s="159" t="s">
        <v>160</v>
      </c>
      <c r="AU1930" s="159" t="s">
        <v>89</v>
      </c>
      <c r="AV1930" s="12" t="s">
        <v>89</v>
      </c>
      <c r="AW1930" s="12" t="s">
        <v>31</v>
      </c>
      <c r="AX1930" s="12" t="s">
        <v>76</v>
      </c>
      <c r="AY1930" s="159" t="s">
        <v>156</v>
      </c>
    </row>
    <row r="1931" spans="2:51" s="12" customFormat="1">
      <c r="B1931" s="158"/>
      <c r="D1931" s="152" t="s">
        <v>160</v>
      </c>
      <c r="E1931" s="159" t="s">
        <v>1</v>
      </c>
      <c r="F1931" s="160" t="s">
        <v>3357</v>
      </c>
      <c r="H1931" s="161">
        <v>13.65</v>
      </c>
      <c r="I1931" s="162"/>
      <c r="L1931" s="158"/>
      <c r="M1931" s="163"/>
      <c r="T1931" s="164"/>
      <c r="AT1931" s="159" t="s">
        <v>160</v>
      </c>
      <c r="AU1931" s="159" t="s">
        <v>89</v>
      </c>
      <c r="AV1931" s="12" t="s">
        <v>89</v>
      </c>
      <c r="AW1931" s="12" t="s">
        <v>31</v>
      </c>
      <c r="AX1931" s="12" t="s">
        <v>76</v>
      </c>
      <c r="AY1931" s="159" t="s">
        <v>156</v>
      </c>
    </row>
    <row r="1932" spans="2:51" s="12" customFormat="1">
      <c r="B1932" s="158"/>
      <c r="D1932" s="152" t="s">
        <v>160</v>
      </c>
      <c r="E1932" s="159" t="s">
        <v>1</v>
      </c>
      <c r="F1932" s="160" t="s">
        <v>3358</v>
      </c>
      <c r="H1932" s="161">
        <v>8.61</v>
      </c>
      <c r="I1932" s="162"/>
      <c r="L1932" s="158"/>
      <c r="M1932" s="163"/>
      <c r="T1932" s="164"/>
      <c r="AT1932" s="159" t="s">
        <v>160</v>
      </c>
      <c r="AU1932" s="159" t="s">
        <v>89</v>
      </c>
      <c r="AV1932" s="12" t="s">
        <v>89</v>
      </c>
      <c r="AW1932" s="12" t="s">
        <v>31</v>
      </c>
      <c r="AX1932" s="12" t="s">
        <v>76</v>
      </c>
      <c r="AY1932" s="159" t="s">
        <v>156</v>
      </c>
    </row>
    <row r="1933" spans="2:51" s="12" customFormat="1">
      <c r="B1933" s="158"/>
      <c r="D1933" s="152" t="s">
        <v>160</v>
      </c>
      <c r="E1933" s="159" t="s">
        <v>1</v>
      </c>
      <c r="F1933" s="160" t="s">
        <v>3359</v>
      </c>
      <c r="H1933" s="161">
        <v>13.44</v>
      </c>
      <c r="I1933" s="162"/>
      <c r="L1933" s="158"/>
      <c r="M1933" s="163"/>
      <c r="T1933" s="164"/>
      <c r="AT1933" s="159" t="s">
        <v>160</v>
      </c>
      <c r="AU1933" s="159" t="s">
        <v>89</v>
      </c>
      <c r="AV1933" s="12" t="s">
        <v>89</v>
      </c>
      <c r="AW1933" s="12" t="s">
        <v>31</v>
      </c>
      <c r="AX1933" s="12" t="s">
        <v>76</v>
      </c>
      <c r="AY1933" s="159" t="s">
        <v>156</v>
      </c>
    </row>
    <row r="1934" spans="2:51" s="12" customFormat="1">
      <c r="B1934" s="158"/>
      <c r="D1934" s="152" t="s">
        <v>160</v>
      </c>
      <c r="E1934" s="159" t="s">
        <v>1</v>
      </c>
      <c r="F1934" s="160" t="s">
        <v>3360</v>
      </c>
      <c r="H1934" s="161">
        <v>35.07</v>
      </c>
      <c r="I1934" s="162"/>
      <c r="L1934" s="158"/>
      <c r="M1934" s="163"/>
      <c r="T1934" s="164"/>
      <c r="AT1934" s="159" t="s">
        <v>160</v>
      </c>
      <c r="AU1934" s="159" t="s">
        <v>89</v>
      </c>
      <c r="AV1934" s="12" t="s">
        <v>89</v>
      </c>
      <c r="AW1934" s="12" t="s">
        <v>31</v>
      </c>
      <c r="AX1934" s="12" t="s">
        <v>76</v>
      </c>
      <c r="AY1934" s="159" t="s">
        <v>156</v>
      </c>
    </row>
    <row r="1935" spans="2:51" s="12" customFormat="1">
      <c r="B1935" s="158"/>
      <c r="D1935" s="152" t="s">
        <v>160</v>
      </c>
      <c r="E1935" s="159" t="s">
        <v>1</v>
      </c>
      <c r="F1935" s="160" t="s">
        <v>3361</v>
      </c>
      <c r="H1935" s="161">
        <v>17.504000000000001</v>
      </c>
      <c r="I1935" s="162"/>
      <c r="L1935" s="158"/>
      <c r="M1935" s="163"/>
      <c r="T1935" s="164"/>
      <c r="AT1935" s="159" t="s">
        <v>160</v>
      </c>
      <c r="AU1935" s="159" t="s">
        <v>89</v>
      </c>
      <c r="AV1935" s="12" t="s">
        <v>89</v>
      </c>
      <c r="AW1935" s="12" t="s">
        <v>31</v>
      </c>
      <c r="AX1935" s="12" t="s">
        <v>76</v>
      </c>
      <c r="AY1935" s="159" t="s">
        <v>156</v>
      </c>
    </row>
    <row r="1936" spans="2:51" s="12" customFormat="1">
      <c r="B1936" s="158"/>
      <c r="D1936" s="152" t="s">
        <v>160</v>
      </c>
      <c r="E1936" s="159" t="s">
        <v>1</v>
      </c>
      <c r="F1936" s="160" t="s">
        <v>3362</v>
      </c>
      <c r="H1936" s="161">
        <v>12.39</v>
      </c>
      <c r="I1936" s="162"/>
      <c r="L1936" s="158"/>
      <c r="M1936" s="163"/>
      <c r="T1936" s="164"/>
      <c r="AT1936" s="159" t="s">
        <v>160</v>
      </c>
      <c r="AU1936" s="159" t="s">
        <v>89</v>
      </c>
      <c r="AV1936" s="12" t="s">
        <v>89</v>
      </c>
      <c r="AW1936" s="12" t="s">
        <v>31</v>
      </c>
      <c r="AX1936" s="12" t="s">
        <v>76</v>
      </c>
      <c r="AY1936" s="159" t="s">
        <v>156</v>
      </c>
    </row>
    <row r="1937" spans="2:51" s="12" customFormat="1">
      <c r="B1937" s="158"/>
      <c r="D1937" s="152" t="s">
        <v>160</v>
      </c>
      <c r="E1937" s="159" t="s">
        <v>1</v>
      </c>
      <c r="F1937" s="160" t="s">
        <v>3363</v>
      </c>
      <c r="H1937" s="161">
        <v>15.96</v>
      </c>
      <c r="I1937" s="162"/>
      <c r="L1937" s="158"/>
      <c r="M1937" s="163"/>
      <c r="T1937" s="164"/>
      <c r="AT1937" s="159" t="s">
        <v>160</v>
      </c>
      <c r="AU1937" s="159" t="s">
        <v>89</v>
      </c>
      <c r="AV1937" s="12" t="s">
        <v>89</v>
      </c>
      <c r="AW1937" s="12" t="s">
        <v>31</v>
      </c>
      <c r="AX1937" s="12" t="s">
        <v>76</v>
      </c>
      <c r="AY1937" s="159" t="s">
        <v>156</v>
      </c>
    </row>
    <row r="1938" spans="2:51" s="15" customFormat="1">
      <c r="B1938" s="193"/>
      <c r="D1938" s="152" t="s">
        <v>160</v>
      </c>
      <c r="E1938" s="194" t="s">
        <v>1</v>
      </c>
      <c r="F1938" s="195" t="s">
        <v>2008</v>
      </c>
      <c r="H1938" s="196">
        <v>167.78</v>
      </c>
      <c r="I1938" s="197"/>
      <c r="L1938" s="193"/>
      <c r="M1938" s="198"/>
      <c r="T1938" s="199"/>
      <c r="AT1938" s="194" t="s">
        <v>160</v>
      </c>
      <c r="AU1938" s="194" t="s">
        <v>89</v>
      </c>
      <c r="AV1938" s="15" t="s">
        <v>163</v>
      </c>
      <c r="AW1938" s="15" t="s">
        <v>31</v>
      </c>
      <c r="AX1938" s="15" t="s">
        <v>76</v>
      </c>
      <c r="AY1938" s="194" t="s">
        <v>156</v>
      </c>
    </row>
    <row r="1939" spans="2:51" s="11" customFormat="1">
      <c r="B1939" s="151"/>
      <c r="D1939" s="152" t="s">
        <v>160</v>
      </c>
      <c r="E1939" s="153" t="s">
        <v>1</v>
      </c>
      <c r="F1939" s="154" t="s">
        <v>3364</v>
      </c>
      <c r="H1939" s="153" t="s">
        <v>1</v>
      </c>
      <c r="I1939" s="155"/>
      <c r="L1939" s="151"/>
      <c r="M1939" s="156"/>
      <c r="T1939" s="157"/>
      <c r="AT1939" s="153" t="s">
        <v>160</v>
      </c>
      <c r="AU1939" s="153" t="s">
        <v>89</v>
      </c>
      <c r="AV1939" s="11" t="s">
        <v>82</v>
      </c>
      <c r="AW1939" s="11" t="s">
        <v>31</v>
      </c>
      <c r="AX1939" s="11" t="s">
        <v>76</v>
      </c>
      <c r="AY1939" s="153" t="s">
        <v>156</v>
      </c>
    </row>
    <row r="1940" spans="2:51" s="12" customFormat="1">
      <c r="B1940" s="158"/>
      <c r="D1940" s="152" t="s">
        <v>160</v>
      </c>
      <c r="E1940" s="159" t="s">
        <v>1</v>
      </c>
      <c r="F1940" s="160" t="s">
        <v>3365</v>
      </c>
      <c r="H1940" s="161">
        <v>7.665</v>
      </c>
      <c r="I1940" s="162"/>
      <c r="L1940" s="158"/>
      <c r="M1940" s="163"/>
      <c r="T1940" s="164"/>
      <c r="AT1940" s="159" t="s">
        <v>160</v>
      </c>
      <c r="AU1940" s="159" t="s">
        <v>89</v>
      </c>
      <c r="AV1940" s="12" t="s">
        <v>89</v>
      </c>
      <c r="AW1940" s="12" t="s">
        <v>31</v>
      </c>
      <c r="AX1940" s="12" t="s">
        <v>76</v>
      </c>
      <c r="AY1940" s="159" t="s">
        <v>156</v>
      </c>
    </row>
    <row r="1941" spans="2:51" s="12" customFormat="1">
      <c r="B1941" s="158"/>
      <c r="D1941" s="152" t="s">
        <v>160</v>
      </c>
      <c r="E1941" s="159" t="s">
        <v>1</v>
      </c>
      <c r="F1941" s="160" t="s">
        <v>3366</v>
      </c>
      <c r="H1941" s="161">
        <v>24.99</v>
      </c>
      <c r="I1941" s="162"/>
      <c r="L1941" s="158"/>
      <c r="M1941" s="163"/>
      <c r="T1941" s="164"/>
      <c r="AT1941" s="159" t="s">
        <v>160</v>
      </c>
      <c r="AU1941" s="159" t="s">
        <v>89</v>
      </c>
      <c r="AV1941" s="12" t="s">
        <v>89</v>
      </c>
      <c r="AW1941" s="12" t="s">
        <v>31</v>
      </c>
      <c r="AX1941" s="12" t="s">
        <v>76</v>
      </c>
      <c r="AY1941" s="159" t="s">
        <v>156</v>
      </c>
    </row>
    <row r="1942" spans="2:51" s="12" customFormat="1">
      <c r="B1942" s="158"/>
      <c r="D1942" s="152" t="s">
        <v>160</v>
      </c>
      <c r="E1942" s="159" t="s">
        <v>1</v>
      </c>
      <c r="F1942" s="160" t="s">
        <v>3367</v>
      </c>
      <c r="H1942" s="161">
        <v>18.585000000000001</v>
      </c>
      <c r="I1942" s="162"/>
      <c r="L1942" s="158"/>
      <c r="M1942" s="163"/>
      <c r="T1942" s="164"/>
      <c r="AT1942" s="159" t="s">
        <v>160</v>
      </c>
      <c r="AU1942" s="159" t="s">
        <v>89</v>
      </c>
      <c r="AV1942" s="12" t="s">
        <v>89</v>
      </c>
      <c r="AW1942" s="12" t="s">
        <v>31</v>
      </c>
      <c r="AX1942" s="12" t="s">
        <v>76</v>
      </c>
      <c r="AY1942" s="159" t="s">
        <v>156</v>
      </c>
    </row>
    <row r="1943" spans="2:51" s="12" customFormat="1" ht="22.5">
      <c r="B1943" s="158"/>
      <c r="D1943" s="152" t="s">
        <v>160</v>
      </c>
      <c r="E1943" s="159" t="s">
        <v>1</v>
      </c>
      <c r="F1943" s="160" t="s">
        <v>3368</v>
      </c>
      <c r="H1943" s="161">
        <v>38.655000000000001</v>
      </c>
      <c r="I1943" s="162"/>
      <c r="L1943" s="158"/>
      <c r="M1943" s="163"/>
      <c r="T1943" s="164"/>
      <c r="AT1943" s="159" t="s">
        <v>160</v>
      </c>
      <c r="AU1943" s="159" t="s">
        <v>89</v>
      </c>
      <c r="AV1943" s="12" t="s">
        <v>89</v>
      </c>
      <c r="AW1943" s="12" t="s">
        <v>31</v>
      </c>
      <c r="AX1943" s="12" t="s">
        <v>76</v>
      </c>
      <c r="AY1943" s="159" t="s">
        <v>156</v>
      </c>
    </row>
    <row r="1944" spans="2:51" s="12" customFormat="1">
      <c r="B1944" s="158"/>
      <c r="D1944" s="152" t="s">
        <v>160</v>
      </c>
      <c r="E1944" s="159" t="s">
        <v>1</v>
      </c>
      <c r="F1944" s="160" t="s">
        <v>3369</v>
      </c>
      <c r="H1944" s="161">
        <v>-4.88</v>
      </c>
      <c r="I1944" s="162"/>
      <c r="L1944" s="158"/>
      <c r="M1944" s="163"/>
      <c r="T1944" s="164"/>
      <c r="AT1944" s="159" t="s">
        <v>160</v>
      </c>
      <c r="AU1944" s="159" t="s">
        <v>89</v>
      </c>
      <c r="AV1944" s="12" t="s">
        <v>89</v>
      </c>
      <c r="AW1944" s="12" t="s">
        <v>31</v>
      </c>
      <c r="AX1944" s="12" t="s">
        <v>76</v>
      </c>
      <c r="AY1944" s="159" t="s">
        <v>156</v>
      </c>
    </row>
    <row r="1945" spans="2:51" s="15" customFormat="1">
      <c r="B1945" s="193"/>
      <c r="D1945" s="152" t="s">
        <v>160</v>
      </c>
      <c r="E1945" s="194" t="s">
        <v>1</v>
      </c>
      <c r="F1945" s="195" t="s">
        <v>2792</v>
      </c>
      <c r="H1945" s="196">
        <v>85.015000000000001</v>
      </c>
      <c r="I1945" s="197"/>
      <c r="L1945" s="193"/>
      <c r="M1945" s="198"/>
      <c r="T1945" s="199"/>
      <c r="AT1945" s="194" t="s">
        <v>160</v>
      </c>
      <c r="AU1945" s="194" t="s">
        <v>89</v>
      </c>
      <c r="AV1945" s="15" t="s">
        <v>163</v>
      </c>
      <c r="AW1945" s="15" t="s">
        <v>31</v>
      </c>
      <c r="AX1945" s="15" t="s">
        <v>76</v>
      </c>
      <c r="AY1945" s="194" t="s">
        <v>156</v>
      </c>
    </row>
    <row r="1946" spans="2:51" s="11" customFormat="1">
      <c r="B1946" s="151"/>
      <c r="D1946" s="152" t="s">
        <v>160</v>
      </c>
      <c r="E1946" s="153" t="s">
        <v>1</v>
      </c>
      <c r="F1946" s="154" t="s">
        <v>3370</v>
      </c>
      <c r="H1946" s="153" t="s">
        <v>1</v>
      </c>
      <c r="I1946" s="155"/>
      <c r="L1946" s="151"/>
      <c r="M1946" s="156"/>
      <c r="T1946" s="157"/>
      <c r="AT1946" s="153" t="s">
        <v>160</v>
      </c>
      <c r="AU1946" s="153" t="s">
        <v>89</v>
      </c>
      <c r="AV1946" s="11" t="s">
        <v>82</v>
      </c>
      <c r="AW1946" s="11" t="s">
        <v>31</v>
      </c>
      <c r="AX1946" s="11" t="s">
        <v>76</v>
      </c>
      <c r="AY1946" s="153" t="s">
        <v>156</v>
      </c>
    </row>
    <row r="1947" spans="2:51" s="12" customFormat="1">
      <c r="B1947" s="158"/>
      <c r="D1947" s="152" t="s">
        <v>160</v>
      </c>
      <c r="E1947" s="159" t="s">
        <v>1</v>
      </c>
      <c r="F1947" s="160" t="s">
        <v>3371</v>
      </c>
      <c r="H1947" s="161">
        <v>18.059999999999999</v>
      </c>
      <c r="I1947" s="162"/>
      <c r="L1947" s="158"/>
      <c r="M1947" s="163"/>
      <c r="T1947" s="164"/>
      <c r="AT1947" s="159" t="s">
        <v>160</v>
      </c>
      <c r="AU1947" s="159" t="s">
        <v>89</v>
      </c>
      <c r="AV1947" s="12" t="s">
        <v>89</v>
      </c>
      <c r="AW1947" s="12" t="s">
        <v>31</v>
      </c>
      <c r="AX1947" s="12" t="s">
        <v>76</v>
      </c>
      <c r="AY1947" s="159" t="s">
        <v>156</v>
      </c>
    </row>
    <row r="1948" spans="2:51" s="12" customFormat="1">
      <c r="B1948" s="158"/>
      <c r="D1948" s="152" t="s">
        <v>160</v>
      </c>
      <c r="E1948" s="159" t="s">
        <v>1</v>
      </c>
      <c r="F1948" s="160" t="s">
        <v>3372</v>
      </c>
      <c r="H1948" s="161">
        <v>23.582999999999998</v>
      </c>
      <c r="I1948" s="162"/>
      <c r="L1948" s="158"/>
      <c r="M1948" s="163"/>
      <c r="T1948" s="164"/>
      <c r="AT1948" s="159" t="s">
        <v>160</v>
      </c>
      <c r="AU1948" s="159" t="s">
        <v>89</v>
      </c>
      <c r="AV1948" s="12" t="s">
        <v>89</v>
      </c>
      <c r="AW1948" s="12" t="s">
        <v>31</v>
      </c>
      <c r="AX1948" s="12" t="s">
        <v>76</v>
      </c>
      <c r="AY1948" s="159" t="s">
        <v>156</v>
      </c>
    </row>
    <row r="1949" spans="2:51" s="12" customFormat="1">
      <c r="B1949" s="158"/>
      <c r="D1949" s="152" t="s">
        <v>160</v>
      </c>
      <c r="E1949" s="159" t="s">
        <v>1</v>
      </c>
      <c r="F1949" s="160" t="s">
        <v>3373</v>
      </c>
      <c r="H1949" s="161">
        <v>37.506</v>
      </c>
      <c r="I1949" s="162"/>
      <c r="L1949" s="158"/>
      <c r="M1949" s="163"/>
      <c r="T1949" s="164"/>
      <c r="AT1949" s="159" t="s">
        <v>160</v>
      </c>
      <c r="AU1949" s="159" t="s">
        <v>89</v>
      </c>
      <c r="AV1949" s="12" t="s">
        <v>89</v>
      </c>
      <c r="AW1949" s="12" t="s">
        <v>31</v>
      </c>
      <c r="AX1949" s="12" t="s">
        <v>76</v>
      </c>
      <c r="AY1949" s="159" t="s">
        <v>156</v>
      </c>
    </row>
    <row r="1950" spans="2:51" s="15" customFormat="1">
      <c r="B1950" s="193"/>
      <c r="D1950" s="152" t="s">
        <v>160</v>
      </c>
      <c r="E1950" s="194" t="s">
        <v>1</v>
      </c>
      <c r="F1950" s="195" t="s">
        <v>3374</v>
      </c>
      <c r="H1950" s="196">
        <v>79.149000000000001</v>
      </c>
      <c r="I1950" s="197"/>
      <c r="L1950" s="193"/>
      <c r="M1950" s="198"/>
      <c r="T1950" s="199"/>
      <c r="AT1950" s="194" t="s">
        <v>160</v>
      </c>
      <c r="AU1950" s="194" t="s">
        <v>89</v>
      </c>
      <c r="AV1950" s="15" t="s">
        <v>163</v>
      </c>
      <c r="AW1950" s="15" t="s">
        <v>31</v>
      </c>
      <c r="AX1950" s="15" t="s">
        <v>76</v>
      </c>
      <c r="AY1950" s="194" t="s">
        <v>156</v>
      </c>
    </row>
    <row r="1951" spans="2:51" s="12" customFormat="1">
      <c r="B1951" s="158"/>
      <c r="D1951" s="152" t="s">
        <v>160</v>
      </c>
      <c r="E1951" s="159" t="s">
        <v>1</v>
      </c>
      <c r="F1951" s="160" t="s">
        <v>3375</v>
      </c>
      <c r="H1951" s="161">
        <v>5.6000000000000001E-2</v>
      </c>
      <c r="I1951" s="162"/>
      <c r="L1951" s="158"/>
      <c r="M1951" s="163"/>
      <c r="T1951" s="164"/>
      <c r="AT1951" s="159" t="s">
        <v>160</v>
      </c>
      <c r="AU1951" s="159" t="s">
        <v>89</v>
      </c>
      <c r="AV1951" s="12" t="s">
        <v>89</v>
      </c>
      <c r="AW1951" s="12" t="s">
        <v>31</v>
      </c>
      <c r="AX1951" s="12" t="s">
        <v>76</v>
      </c>
      <c r="AY1951" s="159" t="s">
        <v>156</v>
      </c>
    </row>
    <row r="1952" spans="2:51" s="13" customFormat="1">
      <c r="B1952" s="165"/>
      <c r="D1952" s="152" t="s">
        <v>160</v>
      </c>
      <c r="E1952" s="166" t="s">
        <v>1946</v>
      </c>
      <c r="F1952" s="167" t="s">
        <v>161</v>
      </c>
      <c r="H1952" s="168">
        <v>332</v>
      </c>
      <c r="I1952" s="169"/>
      <c r="L1952" s="165"/>
      <c r="M1952" s="170"/>
      <c r="T1952" s="171"/>
      <c r="AT1952" s="166" t="s">
        <v>160</v>
      </c>
      <c r="AU1952" s="166" t="s">
        <v>89</v>
      </c>
      <c r="AV1952" s="13" t="s">
        <v>155</v>
      </c>
      <c r="AW1952" s="13" t="s">
        <v>31</v>
      </c>
      <c r="AX1952" s="13" t="s">
        <v>82</v>
      </c>
      <c r="AY1952" s="166" t="s">
        <v>156</v>
      </c>
    </row>
    <row r="1953" spans="2:65" s="1" customFormat="1" ht="49.15" customHeight="1">
      <c r="B1953" s="136"/>
      <c r="C1953" s="180" t="s">
        <v>3376</v>
      </c>
      <c r="D1953" s="180" t="s">
        <v>263</v>
      </c>
      <c r="E1953" s="181" t="s">
        <v>3377</v>
      </c>
      <c r="F1953" s="182" t="s">
        <v>3378</v>
      </c>
      <c r="G1953" s="183" t="s">
        <v>178</v>
      </c>
      <c r="H1953" s="184">
        <v>348.601</v>
      </c>
      <c r="I1953" s="185"/>
      <c r="J1953" s="186">
        <v>0</v>
      </c>
      <c r="K1953" s="187"/>
      <c r="L1953" s="188"/>
      <c r="M1953" s="189" t="s">
        <v>1</v>
      </c>
      <c r="N1953" s="190" t="s">
        <v>42</v>
      </c>
      <c r="P1953" s="147">
        <f>O1953*H1953</f>
        <v>0</v>
      </c>
      <c r="Q1953" s="147">
        <v>1.2880000000000001E-2</v>
      </c>
      <c r="R1953" s="147">
        <f>Q1953*H1953</f>
        <v>4.4899808800000001</v>
      </c>
      <c r="S1953" s="147">
        <v>0</v>
      </c>
      <c r="T1953" s="148">
        <f>S1953*H1953</f>
        <v>0</v>
      </c>
      <c r="AR1953" s="149" t="s">
        <v>664</v>
      </c>
      <c r="AT1953" s="149" t="s">
        <v>263</v>
      </c>
      <c r="AU1953" s="149" t="s">
        <v>89</v>
      </c>
      <c r="AY1953" s="17" t="s">
        <v>156</v>
      </c>
      <c r="BE1953" s="150">
        <f>IF(N1953="základná",J1953,0)</f>
        <v>0</v>
      </c>
      <c r="BF1953" s="150">
        <f>IF(N1953="znížená",J1953,0)</f>
        <v>0</v>
      </c>
      <c r="BG1953" s="150">
        <f>IF(N1953="zákl. prenesená",J1953,0)</f>
        <v>0</v>
      </c>
      <c r="BH1953" s="150">
        <f>IF(N1953="zníž. prenesená",J1953,0)</f>
        <v>0</v>
      </c>
      <c r="BI1953" s="150">
        <f>IF(N1953="nulová",J1953,0)</f>
        <v>0</v>
      </c>
      <c r="BJ1953" s="17" t="s">
        <v>89</v>
      </c>
      <c r="BK1953" s="150">
        <f>ROUND(I1953*H1953,2)</f>
        <v>0</v>
      </c>
      <c r="BL1953" s="17" t="s">
        <v>403</v>
      </c>
      <c r="BM1953" s="149" t="s">
        <v>3379</v>
      </c>
    </row>
    <row r="1954" spans="2:65" s="1" customFormat="1" ht="37.9" customHeight="1">
      <c r="B1954" s="136"/>
      <c r="C1954" s="137" t="s">
        <v>3380</v>
      </c>
      <c r="D1954" s="137" t="s">
        <v>157</v>
      </c>
      <c r="E1954" s="138" t="s">
        <v>3381</v>
      </c>
      <c r="F1954" s="139" t="s">
        <v>3382</v>
      </c>
      <c r="G1954" s="140" t="s">
        <v>178</v>
      </c>
      <c r="H1954" s="141">
        <v>82</v>
      </c>
      <c r="I1954" s="142"/>
      <c r="J1954" s="143">
        <v>0</v>
      </c>
      <c r="K1954" s="144"/>
      <c r="L1954" s="32"/>
      <c r="M1954" s="145" t="s">
        <v>1</v>
      </c>
      <c r="N1954" s="146" t="s">
        <v>42</v>
      </c>
      <c r="P1954" s="147">
        <f>O1954*H1954</f>
        <v>0</v>
      </c>
      <c r="Q1954" s="147">
        <v>3.31E-3</v>
      </c>
      <c r="R1954" s="147">
        <f>Q1954*H1954</f>
        <v>0.27141999999999999</v>
      </c>
      <c r="S1954" s="147">
        <v>0</v>
      </c>
      <c r="T1954" s="148">
        <f>S1954*H1954</f>
        <v>0</v>
      </c>
      <c r="AR1954" s="149" t="s">
        <v>403</v>
      </c>
      <c r="AT1954" s="149" t="s">
        <v>157</v>
      </c>
      <c r="AU1954" s="149" t="s">
        <v>89</v>
      </c>
      <c r="AY1954" s="17" t="s">
        <v>156</v>
      </c>
      <c r="BE1954" s="150">
        <f>IF(N1954="základná",J1954,0)</f>
        <v>0</v>
      </c>
      <c r="BF1954" s="150">
        <f>IF(N1954="znížená",J1954,0)</f>
        <v>0</v>
      </c>
      <c r="BG1954" s="150">
        <f>IF(N1954="zákl. prenesená",J1954,0)</f>
        <v>0</v>
      </c>
      <c r="BH1954" s="150">
        <f>IF(N1954="zníž. prenesená",J1954,0)</f>
        <v>0</v>
      </c>
      <c r="BI1954" s="150">
        <f>IF(N1954="nulová",J1954,0)</f>
        <v>0</v>
      </c>
      <c r="BJ1954" s="17" t="s">
        <v>89</v>
      </c>
      <c r="BK1954" s="150">
        <f>ROUND(I1954*H1954,2)</f>
        <v>0</v>
      </c>
      <c r="BL1954" s="17" t="s">
        <v>403</v>
      </c>
      <c r="BM1954" s="149" t="s">
        <v>3383</v>
      </c>
    </row>
    <row r="1955" spans="2:65" s="11" customFormat="1">
      <c r="B1955" s="151"/>
      <c r="D1955" s="152" t="s">
        <v>160</v>
      </c>
      <c r="E1955" s="153" t="s">
        <v>1</v>
      </c>
      <c r="F1955" s="154" t="s">
        <v>3384</v>
      </c>
      <c r="H1955" s="153" t="s">
        <v>1</v>
      </c>
      <c r="I1955" s="155"/>
      <c r="L1955" s="151"/>
      <c r="M1955" s="156"/>
      <c r="T1955" s="157"/>
      <c r="AT1955" s="153" t="s">
        <v>160</v>
      </c>
      <c r="AU1955" s="153" t="s">
        <v>89</v>
      </c>
      <c r="AV1955" s="11" t="s">
        <v>82</v>
      </c>
      <c r="AW1955" s="11" t="s">
        <v>31</v>
      </c>
      <c r="AX1955" s="11" t="s">
        <v>76</v>
      </c>
      <c r="AY1955" s="153" t="s">
        <v>156</v>
      </c>
    </row>
    <row r="1956" spans="2:65" s="11" customFormat="1" ht="22.5">
      <c r="B1956" s="151"/>
      <c r="D1956" s="152" t="s">
        <v>160</v>
      </c>
      <c r="E1956" s="153" t="s">
        <v>1</v>
      </c>
      <c r="F1956" s="154" t="s">
        <v>3385</v>
      </c>
      <c r="H1956" s="153" t="s">
        <v>1</v>
      </c>
      <c r="I1956" s="155"/>
      <c r="L1956" s="151"/>
      <c r="M1956" s="156"/>
      <c r="T1956" s="157"/>
      <c r="AT1956" s="153" t="s">
        <v>160</v>
      </c>
      <c r="AU1956" s="153" t="s">
        <v>89</v>
      </c>
      <c r="AV1956" s="11" t="s">
        <v>82</v>
      </c>
      <c r="AW1956" s="11" t="s">
        <v>31</v>
      </c>
      <c r="AX1956" s="11" t="s">
        <v>76</v>
      </c>
      <c r="AY1956" s="153" t="s">
        <v>156</v>
      </c>
    </row>
    <row r="1957" spans="2:65" s="11" customFormat="1">
      <c r="B1957" s="151"/>
      <c r="D1957" s="152" t="s">
        <v>160</v>
      </c>
      <c r="E1957" s="153" t="s">
        <v>1</v>
      </c>
      <c r="F1957" s="154" t="s">
        <v>3035</v>
      </c>
      <c r="H1957" s="153" t="s">
        <v>1</v>
      </c>
      <c r="I1957" s="155"/>
      <c r="L1957" s="151"/>
      <c r="M1957" s="156"/>
      <c r="T1957" s="157"/>
      <c r="AT1957" s="153" t="s">
        <v>160</v>
      </c>
      <c r="AU1957" s="153" t="s">
        <v>89</v>
      </c>
      <c r="AV1957" s="11" t="s">
        <v>82</v>
      </c>
      <c r="AW1957" s="11" t="s">
        <v>31</v>
      </c>
      <c r="AX1957" s="11" t="s">
        <v>76</v>
      </c>
      <c r="AY1957" s="153" t="s">
        <v>156</v>
      </c>
    </row>
    <row r="1958" spans="2:65" s="11" customFormat="1">
      <c r="B1958" s="151"/>
      <c r="D1958" s="152" t="s">
        <v>160</v>
      </c>
      <c r="E1958" s="153" t="s">
        <v>1</v>
      </c>
      <c r="F1958" s="154" t="s">
        <v>3386</v>
      </c>
      <c r="H1958" s="153" t="s">
        <v>1</v>
      </c>
      <c r="I1958" s="155"/>
      <c r="L1958" s="151"/>
      <c r="M1958" s="156"/>
      <c r="T1958" s="157"/>
      <c r="AT1958" s="153" t="s">
        <v>160</v>
      </c>
      <c r="AU1958" s="153" t="s">
        <v>89</v>
      </c>
      <c r="AV1958" s="11" t="s">
        <v>82</v>
      </c>
      <c r="AW1958" s="11" t="s">
        <v>31</v>
      </c>
      <c r="AX1958" s="11" t="s">
        <v>76</v>
      </c>
      <c r="AY1958" s="153" t="s">
        <v>156</v>
      </c>
    </row>
    <row r="1959" spans="2:65" s="11" customFormat="1">
      <c r="B1959" s="151"/>
      <c r="D1959" s="152" t="s">
        <v>160</v>
      </c>
      <c r="E1959" s="153" t="s">
        <v>1</v>
      </c>
      <c r="F1959" s="154" t="s">
        <v>3387</v>
      </c>
      <c r="H1959" s="153" t="s">
        <v>1</v>
      </c>
      <c r="I1959" s="155"/>
      <c r="L1959" s="151"/>
      <c r="M1959" s="156"/>
      <c r="T1959" s="157"/>
      <c r="AT1959" s="153" t="s">
        <v>160</v>
      </c>
      <c r="AU1959" s="153" t="s">
        <v>89</v>
      </c>
      <c r="AV1959" s="11" t="s">
        <v>82</v>
      </c>
      <c r="AW1959" s="11" t="s">
        <v>31</v>
      </c>
      <c r="AX1959" s="11" t="s">
        <v>76</v>
      </c>
      <c r="AY1959" s="153" t="s">
        <v>156</v>
      </c>
    </row>
    <row r="1960" spans="2:65" s="11" customFormat="1" ht="22.5">
      <c r="B1960" s="151"/>
      <c r="D1960" s="152" t="s">
        <v>160</v>
      </c>
      <c r="E1960" s="153" t="s">
        <v>1</v>
      </c>
      <c r="F1960" s="154" t="s">
        <v>3388</v>
      </c>
      <c r="H1960" s="153" t="s">
        <v>1</v>
      </c>
      <c r="I1960" s="155"/>
      <c r="L1960" s="151"/>
      <c r="M1960" s="156"/>
      <c r="T1960" s="157"/>
      <c r="AT1960" s="153" t="s">
        <v>160</v>
      </c>
      <c r="AU1960" s="153" t="s">
        <v>89</v>
      </c>
      <c r="AV1960" s="11" t="s">
        <v>82</v>
      </c>
      <c r="AW1960" s="11" t="s">
        <v>31</v>
      </c>
      <c r="AX1960" s="11" t="s">
        <v>76</v>
      </c>
      <c r="AY1960" s="153" t="s">
        <v>156</v>
      </c>
    </row>
    <row r="1961" spans="2:65" s="11" customFormat="1">
      <c r="B1961" s="151"/>
      <c r="D1961" s="152" t="s">
        <v>160</v>
      </c>
      <c r="E1961" s="153" t="s">
        <v>1</v>
      </c>
      <c r="F1961" s="154" t="s">
        <v>3389</v>
      </c>
      <c r="H1961" s="153" t="s">
        <v>1</v>
      </c>
      <c r="I1961" s="155"/>
      <c r="L1961" s="151"/>
      <c r="M1961" s="156"/>
      <c r="T1961" s="157"/>
      <c r="AT1961" s="153" t="s">
        <v>160</v>
      </c>
      <c r="AU1961" s="153" t="s">
        <v>89</v>
      </c>
      <c r="AV1961" s="11" t="s">
        <v>82</v>
      </c>
      <c r="AW1961" s="11" t="s">
        <v>31</v>
      </c>
      <c r="AX1961" s="11" t="s">
        <v>76</v>
      </c>
      <c r="AY1961" s="153" t="s">
        <v>156</v>
      </c>
    </row>
    <row r="1962" spans="2:65" s="11" customFormat="1">
      <c r="B1962" s="151"/>
      <c r="D1962" s="152" t="s">
        <v>160</v>
      </c>
      <c r="E1962" s="153" t="s">
        <v>1</v>
      </c>
      <c r="F1962" s="154" t="s">
        <v>3390</v>
      </c>
      <c r="H1962" s="153" t="s">
        <v>1</v>
      </c>
      <c r="I1962" s="155"/>
      <c r="L1962" s="151"/>
      <c r="M1962" s="156"/>
      <c r="T1962" s="157"/>
      <c r="AT1962" s="153" t="s">
        <v>160</v>
      </c>
      <c r="AU1962" s="153" t="s">
        <v>89</v>
      </c>
      <c r="AV1962" s="11" t="s">
        <v>82</v>
      </c>
      <c r="AW1962" s="11" t="s">
        <v>31</v>
      </c>
      <c r="AX1962" s="11" t="s">
        <v>76</v>
      </c>
      <c r="AY1962" s="153" t="s">
        <v>156</v>
      </c>
    </row>
    <row r="1963" spans="2:65" s="11" customFormat="1">
      <c r="B1963" s="151"/>
      <c r="D1963" s="152" t="s">
        <v>160</v>
      </c>
      <c r="E1963" s="153" t="s">
        <v>1</v>
      </c>
      <c r="F1963" s="154" t="s">
        <v>3391</v>
      </c>
      <c r="H1963" s="153" t="s">
        <v>1</v>
      </c>
      <c r="I1963" s="155"/>
      <c r="L1963" s="151"/>
      <c r="M1963" s="156"/>
      <c r="T1963" s="157"/>
      <c r="AT1963" s="153" t="s">
        <v>160</v>
      </c>
      <c r="AU1963" s="153" t="s">
        <v>89</v>
      </c>
      <c r="AV1963" s="11" t="s">
        <v>82</v>
      </c>
      <c r="AW1963" s="11" t="s">
        <v>31</v>
      </c>
      <c r="AX1963" s="11" t="s">
        <v>76</v>
      </c>
      <c r="AY1963" s="153" t="s">
        <v>156</v>
      </c>
    </row>
    <row r="1964" spans="2:65" s="11" customFormat="1" ht="22.5">
      <c r="B1964" s="151"/>
      <c r="D1964" s="152" t="s">
        <v>160</v>
      </c>
      <c r="E1964" s="153" t="s">
        <v>1</v>
      </c>
      <c r="F1964" s="154" t="s">
        <v>3392</v>
      </c>
      <c r="H1964" s="153" t="s">
        <v>1</v>
      </c>
      <c r="I1964" s="155"/>
      <c r="L1964" s="151"/>
      <c r="M1964" s="156"/>
      <c r="T1964" s="157"/>
      <c r="AT1964" s="153" t="s">
        <v>160</v>
      </c>
      <c r="AU1964" s="153" t="s">
        <v>89</v>
      </c>
      <c r="AV1964" s="11" t="s">
        <v>82</v>
      </c>
      <c r="AW1964" s="11" t="s">
        <v>31</v>
      </c>
      <c r="AX1964" s="11" t="s">
        <v>76</v>
      </c>
      <c r="AY1964" s="153" t="s">
        <v>156</v>
      </c>
    </row>
    <row r="1965" spans="2:65" s="11" customFormat="1">
      <c r="B1965" s="151"/>
      <c r="D1965" s="152" t="s">
        <v>160</v>
      </c>
      <c r="E1965" s="153" t="s">
        <v>1</v>
      </c>
      <c r="F1965" s="154" t="s">
        <v>3393</v>
      </c>
      <c r="H1965" s="153" t="s">
        <v>1</v>
      </c>
      <c r="I1965" s="155"/>
      <c r="L1965" s="151"/>
      <c r="M1965" s="156"/>
      <c r="T1965" s="157"/>
      <c r="AT1965" s="153" t="s">
        <v>160</v>
      </c>
      <c r="AU1965" s="153" t="s">
        <v>89</v>
      </c>
      <c r="AV1965" s="11" t="s">
        <v>82</v>
      </c>
      <c r="AW1965" s="11" t="s">
        <v>31</v>
      </c>
      <c r="AX1965" s="11" t="s">
        <v>76</v>
      </c>
      <c r="AY1965" s="153" t="s">
        <v>156</v>
      </c>
    </row>
    <row r="1966" spans="2:65" s="11" customFormat="1" ht="22.5">
      <c r="B1966" s="151"/>
      <c r="D1966" s="152" t="s">
        <v>160</v>
      </c>
      <c r="E1966" s="153" t="s">
        <v>1</v>
      </c>
      <c r="F1966" s="154" t="s">
        <v>3394</v>
      </c>
      <c r="H1966" s="153" t="s">
        <v>1</v>
      </c>
      <c r="I1966" s="155"/>
      <c r="L1966" s="151"/>
      <c r="M1966" s="156"/>
      <c r="T1966" s="157"/>
      <c r="AT1966" s="153" t="s">
        <v>160</v>
      </c>
      <c r="AU1966" s="153" t="s">
        <v>89</v>
      </c>
      <c r="AV1966" s="11" t="s">
        <v>82</v>
      </c>
      <c r="AW1966" s="11" t="s">
        <v>31</v>
      </c>
      <c r="AX1966" s="11" t="s">
        <v>76</v>
      </c>
      <c r="AY1966" s="153" t="s">
        <v>156</v>
      </c>
    </row>
    <row r="1967" spans="2:65" s="11" customFormat="1">
      <c r="B1967" s="151"/>
      <c r="D1967" s="152" t="s">
        <v>160</v>
      </c>
      <c r="E1967" s="153" t="s">
        <v>1</v>
      </c>
      <c r="F1967" s="154" t="s">
        <v>3395</v>
      </c>
      <c r="H1967" s="153" t="s">
        <v>1</v>
      </c>
      <c r="I1967" s="155"/>
      <c r="L1967" s="151"/>
      <c r="M1967" s="156"/>
      <c r="T1967" s="157"/>
      <c r="AT1967" s="153" t="s">
        <v>160</v>
      </c>
      <c r="AU1967" s="153" t="s">
        <v>89</v>
      </c>
      <c r="AV1967" s="11" t="s">
        <v>82</v>
      </c>
      <c r="AW1967" s="11" t="s">
        <v>31</v>
      </c>
      <c r="AX1967" s="11" t="s">
        <v>76</v>
      </c>
      <c r="AY1967" s="153" t="s">
        <v>156</v>
      </c>
    </row>
    <row r="1968" spans="2:65" s="11" customFormat="1">
      <c r="B1968" s="151"/>
      <c r="D1968" s="152" t="s">
        <v>160</v>
      </c>
      <c r="E1968" s="153" t="s">
        <v>1</v>
      </c>
      <c r="F1968" s="154" t="s">
        <v>3384</v>
      </c>
      <c r="H1968" s="153" t="s">
        <v>1</v>
      </c>
      <c r="I1968" s="155"/>
      <c r="L1968" s="151"/>
      <c r="M1968" s="156"/>
      <c r="T1968" s="157"/>
      <c r="AT1968" s="153" t="s">
        <v>160</v>
      </c>
      <c r="AU1968" s="153" t="s">
        <v>89</v>
      </c>
      <c r="AV1968" s="11" t="s">
        <v>82</v>
      </c>
      <c r="AW1968" s="11" t="s">
        <v>31</v>
      </c>
      <c r="AX1968" s="11" t="s">
        <v>76</v>
      </c>
      <c r="AY1968" s="153" t="s">
        <v>156</v>
      </c>
    </row>
    <row r="1969" spans="2:51" s="12" customFormat="1">
      <c r="B1969" s="158"/>
      <c r="D1969" s="152" t="s">
        <v>160</v>
      </c>
      <c r="E1969" s="159" t="s">
        <v>1</v>
      </c>
      <c r="F1969" s="160" t="s">
        <v>3396</v>
      </c>
      <c r="H1969" s="161">
        <v>9.9960000000000004</v>
      </c>
      <c r="I1969" s="162"/>
      <c r="L1969" s="158"/>
      <c r="M1969" s="163"/>
      <c r="T1969" s="164"/>
      <c r="AT1969" s="159" t="s">
        <v>160</v>
      </c>
      <c r="AU1969" s="159" t="s">
        <v>89</v>
      </c>
      <c r="AV1969" s="12" t="s">
        <v>89</v>
      </c>
      <c r="AW1969" s="12" t="s">
        <v>31</v>
      </c>
      <c r="AX1969" s="12" t="s">
        <v>76</v>
      </c>
      <c r="AY1969" s="159" t="s">
        <v>156</v>
      </c>
    </row>
    <row r="1970" spans="2:51" s="15" customFormat="1">
      <c r="B1970" s="193"/>
      <c r="D1970" s="152" t="s">
        <v>160</v>
      </c>
      <c r="E1970" s="194" t="s">
        <v>1</v>
      </c>
      <c r="F1970" s="195" t="s">
        <v>3397</v>
      </c>
      <c r="H1970" s="196">
        <v>9.9960000000000004</v>
      </c>
      <c r="I1970" s="197"/>
      <c r="L1970" s="193"/>
      <c r="M1970" s="198"/>
      <c r="T1970" s="199"/>
      <c r="AT1970" s="194" t="s">
        <v>160</v>
      </c>
      <c r="AU1970" s="194" t="s">
        <v>89</v>
      </c>
      <c r="AV1970" s="15" t="s">
        <v>163</v>
      </c>
      <c r="AW1970" s="15" t="s">
        <v>31</v>
      </c>
      <c r="AX1970" s="15" t="s">
        <v>76</v>
      </c>
      <c r="AY1970" s="194" t="s">
        <v>156</v>
      </c>
    </row>
    <row r="1971" spans="2:51" s="11" customFormat="1">
      <c r="B1971" s="151"/>
      <c r="D1971" s="152" t="s">
        <v>160</v>
      </c>
      <c r="E1971" s="153" t="s">
        <v>1</v>
      </c>
      <c r="F1971" s="154" t="s">
        <v>3384</v>
      </c>
      <c r="H1971" s="153" t="s">
        <v>1</v>
      </c>
      <c r="I1971" s="155"/>
      <c r="L1971" s="151"/>
      <c r="M1971" s="156"/>
      <c r="T1971" s="157"/>
      <c r="AT1971" s="153" t="s">
        <v>160</v>
      </c>
      <c r="AU1971" s="153" t="s">
        <v>89</v>
      </c>
      <c r="AV1971" s="11" t="s">
        <v>82</v>
      </c>
      <c r="AW1971" s="11" t="s">
        <v>31</v>
      </c>
      <c r="AX1971" s="11" t="s">
        <v>76</v>
      </c>
      <c r="AY1971" s="153" t="s">
        <v>156</v>
      </c>
    </row>
    <row r="1972" spans="2:51" s="12" customFormat="1">
      <c r="B1972" s="158"/>
      <c r="D1972" s="152" t="s">
        <v>160</v>
      </c>
      <c r="E1972" s="159" t="s">
        <v>1</v>
      </c>
      <c r="F1972" s="160" t="s">
        <v>3398</v>
      </c>
      <c r="H1972" s="161">
        <v>2.1</v>
      </c>
      <c r="I1972" s="162"/>
      <c r="L1972" s="158"/>
      <c r="M1972" s="163"/>
      <c r="T1972" s="164"/>
      <c r="AT1972" s="159" t="s">
        <v>160</v>
      </c>
      <c r="AU1972" s="159" t="s">
        <v>89</v>
      </c>
      <c r="AV1972" s="12" t="s">
        <v>89</v>
      </c>
      <c r="AW1972" s="12" t="s">
        <v>31</v>
      </c>
      <c r="AX1972" s="12" t="s">
        <v>76</v>
      </c>
      <c r="AY1972" s="159" t="s">
        <v>156</v>
      </c>
    </row>
    <row r="1973" spans="2:51" s="12" customFormat="1">
      <c r="B1973" s="158"/>
      <c r="D1973" s="152" t="s">
        <v>160</v>
      </c>
      <c r="E1973" s="159" t="s">
        <v>1</v>
      </c>
      <c r="F1973" s="160" t="s">
        <v>3399</v>
      </c>
      <c r="H1973" s="161">
        <v>13.44</v>
      </c>
      <c r="I1973" s="162"/>
      <c r="L1973" s="158"/>
      <c r="M1973" s="163"/>
      <c r="T1973" s="164"/>
      <c r="AT1973" s="159" t="s">
        <v>160</v>
      </c>
      <c r="AU1973" s="159" t="s">
        <v>89</v>
      </c>
      <c r="AV1973" s="12" t="s">
        <v>89</v>
      </c>
      <c r="AW1973" s="12" t="s">
        <v>31</v>
      </c>
      <c r="AX1973" s="12" t="s">
        <v>76</v>
      </c>
      <c r="AY1973" s="159" t="s">
        <v>156</v>
      </c>
    </row>
    <row r="1974" spans="2:51" s="12" customFormat="1">
      <c r="B1974" s="158"/>
      <c r="D1974" s="152" t="s">
        <v>160</v>
      </c>
      <c r="E1974" s="159" t="s">
        <v>1</v>
      </c>
      <c r="F1974" s="160" t="s">
        <v>3400</v>
      </c>
      <c r="H1974" s="161">
        <v>4.2</v>
      </c>
      <c r="I1974" s="162"/>
      <c r="L1974" s="158"/>
      <c r="M1974" s="163"/>
      <c r="T1974" s="164"/>
      <c r="AT1974" s="159" t="s">
        <v>160</v>
      </c>
      <c r="AU1974" s="159" t="s">
        <v>89</v>
      </c>
      <c r="AV1974" s="12" t="s">
        <v>89</v>
      </c>
      <c r="AW1974" s="12" t="s">
        <v>31</v>
      </c>
      <c r="AX1974" s="12" t="s">
        <v>76</v>
      </c>
      <c r="AY1974" s="159" t="s">
        <v>156</v>
      </c>
    </row>
    <row r="1975" spans="2:51" s="12" customFormat="1">
      <c r="B1975" s="158"/>
      <c r="D1975" s="152" t="s">
        <v>160</v>
      </c>
      <c r="E1975" s="159" t="s">
        <v>1</v>
      </c>
      <c r="F1975" s="160" t="s">
        <v>3401</v>
      </c>
      <c r="H1975" s="161">
        <v>4.2</v>
      </c>
      <c r="I1975" s="162"/>
      <c r="L1975" s="158"/>
      <c r="M1975" s="163"/>
      <c r="T1975" s="164"/>
      <c r="AT1975" s="159" t="s">
        <v>160</v>
      </c>
      <c r="AU1975" s="159" t="s">
        <v>89</v>
      </c>
      <c r="AV1975" s="12" t="s">
        <v>89</v>
      </c>
      <c r="AW1975" s="12" t="s">
        <v>31</v>
      </c>
      <c r="AX1975" s="12" t="s">
        <v>76</v>
      </c>
      <c r="AY1975" s="159" t="s">
        <v>156</v>
      </c>
    </row>
    <row r="1976" spans="2:51" s="12" customFormat="1">
      <c r="B1976" s="158"/>
      <c r="D1976" s="152" t="s">
        <v>160</v>
      </c>
      <c r="E1976" s="159" t="s">
        <v>1</v>
      </c>
      <c r="F1976" s="160" t="s">
        <v>3402</v>
      </c>
      <c r="H1976" s="161">
        <v>4.2</v>
      </c>
      <c r="I1976" s="162"/>
      <c r="L1976" s="158"/>
      <c r="M1976" s="163"/>
      <c r="T1976" s="164"/>
      <c r="AT1976" s="159" t="s">
        <v>160</v>
      </c>
      <c r="AU1976" s="159" t="s">
        <v>89</v>
      </c>
      <c r="AV1976" s="12" t="s">
        <v>89</v>
      </c>
      <c r="AW1976" s="12" t="s">
        <v>31</v>
      </c>
      <c r="AX1976" s="12" t="s">
        <v>76</v>
      </c>
      <c r="AY1976" s="159" t="s">
        <v>156</v>
      </c>
    </row>
    <row r="1977" spans="2:51" s="12" customFormat="1">
      <c r="B1977" s="158"/>
      <c r="D1977" s="152" t="s">
        <v>160</v>
      </c>
      <c r="E1977" s="159" t="s">
        <v>1</v>
      </c>
      <c r="F1977" s="160" t="s">
        <v>3403</v>
      </c>
      <c r="H1977" s="161">
        <v>4.2</v>
      </c>
      <c r="I1977" s="162"/>
      <c r="L1977" s="158"/>
      <c r="M1977" s="163"/>
      <c r="T1977" s="164"/>
      <c r="AT1977" s="159" t="s">
        <v>160</v>
      </c>
      <c r="AU1977" s="159" t="s">
        <v>89</v>
      </c>
      <c r="AV1977" s="12" t="s">
        <v>89</v>
      </c>
      <c r="AW1977" s="12" t="s">
        <v>31</v>
      </c>
      <c r="AX1977" s="12" t="s">
        <v>76</v>
      </c>
      <c r="AY1977" s="159" t="s">
        <v>156</v>
      </c>
    </row>
    <row r="1978" spans="2:51" s="12" customFormat="1">
      <c r="B1978" s="158"/>
      <c r="D1978" s="152" t="s">
        <v>160</v>
      </c>
      <c r="E1978" s="159" t="s">
        <v>1</v>
      </c>
      <c r="F1978" s="160" t="s">
        <v>3404</v>
      </c>
      <c r="H1978" s="161">
        <v>9.24</v>
      </c>
      <c r="I1978" s="162"/>
      <c r="L1978" s="158"/>
      <c r="M1978" s="163"/>
      <c r="T1978" s="164"/>
      <c r="AT1978" s="159" t="s">
        <v>160</v>
      </c>
      <c r="AU1978" s="159" t="s">
        <v>89</v>
      </c>
      <c r="AV1978" s="12" t="s">
        <v>89</v>
      </c>
      <c r="AW1978" s="12" t="s">
        <v>31</v>
      </c>
      <c r="AX1978" s="12" t="s">
        <v>76</v>
      </c>
      <c r="AY1978" s="159" t="s">
        <v>156</v>
      </c>
    </row>
    <row r="1979" spans="2:51" s="12" customFormat="1">
      <c r="B1979" s="158"/>
      <c r="D1979" s="152" t="s">
        <v>160</v>
      </c>
      <c r="E1979" s="159" t="s">
        <v>1</v>
      </c>
      <c r="F1979" s="160" t="s">
        <v>3405</v>
      </c>
      <c r="H1979" s="161">
        <v>5.3339999999999996</v>
      </c>
      <c r="I1979" s="162"/>
      <c r="L1979" s="158"/>
      <c r="M1979" s="163"/>
      <c r="T1979" s="164"/>
      <c r="AT1979" s="159" t="s">
        <v>160</v>
      </c>
      <c r="AU1979" s="159" t="s">
        <v>89</v>
      </c>
      <c r="AV1979" s="12" t="s">
        <v>89</v>
      </c>
      <c r="AW1979" s="12" t="s">
        <v>31</v>
      </c>
      <c r="AX1979" s="12" t="s">
        <v>76</v>
      </c>
      <c r="AY1979" s="159" t="s">
        <v>156</v>
      </c>
    </row>
    <row r="1980" spans="2:51" s="15" customFormat="1">
      <c r="B1980" s="193"/>
      <c r="D1980" s="152" t="s">
        <v>160</v>
      </c>
      <c r="E1980" s="194" t="s">
        <v>1</v>
      </c>
      <c r="F1980" s="195" t="s">
        <v>2792</v>
      </c>
      <c r="H1980" s="196">
        <v>46.914000000000001</v>
      </c>
      <c r="I1980" s="197"/>
      <c r="L1980" s="193"/>
      <c r="M1980" s="198"/>
      <c r="T1980" s="199"/>
      <c r="AT1980" s="194" t="s">
        <v>160</v>
      </c>
      <c r="AU1980" s="194" t="s">
        <v>89</v>
      </c>
      <c r="AV1980" s="15" t="s">
        <v>163</v>
      </c>
      <c r="AW1980" s="15" t="s">
        <v>31</v>
      </c>
      <c r="AX1980" s="15" t="s">
        <v>76</v>
      </c>
      <c r="AY1980" s="194" t="s">
        <v>156</v>
      </c>
    </row>
    <row r="1981" spans="2:51" s="11" customFormat="1">
      <c r="B1981" s="151"/>
      <c r="D1981" s="152" t="s">
        <v>160</v>
      </c>
      <c r="E1981" s="153" t="s">
        <v>1</v>
      </c>
      <c r="F1981" s="154" t="s">
        <v>3384</v>
      </c>
      <c r="H1981" s="153" t="s">
        <v>1</v>
      </c>
      <c r="I1981" s="155"/>
      <c r="L1981" s="151"/>
      <c r="M1981" s="156"/>
      <c r="T1981" s="157"/>
      <c r="AT1981" s="153" t="s">
        <v>160</v>
      </c>
      <c r="AU1981" s="153" t="s">
        <v>89</v>
      </c>
      <c r="AV1981" s="11" t="s">
        <v>82</v>
      </c>
      <c r="AW1981" s="11" t="s">
        <v>31</v>
      </c>
      <c r="AX1981" s="11" t="s">
        <v>76</v>
      </c>
      <c r="AY1981" s="153" t="s">
        <v>156</v>
      </c>
    </row>
    <row r="1982" spans="2:51" s="12" customFormat="1">
      <c r="B1982" s="158"/>
      <c r="D1982" s="152" t="s">
        <v>160</v>
      </c>
      <c r="E1982" s="159" t="s">
        <v>1</v>
      </c>
      <c r="F1982" s="160" t="s">
        <v>3406</v>
      </c>
      <c r="H1982" s="161">
        <v>11.97</v>
      </c>
      <c r="I1982" s="162"/>
      <c r="L1982" s="158"/>
      <c r="M1982" s="163"/>
      <c r="T1982" s="164"/>
      <c r="AT1982" s="159" t="s">
        <v>160</v>
      </c>
      <c r="AU1982" s="159" t="s">
        <v>89</v>
      </c>
      <c r="AV1982" s="12" t="s">
        <v>89</v>
      </c>
      <c r="AW1982" s="12" t="s">
        <v>31</v>
      </c>
      <c r="AX1982" s="12" t="s">
        <v>76</v>
      </c>
      <c r="AY1982" s="159" t="s">
        <v>156</v>
      </c>
    </row>
    <row r="1983" spans="2:51" s="12" customFormat="1">
      <c r="B1983" s="158"/>
      <c r="D1983" s="152" t="s">
        <v>160</v>
      </c>
      <c r="E1983" s="159" t="s">
        <v>1</v>
      </c>
      <c r="F1983" s="160" t="s">
        <v>3407</v>
      </c>
      <c r="H1983" s="161">
        <v>12.39</v>
      </c>
      <c r="I1983" s="162"/>
      <c r="L1983" s="158"/>
      <c r="M1983" s="163"/>
      <c r="T1983" s="164"/>
      <c r="AT1983" s="159" t="s">
        <v>160</v>
      </c>
      <c r="AU1983" s="159" t="s">
        <v>89</v>
      </c>
      <c r="AV1983" s="12" t="s">
        <v>89</v>
      </c>
      <c r="AW1983" s="12" t="s">
        <v>31</v>
      </c>
      <c r="AX1983" s="12" t="s">
        <v>76</v>
      </c>
      <c r="AY1983" s="159" t="s">
        <v>156</v>
      </c>
    </row>
    <row r="1984" spans="2:51" s="15" customFormat="1">
      <c r="B1984" s="193"/>
      <c r="D1984" s="152" t="s">
        <v>160</v>
      </c>
      <c r="E1984" s="194" t="s">
        <v>1</v>
      </c>
      <c r="F1984" s="195" t="s">
        <v>2677</v>
      </c>
      <c r="H1984" s="196">
        <v>24.36</v>
      </c>
      <c r="I1984" s="197"/>
      <c r="L1984" s="193"/>
      <c r="M1984" s="198"/>
      <c r="T1984" s="199"/>
      <c r="AT1984" s="194" t="s">
        <v>160</v>
      </c>
      <c r="AU1984" s="194" t="s">
        <v>89</v>
      </c>
      <c r="AV1984" s="15" t="s">
        <v>163</v>
      </c>
      <c r="AW1984" s="15" t="s">
        <v>31</v>
      </c>
      <c r="AX1984" s="15" t="s">
        <v>76</v>
      </c>
      <c r="AY1984" s="194" t="s">
        <v>156</v>
      </c>
    </row>
    <row r="1985" spans="2:65" s="12" customFormat="1">
      <c r="B1985" s="158"/>
      <c r="D1985" s="152" t="s">
        <v>160</v>
      </c>
      <c r="E1985" s="159" t="s">
        <v>1</v>
      </c>
      <c r="F1985" s="160" t="s">
        <v>3408</v>
      </c>
      <c r="H1985" s="161">
        <v>0.73</v>
      </c>
      <c r="I1985" s="162"/>
      <c r="L1985" s="158"/>
      <c r="M1985" s="163"/>
      <c r="T1985" s="164"/>
      <c r="AT1985" s="159" t="s">
        <v>160</v>
      </c>
      <c r="AU1985" s="159" t="s">
        <v>89</v>
      </c>
      <c r="AV1985" s="12" t="s">
        <v>89</v>
      </c>
      <c r="AW1985" s="12" t="s">
        <v>31</v>
      </c>
      <c r="AX1985" s="12" t="s">
        <v>76</v>
      </c>
      <c r="AY1985" s="159" t="s">
        <v>156</v>
      </c>
    </row>
    <row r="1986" spans="2:65" s="13" customFormat="1">
      <c r="B1986" s="165"/>
      <c r="D1986" s="152" t="s">
        <v>160</v>
      </c>
      <c r="E1986" s="166" t="s">
        <v>1941</v>
      </c>
      <c r="F1986" s="167" t="s">
        <v>161</v>
      </c>
      <c r="H1986" s="168">
        <v>82.000000000000014</v>
      </c>
      <c r="I1986" s="169"/>
      <c r="L1986" s="165"/>
      <c r="M1986" s="170"/>
      <c r="T1986" s="171"/>
      <c r="AT1986" s="166" t="s">
        <v>160</v>
      </c>
      <c r="AU1986" s="166" t="s">
        <v>89</v>
      </c>
      <c r="AV1986" s="13" t="s">
        <v>155</v>
      </c>
      <c r="AW1986" s="13" t="s">
        <v>31</v>
      </c>
      <c r="AX1986" s="13" t="s">
        <v>82</v>
      </c>
      <c r="AY1986" s="166" t="s">
        <v>156</v>
      </c>
    </row>
    <row r="1987" spans="2:65" s="1" customFormat="1" ht="49.15" customHeight="1">
      <c r="B1987" s="136"/>
      <c r="C1987" s="180" t="s">
        <v>3409</v>
      </c>
      <c r="D1987" s="180" t="s">
        <v>263</v>
      </c>
      <c r="E1987" s="181" t="s">
        <v>3377</v>
      </c>
      <c r="F1987" s="182" t="s">
        <v>3378</v>
      </c>
      <c r="G1987" s="183" t="s">
        <v>178</v>
      </c>
      <c r="H1987" s="184">
        <v>85.28</v>
      </c>
      <c r="I1987" s="185"/>
      <c r="J1987" s="186">
        <v>0</v>
      </c>
      <c r="K1987" s="187"/>
      <c r="L1987" s="188"/>
      <c r="M1987" s="189" t="s">
        <v>1</v>
      </c>
      <c r="N1987" s="190" t="s">
        <v>42</v>
      </c>
      <c r="P1987" s="147">
        <f>O1987*H1987</f>
        <v>0</v>
      </c>
      <c r="Q1987" s="147">
        <v>1.2880000000000001E-2</v>
      </c>
      <c r="R1987" s="147">
        <f>Q1987*H1987</f>
        <v>1.0984064</v>
      </c>
      <c r="S1987" s="147">
        <v>0</v>
      </c>
      <c r="T1987" s="148">
        <f>S1987*H1987</f>
        <v>0</v>
      </c>
      <c r="AR1987" s="149" t="s">
        <v>664</v>
      </c>
      <c r="AT1987" s="149" t="s">
        <v>263</v>
      </c>
      <c r="AU1987" s="149" t="s">
        <v>89</v>
      </c>
      <c r="AY1987" s="17" t="s">
        <v>156</v>
      </c>
      <c r="BE1987" s="150">
        <f>IF(N1987="základná",J1987,0)</f>
        <v>0</v>
      </c>
      <c r="BF1987" s="150">
        <f>IF(N1987="znížená",J1987,0)</f>
        <v>0</v>
      </c>
      <c r="BG1987" s="150">
        <f>IF(N1987="zákl. prenesená",J1987,0)</f>
        <v>0</v>
      </c>
      <c r="BH1987" s="150">
        <f>IF(N1987="zníž. prenesená",J1987,0)</f>
        <v>0</v>
      </c>
      <c r="BI1987" s="150">
        <f>IF(N1987="nulová",J1987,0)</f>
        <v>0</v>
      </c>
      <c r="BJ1987" s="17" t="s">
        <v>89</v>
      </c>
      <c r="BK1987" s="150">
        <f>ROUND(I1987*H1987,2)</f>
        <v>0</v>
      </c>
      <c r="BL1987" s="17" t="s">
        <v>403</v>
      </c>
      <c r="BM1987" s="149" t="s">
        <v>3410</v>
      </c>
    </row>
    <row r="1988" spans="2:65" s="12" customFormat="1">
      <c r="B1988" s="158"/>
      <c r="D1988" s="152" t="s">
        <v>160</v>
      </c>
      <c r="F1988" s="160" t="s">
        <v>3411</v>
      </c>
      <c r="H1988" s="161">
        <v>85.28</v>
      </c>
      <c r="I1988" s="162"/>
      <c r="L1988" s="158"/>
      <c r="M1988" s="163"/>
      <c r="T1988" s="164"/>
      <c r="AT1988" s="159" t="s">
        <v>160</v>
      </c>
      <c r="AU1988" s="159" t="s">
        <v>89</v>
      </c>
      <c r="AV1988" s="12" t="s">
        <v>89</v>
      </c>
      <c r="AW1988" s="12" t="s">
        <v>3</v>
      </c>
      <c r="AX1988" s="12" t="s">
        <v>82</v>
      </c>
      <c r="AY1988" s="159" t="s">
        <v>156</v>
      </c>
    </row>
    <row r="1989" spans="2:65" s="1" customFormat="1" ht="33" customHeight="1">
      <c r="B1989" s="136"/>
      <c r="C1989" s="137" t="s">
        <v>3412</v>
      </c>
      <c r="D1989" s="137" t="s">
        <v>157</v>
      </c>
      <c r="E1989" s="138" t="s">
        <v>3413</v>
      </c>
      <c r="F1989" s="139" t="s">
        <v>3414</v>
      </c>
      <c r="G1989" s="140" t="s">
        <v>178</v>
      </c>
      <c r="H1989" s="141">
        <v>28.216999999999999</v>
      </c>
      <c r="I1989" s="142"/>
      <c r="J1989" s="143">
        <v>0</v>
      </c>
      <c r="K1989" s="144"/>
      <c r="L1989" s="32"/>
      <c r="M1989" s="145" t="s">
        <v>1</v>
      </c>
      <c r="N1989" s="146" t="s">
        <v>42</v>
      </c>
      <c r="P1989" s="147">
        <f>O1989*H1989</f>
        <v>0</v>
      </c>
      <c r="Q1989" s="147">
        <v>3.31E-3</v>
      </c>
      <c r="R1989" s="147">
        <f>Q1989*H1989</f>
        <v>9.3398269999999992E-2</v>
      </c>
      <c r="S1989" s="147">
        <v>0</v>
      </c>
      <c r="T1989" s="148">
        <f>S1989*H1989</f>
        <v>0</v>
      </c>
      <c r="AR1989" s="149" t="s">
        <v>403</v>
      </c>
      <c r="AT1989" s="149" t="s">
        <v>157</v>
      </c>
      <c r="AU1989" s="149" t="s">
        <v>89</v>
      </c>
      <c r="AY1989" s="17" t="s">
        <v>156</v>
      </c>
      <c r="BE1989" s="150">
        <f>IF(N1989="základná",J1989,0)</f>
        <v>0</v>
      </c>
      <c r="BF1989" s="150">
        <f>IF(N1989="znížená",J1989,0)</f>
        <v>0</v>
      </c>
      <c r="BG1989" s="150">
        <f>IF(N1989="zákl. prenesená",J1989,0)</f>
        <v>0</v>
      </c>
      <c r="BH1989" s="150">
        <f>IF(N1989="zníž. prenesená",J1989,0)</f>
        <v>0</v>
      </c>
      <c r="BI1989" s="150">
        <f>IF(N1989="nulová",J1989,0)</f>
        <v>0</v>
      </c>
      <c r="BJ1989" s="17" t="s">
        <v>89</v>
      </c>
      <c r="BK1989" s="150">
        <f>ROUND(I1989*H1989,2)</f>
        <v>0</v>
      </c>
      <c r="BL1989" s="17" t="s">
        <v>403</v>
      </c>
      <c r="BM1989" s="149" t="s">
        <v>3415</v>
      </c>
    </row>
    <row r="1990" spans="2:65" s="11" customFormat="1">
      <c r="B1990" s="151"/>
      <c r="D1990" s="152" t="s">
        <v>160</v>
      </c>
      <c r="E1990" s="153" t="s">
        <v>1</v>
      </c>
      <c r="F1990" s="154" t="s">
        <v>3416</v>
      </c>
      <c r="H1990" s="153" t="s">
        <v>1</v>
      </c>
      <c r="I1990" s="155"/>
      <c r="L1990" s="151"/>
      <c r="M1990" s="156"/>
      <c r="T1990" s="157"/>
      <c r="AT1990" s="153" t="s">
        <v>160</v>
      </c>
      <c r="AU1990" s="153" t="s">
        <v>89</v>
      </c>
      <c r="AV1990" s="11" t="s">
        <v>82</v>
      </c>
      <c r="AW1990" s="11" t="s">
        <v>31</v>
      </c>
      <c r="AX1990" s="11" t="s">
        <v>76</v>
      </c>
      <c r="AY1990" s="153" t="s">
        <v>156</v>
      </c>
    </row>
    <row r="1991" spans="2:65" s="11" customFormat="1" ht="22.5">
      <c r="B1991" s="151"/>
      <c r="D1991" s="152" t="s">
        <v>160</v>
      </c>
      <c r="E1991" s="153" t="s">
        <v>1</v>
      </c>
      <c r="F1991" s="154" t="s">
        <v>3385</v>
      </c>
      <c r="H1991" s="153" t="s">
        <v>1</v>
      </c>
      <c r="I1991" s="155"/>
      <c r="L1991" s="151"/>
      <c r="M1991" s="156"/>
      <c r="T1991" s="157"/>
      <c r="AT1991" s="153" t="s">
        <v>160</v>
      </c>
      <c r="AU1991" s="153" t="s">
        <v>89</v>
      </c>
      <c r="AV1991" s="11" t="s">
        <v>82</v>
      </c>
      <c r="AW1991" s="11" t="s">
        <v>31</v>
      </c>
      <c r="AX1991" s="11" t="s">
        <v>76</v>
      </c>
      <c r="AY1991" s="153" t="s">
        <v>156</v>
      </c>
    </row>
    <row r="1992" spans="2:65" s="11" customFormat="1">
      <c r="B1992" s="151"/>
      <c r="D1992" s="152" t="s">
        <v>160</v>
      </c>
      <c r="E1992" s="153" t="s">
        <v>1</v>
      </c>
      <c r="F1992" s="154" t="s">
        <v>3035</v>
      </c>
      <c r="H1992" s="153" t="s">
        <v>1</v>
      </c>
      <c r="I1992" s="155"/>
      <c r="L1992" s="151"/>
      <c r="M1992" s="156"/>
      <c r="T1992" s="157"/>
      <c r="AT1992" s="153" t="s">
        <v>160</v>
      </c>
      <c r="AU1992" s="153" t="s">
        <v>89</v>
      </c>
      <c r="AV1992" s="11" t="s">
        <v>82</v>
      </c>
      <c r="AW1992" s="11" t="s">
        <v>31</v>
      </c>
      <c r="AX1992" s="11" t="s">
        <v>76</v>
      </c>
      <c r="AY1992" s="153" t="s">
        <v>156</v>
      </c>
    </row>
    <row r="1993" spans="2:65" s="11" customFormat="1">
      <c r="B1993" s="151"/>
      <c r="D1993" s="152" t="s">
        <v>160</v>
      </c>
      <c r="E1993" s="153" t="s">
        <v>1</v>
      </c>
      <c r="F1993" s="154" t="s">
        <v>3386</v>
      </c>
      <c r="H1993" s="153" t="s">
        <v>1</v>
      </c>
      <c r="I1993" s="155"/>
      <c r="L1993" s="151"/>
      <c r="M1993" s="156"/>
      <c r="T1993" s="157"/>
      <c r="AT1993" s="153" t="s">
        <v>160</v>
      </c>
      <c r="AU1993" s="153" t="s">
        <v>89</v>
      </c>
      <c r="AV1993" s="11" t="s">
        <v>82</v>
      </c>
      <c r="AW1993" s="11" t="s">
        <v>31</v>
      </c>
      <c r="AX1993" s="11" t="s">
        <v>76</v>
      </c>
      <c r="AY1993" s="153" t="s">
        <v>156</v>
      </c>
    </row>
    <row r="1994" spans="2:65" s="11" customFormat="1">
      <c r="B1994" s="151"/>
      <c r="D1994" s="152" t="s">
        <v>160</v>
      </c>
      <c r="E1994" s="153" t="s">
        <v>1</v>
      </c>
      <c r="F1994" s="154" t="s">
        <v>3387</v>
      </c>
      <c r="H1994" s="153" t="s">
        <v>1</v>
      </c>
      <c r="I1994" s="155"/>
      <c r="L1994" s="151"/>
      <c r="M1994" s="156"/>
      <c r="T1994" s="157"/>
      <c r="AT1994" s="153" t="s">
        <v>160</v>
      </c>
      <c r="AU1994" s="153" t="s">
        <v>89</v>
      </c>
      <c r="AV1994" s="11" t="s">
        <v>82</v>
      </c>
      <c r="AW1994" s="11" t="s">
        <v>31</v>
      </c>
      <c r="AX1994" s="11" t="s">
        <v>76</v>
      </c>
      <c r="AY1994" s="153" t="s">
        <v>156</v>
      </c>
    </row>
    <row r="1995" spans="2:65" s="11" customFormat="1" ht="22.5">
      <c r="B1995" s="151"/>
      <c r="D1995" s="152" t="s">
        <v>160</v>
      </c>
      <c r="E1995" s="153" t="s">
        <v>1</v>
      </c>
      <c r="F1995" s="154" t="s">
        <v>3388</v>
      </c>
      <c r="H1995" s="153" t="s">
        <v>1</v>
      </c>
      <c r="I1995" s="155"/>
      <c r="L1995" s="151"/>
      <c r="M1995" s="156"/>
      <c r="T1995" s="157"/>
      <c r="AT1995" s="153" t="s">
        <v>160</v>
      </c>
      <c r="AU1995" s="153" t="s">
        <v>89</v>
      </c>
      <c r="AV1995" s="11" t="s">
        <v>82</v>
      </c>
      <c r="AW1995" s="11" t="s">
        <v>31</v>
      </c>
      <c r="AX1995" s="11" t="s">
        <v>76</v>
      </c>
      <c r="AY1995" s="153" t="s">
        <v>156</v>
      </c>
    </row>
    <row r="1996" spans="2:65" s="11" customFormat="1">
      <c r="B1996" s="151"/>
      <c r="D1996" s="152" t="s">
        <v>160</v>
      </c>
      <c r="E1996" s="153" t="s">
        <v>1</v>
      </c>
      <c r="F1996" s="154" t="s">
        <v>3417</v>
      </c>
      <c r="H1996" s="153" t="s">
        <v>1</v>
      </c>
      <c r="I1996" s="155"/>
      <c r="L1996" s="151"/>
      <c r="M1996" s="156"/>
      <c r="T1996" s="157"/>
      <c r="AT1996" s="153" t="s">
        <v>160</v>
      </c>
      <c r="AU1996" s="153" t="s">
        <v>89</v>
      </c>
      <c r="AV1996" s="11" t="s">
        <v>82</v>
      </c>
      <c r="AW1996" s="11" t="s">
        <v>31</v>
      </c>
      <c r="AX1996" s="11" t="s">
        <v>76</v>
      </c>
      <c r="AY1996" s="153" t="s">
        <v>156</v>
      </c>
    </row>
    <row r="1997" spans="2:65" s="11" customFormat="1">
      <c r="B1997" s="151"/>
      <c r="D1997" s="152" t="s">
        <v>160</v>
      </c>
      <c r="E1997" s="153" t="s">
        <v>1</v>
      </c>
      <c r="F1997" s="154" t="s">
        <v>3418</v>
      </c>
      <c r="H1997" s="153" t="s">
        <v>1</v>
      </c>
      <c r="I1997" s="155"/>
      <c r="L1997" s="151"/>
      <c r="M1997" s="156"/>
      <c r="T1997" s="157"/>
      <c r="AT1997" s="153" t="s">
        <v>160</v>
      </c>
      <c r="AU1997" s="153" t="s">
        <v>89</v>
      </c>
      <c r="AV1997" s="11" t="s">
        <v>82</v>
      </c>
      <c r="AW1997" s="11" t="s">
        <v>31</v>
      </c>
      <c r="AX1997" s="11" t="s">
        <v>76</v>
      </c>
      <c r="AY1997" s="153" t="s">
        <v>156</v>
      </c>
    </row>
    <row r="1998" spans="2:65" s="11" customFormat="1">
      <c r="B1998" s="151"/>
      <c r="D1998" s="152" t="s">
        <v>160</v>
      </c>
      <c r="E1998" s="153" t="s">
        <v>1</v>
      </c>
      <c r="F1998" s="154" t="s">
        <v>3419</v>
      </c>
      <c r="H1998" s="153" t="s">
        <v>1</v>
      </c>
      <c r="I1998" s="155"/>
      <c r="L1998" s="151"/>
      <c r="M1998" s="156"/>
      <c r="T1998" s="157"/>
      <c r="AT1998" s="153" t="s">
        <v>160</v>
      </c>
      <c r="AU1998" s="153" t="s">
        <v>89</v>
      </c>
      <c r="AV1998" s="11" t="s">
        <v>82</v>
      </c>
      <c r="AW1998" s="11" t="s">
        <v>31</v>
      </c>
      <c r="AX1998" s="11" t="s">
        <v>76</v>
      </c>
      <c r="AY1998" s="153" t="s">
        <v>156</v>
      </c>
    </row>
    <row r="1999" spans="2:65" s="11" customFormat="1">
      <c r="B1999" s="151"/>
      <c r="D1999" s="152" t="s">
        <v>160</v>
      </c>
      <c r="E1999" s="153" t="s">
        <v>1</v>
      </c>
      <c r="F1999" s="154" t="s">
        <v>3389</v>
      </c>
      <c r="H1999" s="153" t="s">
        <v>1</v>
      </c>
      <c r="I1999" s="155"/>
      <c r="L1999" s="151"/>
      <c r="M1999" s="156"/>
      <c r="T1999" s="157"/>
      <c r="AT1999" s="153" t="s">
        <v>160</v>
      </c>
      <c r="AU1999" s="153" t="s">
        <v>89</v>
      </c>
      <c r="AV1999" s="11" t="s">
        <v>82</v>
      </c>
      <c r="AW1999" s="11" t="s">
        <v>31</v>
      </c>
      <c r="AX1999" s="11" t="s">
        <v>76</v>
      </c>
      <c r="AY1999" s="153" t="s">
        <v>156</v>
      </c>
    </row>
    <row r="2000" spans="2:65" s="11" customFormat="1">
      <c r="B2000" s="151"/>
      <c r="D2000" s="152" t="s">
        <v>160</v>
      </c>
      <c r="E2000" s="153" t="s">
        <v>1</v>
      </c>
      <c r="F2000" s="154" t="s">
        <v>3390</v>
      </c>
      <c r="H2000" s="153" t="s">
        <v>1</v>
      </c>
      <c r="I2000" s="155"/>
      <c r="L2000" s="151"/>
      <c r="M2000" s="156"/>
      <c r="T2000" s="157"/>
      <c r="AT2000" s="153" t="s">
        <v>160</v>
      </c>
      <c r="AU2000" s="153" t="s">
        <v>89</v>
      </c>
      <c r="AV2000" s="11" t="s">
        <v>82</v>
      </c>
      <c r="AW2000" s="11" t="s">
        <v>31</v>
      </c>
      <c r="AX2000" s="11" t="s">
        <v>76</v>
      </c>
      <c r="AY2000" s="153" t="s">
        <v>156</v>
      </c>
    </row>
    <row r="2001" spans="2:65" s="11" customFormat="1">
      <c r="B2001" s="151"/>
      <c r="D2001" s="152" t="s">
        <v>160</v>
      </c>
      <c r="E2001" s="153" t="s">
        <v>1</v>
      </c>
      <c r="F2001" s="154" t="s">
        <v>3391</v>
      </c>
      <c r="H2001" s="153" t="s">
        <v>1</v>
      </c>
      <c r="I2001" s="155"/>
      <c r="L2001" s="151"/>
      <c r="M2001" s="156"/>
      <c r="T2001" s="157"/>
      <c r="AT2001" s="153" t="s">
        <v>160</v>
      </c>
      <c r="AU2001" s="153" t="s">
        <v>89</v>
      </c>
      <c r="AV2001" s="11" t="s">
        <v>82</v>
      </c>
      <c r="AW2001" s="11" t="s">
        <v>31</v>
      </c>
      <c r="AX2001" s="11" t="s">
        <v>76</v>
      </c>
      <c r="AY2001" s="153" t="s">
        <v>156</v>
      </c>
    </row>
    <row r="2002" spans="2:65" s="11" customFormat="1" ht="22.5">
      <c r="B2002" s="151"/>
      <c r="D2002" s="152" t="s">
        <v>160</v>
      </c>
      <c r="E2002" s="153" t="s">
        <v>1</v>
      </c>
      <c r="F2002" s="154" t="s">
        <v>3392</v>
      </c>
      <c r="H2002" s="153" t="s">
        <v>1</v>
      </c>
      <c r="I2002" s="155"/>
      <c r="L2002" s="151"/>
      <c r="M2002" s="156"/>
      <c r="T2002" s="157"/>
      <c r="AT2002" s="153" t="s">
        <v>160</v>
      </c>
      <c r="AU2002" s="153" t="s">
        <v>89</v>
      </c>
      <c r="AV2002" s="11" t="s">
        <v>82</v>
      </c>
      <c r="AW2002" s="11" t="s">
        <v>31</v>
      </c>
      <c r="AX2002" s="11" t="s">
        <v>76</v>
      </c>
      <c r="AY2002" s="153" t="s">
        <v>156</v>
      </c>
    </row>
    <row r="2003" spans="2:65" s="11" customFormat="1">
      <c r="B2003" s="151"/>
      <c r="D2003" s="152" t="s">
        <v>160</v>
      </c>
      <c r="E2003" s="153" t="s">
        <v>1</v>
      </c>
      <c r="F2003" s="154" t="s">
        <v>3393</v>
      </c>
      <c r="H2003" s="153" t="s">
        <v>1</v>
      </c>
      <c r="I2003" s="155"/>
      <c r="L2003" s="151"/>
      <c r="M2003" s="156"/>
      <c r="T2003" s="157"/>
      <c r="AT2003" s="153" t="s">
        <v>160</v>
      </c>
      <c r="AU2003" s="153" t="s">
        <v>89</v>
      </c>
      <c r="AV2003" s="11" t="s">
        <v>82</v>
      </c>
      <c r="AW2003" s="11" t="s">
        <v>31</v>
      </c>
      <c r="AX2003" s="11" t="s">
        <v>76</v>
      </c>
      <c r="AY2003" s="153" t="s">
        <v>156</v>
      </c>
    </row>
    <row r="2004" spans="2:65" s="11" customFormat="1" ht="22.5">
      <c r="B2004" s="151"/>
      <c r="D2004" s="152" t="s">
        <v>160</v>
      </c>
      <c r="E2004" s="153" t="s">
        <v>1</v>
      </c>
      <c r="F2004" s="154" t="s">
        <v>3394</v>
      </c>
      <c r="H2004" s="153" t="s">
        <v>1</v>
      </c>
      <c r="I2004" s="155"/>
      <c r="L2004" s="151"/>
      <c r="M2004" s="156"/>
      <c r="T2004" s="157"/>
      <c r="AT2004" s="153" t="s">
        <v>160</v>
      </c>
      <c r="AU2004" s="153" t="s">
        <v>89</v>
      </c>
      <c r="AV2004" s="11" t="s">
        <v>82</v>
      </c>
      <c r="AW2004" s="11" t="s">
        <v>31</v>
      </c>
      <c r="AX2004" s="11" t="s">
        <v>76</v>
      </c>
      <c r="AY2004" s="153" t="s">
        <v>156</v>
      </c>
    </row>
    <row r="2005" spans="2:65" s="11" customFormat="1">
      <c r="B2005" s="151"/>
      <c r="D2005" s="152" t="s">
        <v>160</v>
      </c>
      <c r="E2005" s="153" t="s">
        <v>1</v>
      </c>
      <c r="F2005" s="154" t="s">
        <v>3395</v>
      </c>
      <c r="H2005" s="153" t="s">
        <v>1</v>
      </c>
      <c r="I2005" s="155"/>
      <c r="L2005" s="151"/>
      <c r="M2005" s="156"/>
      <c r="T2005" s="157"/>
      <c r="AT2005" s="153" t="s">
        <v>160</v>
      </c>
      <c r="AU2005" s="153" t="s">
        <v>89</v>
      </c>
      <c r="AV2005" s="11" t="s">
        <v>82</v>
      </c>
      <c r="AW2005" s="11" t="s">
        <v>31</v>
      </c>
      <c r="AX2005" s="11" t="s">
        <v>76</v>
      </c>
      <c r="AY2005" s="153" t="s">
        <v>156</v>
      </c>
    </row>
    <row r="2006" spans="2:65" s="11" customFormat="1">
      <c r="B2006" s="151"/>
      <c r="D2006" s="152" t="s">
        <v>160</v>
      </c>
      <c r="E2006" s="153" t="s">
        <v>1</v>
      </c>
      <c r="F2006" s="154" t="s">
        <v>3420</v>
      </c>
      <c r="H2006" s="153" t="s">
        <v>1</v>
      </c>
      <c r="I2006" s="155"/>
      <c r="L2006" s="151"/>
      <c r="M2006" s="156"/>
      <c r="T2006" s="157"/>
      <c r="AT2006" s="153" t="s">
        <v>160</v>
      </c>
      <c r="AU2006" s="153" t="s">
        <v>89</v>
      </c>
      <c r="AV2006" s="11" t="s">
        <v>82</v>
      </c>
      <c r="AW2006" s="11" t="s">
        <v>31</v>
      </c>
      <c r="AX2006" s="11" t="s">
        <v>76</v>
      </c>
      <c r="AY2006" s="153" t="s">
        <v>156</v>
      </c>
    </row>
    <row r="2007" spans="2:65" s="12" customFormat="1">
      <c r="B2007" s="158"/>
      <c r="D2007" s="152" t="s">
        <v>160</v>
      </c>
      <c r="E2007" s="159" t="s">
        <v>1</v>
      </c>
      <c r="F2007" s="160" t="s">
        <v>3421</v>
      </c>
      <c r="H2007" s="161">
        <v>7.56</v>
      </c>
      <c r="I2007" s="162"/>
      <c r="L2007" s="158"/>
      <c r="M2007" s="163"/>
      <c r="T2007" s="164"/>
      <c r="AT2007" s="159" t="s">
        <v>160</v>
      </c>
      <c r="AU2007" s="159" t="s">
        <v>89</v>
      </c>
      <c r="AV2007" s="12" t="s">
        <v>89</v>
      </c>
      <c r="AW2007" s="12" t="s">
        <v>31</v>
      </c>
      <c r="AX2007" s="12" t="s">
        <v>76</v>
      </c>
      <c r="AY2007" s="159" t="s">
        <v>156</v>
      </c>
    </row>
    <row r="2008" spans="2:65" s="12" customFormat="1">
      <c r="B2008" s="158"/>
      <c r="D2008" s="152" t="s">
        <v>160</v>
      </c>
      <c r="E2008" s="159" t="s">
        <v>1</v>
      </c>
      <c r="F2008" s="160" t="s">
        <v>3422</v>
      </c>
      <c r="H2008" s="161">
        <v>10.92</v>
      </c>
      <c r="I2008" s="162"/>
      <c r="L2008" s="158"/>
      <c r="M2008" s="163"/>
      <c r="T2008" s="164"/>
      <c r="AT2008" s="159" t="s">
        <v>160</v>
      </c>
      <c r="AU2008" s="159" t="s">
        <v>89</v>
      </c>
      <c r="AV2008" s="12" t="s">
        <v>89</v>
      </c>
      <c r="AW2008" s="12" t="s">
        <v>31</v>
      </c>
      <c r="AX2008" s="12" t="s">
        <v>76</v>
      </c>
      <c r="AY2008" s="159" t="s">
        <v>156</v>
      </c>
    </row>
    <row r="2009" spans="2:65" s="12" customFormat="1">
      <c r="B2009" s="158"/>
      <c r="D2009" s="152" t="s">
        <v>160</v>
      </c>
      <c r="E2009" s="159" t="s">
        <v>1</v>
      </c>
      <c r="F2009" s="160" t="s">
        <v>3423</v>
      </c>
      <c r="H2009" s="161">
        <v>0.78</v>
      </c>
      <c r="I2009" s="162"/>
      <c r="L2009" s="158"/>
      <c r="M2009" s="163"/>
      <c r="T2009" s="164"/>
      <c r="AT2009" s="159" t="s">
        <v>160</v>
      </c>
      <c r="AU2009" s="159" t="s">
        <v>89</v>
      </c>
      <c r="AV2009" s="12" t="s">
        <v>89</v>
      </c>
      <c r="AW2009" s="12" t="s">
        <v>31</v>
      </c>
      <c r="AX2009" s="12" t="s">
        <v>76</v>
      </c>
      <c r="AY2009" s="159" t="s">
        <v>156</v>
      </c>
    </row>
    <row r="2010" spans="2:65" s="15" customFormat="1">
      <c r="B2010" s="193"/>
      <c r="D2010" s="152" t="s">
        <v>160</v>
      </c>
      <c r="E2010" s="194" t="s">
        <v>1</v>
      </c>
      <c r="F2010" s="195" t="s">
        <v>3424</v>
      </c>
      <c r="H2010" s="196">
        <v>19.260000000000002</v>
      </c>
      <c r="I2010" s="197"/>
      <c r="L2010" s="193"/>
      <c r="M2010" s="198"/>
      <c r="T2010" s="199"/>
      <c r="AT2010" s="194" t="s">
        <v>160</v>
      </c>
      <c r="AU2010" s="194" t="s">
        <v>89</v>
      </c>
      <c r="AV2010" s="15" t="s">
        <v>163</v>
      </c>
      <c r="AW2010" s="15" t="s">
        <v>31</v>
      </c>
      <c r="AX2010" s="15" t="s">
        <v>76</v>
      </c>
      <c r="AY2010" s="194" t="s">
        <v>156</v>
      </c>
    </row>
    <row r="2011" spans="2:65" s="11" customFormat="1">
      <c r="B2011" s="151"/>
      <c r="D2011" s="152" t="s">
        <v>160</v>
      </c>
      <c r="E2011" s="153" t="s">
        <v>1</v>
      </c>
      <c r="F2011" s="154" t="s">
        <v>3416</v>
      </c>
      <c r="H2011" s="153" t="s">
        <v>1</v>
      </c>
      <c r="I2011" s="155"/>
      <c r="L2011" s="151"/>
      <c r="M2011" s="156"/>
      <c r="T2011" s="157"/>
      <c r="AT2011" s="153" t="s">
        <v>160</v>
      </c>
      <c r="AU2011" s="153" t="s">
        <v>89</v>
      </c>
      <c r="AV2011" s="11" t="s">
        <v>82</v>
      </c>
      <c r="AW2011" s="11" t="s">
        <v>31</v>
      </c>
      <c r="AX2011" s="11" t="s">
        <v>76</v>
      </c>
      <c r="AY2011" s="153" t="s">
        <v>156</v>
      </c>
    </row>
    <row r="2012" spans="2:65" s="12" customFormat="1">
      <c r="B2012" s="158"/>
      <c r="D2012" s="152" t="s">
        <v>160</v>
      </c>
      <c r="E2012" s="159" t="s">
        <v>1</v>
      </c>
      <c r="F2012" s="160" t="s">
        <v>3425</v>
      </c>
      <c r="H2012" s="161">
        <v>3.4969999999999999</v>
      </c>
      <c r="I2012" s="162"/>
      <c r="L2012" s="158"/>
      <c r="M2012" s="163"/>
      <c r="T2012" s="164"/>
      <c r="AT2012" s="159" t="s">
        <v>160</v>
      </c>
      <c r="AU2012" s="159" t="s">
        <v>89</v>
      </c>
      <c r="AV2012" s="12" t="s">
        <v>89</v>
      </c>
      <c r="AW2012" s="12" t="s">
        <v>31</v>
      </c>
      <c r="AX2012" s="12" t="s">
        <v>76</v>
      </c>
      <c r="AY2012" s="159" t="s">
        <v>156</v>
      </c>
    </row>
    <row r="2013" spans="2:65" s="12" customFormat="1">
      <c r="B2013" s="158"/>
      <c r="D2013" s="152" t="s">
        <v>160</v>
      </c>
      <c r="E2013" s="159" t="s">
        <v>1</v>
      </c>
      <c r="F2013" s="160" t="s">
        <v>3426</v>
      </c>
      <c r="H2013" s="161">
        <v>5.46</v>
      </c>
      <c r="I2013" s="162"/>
      <c r="L2013" s="158"/>
      <c r="M2013" s="163"/>
      <c r="T2013" s="164"/>
      <c r="AT2013" s="159" t="s">
        <v>160</v>
      </c>
      <c r="AU2013" s="159" t="s">
        <v>89</v>
      </c>
      <c r="AV2013" s="12" t="s">
        <v>89</v>
      </c>
      <c r="AW2013" s="12" t="s">
        <v>31</v>
      </c>
      <c r="AX2013" s="12" t="s">
        <v>76</v>
      </c>
      <c r="AY2013" s="159" t="s">
        <v>156</v>
      </c>
    </row>
    <row r="2014" spans="2:65" s="15" customFormat="1">
      <c r="B2014" s="193"/>
      <c r="D2014" s="152" t="s">
        <v>160</v>
      </c>
      <c r="E2014" s="194" t="s">
        <v>1</v>
      </c>
      <c r="F2014" s="195" t="s">
        <v>2227</v>
      </c>
      <c r="H2014" s="196">
        <v>8.9570000000000007</v>
      </c>
      <c r="I2014" s="197"/>
      <c r="L2014" s="193"/>
      <c r="M2014" s="198"/>
      <c r="T2014" s="199"/>
      <c r="AT2014" s="194" t="s">
        <v>160</v>
      </c>
      <c r="AU2014" s="194" t="s">
        <v>89</v>
      </c>
      <c r="AV2014" s="15" t="s">
        <v>163</v>
      </c>
      <c r="AW2014" s="15" t="s">
        <v>31</v>
      </c>
      <c r="AX2014" s="15" t="s">
        <v>76</v>
      </c>
      <c r="AY2014" s="194" t="s">
        <v>156</v>
      </c>
    </row>
    <row r="2015" spans="2:65" s="13" customFormat="1">
      <c r="B2015" s="165"/>
      <c r="D2015" s="152" t="s">
        <v>160</v>
      </c>
      <c r="E2015" s="166" t="s">
        <v>1943</v>
      </c>
      <c r="F2015" s="167" t="s">
        <v>161</v>
      </c>
      <c r="H2015" s="168">
        <v>28.216999999999999</v>
      </c>
      <c r="I2015" s="169"/>
      <c r="L2015" s="165"/>
      <c r="M2015" s="170"/>
      <c r="T2015" s="171"/>
      <c r="AT2015" s="166" t="s">
        <v>160</v>
      </c>
      <c r="AU2015" s="166" t="s">
        <v>89</v>
      </c>
      <c r="AV2015" s="13" t="s">
        <v>155</v>
      </c>
      <c r="AW2015" s="13" t="s">
        <v>31</v>
      </c>
      <c r="AX2015" s="13" t="s">
        <v>82</v>
      </c>
      <c r="AY2015" s="166" t="s">
        <v>156</v>
      </c>
    </row>
    <row r="2016" spans="2:65" s="1" customFormat="1" ht="49.15" customHeight="1">
      <c r="B2016" s="136"/>
      <c r="C2016" s="180" t="s">
        <v>3427</v>
      </c>
      <c r="D2016" s="180" t="s">
        <v>263</v>
      </c>
      <c r="E2016" s="181" t="s">
        <v>3377</v>
      </c>
      <c r="F2016" s="182" t="s">
        <v>3378</v>
      </c>
      <c r="G2016" s="183" t="s">
        <v>178</v>
      </c>
      <c r="H2016" s="184">
        <v>29.628</v>
      </c>
      <c r="I2016" s="185"/>
      <c r="J2016" s="186">
        <v>0</v>
      </c>
      <c r="K2016" s="187"/>
      <c r="L2016" s="188"/>
      <c r="M2016" s="189" t="s">
        <v>1</v>
      </c>
      <c r="N2016" s="190" t="s">
        <v>42</v>
      </c>
      <c r="P2016" s="147">
        <f>O2016*H2016</f>
        <v>0</v>
      </c>
      <c r="Q2016" s="147">
        <v>1.2880000000000001E-2</v>
      </c>
      <c r="R2016" s="147">
        <f>Q2016*H2016</f>
        <v>0.38160864</v>
      </c>
      <c r="S2016" s="147">
        <v>0</v>
      </c>
      <c r="T2016" s="148">
        <f>S2016*H2016</f>
        <v>0</v>
      </c>
      <c r="AR2016" s="149" t="s">
        <v>664</v>
      </c>
      <c r="AT2016" s="149" t="s">
        <v>263</v>
      </c>
      <c r="AU2016" s="149" t="s">
        <v>89</v>
      </c>
      <c r="AY2016" s="17" t="s">
        <v>156</v>
      </c>
      <c r="BE2016" s="150">
        <f>IF(N2016="základná",J2016,0)</f>
        <v>0</v>
      </c>
      <c r="BF2016" s="150">
        <f>IF(N2016="znížená",J2016,0)</f>
        <v>0</v>
      </c>
      <c r="BG2016" s="150">
        <f>IF(N2016="zákl. prenesená",J2016,0)</f>
        <v>0</v>
      </c>
      <c r="BH2016" s="150">
        <f>IF(N2016="zníž. prenesená",J2016,0)</f>
        <v>0</v>
      </c>
      <c r="BI2016" s="150">
        <f>IF(N2016="nulová",J2016,0)</f>
        <v>0</v>
      </c>
      <c r="BJ2016" s="17" t="s">
        <v>89</v>
      </c>
      <c r="BK2016" s="150">
        <f>ROUND(I2016*H2016,2)</f>
        <v>0</v>
      </c>
      <c r="BL2016" s="17" t="s">
        <v>403</v>
      </c>
      <c r="BM2016" s="149" t="s">
        <v>3428</v>
      </c>
    </row>
    <row r="2017" spans="2:65" s="12" customFormat="1">
      <c r="B2017" s="158"/>
      <c r="D2017" s="152" t="s">
        <v>160</v>
      </c>
      <c r="F2017" s="160" t="s">
        <v>3429</v>
      </c>
      <c r="H2017" s="161">
        <v>29.628</v>
      </c>
      <c r="I2017" s="162"/>
      <c r="L2017" s="158"/>
      <c r="M2017" s="163"/>
      <c r="T2017" s="164"/>
      <c r="AT2017" s="159" t="s">
        <v>160</v>
      </c>
      <c r="AU2017" s="159" t="s">
        <v>89</v>
      </c>
      <c r="AV2017" s="12" t="s">
        <v>89</v>
      </c>
      <c r="AW2017" s="12" t="s">
        <v>3</v>
      </c>
      <c r="AX2017" s="12" t="s">
        <v>82</v>
      </c>
      <c r="AY2017" s="159" t="s">
        <v>156</v>
      </c>
    </row>
    <row r="2018" spans="2:65" s="1" customFormat="1" ht="37.9" customHeight="1">
      <c r="B2018" s="136"/>
      <c r="C2018" s="137" t="s">
        <v>3430</v>
      </c>
      <c r="D2018" s="137" t="s">
        <v>157</v>
      </c>
      <c r="E2018" s="138" t="s">
        <v>3431</v>
      </c>
      <c r="F2018" s="139" t="s">
        <v>3432</v>
      </c>
      <c r="G2018" s="140" t="s">
        <v>178</v>
      </c>
      <c r="H2018" s="141">
        <v>206.64</v>
      </c>
      <c r="I2018" s="142"/>
      <c r="J2018" s="143">
        <v>0</v>
      </c>
      <c r="K2018" s="144"/>
      <c r="L2018" s="32"/>
      <c r="M2018" s="145" t="s">
        <v>1</v>
      </c>
      <c r="N2018" s="146" t="s">
        <v>42</v>
      </c>
      <c r="P2018" s="147">
        <f>O2018*H2018</f>
        <v>0</v>
      </c>
      <c r="Q2018" s="147">
        <v>2.81E-3</v>
      </c>
      <c r="R2018" s="147">
        <f>Q2018*H2018</f>
        <v>0.58065839999999991</v>
      </c>
      <c r="S2018" s="147">
        <v>0</v>
      </c>
      <c r="T2018" s="148">
        <f>S2018*H2018</f>
        <v>0</v>
      </c>
      <c r="AR2018" s="149" t="s">
        <v>403</v>
      </c>
      <c r="AT2018" s="149" t="s">
        <v>157</v>
      </c>
      <c r="AU2018" s="149" t="s">
        <v>89</v>
      </c>
      <c r="AY2018" s="17" t="s">
        <v>156</v>
      </c>
      <c r="BE2018" s="150">
        <f>IF(N2018="základná",J2018,0)</f>
        <v>0</v>
      </c>
      <c r="BF2018" s="150">
        <f>IF(N2018="znížená",J2018,0)</f>
        <v>0</v>
      </c>
      <c r="BG2018" s="150">
        <f>IF(N2018="zákl. prenesená",J2018,0)</f>
        <v>0</v>
      </c>
      <c r="BH2018" s="150">
        <f>IF(N2018="zníž. prenesená",J2018,0)</f>
        <v>0</v>
      </c>
      <c r="BI2018" s="150">
        <f>IF(N2018="nulová",J2018,0)</f>
        <v>0</v>
      </c>
      <c r="BJ2018" s="17" t="s">
        <v>89</v>
      </c>
      <c r="BK2018" s="150">
        <f>ROUND(I2018*H2018,2)</f>
        <v>0</v>
      </c>
      <c r="BL2018" s="17" t="s">
        <v>403</v>
      </c>
      <c r="BM2018" s="149" t="s">
        <v>3433</v>
      </c>
    </row>
    <row r="2019" spans="2:65" s="11" customFormat="1">
      <c r="B2019" s="151"/>
      <c r="D2019" s="152" t="s">
        <v>160</v>
      </c>
      <c r="E2019" s="153" t="s">
        <v>1</v>
      </c>
      <c r="F2019" s="154" t="s">
        <v>3434</v>
      </c>
      <c r="H2019" s="153" t="s">
        <v>1</v>
      </c>
      <c r="I2019" s="155"/>
      <c r="L2019" s="151"/>
      <c r="M2019" s="156"/>
      <c r="T2019" s="157"/>
      <c r="AT2019" s="153" t="s">
        <v>160</v>
      </c>
      <c r="AU2019" s="153" t="s">
        <v>89</v>
      </c>
      <c r="AV2019" s="11" t="s">
        <v>82</v>
      </c>
      <c r="AW2019" s="11" t="s">
        <v>31</v>
      </c>
      <c r="AX2019" s="11" t="s">
        <v>76</v>
      </c>
      <c r="AY2019" s="153" t="s">
        <v>156</v>
      </c>
    </row>
    <row r="2020" spans="2:65" s="11" customFormat="1">
      <c r="B2020" s="151"/>
      <c r="D2020" s="152" t="s">
        <v>160</v>
      </c>
      <c r="E2020" s="153" t="s">
        <v>1</v>
      </c>
      <c r="F2020" s="154" t="s">
        <v>3435</v>
      </c>
      <c r="H2020" s="153" t="s">
        <v>1</v>
      </c>
      <c r="I2020" s="155"/>
      <c r="L2020" s="151"/>
      <c r="M2020" s="156"/>
      <c r="T2020" s="157"/>
      <c r="AT2020" s="153" t="s">
        <v>160</v>
      </c>
      <c r="AU2020" s="153" t="s">
        <v>89</v>
      </c>
      <c r="AV2020" s="11" t="s">
        <v>82</v>
      </c>
      <c r="AW2020" s="11" t="s">
        <v>31</v>
      </c>
      <c r="AX2020" s="11" t="s">
        <v>76</v>
      </c>
      <c r="AY2020" s="153" t="s">
        <v>156</v>
      </c>
    </row>
    <row r="2021" spans="2:65" s="11" customFormat="1">
      <c r="B2021" s="151"/>
      <c r="D2021" s="152" t="s">
        <v>160</v>
      </c>
      <c r="E2021" s="153" t="s">
        <v>1</v>
      </c>
      <c r="F2021" s="154" t="s">
        <v>3436</v>
      </c>
      <c r="H2021" s="153" t="s">
        <v>1</v>
      </c>
      <c r="I2021" s="155"/>
      <c r="L2021" s="151"/>
      <c r="M2021" s="156"/>
      <c r="T2021" s="157"/>
      <c r="AT2021" s="153" t="s">
        <v>160</v>
      </c>
      <c r="AU2021" s="153" t="s">
        <v>89</v>
      </c>
      <c r="AV2021" s="11" t="s">
        <v>82</v>
      </c>
      <c r="AW2021" s="11" t="s">
        <v>31</v>
      </c>
      <c r="AX2021" s="11" t="s">
        <v>76</v>
      </c>
      <c r="AY2021" s="153" t="s">
        <v>156</v>
      </c>
    </row>
    <row r="2022" spans="2:65" s="11" customFormat="1">
      <c r="B2022" s="151"/>
      <c r="D2022" s="152" t="s">
        <v>160</v>
      </c>
      <c r="E2022" s="153" t="s">
        <v>1</v>
      </c>
      <c r="F2022" s="154" t="s">
        <v>3437</v>
      </c>
      <c r="H2022" s="153" t="s">
        <v>1</v>
      </c>
      <c r="I2022" s="155"/>
      <c r="L2022" s="151"/>
      <c r="M2022" s="156"/>
      <c r="T2022" s="157"/>
      <c r="AT2022" s="153" t="s">
        <v>160</v>
      </c>
      <c r="AU2022" s="153" t="s">
        <v>89</v>
      </c>
      <c r="AV2022" s="11" t="s">
        <v>82</v>
      </c>
      <c r="AW2022" s="11" t="s">
        <v>31</v>
      </c>
      <c r="AX2022" s="11" t="s">
        <v>76</v>
      </c>
      <c r="AY2022" s="153" t="s">
        <v>156</v>
      </c>
    </row>
    <row r="2023" spans="2:65" s="11" customFormat="1">
      <c r="B2023" s="151"/>
      <c r="D2023" s="152" t="s">
        <v>160</v>
      </c>
      <c r="E2023" s="153" t="s">
        <v>1</v>
      </c>
      <c r="F2023" s="154" t="s">
        <v>3438</v>
      </c>
      <c r="H2023" s="153" t="s">
        <v>1</v>
      </c>
      <c r="I2023" s="155"/>
      <c r="L2023" s="151"/>
      <c r="M2023" s="156"/>
      <c r="T2023" s="157"/>
      <c r="AT2023" s="153" t="s">
        <v>160</v>
      </c>
      <c r="AU2023" s="153" t="s">
        <v>89</v>
      </c>
      <c r="AV2023" s="11" t="s">
        <v>82</v>
      </c>
      <c r="AW2023" s="11" t="s">
        <v>31</v>
      </c>
      <c r="AX2023" s="11" t="s">
        <v>76</v>
      </c>
      <c r="AY2023" s="153" t="s">
        <v>156</v>
      </c>
    </row>
    <row r="2024" spans="2:65" s="11" customFormat="1">
      <c r="B2024" s="151"/>
      <c r="D2024" s="152" t="s">
        <v>160</v>
      </c>
      <c r="E2024" s="153" t="s">
        <v>1</v>
      </c>
      <c r="F2024" s="154" t="s">
        <v>3439</v>
      </c>
      <c r="H2024" s="153" t="s">
        <v>1</v>
      </c>
      <c r="I2024" s="155"/>
      <c r="L2024" s="151"/>
      <c r="M2024" s="156"/>
      <c r="T2024" s="157"/>
      <c r="AT2024" s="153" t="s">
        <v>160</v>
      </c>
      <c r="AU2024" s="153" t="s">
        <v>89</v>
      </c>
      <c r="AV2024" s="11" t="s">
        <v>82</v>
      </c>
      <c r="AW2024" s="11" t="s">
        <v>31</v>
      </c>
      <c r="AX2024" s="11" t="s">
        <v>76</v>
      </c>
      <c r="AY2024" s="153" t="s">
        <v>156</v>
      </c>
    </row>
    <row r="2025" spans="2:65" s="11" customFormat="1" ht="22.5">
      <c r="B2025" s="151"/>
      <c r="D2025" s="152" t="s">
        <v>160</v>
      </c>
      <c r="E2025" s="153" t="s">
        <v>1</v>
      </c>
      <c r="F2025" s="154" t="s">
        <v>3440</v>
      </c>
      <c r="H2025" s="153" t="s">
        <v>1</v>
      </c>
      <c r="I2025" s="155"/>
      <c r="L2025" s="151"/>
      <c r="M2025" s="156"/>
      <c r="T2025" s="157"/>
      <c r="AT2025" s="153" t="s">
        <v>160</v>
      </c>
      <c r="AU2025" s="153" t="s">
        <v>89</v>
      </c>
      <c r="AV2025" s="11" t="s">
        <v>82</v>
      </c>
      <c r="AW2025" s="11" t="s">
        <v>31</v>
      </c>
      <c r="AX2025" s="11" t="s">
        <v>76</v>
      </c>
      <c r="AY2025" s="153" t="s">
        <v>156</v>
      </c>
    </row>
    <row r="2026" spans="2:65" s="11" customFormat="1" ht="22.5">
      <c r="B2026" s="151"/>
      <c r="D2026" s="152" t="s">
        <v>160</v>
      </c>
      <c r="E2026" s="153" t="s">
        <v>1</v>
      </c>
      <c r="F2026" s="154" t="s">
        <v>3441</v>
      </c>
      <c r="H2026" s="153" t="s">
        <v>1</v>
      </c>
      <c r="I2026" s="155"/>
      <c r="L2026" s="151"/>
      <c r="M2026" s="156"/>
      <c r="T2026" s="157"/>
      <c r="AT2026" s="153" t="s">
        <v>160</v>
      </c>
      <c r="AU2026" s="153" t="s">
        <v>89</v>
      </c>
      <c r="AV2026" s="11" t="s">
        <v>82</v>
      </c>
      <c r="AW2026" s="11" t="s">
        <v>31</v>
      </c>
      <c r="AX2026" s="11" t="s">
        <v>76</v>
      </c>
      <c r="AY2026" s="153" t="s">
        <v>156</v>
      </c>
    </row>
    <row r="2027" spans="2:65" s="11" customFormat="1">
      <c r="B2027" s="151"/>
      <c r="D2027" s="152" t="s">
        <v>160</v>
      </c>
      <c r="E2027" s="153" t="s">
        <v>1</v>
      </c>
      <c r="F2027" s="154" t="s">
        <v>3442</v>
      </c>
      <c r="H2027" s="153" t="s">
        <v>1</v>
      </c>
      <c r="I2027" s="155"/>
      <c r="L2027" s="151"/>
      <c r="M2027" s="156"/>
      <c r="T2027" s="157"/>
      <c r="AT2027" s="153" t="s">
        <v>160</v>
      </c>
      <c r="AU2027" s="153" t="s">
        <v>89</v>
      </c>
      <c r="AV2027" s="11" t="s">
        <v>82</v>
      </c>
      <c r="AW2027" s="11" t="s">
        <v>31</v>
      </c>
      <c r="AX2027" s="11" t="s">
        <v>76</v>
      </c>
      <c r="AY2027" s="153" t="s">
        <v>156</v>
      </c>
    </row>
    <row r="2028" spans="2:65" s="11" customFormat="1">
      <c r="B2028" s="151"/>
      <c r="D2028" s="152" t="s">
        <v>160</v>
      </c>
      <c r="E2028" s="153" t="s">
        <v>1</v>
      </c>
      <c r="F2028" s="154" t="s">
        <v>3443</v>
      </c>
      <c r="H2028" s="153" t="s">
        <v>1</v>
      </c>
      <c r="I2028" s="155"/>
      <c r="L2028" s="151"/>
      <c r="M2028" s="156"/>
      <c r="T2028" s="157"/>
      <c r="AT2028" s="153" t="s">
        <v>160</v>
      </c>
      <c r="AU2028" s="153" t="s">
        <v>89</v>
      </c>
      <c r="AV2028" s="11" t="s">
        <v>82</v>
      </c>
      <c r="AW2028" s="11" t="s">
        <v>31</v>
      </c>
      <c r="AX2028" s="11" t="s">
        <v>76</v>
      </c>
      <c r="AY2028" s="153" t="s">
        <v>156</v>
      </c>
    </row>
    <row r="2029" spans="2:65" s="11" customFormat="1">
      <c r="B2029" s="151"/>
      <c r="D2029" s="152" t="s">
        <v>160</v>
      </c>
      <c r="E2029" s="153" t="s">
        <v>1</v>
      </c>
      <c r="F2029" s="154" t="s">
        <v>3444</v>
      </c>
      <c r="H2029" s="153" t="s">
        <v>1</v>
      </c>
      <c r="I2029" s="155"/>
      <c r="L2029" s="151"/>
      <c r="M2029" s="156"/>
      <c r="T2029" s="157"/>
      <c r="AT2029" s="153" t="s">
        <v>160</v>
      </c>
      <c r="AU2029" s="153" t="s">
        <v>89</v>
      </c>
      <c r="AV2029" s="11" t="s">
        <v>82</v>
      </c>
      <c r="AW2029" s="11" t="s">
        <v>31</v>
      </c>
      <c r="AX2029" s="11" t="s">
        <v>76</v>
      </c>
      <c r="AY2029" s="153" t="s">
        <v>156</v>
      </c>
    </row>
    <row r="2030" spans="2:65" s="12" customFormat="1">
      <c r="B2030" s="158"/>
      <c r="D2030" s="152" t="s">
        <v>160</v>
      </c>
      <c r="E2030" s="159" t="s">
        <v>1</v>
      </c>
      <c r="F2030" s="160" t="s">
        <v>3445</v>
      </c>
      <c r="H2030" s="161">
        <v>12.074999999999999</v>
      </c>
      <c r="I2030" s="162"/>
      <c r="L2030" s="158"/>
      <c r="M2030" s="163"/>
      <c r="T2030" s="164"/>
      <c r="AT2030" s="159" t="s">
        <v>160</v>
      </c>
      <c r="AU2030" s="159" t="s">
        <v>89</v>
      </c>
      <c r="AV2030" s="12" t="s">
        <v>89</v>
      </c>
      <c r="AW2030" s="12" t="s">
        <v>31</v>
      </c>
      <c r="AX2030" s="12" t="s">
        <v>76</v>
      </c>
      <c r="AY2030" s="159" t="s">
        <v>156</v>
      </c>
    </row>
    <row r="2031" spans="2:65" s="12" customFormat="1">
      <c r="B2031" s="158"/>
      <c r="D2031" s="152" t="s">
        <v>160</v>
      </c>
      <c r="E2031" s="159" t="s">
        <v>1</v>
      </c>
      <c r="F2031" s="160" t="s">
        <v>3446</v>
      </c>
      <c r="H2031" s="161">
        <v>5.25</v>
      </c>
      <c r="I2031" s="162"/>
      <c r="L2031" s="158"/>
      <c r="M2031" s="163"/>
      <c r="T2031" s="164"/>
      <c r="AT2031" s="159" t="s">
        <v>160</v>
      </c>
      <c r="AU2031" s="159" t="s">
        <v>89</v>
      </c>
      <c r="AV2031" s="12" t="s">
        <v>89</v>
      </c>
      <c r="AW2031" s="12" t="s">
        <v>31</v>
      </c>
      <c r="AX2031" s="12" t="s">
        <v>76</v>
      </c>
      <c r="AY2031" s="159" t="s">
        <v>156</v>
      </c>
    </row>
    <row r="2032" spans="2:65" s="12" customFormat="1">
      <c r="B2032" s="158"/>
      <c r="D2032" s="152" t="s">
        <v>160</v>
      </c>
      <c r="E2032" s="159" t="s">
        <v>1</v>
      </c>
      <c r="F2032" s="160" t="s">
        <v>3447</v>
      </c>
      <c r="H2032" s="161">
        <v>9.66</v>
      </c>
      <c r="I2032" s="162"/>
      <c r="L2032" s="158"/>
      <c r="M2032" s="163"/>
      <c r="T2032" s="164"/>
      <c r="AT2032" s="159" t="s">
        <v>160</v>
      </c>
      <c r="AU2032" s="159" t="s">
        <v>89</v>
      </c>
      <c r="AV2032" s="12" t="s">
        <v>89</v>
      </c>
      <c r="AW2032" s="12" t="s">
        <v>31</v>
      </c>
      <c r="AX2032" s="12" t="s">
        <v>76</v>
      </c>
      <c r="AY2032" s="159" t="s">
        <v>156</v>
      </c>
    </row>
    <row r="2033" spans="2:51" s="12" customFormat="1">
      <c r="B2033" s="158"/>
      <c r="D2033" s="152" t="s">
        <v>160</v>
      </c>
      <c r="E2033" s="159" t="s">
        <v>1</v>
      </c>
      <c r="F2033" s="160" t="s">
        <v>3448</v>
      </c>
      <c r="H2033" s="161">
        <v>11.865</v>
      </c>
      <c r="I2033" s="162"/>
      <c r="L2033" s="158"/>
      <c r="M2033" s="163"/>
      <c r="T2033" s="164"/>
      <c r="AT2033" s="159" t="s">
        <v>160</v>
      </c>
      <c r="AU2033" s="159" t="s">
        <v>89</v>
      </c>
      <c r="AV2033" s="12" t="s">
        <v>89</v>
      </c>
      <c r="AW2033" s="12" t="s">
        <v>31</v>
      </c>
      <c r="AX2033" s="12" t="s">
        <v>76</v>
      </c>
      <c r="AY2033" s="159" t="s">
        <v>156</v>
      </c>
    </row>
    <row r="2034" spans="2:51" s="12" customFormat="1">
      <c r="B2034" s="158"/>
      <c r="D2034" s="152" t="s">
        <v>160</v>
      </c>
      <c r="E2034" s="159" t="s">
        <v>1</v>
      </c>
      <c r="F2034" s="160" t="s">
        <v>3449</v>
      </c>
      <c r="H2034" s="161">
        <v>5.25</v>
      </c>
      <c r="I2034" s="162"/>
      <c r="L2034" s="158"/>
      <c r="M2034" s="163"/>
      <c r="T2034" s="164"/>
      <c r="AT2034" s="159" t="s">
        <v>160</v>
      </c>
      <c r="AU2034" s="159" t="s">
        <v>89</v>
      </c>
      <c r="AV2034" s="12" t="s">
        <v>89</v>
      </c>
      <c r="AW2034" s="12" t="s">
        <v>31</v>
      </c>
      <c r="AX2034" s="12" t="s">
        <v>76</v>
      </c>
      <c r="AY2034" s="159" t="s">
        <v>156</v>
      </c>
    </row>
    <row r="2035" spans="2:51" s="12" customFormat="1">
      <c r="B2035" s="158"/>
      <c r="D2035" s="152" t="s">
        <v>160</v>
      </c>
      <c r="E2035" s="159" t="s">
        <v>1</v>
      </c>
      <c r="F2035" s="160" t="s">
        <v>3450</v>
      </c>
      <c r="H2035" s="161">
        <v>24.78</v>
      </c>
      <c r="I2035" s="162"/>
      <c r="L2035" s="158"/>
      <c r="M2035" s="163"/>
      <c r="T2035" s="164"/>
      <c r="AT2035" s="159" t="s">
        <v>160</v>
      </c>
      <c r="AU2035" s="159" t="s">
        <v>89</v>
      </c>
      <c r="AV2035" s="12" t="s">
        <v>89</v>
      </c>
      <c r="AW2035" s="12" t="s">
        <v>31</v>
      </c>
      <c r="AX2035" s="12" t="s">
        <v>76</v>
      </c>
      <c r="AY2035" s="159" t="s">
        <v>156</v>
      </c>
    </row>
    <row r="2036" spans="2:51" s="15" customFormat="1">
      <c r="B2036" s="193"/>
      <c r="D2036" s="152" t="s">
        <v>160</v>
      </c>
      <c r="E2036" s="194" t="s">
        <v>1</v>
      </c>
      <c r="F2036" s="195" t="s">
        <v>2375</v>
      </c>
      <c r="H2036" s="196">
        <v>68.88</v>
      </c>
      <c r="I2036" s="197"/>
      <c r="L2036" s="193"/>
      <c r="M2036" s="198"/>
      <c r="T2036" s="199"/>
      <c r="AT2036" s="194" t="s">
        <v>160</v>
      </c>
      <c r="AU2036" s="194" t="s">
        <v>89</v>
      </c>
      <c r="AV2036" s="15" t="s">
        <v>163</v>
      </c>
      <c r="AW2036" s="15" t="s">
        <v>31</v>
      </c>
      <c r="AX2036" s="15" t="s">
        <v>76</v>
      </c>
      <c r="AY2036" s="194" t="s">
        <v>156</v>
      </c>
    </row>
    <row r="2037" spans="2:51" s="11" customFormat="1">
      <c r="B2037" s="151"/>
      <c r="D2037" s="152" t="s">
        <v>160</v>
      </c>
      <c r="E2037" s="153" t="s">
        <v>1</v>
      </c>
      <c r="F2037" s="154" t="s">
        <v>3444</v>
      </c>
      <c r="H2037" s="153" t="s">
        <v>1</v>
      </c>
      <c r="I2037" s="155"/>
      <c r="L2037" s="151"/>
      <c r="M2037" s="156"/>
      <c r="T2037" s="157"/>
      <c r="AT2037" s="153" t="s">
        <v>160</v>
      </c>
      <c r="AU2037" s="153" t="s">
        <v>89</v>
      </c>
      <c r="AV2037" s="11" t="s">
        <v>82</v>
      </c>
      <c r="AW2037" s="11" t="s">
        <v>31</v>
      </c>
      <c r="AX2037" s="11" t="s">
        <v>76</v>
      </c>
      <c r="AY2037" s="153" t="s">
        <v>156</v>
      </c>
    </row>
    <row r="2038" spans="2:51" s="12" customFormat="1">
      <c r="B2038" s="158"/>
      <c r="D2038" s="152" t="s">
        <v>160</v>
      </c>
      <c r="E2038" s="159" t="s">
        <v>1</v>
      </c>
      <c r="F2038" s="160" t="s">
        <v>3451</v>
      </c>
      <c r="H2038" s="161">
        <v>12.074999999999999</v>
      </c>
      <c r="I2038" s="162"/>
      <c r="L2038" s="158"/>
      <c r="M2038" s="163"/>
      <c r="T2038" s="164"/>
      <c r="AT2038" s="159" t="s">
        <v>160</v>
      </c>
      <c r="AU2038" s="159" t="s">
        <v>89</v>
      </c>
      <c r="AV2038" s="12" t="s">
        <v>89</v>
      </c>
      <c r="AW2038" s="12" t="s">
        <v>31</v>
      </c>
      <c r="AX2038" s="12" t="s">
        <v>76</v>
      </c>
      <c r="AY2038" s="159" t="s">
        <v>156</v>
      </c>
    </row>
    <row r="2039" spans="2:51" s="12" customFormat="1">
      <c r="B2039" s="158"/>
      <c r="D2039" s="152" t="s">
        <v>160</v>
      </c>
      <c r="E2039" s="159" t="s">
        <v>1</v>
      </c>
      <c r="F2039" s="160" t="s">
        <v>3446</v>
      </c>
      <c r="H2039" s="161">
        <v>5.25</v>
      </c>
      <c r="I2039" s="162"/>
      <c r="L2039" s="158"/>
      <c r="M2039" s="163"/>
      <c r="T2039" s="164"/>
      <c r="AT2039" s="159" t="s">
        <v>160</v>
      </c>
      <c r="AU2039" s="159" t="s">
        <v>89</v>
      </c>
      <c r="AV2039" s="12" t="s">
        <v>89</v>
      </c>
      <c r="AW2039" s="12" t="s">
        <v>31</v>
      </c>
      <c r="AX2039" s="12" t="s">
        <v>76</v>
      </c>
      <c r="AY2039" s="159" t="s">
        <v>156</v>
      </c>
    </row>
    <row r="2040" spans="2:51" s="12" customFormat="1">
      <c r="B2040" s="158"/>
      <c r="D2040" s="152" t="s">
        <v>160</v>
      </c>
      <c r="E2040" s="159" t="s">
        <v>1</v>
      </c>
      <c r="F2040" s="160" t="s">
        <v>3452</v>
      </c>
      <c r="H2040" s="161">
        <v>9.66</v>
      </c>
      <c r="I2040" s="162"/>
      <c r="L2040" s="158"/>
      <c r="M2040" s="163"/>
      <c r="T2040" s="164"/>
      <c r="AT2040" s="159" t="s">
        <v>160</v>
      </c>
      <c r="AU2040" s="159" t="s">
        <v>89</v>
      </c>
      <c r="AV2040" s="12" t="s">
        <v>89</v>
      </c>
      <c r="AW2040" s="12" t="s">
        <v>31</v>
      </c>
      <c r="AX2040" s="12" t="s">
        <v>76</v>
      </c>
      <c r="AY2040" s="159" t="s">
        <v>156</v>
      </c>
    </row>
    <row r="2041" spans="2:51" s="12" customFormat="1">
      <c r="B2041" s="158"/>
      <c r="D2041" s="152" t="s">
        <v>160</v>
      </c>
      <c r="E2041" s="159" t="s">
        <v>1</v>
      </c>
      <c r="F2041" s="160" t="s">
        <v>3453</v>
      </c>
      <c r="H2041" s="161">
        <v>11.865</v>
      </c>
      <c r="I2041" s="162"/>
      <c r="L2041" s="158"/>
      <c r="M2041" s="163"/>
      <c r="T2041" s="164"/>
      <c r="AT2041" s="159" t="s">
        <v>160</v>
      </c>
      <c r="AU2041" s="159" t="s">
        <v>89</v>
      </c>
      <c r="AV2041" s="12" t="s">
        <v>89</v>
      </c>
      <c r="AW2041" s="12" t="s">
        <v>31</v>
      </c>
      <c r="AX2041" s="12" t="s">
        <v>76</v>
      </c>
      <c r="AY2041" s="159" t="s">
        <v>156</v>
      </c>
    </row>
    <row r="2042" spans="2:51" s="12" customFormat="1">
      <c r="B2042" s="158"/>
      <c r="D2042" s="152" t="s">
        <v>160</v>
      </c>
      <c r="E2042" s="159" t="s">
        <v>1</v>
      </c>
      <c r="F2042" s="160" t="s">
        <v>3449</v>
      </c>
      <c r="H2042" s="161">
        <v>5.25</v>
      </c>
      <c r="I2042" s="162"/>
      <c r="L2042" s="158"/>
      <c r="M2042" s="163"/>
      <c r="T2042" s="164"/>
      <c r="AT2042" s="159" t="s">
        <v>160</v>
      </c>
      <c r="AU2042" s="159" t="s">
        <v>89</v>
      </c>
      <c r="AV2042" s="12" t="s">
        <v>89</v>
      </c>
      <c r="AW2042" s="12" t="s">
        <v>31</v>
      </c>
      <c r="AX2042" s="12" t="s">
        <v>76</v>
      </c>
      <c r="AY2042" s="159" t="s">
        <v>156</v>
      </c>
    </row>
    <row r="2043" spans="2:51" s="12" customFormat="1">
      <c r="B2043" s="158"/>
      <c r="D2043" s="152" t="s">
        <v>160</v>
      </c>
      <c r="E2043" s="159" t="s">
        <v>1</v>
      </c>
      <c r="F2043" s="160" t="s">
        <v>3454</v>
      </c>
      <c r="H2043" s="161">
        <v>24.78</v>
      </c>
      <c r="I2043" s="162"/>
      <c r="L2043" s="158"/>
      <c r="M2043" s="163"/>
      <c r="T2043" s="164"/>
      <c r="AT2043" s="159" t="s">
        <v>160</v>
      </c>
      <c r="AU2043" s="159" t="s">
        <v>89</v>
      </c>
      <c r="AV2043" s="12" t="s">
        <v>89</v>
      </c>
      <c r="AW2043" s="12" t="s">
        <v>31</v>
      </c>
      <c r="AX2043" s="12" t="s">
        <v>76</v>
      </c>
      <c r="AY2043" s="159" t="s">
        <v>156</v>
      </c>
    </row>
    <row r="2044" spans="2:51" s="15" customFormat="1">
      <c r="B2044" s="193"/>
      <c r="D2044" s="152" t="s">
        <v>160</v>
      </c>
      <c r="E2044" s="194" t="s">
        <v>1</v>
      </c>
      <c r="F2044" s="195" t="s">
        <v>3455</v>
      </c>
      <c r="H2044" s="196">
        <v>68.88</v>
      </c>
      <c r="I2044" s="197"/>
      <c r="L2044" s="193"/>
      <c r="M2044" s="198"/>
      <c r="T2044" s="199"/>
      <c r="AT2044" s="194" t="s">
        <v>160</v>
      </c>
      <c r="AU2044" s="194" t="s">
        <v>89</v>
      </c>
      <c r="AV2044" s="15" t="s">
        <v>163</v>
      </c>
      <c r="AW2044" s="15" t="s">
        <v>31</v>
      </c>
      <c r="AX2044" s="15" t="s">
        <v>76</v>
      </c>
      <c r="AY2044" s="194" t="s">
        <v>156</v>
      </c>
    </row>
    <row r="2045" spans="2:51" s="11" customFormat="1">
      <c r="B2045" s="151"/>
      <c r="D2045" s="152" t="s">
        <v>160</v>
      </c>
      <c r="E2045" s="153" t="s">
        <v>1</v>
      </c>
      <c r="F2045" s="154" t="s">
        <v>3444</v>
      </c>
      <c r="H2045" s="153" t="s">
        <v>1</v>
      </c>
      <c r="I2045" s="155"/>
      <c r="L2045" s="151"/>
      <c r="M2045" s="156"/>
      <c r="T2045" s="157"/>
      <c r="AT2045" s="153" t="s">
        <v>160</v>
      </c>
      <c r="AU2045" s="153" t="s">
        <v>89</v>
      </c>
      <c r="AV2045" s="11" t="s">
        <v>82</v>
      </c>
      <c r="AW2045" s="11" t="s">
        <v>31</v>
      </c>
      <c r="AX2045" s="11" t="s">
        <v>76</v>
      </c>
      <c r="AY2045" s="153" t="s">
        <v>156</v>
      </c>
    </row>
    <row r="2046" spans="2:51" s="12" customFormat="1">
      <c r="B2046" s="158"/>
      <c r="D2046" s="152" t="s">
        <v>160</v>
      </c>
      <c r="E2046" s="159" t="s">
        <v>1</v>
      </c>
      <c r="F2046" s="160" t="s">
        <v>3456</v>
      </c>
      <c r="H2046" s="161">
        <v>12.074999999999999</v>
      </c>
      <c r="I2046" s="162"/>
      <c r="L2046" s="158"/>
      <c r="M2046" s="163"/>
      <c r="T2046" s="164"/>
      <c r="AT2046" s="159" t="s">
        <v>160</v>
      </c>
      <c r="AU2046" s="159" t="s">
        <v>89</v>
      </c>
      <c r="AV2046" s="12" t="s">
        <v>89</v>
      </c>
      <c r="AW2046" s="12" t="s">
        <v>31</v>
      </c>
      <c r="AX2046" s="12" t="s">
        <v>76</v>
      </c>
      <c r="AY2046" s="159" t="s">
        <v>156</v>
      </c>
    </row>
    <row r="2047" spans="2:51" s="12" customFormat="1">
      <c r="B2047" s="158"/>
      <c r="D2047" s="152" t="s">
        <v>160</v>
      </c>
      <c r="E2047" s="159" t="s">
        <v>1</v>
      </c>
      <c r="F2047" s="160" t="s">
        <v>3446</v>
      </c>
      <c r="H2047" s="161">
        <v>5.25</v>
      </c>
      <c r="I2047" s="162"/>
      <c r="L2047" s="158"/>
      <c r="M2047" s="163"/>
      <c r="T2047" s="164"/>
      <c r="AT2047" s="159" t="s">
        <v>160</v>
      </c>
      <c r="AU2047" s="159" t="s">
        <v>89</v>
      </c>
      <c r="AV2047" s="12" t="s">
        <v>89</v>
      </c>
      <c r="AW2047" s="12" t="s">
        <v>31</v>
      </c>
      <c r="AX2047" s="12" t="s">
        <v>76</v>
      </c>
      <c r="AY2047" s="159" t="s">
        <v>156</v>
      </c>
    </row>
    <row r="2048" spans="2:51" s="12" customFormat="1">
      <c r="B2048" s="158"/>
      <c r="D2048" s="152" t="s">
        <v>160</v>
      </c>
      <c r="E2048" s="159" t="s">
        <v>1</v>
      </c>
      <c r="F2048" s="160" t="s">
        <v>3457</v>
      </c>
      <c r="H2048" s="161">
        <v>9.66</v>
      </c>
      <c r="I2048" s="162"/>
      <c r="L2048" s="158"/>
      <c r="M2048" s="163"/>
      <c r="T2048" s="164"/>
      <c r="AT2048" s="159" t="s">
        <v>160</v>
      </c>
      <c r="AU2048" s="159" t="s">
        <v>89</v>
      </c>
      <c r="AV2048" s="12" t="s">
        <v>89</v>
      </c>
      <c r="AW2048" s="12" t="s">
        <v>31</v>
      </c>
      <c r="AX2048" s="12" t="s">
        <v>76</v>
      </c>
      <c r="AY2048" s="159" t="s">
        <v>156</v>
      </c>
    </row>
    <row r="2049" spans="2:65" s="12" customFormat="1">
      <c r="B2049" s="158"/>
      <c r="D2049" s="152" t="s">
        <v>160</v>
      </c>
      <c r="E2049" s="159" t="s">
        <v>1</v>
      </c>
      <c r="F2049" s="160" t="s">
        <v>3458</v>
      </c>
      <c r="H2049" s="161">
        <v>11.865</v>
      </c>
      <c r="I2049" s="162"/>
      <c r="L2049" s="158"/>
      <c r="M2049" s="163"/>
      <c r="T2049" s="164"/>
      <c r="AT2049" s="159" t="s">
        <v>160</v>
      </c>
      <c r="AU2049" s="159" t="s">
        <v>89</v>
      </c>
      <c r="AV2049" s="12" t="s">
        <v>89</v>
      </c>
      <c r="AW2049" s="12" t="s">
        <v>31</v>
      </c>
      <c r="AX2049" s="12" t="s">
        <v>76</v>
      </c>
      <c r="AY2049" s="159" t="s">
        <v>156</v>
      </c>
    </row>
    <row r="2050" spans="2:65" s="12" customFormat="1">
      <c r="B2050" s="158"/>
      <c r="D2050" s="152" t="s">
        <v>160</v>
      </c>
      <c r="E2050" s="159" t="s">
        <v>1</v>
      </c>
      <c r="F2050" s="160" t="s">
        <v>3449</v>
      </c>
      <c r="H2050" s="161">
        <v>5.25</v>
      </c>
      <c r="I2050" s="162"/>
      <c r="L2050" s="158"/>
      <c r="M2050" s="163"/>
      <c r="T2050" s="164"/>
      <c r="AT2050" s="159" t="s">
        <v>160</v>
      </c>
      <c r="AU2050" s="159" t="s">
        <v>89</v>
      </c>
      <c r="AV2050" s="12" t="s">
        <v>89</v>
      </c>
      <c r="AW2050" s="12" t="s">
        <v>31</v>
      </c>
      <c r="AX2050" s="12" t="s">
        <v>76</v>
      </c>
      <c r="AY2050" s="159" t="s">
        <v>156</v>
      </c>
    </row>
    <row r="2051" spans="2:65" s="12" customFormat="1">
      <c r="B2051" s="158"/>
      <c r="D2051" s="152" t="s">
        <v>160</v>
      </c>
      <c r="E2051" s="159" t="s">
        <v>1</v>
      </c>
      <c r="F2051" s="160" t="s">
        <v>3459</v>
      </c>
      <c r="H2051" s="161">
        <v>24.78</v>
      </c>
      <c r="I2051" s="162"/>
      <c r="L2051" s="158"/>
      <c r="M2051" s="163"/>
      <c r="T2051" s="164"/>
      <c r="AT2051" s="159" t="s">
        <v>160</v>
      </c>
      <c r="AU2051" s="159" t="s">
        <v>89</v>
      </c>
      <c r="AV2051" s="12" t="s">
        <v>89</v>
      </c>
      <c r="AW2051" s="12" t="s">
        <v>31</v>
      </c>
      <c r="AX2051" s="12" t="s">
        <v>76</v>
      </c>
      <c r="AY2051" s="159" t="s">
        <v>156</v>
      </c>
    </row>
    <row r="2052" spans="2:65" s="15" customFormat="1">
      <c r="B2052" s="193"/>
      <c r="D2052" s="152" t="s">
        <v>160</v>
      </c>
      <c r="E2052" s="194" t="s">
        <v>1</v>
      </c>
      <c r="F2052" s="195" t="s">
        <v>3374</v>
      </c>
      <c r="H2052" s="196">
        <v>68.88</v>
      </c>
      <c r="I2052" s="197"/>
      <c r="L2052" s="193"/>
      <c r="M2052" s="198"/>
      <c r="T2052" s="199"/>
      <c r="AT2052" s="194" t="s">
        <v>160</v>
      </c>
      <c r="AU2052" s="194" t="s">
        <v>89</v>
      </c>
      <c r="AV2052" s="15" t="s">
        <v>163</v>
      </c>
      <c r="AW2052" s="15" t="s">
        <v>31</v>
      </c>
      <c r="AX2052" s="15" t="s">
        <v>76</v>
      </c>
      <c r="AY2052" s="194" t="s">
        <v>156</v>
      </c>
    </row>
    <row r="2053" spans="2:65" s="13" customFormat="1">
      <c r="B2053" s="165"/>
      <c r="D2053" s="152" t="s">
        <v>160</v>
      </c>
      <c r="E2053" s="166" t="s">
        <v>1914</v>
      </c>
      <c r="F2053" s="167" t="s">
        <v>161</v>
      </c>
      <c r="H2053" s="168">
        <v>206.64</v>
      </c>
      <c r="I2053" s="169"/>
      <c r="L2053" s="165"/>
      <c r="M2053" s="170"/>
      <c r="T2053" s="171"/>
      <c r="AT2053" s="166" t="s">
        <v>160</v>
      </c>
      <c r="AU2053" s="166" t="s">
        <v>89</v>
      </c>
      <c r="AV2053" s="13" t="s">
        <v>155</v>
      </c>
      <c r="AW2053" s="13" t="s">
        <v>31</v>
      </c>
      <c r="AX2053" s="13" t="s">
        <v>82</v>
      </c>
      <c r="AY2053" s="166" t="s">
        <v>156</v>
      </c>
    </row>
    <row r="2054" spans="2:65" s="1" customFormat="1" ht="49.15" customHeight="1">
      <c r="B2054" s="136"/>
      <c r="C2054" s="180" t="s">
        <v>3460</v>
      </c>
      <c r="D2054" s="180" t="s">
        <v>263</v>
      </c>
      <c r="E2054" s="181" t="s">
        <v>3377</v>
      </c>
      <c r="F2054" s="182" t="s">
        <v>3378</v>
      </c>
      <c r="G2054" s="183" t="s">
        <v>178</v>
      </c>
      <c r="H2054" s="184">
        <v>216.97200000000001</v>
      </c>
      <c r="I2054" s="185"/>
      <c r="J2054" s="186">
        <v>0</v>
      </c>
      <c r="K2054" s="187"/>
      <c r="L2054" s="188"/>
      <c r="M2054" s="189" t="s">
        <v>1</v>
      </c>
      <c r="N2054" s="190" t="s">
        <v>42</v>
      </c>
      <c r="P2054" s="147">
        <f>O2054*H2054</f>
        <v>0</v>
      </c>
      <c r="Q2054" s="147">
        <v>1.2880000000000001E-2</v>
      </c>
      <c r="R2054" s="147">
        <f>Q2054*H2054</f>
        <v>2.7945993600000003</v>
      </c>
      <c r="S2054" s="147">
        <v>0</v>
      </c>
      <c r="T2054" s="148">
        <f>S2054*H2054</f>
        <v>0</v>
      </c>
      <c r="AR2054" s="149" t="s">
        <v>664</v>
      </c>
      <c r="AT2054" s="149" t="s">
        <v>263</v>
      </c>
      <c r="AU2054" s="149" t="s">
        <v>89</v>
      </c>
      <c r="AY2054" s="17" t="s">
        <v>156</v>
      </c>
      <c r="BE2054" s="150">
        <f>IF(N2054="základná",J2054,0)</f>
        <v>0</v>
      </c>
      <c r="BF2054" s="150">
        <f>IF(N2054="znížená",J2054,0)</f>
        <v>0</v>
      </c>
      <c r="BG2054" s="150">
        <f>IF(N2054="zákl. prenesená",J2054,0)</f>
        <v>0</v>
      </c>
      <c r="BH2054" s="150">
        <f>IF(N2054="zníž. prenesená",J2054,0)</f>
        <v>0</v>
      </c>
      <c r="BI2054" s="150">
        <f>IF(N2054="nulová",J2054,0)</f>
        <v>0</v>
      </c>
      <c r="BJ2054" s="17" t="s">
        <v>89</v>
      </c>
      <c r="BK2054" s="150">
        <f>ROUND(I2054*H2054,2)</f>
        <v>0</v>
      </c>
      <c r="BL2054" s="17" t="s">
        <v>403</v>
      </c>
      <c r="BM2054" s="149" t="s">
        <v>3461</v>
      </c>
    </row>
    <row r="2055" spans="2:65" s="12" customFormat="1">
      <c r="B2055" s="158"/>
      <c r="D2055" s="152" t="s">
        <v>160</v>
      </c>
      <c r="F2055" s="160" t="s">
        <v>3462</v>
      </c>
      <c r="H2055" s="161">
        <v>216.97200000000001</v>
      </c>
      <c r="I2055" s="162"/>
      <c r="L2055" s="158"/>
      <c r="M2055" s="163"/>
      <c r="T2055" s="164"/>
      <c r="AT2055" s="159" t="s">
        <v>160</v>
      </c>
      <c r="AU2055" s="159" t="s">
        <v>89</v>
      </c>
      <c r="AV2055" s="12" t="s">
        <v>89</v>
      </c>
      <c r="AW2055" s="12" t="s">
        <v>3</v>
      </c>
      <c r="AX2055" s="12" t="s">
        <v>82</v>
      </c>
      <c r="AY2055" s="159" t="s">
        <v>156</v>
      </c>
    </row>
    <row r="2056" spans="2:65" s="1" customFormat="1" ht="33" customHeight="1">
      <c r="B2056" s="136"/>
      <c r="C2056" s="137" t="s">
        <v>3463</v>
      </c>
      <c r="D2056" s="137" t="s">
        <v>157</v>
      </c>
      <c r="E2056" s="138" t="s">
        <v>3464</v>
      </c>
      <c r="F2056" s="139" t="s">
        <v>3465</v>
      </c>
      <c r="G2056" s="140" t="s">
        <v>178</v>
      </c>
      <c r="H2056" s="141">
        <v>13.86</v>
      </c>
      <c r="I2056" s="142"/>
      <c r="J2056" s="143">
        <v>0</v>
      </c>
      <c r="K2056" s="144"/>
      <c r="L2056" s="32"/>
      <c r="M2056" s="145" t="s">
        <v>1</v>
      </c>
      <c r="N2056" s="146" t="s">
        <v>42</v>
      </c>
      <c r="P2056" s="147">
        <f>O2056*H2056</f>
        <v>0</v>
      </c>
      <c r="Q2056" s="147">
        <v>4.113E-2</v>
      </c>
      <c r="R2056" s="147">
        <f>Q2056*H2056</f>
        <v>0.57006179999999995</v>
      </c>
      <c r="S2056" s="147">
        <v>0</v>
      </c>
      <c r="T2056" s="148">
        <f>S2056*H2056</f>
        <v>0</v>
      </c>
      <c r="AR2056" s="149" t="s">
        <v>403</v>
      </c>
      <c r="AT2056" s="149" t="s">
        <v>157</v>
      </c>
      <c r="AU2056" s="149" t="s">
        <v>89</v>
      </c>
      <c r="AY2056" s="17" t="s">
        <v>156</v>
      </c>
      <c r="BE2056" s="150">
        <f>IF(N2056="základná",J2056,0)</f>
        <v>0</v>
      </c>
      <c r="BF2056" s="150">
        <f>IF(N2056="znížená",J2056,0)</f>
        <v>0</v>
      </c>
      <c r="BG2056" s="150">
        <f>IF(N2056="zákl. prenesená",J2056,0)</f>
        <v>0</v>
      </c>
      <c r="BH2056" s="150">
        <f>IF(N2056="zníž. prenesená",J2056,0)</f>
        <v>0</v>
      </c>
      <c r="BI2056" s="150">
        <f>IF(N2056="nulová",J2056,0)</f>
        <v>0</v>
      </c>
      <c r="BJ2056" s="17" t="s">
        <v>89</v>
      </c>
      <c r="BK2056" s="150">
        <f>ROUND(I2056*H2056,2)</f>
        <v>0</v>
      </c>
      <c r="BL2056" s="17" t="s">
        <v>403</v>
      </c>
      <c r="BM2056" s="149" t="s">
        <v>3466</v>
      </c>
    </row>
    <row r="2057" spans="2:65" s="11" customFormat="1">
      <c r="B2057" s="151"/>
      <c r="D2057" s="152" t="s">
        <v>160</v>
      </c>
      <c r="E2057" s="153" t="s">
        <v>1</v>
      </c>
      <c r="F2057" s="154" t="s">
        <v>3467</v>
      </c>
      <c r="H2057" s="153" t="s">
        <v>1</v>
      </c>
      <c r="I2057" s="155"/>
      <c r="L2057" s="151"/>
      <c r="M2057" s="156"/>
      <c r="T2057" s="157"/>
      <c r="AT2057" s="153" t="s">
        <v>160</v>
      </c>
      <c r="AU2057" s="153" t="s">
        <v>89</v>
      </c>
      <c r="AV2057" s="11" t="s">
        <v>82</v>
      </c>
      <c r="AW2057" s="11" t="s">
        <v>31</v>
      </c>
      <c r="AX2057" s="11" t="s">
        <v>76</v>
      </c>
      <c r="AY2057" s="153" t="s">
        <v>156</v>
      </c>
    </row>
    <row r="2058" spans="2:65" s="11" customFormat="1">
      <c r="B2058" s="151"/>
      <c r="D2058" s="152" t="s">
        <v>160</v>
      </c>
      <c r="E2058" s="153" t="s">
        <v>1</v>
      </c>
      <c r="F2058" s="154" t="s">
        <v>3004</v>
      </c>
      <c r="H2058" s="153" t="s">
        <v>1</v>
      </c>
      <c r="I2058" s="155"/>
      <c r="L2058" s="151"/>
      <c r="M2058" s="156"/>
      <c r="T2058" s="157"/>
      <c r="AT2058" s="153" t="s">
        <v>160</v>
      </c>
      <c r="AU2058" s="153" t="s">
        <v>89</v>
      </c>
      <c r="AV2058" s="11" t="s">
        <v>82</v>
      </c>
      <c r="AW2058" s="11" t="s">
        <v>31</v>
      </c>
      <c r="AX2058" s="11" t="s">
        <v>76</v>
      </c>
      <c r="AY2058" s="153" t="s">
        <v>156</v>
      </c>
    </row>
    <row r="2059" spans="2:65" s="11" customFormat="1">
      <c r="B2059" s="151"/>
      <c r="D2059" s="152" t="s">
        <v>160</v>
      </c>
      <c r="E2059" s="153" t="s">
        <v>1</v>
      </c>
      <c r="F2059" s="154" t="s">
        <v>3468</v>
      </c>
      <c r="H2059" s="153" t="s">
        <v>1</v>
      </c>
      <c r="I2059" s="155"/>
      <c r="L2059" s="151"/>
      <c r="M2059" s="156"/>
      <c r="T2059" s="157"/>
      <c r="AT2059" s="153" t="s">
        <v>160</v>
      </c>
      <c r="AU2059" s="153" t="s">
        <v>89</v>
      </c>
      <c r="AV2059" s="11" t="s">
        <v>82</v>
      </c>
      <c r="AW2059" s="11" t="s">
        <v>31</v>
      </c>
      <c r="AX2059" s="11" t="s">
        <v>76</v>
      </c>
      <c r="AY2059" s="153" t="s">
        <v>156</v>
      </c>
    </row>
    <row r="2060" spans="2:65" s="11" customFormat="1">
      <c r="B2060" s="151"/>
      <c r="D2060" s="152" t="s">
        <v>160</v>
      </c>
      <c r="E2060" s="153" t="s">
        <v>1</v>
      </c>
      <c r="F2060" s="154" t="s">
        <v>3469</v>
      </c>
      <c r="H2060" s="153" t="s">
        <v>1</v>
      </c>
      <c r="I2060" s="155"/>
      <c r="L2060" s="151"/>
      <c r="M2060" s="156"/>
      <c r="T2060" s="157"/>
      <c r="AT2060" s="153" t="s">
        <v>160</v>
      </c>
      <c r="AU2060" s="153" t="s">
        <v>89</v>
      </c>
      <c r="AV2060" s="11" t="s">
        <v>82</v>
      </c>
      <c r="AW2060" s="11" t="s">
        <v>31</v>
      </c>
      <c r="AX2060" s="11" t="s">
        <v>76</v>
      </c>
      <c r="AY2060" s="153" t="s">
        <v>156</v>
      </c>
    </row>
    <row r="2061" spans="2:65" s="11" customFormat="1">
      <c r="B2061" s="151"/>
      <c r="D2061" s="152" t="s">
        <v>160</v>
      </c>
      <c r="E2061" s="153" t="s">
        <v>1</v>
      </c>
      <c r="F2061" s="154" t="s">
        <v>3470</v>
      </c>
      <c r="H2061" s="153" t="s">
        <v>1</v>
      </c>
      <c r="I2061" s="155"/>
      <c r="L2061" s="151"/>
      <c r="M2061" s="156"/>
      <c r="T2061" s="157"/>
      <c r="AT2061" s="153" t="s">
        <v>160</v>
      </c>
      <c r="AU2061" s="153" t="s">
        <v>89</v>
      </c>
      <c r="AV2061" s="11" t="s">
        <v>82</v>
      </c>
      <c r="AW2061" s="11" t="s">
        <v>31</v>
      </c>
      <c r="AX2061" s="11" t="s">
        <v>76</v>
      </c>
      <c r="AY2061" s="153" t="s">
        <v>156</v>
      </c>
    </row>
    <row r="2062" spans="2:65" s="11" customFormat="1">
      <c r="B2062" s="151"/>
      <c r="D2062" s="152" t="s">
        <v>160</v>
      </c>
      <c r="E2062" s="153" t="s">
        <v>1</v>
      </c>
      <c r="F2062" s="154" t="s">
        <v>3471</v>
      </c>
      <c r="H2062" s="153" t="s">
        <v>1</v>
      </c>
      <c r="I2062" s="155"/>
      <c r="L2062" s="151"/>
      <c r="M2062" s="156"/>
      <c r="T2062" s="157"/>
      <c r="AT2062" s="153" t="s">
        <v>160</v>
      </c>
      <c r="AU2062" s="153" t="s">
        <v>89</v>
      </c>
      <c r="AV2062" s="11" t="s">
        <v>82</v>
      </c>
      <c r="AW2062" s="11" t="s">
        <v>31</v>
      </c>
      <c r="AX2062" s="11" t="s">
        <v>76</v>
      </c>
      <c r="AY2062" s="153" t="s">
        <v>156</v>
      </c>
    </row>
    <row r="2063" spans="2:65" s="11" customFormat="1">
      <c r="B2063" s="151"/>
      <c r="D2063" s="152" t="s">
        <v>160</v>
      </c>
      <c r="E2063" s="153" t="s">
        <v>1</v>
      </c>
      <c r="F2063" s="154" t="s">
        <v>454</v>
      </c>
      <c r="H2063" s="153" t="s">
        <v>1</v>
      </c>
      <c r="I2063" s="155"/>
      <c r="L2063" s="151"/>
      <c r="M2063" s="156"/>
      <c r="T2063" s="157"/>
      <c r="AT2063" s="153" t="s">
        <v>160</v>
      </c>
      <c r="AU2063" s="153" t="s">
        <v>89</v>
      </c>
      <c r="AV2063" s="11" t="s">
        <v>82</v>
      </c>
      <c r="AW2063" s="11" t="s">
        <v>31</v>
      </c>
      <c r="AX2063" s="11" t="s">
        <v>76</v>
      </c>
      <c r="AY2063" s="153" t="s">
        <v>156</v>
      </c>
    </row>
    <row r="2064" spans="2:65" s="12" customFormat="1">
      <c r="B2064" s="158"/>
      <c r="D2064" s="152" t="s">
        <v>160</v>
      </c>
      <c r="E2064" s="159" t="s">
        <v>1</v>
      </c>
      <c r="F2064" s="160" t="s">
        <v>3472</v>
      </c>
      <c r="H2064" s="161">
        <v>4.0599999999999996</v>
      </c>
      <c r="I2064" s="162"/>
      <c r="L2064" s="158"/>
      <c r="M2064" s="163"/>
      <c r="T2064" s="164"/>
      <c r="AT2064" s="159" t="s">
        <v>160</v>
      </c>
      <c r="AU2064" s="159" t="s">
        <v>89</v>
      </c>
      <c r="AV2064" s="12" t="s">
        <v>89</v>
      </c>
      <c r="AW2064" s="12" t="s">
        <v>31</v>
      </c>
      <c r="AX2064" s="12" t="s">
        <v>76</v>
      </c>
      <c r="AY2064" s="159" t="s">
        <v>156</v>
      </c>
    </row>
    <row r="2065" spans="2:65" s="12" customFormat="1">
      <c r="B2065" s="158"/>
      <c r="D2065" s="152" t="s">
        <v>160</v>
      </c>
      <c r="E2065" s="159" t="s">
        <v>1</v>
      </c>
      <c r="F2065" s="160" t="s">
        <v>3473</v>
      </c>
      <c r="H2065" s="161">
        <v>4.62</v>
      </c>
      <c r="I2065" s="162"/>
      <c r="L2065" s="158"/>
      <c r="M2065" s="163"/>
      <c r="T2065" s="164"/>
      <c r="AT2065" s="159" t="s">
        <v>160</v>
      </c>
      <c r="AU2065" s="159" t="s">
        <v>89</v>
      </c>
      <c r="AV2065" s="12" t="s">
        <v>89</v>
      </c>
      <c r="AW2065" s="12" t="s">
        <v>31</v>
      </c>
      <c r="AX2065" s="12" t="s">
        <v>76</v>
      </c>
      <c r="AY2065" s="159" t="s">
        <v>156</v>
      </c>
    </row>
    <row r="2066" spans="2:65" s="12" customFormat="1">
      <c r="B2066" s="158"/>
      <c r="D2066" s="152" t="s">
        <v>160</v>
      </c>
      <c r="E2066" s="159" t="s">
        <v>1</v>
      </c>
      <c r="F2066" s="160" t="s">
        <v>3474</v>
      </c>
      <c r="H2066" s="161">
        <v>5.18</v>
      </c>
      <c r="I2066" s="162"/>
      <c r="L2066" s="158"/>
      <c r="M2066" s="163"/>
      <c r="T2066" s="164"/>
      <c r="AT2066" s="159" t="s">
        <v>160</v>
      </c>
      <c r="AU2066" s="159" t="s">
        <v>89</v>
      </c>
      <c r="AV2066" s="12" t="s">
        <v>89</v>
      </c>
      <c r="AW2066" s="12" t="s">
        <v>31</v>
      </c>
      <c r="AX2066" s="12" t="s">
        <v>76</v>
      </c>
      <c r="AY2066" s="159" t="s">
        <v>156</v>
      </c>
    </row>
    <row r="2067" spans="2:65" s="15" customFormat="1">
      <c r="B2067" s="193"/>
      <c r="D2067" s="152" t="s">
        <v>160</v>
      </c>
      <c r="E2067" s="194" t="s">
        <v>1</v>
      </c>
      <c r="F2067" s="195" t="s">
        <v>1693</v>
      </c>
      <c r="H2067" s="196">
        <v>13.86</v>
      </c>
      <c r="I2067" s="197"/>
      <c r="L2067" s="193"/>
      <c r="M2067" s="198"/>
      <c r="T2067" s="199"/>
      <c r="AT2067" s="194" t="s">
        <v>160</v>
      </c>
      <c r="AU2067" s="194" t="s">
        <v>89</v>
      </c>
      <c r="AV2067" s="15" t="s">
        <v>163</v>
      </c>
      <c r="AW2067" s="15" t="s">
        <v>31</v>
      </c>
      <c r="AX2067" s="15" t="s">
        <v>76</v>
      </c>
      <c r="AY2067" s="194" t="s">
        <v>156</v>
      </c>
    </row>
    <row r="2068" spans="2:65" s="13" customFormat="1">
      <c r="B2068" s="165"/>
      <c r="D2068" s="152" t="s">
        <v>160</v>
      </c>
      <c r="E2068" s="166" t="s">
        <v>1893</v>
      </c>
      <c r="F2068" s="167" t="s">
        <v>161</v>
      </c>
      <c r="H2068" s="168">
        <v>13.86</v>
      </c>
      <c r="I2068" s="169"/>
      <c r="L2068" s="165"/>
      <c r="M2068" s="170"/>
      <c r="T2068" s="171"/>
      <c r="AT2068" s="166" t="s">
        <v>160</v>
      </c>
      <c r="AU2068" s="166" t="s">
        <v>89</v>
      </c>
      <c r="AV2068" s="13" t="s">
        <v>155</v>
      </c>
      <c r="AW2068" s="13" t="s">
        <v>31</v>
      </c>
      <c r="AX2068" s="13" t="s">
        <v>82</v>
      </c>
      <c r="AY2068" s="166" t="s">
        <v>156</v>
      </c>
    </row>
    <row r="2069" spans="2:65" s="1" customFormat="1" ht="33" customHeight="1">
      <c r="B2069" s="136"/>
      <c r="C2069" s="180" t="s">
        <v>3475</v>
      </c>
      <c r="D2069" s="180" t="s">
        <v>263</v>
      </c>
      <c r="E2069" s="181" t="s">
        <v>3476</v>
      </c>
      <c r="F2069" s="182" t="s">
        <v>3477</v>
      </c>
      <c r="G2069" s="183" t="s">
        <v>178</v>
      </c>
      <c r="H2069" s="184">
        <v>14.553000000000001</v>
      </c>
      <c r="I2069" s="185"/>
      <c r="J2069" s="186">
        <v>0</v>
      </c>
      <c r="K2069" s="187"/>
      <c r="L2069" s="188"/>
      <c r="M2069" s="189" t="s">
        <v>1</v>
      </c>
      <c r="N2069" s="190" t="s">
        <v>42</v>
      </c>
      <c r="P2069" s="147">
        <f>O2069*H2069</f>
        <v>0</v>
      </c>
      <c r="Q2069" s="147">
        <v>2.1000000000000001E-2</v>
      </c>
      <c r="R2069" s="147">
        <f>Q2069*H2069</f>
        <v>0.30561300000000002</v>
      </c>
      <c r="S2069" s="147">
        <v>0</v>
      </c>
      <c r="T2069" s="148">
        <f>S2069*H2069</f>
        <v>0</v>
      </c>
      <c r="AR2069" s="149" t="s">
        <v>664</v>
      </c>
      <c r="AT2069" s="149" t="s">
        <v>263</v>
      </c>
      <c r="AU2069" s="149" t="s">
        <v>89</v>
      </c>
      <c r="AY2069" s="17" t="s">
        <v>156</v>
      </c>
      <c r="BE2069" s="150">
        <f>IF(N2069="základná",J2069,0)</f>
        <v>0</v>
      </c>
      <c r="BF2069" s="150">
        <f>IF(N2069="znížená",J2069,0)</f>
        <v>0</v>
      </c>
      <c r="BG2069" s="150">
        <f>IF(N2069="zákl. prenesená",J2069,0)</f>
        <v>0</v>
      </c>
      <c r="BH2069" s="150">
        <f>IF(N2069="zníž. prenesená",J2069,0)</f>
        <v>0</v>
      </c>
      <c r="BI2069" s="150">
        <f>IF(N2069="nulová",J2069,0)</f>
        <v>0</v>
      </c>
      <c r="BJ2069" s="17" t="s">
        <v>89</v>
      </c>
      <c r="BK2069" s="150">
        <f>ROUND(I2069*H2069,2)</f>
        <v>0</v>
      </c>
      <c r="BL2069" s="17" t="s">
        <v>403</v>
      </c>
      <c r="BM2069" s="149" t="s">
        <v>3478</v>
      </c>
    </row>
    <row r="2070" spans="2:65" s="12" customFormat="1">
      <c r="B2070" s="158"/>
      <c r="D2070" s="152" t="s">
        <v>160</v>
      </c>
      <c r="F2070" s="160" t="s">
        <v>3479</v>
      </c>
      <c r="H2070" s="161">
        <v>14.553000000000001</v>
      </c>
      <c r="I2070" s="162"/>
      <c r="L2070" s="158"/>
      <c r="M2070" s="163"/>
      <c r="T2070" s="164"/>
      <c r="AT2070" s="159" t="s">
        <v>160</v>
      </c>
      <c r="AU2070" s="159" t="s">
        <v>89</v>
      </c>
      <c r="AV2070" s="12" t="s">
        <v>89</v>
      </c>
      <c r="AW2070" s="12" t="s">
        <v>3</v>
      </c>
      <c r="AX2070" s="12" t="s">
        <v>82</v>
      </c>
      <c r="AY2070" s="159" t="s">
        <v>156</v>
      </c>
    </row>
    <row r="2071" spans="2:65" s="1" customFormat="1" ht="37.9" customHeight="1">
      <c r="B2071" s="136"/>
      <c r="C2071" s="137" t="s">
        <v>3480</v>
      </c>
      <c r="D2071" s="137" t="s">
        <v>157</v>
      </c>
      <c r="E2071" s="138" t="s">
        <v>3481</v>
      </c>
      <c r="F2071" s="139" t="s">
        <v>3482</v>
      </c>
      <c r="G2071" s="140" t="s">
        <v>178</v>
      </c>
      <c r="H2071" s="141">
        <v>172.81299999999999</v>
      </c>
      <c r="I2071" s="142"/>
      <c r="J2071" s="143">
        <v>0</v>
      </c>
      <c r="K2071" s="144"/>
      <c r="L2071" s="32"/>
      <c r="M2071" s="145" t="s">
        <v>1</v>
      </c>
      <c r="N2071" s="146" t="s">
        <v>42</v>
      </c>
      <c r="P2071" s="147">
        <f>O2071*H2071</f>
        <v>0</v>
      </c>
      <c r="Q2071" s="147">
        <v>2.81E-3</v>
      </c>
      <c r="R2071" s="147">
        <f>Q2071*H2071</f>
        <v>0.48560452999999998</v>
      </c>
      <c r="S2071" s="147">
        <v>0</v>
      </c>
      <c r="T2071" s="148">
        <f>S2071*H2071</f>
        <v>0</v>
      </c>
      <c r="AR2071" s="149" t="s">
        <v>403</v>
      </c>
      <c r="AT2071" s="149" t="s">
        <v>157</v>
      </c>
      <c r="AU2071" s="149" t="s">
        <v>89</v>
      </c>
      <c r="AY2071" s="17" t="s">
        <v>156</v>
      </c>
      <c r="BE2071" s="150">
        <f>IF(N2071="základná",J2071,0)</f>
        <v>0</v>
      </c>
      <c r="BF2071" s="150">
        <f>IF(N2071="znížená",J2071,0)</f>
        <v>0</v>
      </c>
      <c r="BG2071" s="150">
        <f>IF(N2071="zákl. prenesená",J2071,0)</f>
        <v>0</v>
      </c>
      <c r="BH2071" s="150">
        <f>IF(N2071="zníž. prenesená",J2071,0)</f>
        <v>0</v>
      </c>
      <c r="BI2071" s="150">
        <f>IF(N2071="nulová",J2071,0)</f>
        <v>0</v>
      </c>
      <c r="BJ2071" s="17" t="s">
        <v>89</v>
      </c>
      <c r="BK2071" s="150">
        <f>ROUND(I2071*H2071,2)</f>
        <v>0</v>
      </c>
      <c r="BL2071" s="17" t="s">
        <v>403</v>
      </c>
      <c r="BM2071" s="149" t="s">
        <v>3483</v>
      </c>
    </row>
    <row r="2072" spans="2:65" s="11" customFormat="1">
      <c r="B2072" s="151"/>
      <c r="D2072" s="152" t="s">
        <v>160</v>
      </c>
      <c r="E2072" s="153" t="s">
        <v>1</v>
      </c>
      <c r="F2072" s="154" t="s">
        <v>3484</v>
      </c>
      <c r="H2072" s="153" t="s">
        <v>1</v>
      </c>
      <c r="I2072" s="155"/>
      <c r="L2072" s="151"/>
      <c r="M2072" s="156"/>
      <c r="T2072" s="157"/>
      <c r="AT2072" s="153" t="s">
        <v>160</v>
      </c>
      <c r="AU2072" s="153" t="s">
        <v>89</v>
      </c>
      <c r="AV2072" s="11" t="s">
        <v>82</v>
      </c>
      <c r="AW2072" s="11" t="s">
        <v>31</v>
      </c>
      <c r="AX2072" s="11" t="s">
        <v>76</v>
      </c>
      <c r="AY2072" s="153" t="s">
        <v>156</v>
      </c>
    </row>
    <row r="2073" spans="2:65" s="11" customFormat="1" ht="22.5">
      <c r="B2073" s="151"/>
      <c r="D2073" s="152" t="s">
        <v>160</v>
      </c>
      <c r="E2073" s="153" t="s">
        <v>1</v>
      </c>
      <c r="F2073" s="154" t="s">
        <v>3485</v>
      </c>
      <c r="H2073" s="153" t="s">
        <v>1</v>
      </c>
      <c r="I2073" s="155"/>
      <c r="L2073" s="151"/>
      <c r="M2073" s="156"/>
      <c r="T2073" s="157"/>
      <c r="AT2073" s="153" t="s">
        <v>160</v>
      </c>
      <c r="AU2073" s="153" t="s">
        <v>89</v>
      </c>
      <c r="AV2073" s="11" t="s">
        <v>82</v>
      </c>
      <c r="AW2073" s="11" t="s">
        <v>31</v>
      </c>
      <c r="AX2073" s="11" t="s">
        <v>76</v>
      </c>
      <c r="AY2073" s="153" t="s">
        <v>156</v>
      </c>
    </row>
    <row r="2074" spans="2:65" s="11" customFormat="1" ht="22.5">
      <c r="B2074" s="151"/>
      <c r="D2074" s="152" t="s">
        <v>160</v>
      </c>
      <c r="E2074" s="153" t="s">
        <v>1</v>
      </c>
      <c r="F2074" s="154" t="s">
        <v>3486</v>
      </c>
      <c r="H2074" s="153" t="s">
        <v>1</v>
      </c>
      <c r="I2074" s="155"/>
      <c r="L2074" s="151"/>
      <c r="M2074" s="156"/>
      <c r="T2074" s="157"/>
      <c r="AT2074" s="153" t="s">
        <v>160</v>
      </c>
      <c r="AU2074" s="153" t="s">
        <v>89</v>
      </c>
      <c r="AV2074" s="11" t="s">
        <v>82</v>
      </c>
      <c r="AW2074" s="11" t="s">
        <v>31</v>
      </c>
      <c r="AX2074" s="11" t="s">
        <v>76</v>
      </c>
      <c r="AY2074" s="153" t="s">
        <v>156</v>
      </c>
    </row>
    <row r="2075" spans="2:65" s="11" customFormat="1">
      <c r="B2075" s="151"/>
      <c r="D2075" s="152" t="s">
        <v>160</v>
      </c>
      <c r="E2075" s="153" t="s">
        <v>1</v>
      </c>
      <c r="F2075" s="154" t="s">
        <v>3487</v>
      </c>
      <c r="H2075" s="153" t="s">
        <v>1</v>
      </c>
      <c r="I2075" s="155"/>
      <c r="L2075" s="151"/>
      <c r="M2075" s="156"/>
      <c r="T2075" s="157"/>
      <c r="AT2075" s="153" t="s">
        <v>160</v>
      </c>
      <c r="AU2075" s="153" t="s">
        <v>89</v>
      </c>
      <c r="AV2075" s="11" t="s">
        <v>82</v>
      </c>
      <c r="AW2075" s="11" t="s">
        <v>31</v>
      </c>
      <c r="AX2075" s="11" t="s">
        <v>76</v>
      </c>
      <c r="AY2075" s="153" t="s">
        <v>156</v>
      </c>
    </row>
    <row r="2076" spans="2:65" s="11" customFormat="1">
      <c r="B2076" s="151"/>
      <c r="D2076" s="152" t="s">
        <v>160</v>
      </c>
      <c r="E2076" s="153" t="s">
        <v>1</v>
      </c>
      <c r="F2076" s="154" t="s">
        <v>3488</v>
      </c>
      <c r="H2076" s="153" t="s">
        <v>1</v>
      </c>
      <c r="I2076" s="155"/>
      <c r="L2076" s="151"/>
      <c r="M2076" s="156"/>
      <c r="T2076" s="157"/>
      <c r="AT2076" s="153" t="s">
        <v>160</v>
      </c>
      <c r="AU2076" s="153" t="s">
        <v>89</v>
      </c>
      <c r="AV2076" s="11" t="s">
        <v>82</v>
      </c>
      <c r="AW2076" s="11" t="s">
        <v>31</v>
      </c>
      <c r="AX2076" s="11" t="s">
        <v>76</v>
      </c>
      <c r="AY2076" s="153" t="s">
        <v>156</v>
      </c>
    </row>
    <row r="2077" spans="2:65" s="11" customFormat="1">
      <c r="B2077" s="151"/>
      <c r="D2077" s="152" t="s">
        <v>160</v>
      </c>
      <c r="E2077" s="153" t="s">
        <v>1</v>
      </c>
      <c r="F2077" s="154" t="s">
        <v>3489</v>
      </c>
      <c r="H2077" s="153" t="s">
        <v>1</v>
      </c>
      <c r="I2077" s="155"/>
      <c r="L2077" s="151"/>
      <c r="M2077" s="156"/>
      <c r="T2077" s="157"/>
      <c r="AT2077" s="153" t="s">
        <v>160</v>
      </c>
      <c r="AU2077" s="153" t="s">
        <v>89</v>
      </c>
      <c r="AV2077" s="11" t="s">
        <v>82</v>
      </c>
      <c r="AW2077" s="11" t="s">
        <v>31</v>
      </c>
      <c r="AX2077" s="11" t="s">
        <v>76</v>
      </c>
      <c r="AY2077" s="153" t="s">
        <v>156</v>
      </c>
    </row>
    <row r="2078" spans="2:65" s="11" customFormat="1">
      <c r="B2078" s="151"/>
      <c r="D2078" s="152" t="s">
        <v>160</v>
      </c>
      <c r="E2078" s="153" t="s">
        <v>1</v>
      </c>
      <c r="F2078" s="154" t="s">
        <v>3490</v>
      </c>
      <c r="H2078" s="153" t="s">
        <v>1</v>
      </c>
      <c r="I2078" s="155"/>
      <c r="L2078" s="151"/>
      <c r="M2078" s="156"/>
      <c r="T2078" s="157"/>
      <c r="AT2078" s="153" t="s">
        <v>160</v>
      </c>
      <c r="AU2078" s="153" t="s">
        <v>89</v>
      </c>
      <c r="AV2078" s="11" t="s">
        <v>82</v>
      </c>
      <c r="AW2078" s="11" t="s">
        <v>31</v>
      </c>
      <c r="AX2078" s="11" t="s">
        <v>76</v>
      </c>
      <c r="AY2078" s="153" t="s">
        <v>156</v>
      </c>
    </row>
    <row r="2079" spans="2:65" s="11" customFormat="1">
      <c r="B2079" s="151"/>
      <c r="D2079" s="152" t="s">
        <v>160</v>
      </c>
      <c r="E2079" s="153" t="s">
        <v>1</v>
      </c>
      <c r="F2079" s="154" t="s">
        <v>3004</v>
      </c>
      <c r="H2079" s="153" t="s">
        <v>1</v>
      </c>
      <c r="I2079" s="155"/>
      <c r="L2079" s="151"/>
      <c r="M2079" s="156"/>
      <c r="T2079" s="157"/>
      <c r="AT2079" s="153" t="s">
        <v>160</v>
      </c>
      <c r="AU2079" s="153" t="s">
        <v>89</v>
      </c>
      <c r="AV2079" s="11" t="s">
        <v>82</v>
      </c>
      <c r="AW2079" s="11" t="s">
        <v>31</v>
      </c>
      <c r="AX2079" s="11" t="s">
        <v>76</v>
      </c>
      <c r="AY2079" s="153" t="s">
        <v>156</v>
      </c>
    </row>
    <row r="2080" spans="2:65" s="11" customFormat="1">
      <c r="B2080" s="151"/>
      <c r="D2080" s="152" t="s">
        <v>160</v>
      </c>
      <c r="E2080" s="153" t="s">
        <v>1</v>
      </c>
      <c r="F2080" s="154" t="s">
        <v>3491</v>
      </c>
      <c r="H2080" s="153" t="s">
        <v>1</v>
      </c>
      <c r="I2080" s="155"/>
      <c r="L2080" s="151"/>
      <c r="M2080" s="156"/>
      <c r="T2080" s="157"/>
      <c r="AT2080" s="153" t="s">
        <v>160</v>
      </c>
      <c r="AU2080" s="153" t="s">
        <v>89</v>
      </c>
      <c r="AV2080" s="11" t="s">
        <v>82</v>
      </c>
      <c r="AW2080" s="11" t="s">
        <v>31</v>
      </c>
      <c r="AX2080" s="11" t="s">
        <v>76</v>
      </c>
      <c r="AY2080" s="153" t="s">
        <v>156</v>
      </c>
    </row>
    <row r="2081" spans="2:65" s="11" customFormat="1">
      <c r="B2081" s="151"/>
      <c r="D2081" s="152" t="s">
        <v>160</v>
      </c>
      <c r="E2081" s="153" t="s">
        <v>1</v>
      </c>
      <c r="F2081" s="154" t="s">
        <v>3492</v>
      </c>
      <c r="H2081" s="153" t="s">
        <v>1</v>
      </c>
      <c r="I2081" s="155"/>
      <c r="L2081" s="151"/>
      <c r="M2081" s="156"/>
      <c r="T2081" s="157"/>
      <c r="AT2081" s="153" t="s">
        <v>160</v>
      </c>
      <c r="AU2081" s="153" t="s">
        <v>89</v>
      </c>
      <c r="AV2081" s="11" t="s">
        <v>82</v>
      </c>
      <c r="AW2081" s="11" t="s">
        <v>31</v>
      </c>
      <c r="AX2081" s="11" t="s">
        <v>76</v>
      </c>
      <c r="AY2081" s="153" t="s">
        <v>156</v>
      </c>
    </row>
    <row r="2082" spans="2:65" s="11" customFormat="1">
      <c r="B2082" s="151"/>
      <c r="D2082" s="152" t="s">
        <v>160</v>
      </c>
      <c r="E2082" s="153" t="s">
        <v>1</v>
      </c>
      <c r="F2082" s="154" t="s">
        <v>3493</v>
      </c>
      <c r="H2082" s="153" t="s">
        <v>1</v>
      </c>
      <c r="I2082" s="155"/>
      <c r="L2082" s="151"/>
      <c r="M2082" s="156"/>
      <c r="T2082" s="157"/>
      <c r="AT2082" s="153" t="s">
        <v>160</v>
      </c>
      <c r="AU2082" s="153" t="s">
        <v>89</v>
      </c>
      <c r="AV2082" s="11" t="s">
        <v>82</v>
      </c>
      <c r="AW2082" s="11" t="s">
        <v>31</v>
      </c>
      <c r="AX2082" s="11" t="s">
        <v>76</v>
      </c>
      <c r="AY2082" s="153" t="s">
        <v>156</v>
      </c>
    </row>
    <row r="2083" spans="2:65" s="11" customFormat="1">
      <c r="B2083" s="151"/>
      <c r="D2083" s="152" t="s">
        <v>160</v>
      </c>
      <c r="E2083" s="153" t="s">
        <v>1</v>
      </c>
      <c r="F2083" s="154" t="s">
        <v>3494</v>
      </c>
      <c r="H2083" s="153" t="s">
        <v>1</v>
      </c>
      <c r="I2083" s="155"/>
      <c r="L2083" s="151"/>
      <c r="M2083" s="156"/>
      <c r="T2083" s="157"/>
      <c r="AT2083" s="153" t="s">
        <v>160</v>
      </c>
      <c r="AU2083" s="153" t="s">
        <v>89</v>
      </c>
      <c r="AV2083" s="11" t="s">
        <v>82</v>
      </c>
      <c r="AW2083" s="11" t="s">
        <v>31</v>
      </c>
      <c r="AX2083" s="11" t="s">
        <v>76</v>
      </c>
      <c r="AY2083" s="153" t="s">
        <v>156</v>
      </c>
    </row>
    <row r="2084" spans="2:65" s="11" customFormat="1">
      <c r="B2084" s="151"/>
      <c r="D2084" s="152" t="s">
        <v>160</v>
      </c>
      <c r="E2084" s="153" t="s">
        <v>1</v>
      </c>
      <c r="F2084" s="154" t="s">
        <v>3495</v>
      </c>
      <c r="H2084" s="153" t="s">
        <v>1</v>
      </c>
      <c r="I2084" s="155"/>
      <c r="L2084" s="151"/>
      <c r="M2084" s="156"/>
      <c r="T2084" s="157"/>
      <c r="AT2084" s="153" t="s">
        <v>160</v>
      </c>
      <c r="AU2084" s="153" t="s">
        <v>89</v>
      </c>
      <c r="AV2084" s="11" t="s">
        <v>82</v>
      </c>
      <c r="AW2084" s="11" t="s">
        <v>31</v>
      </c>
      <c r="AX2084" s="11" t="s">
        <v>76</v>
      </c>
      <c r="AY2084" s="153" t="s">
        <v>156</v>
      </c>
    </row>
    <row r="2085" spans="2:65" s="11" customFormat="1">
      <c r="B2085" s="151"/>
      <c r="D2085" s="152" t="s">
        <v>160</v>
      </c>
      <c r="E2085" s="153" t="s">
        <v>1</v>
      </c>
      <c r="F2085" s="154" t="s">
        <v>3496</v>
      </c>
      <c r="H2085" s="153" t="s">
        <v>1</v>
      </c>
      <c r="I2085" s="155"/>
      <c r="L2085" s="151"/>
      <c r="M2085" s="156"/>
      <c r="T2085" s="157"/>
      <c r="AT2085" s="153" t="s">
        <v>160</v>
      </c>
      <c r="AU2085" s="153" t="s">
        <v>89</v>
      </c>
      <c r="AV2085" s="11" t="s">
        <v>82</v>
      </c>
      <c r="AW2085" s="11" t="s">
        <v>31</v>
      </c>
      <c r="AX2085" s="11" t="s">
        <v>76</v>
      </c>
      <c r="AY2085" s="153" t="s">
        <v>156</v>
      </c>
    </row>
    <row r="2086" spans="2:65" s="11" customFormat="1" ht="22.5">
      <c r="B2086" s="151"/>
      <c r="D2086" s="152" t="s">
        <v>160</v>
      </c>
      <c r="E2086" s="153" t="s">
        <v>1</v>
      </c>
      <c r="F2086" s="154" t="s">
        <v>3497</v>
      </c>
      <c r="H2086" s="153" t="s">
        <v>1</v>
      </c>
      <c r="I2086" s="155"/>
      <c r="L2086" s="151"/>
      <c r="M2086" s="156"/>
      <c r="T2086" s="157"/>
      <c r="AT2086" s="153" t="s">
        <v>160</v>
      </c>
      <c r="AU2086" s="153" t="s">
        <v>89</v>
      </c>
      <c r="AV2086" s="11" t="s">
        <v>82</v>
      </c>
      <c r="AW2086" s="11" t="s">
        <v>31</v>
      </c>
      <c r="AX2086" s="11" t="s">
        <v>76</v>
      </c>
      <c r="AY2086" s="153" t="s">
        <v>156</v>
      </c>
    </row>
    <row r="2087" spans="2:65" s="11" customFormat="1" ht="22.5">
      <c r="B2087" s="151"/>
      <c r="D2087" s="152" t="s">
        <v>160</v>
      </c>
      <c r="E2087" s="153" t="s">
        <v>1</v>
      </c>
      <c r="F2087" s="154" t="s">
        <v>3498</v>
      </c>
      <c r="H2087" s="153" t="s">
        <v>1</v>
      </c>
      <c r="I2087" s="155"/>
      <c r="L2087" s="151"/>
      <c r="M2087" s="156"/>
      <c r="T2087" s="157"/>
      <c r="AT2087" s="153" t="s">
        <v>160</v>
      </c>
      <c r="AU2087" s="153" t="s">
        <v>89</v>
      </c>
      <c r="AV2087" s="11" t="s">
        <v>82</v>
      </c>
      <c r="AW2087" s="11" t="s">
        <v>31</v>
      </c>
      <c r="AX2087" s="11" t="s">
        <v>76</v>
      </c>
      <c r="AY2087" s="153" t="s">
        <v>156</v>
      </c>
    </row>
    <row r="2088" spans="2:65" s="11" customFormat="1" ht="22.5">
      <c r="B2088" s="151"/>
      <c r="D2088" s="152" t="s">
        <v>160</v>
      </c>
      <c r="E2088" s="153" t="s">
        <v>1</v>
      </c>
      <c r="F2088" s="154" t="s">
        <v>3499</v>
      </c>
      <c r="H2088" s="153" t="s">
        <v>1</v>
      </c>
      <c r="I2088" s="155"/>
      <c r="L2088" s="151"/>
      <c r="M2088" s="156"/>
      <c r="T2088" s="157"/>
      <c r="AT2088" s="153" t="s">
        <v>160</v>
      </c>
      <c r="AU2088" s="153" t="s">
        <v>89</v>
      </c>
      <c r="AV2088" s="11" t="s">
        <v>82</v>
      </c>
      <c r="AW2088" s="11" t="s">
        <v>31</v>
      </c>
      <c r="AX2088" s="11" t="s">
        <v>76</v>
      </c>
      <c r="AY2088" s="153" t="s">
        <v>156</v>
      </c>
    </row>
    <row r="2089" spans="2:65" s="12" customFormat="1" ht="33.75">
      <c r="B2089" s="158"/>
      <c r="D2089" s="152" t="s">
        <v>160</v>
      </c>
      <c r="E2089" s="159" t="s">
        <v>1</v>
      </c>
      <c r="F2089" s="160" t="s">
        <v>3500</v>
      </c>
      <c r="H2089" s="161">
        <v>122.745</v>
      </c>
      <c r="I2089" s="162"/>
      <c r="L2089" s="158"/>
      <c r="M2089" s="163"/>
      <c r="T2089" s="164"/>
      <c r="AT2089" s="159" t="s">
        <v>160</v>
      </c>
      <c r="AU2089" s="159" t="s">
        <v>89</v>
      </c>
      <c r="AV2089" s="12" t="s">
        <v>89</v>
      </c>
      <c r="AW2089" s="12" t="s">
        <v>31</v>
      </c>
      <c r="AX2089" s="12" t="s">
        <v>76</v>
      </c>
      <c r="AY2089" s="159" t="s">
        <v>156</v>
      </c>
    </row>
    <row r="2090" spans="2:65" s="12" customFormat="1">
      <c r="B2090" s="158"/>
      <c r="D2090" s="152" t="s">
        <v>160</v>
      </c>
      <c r="E2090" s="159" t="s">
        <v>1</v>
      </c>
      <c r="F2090" s="160" t="s">
        <v>3501</v>
      </c>
      <c r="H2090" s="161">
        <v>21.63</v>
      </c>
      <c r="I2090" s="162"/>
      <c r="L2090" s="158"/>
      <c r="M2090" s="163"/>
      <c r="T2090" s="164"/>
      <c r="AT2090" s="159" t="s">
        <v>160</v>
      </c>
      <c r="AU2090" s="159" t="s">
        <v>89</v>
      </c>
      <c r="AV2090" s="12" t="s">
        <v>89</v>
      </c>
      <c r="AW2090" s="12" t="s">
        <v>31</v>
      </c>
      <c r="AX2090" s="12" t="s">
        <v>76</v>
      </c>
      <c r="AY2090" s="159" t="s">
        <v>156</v>
      </c>
    </row>
    <row r="2091" spans="2:65" s="12" customFormat="1">
      <c r="B2091" s="158"/>
      <c r="D2091" s="152" t="s">
        <v>160</v>
      </c>
      <c r="E2091" s="159" t="s">
        <v>1</v>
      </c>
      <c r="F2091" s="160" t="s">
        <v>3502</v>
      </c>
      <c r="H2091" s="161">
        <v>28.437999999999999</v>
      </c>
      <c r="I2091" s="162"/>
      <c r="L2091" s="158"/>
      <c r="M2091" s="163"/>
      <c r="T2091" s="164"/>
      <c r="AT2091" s="159" t="s">
        <v>160</v>
      </c>
      <c r="AU2091" s="159" t="s">
        <v>89</v>
      </c>
      <c r="AV2091" s="12" t="s">
        <v>89</v>
      </c>
      <c r="AW2091" s="12" t="s">
        <v>31</v>
      </c>
      <c r="AX2091" s="12" t="s">
        <v>76</v>
      </c>
      <c r="AY2091" s="159" t="s">
        <v>156</v>
      </c>
    </row>
    <row r="2092" spans="2:65" s="15" customFormat="1">
      <c r="B2092" s="193"/>
      <c r="D2092" s="152" t="s">
        <v>160</v>
      </c>
      <c r="E2092" s="194" t="s">
        <v>1</v>
      </c>
      <c r="F2092" s="195" t="s">
        <v>3503</v>
      </c>
      <c r="H2092" s="196">
        <v>172.81299999999999</v>
      </c>
      <c r="I2092" s="197"/>
      <c r="L2092" s="193"/>
      <c r="M2092" s="198"/>
      <c r="T2092" s="199"/>
      <c r="AT2092" s="194" t="s">
        <v>160</v>
      </c>
      <c r="AU2092" s="194" t="s">
        <v>89</v>
      </c>
      <c r="AV2092" s="15" t="s">
        <v>163</v>
      </c>
      <c r="AW2092" s="15" t="s">
        <v>31</v>
      </c>
      <c r="AX2092" s="15" t="s">
        <v>76</v>
      </c>
      <c r="AY2092" s="194" t="s">
        <v>156</v>
      </c>
    </row>
    <row r="2093" spans="2:65" s="13" customFormat="1">
      <c r="B2093" s="165"/>
      <c r="D2093" s="152" t="s">
        <v>160</v>
      </c>
      <c r="E2093" s="166" t="s">
        <v>1935</v>
      </c>
      <c r="F2093" s="167" t="s">
        <v>161</v>
      </c>
      <c r="H2093" s="168">
        <v>172.81299999999999</v>
      </c>
      <c r="I2093" s="169"/>
      <c r="L2093" s="165"/>
      <c r="M2093" s="170"/>
      <c r="T2093" s="171"/>
      <c r="AT2093" s="166" t="s">
        <v>160</v>
      </c>
      <c r="AU2093" s="166" t="s">
        <v>89</v>
      </c>
      <c r="AV2093" s="13" t="s">
        <v>155</v>
      </c>
      <c r="AW2093" s="13" t="s">
        <v>31</v>
      </c>
      <c r="AX2093" s="13" t="s">
        <v>82</v>
      </c>
      <c r="AY2093" s="166" t="s">
        <v>156</v>
      </c>
    </row>
    <row r="2094" spans="2:65" s="1" customFormat="1" ht="33" customHeight="1">
      <c r="B2094" s="136"/>
      <c r="C2094" s="180" t="s">
        <v>3504</v>
      </c>
      <c r="D2094" s="180" t="s">
        <v>263</v>
      </c>
      <c r="E2094" s="181" t="s">
        <v>3505</v>
      </c>
      <c r="F2094" s="182" t="s">
        <v>3506</v>
      </c>
      <c r="G2094" s="183" t="s">
        <v>178</v>
      </c>
      <c r="H2094" s="184">
        <v>183.18199999999999</v>
      </c>
      <c r="I2094" s="185"/>
      <c r="J2094" s="186">
        <v>0</v>
      </c>
      <c r="K2094" s="187"/>
      <c r="L2094" s="188"/>
      <c r="M2094" s="189" t="s">
        <v>1</v>
      </c>
      <c r="N2094" s="190" t="s">
        <v>42</v>
      </c>
      <c r="P2094" s="147">
        <f>O2094*H2094</f>
        <v>0</v>
      </c>
      <c r="Q2094" s="147">
        <v>1.2880000000000001E-2</v>
      </c>
      <c r="R2094" s="147">
        <f>Q2094*H2094</f>
        <v>2.3593841599999998</v>
      </c>
      <c r="S2094" s="147">
        <v>0</v>
      </c>
      <c r="T2094" s="148">
        <f>S2094*H2094</f>
        <v>0</v>
      </c>
      <c r="AR2094" s="149" t="s">
        <v>664</v>
      </c>
      <c r="AT2094" s="149" t="s">
        <v>263</v>
      </c>
      <c r="AU2094" s="149" t="s">
        <v>89</v>
      </c>
      <c r="AY2094" s="17" t="s">
        <v>156</v>
      </c>
      <c r="BE2094" s="150">
        <f>IF(N2094="základná",J2094,0)</f>
        <v>0</v>
      </c>
      <c r="BF2094" s="150">
        <f>IF(N2094="znížená",J2094,0)</f>
        <v>0</v>
      </c>
      <c r="BG2094" s="150">
        <f>IF(N2094="zákl. prenesená",J2094,0)</f>
        <v>0</v>
      </c>
      <c r="BH2094" s="150">
        <f>IF(N2094="zníž. prenesená",J2094,0)</f>
        <v>0</v>
      </c>
      <c r="BI2094" s="150">
        <f>IF(N2094="nulová",J2094,0)</f>
        <v>0</v>
      </c>
      <c r="BJ2094" s="17" t="s">
        <v>89</v>
      </c>
      <c r="BK2094" s="150">
        <f>ROUND(I2094*H2094,2)</f>
        <v>0</v>
      </c>
      <c r="BL2094" s="17" t="s">
        <v>403</v>
      </c>
      <c r="BM2094" s="149" t="s">
        <v>3507</v>
      </c>
    </row>
    <row r="2095" spans="2:65" s="12" customFormat="1" ht="22.5">
      <c r="B2095" s="158"/>
      <c r="D2095" s="152" t="s">
        <v>160</v>
      </c>
      <c r="E2095" s="159" t="s">
        <v>1</v>
      </c>
      <c r="F2095" s="160" t="s">
        <v>3508</v>
      </c>
      <c r="H2095" s="161">
        <v>183.18199999999999</v>
      </c>
      <c r="I2095" s="162"/>
      <c r="L2095" s="158"/>
      <c r="M2095" s="163"/>
      <c r="T2095" s="164"/>
      <c r="AT2095" s="159" t="s">
        <v>160</v>
      </c>
      <c r="AU2095" s="159" t="s">
        <v>89</v>
      </c>
      <c r="AV2095" s="12" t="s">
        <v>89</v>
      </c>
      <c r="AW2095" s="12" t="s">
        <v>31</v>
      </c>
      <c r="AX2095" s="12" t="s">
        <v>76</v>
      </c>
      <c r="AY2095" s="159" t="s">
        <v>156</v>
      </c>
    </row>
    <row r="2096" spans="2:65" s="13" customFormat="1">
      <c r="B2096" s="165"/>
      <c r="D2096" s="152" t="s">
        <v>160</v>
      </c>
      <c r="E2096" s="166" t="s">
        <v>1</v>
      </c>
      <c r="F2096" s="167" t="s">
        <v>161</v>
      </c>
      <c r="H2096" s="168">
        <v>183.18199999999999</v>
      </c>
      <c r="I2096" s="169"/>
      <c r="L2096" s="165"/>
      <c r="M2096" s="170"/>
      <c r="T2096" s="171"/>
      <c r="AT2096" s="166" t="s">
        <v>160</v>
      </c>
      <c r="AU2096" s="166" t="s">
        <v>89</v>
      </c>
      <c r="AV2096" s="13" t="s">
        <v>155</v>
      </c>
      <c r="AW2096" s="13" t="s">
        <v>31</v>
      </c>
      <c r="AX2096" s="13" t="s">
        <v>82</v>
      </c>
      <c r="AY2096" s="166" t="s">
        <v>156</v>
      </c>
    </row>
    <row r="2097" spans="2:65" s="1" customFormat="1" ht="24.2" customHeight="1">
      <c r="B2097" s="136"/>
      <c r="C2097" s="137" t="s">
        <v>3509</v>
      </c>
      <c r="D2097" s="137" t="s">
        <v>157</v>
      </c>
      <c r="E2097" s="138" t="s">
        <v>3510</v>
      </c>
      <c r="F2097" s="139" t="s">
        <v>3511</v>
      </c>
      <c r="G2097" s="140" t="s">
        <v>396</v>
      </c>
      <c r="H2097" s="141">
        <v>463.59</v>
      </c>
      <c r="I2097" s="142"/>
      <c r="J2097" s="143">
        <v>0</v>
      </c>
      <c r="K2097" s="144"/>
      <c r="L2097" s="32"/>
      <c r="M2097" s="145" t="s">
        <v>1</v>
      </c>
      <c r="N2097" s="146" t="s">
        <v>42</v>
      </c>
      <c r="P2097" s="147">
        <f>O2097*H2097</f>
        <v>0</v>
      </c>
      <c r="Q2097" s="147">
        <v>5.0000000000000001E-4</v>
      </c>
      <c r="R2097" s="147">
        <f>Q2097*H2097</f>
        <v>0.231795</v>
      </c>
      <c r="S2097" s="147">
        <v>0</v>
      </c>
      <c r="T2097" s="148">
        <f>S2097*H2097</f>
        <v>0</v>
      </c>
      <c r="AR2097" s="149" t="s">
        <v>403</v>
      </c>
      <c r="AT2097" s="149" t="s">
        <v>157</v>
      </c>
      <c r="AU2097" s="149" t="s">
        <v>89</v>
      </c>
      <c r="AY2097" s="17" t="s">
        <v>156</v>
      </c>
      <c r="BE2097" s="150">
        <f>IF(N2097="základná",J2097,0)</f>
        <v>0</v>
      </c>
      <c r="BF2097" s="150">
        <f>IF(N2097="znížená",J2097,0)</f>
        <v>0</v>
      </c>
      <c r="BG2097" s="150">
        <f>IF(N2097="zákl. prenesená",J2097,0)</f>
        <v>0</v>
      </c>
      <c r="BH2097" s="150">
        <f>IF(N2097="zníž. prenesená",J2097,0)</f>
        <v>0</v>
      </c>
      <c r="BI2097" s="150">
        <f>IF(N2097="nulová",J2097,0)</f>
        <v>0</v>
      </c>
      <c r="BJ2097" s="17" t="s">
        <v>89</v>
      </c>
      <c r="BK2097" s="150">
        <f>ROUND(I2097*H2097,2)</f>
        <v>0</v>
      </c>
      <c r="BL2097" s="17" t="s">
        <v>403</v>
      </c>
      <c r="BM2097" s="149" t="s">
        <v>3512</v>
      </c>
    </row>
    <row r="2098" spans="2:65" s="11" customFormat="1" ht="22.5">
      <c r="B2098" s="151"/>
      <c r="D2098" s="152" t="s">
        <v>160</v>
      </c>
      <c r="E2098" s="153" t="s">
        <v>1</v>
      </c>
      <c r="F2098" s="154" t="s">
        <v>3513</v>
      </c>
      <c r="H2098" s="153" t="s">
        <v>1</v>
      </c>
      <c r="I2098" s="155"/>
      <c r="L2098" s="151"/>
      <c r="M2098" s="156"/>
      <c r="T2098" s="157"/>
      <c r="AT2098" s="153" t="s">
        <v>160</v>
      </c>
      <c r="AU2098" s="153" t="s">
        <v>89</v>
      </c>
      <c r="AV2098" s="11" t="s">
        <v>82</v>
      </c>
      <c r="AW2098" s="11" t="s">
        <v>31</v>
      </c>
      <c r="AX2098" s="11" t="s">
        <v>76</v>
      </c>
      <c r="AY2098" s="153" t="s">
        <v>156</v>
      </c>
    </row>
    <row r="2099" spans="2:65" s="11" customFormat="1">
      <c r="B2099" s="151"/>
      <c r="D2099" s="152" t="s">
        <v>160</v>
      </c>
      <c r="E2099" s="153" t="s">
        <v>1</v>
      </c>
      <c r="F2099" s="154" t="s">
        <v>3514</v>
      </c>
      <c r="H2099" s="153" t="s">
        <v>1</v>
      </c>
      <c r="I2099" s="155"/>
      <c r="L2099" s="151"/>
      <c r="M2099" s="156"/>
      <c r="T2099" s="157"/>
      <c r="AT2099" s="153" t="s">
        <v>160</v>
      </c>
      <c r="AU2099" s="153" t="s">
        <v>89</v>
      </c>
      <c r="AV2099" s="11" t="s">
        <v>82</v>
      </c>
      <c r="AW2099" s="11" t="s">
        <v>31</v>
      </c>
      <c r="AX2099" s="11" t="s">
        <v>76</v>
      </c>
      <c r="AY2099" s="153" t="s">
        <v>156</v>
      </c>
    </row>
    <row r="2100" spans="2:65" s="11" customFormat="1">
      <c r="B2100" s="151"/>
      <c r="D2100" s="152" t="s">
        <v>160</v>
      </c>
      <c r="E2100" s="153" t="s">
        <v>1</v>
      </c>
      <c r="F2100" s="154" t="s">
        <v>781</v>
      </c>
      <c r="H2100" s="153" t="s">
        <v>1</v>
      </c>
      <c r="I2100" s="155"/>
      <c r="L2100" s="151"/>
      <c r="M2100" s="156"/>
      <c r="T2100" s="157"/>
      <c r="AT2100" s="153" t="s">
        <v>160</v>
      </c>
      <c r="AU2100" s="153" t="s">
        <v>89</v>
      </c>
      <c r="AV2100" s="11" t="s">
        <v>82</v>
      </c>
      <c r="AW2100" s="11" t="s">
        <v>31</v>
      </c>
      <c r="AX2100" s="11" t="s">
        <v>76</v>
      </c>
      <c r="AY2100" s="153" t="s">
        <v>156</v>
      </c>
    </row>
    <row r="2101" spans="2:65" s="12" customFormat="1">
      <c r="B2101" s="158"/>
      <c r="D2101" s="152" t="s">
        <v>160</v>
      </c>
      <c r="E2101" s="159" t="s">
        <v>1</v>
      </c>
      <c r="F2101" s="160" t="s">
        <v>3515</v>
      </c>
      <c r="H2101" s="161">
        <v>25.1</v>
      </c>
      <c r="I2101" s="162"/>
      <c r="L2101" s="158"/>
      <c r="M2101" s="163"/>
      <c r="T2101" s="164"/>
      <c r="AT2101" s="159" t="s">
        <v>160</v>
      </c>
      <c r="AU2101" s="159" t="s">
        <v>89</v>
      </c>
      <c r="AV2101" s="12" t="s">
        <v>89</v>
      </c>
      <c r="AW2101" s="12" t="s">
        <v>31</v>
      </c>
      <c r="AX2101" s="12" t="s">
        <v>76</v>
      </c>
      <c r="AY2101" s="159" t="s">
        <v>156</v>
      </c>
    </row>
    <row r="2102" spans="2:65" s="12" customFormat="1">
      <c r="B2102" s="158"/>
      <c r="D2102" s="152" t="s">
        <v>160</v>
      </c>
      <c r="E2102" s="159" t="s">
        <v>1</v>
      </c>
      <c r="F2102" s="160" t="s">
        <v>3516</v>
      </c>
      <c r="H2102" s="161">
        <v>12.1</v>
      </c>
      <c r="I2102" s="162"/>
      <c r="L2102" s="158"/>
      <c r="M2102" s="163"/>
      <c r="T2102" s="164"/>
      <c r="AT2102" s="159" t="s">
        <v>160</v>
      </c>
      <c r="AU2102" s="159" t="s">
        <v>89</v>
      </c>
      <c r="AV2102" s="12" t="s">
        <v>89</v>
      </c>
      <c r="AW2102" s="12" t="s">
        <v>31</v>
      </c>
      <c r="AX2102" s="12" t="s">
        <v>76</v>
      </c>
      <c r="AY2102" s="159" t="s">
        <v>156</v>
      </c>
    </row>
    <row r="2103" spans="2:65" s="12" customFormat="1">
      <c r="B2103" s="158"/>
      <c r="D2103" s="152" t="s">
        <v>160</v>
      </c>
      <c r="E2103" s="159" t="s">
        <v>1</v>
      </c>
      <c r="F2103" s="160" t="s">
        <v>3517</v>
      </c>
      <c r="H2103" s="161">
        <v>12.36</v>
      </c>
      <c r="I2103" s="162"/>
      <c r="L2103" s="158"/>
      <c r="M2103" s="163"/>
      <c r="T2103" s="164"/>
      <c r="AT2103" s="159" t="s">
        <v>160</v>
      </c>
      <c r="AU2103" s="159" t="s">
        <v>89</v>
      </c>
      <c r="AV2103" s="12" t="s">
        <v>89</v>
      </c>
      <c r="AW2103" s="12" t="s">
        <v>31</v>
      </c>
      <c r="AX2103" s="12" t="s">
        <v>76</v>
      </c>
      <c r="AY2103" s="159" t="s">
        <v>156</v>
      </c>
    </row>
    <row r="2104" spans="2:65" s="12" customFormat="1">
      <c r="B2104" s="158"/>
      <c r="D2104" s="152" t="s">
        <v>160</v>
      </c>
      <c r="E2104" s="159" t="s">
        <v>1</v>
      </c>
      <c r="F2104" s="160" t="s">
        <v>3518</v>
      </c>
      <c r="H2104" s="161">
        <v>14.9</v>
      </c>
      <c r="I2104" s="162"/>
      <c r="L2104" s="158"/>
      <c r="M2104" s="163"/>
      <c r="T2104" s="164"/>
      <c r="AT2104" s="159" t="s">
        <v>160</v>
      </c>
      <c r="AU2104" s="159" t="s">
        <v>89</v>
      </c>
      <c r="AV2104" s="12" t="s">
        <v>89</v>
      </c>
      <c r="AW2104" s="12" t="s">
        <v>31</v>
      </c>
      <c r="AX2104" s="12" t="s">
        <v>76</v>
      </c>
      <c r="AY2104" s="159" t="s">
        <v>156</v>
      </c>
    </row>
    <row r="2105" spans="2:65" s="12" customFormat="1">
      <c r="B2105" s="158"/>
      <c r="D2105" s="152" t="s">
        <v>160</v>
      </c>
      <c r="E2105" s="159" t="s">
        <v>1</v>
      </c>
      <c r="F2105" s="160" t="s">
        <v>3519</v>
      </c>
      <c r="H2105" s="161">
        <v>12.5</v>
      </c>
      <c r="I2105" s="162"/>
      <c r="L2105" s="158"/>
      <c r="M2105" s="163"/>
      <c r="T2105" s="164"/>
      <c r="AT2105" s="159" t="s">
        <v>160</v>
      </c>
      <c r="AU2105" s="159" t="s">
        <v>89</v>
      </c>
      <c r="AV2105" s="12" t="s">
        <v>89</v>
      </c>
      <c r="AW2105" s="12" t="s">
        <v>31</v>
      </c>
      <c r="AX2105" s="12" t="s">
        <v>76</v>
      </c>
      <c r="AY2105" s="159" t="s">
        <v>156</v>
      </c>
    </row>
    <row r="2106" spans="2:65" s="12" customFormat="1">
      <c r="B2106" s="158"/>
      <c r="D2106" s="152" t="s">
        <v>160</v>
      </c>
      <c r="E2106" s="159" t="s">
        <v>1</v>
      </c>
      <c r="F2106" s="160" t="s">
        <v>3520</v>
      </c>
      <c r="H2106" s="161">
        <v>14.8</v>
      </c>
      <c r="I2106" s="162"/>
      <c r="L2106" s="158"/>
      <c r="M2106" s="163"/>
      <c r="T2106" s="164"/>
      <c r="AT2106" s="159" t="s">
        <v>160</v>
      </c>
      <c r="AU2106" s="159" t="s">
        <v>89</v>
      </c>
      <c r="AV2106" s="12" t="s">
        <v>89</v>
      </c>
      <c r="AW2106" s="12" t="s">
        <v>31</v>
      </c>
      <c r="AX2106" s="12" t="s">
        <v>76</v>
      </c>
      <c r="AY2106" s="159" t="s">
        <v>156</v>
      </c>
    </row>
    <row r="2107" spans="2:65" s="12" customFormat="1">
      <c r="B2107" s="158"/>
      <c r="D2107" s="152" t="s">
        <v>160</v>
      </c>
      <c r="E2107" s="159" t="s">
        <v>1</v>
      </c>
      <c r="F2107" s="160" t="s">
        <v>3521</v>
      </c>
      <c r="H2107" s="161">
        <v>16.734999999999999</v>
      </c>
      <c r="I2107" s="162"/>
      <c r="L2107" s="158"/>
      <c r="M2107" s="163"/>
      <c r="T2107" s="164"/>
      <c r="AT2107" s="159" t="s">
        <v>160</v>
      </c>
      <c r="AU2107" s="159" t="s">
        <v>89</v>
      </c>
      <c r="AV2107" s="12" t="s">
        <v>89</v>
      </c>
      <c r="AW2107" s="12" t="s">
        <v>31</v>
      </c>
      <c r="AX2107" s="12" t="s">
        <v>76</v>
      </c>
      <c r="AY2107" s="159" t="s">
        <v>156</v>
      </c>
    </row>
    <row r="2108" spans="2:65" s="12" customFormat="1">
      <c r="B2108" s="158"/>
      <c r="D2108" s="152" t="s">
        <v>160</v>
      </c>
      <c r="E2108" s="159" t="s">
        <v>1</v>
      </c>
      <c r="F2108" s="160" t="s">
        <v>3522</v>
      </c>
      <c r="H2108" s="161">
        <v>14.3</v>
      </c>
      <c r="I2108" s="162"/>
      <c r="L2108" s="158"/>
      <c r="M2108" s="163"/>
      <c r="T2108" s="164"/>
      <c r="AT2108" s="159" t="s">
        <v>160</v>
      </c>
      <c r="AU2108" s="159" t="s">
        <v>89</v>
      </c>
      <c r="AV2108" s="12" t="s">
        <v>89</v>
      </c>
      <c r="AW2108" s="12" t="s">
        <v>31</v>
      </c>
      <c r="AX2108" s="12" t="s">
        <v>76</v>
      </c>
      <c r="AY2108" s="159" t="s">
        <v>156</v>
      </c>
    </row>
    <row r="2109" spans="2:65" s="12" customFormat="1">
      <c r="B2109" s="158"/>
      <c r="D2109" s="152" t="s">
        <v>160</v>
      </c>
      <c r="E2109" s="159" t="s">
        <v>1</v>
      </c>
      <c r="F2109" s="160" t="s">
        <v>3523</v>
      </c>
      <c r="H2109" s="161">
        <v>16</v>
      </c>
      <c r="I2109" s="162"/>
      <c r="L2109" s="158"/>
      <c r="M2109" s="163"/>
      <c r="T2109" s="164"/>
      <c r="AT2109" s="159" t="s">
        <v>160</v>
      </c>
      <c r="AU2109" s="159" t="s">
        <v>89</v>
      </c>
      <c r="AV2109" s="12" t="s">
        <v>89</v>
      </c>
      <c r="AW2109" s="12" t="s">
        <v>31</v>
      </c>
      <c r="AX2109" s="12" t="s">
        <v>76</v>
      </c>
      <c r="AY2109" s="159" t="s">
        <v>156</v>
      </c>
    </row>
    <row r="2110" spans="2:65" s="15" customFormat="1">
      <c r="B2110" s="193"/>
      <c r="D2110" s="152" t="s">
        <v>160</v>
      </c>
      <c r="E2110" s="194" t="s">
        <v>1</v>
      </c>
      <c r="F2110" s="195" t="s">
        <v>2008</v>
      </c>
      <c r="H2110" s="196">
        <v>138.79500000000002</v>
      </c>
      <c r="I2110" s="197"/>
      <c r="L2110" s="193"/>
      <c r="M2110" s="198"/>
      <c r="T2110" s="199"/>
      <c r="AT2110" s="194" t="s">
        <v>160</v>
      </c>
      <c r="AU2110" s="194" t="s">
        <v>89</v>
      </c>
      <c r="AV2110" s="15" t="s">
        <v>163</v>
      </c>
      <c r="AW2110" s="15" t="s">
        <v>31</v>
      </c>
      <c r="AX2110" s="15" t="s">
        <v>76</v>
      </c>
      <c r="AY2110" s="194" t="s">
        <v>156</v>
      </c>
    </row>
    <row r="2111" spans="2:65" s="11" customFormat="1">
      <c r="B2111" s="151"/>
      <c r="D2111" s="152" t="s">
        <v>160</v>
      </c>
      <c r="E2111" s="153" t="s">
        <v>1</v>
      </c>
      <c r="F2111" s="154" t="s">
        <v>3364</v>
      </c>
      <c r="H2111" s="153" t="s">
        <v>1</v>
      </c>
      <c r="I2111" s="155"/>
      <c r="L2111" s="151"/>
      <c r="M2111" s="156"/>
      <c r="T2111" s="157"/>
      <c r="AT2111" s="153" t="s">
        <v>160</v>
      </c>
      <c r="AU2111" s="153" t="s">
        <v>89</v>
      </c>
      <c r="AV2111" s="11" t="s">
        <v>82</v>
      </c>
      <c r="AW2111" s="11" t="s">
        <v>31</v>
      </c>
      <c r="AX2111" s="11" t="s">
        <v>76</v>
      </c>
      <c r="AY2111" s="153" t="s">
        <v>156</v>
      </c>
    </row>
    <row r="2112" spans="2:65" s="12" customFormat="1">
      <c r="B2112" s="158"/>
      <c r="D2112" s="152" t="s">
        <v>160</v>
      </c>
      <c r="E2112" s="159" t="s">
        <v>1</v>
      </c>
      <c r="F2112" s="160" t="s">
        <v>3524</v>
      </c>
      <c r="H2112" s="161">
        <v>12.05</v>
      </c>
      <c r="I2112" s="162"/>
      <c r="L2112" s="158"/>
      <c r="M2112" s="163"/>
      <c r="T2112" s="164"/>
      <c r="AT2112" s="159" t="s">
        <v>160</v>
      </c>
      <c r="AU2112" s="159" t="s">
        <v>89</v>
      </c>
      <c r="AV2112" s="12" t="s">
        <v>89</v>
      </c>
      <c r="AW2112" s="12" t="s">
        <v>31</v>
      </c>
      <c r="AX2112" s="12" t="s">
        <v>76</v>
      </c>
      <c r="AY2112" s="159" t="s">
        <v>156</v>
      </c>
    </row>
    <row r="2113" spans="2:51" s="12" customFormat="1">
      <c r="B2113" s="158"/>
      <c r="D2113" s="152" t="s">
        <v>160</v>
      </c>
      <c r="E2113" s="159" t="s">
        <v>1</v>
      </c>
      <c r="F2113" s="160" t="s">
        <v>3525</v>
      </c>
      <c r="H2113" s="161">
        <v>20.3</v>
      </c>
      <c r="I2113" s="162"/>
      <c r="L2113" s="158"/>
      <c r="M2113" s="163"/>
      <c r="T2113" s="164"/>
      <c r="AT2113" s="159" t="s">
        <v>160</v>
      </c>
      <c r="AU2113" s="159" t="s">
        <v>89</v>
      </c>
      <c r="AV2113" s="12" t="s">
        <v>89</v>
      </c>
      <c r="AW2113" s="12" t="s">
        <v>31</v>
      </c>
      <c r="AX2113" s="12" t="s">
        <v>76</v>
      </c>
      <c r="AY2113" s="159" t="s">
        <v>156</v>
      </c>
    </row>
    <row r="2114" spans="2:51" s="12" customFormat="1">
      <c r="B2114" s="158"/>
      <c r="D2114" s="152" t="s">
        <v>160</v>
      </c>
      <c r="E2114" s="159" t="s">
        <v>1</v>
      </c>
      <c r="F2114" s="160" t="s">
        <v>3526</v>
      </c>
      <c r="H2114" s="161">
        <v>17.25</v>
      </c>
      <c r="I2114" s="162"/>
      <c r="L2114" s="158"/>
      <c r="M2114" s="163"/>
      <c r="T2114" s="164"/>
      <c r="AT2114" s="159" t="s">
        <v>160</v>
      </c>
      <c r="AU2114" s="159" t="s">
        <v>89</v>
      </c>
      <c r="AV2114" s="12" t="s">
        <v>89</v>
      </c>
      <c r="AW2114" s="12" t="s">
        <v>31</v>
      </c>
      <c r="AX2114" s="12" t="s">
        <v>76</v>
      </c>
      <c r="AY2114" s="159" t="s">
        <v>156</v>
      </c>
    </row>
    <row r="2115" spans="2:51" s="12" customFormat="1" ht="22.5">
      <c r="B2115" s="158"/>
      <c r="D2115" s="152" t="s">
        <v>160</v>
      </c>
      <c r="E2115" s="159" t="s">
        <v>1</v>
      </c>
      <c r="F2115" s="160" t="s">
        <v>3527</v>
      </c>
      <c r="H2115" s="161">
        <v>36.155000000000001</v>
      </c>
      <c r="I2115" s="162"/>
      <c r="L2115" s="158"/>
      <c r="M2115" s="163"/>
      <c r="T2115" s="164"/>
      <c r="AT2115" s="159" t="s">
        <v>160</v>
      </c>
      <c r="AU2115" s="159" t="s">
        <v>89</v>
      </c>
      <c r="AV2115" s="12" t="s">
        <v>89</v>
      </c>
      <c r="AW2115" s="12" t="s">
        <v>31</v>
      </c>
      <c r="AX2115" s="12" t="s">
        <v>76</v>
      </c>
      <c r="AY2115" s="159" t="s">
        <v>156</v>
      </c>
    </row>
    <row r="2116" spans="2:51" s="15" customFormat="1">
      <c r="B2116" s="193"/>
      <c r="D2116" s="152" t="s">
        <v>160</v>
      </c>
      <c r="E2116" s="194" t="s">
        <v>1</v>
      </c>
      <c r="F2116" s="195" t="s">
        <v>2792</v>
      </c>
      <c r="H2116" s="196">
        <v>85.754999999999995</v>
      </c>
      <c r="I2116" s="197"/>
      <c r="L2116" s="193"/>
      <c r="M2116" s="198"/>
      <c r="T2116" s="199"/>
      <c r="AT2116" s="194" t="s">
        <v>160</v>
      </c>
      <c r="AU2116" s="194" t="s">
        <v>89</v>
      </c>
      <c r="AV2116" s="15" t="s">
        <v>163</v>
      </c>
      <c r="AW2116" s="15" t="s">
        <v>31</v>
      </c>
      <c r="AX2116" s="15" t="s">
        <v>76</v>
      </c>
      <c r="AY2116" s="194" t="s">
        <v>156</v>
      </c>
    </row>
    <row r="2117" spans="2:51" s="11" customFormat="1">
      <c r="B2117" s="151"/>
      <c r="D2117" s="152" t="s">
        <v>160</v>
      </c>
      <c r="E2117" s="153" t="s">
        <v>1</v>
      </c>
      <c r="F2117" s="154" t="s">
        <v>3370</v>
      </c>
      <c r="H2117" s="153" t="s">
        <v>1</v>
      </c>
      <c r="I2117" s="155"/>
      <c r="L2117" s="151"/>
      <c r="M2117" s="156"/>
      <c r="T2117" s="157"/>
      <c r="AT2117" s="153" t="s">
        <v>160</v>
      </c>
      <c r="AU2117" s="153" t="s">
        <v>89</v>
      </c>
      <c r="AV2117" s="11" t="s">
        <v>82</v>
      </c>
      <c r="AW2117" s="11" t="s">
        <v>31</v>
      </c>
      <c r="AX2117" s="11" t="s">
        <v>76</v>
      </c>
      <c r="AY2117" s="153" t="s">
        <v>156</v>
      </c>
    </row>
    <row r="2118" spans="2:51" s="12" customFormat="1">
      <c r="B2118" s="158"/>
      <c r="D2118" s="152" t="s">
        <v>160</v>
      </c>
      <c r="E2118" s="159" t="s">
        <v>1</v>
      </c>
      <c r="F2118" s="160" t="s">
        <v>3528</v>
      </c>
      <c r="H2118" s="161">
        <v>17</v>
      </c>
      <c r="I2118" s="162"/>
      <c r="L2118" s="158"/>
      <c r="M2118" s="163"/>
      <c r="T2118" s="164"/>
      <c r="AT2118" s="159" t="s">
        <v>160</v>
      </c>
      <c r="AU2118" s="159" t="s">
        <v>89</v>
      </c>
      <c r="AV2118" s="12" t="s">
        <v>89</v>
      </c>
      <c r="AW2118" s="12" t="s">
        <v>31</v>
      </c>
      <c r="AX2118" s="12" t="s">
        <v>76</v>
      </c>
      <c r="AY2118" s="159" t="s">
        <v>156</v>
      </c>
    </row>
    <row r="2119" spans="2:51" s="12" customFormat="1">
      <c r="B2119" s="158"/>
      <c r="D2119" s="152" t="s">
        <v>160</v>
      </c>
      <c r="E2119" s="159" t="s">
        <v>1</v>
      </c>
      <c r="F2119" s="160" t="s">
        <v>3529</v>
      </c>
      <c r="H2119" s="161">
        <v>19.63</v>
      </c>
      <c r="I2119" s="162"/>
      <c r="L2119" s="158"/>
      <c r="M2119" s="163"/>
      <c r="T2119" s="164"/>
      <c r="AT2119" s="159" t="s">
        <v>160</v>
      </c>
      <c r="AU2119" s="159" t="s">
        <v>89</v>
      </c>
      <c r="AV2119" s="12" t="s">
        <v>89</v>
      </c>
      <c r="AW2119" s="12" t="s">
        <v>31</v>
      </c>
      <c r="AX2119" s="12" t="s">
        <v>76</v>
      </c>
      <c r="AY2119" s="159" t="s">
        <v>156</v>
      </c>
    </row>
    <row r="2120" spans="2:51" s="12" customFormat="1">
      <c r="B2120" s="158"/>
      <c r="D2120" s="152" t="s">
        <v>160</v>
      </c>
      <c r="E2120" s="159" t="s">
        <v>1</v>
      </c>
      <c r="F2120" s="160" t="s">
        <v>3530</v>
      </c>
      <c r="H2120" s="161">
        <v>26.26</v>
      </c>
      <c r="I2120" s="162"/>
      <c r="L2120" s="158"/>
      <c r="M2120" s="163"/>
      <c r="T2120" s="164"/>
      <c r="AT2120" s="159" t="s">
        <v>160</v>
      </c>
      <c r="AU2120" s="159" t="s">
        <v>89</v>
      </c>
      <c r="AV2120" s="12" t="s">
        <v>89</v>
      </c>
      <c r="AW2120" s="12" t="s">
        <v>31</v>
      </c>
      <c r="AX2120" s="12" t="s">
        <v>76</v>
      </c>
      <c r="AY2120" s="159" t="s">
        <v>156</v>
      </c>
    </row>
    <row r="2121" spans="2:51" s="15" customFormat="1">
      <c r="B2121" s="193"/>
      <c r="D2121" s="152" t="s">
        <v>160</v>
      </c>
      <c r="E2121" s="194" t="s">
        <v>1</v>
      </c>
      <c r="F2121" s="195" t="s">
        <v>3374</v>
      </c>
      <c r="H2121" s="196">
        <v>62.89</v>
      </c>
      <c r="I2121" s="197"/>
      <c r="L2121" s="193"/>
      <c r="M2121" s="198"/>
      <c r="T2121" s="199"/>
      <c r="AT2121" s="194" t="s">
        <v>160</v>
      </c>
      <c r="AU2121" s="194" t="s">
        <v>89</v>
      </c>
      <c r="AV2121" s="15" t="s">
        <v>163</v>
      </c>
      <c r="AW2121" s="15" t="s">
        <v>31</v>
      </c>
      <c r="AX2121" s="15" t="s">
        <v>76</v>
      </c>
      <c r="AY2121" s="194" t="s">
        <v>156</v>
      </c>
    </row>
    <row r="2122" spans="2:51" s="11" customFormat="1">
      <c r="B2122" s="151"/>
      <c r="D2122" s="152" t="s">
        <v>160</v>
      </c>
      <c r="E2122" s="153" t="s">
        <v>1</v>
      </c>
      <c r="F2122" s="154" t="s">
        <v>3420</v>
      </c>
      <c r="H2122" s="153" t="s">
        <v>1</v>
      </c>
      <c r="I2122" s="155"/>
      <c r="L2122" s="151"/>
      <c r="M2122" s="156"/>
      <c r="T2122" s="157"/>
      <c r="AT2122" s="153" t="s">
        <v>160</v>
      </c>
      <c r="AU2122" s="153" t="s">
        <v>89</v>
      </c>
      <c r="AV2122" s="11" t="s">
        <v>82</v>
      </c>
      <c r="AW2122" s="11" t="s">
        <v>31</v>
      </c>
      <c r="AX2122" s="11" t="s">
        <v>76</v>
      </c>
      <c r="AY2122" s="153" t="s">
        <v>156</v>
      </c>
    </row>
    <row r="2123" spans="2:51" s="12" customFormat="1">
      <c r="B2123" s="158"/>
      <c r="D2123" s="152" t="s">
        <v>160</v>
      </c>
      <c r="E2123" s="159" t="s">
        <v>1</v>
      </c>
      <c r="F2123" s="160" t="s">
        <v>3531</v>
      </c>
      <c r="H2123" s="161">
        <v>12</v>
      </c>
      <c r="I2123" s="162"/>
      <c r="L2123" s="158"/>
      <c r="M2123" s="163"/>
      <c r="T2123" s="164"/>
      <c r="AT2123" s="159" t="s">
        <v>160</v>
      </c>
      <c r="AU2123" s="159" t="s">
        <v>89</v>
      </c>
      <c r="AV2123" s="12" t="s">
        <v>89</v>
      </c>
      <c r="AW2123" s="12" t="s">
        <v>31</v>
      </c>
      <c r="AX2123" s="12" t="s">
        <v>76</v>
      </c>
      <c r="AY2123" s="159" t="s">
        <v>156</v>
      </c>
    </row>
    <row r="2124" spans="2:51" s="12" customFormat="1">
      <c r="B2124" s="158"/>
      <c r="D2124" s="152" t="s">
        <v>160</v>
      </c>
      <c r="E2124" s="159" t="s">
        <v>1</v>
      </c>
      <c r="F2124" s="160" t="s">
        <v>3532</v>
      </c>
      <c r="H2124" s="161">
        <v>9.4</v>
      </c>
      <c r="I2124" s="162"/>
      <c r="L2124" s="158"/>
      <c r="M2124" s="163"/>
      <c r="T2124" s="164"/>
      <c r="AT2124" s="159" t="s">
        <v>160</v>
      </c>
      <c r="AU2124" s="159" t="s">
        <v>89</v>
      </c>
      <c r="AV2124" s="12" t="s">
        <v>89</v>
      </c>
      <c r="AW2124" s="12" t="s">
        <v>31</v>
      </c>
      <c r="AX2124" s="12" t="s">
        <v>76</v>
      </c>
      <c r="AY2124" s="159" t="s">
        <v>156</v>
      </c>
    </row>
    <row r="2125" spans="2:51" s="12" customFormat="1">
      <c r="B2125" s="158"/>
      <c r="D2125" s="152" t="s">
        <v>160</v>
      </c>
      <c r="E2125" s="159" t="s">
        <v>1</v>
      </c>
      <c r="F2125" s="160" t="s">
        <v>3533</v>
      </c>
      <c r="H2125" s="161">
        <v>10.4</v>
      </c>
      <c r="I2125" s="162"/>
      <c r="L2125" s="158"/>
      <c r="M2125" s="163"/>
      <c r="T2125" s="164"/>
      <c r="AT2125" s="159" t="s">
        <v>160</v>
      </c>
      <c r="AU2125" s="159" t="s">
        <v>89</v>
      </c>
      <c r="AV2125" s="12" t="s">
        <v>89</v>
      </c>
      <c r="AW2125" s="12" t="s">
        <v>31</v>
      </c>
      <c r="AX2125" s="12" t="s">
        <v>76</v>
      </c>
      <c r="AY2125" s="159" t="s">
        <v>156</v>
      </c>
    </row>
    <row r="2126" spans="2:51" s="15" customFormat="1">
      <c r="B2126" s="193"/>
      <c r="D2126" s="152" t="s">
        <v>160</v>
      </c>
      <c r="E2126" s="194" t="s">
        <v>1</v>
      </c>
      <c r="F2126" s="195" t="s">
        <v>3424</v>
      </c>
      <c r="H2126" s="196">
        <v>31.799999999999997</v>
      </c>
      <c r="I2126" s="197"/>
      <c r="L2126" s="193"/>
      <c r="M2126" s="198"/>
      <c r="T2126" s="199"/>
      <c r="AT2126" s="194" t="s">
        <v>160</v>
      </c>
      <c r="AU2126" s="194" t="s">
        <v>89</v>
      </c>
      <c r="AV2126" s="15" t="s">
        <v>163</v>
      </c>
      <c r="AW2126" s="15" t="s">
        <v>31</v>
      </c>
      <c r="AX2126" s="15" t="s">
        <v>76</v>
      </c>
      <c r="AY2126" s="194" t="s">
        <v>156</v>
      </c>
    </row>
    <row r="2127" spans="2:51" s="11" customFormat="1" ht="22.5">
      <c r="B2127" s="151"/>
      <c r="D2127" s="152" t="s">
        <v>160</v>
      </c>
      <c r="E2127" s="153" t="s">
        <v>1</v>
      </c>
      <c r="F2127" s="154" t="s">
        <v>3499</v>
      </c>
      <c r="H2127" s="153" t="s">
        <v>1</v>
      </c>
      <c r="I2127" s="155"/>
      <c r="L2127" s="151"/>
      <c r="M2127" s="156"/>
      <c r="T2127" s="157"/>
      <c r="AT2127" s="153" t="s">
        <v>160</v>
      </c>
      <c r="AU2127" s="153" t="s">
        <v>89</v>
      </c>
      <c r="AV2127" s="11" t="s">
        <v>82</v>
      </c>
      <c r="AW2127" s="11" t="s">
        <v>31</v>
      </c>
      <c r="AX2127" s="11" t="s">
        <v>76</v>
      </c>
      <c r="AY2127" s="153" t="s">
        <v>156</v>
      </c>
    </row>
    <row r="2128" spans="2:51" s="12" customFormat="1" ht="33.75">
      <c r="B2128" s="158"/>
      <c r="D2128" s="152" t="s">
        <v>160</v>
      </c>
      <c r="E2128" s="159" t="s">
        <v>1</v>
      </c>
      <c r="F2128" s="160" t="s">
        <v>3534</v>
      </c>
      <c r="H2128" s="161">
        <v>58.45</v>
      </c>
      <c r="I2128" s="162"/>
      <c r="L2128" s="158"/>
      <c r="M2128" s="163"/>
      <c r="T2128" s="164"/>
      <c r="AT2128" s="159" t="s">
        <v>160</v>
      </c>
      <c r="AU2128" s="159" t="s">
        <v>89</v>
      </c>
      <c r="AV2128" s="12" t="s">
        <v>89</v>
      </c>
      <c r="AW2128" s="12" t="s">
        <v>31</v>
      </c>
      <c r="AX2128" s="12" t="s">
        <v>76</v>
      </c>
      <c r="AY2128" s="159" t="s">
        <v>156</v>
      </c>
    </row>
    <row r="2129" spans="2:65" s="12" customFormat="1">
      <c r="B2129" s="158"/>
      <c r="D2129" s="152" t="s">
        <v>160</v>
      </c>
      <c r="E2129" s="159" t="s">
        <v>1</v>
      </c>
      <c r="F2129" s="160" t="s">
        <v>3535</v>
      </c>
      <c r="H2129" s="161">
        <v>67.2</v>
      </c>
      <c r="I2129" s="162"/>
      <c r="L2129" s="158"/>
      <c r="M2129" s="163"/>
      <c r="T2129" s="164"/>
      <c r="AT2129" s="159" t="s">
        <v>160</v>
      </c>
      <c r="AU2129" s="159" t="s">
        <v>89</v>
      </c>
      <c r="AV2129" s="12" t="s">
        <v>89</v>
      </c>
      <c r="AW2129" s="12" t="s">
        <v>31</v>
      </c>
      <c r="AX2129" s="12" t="s">
        <v>76</v>
      </c>
      <c r="AY2129" s="159" t="s">
        <v>156</v>
      </c>
    </row>
    <row r="2130" spans="2:65" s="12" customFormat="1">
      <c r="B2130" s="158"/>
      <c r="D2130" s="152" t="s">
        <v>160</v>
      </c>
      <c r="E2130" s="159" t="s">
        <v>1</v>
      </c>
      <c r="F2130" s="160" t="s">
        <v>3536</v>
      </c>
      <c r="H2130" s="161">
        <v>10.3</v>
      </c>
      <c r="I2130" s="162"/>
      <c r="L2130" s="158"/>
      <c r="M2130" s="163"/>
      <c r="T2130" s="164"/>
      <c r="AT2130" s="159" t="s">
        <v>160</v>
      </c>
      <c r="AU2130" s="159" t="s">
        <v>89</v>
      </c>
      <c r="AV2130" s="12" t="s">
        <v>89</v>
      </c>
      <c r="AW2130" s="12" t="s">
        <v>31</v>
      </c>
      <c r="AX2130" s="12" t="s">
        <v>76</v>
      </c>
      <c r="AY2130" s="159" t="s">
        <v>156</v>
      </c>
    </row>
    <row r="2131" spans="2:65" s="12" customFormat="1">
      <c r="B2131" s="158"/>
      <c r="D2131" s="152" t="s">
        <v>160</v>
      </c>
      <c r="E2131" s="159" t="s">
        <v>1</v>
      </c>
      <c r="F2131" s="160" t="s">
        <v>2689</v>
      </c>
      <c r="H2131" s="161">
        <v>8.4</v>
      </c>
      <c r="I2131" s="162"/>
      <c r="L2131" s="158"/>
      <c r="M2131" s="163"/>
      <c r="T2131" s="164"/>
      <c r="AT2131" s="159" t="s">
        <v>160</v>
      </c>
      <c r="AU2131" s="159" t="s">
        <v>89</v>
      </c>
      <c r="AV2131" s="12" t="s">
        <v>89</v>
      </c>
      <c r="AW2131" s="12" t="s">
        <v>31</v>
      </c>
      <c r="AX2131" s="12" t="s">
        <v>76</v>
      </c>
      <c r="AY2131" s="159" t="s">
        <v>156</v>
      </c>
    </row>
    <row r="2132" spans="2:65" s="15" customFormat="1">
      <c r="B2132" s="193"/>
      <c r="D2132" s="152" t="s">
        <v>160</v>
      </c>
      <c r="E2132" s="194" t="s">
        <v>1</v>
      </c>
      <c r="F2132" s="195" t="s">
        <v>3537</v>
      </c>
      <c r="H2132" s="196">
        <v>144.35000000000002</v>
      </c>
      <c r="I2132" s="197"/>
      <c r="L2132" s="193"/>
      <c r="M2132" s="198"/>
      <c r="T2132" s="199"/>
      <c r="AT2132" s="194" t="s">
        <v>160</v>
      </c>
      <c r="AU2132" s="194" t="s">
        <v>89</v>
      </c>
      <c r="AV2132" s="15" t="s">
        <v>163</v>
      </c>
      <c r="AW2132" s="15" t="s">
        <v>31</v>
      </c>
      <c r="AX2132" s="15" t="s">
        <v>76</v>
      </c>
      <c r="AY2132" s="194" t="s">
        <v>156</v>
      </c>
    </row>
    <row r="2133" spans="2:65" s="13" customFormat="1">
      <c r="B2133" s="165"/>
      <c r="D2133" s="152" t="s">
        <v>160</v>
      </c>
      <c r="E2133" s="166" t="s">
        <v>1</v>
      </c>
      <c r="F2133" s="167" t="s">
        <v>161</v>
      </c>
      <c r="H2133" s="168">
        <v>463.59</v>
      </c>
      <c r="I2133" s="169"/>
      <c r="L2133" s="165"/>
      <c r="M2133" s="170"/>
      <c r="T2133" s="171"/>
      <c r="AT2133" s="166" t="s">
        <v>160</v>
      </c>
      <c r="AU2133" s="166" t="s">
        <v>89</v>
      </c>
      <c r="AV2133" s="13" t="s">
        <v>155</v>
      </c>
      <c r="AW2133" s="13" t="s">
        <v>31</v>
      </c>
      <c r="AX2133" s="13" t="s">
        <v>82</v>
      </c>
      <c r="AY2133" s="166" t="s">
        <v>156</v>
      </c>
    </row>
    <row r="2134" spans="2:65" s="1" customFormat="1" ht="21.75" customHeight="1">
      <c r="B2134" s="136"/>
      <c r="C2134" s="180" t="s">
        <v>3538</v>
      </c>
      <c r="D2134" s="180" t="s">
        <v>263</v>
      </c>
      <c r="E2134" s="181" t="s">
        <v>3539</v>
      </c>
      <c r="F2134" s="182" t="s">
        <v>3540</v>
      </c>
      <c r="G2134" s="183" t="s">
        <v>396</v>
      </c>
      <c r="H2134" s="184">
        <v>468.226</v>
      </c>
      <c r="I2134" s="185"/>
      <c r="J2134" s="186">
        <v>0</v>
      </c>
      <c r="K2134" s="187"/>
      <c r="L2134" s="188"/>
      <c r="M2134" s="189" t="s">
        <v>1</v>
      </c>
      <c r="N2134" s="190" t="s">
        <v>42</v>
      </c>
      <c r="P2134" s="147">
        <f>O2134*H2134</f>
        <v>0</v>
      </c>
      <c r="Q2134" s="147">
        <v>1E-4</v>
      </c>
      <c r="R2134" s="147">
        <f>Q2134*H2134</f>
        <v>4.6822599999999999E-2</v>
      </c>
      <c r="S2134" s="147">
        <v>0</v>
      </c>
      <c r="T2134" s="148">
        <f>S2134*H2134</f>
        <v>0</v>
      </c>
      <c r="AR2134" s="149" t="s">
        <v>664</v>
      </c>
      <c r="AT2134" s="149" t="s">
        <v>263</v>
      </c>
      <c r="AU2134" s="149" t="s">
        <v>89</v>
      </c>
      <c r="AY2134" s="17" t="s">
        <v>156</v>
      </c>
      <c r="BE2134" s="150">
        <f>IF(N2134="základná",J2134,0)</f>
        <v>0</v>
      </c>
      <c r="BF2134" s="150">
        <f>IF(N2134="znížená",J2134,0)</f>
        <v>0</v>
      </c>
      <c r="BG2134" s="150">
        <f>IF(N2134="zákl. prenesená",J2134,0)</f>
        <v>0</v>
      </c>
      <c r="BH2134" s="150">
        <f>IF(N2134="zníž. prenesená",J2134,0)</f>
        <v>0</v>
      </c>
      <c r="BI2134" s="150">
        <f>IF(N2134="nulová",J2134,0)</f>
        <v>0</v>
      </c>
      <c r="BJ2134" s="17" t="s">
        <v>89</v>
      </c>
      <c r="BK2134" s="150">
        <f>ROUND(I2134*H2134,2)</f>
        <v>0</v>
      </c>
      <c r="BL2134" s="17" t="s">
        <v>403</v>
      </c>
      <c r="BM2134" s="149" t="s">
        <v>3541</v>
      </c>
    </row>
    <row r="2135" spans="2:65" s="1" customFormat="1" ht="24.2" customHeight="1">
      <c r="B2135" s="136"/>
      <c r="C2135" s="137" t="s">
        <v>1651</v>
      </c>
      <c r="D2135" s="137" t="s">
        <v>157</v>
      </c>
      <c r="E2135" s="138" t="s">
        <v>3542</v>
      </c>
      <c r="F2135" s="139" t="s">
        <v>3543</v>
      </c>
      <c r="G2135" s="140" t="s">
        <v>296</v>
      </c>
      <c r="H2135" s="141">
        <v>14.865</v>
      </c>
      <c r="I2135" s="142"/>
      <c r="J2135" s="143">
        <v>0</v>
      </c>
      <c r="K2135" s="144"/>
      <c r="L2135" s="32"/>
      <c r="M2135" s="145" t="s">
        <v>1</v>
      </c>
      <c r="N2135" s="146" t="s">
        <v>42</v>
      </c>
      <c r="P2135" s="147">
        <f>O2135*H2135</f>
        <v>0</v>
      </c>
      <c r="Q2135" s="147">
        <v>0</v>
      </c>
      <c r="R2135" s="147">
        <f>Q2135*H2135</f>
        <v>0</v>
      </c>
      <c r="S2135" s="147">
        <v>0</v>
      </c>
      <c r="T2135" s="148">
        <f>S2135*H2135</f>
        <v>0</v>
      </c>
      <c r="AR2135" s="149" t="s">
        <v>403</v>
      </c>
      <c r="AT2135" s="149" t="s">
        <v>157</v>
      </c>
      <c r="AU2135" s="149" t="s">
        <v>89</v>
      </c>
      <c r="AY2135" s="17" t="s">
        <v>156</v>
      </c>
      <c r="BE2135" s="150">
        <f>IF(N2135="základná",J2135,0)</f>
        <v>0</v>
      </c>
      <c r="BF2135" s="150">
        <f>IF(N2135="znížená",J2135,0)</f>
        <v>0</v>
      </c>
      <c r="BG2135" s="150">
        <f>IF(N2135="zákl. prenesená",J2135,0)</f>
        <v>0</v>
      </c>
      <c r="BH2135" s="150">
        <f>IF(N2135="zníž. prenesená",J2135,0)</f>
        <v>0</v>
      </c>
      <c r="BI2135" s="150">
        <f>IF(N2135="nulová",J2135,0)</f>
        <v>0</v>
      </c>
      <c r="BJ2135" s="17" t="s">
        <v>89</v>
      </c>
      <c r="BK2135" s="150">
        <f>ROUND(I2135*H2135,2)</f>
        <v>0</v>
      </c>
      <c r="BL2135" s="17" t="s">
        <v>403</v>
      </c>
      <c r="BM2135" s="149" t="s">
        <v>3544</v>
      </c>
    </row>
    <row r="2136" spans="2:65" s="1" customFormat="1" ht="24.2" customHeight="1">
      <c r="B2136" s="136"/>
      <c r="C2136" s="137" t="s">
        <v>3545</v>
      </c>
      <c r="D2136" s="137" t="s">
        <v>157</v>
      </c>
      <c r="E2136" s="138" t="s">
        <v>3546</v>
      </c>
      <c r="F2136" s="139" t="s">
        <v>3547</v>
      </c>
      <c r="G2136" s="140" t="s">
        <v>296</v>
      </c>
      <c r="H2136" s="141">
        <v>14.865</v>
      </c>
      <c r="I2136" s="142"/>
      <c r="J2136" s="143">
        <v>0</v>
      </c>
      <c r="K2136" s="144"/>
      <c r="L2136" s="32"/>
      <c r="M2136" s="145" t="s">
        <v>1</v>
      </c>
      <c r="N2136" s="146" t="s">
        <v>42</v>
      </c>
      <c r="P2136" s="147">
        <f>O2136*H2136</f>
        <v>0</v>
      </c>
      <c r="Q2136" s="147">
        <v>0</v>
      </c>
      <c r="R2136" s="147">
        <f>Q2136*H2136</f>
        <v>0</v>
      </c>
      <c r="S2136" s="147">
        <v>0</v>
      </c>
      <c r="T2136" s="148">
        <f>S2136*H2136</f>
        <v>0</v>
      </c>
      <c r="AR2136" s="149" t="s">
        <v>403</v>
      </c>
      <c r="AT2136" s="149" t="s">
        <v>157</v>
      </c>
      <c r="AU2136" s="149" t="s">
        <v>89</v>
      </c>
      <c r="AY2136" s="17" t="s">
        <v>156</v>
      </c>
      <c r="BE2136" s="150">
        <f>IF(N2136="základná",J2136,0)</f>
        <v>0</v>
      </c>
      <c r="BF2136" s="150">
        <f>IF(N2136="znížená",J2136,0)</f>
        <v>0</v>
      </c>
      <c r="BG2136" s="150">
        <f>IF(N2136="zákl. prenesená",J2136,0)</f>
        <v>0</v>
      </c>
      <c r="BH2136" s="150">
        <f>IF(N2136="zníž. prenesená",J2136,0)</f>
        <v>0</v>
      </c>
      <c r="BI2136" s="150">
        <f>IF(N2136="nulová",J2136,0)</f>
        <v>0</v>
      </c>
      <c r="BJ2136" s="17" t="s">
        <v>89</v>
      </c>
      <c r="BK2136" s="150">
        <f>ROUND(I2136*H2136,2)</f>
        <v>0</v>
      </c>
      <c r="BL2136" s="17" t="s">
        <v>403</v>
      </c>
      <c r="BM2136" s="149" t="s">
        <v>3548</v>
      </c>
    </row>
    <row r="2137" spans="2:65" s="10" customFormat="1" ht="22.9" customHeight="1">
      <c r="B2137" s="126"/>
      <c r="D2137" s="127" t="s">
        <v>75</v>
      </c>
      <c r="E2137" s="191" t="s">
        <v>1698</v>
      </c>
      <c r="F2137" s="191" t="s">
        <v>1699</v>
      </c>
      <c r="I2137" s="129"/>
      <c r="J2137" s="192">
        <v>0</v>
      </c>
      <c r="L2137" s="126"/>
      <c r="M2137" s="131"/>
      <c r="P2137" s="132">
        <f>SUM(P2138:P2347)</f>
        <v>0</v>
      </c>
      <c r="R2137" s="132">
        <f>SUM(R2138:R2347)</f>
        <v>1.7405636400000002</v>
      </c>
      <c r="T2137" s="133">
        <f>SUM(T2138:T2347)</f>
        <v>0</v>
      </c>
      <c r="AR2137" s="127" t="s">
        <v>89</v>
      </c>
      <c r="AT2137" s="134" t="s">
        <v>75</v>
      </c>
      <c r="AU2137" s="134" t="s">
        <v>82</v>
      </c>
      <c r="AY2137" s="127" t="s">
        <v>156</v>
      </c>
      <c r="BK2137" s="135">
        <f>SUM(BK2138:BK2347)</f>
        <v>0</v>
      </c>
    </row>
    <row r="2138" spans="2:65" s="1" customFormat="1" ht="21.75" customHeight="1">
      <c r="B2138" s="136"/>
      <c r="C2138" s="137" t="s">
        <v>3549</v>
      </c>
      <c r="D2138" s="137" t="s">
        <v>157</v>
      </c>
      <c r="E2138" s="138" t="s">
        <v>3550</v>
      </c>
      <c r="F2138" s="139" t="s">
        <v>3551</v>
      </c>
      <c r="G2138" s="140" t="s">
        <v>178</v>
      </c>
      <c r="H2138" s="141">
        <v>219.73</v>
      </c>
      <c r="I2138" s="142"/>
      <c r="J2138" s="143">
        <v>0</v>
      </c>
      <c r="K2138" s="144"/>
      <c r="L2138" s="32"/>
      <c r="M2138" s="145" t="s">
        <v>1</v>
      </c>
      <c r="N2138" s="146" t="s">
        <v>42</v>
      </c>
      <c r="P2138" s="147">
        <f>O2138*H2138</f>
        <v>0</v>
      </c>
      <c r="Q2138" s="147">
        <v>3.3E-4</v>
      </c>
      <c r="R2138" s="147">
        <f>Q2138*H2138</f>
        <v>7.2510900000000003E-2</v>
      </c>
      <c r="S2138" s="147">
        <v>0</v>
      </c>
      <c r="T2138" s="148">
        <f>S2138*H2138</f>
        <v>0</v>
      </c>
      <c r="AR2138" s="149" t="s">
        <v>403</v>
      </c>
      <c r="AT2138" s="149" t="s">
        <v>157</v>
      </c>
      <c r="AU2138" s="149" t="s">
        <v>89</v>
      </c>
      <c r="AY2138" s="17" t="s">
        <v>156</v>
      </c>
      <c r="BE2138" s="150">
        <f>IF(N2138="základná",J2138,0)</f>
        <v>0</v>
      </c>
      <c r="BF2138" s="150">
        <f>IF(N2138="znížená",J2138,0)</f>
        <v>0</v>
      </c>
      <c r="BG2138" s="150">
        <f>IF(N2138="zákl. prenesená",J2138,0)</f>
        <v>0</v>
      </c>
      <c r="BH2138" s="150">
        <f>IF(N2138="zníž. prenesená",J2138,0)</f>
        <v>0</v>
      </c>
      <c r="BI2138" s="150">
        <f>IF(N2138="nulová",J2138,0)</f>
        <v>0</v>
      </c>
      <c r="BJ2138" s="17" t="s">
        <v>89</v>
      </c>
      <c r="BK2138" s="150">
        <f>ROUND(I2138*H2138,2)</f>
        <v>0</v>
      </c>
      <c r="BL2138" s="17" t="s">
        <v>403</v>
      </c>
      <c r="BM2138" s="149" t="s">
        <v>3552</v>
      </c>
    </row>
    <row r="2139" spans="2:65" s="11" customFormat="1">
      <c r="B2139" s="151"/>
      <c r="D2139" s="152" t="s">
        <v>160</v>
      </c>
      <c r="E2139" s="153" t="s">
        <v>1</v>
      </c>
      <c r="F2139" s="154" t="s">
        <v>2924</v>
      </c>
      <c r="H2139" s="153" t="s">
        <v>1</v>
      </c>
      <c r="I2139" s="155"/>
      <c r="L2139" s="151"/>
      <c r="M2139" s="156"/>
      <c r="T2139" s="157"/>
      <c r="AT2139" s="153" t="s">
        <v>160</v>
      </c>
      <c r="AU2139" s="153" t="s">
        <v>89</v>
      </c>
      <c r="AV2139" s="11" t="s">
        <v>82</v>
      </c>
      <c r="AW2139" s="11" t="s">
        <v>31</v>
      </c>
      <c r="AX2139" s="11" t="s">
        <v>76</v>
      </c>
      <c r="AY2139" s="153" t="s">
        <v>156</v>
      </c>
    </row>
    <row r="2140" spans="2:65" s="11" customFormat="1">
      <c r="B2140" s="151"/>
      <c r="D2140" s="152" t="s">
        <v>160</v>
      </c>
      <c r="E2140" s="153" t="s">
        <v>1</v>
      </c>
      <c r="F2140" s="154" t="s">
        <v>3553</v>
      </c>
      <c r="H2140" s="153" t="s">
        <v>1</v>
      </c>
      <c r="I2140" s="155"/>
      <c r="L2140" s="151"/>
      <c r="M2140" s="156"/>
      <c r="T2140" s="157"/>
      <c r="AT2140" s="153" t="s">
        <v>160</v>
      </c>
      <c r="AU2140" s="153" t="s">
        <v>89</v>
      </c>
      <c r="AV2140" s="11" t="s">
        <v>82</v>
      </c>
      <c r="AW2140" s="11" t="s">
        <v>31</v>
      </c>
      <c r="AX2140" s="11" t="s">
        <v>76</v>
      </c>
      <c r="AY2140" s="153" t="s">
        <v>156</v>
      </c>
    </row>
    <row r="2141" spans="2:65" s="11" customFormat="1" ht="22.5">
      <c r="B2141" s="151"/>
      <c r="D2141" s="152" t="s">
        <v>160</v>
      </c>
      <c r="E2141" s="153" t="s">
        <v>1</v>
      </c>
      <c r="F2141" s="154" t="s">
        <v>3554</v>
      </c>
      <c r="H2141" s="153" t="s">
        <v>1</v>
      </c>
      <c r="I2141" s="155"/>
      <c r="L2141" s="151"/>
      <c r="M2141" s="156"/>
      <c r="T2141" s="157"/>
      <c r="AT2141" s="153" t="s">
        <v>160</v>
      </c>
      <c r="AU2141" s="153" t="s">
        <v>89</v>
      </c>
      <c r="AV2141" s="11" t="s">
        <v>82</v>
      </c>
      <c r="AW2141" s="11" t="s">
        <v>31</v>
      </c>
      <c r="AX2141" s="11" t="s">
        <v>76</v>
      </c>
      <c r="AY2141" s="153" t="s">
        <v>156</v>
      </c>
    </row>
    <row r="2142" spans="2:65" s="11" customFormat="1">
      <c r="B2142" s="151"/>
      <c r="D2142" s="152" t="s">
        <v>160</v>
      </c>
      <c r="E2142" s="153" t="s">
        <v>1</v>
      </c>
      <c r="F2142" s="154"/>
      <c r="H2142" s="153" t="s">
        <v>1</v>
      </c>
      <c r="I2142" s="155"/>
      <c r="L2142" s="151"/>
      <c r="M2142" s="156"/>
      <c r="T2142" s="157"/>
      <c r="AT2142" s="153" t="s">
        <v>160</v>
      </c>
      <c r="AU2142" s="153" t="s">
        <v>89</v>
      </c>
      <c r="AV2142" s="11" t="s">
        <v>82</v>
      </c>
      <c r="AW2142" s="11" t="s">
        <v>31</v>
      </c>
      <c r="AX2142" s="11" t="s">
        <v>76</v>
      </c>
      <c r="AY2142" s="153" t="s">
        <v>156</v>
      </c>
    </row>
    <row r="2143" spans="2:65" s="11" customFormat="1">
      <c r="B2143" s="151"/>
      <c r="D2143" s="152" t="s">
        <v>160</v>
      </c>
      <c r="E2143" s="153" t="s">
        <v>1</v>
      </c>
      <c r="F2143" s="154"/>
      <c r="H2143" s="153" t="s">
        <v>1</v>
      </c>
      <c r="I2143" s="155"/>
      <c r="L2143" s="151"/>
      <c r="M2143" s="156"/>
      <c r="T2143" s="157"/>
      <c r="AT2143" s="153" t="s">
        <v>160</v>
      </c>
      <c r="AU2143" s="153" t="s">
        <v>89</v>
      </c>
      <c r="AV2143" s="11" t="s">
        <v>82</v>
      </c>
      <c r="AW2143" s="11" t="s">
        <v>31</v>
      </c>
      <c r="AX2143" s="11" t="s">
        <v>76</v>
      </c>
      <c r="AY2143" s="153" t="s">
        <v>156</v>
      </c>
    </row>
    <row r="2144" spans="2:65" s="12" customFormat="1">
      <c r="B2144" s="158"/>
      <c r="D2144" s="152" t="s">
        <v>160</v>
      </c>
      <c r="E2144" s="159" t="s">
        <v>1</v>
      </c>
      <c r="F2144" s="160" t="s">
        <v>645</v>
      </c>
      <c r="H2144" s="161">
        <v>0</v>
      </c>
      <c r="I2144" s="162"/>
      <c r="L2144" s="158"/>
      <c r="M2144" s="163"/>
      <c r="T2144" s="164"/>
      <c r="AT2144" s="159" t="s">
        <v>160</v>
      </c>
      <c r="AU2144" s="159" t="s">
        <v>89</v>
      </c>
      <c r="AV2144" s="12" t="s">
        <v>89</v>
      </c>
      <c r="AW2144" s="12" t="s">
        <v>31</v>
      </c>
      <c r="AX2144" s="12" t="s">
        <v>76</v>
      </c>
      <c r="AY2144" s="159" t="s">
        <v>156</v>
      </c>
    </row>
    <row r="2145" spans="2:65" s="15" customFormat="1">
      <c r="B2145" s="193"/>
      <c r="D2145" s="152" t="s">
        <v>160</v>
      </c>
      <c r="E2145" s="194" t="s">
        <v>1</v>
      </c>
      <c r="F2145" s="195" t="s">
        <v>278</v>
      </c>
      <c r="H2145" s="196">
        <v>0</v>
      </c>
      <c r="I2145" s="197"/>
      <c r="L2145" s="193"/>
      <c r="M2145" s="198"/>
      <c r="T2145" s="199"/>
      <c r="AT2145" s="194" t="s">
        <v>160</v>
      </c>
      <c r="AU2145" s="194" t="s">
        <v>89</v>
      </c>
      <c r="AV2145" s="15" t="s">
        <v>163</v>
      </c>
      <c r="AW2145" s="15" t="s">
        <v>31</v>
      </c>
      <c r="AX2145" s="15" t="s">
        <v>76</v>
      </c>
      <c r="AY2145" s="194" t="s">
        <v>156</v>
      </c>
    </row>
    <row r="2146" spans="2:65" s="12" customFormat="1">
      <c r="B2146" s="158"/>
      <c r="D2146" s="152" t="s">
        <v>160</v>
      </c>
      <c r="E2146" s="159" t="s">
        <v>1</v>
      </c>
      <c r="F2146" s="160" t="s">
        <v>1899</v>
      </c>
      <c r="H2146" s="161">
        <v>93.83</v>
      </c>
      <c r="I2146" s="162"/>
      <c r="L2146" s="158"/>
      <c r="M2146" s="163"/>
      <c r="T2146" s="164"/>
      <c r="AT2146" s="159" t="s">
        <v>160</v>
      </c>
      <c r="AU2146" s="159" t="s">
        <v>89</v>
      </c>
      <c r="AV2146" s="12" t="s">
        <v>89</v>
      </c>
      <c r="AW2146" s="12" t="s">
        <v>31</v>
      </c>
      <c r="AX2146" s="12" t="s">
        <v>76</v>
      </c>
      <c r="AY2146" s="159" t="s">
        <v>156</v>
      </c>
    </row>
    <row r="2147" spans="2:65" s="15" customFormat="1">
      <c r="B2147" s="193"/>
      <c r="D2147" s="152" t="s">
        <v>160</v>
      </c>
      <c r="E2147" s="194" t="s">
        <v>1</v>
      </c>
      <c r="F2147" s="195" t="s">
        <v>278</v>
      </c>
      <c r="H2147" s="196">
        <v>93.83</v>
      </c>
      <c r="I2147" s="197"/>
      <c r="L2147" s="193"/>
      <c r="M2147" s="198"/>
      <c r="T2147" s="199"/>
      <c r="AT2147" s="194" t="s">
        <v>160</v>
      </c>
      <c r="AU2147" s="194" t="s">
        <v>89</v>
      </c>
      <c r="AV2147" s="15" t="s">
        <v>163</v>
      </c>
      <c r="AW2147" s="15" t="s">
        <v>31</v>
      </c>
      <c r="AX2147" s="15" t="s">
        <v>76</v>
      </c>
      <c r="AY2147" s="194" t="s">
        <v>156</v>
      </c>
    </row>
    <row r="2148" spans="2:65" s="12" customFormat="1">
      <c r="B2148" s="158"/>
      <c r="D2148" s="152" t="s">
        <v>160</v>
      </c>
      <c r="E2148" s="159" t="s">
        <v>1</v>
      </c>
      <c r="F2148" s="160" t="s">
        <v>1926</v>
      </c>
      <c r="H2148" s="161">
        <v>125.9</v>
      </c>
      <c r="I2148" s="162"/>
      <c r="L2148" s="158"/>
      <c r="M2148" s="163"/>
      <c r="T2148" s="164"/>
      <c r="AT2148" s="159" t="s">
        <v>160</v>
      </c>
      <c r="AU2148" s="159" t="s">
        <v>89</v>
      </c>
      <c r="AV2148" s="12" t="s">
        <v>89</v>
      </c>
      <c r="AW2148" s="12" t="s">
        <v>31</v>
      </c>
      <c r="AX2148" s="12" t="s">
        <v>76</v>
      </c>
      <c r="AY2148" s="159" t="s">
        <v>156</v>
      </c>
    </row>
    <row r="2149" spans="2:65" s="15" customFormat="1">
      <c r="B2149" s="193"/>
      <c r="D2149" s="152" t="s">
        <v>160</v>
      </c>
      <c r="E2149" s="194" t="s">
        <v>1</v>
      </c>
      <c r="F2149" s="195" t="s">
        <v>278</v>
      </c>
      <c r="H2149" s="196">
        <v>125.9</v>
      </c>
      <c r="I2149" s="197"/>
      <c r="L2149" s="193"/>
      <c r="M2149" s="198"/>
      <c r="T2149" s="199"/>
      <c r="AT2149" s="194" t="s">
        <v>160</v>
      </c>
      <c r="AU2149" s="194" t="s">
        <v>89</v>
      </c>
      <c r="AV2149" s="15" t="s">
        <v>163</v>
      </c>
      <c r="AW2149" s="15" t="s">
        <v>31</v>
      </c>
      <c r="AX2149" s="15" t="s">
        <v>76</v>
      </c>
      <c r="AY2149" s="194" t="s">
        <v>156</v>
      </c>
    </row>
    <row r="2150" spans="2:65" s="13" customFormat="1">
      <c r="B2150" s="165"/>
      <c r="D2150" s="152" t="s">
        <v>160</v>
      </c>
      <c r="E2150" s="166" t="s">
        <v>1</v>
      </c>
      <c r="F2150" s="167" t="s">
        <v>161</v>
      </c>
      <c r="H2150" s="168">
        <v>219.73000000000002</v>
      </c>
      <c r="I2150" s="169"/>
      <c r="L2150" s="165"/>
      <c r="M2150" s="170"/>
      <c r="T2150" s="171"/>
      <c r="AT2150" s="166" t="s">
        <v>160</v>
      </c>
      <c r="AU2150" s="166" t="s">
        <v>89</v>
      </c>
      <c r="AV2150" s="13" t="s">
        <v>155</v>
      </c>
      <c r="AW2150" s="13" t="s">
        <v>31</v>
      </c>
      <c r="AX2150" s="13" t="s">
        <v>82</v>
      </c>
      <c r="AY2150" s="166" t="s">
        <v>156</v>
      </c>
    </row>
    <row r="2151" spans="2:65" s="1" customFormat="1" ht="37.9" customHeight="1">
      <c r="B2151" s="136"/>
      <c r="C2151" s="137" t="s">
        <v>3555</v>
      </c>
      <c r="D2151" s="137" t="s">
        <v>157</v>
      </c>
      <c r="E2151" s="138" t="s">
        <v>3556</v>
      </c>
      <c r="F2151" s="139" t="s">
        <v>3557</v>
      </c>
      <c r="G2151" s="140" t="s">
        <v>178</v>
      </c>
      <c r="H2151" s="141">
        <v>382</v>
      </c>
      <c r="I2151" s="142"/>
      <c r="J2151" s="143">
        <v>0</v>
      </c>
      <c r="K2151" s="144"/>
      <c r="L2151" s="32"/>
      <c r="M2151" s="145" t="s">
        <v>1</v>
      </c>
      <c r="N2151" s="146" t="s">
        <v>42</v>
      </c>
      <c r="P2151" s="147">
        <f>O2151*H2151</f>
        <v>0</v>
      </c>
      <c r="Q2151" s="147">
        <v>3.3E-4</v>
      </c>
      <c r="R2151" s="147">
        <f>Q2151*H2151</f>
        <v>0.12606000000000001</v>
      </c>
      <c r="S2151" s="147">
        <v>0</v>
      </c>
      <c r="T2151" s="148">
        <f>S2151*H2151</f>
        <v>0</v>
      </c>
      <c r="AR2151" s="149" t="s">
        <v>403</v>
      </c>
      <c r="AT2151" s="149" t="s">
        <v>157</v>
      </c>
      <c r="AU2151" s="149" t="s">
        <v>89</v>
      </c>
      <c r="AY2151" s="17" t="s">
        <v>156</v>
      </c>
      <c r="BE2151" s="150">
        <f>IF(N2151="základná",J2151,0)</f>
        <v>0</v>
      </c>
      <c r="BF2151" s="150">
        <f>IF(N2151="znížená",J2151,0)</f>
        <v>0</v>
      </c>
      <c r="BG2151" s="150">
        <f>IF(N2151="zákl. prenesená",J2151,0)</f>
        <v>0</v>
      </c>
      <c r="BH2151" s="150">
        <f>IF(N2151="zníž. prenesená",J2151,0)</f>
        <v>0</v>
      </c>
      <c r="BI2151" s="150">
        <f>IF(N2151="nulová",J2151,0)</f>
        <v>0</v>
      </c>
      <c r="BJ2151" s="17" t="s">
        <v>89</v>
      </c>
      <c r="BK2151" s="150">
        <f>ROUND(I2151*H2151,2)</f>
        <v>0</v>
      </c>
      <c r="BL2151" s="17" t="s">
        <v>403</v>
      </c>
      <c r="BM2151" s="149" t="s">
        <v>3558</v>
      </c>
    </row>
    <row r="2152" spans="2:65" s="11" customFormat="1">
      <c r="B2152" s="151"/>
      <c r="D2152" s="152" t="s">
        <v>160</v>
      </c>
      <c r="E2152" s="153" t="s">
        <v>1</v>
      </c>
      <c r="F2152" s="154" t="s">
        <v>3559</v>
      </c>
      <c r="H2152" s="153" t="s">
        <v>1</v>
      </c>
      <c r="I2152" s="155"/>
      <c r="L2152" s="151"/>
      <c r="M2152" s="156"/>
      <c r="T2152" s="157"/>
      <c r="AT2152" s="153" t="s">
        <v>160</v>
      </c>
      <c r="AU2152" s="153" t="s">
        <v>89</v>
      </c>
      <c r="AV2152" s="11" t="s">
        <v>82</v>
      </c>
      <c r="AW2152" s="11" t="s">
        <v>31</v>
      </c>
      <c r="AX2152" s="11" t="s">
        <v>76</v>
      </c>
      <c r="AY2152" s="153" t="s">
        <v>156</v>
      </c>
    </row>
    <row r="2153" spans="2:65" s="11" customFormat="1">
      <c r="B2153" s="151"/>
      <c r="D2153" s="152" t="s">
        <v>160</v>
      </c>
      <c r="E2153" s="153" t="s">
        <v>1</v>
      </c>
      <c r="F2153" s="154" t="s">
        <v>3560</v>
      </c>
      <c r="H2153" s="153" t="s">
        <v>1</v>
      </c>
      <c r="I2153" s="155"/>
      <c r="L2153" s="151"/>
      <c r="M2153" s="156"/>
      <c r="T2153" s="157"/>
      <c r="AT2153" s="153" t="s">
        <v>160</v>
      </c>
      <c r="AU2153" s="153" t="s">
        <v>89</v>
      </c>
      <c r="AV2153" s="11" t="s">
        <v>82</v>
      </c>
      <c r="AW2153" s="11" t="s">
        <v>31</v>
      </c>
      <c r="AX2153" s="11" t="s">
        <v>76</v>
      </c>
      <c r="AY2153" s="153" t="s">
        <v>156</v>
      </c>
    </row>
    <row r="2154" spans="2:65" s="11" customFormat="1">
      <c r="B2154" s="151"/>
      <c r="D2154" s="152" t="s">
        <v>160</v>
      </c>
      <c r="E2154" s="153" t="s">
        <v>1</v>
      </c>
      <c r="F2154" s="154" t="s">
        <v>3561</v>
      </c>
      <c r="H2154" s="153" t="s">
        <v>1</v>
      </c>
      <c r="I2154" s="155"/>
      <c r="L2154" s="151"/>
      <c r="M2154" s="156"/>
      <c r="T2154" s="157"/>
      <c r="AT2154" s="153" t="s">
        <v>160</v>
      </c>
      <c r="AU2154" s="153" t="s">
        <v>89</v>
      </c>
      <c r="AV2154" s="11" t="s">
        <v>82</v>
      </c>
      <c r="AW2154" s="11" t="s">
        <v>31</v>
      </c>
      <c r="AX2154" s="11" t="s">
        <v>76</v>
      </c>
      <c r="AY2154" s="153" t="s">
        <v>156</v>
      </c>
    </row>
    <row r="2155" spans="2:65" s="11" customFormat="1">
      <c r="B2155" s="151"/>
      <c r="D2155" s="152" t="s">
        <v>160</v>
      </c>
      <c r="E2155" s="153" t="s">
        <v>1</v>
      </c>
      <c r="F2155" s="154" t="s">
        <v>3562</v>
      </c>
      <c r="H2155" s="153" t="s">
        <v>1</v>
      </c>
      <c r="I2155" s="155"/>
      <c r="L2155" s="151"/>
      <c r="M2155" s="156"/>
      <c r="T2155" s="157"/>
      <c r="AT2155" s="153" t="s">
        <v>160</v>
      </c>
      <c r="AU2155" s="153" t="s">
        <v>89</v>
      </c>
      <c r="AV2155" s="11" t="s">
        <v>82</v>
      </c>
      <c r="AW2155" s="11" t="s">
        <v>31</v>
      </c>
      <c r="AX2155" s="11" t="s">
        <v>76</v>
      </c>
      <c r="AY2155" s="153" t="s">
        <v>156</v>
      </c>
    </row>
    <row r="2156" spans="2:65" s="11" customFormat="1">
      <c r="B2156" s="151"/>
      <c r="D2156" s="152" t="s">
        <v>160</v>
      </c>
      <c r="E2156" s="153" t="s">
        <v>1</v>
      </c>
      <c r="F2156" s="154" t="s">
        <v>3563</v>
      </c>
      <c r="H2156" s="153" t="s">
        <v>1</v>
      </c>
      <c r="I2156" s="155"/>
      <c r="L2156" s="151"/>
      <c r="M2156" s="156"/>
      <c r="T2156" s="157"/>
      <c r="AT2156" s="153" t="s">
        <v>160</v>
      </c>
      <c r="AU2156" s="153" t="s">
        <v>89</v>
      </c>
      <c r="AV2156" s="11" t="s">
        <v>82</v>
      </c>
      <c r="AW2156" s="11" t="s">
        <v>31</v>
      </c>
      <c r="AX2156" s="11" t="s">
        <v>76</v>
      </c>
      <c r="AY2156" s="153" t="s">
        <v>156</v>
      </c>
    </row>
    <row r="2157" spans="2:65" s="11" customFormat="1">
      <c r="B2157" s="151"/>
      <c r="D2157" s="152" t="s">
        <v>160</v>
      </c>
      <c r="E2157" s="153" t="s">
        <v>1</v>
      </c>
      <c r="F2157" s="154" t="s">
        <v>3564</v>
      </c>
      <c r="H2157" s="153" t="s">
        <v>1</v>
      </c>
      <c r="I2157" s="155"/>
      <c r="L2157" s="151"/>
      <c r="M2157" s="156"/>
      <c r="T2157" s="157"/>
      <c r="AT2157" s="153" t="s">
        <v>160</v>
      </c>
      <c r="AU2157" s="153" t="s">
        <v>89</v>
      </c>
      <c r="AV2157" s="11" t="s">
        <v>82</v>
      </c>
      <c r="AW2157" s="11" t="s">
        <v>31</v>
      </c>
      <c r="AX2157" s="11" t="s">
        <v>76</v>
      </c>
      <c r="AY2157" s="153" t="s">
        <v>156</v>
      </c>
    </row>
    <row r="2158" spans="2:65" s="11" customFormat="1">
      <c r="B2158" s="151"/>
      <c r="D2158" s="152" t="s">
        <v>160</v>
      </c>
      <c r="E2158" s="153" t="s">
        <v>1</v>
      </c>
      <c r="F2158" s="154" t="s">
        <v>454</v>
      </c>
      <c r="H2158" s="153" t="s">
        <v>1</v>
      </c>
      <c r="I2158" s="155"/>
      <c r="L2158" s="151"/>
      <c r="M2158" s="156"/>
      <c r="T2158" s="157"/>
      <c r="AT2158" s="153" t="s">
        <v>160</v>
      </c>
      <c r="AU2158" s="153" t="s">
        <v>89</v>
      </c>
      <c r="AV2158" s="11" t="s">
        <v>82</v>
      </c>
      <c r="AW2158" s="11" t="s">
        <v>31</v>
      </c>
      <c r="AX2158" s="11" t="s">
        <v>76</v>
      </c>
      <c r="AY2158" s="153" t="s">
        <v>156</v>
      </c>
    </row>
    <row r="2159" spans="2:65" s="12" customFormat="1">
      <c r="B2159" s="158"/>
      <c r="D2159" s="152" t="s">
        <v>160</v>
      </c>
      <c r="E2159" s="159" t="s">
        <v>1</v>
      </c>
      <c r="F2159" s="160" t="s">
        <v>3565</v>
      </c>
      <c r="H2159" s="161">
        <v>10.4</v>
      </c>
      <c r="I2159" s="162"/>
      <c r="L2159" s="158"/>
      <c r="M2159" s="163"/>
      <c r="T2159" s="164"/>
      <c r="AT2159" s="159" t="s">
        <v>160</v>
      </c>
      <c r="AU2159" s="159" t="s">
        <v>89</v>
      </c>
      <c r="AV2159" s="12" t="s">
        <v>89</v>
      </c>
      <c r="AW2159" s="12" t="s">
        <v>31</v>
      </c>
      <c r="AX2159" s="12" t="s">
        <v>76</v>
      </c>
      <c r="AY2159" s="159" t="s">
        <v>156</v>
      </c>
    </row>
    <row r="2160" spans="2:65" s="12" customFormat="1">
      <c r="B2160" s="158"/>
      <c r="D2160" s="152" t="s">
        <v>160</v>
      </c>
      <c r="E2160" s="159" t="s">
        <v>1</v>
      </c>
      <c r="F2160" s="160" t="s">
        <v>532</v>
      </c>
      <c r="H2160" s="161">
        <v>-1.8</v>
      </c>
      <c r="I2160" s="162"/>
      <c r="L2160" s="158"/>
      <c r="M2160" s="163"/>
      <c r="T2160" s="164"/>
      <c r="AT2160" s="159" t="s">
        <v>160</v>
      </c>
      <c r="AU2160" s="159" t="s">
        <v>89</v>
      </c>
      <c r="AV2160" s="12" t="s">
        <v>89</v>
      </c>
      <c r="AW2160" s="12" t="s">
        <v>31</v>
      </c>
      <c r="AX2160" s="12" t="s">
        <v>76</v>
      </c>
      <c r="AY2160" s="159" t="s">
        <v>156</v>
      </c>
    </row>
    <row r="2161" spans="2:51" s="12" customFormat="1">
      <c r="B2161" s="158"/>
      <c r="D2161" s="152" t="s">
        <v>160</v>
      </c>
      <c r="E2161" s="159" t="s">
        <v>1</v>
      </c>
      <c r="F2161" s="160" t="s">
        <v>3566</v>
      </c>
      <c r="H2161" s="161">
        <v>9.75</v>
      </c>
      <c r="I2161" s="162"/>
      <c r="L2161" s="158"/>
      <c r="M2161" s="163"/>
      <c r="T2161" s="164"/>
      <c r="AT2161" s="159" t="s">
        <v>160</v>
      </c>
      <c r="AU2161" s="159" t="s">
        <v>89</v>
      </c>
      <c r="AV2161" s="12" t="s">
        <v>89</v>
      </c>
      <c r="AW2161" s="12" t="s">
        <v>31</v>
      </c>
      <c r="AX2161" s="12" t="s">
        <v>76</v>
      </c>
      <c r="AY2161" s="159" t="s">
        <v>156</v>
      </c>
    </row>
    <row r="2162" spans="2:51" s="12" customFormat="1">
      <c r="B2162" s="158"/>
      <c r="D2162" s="152" t="s">
        <v>160</v>
      </c>
      <c r="E2162" s="159" t="s">
        <v>1</v>
      </c>
      <c r="F2162" s="160" t="s">
        <v>532</v>
      </c>
      <c r="H2162" s="161">
        <v>-1.8</v>
      </c>
      <c r="I2162" s="162"/>
      <c r="L2162" s="158"/>
      <c r="M2162" s="163"/>
      <c r="T2162" s="164"/>
      <c r="AT2162" s="159" t="s">
        <v>160</v>
      </c>
      <c r="AU2162" s="159" t="s">
        <v>89</v>
      </c>
      <c r="AV2162" s="12" t="s">
        <v>89</v>
      </c>
      <c r="AW2162" s="12" t="s">
        <v>31</v>
      </c>
      <c r="AX2162" s="12" t="s">
        <v>76</v>
      </c>
      <c r="AY2162" s="159" t="s">
        <v>156</v>
      </c>
    </row>
    <row r="2163" spans="2:51" s="12" customFormat="1">
      <c r="B2163" s="158"/>
      <c r="D2163" s="152" t="s">
        <v>160</v>
      </c>
      <c r="E2163" s="159" t="s">
        <v>1</v>
      </c>
      <c r="F2163" s="160" t="s">
        <v>3567</v>
      </c>
      <c r="H2163" s="161">
        <v>21.937999999999999</v>
      </c>
      <c r="I2163" s="162"/>
      <c r="L2163" s="158"/>
      <c r="M2163" s="163"/>
      <c r="T2163" s="164"/>
      <c r="AT2163" s="159" t="s">
        <v>160</v>
      </c>
      <c r="AU2163" s="159" t="s">
        <v>89</v>
      </c>
      <c r="AV2163" s="12" t="s">
        <v>89</v>
      </c>
      <c r="AW2163" s="12" t="s">
        <v>31</v>
      </c>
      <c r="AX2163" s="12" t="s">
        <v>76</v>
      </c>
      <c r="AY2163" s="159" t="s">
        <v>156</v>
      </c>
    </row>
    <row r="2164" spans="2:51" s="12" customFormat="1">
      <c r="B2164" s="158"/>
      <c r="D2164" s="152" t="s">
        <v>160</v>
      </c>
      <c r="E2164" s="159" t="s">
        <v>1</v>
      </c>
      <c r="F2164" s="160" t="s">
        <v>530</v>
      </c>
      <c r="H2164" s="161">
        <v>-3.2</v>
      </c>
      <c r="I2164" s="162"/>
      <c r="L2164" s="158"/>
      <c r="M2164" s="163"/>
      <c r="T2164" s="164"/>
      <c r="AT2164" s="159" t="s">
        <v>160</v>
      </c>
      <c r="AU2164" s="159" t="s">
        <v>89</v>
      </c>
      <c r="AV2164" s="12" t="s">
        <v>89</v>
      </c>
      <c r="AW2164" s="12" t="s">
        <v>31</v>
      </c>
      <c r="AX2164" s="12" t="s">
        <v>76</v>
      </c>
      <c r="AY2164" s="159" t="s">
        <v>156</v>
      </c>
    </row>
    <row r="2165" spans="2:51" s="12" customFormat="1">
      <c r="B2165" s="158"/>
      <c r="D2165" s="152" t="s">
        <v>160</v>
      </c>
      <c r="E2165" s="159" t="s">
        <v>1</v>
      </c>
      <c r="F2165" s="160" t="s">
        <v>471</v>
      </c>
      <c r="H2165" s="161">
        <v>-2.4</v>
      </c>
      <c r="I2165" s="162"/>
      <c r="L2165" s="158"/>
      <c r="M2165" s="163"/>
      <c r="T2165" s="164"/>
      <c r="AT2165" s="159" t="s">
        <v>160</v>
      </c>
      <c r="AU2165" s="159" t="s">
        <v>89</v>
      </c>
      <c r="AV2165" s="12" t="s">
        <v>89</v>
      </c>
      <c r="AW2165" s="12" t="s">
        <v>31</v>
      </c>
      <c r="AX2165" s="12" t="s">
        <v>76</v>
      </c>
      <c r="AY2165" s="159" t="s">
        <v>156</v>
      </c>
    </row>
    <row r="2166" spans="2:51" s="12" customFormat="1">
      <c r="B2166" s="158"/>
      <c r="D2166" s="152" t="s">
        <v>160</v>
      </c>
      <c r="E2166" s="159" t="s">
        <v>1</v>
      </c>
      <c r="F2166" s="160" t="s">
        <v>3568</v>
      </c>
      <c r="H2166" s="161">
        <v>10.074999999999999</v>
      </c>
      <c r="I2166" s="162"/>
      <c r="L2166" s="158"/>
      <c r="M2166" s="163"/>
      <c r="T2166" s="164"/>
      <c r="AT2166" s="159" t="s">
        <v>160</v>
      </c>
      <c r="AU2166" s="159" t="s">
        <v>89</v>
      </c>
      <c r="AV2166" s="12" t="s">
        <v>89</v>
      </c>
      <c r="AW2166" s="12" t="s">
        <v>31</v>
      </c>
      <c r="AX2166" s="12" t="s">
        <v>76</v>
      </c>
      <c r="AY2166" s="159" t="s">
        <v>156</v>
      </c>
    </row>
    <row r="2167" spans="2:51" s="12" customFormat="1">
      <c r="B2167" s="158"/>
      <c r="D2167" s="152" t="s">
        <v>160</v>
      </c>
      <c r="E2167" s="159" t="s">
        <v>1</v>
      </c>
      <c r="F2167" s="160" t="s">
        <v>473</v>
      </c>
      <c r="H2167" s="161">
        <v>-1.6</v>
      </c>
      <c r="I2167" s="162"/>
      <c r="L2167" s="158"/>
      <c r="M2167" s="163"/>
      <c r="T2167" s="164"/>
      <c r="AT2167" s="159" t="s">
        <v>160</v>
      </c>
      <c r="AU2167" s="159" t="s">
        <v>89</v>
      </c>
      <c r="AV2167" s="12" t="s">
        <v>89</v>
      </c>
      <c r="AW2167" s="12" t="s">
        <v>31</v>
      </c>
      <c r="AX2167" s="12" t="s">
        <v>76</v>
      </c>
      <c r="AY2167" s="159" t="s">
        <v>156</v>
      </c>
    </row>
    <row r="2168" spans="2:51" s="12" customFormat="1">
      <c r="B2168" s="158"/>
      <c r="D2168" s="152" t="s">
        <v>160</v>
      </c>
      <c r="E2168" s="159" t="s">
        <v>1</v>
      </c>
      <c r="F2168" s="160" t="s">
        <v>3569</v>
      </c>
      <c r="H2168" s="161">
        <v>10.074999999999999</v>
      </c>
      <c r="I2168" s="162"/>
      <c r="L2168" s="158"/>
      <c r="M2168" s="163"/>
      <c r="T2168" s="164"/>
      <c r="AT2168" s="159" t="s">
        <v>160</v>
      </c>
      <c r="AU2168" s="159" t="s">
        <v>89</v>
      </c>
      <c r="AV2168" s="12" t="s">
        <v>89</v>
      </c>
      <c r="AW2168" s="12" t="s">
        <v>31</v>
      </c>
      <c r="AX2168" s="12" t="s">
        <v>76</v>
      </c>
      <c r="AY2168" s="159" t="s">
        <v>156</v>
      </c>
    </row>
    <row r="2169" spans="2:51" s="12" customFormat="1">
      <c r="B2169" s="158"/>
      <c r="D2169" s="152" t="s">
        <v>160</v>
      </c>
      <c r="E2169" s="159" t="s">
        <v>1</v>
      </c>
      <c r="F2169" s="160" t="s">
        <v>473</v>
      </c>
      <c r="H2169" s="161">
        <v>-1.6</v>
      </c>
      <c r="I2169" s="162"/>
      <c r="L2169" s="158"/>
      <c r="M2169" s="163"/>
      <c r="T2169" s="164"/>
      <c r="AT2169" s="159" t="s">
        <v>160</v>
      </c>
      <c r="AU2169" s="159" t="s">
        <v>89</v>
      </c>
      <c r="AV2169" s="12" t="s">
        <v>89</v>
      </c>
      <c r="AW2169" s="12" t="s">
        <v>31</v>
      </c>
      <c r="AX2169" s="12" t="s">
        <v>76</v>
      </c>
      <c r="AY2169" s="159" t="s">
        <v>156</v>
      </c>
    </row>
    <row r="2170" spans="2:51" s="12" customFormat="1">
      <c r="B2170" s="158"/>
      <c r="D2170" s="152" t="s">
        <v>160</v>
      </c>
      <c r="E2170" s="159" t="s">
        <v>1</v>
      </c>
      <c r="F2170" s="160" t="s">
        <v>3570</v>
      </c>
      <c r="H2170" s="161">
        <v>21.937999999999999</v>
      </c>
      <c r="I2170" s="162"/>
      <c r="L2170" s="158"/>
      <c r="M2170" s="163"/>
      <c r="T2170" s="164"/>
      <c r="AT2170" s="159" t="s">
        <v>160</v>
      </c>
      <c r="AU2170" s="159" t="s">
        <v>89</v>
      </c>
      <c r="AV2170" s="12" t="s">
        <v>89</v>
      </c>
      <c r="AW2170" s="12" t="s">
        <v>31</v>
      </c>
      <c r="AX2170" s="12" t="s">
        <v>76</v>
      </c>
      <c r="AY2170" s="159" t="s">
        <v>156</v>
      </c>
    </row>
    <row r="2171" spans="2:51" s="12" customFormat="1">
      <c r="B2171" s="158"/>
      <c r="D2171" s="152" t="s">
        <v>160</v>
      </c>
      <c r="E2171" s="159" t="s">
        <v>1</v>
      </c>
      <c r="F2171" s="160" t="s">
        <v>471</v>
      </c>
      <c r="H2171" s="161">
        <v>-2.4</v>
      </c>
      <c r="I2171" s="162"/>
      <c r="L2171" s="158"/>
      <c r="M2171" s="163"/>
      <c r="T2171" s="164"/>
      <c r="AT2171" s="159" t="s">
        <v>160</v>
      </c>
      <c r="AU2171" s="159" t="s">
        <v>89</v>
      </c>
      <c r="AV2171" s="12" t="s">
        <v>89</v>
      </c>
      <c r="AW2171" s="12" t="s">
        <v>31</v>
      </c>
      <c r="AX2171" s="12" t="s">
        <v>76</v>
      </c>
      <c r="AY2171" s="159" t="s">
        <v>156</v>
      </c>
    </row>
    <row r="2172" spans="2:51" s="12" customFormat="1">
      <c r="B2172" s="158"/>
      <c r="D2172" s="152" t="s">
        <v>160</v>
      </c>
      <c r="E2172" s="159" t="s">
        <v>1</v>
      </c>
      <c r="F2172" s="160" t="s">
        <v>530</v>
      </c>
      <c r="H2172" s="161">
        <v>-3.2</v>
      </c>
      <c r="I2172" s="162"/>
      <c r="L2172" s="158"/>
      <c r="M2172" s="163"/>
      <c r="T2172" s="164"/>
      <c r="AT2172" s="159" t="s">
        <v>160</v>
      </c>
      <c r="AU2172" s="159" t="s">
        <v>89</v>
      </c>
      <c r="AV2172" s="12" t="s">
        <v>89</v>
      </c>
      <c r="AW2172" s="12" t="s">
        <v>31</v>
      </c>
      <c r="AX2172" s="12" t="s">
        <v>76</v>
      </c>
      <c r="AY2172" s="159" t="s">
        <v>156</v>
      </c>
    </row>
    <row r="2173" spans="2:51" s="12" customFormat="1">
      <c r="B2173" s="158"/>
      <c r="D2173" s="152" t="s">
        <v>160</v>
      </c>
      <c r="E2173" s="159" t="s">
        <v>1</v>
      </c>
      <c r="F2173" s="160" t="s">
        <v>3571</v>
      </c>
      <c r="H2173" s="161">
        <v>0.82399999999999995</v>
      </c>
      <c r="I2173" s="162"/>
      <c r="L2173" s="158"/>
      <c r="M2173" s="163"/>
      <c r="T2173" s="164"/>
      <c r="AT2173" s="159" t="s">
        <v>160</v>
      </c>
      <c r="AU2173" s="159" t="s">
        <v>89</v>
      </c>
      <c r="AV2173" s="12" t="s">
        <v>89</v>
      </c>
      <c r="AW2173" s="12" t="s">
        <v>31</v>
      </c>
      <c r="AX2173" s="12" t="s">
        <v>76</v>
      </c>
      <c r="AY2173" s="159" t="s">
        <v>156</v>
      </c>
    </row>
    <row r="2174" spans="2:51" s="15" customFormat="1">
      <c r="B2174" s="193"/>
      <c r="D2174" s="152" t="s">
        <v>160</v>
      </c>
      <c r="E2174" s="194" t="s">
        <v>1</v>
      </c>
      <c r="F2174" s="195" t="s">
        <v>2375</v>
      </c>
      <c r="H2174" s="196">
        <v>66.999999999999972</v>
      </c>
      <c r="I2174" s="197"/>
      <c r="L2174" s="193"/>
      <c r="M2174" s="198"/>
      <c r="T2174" s="199"/>
      <c r="AT2174" s="194" t="s">
        <v>160</v>
      </c>
      <c r="AU2174" s="194" t="s">
        <v>89</v>
      </c>
      <c r="AV2174" s="15" t="s">
        <v>163</v>
      </c>
      <c r="AW2174" s="15" t="s">
        <v>31</v>
      </c>
      <c r="AX2174" s="15" t="s">
        <v>76</v>
      </c>
      <c r="AY2174" s="194" t="s">
        <v>156</v>
      </c>
    </row>
    <row r="2175" spans="2:51" s="11" customFormat="1">
      <c r="B2175" s="151"/>
      <c r="D2175" s="152" t="s">
        <v>160</v>
      </c>
      <c r="E2175" s="153" t="s">
        <v>1</v>
      </c>
      <c r="F2175" s="154" t="s">
        <v>3572</v>
      </c>
      <c r="H2175" s="153" t="s">
        <v>1</v>
      </c>
      <c r="I2175" s="155"/>
      <c r="L2175" s="151"/>
      <c r="M2175" s="156"/>
      <c r="T2175" s="157"/>
      <c r="AT2175" s="153" t="s">
        <v>160</v>
      </c>
      <c r="AU2175" s="153" t="s">
        <v>89</v>
      </c>
      <c r="AV2175" s="11" t="s">
        <v>82</v>
      </c>
      <c r="AW2175" s="11" t="s">
        <v>31</v>
      </c>
      <c r="AX2175" s="11" t="s">
        <v>76</v>
      </c>
      <c r="AY2175" s="153" t="s">
        <v>156</v>
      </c>
    </row>
    <row r="2176" spans="2:51" s="12" customFormat="1">
      <c r="B2176" s="158"/>
      <c r="D2176" s="152" t="s">
        <v>160</v>
      </c>
      <c r="E2176" s="159" t="s">
        <v>1</v>
      </c>
      <c r="F2176" s="160" t="s">
        <v>3573</v>
      </c>
      <c r="H2176" s="161">
        <v>21.613</v>
      </c>
      <c r="I2176" s="162"/>
      <c r="L2176" s="158"/>
      <c r="M2176" s="163"/>
      <c r="T2176" s="164"/>
      <c r="AT2176" s="159" t="s">
        <v>160</v>
      </c>
      <c r="AU2176" s="159" t="s">
        <v>89</v>
      </c>
      <c r="AV2176" s="12" t="s">
        <v>89</v>
      </c>
      <c r="AW2176" s="12" t="s">
        <v>31</v>
      </c>
      <c r="AX2176" s="12" t="s">
        <v>76</v>
      </c>
      <c r="AY2176" s="159" t="s">
        <v>156</v>
      </c>
    </row>
    <row r="2177" spans="2:51" s="12" customFormat="1">
      <c r="B2177" s="158"/>
      <c r="D2177" s="152" t="s">
        <v>160</v>
      </c>
      <c r="E2177" s="159" t="s">
        <v>1</v>
      </c>
      <c r="F2177" s="160" t="s">
        <v>3574</v>
      </c>
      <c r="H2177" s="161">
        <v>35.831000000000003</v>
      </c>
      <c r="I2177" s="162"/>
      <c r="L2177" s="158"/>
      <c r="M2177" s="163"/>
      <c r="T2177" s="164"/>
      <c r="AT2177" s="159" t="s">
        <v>160</v>
      </c>
      <c r="AU2177" s="159" t="s">
        <v>89</v>
      </c>
      <c r="AV2177" s="12" t="s">
        <v>89</v>
      </c>
      <c r="AW2177" s="12" t="s">
        <v>31</v>
      </c>
      <c r="AX2177" s="12" t="s">
        <v>76</v>
      </c>
      <c r="AY2177" s="159" t="s">
        <v>156</v>
      </c>
    </row>
    <row r="2178" spans="2:51" s="12" customFormat="1">
      <c r="B2178" s="158"/>
      <c r="D2178" s="152" t="s">
        <v>160</v>
      </c>
      <c r="E2178" s="159" t="s">
        <v>1</v>
      </c>
      <c r="F2178" s="160" t="s">
        <v>473</v>
      </c>
      <c r="H2178" s="161">
        <v>-1.6</v>
      </c>
      <c r="I2178" s="162"/>
      <c r="L2178" s="158"/>
      <c r="M2178" s="163"/>
      <c r="T2178" s="164"/>
      <c r="AT2178" s="159" t="s">
        <v>160</v>
      </c>
      <c r="AU2178" s="159" t="s">
        <v>89</v>
      </c>
      <c r="AV2178" s="12" t="s">
        <v>89</v>
      </c>
      <c r="AW2178" s="12" t="s">
        <v>31</v>
      </c>
      <c r="AX2178" s="12" t="s">
        <v>76</v>
      </c>
      <c r="AY2178" s="159" t="s">
        <v>156</v>
      </c>
    </row>
    <row r="2179" spans="2:51" s="12" customFormat="1">
      <c r="B2179" s="158"/>
      <c r="D2179" s="152" t="s">
        <v>160</v>
      </c>
      <c r="E2179" s="159" t="s">
        <v>1</v>
      </c>
      <c r="F2179" s="160" t="s">
        <v>3575</v>
      </c>
      <c r="H2179" s="161">
        <v>23.725000000000001</v>
      </c>
      <c r="I2179" s="162"/>
      <c r="L2179" s="158"/>
      <c r="M2179" s="163"/>
      <c r="T2179" s="164"/>
      <c r="AT2179" s="159" t="s">
        <v>160</v>
      </c>
      <c r="AU2179" s="159" t="s">
        <v>89</v>
      </c>
      <c r="AV2179" s="12" t="s">
        <v>89</v>
      </c>
      <c r="AW2179" s="12" t="s">
        <v>31</v>
      </c>
      <c r="AX2179" s="12" t="s">
        <v>76</v>
      </c>
      <c r="AY2179" s="159" t="s">
        <v>156</v>
      </c>
    </row>
    <row r="2180" spans="2:51" s="12" customFormat="1">
      <c r="B2180" s="158"/>
      <c r="D2180" s="152" t="s">
        <v>160</v>
      </c>
      <c r="E2180" s="159" t="s">
        <v>1</v>
      </c>
      <c r="F2180" s="160" t="s">
        <v>473</v>
      </c>
      <c r="H2180" s="161">
        <v>-1.6</v>
      </c>
      <c r="I2180" s="162"/>
      <c r="L2180" s="158"/>
      <c r="M2180" s="163"/>
      <c r="T2180" s="164"/>
      <c r="AT2180" s="159" t="s">
        <v>160</v>
      </c>
      <c r="AU2180" s="159" t="s">
        <v>89</v>
      </c>
      <c r="AV2180" s="12" t="s">
        <v>89</v>
      </c>
      <c r="AW2180" s="12" t="s">
        <v>31</v>
      </c>
      <c r="AX2180" s="12" t="s">
        <v>76</v>
      </c>
      <c r="AY2180" s="159" t="s">
        <v>156</v>
      </c>
    </row>
    <row r="2181" spans="2:51" s="12" customFormat="1">
      <c r="B2181" s="158"/>
      <c r="D2181" s="152" t="s">
        <v>160</v>
      </c>
      <c r="E2181" s="159" t="s">
        <v>1</v>
      </c>
      <c r="F2181" s="160" t="s">
        <v>3576</v>
      </c>
      <c r="H2181" s="161">
        <v>21.774999999999999</v>
      </c>
      <c r="I2181" s="162"/>
      <c r="L2181" s="158"/>
      <c r="M2181" s="163"/>
      <c r="T2181" s="164"/>
      <c r="AT2181" s="159" t="s">
        <v>160</v>
      </c>
      <c r="AU2181" s="159" t="s">
        <v>89</v>
      </c>
      <c r="AV2181" s="12" t="s">
        <v>89</v>
      </c>
      <c r="AW2181" s="12" t="s">
        <v>31</v>
      </c>
      <c r="AX2181" s="12" t="s">
        <v>76</v>
      </c>
      <c r="AY2181" s="159" t="s">
        <v>156</v>
      </c>
    </row>
    <row r="2182" spans="2:51" s="12" customFormat="1">
      <c r="B2182" s="158"/>
      <c r="D2182" s="152" t="s">
        <v>160</v>
      </c>
      <c r="E2182" s="159" t="s">
        <v>1</v>
      </c>
      <c r="F2182" s="160" t="s">
        <v>3577</v>
      </c>
      <c r="H2182" s="161">
        <v>-5.6</v>
      </c>
      <c r="I2182" s="162"/>
      <c r="L2182" s="158"/>
      <c r="M2182" s="163"/>
      <c r="T2182" s="164"/>
      <c r="AT2182" s="159" t="s">
        <v>160</v>
      </c>
      <c r="AU2182" s="159" t="s">
        <v>89</v>
      </c>
      <c r="AV2182" s="12" t="s">
        <v>89</v>
      </c>
      <c r="AW2182" s="12" t="s">
        <v>31</v>
      </c>
      <c r="AX2182" s="12" t="s">
        <v>76</v>
      </c>
      <c r="AY2182" s="159" t="s">
        <v>156</v>
      </c>
    </row>
    <row r="2183" spans="2:51" s="12" customFormat="1">
      <c r="B2183" s="158"/>
      <c r="D2183" s="152" t="s">
        <v>160</v>
      </c>
      <c r="E2183" s="159" t="s">
        <v>1</v>
      </c>
      <c r="F2183" s="160" t="s">
        <v>3578</v>
      </c>
      <c r="H2183" s="161">
        <v>21.774999999999999</v>
      </c>
      <c r="I2183" s="162"/>
      <c r="L2183" s="158"/>
      <c r="M2183" s="163"/>
      <c r="T2183" s="164"/>
      <c r="AT2183" s="159" t="s">
        <v>160</v>
      </c>
      <c r="AU2183" s="159" t="s">
        <v>89</v>
      </c>
      <c r="AV2183" s="12" t="s">
        <v>89</v>
      </c>
      <c r="AW2183" s="12" t="s">
        <v>31</v>
      </c>
      <c r="AX2183" s="12" t="s">
        <v>76</v>
      </c>
      <c r="AY2183" s="159" t="s">
        <v>156</v>
      </c>
    </row>
    <row r="2184" spans="2:51" s="12" customFormat="1">
      <c r="B2184" s="158"/>
      <c r="D2184" s="152" t="s">
        <v>160</v>
      </c>
      <c r="E2184" s="159" t="s">
        <v>1</v>
      </c>
      <c r="F2184" s="160" t="s">
        <v>3577</v>
      </c>
      <c r="H2184" s="161">
        <v>-5.6</v>
      </c>
      <c r="I2184" s="162"/>
      <c r="L2184" s="158"/>
      <c r="M2184" s="163"/>
      <c r="T2184" s="164"/>
      <c r="AT2184" s="159" t="s">
        <v>160</v>
      </c>
      <c r="AU2184" s="159" t="s">
        <v>89</v>
      </c>
      <c r="AV2184" s="12" t="s">
        <v>89</v>
      </c>
      <c r="AW2184" s="12" t="s">
        <v>31</v>
      </c>
      <c r="AX2184" s="12" t="s">
        <v>76</v>
      </c>
      <c r="AY2184" s="159" t="s">
        <v>156</v>
      </c>
    </row>
    <row r="2185" spans="2:51" s="12" customFormat="1">
      <c r="B2185" s="158"/>
      <c r="D2185" s="152" t="s">
        <v>160</v>
      </c>
      <c r="E2185" s="159" t="s">
        <v>1</v>
      </c>
      <c r="F2185" s="160" t="s">
        <v>3579</v>
      </c>
      <c r="H2185" s="161">
        <v>21.530999999999999</v>
      </c>
      <c r="I2185" s="162"/>
      <c r="L2185" s="158"/>
      <c r="M2185" s="163"/>
      <c r="T2185" s="164"/>
      <c r="AT2185" s="159" t="s">
        <v>160</v>
      </c>
      <c r="AU2185" s="159" t="s">
        <v>89</v>
      </c>
      <c r="AV2185" s="12" t="s">
        <v>89</v>
      </c>
      <c r="AW2185" s="12" t="s">
        <v>31</v>
      </c>
      <c r="AX2185" s="12" t="s">
        <v>76</v>
      </c>
      <c r="AY2185" s="159" t="s">
        <v>156</v>
      </c>
    </row>
    <row r="2186" spans="2:51" s="12" customFormat="1">
      <c r="B2186" s="158"/>
      <c r="D2186" s="152" t="s">
        <v>160</v>
      </c>
      <c r="E2186" s="159" t="s">
        <v>1</v>
      </c>
      <c r="F2186" s="160" t="s">
        <v>473</v>
      </c>
      <c r="H2186" s="161">
        <v>-1.6</v>
      </c>
      <c r="I2186" s="162"/>
      <c r="L2186" s="158"/>
      <c r="M2186" s="163"/>
      <c r="T2186" s="164"/>
      <c r="AT2186" s="159" t="s">
        <v>160</v>
      </c>
      <c r="AU2186" s="159" t="s">
        <v>89</v>
      </c>
      <c r="AV2186" s="12" t="s">
        <v>89</v>
      </c>
      <c r="AW2186" s="12" t="s">
        <v>31</v>
      </c>
      <c r="AX2186" s="12" t="s">
        <v>76</v>
      </c>
      <c r="AY2186" s="159" t="s">
        <v>156</v>
      </c>
    </row>
    <row r="2187" spans="2:51" s="12" customFormat="1">
      <c r="B2187" s="158"/>
      <c r="D2187" s="152" t="s">
        <v>160</v>
      </c>
      <c r="E2187" s="159" t="s">
        <v>1</v>
      </c>
      <c r="F2187" s="160" t="s">
        <v>3580</v>
      </c>
      <c r="H2187" s="161">
        <v>23.725000000000001</v>
      </c>
      <c r="I2187" s="162"/>
      <c r="L2187" s="158"/>
      <c r="M2187" s="163"/>
      <c r="T2187" s="164"/>
      <c r="AT2187" s="159" t="s">
        <v>160</v>
      </c>
      <c r="AU2187" s="159" t="s">
        <v>89</v>
      </c>
      <c r="AV2187" s="12" t="s">
        <v>89</v>
      </c>
      <c r="AW2187" s="12" t="s">
        <v>31</v>
      </c>
      <c r="AX2187" s="12" t="s">
        <v>76</v>
      </c>
      <c r="AY2187" s="159" t="s">
        <v>156</v>
      </c>
    </row>
    <row r="2188" spans="2:51" s="12" customFormat="1">
      <c r="B2188" s="158"/>
      <c r="D2188" s="152" t="s">
        <v>160</v>
      </c>
      <c r="E2188" s="159" t="s">
        <v>1</v>
      </c>
      <c r="F2188" s="160" t="s">
        <v>473</v>
      </c>
      <c r="H2188" s="161">
        <v>-1.6</v>
      </c>
      <c r="I2188" s="162"/>
      <c r="L2188" s="158"/>
      <c r="M2188" s="163"/>
      <c r="T2188" s="164"/>
      <c r="AT2188" s="159" t="s">
        <v>160</v>
      </c>
      <c r="AU2188" s="159" t="s">
        <v>89</v>
      </c>
      <c r="AV2188" s="12" t="s">
        <v>89</v>
      </c>
      <c r="AW2188" s="12" t="s">
        <v>31</v>
      </c>
      <c r="AX2188" s="12" t="s">
        <v>76</v>
      </c>
      <c r="AY2188" s="159" t="s">
        <v>156</v>
      </c>
    </row>
    <row r="2189" spans="2:51" s="12" customFormat="1">
      <c r="B2189" s="158"/>
      <c r="D2189" s="152" t="s">
        <v>160</v>
      </c>
      <c r="E2189" s="159" t="s">
        <v>1</v>
      </c>
      <c r="F2189" s="160" t="s">
        <v>3581</v>
      </c>
      <c r="H2189" s="161">
        <v>9.5879999999999992</v>
      </c>
      <c r="I2189" s="162"/>
      <c r="L2189" s="158"/>
      <c r="M2189" s="163"/>
      <c r="T2189" s="164"/>
      <c r="AT2189" s="159" t="s">
        <v>160</v>
      </c>
      <c r="AU2189" s="159" t="s">
        <v>89</v>
      </c>
      <c r="AV2189" s="12" t="s">
        <v>89</v>
      </c>
      <c r="AW2189" s="12" t="s">
        <v>31</v>
      </c>
      <c r="AX2189" s="12" t="s">
        <v>76</v>
      </c>
      <c r="AY2189" s="159" t="s">
        <v>156</v>
      </c>
    </row>
    <row r="2190" spans="2:51" s="12" customFormat="1">
      <c r="B2190" s="158"/>
      <c r="D2190" s="152" t="s">
        <v>160</v>
      </c>
      <c r="E2190" s="159" t="s">
        <v>1</v>
      </c>
      <c r="F2190" s="160" t="s">
        <v>3582</v>
      </c>
      <c r="H2190" s="161">
        <v>3.6999999999999998E-2</v>
      </c>
      <c r="I2190" s="162"/>
      <c r="L2190" s="158"/>
      <c r="M2190" s="163"/>
      <c r="T2190" s="164"/>
      <c r="AT2190" s="159" t="s">
        <v>160</v>
      </c>
      <c r="AU2190" s="159" t="s">
        <v>89</v>
      </c>
      <c r="AV2190" s="12" t="s">
        <v>89</v>
      </c>
      <c r="AW2190" s="12" t="s">
        <v>31</v>
      </c>
      <c r="AX2190" s="12" t="s">
        <v>76</v>
      </c>
      <c r="AY2190" s="159" t="s">
        <v>156</v>
      </c>
    </row>
    <row r="2191" spans="2:51" s="15" customFormat="1">
      <c r="B2191" s="193"/>
      <c r="D2191" s="152" t="s">
        <v>160</v>
      </c>
      <c r="E2191" s="194" t="s">
        <v>1</v>
      </c>
      <c r="F2191" s="195" t="s">
        <v>3455</v>
      </c>
      <c r="H2191" s="196">
        <v>162.00000000000003</v>
      </c>
      <c r="I2191" s="197"/>
      <c r="L2191" s="193"/>
      <c r="M2191" s="198"/>
      <c r="T2191" s="199"/>
      <c r="AT2191" s="194" t="s">
        <v>160</v>
      </c>
      <c r="AU2191" s="194" t="s">
        <v>89</v>
      </c>
      <c r="AV2191" s="15" t="s">
        <v>163</v>
      </c>
      <c r="AW2191" s="15" t="s">
        <v>31</v>
      </c>
      <c r="AX2191" s="15" t="s">
        <v>76</v>
      </c>
      <c r="AY2191" s="194" t="s">
        <v>156</v>
      </c>
    </row>
    <row r="2192" spans="2:51" s="11" customFormat="1">
      <c r="B2192" s="151"/>
      <c r="D2192" s="152" t="s">
        <v>160</v>
      </c>
      <c r="E2192" s="153" t="s">
        <v>1</v>
      </c>
      <c r="F2192" s="154" t="s">
        <v>3572</v>
      </c>
      <c r="H2192" s="153" t="s">
        <v>1</v>
      </c>
      <c r="I2192" s="155"/>
      <c r="L2192" s="151"/>
      <c r="M2192" s="156"/>
      <c r="T2192" s="157"/>
      <c r="AT2192" s="153" t="s">
        <v>160</v>
      </c>
      <c r="AU2192" s="153" t="s">
        <v>89</v>
      </c>
      <c r="AV2192" s="11" t="s">
        <v>82</v>
      </c>
      <c r="AW2192" s="11" t="s">
        <v>31</v>
      </c>
      <c r="AX2192" s="11" t="s">
        <v>76</v>
      </c>
      <c r="AY2192" s="153" t="s">
        <v>156</v>
      </c>
    </row>
    <row r="2193" spans="2:51" s="12" customFormat="1">
      <c r="B2193" s="158"/>
      <c r="D2193" s="152" t="s">
        <v>160</v>
      </c>
      <c r="E2193" s="159" t="s">
        <v>1</v>
      </c>
      <c r="F2193" s="160" t="s">
        <v>3583</v>
      </c>
      <c r="H2193" s="161">
        <v>21.613</v>
      </c>
      <c r="I2193" s="162"/>
      <c r="L2193" s="158"/>
      <c r="M2193" s="163"/>
      <c r="T2193" s="164"/>
      <c r="AT2193" s="159" t="s">
        <v>160</v>
      </c>
      <c r="AU2193" s="159" t="s">
        <v>89</v>
      </c>
      <c r="AV2193" s="12" t="s">
        <v>89</v>
      </c>
      <c r="AW2193" s="12" t="s">
        <v>31</v>
      </c>
      <c r="AX2193" s="12" t="s">
        <v>76</v>
      </c>
      <c r="AY2193" s="159" t="s">
        <v>156</v>
      </c>
    </row>
    <row r="2194" spans="2:51" s="12" customFormat="1">
      <c r="B2194" s="158"/>
      <c r="D2194" s="152" t="s">
        <v>160</v>
      </c>
      <c r="E2194" s="159" t="s">
        <v>1</v>
      </c>
      <c r="F2194" s="160" t="s">
        <v>3584</v>
      </c>
      <c r="H2194" s="161">
        <v>35.831000000000003</v>
      </c>
      <c r="I2194" s="162"/>
      <c r="L2194" s="158"/>
      <c r="M2194" s="163"/>
      <c r="T2194" s="164"/>
      <c r="AT2194" s="159" t="s">
        <v>160</v>
      </c>
      <c r="AU2194" s="159" t="s">
        <v>89</v>
      </c>
      <c r="AV2194" s="12" t="s">
        <v>89</v>
      </c>
      <c r="AW2194" s="12" t="s">
        <v>31</v>
      </c>
      <c r="AX2194" s="12" t="s">
        <v>76</v>
      </c>
      <c r="AY2194" s="159" t="s">
        <v>156</v>
      </c>
    </row>
    <row r="2195" spans="2:51" s="12" customFormat="1">
      <c r="B2195" s="158"/>
      <c r="D2195" s="152" t="s">
        <v>160</v>
      </c>
      <c r="E2195" s="159" t="s">
        <v>1</v>
      </c>
      <c r="F2195" s="160" t="s">
        <v>473</v>
      </c>
      <c r="H2195" s="161">
        <v>-1.6</v>
      </c>
      <c r="I2195" s="162"/>
      <c r="L2195" s="158"/>
      <c r="M2195" s="163"/>
      <c r="T2195" s="164"/>
      <c r="AT2195" s="159" t="s">
        <v>160</v>
      </c>
      <c r="AU2195" s="159" t="s">
        <v>89</v>
      </c>
      <c r="AV2195" s="12" t="s">
        <v>89</v>
      </c>
      <c r="AW2195" s="12" t="s">
        <v>31</v>
      </c>
      <c r="AX2195" s="12" t="s">
        <v>76</v>
      </c>
      <c r="AY2195" s="159" t="s">
        <v>156</v>
      </c>
    </row>
    <row r="2196" spans="2:51" s="12" customFormat="1">
      <c r="B2196" s="158"/>
      <c r="D2196" s="152" t="s">
        <v>160</v>
      </c>
      <c r="E2196" s="159" t="s">
        <v>1</v>
      </c>
      <c r="F2196" s="160" t="s">
        <v>3585</v>
      </c>
      <c r="H2196" s="161">
        <v>23.725000000000001</v>
      </c>
      <c r="I2196" s="162"/>
      <c r="L2196" s="158"/>
      <c r="M2196" s="163"/>
      <c r="T2196" s="164"/>
      <c r="AT2196" s="159" t="s">
        <v>160</v>
      </c>
      <c r="AU2196" s="159" t="s">
        <v>89</v>
      </c>
      <c r="AV2196" s="12" t="s">
        <v>89</v>
      </c>
      <c r="AW2196" s="12" t="s">
        <v>31</v>
      </c>
      <c r="AX2196" s="12" t="s">
        <v>76</v>
      </c>
      <c r="AY2196" s="159" t="s">
        <v>156</v>
      </c>
    </row>
    <row r="2197" spans="2:51" s="12" customFormat="1">
      <c r="B2197" s="158"/>
      <c r="D2197" s="152" t="s">
        <v>160</v>
      </c>
      <c r="E2197" s="159" t="s">
        <v>1</v>
      </c>
      <c r="F2197" s="160" t="s">
        <v>473</v>
      </c>
      <c r="H2197" s="161">
        <v>-1.6</v>
      </c>
      <c r="I2197" s="162"/>
      <c r="L2197" s="158"/>
      <c r="M2197" s="163"/>
      <c r="T2197" s="164"/>
      <c r="AT2197" s="159" t="s">
        <v>160</v>
      </c>
      <c r="AU2197" s="159" t="s">
        <v>89</v>
      </c>
      <c r="AV2197" s="12" t="s">
        <v>89</v>
      </c>
      <c r="AW2197" s="12" t="s">
        <v>31</v>
      </c>
      <c r="AX2197" s="12" t="s">
        <v>76</v>
      </c>
      <c r="AY2197" s="159" t="s">
        <v>156</v>
      </c>
    </row>
    <row r="2198" spans="2:51" s="12" customFormat="1">
      <c r="B2198" s="158"/>
      <c r="D2198" s="152" t="s">
        <v>160</v>
      </c>
      <c r="E2198" s="159" t="s">
        <v>1</v>
      </c>
      <c r="F2198" s="160" t="s">
        <v>3586</v>
      </c>
      <c r="H2198" s="161">
        <v>21.774999999999999</v>
      </c>
      <c r="I2198" s="162"/>
      <c r="L2198" s="158"/>
      <c r="M2198" s="163"/>
      <c r="T2198" s="164"/>
      <c r="AT2198" s="159" t="s">
        <v>160</v>
      </c>
      <c r="AU2198" s="159" t="s">
        <v>89</v>
      </c>
      <c r="AV2198" s="12" t="s">
        <v>89</v>
      </c>
      <c r="AW2198" s="12" t="s">
        <v>31</v>
      </c>
      <c r="AX2198" s="12" t="s">
        <v>76</v>
      </c>
      <c r="AY2198" s="159" t="s">
        <v>156</v>
      </c>
    </row>
    <row r="2199" spans="2:51" s="12" customFormat="1">
      <c r="B2199" s="158"/>
      <c r="D2199" s="152" t="s">
        <v>160</v>
      </c>
      <c r="E2199" s="159" t="s">
        <v>1</v>
      </c>
      <c r="F2199" s="160" t="s">
        <v>3577</v>
      </c>
      <c r="H2199" s="161">
        <v>-5.6</v>
      </c>
      <c r="I2199" s="162"/>
      <c r="L2199" s="158"/>
      <c r="M2199" s="163"/>
      <c r="T2199" s="164"/>
      <c r="AT2199" s="159" t="s">
        <v>160</v>
      </c>
      <c r="AU2199" s="159" t="s">
        <v>89</v>
      </c>
      <c r="AV2199" s="12" t="s">
        <v>89</v>
      </c>
      <c r="AW2199" s="12" t="s">
        <v>31</v>
      </c>
      <c r="AX2199" s="12" t="s">
        <v>76</v>
      </c>
      <c r="AY2199" s="159" t="s">
        <v>156</v>
      </c>
    </row>
    <row r="2200" spans="2:51" s="12" customFormat="1">
      <c r="B2200" s="158"/>
      <c r="D2200" s="152" t="s">
        <v>160</v>
      </c>
      <c r="E2200" s="159" t="s">
        <v>1</v>
      </c>
      <c r="F2200" s="160" t="s">
        <v>3587</v>
      </c>
      <c r="H2200" s="161">
        <v>21.774999999999999</v>
      </c>
      <c r="I2200" s="162"/>
      <c r="L2200" s="158"/>
      <c r="M2200" s="163"/>
      <c r="T2200" s="164"/>
      <c r="AT2200" s="159" t="s">
        <v>160</v>
      </c>
      <c r="AU2200" s="159" t="s">
        <v>89</v>
      </c>
      <c r="AV2200" s="12" t="s">
        <v>89</v>
      </c>
      <c r="AW2200" s="12" t="s">
        <v>31</v>
      </c>
      <c r="AX2200" s="12" t="s">
        <v>76</v>
      </c>
      <c r="AY2200" s="159" t="s">
        <v>156</v>
      </c>
    </row>
    <row r="2201" spans="2:51" s="12" customFormat="1">
      <c r="B2201" s="158"/>
      <c r="D2201" s="152" t="s">
        <v>160</v>
      </c>
      <c r="E2201" s="159" t="s">
        <v>1</v>
      </c>
      <c r="F2201" s="160" t="s">
        <v>3577</v>
      </c>
      <c r="H2201" s="161">
        <v>-5.6</v>
      </c>
      <c r="I2201" s="162"/>
      <c r="L2201" s="158"/>
      <c r="M2201" s="163"/>
      <c r="T2201" s="164"/>
      <c r="AT2201" s="159" t="s">
        <v>160</v>
      </c>
      <c r="AU2201" s="159" t="s">
        <v>89</v>
      </c>
      <c r="AV2201" s="12" t="s">
        <v>89</v>
      </c>
      <c r="AW2201" s="12" t="s">
        <v>31</v>
      </c>
      <c r="AX2201" s="12" t="s">
        <v>76</v>
      </c>
      <c r="AY2201" s="159" t="s">
        <v>156</v>
      </c>
    </row>
    <row r="2202" spans="2:51" s="12" customFormat="1">
      <c r="B2202" s="158"/>
      <c r="D2202" s="152" t="s">
        <v>160</v>
      </c>
      <c r="E2202" s="159" t="s">
        <v>1</v>
      </c>
      <c r="F2202" s="160" t="s">
        <v>3588</v>
      </c>
      <c r="H2202" s="161">
        <v>21.530999999999999</v>
      </c>
      <c r="I2202" s="162"/>
      <c r="L2202" s="158"/>
      <c r="M2202" s="163"/>
      <c r="T2202" s="164"/>
      <c r="AT2202" s="159" t="s">
        <v>160</v>
      </c>
      <c r="AU2202" s="159" t="s">
        <v>89</v>
      </c>
      <c r="AV2202" s="12" t="s">
        <v>89</v>
      </c>
      <c r="AW2202" s="12" t="s">
        <v>31</v>
      </c>
      <c r="AX2202" s="12" t="s">
        <v>76</v>
      </c>
      <c r="AY2202" s="159" t="s">
        <v>156</v>
      </c>
    </row>
    <row r="2203" spans="2:51" s="12" customFormat="1">
      <c r="B2203" s="158"/>
      <c r="D2203" s="152" t="s">
        <v>160</v>
      </c>
      <c r="E2203" s="159" t="s">
        <v>1</v>
      </c>
      <c r="F2203" s="160" t="s">
        <v>473</v>
      </c>
      <c r="H2203" s="161">
        <v>-1.6</v>
      </c>
      <c r="I2203" s="162"/>
      <c r="L2203" s="158"/>
      <c r="M2203" s="163"/>
      <c r="T2203" s="164"/>
      <c r="AT2203" s="159" t="s">
        <v>160</v>
      </c>
      <c r="AU2203" s="159" t="s">
        <v>89</v>
      </c>
      <c r="AV2203" s="12" t="s">
        <v>89</v>
      </c>
      <c r="AW2203" s="12" t="s">
        <v>31</v>
      </c>
      <c r="AX2203" s="12" t="s">
        <v>76</v>
      </c>
      <c r="AY2203" s="159" t="s">
        <v>156</v>
      </c>
    </row>
    <row r="2204" spans="2:51" s="12" customFormat="1">
      <c r="B2204" s="158"/>
      <c r="D2204" s="152" t="s">
        <v>160</v>
      </c>
      <c r="E2204" s="159" t="s">
        <v>1</v>
      </c>
      <c r="F2204" s="160" t="s">
        <v>3589</v>
      </c>
      <c r="H2204" s="161">
        <v>23.725000000000001</v>
      </c>
      <c r="I2204" s="162"/>
      <c r="L2204" s="158"/>
      <c r="M2204" s="163"/>
      <c r="T2204" s="164"/>
      <c r="AT2204" s="159" t="s">
        <v>160</v>
      </c>
      <c r="AU2204" s="159" t="s">
        <v>89</v>
      </c>
      <c r="AV2204" s="12" t="s">
        <v>89</v>
      </c>
      <c r="AW2204" s="12" t="s">
        <v>31</v>
      </c>
      <c r="AX2204" s="12" t="s">
        <v>76</v>
      </c>
      <c r="AY2204" s="159" t="s">
        <v>156</v>
      </c>
    </row>
    <row r="2205" spans="2:51" s="12" customFormat="1">
      <c r="B2205" s="158"/>
      <c r="D2205" s="152" t="s">
        <v>160</v>
      </c>
      <c r="E2205" s="159" t="s">
        <v>1</v>
      </c>
      <c r="F2205" s="160" t="s">
        <v>473</v>
      </c>
      <c r="H2205" s="161">
        <v>-1.6</v>
      </c>
      <c r="I2205" s="162"/>
      <c r="L2205" s="158"/>
      <c r="M2205" s="163"/>
      <c r="T2205" s="164"/>
      <c r="AT2205" s="159" t="s">
        <v>160</v>
      </c>
      <c r="AU2205" s="159" t="s">
        <v>89</v>
      </c>
      <c r="AV2205" s="12" t="s">
        <v>89</v>
      </c>
      <c r="AW2205" s="12" t="s">
        <v>31</v>
      </c>
      <c r="AX2205" s="12" t="s">
        <v>76</v>
      </c>
      <c r="AY2205" s="159" t="s">
        <v>156</v>
      </c>
    </row>
    <row r="2206" spans="2:51" s="12" customFormat="1">
      <c r="B2206" s="158"/>
      <c r="D2206" s="152" t="s">
        <v>160</v>
      </c>
      <c r="E2206" s="159" t="s">
        <v>1</v>
      </c>
      <c r="F2206" s="160" t="s">
        <v>3590</v>
      </c>
      <c r="H2206" s="161">
        <v>0.625</v>
      </c>
      <c r="I2206" s="162"/>
      <c r="L2206" s="158"/>
      <c r="M2206" s="163"/>
      <c r="T2206" s="164"/>
      <c r="AT2206" s="159" t="s">
        <v>160</v>
      </c>
      <c r="AU2206" s="159" t="s">
        <v>89</v>
      </c>
      <c r="AV2206" s="12" t="s">
        <v>89</v>
      </c>
      <c r="AW2206" s="12" t="s">
        <v>31</v>
      </c>
      <c r="AX2206" s="12" t="s">
        <v>76</v>
      </c>
      <c r="AY2206" s="159" t="s">
        <v>156</v>
      </c>
    </row>
    <row r="2207" spans="2:51" s="15" customFormat="1">
      <c r="B2207" s="193"/>
      <c r="D2207" s="152" t="s">
        <v>160</v>
      </c>
      <c r="E2207" s="194" t="s">
        <v>1</v>
      </c>
      <c r="F2207" s="195" t="s">
        <v>3591</v>
      </c>
      <c r="H2207" s="196">
        <v>153.00000000000003</v>
      </c>
      <c r="I2207" s="197"/>
      <c r="L2207" s="193"/>
      <c r="M2207" s="198"/>
      <c r="T2207" s="199"/>
      <c r="AT2207" s="194" t="s">
        <v>160</v>
      </c>
      <c r="AU2207" s="194" t="s">
        <v>89</v>
      </c>
      <c r="AV2207" s="15" t="s">
        <v>163</v>
      </c>
      <c r="AW2207" s="15" t="s">
        <v>31</v>
      </c>
      <c r="AX2207" s="15" t="s">
        <v>76</v>
      </c>
      <c r="AY2207" s="194" t="s">
        <v>156</v>
      </c>
    </row>
    <row r="2208" spans="2:51" s="13" customFormat="1">
      <c r="B2208" s="165"/>
      <c r="D2208" s="152" t="s">
        <v>160</v>
      </c>
      <c r="E2208" s="166" t="s">
        <v>1951</v>
      </c>
      <c r="F2208" s="167" t="s">
        <v>161</v>
      </c>
      <c r="H2208" s="168">
        <v>381.99999999999989</v>
      </c>
      <c r="I2208" s="169"/>
      <c r="L2208" s="165"/>
      <c r="M2208" s="170"/>
      <c r="T2208" s="171"/>
      <c r="AT2208" s="166" t="s">
        <v>160</v>
      </c>
      <c r="AU2208" s="166" t="s">
        <v>89</v>
      </c>
      <c r="AV2208" s="13" t="s">
        <v>155</v>
      </c>
      <c r="AW2208" s="13" t="s">
        <v>31</v>
      </c>
      <c r="AX2208" s="13" t="s">
        <v>82</v>
      </c>
      <c r="AY2208" s="166" t="s">
        <v>156</v>
      </c>
    </row>
    <row r="2209" spans="2:65" s="1" customFormat="1" ht="44.25" customHeight="1">
      <c r="B2209" s="136"/>
      <c r="C2209" s="137" t="s">
        <v>3592</v>
      </c>
      <c r="D2209" s="137" t="s">
        <v>157</v>
      </c>
      <c r="E2209" s="138" t="s">
        <v>3593</v>
      </c>
      <c r="F2209" s="139" t="s">
        <v>3594</v>
      </c>
      <c r="G2209" s="140" t="s">
        <v>178</v>
      </c>
      <c r="H2209" s="141">
        <v>68</v>
      </c>
      <c r="I2209" s="142"/>
      <c r="J2209" s="143">
        <v>0</v>
      </c>
      <c r="K2209" s="144"/>
      <c r="L2209" s="32"/>
      <c r="M2209" s="145" t="s">
        <v>1</v>
      </c>
      <c r="N2209" s="146" t="s">
        <v>42</v>
      </c>
      <c r="P2209" s="147">
        <f>O2209*H2209</f>
        <v>0</v>
      </c>
      <c r="Q2209" s="147">
        <v>3.3E-4</v>
      </c>
      <c r="R2209" s="147">
        <f>Q2209*H2209</f>
        <v>2.2440000000000002E-2</v>
      </c>
      <c r="S2209" s="147">
        <v>0</v>
      </c>
      <c r="T2209" s="148">
        <f>S2209*H2209</f>
        <v>0</v>
      </c>
      <c r="AR2209" s="149" t="s">
        <v>403</v>
      </c>
      <c r="AT2209" s="149" t="s">
        <v>157</v>
      </c>
      <c r="AU2209" s="149" t="s">
        <v>89</v>
      </c>
      <c r="AY2209" s="17" t="s">
        <v>156</v>
      </c>
      <c r="BE2209" s="150">
        <f>IF(N2209="základná",J2209,0)</f>
        <v>0</v>
      </c>
      <c r="BF2209" s="150">
        <f>IF(N2209="znížená",J2209,0)</f>
        <v>0</v>
      </c>
      <c r="BG2209" s="150">
        <f>IF(N2209="zákl. prenesená",J2209,0)</f>
        <v>0</v>
      </c>
      <c r="BH2209" s="150">
        <f>IF(N2209="zníž. prenesená",J2209,0)</f>
        <v>0</v>
      </c>
      <c r="BI2209" s="150">
        <f>IF(N2209="nulová",J2209,0)</f>
        <v>0</v>
      </c>
      <c r="BJ2209" s="17" t="s">
        <v>89</v>
      </c>
      <c r="BK2209" s="150">
        <f>ROUND(I2209*H2209,2)</f>
        <v>0</v>
      </c>
      <c r="BL2209" s="17" t="s">
        <v>403</v>
      </c>
      <c r="BM2209" s="149" t="s">
        <v>3595</v>
      </c>
    </row>
    <row r="2210" spans="2:65" s="11" customFormat="1">
      <c r="B2210" s="151"/>
      <c r="D2210" s="152" t="s">
        <v>160</v>
      </c>
      <c r="E2210" s="153" t="s">
        <v>1</v>
      </c>
      <c r="F2210" s="154" t="s">
        <v>2565</v>
      </c>
      <c r="H2210" s="153" t="s">
        <v>1</v>
      </c>
      <c r="I2210" s="155"/>
      <c r="L2210" s="151"/>
      <c r="M2210" s="156"/>
      <c r="T2210" s="157"/>
      <c r="AT2210" s="153" t="s">
        <v>160</v>
      </c>
      <c r="AU2210" s="153" t="s">
        <v>89</v>
      </c>
      <c r="AV2210" s="11" t="s">
        <v>82</v>
      </c>
      <c r="AW2210" s="11" t="s">
        <v>31</v>
      </c>
      <c r="AX2210" s="11" t="s">
        <v>76</v>
      </c>
      <c r="AY2210" s="153" t="s">
        <v>156</v>
      </c>
    </row>
    <row r="2211" spans="2:65" s="11" customFormat="1">
      <c r="B2211" s="151"/>
      <c r="D2211" s="152" t="s">
        <v>160</v>
      </c>
      <c r="E2211" s="153" t="s">
        <v>1</v>
      </c>
      <c r="F2211" s="154" t="s">
        <v>3596</v>
      </c>
      <c r="H2211" s="153" t="s">
        <v>1</v>
      </c>
      <c r="I2211" s="155"/>
      <c r="L2211" s="151"/>
      <c r="M2211" s="156"/>
      <c r="T2211" s="157"/>
      <c r="AT2211" s="153" t="s">
        <v>160</v>
      </c>
      <c r="AU2211" s="153" t="s">
        <v>89</v>
      </c>
      <c r="AV2211" s="11" t="s">
        <v>82</v>
      </c>
      <c r="AW2211" s="11" t="s">
        <v>31</v>
      </c>
      <c r="AX2211" s="11" t="s">
        <v>76</v>
      </c>
      <c r="AY2211" s="153" t="s">
        <v>156</v>
      </c>
    </row>
    <row r="2212" spans="2:65" s="11" customFormat="1">
      <c r="B2212" s="151"/>
      <c r="D2212" s="152" t="s">
        <v>160</v>
      </c>
      <c r="E2212" s="153" t="s">
        <v>1</v>
      </c>
      <c r="F2212" s="154" t="s">
        <v>3597</v>
      </c>
      <c r="H2212" s="153" t="s">
        <v>1</v>
      </c>
      <c r="I2212" s="155"/>
      <c r="L2212" s="151"/>
      <c r="M2212" s="156"/>
      <c r="T2212" s="157"/>
      <c r="AT2212" s="153" t="s">
        <v>160</v>
      </c>
      <c r="AU2212" s="153" t="s">
        <v>89</v>
      </c>
      <c r="AV2212" s="11" t="s">
        <v>82</v>
      </c>
      <c r="AW2212" s="11" t="s">
        <v>31</v>
      </c>
      <c r="AX2212" s="11" t="s">
        <v>76</v>
      </c>
      <c r="AY2212" s="153" t="s">
        <v>156</v>
      </c>
    </row>
    <row r="2213" spans="2:65" s="11" customFormat="1">
      <c r="B2213" s="151"/>
      <c r="D2213" s="152" t="s">
        <v>160</v>
      </c>
      <c r="E2213" s="153" t="s">
        <v>1</v>
      </c>
      <c r="F2213" s="154" t="s">
        <v>3598</v>
      </c>
      <c r="H2213" s="153" t="s">
        <v>1</v>
      </c>
      <c r="I2213" s="155"/>
      <c r="L2213" s="151"/>
      <c r="M2213" s="156"/>
      <c r="T2213" s="157"/>
      <c r="AT2213" s="153" t="s">
        <v>160</v>
      </c>
      <c r="AU2213" s="153" t="s">
        <v>89</v>
      </c>
      <c r="AV2213" s="11" t="s">
        <v>82</v>
      </c>
      <c r="AW2213" s="11" t="s">
        <v>31</v>
      </c>
      <c r="AX2213" s="11" t="s">
        <v>76</v>
      </c>
      <c r="AY2213" s="153" t="s">
        <v>156</v>
      </c>
    </row>
    <row r="2214" spans="2:65" s="11" customFormat="1">
      <c r="B2214" s="151"/>
      <c r="D2214" s="152" t="s">
        <v>160</v>
      </c>
      <c r="E2214" s="153" t="s">
        <v>1</v>
      </c>
      <c r="F2214" s="154" t="s">
        <v>3599</v>
      </c>
      <c r="H2214" s="153" t="s">
        <v>1</v>
      </c>
      <c r="I2214" s="155"/>
      <c r="L2214" s="151"/>
      <c r="M2214" s="156"/>
      <c r="T2214" s="157"/>
      <c r="AT2214" s="153" t="s">
        <v>160</v>
      </c>
      <c r="AU2214" s="153" t="s">
        <v>89</v>
      </c>
      <c r="AV2214" s="11" t="s">
        <v>82</v>
      </c>
      <c r="AW2214" s="11" t="s">
        <v>31</v>
      </c>
      <c r="AX2214" s="11" t="s">
        <v>76</v>
      </c>
      <c r="AY2214" s="153" t="s">
        <v>156</v>
      </c>
    </row>
    <row r="2215" spans="2:65" s="11" customFormat="1">
      <c r="B2215" s="151"/>
      <c r="D2215" s="152" t="s">
        <v>160</v>
      </c>
      <c r="E2215" s="153" t="s">
        <v>1</v>
      </c>
      <c r="F2215" s="154" t="s">
        <v>3600</v>
      </c>
      <c r="H2215" s="153" t="s">
        <v>1</v>
      </c>
      <c r="I2215" s="155"/>
      <c r="L2215" s="151"/>
      <c r="M2215" s="156"/>
      <c r="T2215" s="157"/>
      <c r="AT2215" s="153" t="s">
        <v>160</v>
      </c>
      <c r="AU2215" s="153" t="s">
        <v>89</v>
      </c>
      <c r="AV2215" s="11" t="s">
        <v>82</v>
      </c>
      <c r="AW2215" s="11" t="s">
        <v>31</v>
      </c>
      <c r="AX2215" s="11" t="s">
        <v>76</v>
      </c>
      <c r="AY2215" s="153" t="s">
        <v>156</v>
      </c>
    </row>
    <row r="2216" spans="2:65" s="11" customFormat="1" ht="22.5">
      <c r="B2216" s="151"/>
      <c r="D2216" s="152" t="s">
        <v>160</v>
      </c>
      <c r="E2216" s="153" t="s">
        <v>1</v>
      </c>
      <c r="F2216" s="154" t="s">
        <v>3601</v>
      </c>
      <c r="H2216" s="153" t="s">
        <v>1</v>
      </c>
      <c r="I2216" s="155"/>
      <c r="L2216" s="151"/>
      <c r="M2216" s="156"/>
      <c r="T2216" s="157"/>
      <c r="AT2216" s="153" t="s">
        <v>160</v>
      </c>
      <c r="AU2216" s="153" t="s">
        <v>89</v>
      </c>
      <c r="AV2216" s="11" t="s">
        <v>82</v>
      </c>
      <c r="AW2216" s="11" t="s">
        <v>31</v>
      </c>
      <c r="AX2216" s="11" t="s">
        <v>76</v>
      </c>
      <c r="AY2216" s="153" t="s">
        <v>156</v>
      </c>
    </row>
    <row r="2217" spans="2:65" s="11" customFormat="1">
      <c r="B2217" s="151"/>
      <c r="D2217" s="152" t="s">
        <v>160</v>
      </c>
      <c r="E2217" s="153" t="s">
        <v>1</v>
      </c>
      <c r="F2217" s="154" t="s">
        <v>2565</v>
      </c>
      <c r="H2217" s="153" t="s">
        <v>1</v>
      </c>
      <c r="I2217" s="155"/>
      <c r="L2217" s="151"/>
      <c r="M2217" s="156"/>
      <c r="T2217" s="157"/>
      <c r="AT2217" s="153" t="s">
        <v>160</v>
      </c>
      <c r="AU2217" s="153" t="s">
        <v>89</v>
      </c>
      <c r="AV2217" s="11" t="s">
        <v>82</v>
      </c>
      <c r="AW2217" s="11" t="s">
        <v>31</v>
      </c>
      <c r="AX2217" s="11" t="s">
        <v>76</v>
      </c>
      <c r="AY2217" s="153" t="s">
        <v>156</v>
      </c>
    </row>
    <row r="2218" spans="2:65" s="11" customFormat="1">
      <c r="B2218" s="151"/>
      <c r="D2218" s="152" t="s">
        <v>160</v>
      </c>
      <c r="E2218" s="153" t="s">
        <v>1</v>
      </c>
      <c r="F2218" s="154" t="s">
        <v>3602</v>
      </c>
      <c r="H2218" s="153" t="s">
        <v>1</v>
      </c>
      <c r="I2218" s="155"/>
      <c r="L2218" s="151"/>
      <c r="M2218" s="156"/>
      <c r="T2218" s="157"/>
      <c r="AT2218" s="153" t="s">
        <v>160</v>
      </c>
      <c r="AU2218" s="153" t="s">
        <v>89</v>
      </c>
      <c r="AV2218" s="11" t="s">
        <v>82</v>
      </c>
      <c r="AW2218" s="11" t="s">
        <v>31</v>
      </c>
      <c r="AX2218" s="11" t="s">
        <v>76</v>
      </c>
      <c r="AY2218" s="153" t="s">
        <v>156</v>
      </c>
    </row>
    <row r="2219" spans="2:65" s="12" customFormat="1">
      <c r="B2219" s="158"/>
      <c r="D2219" s="152" t="s">
        <v>160</v>
      </c>
      <c r="E2219" s="159" t="s">
        <v>1</v>
      </c>
      <c r="F2219" s="160" t="s">
        <v>3603</v>
      </c>
      <c r="H2219" s="161">
        <v>5.1100000000000003</v>
      </c>
      <c r="I2219" s="162"/>
      <c r="L2219" s="158"/>
      <c r="M2219" s="163"/>
      <c r="T2219" s="164"/>
      <c r="AT2219" s="159" t="s">
        <v>160</v>
      </c>
      <c r="AU2219" s="159" t="s">
        <v>89</v>
      </c>
      <c r="AV2219" s="12" t="s">
        <v>89</v>
      </c>
      <c r="AW2219" s="12" t="s">
        <v>31</v>
      </c>
      <c r="AX2219" s="12" t="s">
        <v>76</v>
      </c>
      <c r="AY2219" s="159" t="s">
        <v>156</v>
      </c>
    </row>
    <row r="2220" spans="2:65" s="12" customFormat="1">
      <c r="B2220" s="158"/>
      <c r="D2220" s="152" t="s">
        <v>160</v>
      </c>
      <c r="E2220" s="159" t="s">
        <v>1</v>
      </c>
      <c r="F2220" s="160" t="s">
        <v>3604</v>
      </c>
      <c r="H2220" s="161">
        <v>3.36</v>
      </c>
      <c r="I2220" s="162"/>
      <c r="L2220" s="158"/>
      <c r="M2220" s="163"/>
      <c r="T2220" s="164"/>
      <c r="AT2220" s="159" t="s">
        <v>160</v>
      </c>
      <c r="AU2220" s="159" t="s">
        <v>89</v>
      </c>
      <c r="AV2220" s="12" t="s">
        <v>89</v>
      </c>
      <c r="AW2220" s="12" t="s">
        <v>31</v>
      </c>
      <c r="AX2220" s="12" t="s">
        <v>76</v>
      </c>
      <c r="AY2220" s="159" t="s">
        <v>156</v>
      </c>
    </row>
    <row r="2221" spans="2:65" s="12" customFormat="1">
      <c r="B2221" s="158"/>
      <c r="D2221" s="152" t="s">
        <v>160</v>
      </c>
      <c r="E2221" s="159" t="s">
        <v>1</v>
      </c>
      <c r="F2221" s="160" t="s">
        <v>3605</v>
      </c>
      <c r="H2221" s="161">
        <v>5.1100000000000003</v>
      </c>
      <c r="I2221" s="162"/>
      <c r="L2221" s="158"/>
      <c r="M2221" s="163"/>
      <c r="T2221" s="164"/>
      <c r="AT2221" s="159" t="s">
        <v>160</v>
      </c>
      <c r="AU2221" s="159" t="s">
        <v>89</v>
      </c>
      <c r="AV2221" s="12" t="s">
        <v>89</v>
      </c>
      <c r="AW2221" s="12" t="s">
        <v>31</v>
      </c>
      <c r="AX2221" s="12" t="s">
        <v>76</v>
      </c>
      <c r="AY2221" s="159" t="s">
        <v>156</v>
      </c>
    </row>
    <row r="2222" spans="2:65" s="12" customFormat="1">
      <c r="B2222" s="158"/>
      <c r="D2222" s="152" t="s">
        <v>160</v>
      </c>
      <c r="E2222" s="159" t="s">
        <v>1</v>
      </c>
      <c r="F2222" s="160" t="s">
        <v>3606</v>
      </c>
      <c r="H2222" s="161">
        <v>3.36</v>
      </c>
      <c r="I2222" s="162"/>
      <c r="L2222" s="158"/>
      <c r="M2222" s="163"/>
      <c r="T2222" s="164"/>
      <c r="AT2222" s="159" t="s">
        <v>160</v>
      </c>
      <c r="AU2222" s="159" t="s">
        <v>89</v>
      </c>
      <c r="AV2222" s="12" t="s">
        <v>89</v>
      </c>
      <c r="AW2222" s="12" t="s">
        <v>31</v>
      </c>
      <c r="AX2222" s="12" t="s">
        <v>76</v>
      </c>
      <c r="AY2222" s="159" t="s">
        <v>156</v>
      </c>
    </row>
    <row r="2223" spans="2:65" s="15" customFormat="1">
      <c r="B2223" s="193"/>
      <c r="D2223" s="152" t="s">
        <v>160</v>
      </c>
      <c r="E2223" s="194" t="s">
        <v>1</v>
      </c>
      <c r="F2223" s="195" t="s">
        <v>2375</v>
      </c>
      <c r="H2223" s="196">
        <v>16.940000000000001</v>
      </c>
      <c r="I2223" s="197"/>
      <c r="L2223" s="193"/>
      <c r="M2223" s="198"/>
      <c r="T2223" s="199"/>
      <c r="AT2223" s="194" t="s">
        <v>160</v>
      </c>
      <c r="AU2223" s="194" t="s">
        <v>89</v>
      </c>
      <c r="AV2223" s="15" t="s">
        <v>163</v>
      </c>
      <c r="AW2223" s="15" t="s">
        <v>31</v>
      </c>
      <c r="AX2223" s="15" t="s">
        <v>76</v>
      </c>
      <c r="AY2223" s="194" t="s">
        <v>156</v>
      </c>
    </row>
    <row r="2224" spans="2:65" s="11" customFormat="1">
      <c r="B2224" s="151"/>
      <c r="D2224" s="152" t="s">
        <v>160</v>
      </c>
      <c r="E2224" s="153" t="s">
        <v>1</v>
      </c>
      <c r="F2224" s="154" t="s">
        <v>2565</v>
      </c>
      <c r="H2224" s="153" t="s">
        <v>1</v>
      </c>
      <c r="I2224" s="155"/>
      <c r="L2224" s="151"/>
      <c r="M2224" s="156"/>
      <c r="T2224" s="157"/>
      <c r="AT2224" s="153" t="s">
        <v>160</v>
      </c>
      <c r="AU2224" s="153" t="s">
        <v>89</v>
      </c>
      <c r="AV2224" s="11" t="s">
        <v>82</v>
      </c>
      <c r="AW2224" s="11" t="s">
        <v>31</v>
      </c>
      <c r="AX2224" s="11" t="s">
        <v>76</v>
      </c>
      <c r="AY2224" s="153" t="s">
        <v>156</v>
      </c>
    </row>
    <row r="2225" spans="2:65" s="11" customFormat="1">
      <c r="B2225" s="151"/>
      <c r="D2225" s="152" t="s">
        <v>160</v>
      </c>
      <c r="E2225" s="153" t="s">
        <v>1</v>
      </c>
      <c r="F2225" s="154" t="s">
        <v>3597</v>
      </c>
      <c r="H2225" s="153" t="s">
        <v>1</v>
      </c>
      <c r="I2225" s="155"/>
      <c r="L2225" s="151"/>
      <c r="M2225" s="156"/>
      <c r="T2225" s="157"/>
      <c r="AT2225" s="153" t="s">
        <v>160</v>
      </c>
      <c r="AU2225" s="153" t="s">
        <v>89</v>
      </c>
      <c r="AV2225" s="11" t="s">
        <v>82</v>
      </c>
      <c r="AW2225" s="11" t="s">
        <v>31</v>
      </c>
      <c r="AX2225" s="11" t="s">
        <v>76</v>
      </c>
      <c r="AY2225" s="153" t="s">
        <v>156</v>
      </c>
    </row>
    <row r="2226" spans="2:65" s="12" customFormat="1" ht="22.5">
      <c r="B2226" s="158"/>
      <c r="D2226" s="152" t="s">
        <v>160</v>
      </c>
      <c r="E2226" s="159" t="s">
        <v>1</v>
      </c>
      <c r="F2226" s="160" t="s">
        <v>3607</v>
      </c>
      <c r="H2226" s="161">
        <v>7.7050000000000001</v>
      </c>
      <c r="I2226" s="162"/>
      <c r="L2226" s="158"/>
      <c r="M2226" s="163"/>
      <c r="T2226" s="164"/>
      <c r="AT2226" s="159" t="s">
        <v>160</v>
      </c>
      <c r="AU2226" s="159" t="s">
        <v>89</v>
      </c>
      <c r="AV2226" s="12" t="s">
        <v>89</v>
      </c>
      <c r="AW2226" s="12" t="s">
        <v>31</v>
      </c>
      <c r="AX2226" s="12" t="s">
        <v>76</v>
      </c>
      <c r="AY2226" s="159" t="s">
        <v>156</v>
      </c>
    </row>
    <row r="2227" spans="2:65" s="12" customFormat="1">
      <c r="B2227" s="158"/>
      <c r="D2227" s="152" t="s">
        <v>160</v>
      </c>
      <c r="E2227" s="159" t="s">
        <v>1</v>
      </c>
      <c r="F2227" s="160" t="s">
        <v>3608</v>
      </c>
      <c r="H2227" s="161">
        <v>5.0599999999999996</v>
      </c>
      <c r="I2227" s="162"/>
      <c r="L2227" s="158"/>
      <c r="M2227" s="163"/>
      <c r="T2227" s="164"/>
      <c r="AT2227" s="159" t="s">
        <v>160</v>
      </c>
      <c r="AU2227" s="159" t="s">
        <v>89</v>
      </c>
      <c r="AV2227" s="12" t="s">
        <v>89</v>
      </c>
      <c r="AW2227" s="12" t="s">
        <v>31</v>
      </c>
      <c r="AX2227" s="12" t="s">
        <v>76</v>
      </c>
      <c r="AY2227" s="159" t="s">
        <v>156</v>
      </c>
    </row>
    <row r="2228" spans="2:65" s="12" customFormat="1" ht="22.5">
      <c r="B2228" s="158"/>
      <c r="D2228" s="152" t="s">
        <v>160</v>
      </c>
      <c r="E2228" s="159" t="s">
        <v>1</v>
      </c>
      <c r="F2228" s="160" t="s">
        <v>3609</v>
      </c>
      <c r="H2228" s="161">
        <v>7.7050000000000001</v>
      </c>
      <c r="I2228" s="162"/>
      <c r="L2228" s="158"/>
      <c r="M2228" s="163"/>
      <c r="T2228" s="164"/>
      <c r="AT2228" s="159" t="s">
        <v>160</v>
      </c>
      <c r="AU2228" s="159" t="s">
        <v>89</v>
      </c>
      <c r="AV2228" s="12" t="s">
        <v>89</v>
      </c>
      <c r="AW2228" s="12" t="s">
        <v>31</v>
      </c>
      <c r="AX2228" s="12" t="s">
        <v>76</v>
      </c>
      <c r="AY2228" s="159" t="s">
        <v>156</v>
      </c>
    </row>
    <row r="2229" spans="2:65" s="12" customFormat="1">
      <c r="B2229" s="158"/>
      <c r="D2229" s="152" t="s">
        <v>160</v>
      </c>
      <c r="E2229" s="159" t="s">
        <v>1</v>
      </c>
      <c r="F2229" s="160" t="s">
        <v>3610</v>
      </c>
      <c r="H2229" s="161">
        <v>5.0599999999999996</v>
      </c>
      <c r="I2229" s="162"/>
      <c r="L2229" s="158"/>
      <c r="M2229" s="163"/>
      <c r="T2229" s="164"/>
      <c r="AT2229" s="159" t="s">
        <v>160</v>
      </c>
      <c r="AU2229" s="159" t="s">
        <v>89</v>
      </c>
      <c r="AV2229" s="12" t="s">
        <v>89</v>
      </c>
      <c r="AW2229" s="12" t="s">
        <v>31</v>
      </c>
      <c r="AX2229" s="12" t="s">
        <v>76</v>
      </c>
      <c r="AY2229" s="159" t="s">
        <v>156</v>
      </c>
    </row>
    <row r="2230" spans="2:65" s="15" customFormat="1">
      <c r="B2230" s="193"/>
      <c r="D2230" s="152" t="s">
        <v>160</v>
      </c>
      <c r="E2230" s="194" t="s">
        <v>1</v>
      </c>
      <c r="F2230" s="195" t="s">
        <v>2375</v>
      </c>
      <c r="H2230" s="196">
        <v>25.53</v>
      </c>
      <c r="I2230" s="197"/>
      <c r="L2230" s="193"/>
      <c r="M2230" s="198"/>
      <c r="T2230" s="199"/>
      <c r="AT2230" s="194" t="s">
        <v>160</v>
      </c>
      <c r="AU2230" s="194" t="s">
        <v>89</v>
      </c>
      <c r="AV2230" s="15" t="s">
        <v>163</v>
      </c>
      <c r="AW2230" s="15" t="s">
        <v>31</v>
      </c>
      <c r="AX2230" s="15" t="s">
        <v>76</v>
      </c>
      <c r="AY2230" s="194" t="s">
        <v>156</v>
      </c>
    </row>
    <row r="2231" spans="2:65" s="11" customFormat="1">
      <c r="B2231" s="151"/>
      <c r="D2231" s="152" t="s">
        <v>160</v>
      </c>
      <c r="E2231" s="153" t="s">
        <v>1</v>
      </c>
      <c r="F2231" s="154" t="s">
        <v>2565</v>
      </c>
      <c r="H2231" s="153" t="s">
        <v>1</v>
      </c>
      <c r="I2231" s="155"/>
      <c r="L2231" s="151"/>
      <c r="M2231" s="156"/>
      <c r="T2231" s="157"/>
      <c r="AT2231" s="153" t="s">
        <v>160</v>
      </c>
      <c r="AU2231" s="153" t="s">
        <v>89</v>
      </c>
      <c r="AV2231" s="11" t="s">
        <v>82</v>
      </c>
      <c r="AW2231" s="11" t="s">
        <v>31</v>
      </c>
      <c r="AX2231" s="11" t="s">
        <v>76</v>
      </c>
      <c r="AY2231" s="153" t="s">
        <v>156</v>
      </c>
    </row>
    <row r="2232" spans="2:65" s="11" customFormat="1">
      <c r="B2232" s="151"/>
      <c r="D2232" s="152" t="s">
        <v>160</v>
      </c>
      <c r="E2232" s="153" t="s">
        <v>1</v>
      </c>
      <c r="F2232" s="154" t="s">
        <v>3597</v>
      </c>
      <c r="H2232" s="153" t="s">
        <v>1</v>
      </c>
      <c r="I2232" s="155"/>
      <c r="L2232" s="151"/>
      <c r="M2232" s="156"/>
      <c r="T2232" s="157"/>
      <c r="AT2232" s="153" t="s">
        <v>160</v>
      </c>
      <c r="AU2232" s="153" t="s">
        <v>89</v>
      </c>
      <c r="AV2232" s="11" t="s">
        <v>82</v>
      </c>
      <c r="AW2232" s="11" t="s">
        <v>31</v>
      </c>
      <c r="AX2232" s="11" t="s">
        <v>76</v>
      </c>
      <c r="AY2232" s="153" t="s">
        <v>156</v>
      </c>
    </row>
    <row r="2233" spans="2:65" s="12" customFormat="1" ht="22.5">
      <c r="B2233" s="158"/>
      <c r="D2233" s="152" t="s">
        <v>160</v>
      </c>
      <c r="E2233" s="159" t="s">
        <v>1</v>
      </c>
      <c r="F2233" s="160" t="s">
        <v>3611</v>
      </c>
      <c r="H2233" s="161">
        <v>7.7050000000000001</v>
      </c>
      <c r="I2233" s="162"/>
      <c r="L2233" s="158"/>
      <c r="M2233" s="163"/>
      <c r="T2233" s="164"/>
      <c r="AT2233" s="159" t="s">
        <v>160</v>
      </c>
      <c r="AU2233" s="159" t="s">
        <v>89</v>
      </c>
      <c r="AV2233" s="12" t="s">
        <v>89</v>
      </c>
      <c r="AW2233" s="12" t="s">
        <v>31</v>
      </c>
      <c r="AX2233" s="12" t="s">
        <v>76</v>
      </c>
      <c r="AY2233" s="159" t="s">
        <v>156</v>
      </c>
    </row>
    <row r="2234" spans="2:65" s="12" customFormat="1">
      <c r="B2234" s="158"/>
      <c r="D2234" s="152" t="s">
        <v>160</v>
      </c>
      <c r="E2234" s="159" t="s">
        <v>1</v>
      </c>
      <c r="F2234" s="160" t="s">
        <v>3612</v>
      </c>
      <c r="H2234" s="161">
        <v>5.0599999999999996</v>
      </c>
      <c r="I2234" s="162"/>
      <c r="L2234" s="158"/>
      <c r="M2234" s="163"/>
      <c r="T2234" s="164"/>
      <c r="AT2234" s="159" t="s">
        <v>160</v>
      </c>
      <c r="AU2234" s="159" t="s">
        <v>89</v>
      </c>
      <c r="AV2234" s="12" t="s">
        <v>89</v>
      </c>
      <c r="AW2234" s="12" t="s">
        <v>31</v>
      </c>
      <c r="AX2234" s="12" t="s">
        <v>76</v>
      </c>
      <c r="AY2234" s="159" t="s">
        <v>156</v>
      </c>
    </row>
    <row r="2235" spans="2:65" s="12" customFormat="1" ht="22.5">
      <c r="B2235" s="158"/>
      <c r="D2235" s="152" t="s">
        <v>160</v>
      </c>
      <c r="E2235" s="159" t="s">
        <v>1</v>
      </c>
      <c r="F2235" s="160" t="s">
        <v>3613</v>
      </c>
      <c r="H2235" s="161">
        <v>7.7050000000000001</v>
      </c>
      <c r="I2235" s="162"/>
      <c r="L2235" s="158"/>
      <c r="M2235" s="163"/>
      <c r="T2235" s="164"/>
      <c r="AT2235" s="159" t="s">
        <v>160</v>
      </c>
      <c r="AU2235" s="159" t="s">
        <v>89</v>
      </c>
      <c r="AV2235" s="12" t="s">
        <v>89</v>
      </c>
      <c r="AW2235" s="12" t="s">
        <v>31</v>
      </c>
      <c r="AX2235" s="12" t="s">
        <v>76</v>
      </c>
      <c r="AY2235" s="159" t="s">
        <v>156</v>
      </c>
    </row>
    <row r="2236" spans="2:65" s="12" customFormat="1">
      <c r="B2236" s="158"/>
      <c r="D2236" s="152" t="s">
        <v>160</v>
      </c>
      <c r="E2236" s="159" t="s">
        <v>1</v>
      </c>
      <c r="F2236" s="160" t="s">
        <v>3614</v>
      </c>
      <c r="H2236" s="161">
        <v>5.0599999999999996</v>
      </c>
      <c r="I2236" s="162"/>
      <c r="L2236" s="158"/>
      <c r="M2236" s="163"/>
      <c r="T2236" s="164"/>
      <c r="AT2236" s="159" t="s">
        <v>160</v>
      </c>
      <c r="AU2236" s="159" t="s">
        <v>89</v>
      </c>
      <c r="AV2236" s="12" t="s">
        <v>89</v>
      </c>
      <c r="AW2236" s="12" t="s">
        <v>31</v>
      </c>
      <c r="AX2236" s="12" t="s">
        <v>76</v>
      </c>
      <c r="AY2236" s="159" t="s">
        <v>156</v>
      </c>
    </row>
    <row r="2237" spans="2:65" s="15" customFormat="1">
      <c r="B2237" s="193"/>
      <c r="D2237" s="152" t="s">
        <v>160</v>
      </c>
      <c r="E2237" s="194" t="s">
        <v>1</v>
      </c>
      <c r="F2237" s="195" t="s">
        <v>2677</v>
      </c>
      <c r="H2237" s="196">
        <v>25.53</v>
      </c>
      <c r="I2237" s="197"/>
      <c r="L2237" s="193"/>
      <c r="M2237" s="198"/>
      <c r="T2237" s="199"/>
      <c r="AT2237" s="194" t="s">
        <v>160</v>
      </c>
      <c r="AU2237" s="194" t="s">
        <v>89</v>
      </c>
      <c r="AV2237" s="15" t="s">
        <v>163</v>
      </c>
      <c r="AW2237" s="15" t="s">
        <v>31</v>
      </c>
      <c r="AX2237" s="15" t="s">
        <v>76</v>
      </c>
      <c r="AY2237" s="194" t="s">
        <v>156</v>
      </c>
    </row>
    <row r="2238" spans="2:65" s="13" customFormat="1">
      <c r="B2238" s="165"/>
      <c r="D2238" s="152" t="s">
        <v>160</v>
      </c>
      <c r="E2238" s="166" t="s">
        <v>1949</v>
      </c>
      <c r="F2238" s="167" t="s">
        <v>161</v>
      </c>
      <c r="H2238" s="168">
        <v>68</v>
      </c>
      <c r="I2238" s="169"/>
      <c r="L2238" s="165"/>
      <c r="M2238" s="170"/>
      <c r="T2238" s="171"/>
      <c r="AT2238" s="166" t="s">
        <v>160</v>
      </c>
      <c r="AU2238" s="166" t="s">
        <v>89</v>
      </c>
      <c r="AV2238" s="13" t="s">
        <v>155</v>
      </c>
      <c r="AW2238" s="13" t="s">
        <v>31</v>
      </c>
      <c r="AX2238" s="13" t="s">
        <v>82</v>
      </c>
      <c r="AY2238" s="166" t="s">
        <v>156</v>
      </c>
    </row>
    <row r="2239" spans="2:65" s="1" customFormat="1" ht="37.9" customHeight="1">
      <c r="B2239" s="136"/>
      <c r="C2239" s="137" t="s">
        <v>3615</v>
      </c>
      <c r="D2239" s="137" t="s">
        <v>157</v>
      </c>
      <c r="E2239" s="138" t="s">
        <v>3616</v>
      </c>
      <c r="F2239" s="139" t="s">
        <v>3617</v>
      </c>
      <c r="G2239" s="140" t="s">
        <v>178</v>
      </c>
      <c r="H2239" s="141">
        <v>1730.7570000000001</v>
      </c>
      <c r="I2239" s="142"/>
      <c r="J2239" s="143">
        <v>0</v>
      </c>
      <c r="K2239" s="144"/>
      <c r="L2239" s="32"/>
      <c r="M2239" s="145" t="s">
        <v>1</v>
      </c>
      <c r="N2239" s="146" t="s">
        <v>42</v>
      </c>
      <c r="P2239" s="147">
        <f>O2239*H2239</f>
        <v>0</v>
      </c>
      <c r="Q2239" s="147">
        <v>8.1999999999999998E-4</v>
      </c>
      <c r="R2239" s="147">
        <f>Q2239*H2239</f>
        <v>1.4192207400000001</v>
      </c>
      <c r="S2239" s="147">
        <v>0</v>
      </c>
      <c r="T2239" s="148">
        <f>S2239*H2239</f>
        <v>0</v>
      </c>
      <c r="AR2239" s="149" t="s">
        <v>403</v>
      </c>
      <c r="AT2239" s="149" t="s">
        <v>157</v>
      </c>
      <c r="AU2239" s="149" t="s">
        <v>89</v>
      </c>
      <c r="AY2239" s="17" t="s">
        <v>156</v>
      </c>
      <c r="BE2239" s="150">
        <f>IF(N2239="základná",J2239,0)</f>
        <v>0</v>
      </c>
      <c r="BF2239" s="150">
        <f>IF(N2239="znížená",J2239,0)</f>
        <v>0</v>
      </c>
      <c r="BG2239" s="150">
        <f>IF(N2239="zákl. prenesená",J2239,0)</f>
        <v>0</v>
      </c>
      <c r="BH2239" s="150">
        <f>IF(N2239="zníž. prenesená",J2239,0)</f>
        <v>0</v>
      </c>
      <c r="BI2239" s="150">
        <f>IF(N2239="nulová",J2239,0)</f>
        <v>0</v>
      </c>
      <c r="BJ2239" s="17" t="s">
        <v>89</v>
      </c>
      <c r="BK2239" s="150">
        <f>ROUND(I2239*H2239,2)</f>
        <v>0</v>
      </c>
      <c r="BL2239" s="17" t="s">
        <v>403</v>
      </c>
      <c r="BM2239" s="149" t="s">
        <v>3618</v>
      </c>
    </row>
    <row r="2240" spans="2:65" s="11" customFormat="1">
      <c r="B2240" s="151"/>
      <c r="D2240" s="152" t="s">
        <v>160</v>
      </c>
      <c r="E2240" s="153" t="s">
        <v>1</v>
      </c>
      <c r="F2240" s="154" t="s">
        <v>3619</v>
      </c>
      <c r="H2240" s="153" t="s">
        <v>1</v>
      </c>
      <c r="I2240" s="155"/>
      <c r="L2240" s="151"/>
      <c r="M2240" s="156"/>
      <c r="T2240" s="157"/>
      <c r="AT2240" s="153" t="s">
        <v>160</v>
      </c>
      <c r="AU2240" s="153" t="s">
        <v>89</v>
      </c>
      <c r="AV2240" s="11" t="s">
        <v>82</v>
      </c>
      <c r="AW2240" s="11" t="s">
        <v>31</v>
      </c>
      <c r="AX2240" s="11" t="s">
        <v>76</v>
      </c>
      <c r="AY2240" s="153" t="s">
        <v>156</v>
      </c>
    </row>
    <row r="2241" spans="2:51" s="11" customFormat="1" ht="22.5">
      <c r="B2241" s="151"/>
      <c r="D2241" s="152" t="s">
        <v>160</v>
      </c>
      <c r="E2241" s="153" t="s">
        <v>1</v>
      </c>
      <c r="F2241" s="154" t="s">
        <v>3620</v>
      </c>
      <c r="H2241" s="153" t="s">
        <v>1</v>
      </c>
      <c r="I2241" s="155"/>
      <c r="L2241" s="151"/>
      <c r="M2241" s="156"/>
      <c r="T2241" s="157"/>
      <c r="AT2241" s="153" t="s">
        <v>160</v>
      </c>
      <c r="AU2241" s="153" t="s">
        <v>89</v>
      </c>
      <c r="AV2241" s="11" t="s">
        <v>82</v>
      </c>
      <c r="AW2241" s="11" t="s">
        <v>31</v>
      </c>
      <c r="AX2241" s="11" t="s">
        <v>76</v>
      </c>
      <c r="AY2241" s="153" t="s">
        <v>156</v>
      </c>
    </row>
    <row r="2242" spans="2:51" s="11" customFormat="1" ht="22.5">
      <c r="B2242" s="151"/>
      <c r="D2242" s="152" t="s">
        <v>160</v>
      </c>
      <c r="E2242" s="153" t="s">
        <v>1</v>
      </c>
      <c r="F2242" s="154" t="s">
        <v>1728</v>
      </c>
      <c r="H2242" s="153" t="s">
        <v>1</v>
      </c>
      <c r="I2242" s="155"/>
      <c r="L2242" s="151"/>
      <c r="M2242" s="156"/>
      <c r="T2242" s="157"/>
      <c r="AT2242" s="153" t="s">
        <v>160</v>
      </c>
      <c r="AU2242" s="153" t="s">
        <v>89</v>
      </c>
      <c r="AV2242" s="11" t="s">
        <v>82</v>
      </c>
      <c r="AW2242" s="11" t="s">
        <v>31</v>
      </c>
      <c r="AX2242" s="11" t="s">
        <v>76</v>
      </c>
      <c r="AY2242" s="153" t="s">
        <v>156</v>
      </c>
    </row>
    <row r="2243" spans="2:51" s="11" customFormat="1">
      <c r="B2243" s="151"/>
      <c r="D2243" s="152" t="s">
        <v>160</v>
      </c>
      <c r="E2243" s="153" t="s">
        <v>1</v>
      </c>
      <c r="F2243" s="154" t="s">
        <v>3621</v>
      </c>
      <c r="H2243" s="153" t="s">
        <v>1</v>
      </c>
      <c r="I2243" s="155"/>
      <c r="L2243" s="151"/>
      <c r="M2243" s="156"/>
      <c r="T2243" s="157"/>
      <c r="AT2243" s="153" t="s">
        <v>160</v>
      </c>
      <c r="AU2243" s="153" t="s">
        <v>89</v>
      </c>
      <c r="AV2243" s="11" t="s">
        <v>82</v>
      </c>
      <c r="AW2243" s="11" t="s">
        <v>31</v>
      </c>
      <c r="AX2243" s="11" t="s">
        <v>76</v>
      </c>
      <c r="AY2243" s="153" t="s">
        <v>156</v>
      </c>
    </row>
    <row r="2244" spans="2:51" s="11" customFormat="1">
      <c r="B2244" s="151"/>
      <c r="D2244" s="152" t="s">
        <v>160</v>
      </c>
      <c r="E2244" s="153" t="s">
        <v>1</v>
      </c>
      <c r="F2244" s="154" t="s">
        <v>3622</v>
      </c>
      <c r="H2244" s="153" t="s">
        <v>1</v>
      </c>
      <c r="I2244" s="155"/>
      <c r="L2244" s="151"/>
      <c r="M2244" s="156"/>
      <c r="T2244" s="157"/>
      <c r="AT2244" s="153" t="s">
        <v>160</v>
      </c>
      <c r="AU2244" s="153" t="s">
        <v>89</v>
      </c>
      <c r="AV2244" s="11" t="s">
        <v>82</v>
      </c>
      <c r="AW2244" s="11" t="s">
        <v>31</v>
      </c>
      <c r="AX2244" s="11" t="s">
        <v>76</v>
      </c>
      <c r="AY2244" s="153" t="s">
        <v>156</v>
      </c>
    </row>
    <row r="2245" spans="2:51" s="12" customFormat="1">
      <c r="B2245" s="158"/>
      <c r="D2245" s="152" t="s">
        <v>160</v>
      </c>
      <c r="E2245" s="159" t="s">
        <v>1</v>
      </c>
      <c r="F2245" s="160" t="s">
        <v>3623</v>
      </c>
      <c r="H2245" s="161">
        <v>61.1</v>
      </c>
      <c r="I2245" s="162"/>
      <c r="L2245" s="158"/>
      <c r="M2245" s="163"/>
      <c r="T2245" s="164"/>
      <c r="AT2245" s="159" t="s">
        <v>160</v>
      </c>
      <c r="AU2245" s="159" t="s">
        <v>89</v>
      </c>
      <c r="AV2245" s="12" t="s">
        <v>89</v>
      </c>
      <c r="AW2245" s="12" t="s">
        <v>31</v>
      </c>
      <c r="AX2245" s="12" t="s">
        <v>76</v>
      </c>
      <c r="AY2245" s="159" t="s">
        <v>156</v>
      </c>
    </row>
    <row r="2246" spans="2:51" s="12" customFormat="1">
      <c r="B2246" s="158"/>
      <c r="D2246" s="152" t="s">
        <v>160</v>
      </c>
      <c r="E2246" s="159" t="s">
        <v>1</v>
      </c>
      <c r="F2246" s="160" t="s">
        <v>1730</v>
      </c>
      <c r="H2246" s="161">
        <v>-5.04</v>
      </c>
      <c r="I2246" s="162"/>
      <c r="L2246" s="158"/>
      <c r="M2246" s="163"/>
      <c r="T2246" s="164"/>
      <c r="AT2246" s="159" t="s">
        <v>160</v>
      </c>
      <c r="AU2246" s="159" t="s">
        <v>89</v>
      </c>
      <c r="AV2246" s="12" t="s">
        <v>89</v>
      </c>
      <c r="AW2246" s="12" t="s">
        <v>31</v>
      </c>
      <c r="AX2246" s="12" t="s">
        <v>76</v>
      </c>
      <c r="AY2246" s="159" t="s">
        <v>156</v>
      </c>
    </row>
    <row r="2247" spans="2:51" s="12" customFormat="1">
      <c r="B2247" s="158"/>
      <c r="D2247" s="152" t="s">
        <v>160</v>
      </c>
      <c r="E2247" s="159" t="s">
        <v>1</v>
      </c>
      <c r="F2247" s="160" t="s">
        <v>1731</v>
      </c>
      <c r="H2247" s="161">
        <v>61.424999999999997</v>
      </c>
      <c r="I2247" s="162"/>
      <c r="L2247" s="158"/>
      <c r="M2247" s="163"/>
      <c r="T2247" s="164"/>
      <c r="AT2247" s="159" t="s">
        <v>160</v>
      </c>
      <c r="AU2247" s="159" t="s">
        <v>89</v>
      </c>
      <c r="AV2247" s="12" t="s">
        <v>89</v>
      </c>
      <c r="AW2247" s="12" t="s">
        <v>31</v>
      </c>
      <c r="AX2247" s="12" t="s">
        <v>76</v>
      </c>
      <c r="AY2247" s="159" t="s">
        <v>156</v>
      </c>
    </row>
    <row r="2248" spans="2:51" s="12" customFormat="1">
      <c r="B2248" s="158"/>
      <c r="D2248" s="152" t="s">
        <v>160</v>
      </c>
      <c r="E2248" s="159" t="s">
        <v>1</v>
      </c>
      <c r="F2248" s="160" t="s">
        <v>1730</v>
      </c>
      <c r="H2248" s="161">
        <v>-5.04</v>
      </c>
      <c r="I2248" s="162"/>
      <c r="L2248" s="158"/>
      <c r="M2248" s="163"/>
      <c r="T2248" s="164"/>
      <c r="AT2248" s="159" t="s">
        <v>160</v>
      </c>
      <c r="AU2248" s="159" t="s">
        <v>89</v>
      </c>
      <c r="AV2248" s="12" t="s">
        <v>89</v>
      </c>
      <c r="AW2248" s="12" t="s">
        <v>31</v>
      </c>
      <c r="AX2248" s="12" t="s">
        <v>76</v>
      </c>
      <c r="AY2248" s="159" t="s">
        <v>156</v>
      </c>
    </row>
    <row r="2249" spans="2:51" s="12" customFormat="1">
      <c r="B2249" s="158"/>
      <c r="D2249" s="152" t="s">
        <v>160</v>
      </c>
      <c r="E2249" s="159" t="s">
        <v>1</v>
      </c>
      <c r="F2249" s="160" t="s">
        <v>1732</v>
      </c>
      <c r="H2249" s="161">
        <v>163.80000000000001</v>
      </c>
      <c r="I2249" s="162"/>
      <c r="L2249" s="158"/>
      <c r="M2249" s="163"/>
      <c r="T2249" s="164"/>
      <c r="AT2249" s="159" t="s">
        <v>160</v>
      </c>
      <c r="AU2249" s="159" t="s">
        <v>89</v>
      </c>
      <c r="AV2249" s="12" t="s">
        <v>89</v>
      </c>
      <c r="AW2249" s="12" t="s">
        <v>31</v>
      </c>
      <c r="AX2249" s="12" t="s">
        <v>76</v>
      </c>
      <c r="AY2249" s="159" t="s">
        <v>156</v>
      </c>
    </row>
    <row r="2250" spans="2:51" s="12" customFormat="1">
      <c r="B2250" s="158"/>
      <c r="D2250" s="152" t="s">
        <v>160</v>
      </c>
      <c r="E2250" s="159" t="s">
        <v>1</v>
      </c>
      <c r="F2250" s="160" t="s">
        <v>1733</v>
      </c>
      <c r="H2250" s="161">
        <v>-3.6</v>
      </c>
      <c r="I2250" s="162"/>
      <c r="L2250" s="158"/>
      <c r="M2250" s="163"/>
      <c r="T2250" s="164"/>
      <c r="AT2250" s="159" t="s">
        <v>160</v>
      </c>
      <c r="AU2250" s="159" t="s">
        <v>89</v>
      </c>
      <c r="AV2250" s="12" t="s">
        <v>89</v>
      </c>
      <c r="AW2250" s="12" t="s">
        <v>31</v>
      </c>
      <c r="AX2250" s="12" t="s">
        <v>76</v>
      </c>
      <c r="AY2250" s="159" t="s">
        <v>156</v>
      </c>
    </row>
    <row r="2251" spans="2:51" s="12" customFormat="1">
      <c r="B2251" s="158"/>
      <c r="D2251" s="152" t="s">
        <v>160</v>
      </c>
      <c r="E2251" s="159" t="s">
        <v>1</v>
      </c>
      <c r="F2251" s="160" t="s">
        <v>1734</v>
      </c>
      <c r="H2251" s="161">
        <v>19.988</v>
      </c>
      <c r="I2251" s="162"/>
      <c r="L2251" s="158"/>
      <c r="M2251" s="163"/>
      <c r="T2251" s="164"/>
      <c r="AT2251" s="159" t="s">
        <v>160</v>
      </c>
      <c r="AU2251" s="159" t="s">
        <v>89</v>
      </c>
      <c r="AV2251" s="12" t="s">
        <v>89</v>
      </c>
      <c r="AW2251" s="12" t="s">
        <v>31</v>
      </c>
      <c r="AX2251" s="12" t="s">
        <v>76</v>
      </c>
      <c r="AY2251" s="159" t="s">
        <v>156</v>
      </c>
    </row>
    <row r="2252" spans="2:51" s="12" customFormat="1">
      <c r="B2252" s="158"/>
      <c r="D2252" s="152" t="s">
        <v>160</v>
      </c>
      <c r="E2252" s="159" t="s">
        <v>1</v>
      </c>
      <c r="F2252" s="160" t="s">
        <v>473</v>
      </c>
      <c r="H2252" s="161">
        <v>-1.6</v>
      </c>
      <c r="I2252" s="162"/>
      <c r="L2252" s="158"/>
      <c r="M2252" s="163"/>
      <c r="T2252" s="164"/>
      <c r="AT2252" s="159" t="s">
        <v>160</v>
      </c>
      <c r="AU2252" s="159" t="s">
        <v>89</v>
      </c>
      <c r="AV2252" s="12" t="s">
        <v>89</v>
      </c>
      <c r="AW2252" s="12" t="s">
        <v>31</v>
      </c>
      <c r="AX2252" s="12" t="s">
        <v>76</v>
      </c>
      <c r="AY2252" s="159" t="s">
        <v>156</v>
      </c>
    </row>
    <row r="2253" spans="2:51" s="12" customFormat="1">
      <c r="B2253" s="158"/>
      <c r="D2253" s="152" t="s">
        <v>160</v>
      </c>
      <c r="E2253" s="159" t="s">
        <v>1</v>
      </c>
      <c r="F2253" s="160" t="s">
        <v>1735</v>
      </c>
      <c r="H2253" s="161">
        <v>27.495000000000001</v>
      </c>
      <c r="I2253" s="162"/>
      <c r="L2253" s="158"/>
      <c r="M2253" s="163"/>
      <c r="T2253" s="164"/>
      <c r="AT2253" s="159" t="s">
        <v>160</v>
      </c>
      <c r="AU2253" s="159" t="s">
        <v>89</v>
      </c>
      <c r="AV2253" s="12" t="s">
        <v>89</v>
      </c>
      <c r="AW2253" s="12" t="s">
        <v>31</v>
      </c>
      <c r="AX2253" s="12" t="s">
        <v>76</v>
      </c>
      <c r="AY2253" s="159" t="s">
        <v>156</v>
      </c>
    </row>
    <row r="2254" spans="2:51" s="12" customFormat="1">
      <c r="B2254" s="158"/>
      <c r="D2254" s="152" t="s">
        <v>160</v>
      </c>
      <c r="E2254" s="159" t="s">
        <v>1</v>
      </c>
      <c r="F2254" s="160" t="s">
        <v>1736</v>
      </c>
      <c r="H2254" s="161">
        <v>-9</v>
      </c>
      <c r="I2254" s="162"/>
      <c r="L2254" s="158"/>
      <c r="M2254" s="163"/>
      <c r="T2254" s="164"/>
      <c r="AT2254" s="159" t="s">
        <v>160</v>
      </c>
      <c r="AU2254" s="159" t="s">
        <v>89</v>
      </c>
      <c r="AV2254" s="12" t="s">
        <v>89</v>
      </c>
      <c r="AW2254" s="12" t="s">
        <v>31</v>
      </c>
      <c r="AX2254" s="12" t="s">
        <v>76</v>
      </c>
      <c r="AY2254" s="159" t="s">
        <v>156</v>
      </c>
    </row>
    <row r="2255" spans="2:51" s="12" customFormat="1">
      <c r="B2255" s="158"/>
      <c r="D2255" s="152" t="s">
        <v>160</v>
      </c>
      <c r="E2255" s="159" t="s">
        <v>1</v>
      </c>
      <c r="F2255" s="160" t="s">
        <v>1737</v>
      </c>
      <c r="H2255" s="161">
        <v>38.674999999999997</v>
      </c>
      <c r="I2255" s="162"/>
      <c r="L2255" s="158"/>
      <c r="M2255" s="163"/>
      <c r="T2255" s="164"/>
      <c r="AT2255" s="159" t="s">
        <v>160</v>
      </c>
      <c r="AU2255" s="159" t="s">
        <v>89</v>
      </c>
      <c r="AV2255" s="12" t="s">
        <v>89</v>
      </c>
      <c r="AW2255" s="12" t="s">
        <v>31</v>
      </c>
      <c r="AX2255" s="12" t="s">
        <v>76</v>
      </c>
      <c r="AY2255" s="159" t="s">
        <v>156</v>
      </c>
    </row>
    <row r="2256" spans="2:51" s="12" customFormat="1">
      <c r="B2256" s="158"/>
      <c r="D2256" s="152" t="s">
        <v>160</v>
      </c>
      <c r="E2256" s="159" t="s">
        <v>1</v>
      </c>
      <c r="F2256" s="160" t="s">
        <v>1049</v>
      </c>
      <c r="H2256" s="161">
        <v>-1.8</v>
      </c>
      <c r="I2256" s="162"/>
      <c r="L2256" s="158"/>
      <c r="M2256" s="163"/>
      <c r="T2256" s="164"/>
      <c r="AT2256" s="159" t="s">
        <v>160</v>
      </c>
      <c r="AU2256" s="159" t="s">
        <v>89</v>
      </c>
      <c r="AV2256" s="12" t="s">
        <v>89</v>
      </c>
      <c r="AW2256" s="12" t="s">
        <v>31</v>
      </c>
      <c r="AX2256" s="12" t="s">
        <v>76</v>
      </c>
      <c r="AY2256" s="159" t="s">
        <v>156</v>
      </c>
    </row>
    <row r="2257" spans="2:51" s="12" customFormat="1">
      <c r="B2257" s="158"/>
      <c r="D2257" s="152" t="s">
        <v>160</v>
      </c>
      <c r="E2257" s="159" t="s">
        <v>1</v>
      </c>
      <c r="F2257" s="160" t="s">
        <v>1738</v>
      </c>
      <c r="H2257" s="161">
        <v>36.92</v>
      </c>
      <c r="I2257" s="162"/>
      <c r="L2257" s="158"/>
      <c r="M2257" s="163"/>
      <c r="T2257" s="164"/>
      <c r="AT2257" s="159" t="s">
        <v>160</v>
      </c>
      <c r="AU2257" s="159" t="s">
        <v>89</v>
      </c>
      <c r="AV2257" s="12" t="s">
        <v>89</v>
      </c>
      <c r="AW2257" s="12" t="s">
        <v>31</v>
      </c>
      <c r="AX2257" s="12" t="s">
        <v>76</v>
      </c>
      <c r="AY2257" s="159" t="s">
        <v>156</v>
      </c>
    </row>
    <row r="2258" spans="2:51" s="12" customFormat="1">
      <c r="B2258" s="158"/>
      <c r="D2258" s="152" t="s">
        <v>160</v>
      </c>
      <c r="E2258" s="159" t="s">
        <v>1</v>
      </c>
      <c r="F2258" s="160" t="s">
        <v>1739</v>
      </c>
      <c r="H2258" s="161">
        <v>51.35</v>
      </c>
      <c r="I2258" s="162"/>
      <c r="L2258" s="158"/>
      <c r="M2258" s="163"/>
      <c r="T2258" s="164"/>
      <c r="AT2258" s="159" t="s">
        <v>160</v>
      </c>
      <c r="AU2258" s="159" t="s">
        <v>89</v>
      </c>
      <c r="AV2258" s="12" t="s">
        <v>89</v>
      </c>
      <c r="AW2258" s="12" t="s">
        <v>31</v>
      </c>
      <c r="AX2258" s="12" t="s">
        <v>76</v>
      </c>
      <c r="AY2258" s="159" t="s">
        <v>156</v>
      </c>
    </row>
    <row r="2259" spans="2:51" s="12" customFormat="1">
      <c r="B2259" s="158"/>
      <c r="D2259" s="152" t="s">
        <v>160</v>
      </c>
      <c r="E2259" s="159" t="s">
        <v>1</v>
      </c>
      <c r="F2259" s="160" t="s">
        <v>793</v>
      </c>
      <c r="H2259" s="161">
        <v>-5.92</v>
      </c>
      <c r="I2259" s="162"/>
      <c r="L2259" s="158"/>
      <c r="M2259" s="163"/>
      <c r="T2259" s="164"/>
      <c r="AT2259" s="159" t="s">
        <v>160</v>
      </c>
      <c r="AU2259" s="159" t="s">
        <v>89</v>
      </c>
      <c r="AV2259" s="12" t="s">
        <v>89</v>
      </c>
      <c r="AW2259" s="12" t="s">
        <v>31</v>
      </c>
      <c r="AX2259" s="12" t="s">
        <v>76</v>
      </c>
      <c r="AY2259" s="159" t="s">
        <v>156</v>
      </c>
    </row>
    <row r="2260" spans="2:51" s="12" customFormat="1">
      <c r="B2260" s="158"/>
      <c r="D2260" s="152" t="s">
        <v>160</v>
      </c>
      <c r="E2260" s="159" t="s">
        <v>1</v>
      </c>
      <c r="F2260" s="160" t="s">
        <v>1740</v>
      </c>
      <c r="H2260" s="161">
        <v>48.1</v>
      </c>
      <c r="I2260" s="162"/>
      <c r="L2260" s="158"/>
      <c r="M2260" s="163"/>
      <c r="T2260" s="164"/>
      <c r="AT2260" s="159" t="s">
        <v>160</v>
      </c>
      <c r="AU2260" s="159" t="s">
        <v>89</v>
      </c>
      <c r="AV2260" s="12" t="s">
        <v>89</v>
      </c>
      <c r="AW2260" s="12" t="s">
        <v>31</v>
      </c>
      <c r="AX2260" s="12" t="s">
        <v>76</v>
      </c>
      <c r="AY2260" s="159" t="s">
        <v>156</v>
      </c>
    </row>
    <row r="2261" spans="2:51" s="12" customFormat="1">
      <c r="B2261" s="158"/>
      <c r="D2261" s="152" t="s">
        <v>160</v>
      </c>
      <c r="E2261" s="159" t="s">
        <v>1</v>
      </c>
      <c r="F2261" s="160" t="s">
        <v>793</v>
      </c>
      <c r="H2261" s="161">
        <v>-5.92</v>
      </c>
      <c r="I2261" s="162"/>
      <c r="L2261" s="158"/>
      <c r="M2261" s="163"/>
      <c r="T2261" s="164"/>
      <c r="AT2261" s="159" t="s">
        <v>160</v>
      </c>
      <c r="AU2261" s="159" t="s">
        <v>89</v>
      </c>
      <c r="AV2261" s="12" t="s">
        <v>89</v>
      </c>
      <c r="AW2261" s="12" t="s">
        <v>31</v>
      </c>
      <c r="AX2261" s="12" t="s">
        <v>76</v>
      </c>
      <c r="AY2261" s="159" t="s">
        <v>156</v>
      </c>
    </row>
    <row r="2262" spans="2:51" s="12" customFormat="1">
      <c r="B2262" s="158"/>
      <c r="D2262" s="152" t="s">
        <v>160</v>
      </c>
      <c r="E2262" s="159" t="s">
        <v>1</v>
      </c>
      <c r="F2262" s="160" t="s">
        <v>1741</v>
      </c>
      <c r="H2262" s="161">
        <v>58.37</v>
      </c>
      <c r="I2262" s="162"/>
      <c r="L2262" s="158"/>
      <c r="M2262" s="163"/>
      <c r="T2262" s="164"/>
      <c r="AT2262" s="159" t="s">
        <v>160</v>
      </c>
      <c r="AU2262" s="159" t="s">
        <v>89</v>
      </c>
      <c r="AV2262" s="12" t="s">
        <v>89</v>
      </c>
      <c r="AW2262" s="12" t="s">
        <v>31</v>
      </c>
      <c r="AX2262" s="12" t="s">
        <v>76</v>
      </c>
      <c r="AY2262" s="159" t="s">
        <v>156</v>
      </c>
    </row>
    <row r="2263" spans="2:51" s="12" customFormat="1">
      <c r="B2263" s="158"/>
      <c r="D2263" s="152" t="s">
        <v>160</v>
      </c>
      <c r="E2263" s="159" t="s">
        <v>1</v>
      </c>
      <c r="F2263" s="160" t="s">
        <v>793</v>
      </c>
      <c r="H2263" s="161">
        <v>-5.92</v>
      </c>
      <c r="I2263" s="162"/>
      <c r="L2263" s="158"/>
      <c r="M2263" s="163"/>
      <c r="T2263" s="164"/>
      <c r="AT2263" s="159" t="s">
        <v>160</v>
      </c>
      <c r="AU2263" s="159" t="s">
        <v>89</v>
      </c>
      <c r="AV2263" s="12" t="s">
        <v>89</v>
      </c>
      <c r="AW2263" s="12" t="s">
        <v>31</v>
      </c>
      <c r="AX2263" s="12" t="s">
        <v>76</v>
      </c>
      <c r="AY2263" s="159" t="s">
        <v>156</v>
      </c>
    </row>
    <row r="2264" spans="2:51" s="12" customFormat="1">
      <c r="B2264" s="158"/>
      <c r="D2264" s="152" t="s">
        <v>160</v>
      </c>
      <c r="E2264" s="159" t="s">
        <v>1</v>
      </c>
      <c r="F2264" s="160" t="s">
        <v>1742</v>
      </c>
      <c r="H2264" s="161">
        <v>126.1</v>
      </c>
      <c r="I2264" s="162"/>
      <c r="L2264" s="158"/>
      <c r="M2264" s="163"/>
      <c r="T2264" s="164"/>
      <c r="AT2264" s="159" t="s">
        <v>160</v>
      </c>
      <c r="AU2264" s="159" t="s">
        <v>89</v>
      </c>
      <c r="AV2264" s="12" t="s">
        <v>89</v>
      </c>
      <c r="AW2264" s="12" t="s">
        <v>31</v>
      </c>
      <c r="AX2264" s="12" t="s">
        <v>76</v>
      </c>
      <c r="AY2264" s="159" t="s">
        <v>156</v>
      </c>
    </row>
    <row r="2265" spans="2:51" s="12" customFormat="1">
      <c r="B2265" s="158"/>
      <c r="D2265" s="152" t="s">
        <v>160</v>
      </c>
      <c r="E2265" s="159" t="s">
        <v>1</v>
      </c>
      <c r="F2265" s="160" t="s">
        <v>1743</v>
      </c>
      <c r="H2265" s="161">
        <v>-12.4</v>
      </c>
      <c r="I2265" s="162"/>
      <c r="L2265" s="158"/>
      <c r="M2265" s="163"/>
      <c r="T2265" s="164"/>
      <c r="AT2265" s="159" t="s">
        <v>160</v>
      </c>
      <c r="AU2265" s="159" t="s">
        <v>89</v>
      </c>
      <c r="AV2265" s="12" t="s">
        <v>89</v>
      </c>
      <c r="AW2265" s="12" t="s">
        <v>31</v>
      </c>
      <c r="AX2265" s="12" t="s">
        <v>76</v>
      </c>
      <c r="AY2265" s="159" t="s">
        <v>156</v>
      </c>
    </row>
    <row r="2266" spans="2:51" s="12" customFormat="1">
      <c r="B2266" s="158"/>
      <c r="D2266" s="152" t="s">
        <v>160</v>
      </c>
      <c r="E2266" s="159" t="s">
        <v>1</v>
      </c>
      <c r="F2266" s="160" t="s">
        <v>1744</v>
      </c>
      <c r="H2266" s="161">
        <v>29.8</v>
      </c>
      <c r="I2266" s="162"/>
      <c r="L2266" s="158"/>
      <c r="M2266" s="163"/>
      <c r="T2266" s="164"/>
      <c r="AT2266" s="159" t="s">
        <v>160</v>
      </c>
      <c r="AU2266" s="159" t="s">
        <v>89</v>
      </c>
      <c r="AV2266" s="12" t="s">
        <v>89</v>
      </c>
      <c r="AW2266" s="12" t="s">
        <v>31</v>
      </c>
      <c r="AX2266" s="12" t="s">
        <v>76</v>
      </c>
      <c r="AY2266" s="159" t="s">
        <v>156</v>
      </c>
    </row>
    <row r="2267" spans="2:51" s="12" customFormat="1">
      <c r="B2267" s="158"/>
      <c r="D2267" s="152" t="s">
        <v>160</v>
      </c>
      <c r="E2267" s="159" t="s">
        <v>1</v>
      </c>
      <c r="F2267" s="160" t="s">
        <v>1745</v>
      </c>
      <c r="H2267" s="161">
        <v>-7.3</v>
      </c>
      <c r="I2267" s="162"/>
      <c r="L2267" s="158"/>
      <c r="M2267" s="163"/>
      <c r="T2267" s="164"/>
      <c r="AT2267" s="159" t="s">
        <v>160</v>
      </c>
      <c r="AU2267" s="159" t="s">
        <v>89</v>
      </c>
      <c r="AV2267" s="12" t="s">
        <v>89</v>
      </c>
      <c r="AW2267" s="12" t="s">
        <v>31</v>
      </c>
      <c r="AX2267" s="12" t="s">
        <v>76</v>
      </c>
      <c r="AY2267" s="159" t="s">
        <v>156</v>
      </c>
    </row>
    <row r="2268" spans="2:51" s="12" customFormat="1">
      <c r="B2268" s="158"/>
      <c r="D2268" s="152" t="s">
        <v>160</v>
      </c>
      <c r="E2268" s="159" t="s">
        <v>1</v>
      </c>
      <c r="F2268" s="160" t="s">
        <v>1746</v>
      </c>
      <c r="H2268" s="161">
        <v>8.86</v>
      </c>
      <c r="I2268" s="162"/>
      <c r="L2268" s="158"/>
      <c r="M2268" s="163"/>
      <c r="T2268" s="164"/>
      <c r="AT2268" s="159" t="s">
        <v>160</v>
      </c>
      <c r="AU2268" s="159" t="s">
        <v>89</v>
      </c>
      <c r="AV2268" s="12" t="s">
        <v>89</v>
      </c>
      <c r="AW2268" s="12" t="s">
        <v>31</v>
      </c>
      <c r="AX2268" s="12" t="s">
        <v>76</v>
      </c>
      <c r="AY2268" s="159" t="s">
        <v>156</v>
      </c>
    </row>
    <row r="2269" spans="2:51" s="12" customFormat="1">
      <c r="B2269" s="158"/>
      <c r="D2269" s="152" t="s">
        <v>160</v>
      </c>
      <c r="E2269" s="159" t="s">
        <v>1</v>
      </c>
      <c r="F2269" s="160" t="s">
        <v>1747</v>
      </c>
      <c r="H2269" s="161">
        <v>31.6</v>
      </c>
      <c r="I2269" s="162"/>
      <c r="L2269" s="158"/>
      <c r="M2269" s="163"/>
      <c r="T2269" s="164"/>
      <c r="AT2269" s="159" t="s">
        <v>160</v>
      </c>
      <c r="AU2269" s="159" t="s">
        <v>89</v>
      </c>
      <c r="AV2269" s="12" t="s">
        <v>89</v>
      </c>
      <c r="AW2269" s="12" t="s">
        <v>31</v>
      </c>
      <c r="AX2269" s="12" t="s">
        <v>76</v>
      </c>
      <c r="AY2269" s="159" t="s">
        <v>156</v>
      </c>
    </row>
    <row r="2270" spans="2:51" s="12" customFormat="1">
      <c r="B2270" s="158"/>
      <c r="D2270" s="152" t="s">
        <v>160</v>
      </c>
      <c r="E2270" s="159" t="s">
        <v>1</v>
      </c>
      <c r="F2270" s="160" t="s">
        <v>1748</v>
      </c>
      <c r="H2270" s="161">
        <v>81.64</v>
      </c>
      <c r="I2270" s="162"/>
      <c r="L2270" s="158"/>
      <c r="M2270" s="163"/>
      <c r="T2270" s="164"/>
      <c r="AT2270" s="159" t="s">
        <v>160</v>
      </c>
      <c r="AU2270" s="159" t="s">
        <v>89</v>
      </c>
      <c r="AV2270" s="12" t="s">
        <v>89</v>
      </c>
      <c r="AW2270" s="12" t="s">
        <v>31</v>
      </c>
      <c r="AX2270" s="12" t="s">
        <v>76</v>
      </c>
      <c r="AY2270" s="159" t="s">
        <v>156</v>
      </c>
    </row>
    <row r="2271" spans="2:51" s="12" customFormat="1">
      <c r="B2271" s="158"/>
      <c r="D2271" s="152" t="s">
        <v>160</v>
      </c>
      <c r="E2271" s="159" t="s">
        <v>1</v>
      </c>
      <c r="F2271" s="160" t="s">
        <v>523</v>
      </c>
      <c r="H2271" s="161">
        <v>-5.4</v>
      </c>
      <c r="I2271" s="162"/>
      <c r="L2271" s="158"/>
      <c r="M2271" s="163"/>
      <c r="T2271" s="164"/>
      <c r="AT2271" s="159" t="s">
        <v>160</v>
      </c>
      <c r="AU2271" s="159" t="s">
        <v>89</v>
      </c>
      <c r="AV2271" s="12" t="s">
        <v>89</v>
      </c>
      <c r="AW2271" s="12" t="s">
        <v>31</v>
      </c>
      <c r="AX2271" s="12" t="s">
        <v>76</v>
      </c>
      <c r="AY2271" s="159" t="s">
        <v>156</v>
      </c>
    </row>
    <row r="2272" spans="2:51" s="12" customFormat="1">
      <c r="B2272" s="158"/>
      <c r="D2272" s="152" t="s">
        <v>160</v>
      </c>
      <c r="E2272" s="159" t="s">
        <v>1</v>
      </c>
      <c r="F2272" s="160" t="s">
        <v>518</v>
      </c>
      <c r="H2272" s="161">
        <v>-1.6</v>
      </c>
      <c r="I2272" s="162"/>
      <c r="L2272" s="158"/>
      <c r="M2272" s="163"/>
      <c r="T2272" s="164"/>
      <c r="AT2272" s="159" t="s">
        <v>160</v>
      </c>
      <c r="AU2272" s="159" t="s">
        <v>89</v>
      </c>
      <c r="AV2272" s="12" t="s">
        <v>89</v>
      </c>
      <c r="AW2272" s="12" t="s">
        <v>31</v>
      </c>
      <c r="AX2272" s="12" t="s">
        <v>76</v>
      </c>
      <c r="AY2272" s="159" t="s">
        <v>156</v>
      </c>
    </row>
    <row r="2273" spans="2:51" s="12" customFormat="1">
      <c r="B2273" s="158"/>
      <c r="D2273" s="152" t="s">
        <v>160</v>
      </c>
      <c r="E2273" s="159" t="s">
        <v>1</v>
      </c>
      <c r="F2273" s="160" t="s">
        <v>444</v>
      </c>
      <c r="H2273" s="161">
        <v>-2.9</v>
      </c>
      <c r="I2273" s="162"/>
      <c r="L2273" s="158"/>
      <c r="M2273" s="163"/>
      <c r="T2273" s="164"/>
      <c r="AT2273" s="159" t="s">
        <v>160</v>
      </c>
      <c r="AU2273" s="159" t="s">
        <v>89</v>
      </c>
      <c r="AV2273" s="12" t="s">
        <v>89</v>
      </c>
      <c r="AW2273" s="12" t="s">
        <v>31</v>
      </c>
      <c r="AX2273" s="12" t="s">
        <v>76</v>
      </c>
      <c r="AY2273" s="159" t="s">
        <v>156</v>
      </c>
    </row>
    <row r="2274" spans="2:51" s="12" customFormat="1">
      <c r="B2274" s="158"/>
      <c r="D2274" s="152" t="s">
        <v>160</v>
      </c>
      <c r="E2274" s="159" t="s">
        <v>1</v>
      </c>
      <c r="F2274" s="160" t="s">
        <v>1749</v>
      </c>
      <c r="H2274" s="161">
        <v>-5.76</v>
      </c>
      <c r="I2274" s="162"/>
      <c r="L2274" s="158"/>
      <c r="M2274" s="163"/>
      <c r="T2274" s="164"/>
      <c r="AT2274" s="159" t="s">
        <v>160</v>
      </c>
      <c r="AU2274" s="159" t="s">
        <v>89</v>
      </c>
      <c r="AV2274" s="12" t="s">
        <v>89</v>
      </c>
      <c r="AW2274" s="12" t="s">
        <v>31</v>
      </c>
      <c r="AX2274" s="12" t="s">
        <v>76</v>
      </c>
      <c r="AY2274" s="159" t="s">
        <v>156</v>
      </c>
    </row>
    <row r="2275" spans="2:51" s="12" customFormat="1">
      <c r="B2275" s="158"/>
      <c r="D2275" s="152" t="s">
        <v>160</v>
      </c>
      <c r="E2275" s="159" t="s">
        <v>1</v>
      </c>
      <c r="F2275" s="160" t="s">
        <v>1750</v>
      </c>
      <c r="H2275" s="161">
        <v>67.275000000000006</v>
      </c>
      <c r="I2275" s="162"/>
      <c r="L2275" s="158"/>
      <c r="M2275" s="163"/>
      <c r="T2275" s="164"/>
      <c r="AT2275" s="159" t="s">
        <v>160</v>
      </c>
      <c r="AU2275" s="159" t="s">
        <v>89</v>
      </c>
      <c r="AV2275" s="12" t="s">
        <v>89</v>
      </c>
      <c r="AW2275" s="12" t="s">
        <v>31</v>
      </c>
      <c r="AX2275" s="12" t="s">
        <v>76</v>
      </c>
      <c r="AY2275" s="159" t="s">
        <v>156</v>
      </c>
    </row>
    <row r="2276" spans="2:51" s="12" customFormat="1">
      <c r="B2276" s="158"/>
      <c r="D2276" s="152" t="s">
        <v>160</v>
      </c>
      <c r="E2276" s="159" t="s">
        <v>1</v>
      </c>
      <c r="F2276" s="160" t="s">
        <v>473</v>
      </c>
      <c r="H2276" s="161">
        <v>-1.6</v>
      </c>
      <c r="I2276" s="162"/>
      <c r="L2276" s="158"/>
      <c r="M2276" s="163"/>
      <c r="T2276" s="164"/>
      <c r="AT2276" s="159" t="s">
        <v>160</v>
      </c>
      <c r="AU2276" s="159" t="s">
        <v>89</v>
      </c>
      <c r="AV2276" s="12" t="s">
        <v>89</v>
      </c>
      <c r="AW2276" s="12" t="s">
        <v>31</v>
      </c>
      <c r="AX2276" s="12" t="s">
        <v>76</v>
      </c>
      <c r="AY2276" s="159" t="s">
        <v>156</v>
      </c>
    </row>
    <row r="2277" spans="2:51" s="12" customFormat="1">
      <c r="B2277" s="158"/>
      <c r="D2277" s="152" t="s">
        <v>160</v>
      </c>
      <c r="E2277" s="159" t="s">
        <v>1</v>
      </c>
      <c r="F2277" s="160" t="s">
        <v>1751</v>
      </c>
      <c r="H2277" s="161">
        <v>-5.76</v>
      </c>
      <c r="I2277" s="162"/>
      <c r="L2277" s="158"/>
      <c r="M2277" s="163"/>
      <c r="T2277" s="164"/>
      <c r="AT2277" s="159" t="s">
        <v>160</v>
      </c>
      <c r="AU2277" s="159" t="s">
        <v>89</v>
      </c>
      <c r="AV2277" s="12" t="s">
        <v>89</v>
      </c>
      <c r="AW2277" s="12" t="s">
        <v>31</v>
      </c>
      <c r="AX2277" s="12" t="s">
        <v>76</v>
      </c>
      <c r="AY2277" s="159" t="s">
        <v>156</v>
      </c>
    </row>
    <row r="2278" spans="2:51" s="12" customFormat="1">
      <c r="B2278" s="158"/>
      <c r="D2278" s="152" t="s">
        <v>160</v>
      </c>
      <c r="E2278" s="159" t="s">
        <v>1</v>
      </c>
      <c r="F2278" s="160" t="s">
        <v>1752</v>
      </c>
      <c r="H2278" s="161">
        <v>8</v>
      </c>
      <c r="I2278" s="162"/>
      <c r="L2278" s="158"/>
      <c r="M2278" s="163"/>
      <c r="T2278" s="164"/>
      <c r="AT2278" s="159" t="s">
        <v>160</v>
      </c>
      <c r="AU2278" s="159" t="s">
        <v>89</v>
      </c>
      <c r="AV2278" s="12" t="s">
        <v>89</v>
      </c>
      <c r="AW2278" s="12" t="s">
        <v>31</v>
      </c>
      <c r="AX2278" s="12" t="s">
        <v>76</v>
      </c>
      <c r="AY2278" s="159" t="s">
        <v>156</v>
      </c>
    </row>
    <row r="2279" spans="2:51" s="12" customFormat="1">
      <c r="B2279" s="158"/>
      <c r="D2279" s="152" t="s">
        <v>160</v>
      </c>
      <c r="E2279" s="159" t="s">
        <v>1</v>
      </c>
      <c r="F2279" s="160" t="s">
        <v>1753</v>
      </c>
      <c r="H2279" s="161">
        <v>56.55</v>
      </c>
      <c r="I2279" s="162"/>
      <c r="L2279" s="158"/>
      <c r="M2279" s="163"/>
      <c r="T2279" s="164"/>
      <c r="AT2279" s="159" t="s">
        <v>160</v>
      </c>
      <c r="AU2279" s="159" t="s">
        <v>89</v>
      </c>
      <c r="AV2279" s="12" t="s">
        <v>89</v>
      </c>
      <c r="AW2279" s="12" t="s">
        <v>31</v>
      </c>
      <c r="AX2279" s="12" t="s">
        <v>76</v>
      </c>
      <c r="AY2279" s="159" t="s">
        <v>156</v>
      </c>
    </row>
    <row r="2280" spans="2:51" s="12" customFormat="1">
      <c r="B2280" s="158"/>
      <c r="D2280" s="152" t="s">
        <v>160</v>
      </c>
      <c r="E2280" s="159" t="s">
        <v>1</v>
      </c>
      <c r="F2280" s="160" t="s">
        <v>1754</v>
      </c>
      <c r="H2280" s="161">
        <v>-7.2</v>
      </c>
      <c r="I2280" s="162"/>
      <c r="L2280" s="158"/>
      <c r="M2280" s="163"/>
      <c r="T2280" s="164"/>
      <c r="AT2280" s="159" t="s">
        <v>160</v>
      </c>
      <c r="AU2280" s="159" t="s">
        <v>89</v>
      </c>
      <c r="AV2280" s="12" t="s">
        <v>89</v>
      </c>
      <c r="AW2280" s="12" t="s">
        <v>31</v>
      </c>
      <c r="AX2280" s="12" t="s">
        <v>76</v>
      </c>
      <c r="AY2280" s="159" t="s">
        <v>156</v>
      </c>
    </row>
    <row r="2281" spans="2:51" s="12" customFormat="1">
      <c r="B2281" s="158"/>
      <c r="D2281" s="152" t="s">
        <v>160</v>
      </c>
      <c r="E2281" s="159" t="s">
        <v>1</v>
      </c>
      <c r="F2281" s="160" t="s">
        <v>1755</v>
      </c>
      <c r="H2281" s="161">
        <v>-0.54</v>
      </c>
      <c r="I2281" s="162"/>
      <c r="L2281" s="158"/>
      <c r="M2281" s="163"/>
      <c r="T2281" s="164"/>
      <c r="AT2281" s="159" t="s">
        <v>160</v>
      </c>
      <c r="AU2281" s="159" t="s">
        <v>89</v>
      </c>
      <c r="AV2281" s="12" t="s">
        <v>89</v>
      </c>
      <c r="AW2281" s="12" t="s">
        <v>31</v>
      </c>
      <c r="AX2281" s="12" t="s">
        <v>76</v>
      </c>
      <c r="AY2281" s="159" t="s">
        <v>156</v>
      </c>
    </row>
    <row r="2282" spans="2:51" s="15" customFormat="1">
      <c r="B2282" s="193"/>
      <c r="D2282" s="152" t="s">
        <v>160</v>
      </c>
      <c r="E2282" s="194" t="s">
        <v>3624</v>
      </c>
      <c r="F2282" s="195" t="s">
        <v>2008</v>
      </c>
      <c r="H2282" s="196">
        <v>882.74800000000005</v>
      </c>
      <c r="I2282" s="197"/>
      <c r="L2282" s="193"/>
      <c r="M2282" s="198"/>
      <c r="T2282" s="199"/>
      <c r="AT2282" s="194" t="s">
        <v>160</v>
      </c>
      <c r="AU2282" s="194" t="s">
        <v>89</v>
      </c>
      <c r="AV2282" s="15" t="s">
        <v>163</v>
      </c>
      <c r="AW2282" s="15" t="s">
        <v>31</v>
      </c>
      <c r="AX2282" s="15" t="s">
        <v>76</v>
      </c>
      <c r="AY2282" s="194" t="s">
        <v>156</v>
      </c>
    </row>
    <row r="2283" spans="2:51" s="11" customFormat="1">
      <c r="B2283" s="151"/>
      <c r="D2283" s="152" t="s">
        <v>160</v>
      </c>
      <c r="E2283" s="153" t="s">
        <v>1</v>
      </c>
      <c r="F2283" s="154" t="s">
        <v>3625</v>
      </c>
      <c r="H2283" s="153" t="s">
        <v>1</v>
      </c>
      <c r="I2283" s="155"/>
      <c r="L2283" s="151"/>
      <c r="M2283" s="156"/>
      <c r="T2283" s="157"/>
      <c r="AT2283" s="153" t="s">
        <v>160</v>
      </c>
      <c r="AU2283" s="153" t="s">
        <v>89</v>
      </c>
      <c r="AV2283" s="11" t="s">
        <v>82</v>
      </c>
      <c r="AW2283" s="11" t="s">
        <v>31</v>
      </c>
      <c r="AX2283" s="11" t="s">
        <v>76</v>
      </c>
      <c r="AY2283" s="153" t="s">
        <v>156</v>
      </c>
    </row>
    <row r="2284" spans="2:51" s="12" customFormat="1">
      <c r="B2284" s="158"/>
      <c r="D2284" s="152" t="s">
        <v>160</v>
      </c>
      <c r="E2284" s="159" t="s">
        <v>1</v>
      </c>
      <c r="F2284" s="160" t="s">
        <v>2460</v>
      </c>
      <c r="H2284" s="161">
        <v>26.731000000000002</v>
      </c>
      <c r="I2284" s="162"/>
      <c r="L2284" s="158"/>
      <c r="M2284" s="163"/>
      <c r="T2284" s="164"/>
      <c r="AT2284" s="159" t="s">
        <v>160</v>
      </c>
      <c r="AU2284" s="159" t="s">
        <v>89</v>
      </c>
      <c r="AV2284" s="12" t="s">
        <v>89</v>
      </c>
      <c r="AW2284" s="12" t="s">
        <v>31</v>
      </c>
      <c r="AX2284" s="12" t="s">
        <v>76</v>
      </c>
      <c r="AY2284" s="159" t="s">
        <v>156</v>
      </c>
    </row>
    <row r="2285" spans="2:51" s="12" customFormat="1">
      <c r="B2285" s="158"/>
      <c r="D2285" s="152" t="s">
        <v>160</v>
      </c>
      <c r="E2285" s="159" t="s">
        <v>1</v>
      </c>
      <c r="F2285" s="160" t="s">
        <v>2461</v>
      </c>
      <c r="H2285" s="161">
        <v>-8.1</v>
      </c>
      <c r="I2285" s="162"/>
      <c r="L2285" s="158"/>
      <c r="M2285" s="163"/>
      <c r="T2285" s="164"/>
      <c r="AT2285" s="159" t="s">
        <v>160</v>
      </c>
      <c r="AU2285" s="159" t="s">
        <v>89</v>
      </c>
      <c r="AV2285" s="12" t="s">
        <v>89</v>
      </c>
      <c r="AW2285" s="12" t="s">
        <v>31</v>
      </c>
      <c r="AX2285" s="12" t="s">
        <v>76</v>
      </c>
      <c r="AY2285" s="159" t="s">
        <v>156</v>
      </c>
    </row>
    <row r="2286" spans="2:51" s="12" customFormat="1">
      <c r="B2286" s="158"/>
      <c r="D2286" s="152" t="s">
        <v>160</v>
      </c>
      <c r="E2286" s="159" t="s">
        <v>1</v>
      </c>
      <c r="F2286" s="160" t="s">
        <v>2462</v>
      </c>
      <c r="H2286" s="161">
        <v>27.95</v>
      </c>
      <c r="I2286" s="162"/>
      <c r="L2286" s="158"/>
      <c r="M2286" s="163"/>
      <c r="T2286" s="164"/>
      <c r="AT2286" s="159" t="s">
        <v>160</v>
      </c>
      <c r="AU2286" s="159" t="s">
        <v>89</v>
      </c>
      <c r="AV2286" s="12" t="s">
        <v>89</v>
      </c>
      <c r="AW2286" s="12" t="s">
        <v>31</v>
      </c>
      <c r="AX2286" s="12" t="s">
        <v>76</v>
      </c>
      <c r="AY2286" s="159" t="s">
        <v>156</v>
      </c>
    </row>
    <row r="2287" spans="2:51" s="12" customFormat="1">
      <c r="B2287" s="158"/>
      <c r="D2287" s="152" t="s">
        <v>160</v>
      </c>
      <c r="E2287" s="159" t="s">
        <v>1</v>
      </c>
      <c r="F2287" s="160" t="s">
        <v>2463</v>
      </c>
      <c r="H2287" s="161">
        <v>-1.44</v>
      </c>
      <c r="I2287" s="162"/>
      <c r="L2287" s="158"/>
      <c r="M2287" s="163"/>
      <c r="T2287" s="164"/>
      <c r="AT2287" s="159" t="s">
        <v>160</v>
      </c>
      <c r="AU2287" s="159" t="s">
        <v>89</v>
      </c>
      <c r="AV2287" s="12" t="s">
        <v>89</v>
      </c>
      <c r="AW2287" s="12" t="s">
        <v>31</v>
      </c>
      <c r="AX2287" s="12" t="s">
        <v>76</v>
      </c>
      <c r="AY2287" s="159" t="s">
        <v>156</v>
      </c>
    </row>
    <row r="2288" spans="2:51" s="12" customFormat="1">
      <c r="B2288" s="158"/>
      <c r="D2288" s="152" t="s">
        <v>160</v>
      </c>
      <c r="E2288" s="159" t="s">
        <v>1</v>
      </c>
      <c r="F2288" s="160" t="s">
        <v>2464</v>
      </c>
      <c r="H2288" s="161">
        <v>-2.16</v>
      </c>
      <c r="I2288" s="162"/>
      <c r="L2288" s="158"/>
      <c r="M2288" s="163"/>
      <c r="T2288" s="164"/>
      <c r="AT2288" s="159" t="s">
        <v>160</v>
      </c>
      <c r="AU2288" s="159" t="s">
        <v>89</v>
      </c>
      <c r="AV2288" s="12" t="s">
        <v>89</v>
      </c>
      <c r="AW2288" s="12" t="s">
        <v>31</v>
      </c>
      <c r="AX2288" s="12" t="s">
        <v>76</v>
      </c>
      <c r="AY2288" s="159" t="s">
        <v>156</v>
      </c>
    </row>
    <row r="2289" spans="2:51" s="12" customFormat="1">
      <c r="B2289" s="158"/>
      <c r="D2289" s="152" t="s">
        <v>160</v>
      </c>
      <c r="E2289" s="159" t="s">
        <v>1</v>
      </c>
      <c r="F2289" s="160" t="s">
        <v>1757</v>
      </c>
      <c r="H2289" s="161">
        <v>65.974999999999994</v>
      </c>
      <c r="I2289" s="162"/>
      <c r="L2289" s="158"/>
      <c r="M2289" s="163"/>
      <c r="T2289" s="164"/>
      <c r="AT2289" s="159" t="s">
        <v>160</v>
      </c>
      <c r="AU2289" s="159" t="s">
        <v>89</v>
      </c>
      <c r="AV2289" s="12" t="s">
        <v>89</v>
      </c>
      <c r="AW2289" s="12" t="s">
        <v>31</v>
      </c>
      <c r="AX2289" s="12" t="s">
        <v>76</v>
      </c>
      <c r="AY2289" s="159" t="s">
        <v>156</v>
      </c>
    </row>
    <row r="2290" spans="2:51" s="12" customFormat="1">
      <c r="B2290" s="158"/>
      <c r="D2290" s="152" t="s">
        <v>160</v>
      </c>
      <c r="E2290" s="159" t="s">
        <v>1</v>
      </c>
      <c r="F2290" s="160" t="s">
        <v>444</v>
      </c>
      <c r="H2290" s="161">
        <v>-2.9</v>
      </c>
      <c r="I2290" s="162"/>
      <c r="L2290" s="158"/>
      <c r="M2290" s="163"/>
      <c r="T2290" s="164"/>
      <c r="AT2290" s="159" t="s">
        <v>160</v>
      </c>
      <c r="AU2290" s="159" t="s">
        <v>89</v>
      </c>
      <c r="AV2290" s="12" t="s">
        <v>89</v>
      </c>
      <c r="AW2290" s="12" t="s">
        <v>31</v>
      </c>
      <c r="AX2290" s="12" t="s">
        <v>76</v>
      </c>
      <c r="AY2290" s="159" t="s">
        <v>156</v>
      </c>
    </row>
    <row r="2291" spans="2:51" s="12" customFormat="1">
      <c r="B2291" s="158"/>
      <c r="D2291" s="152" t="s">
        <v>160</v>
      </c>
      <c r="E2291" s="159" t="s">
        <v>1</v>
      </c>
      <c r="F2291" s="160" t="s">
        <v>532</v>
      </c>
      <c r="H2291" s="161">
        <v>-1.8</v>
      </c>
      <c r="I2291" s="162"/>
      <c r="L2291" s="158"/>
      <c r="M2291" s="163"/>
      <c r="T2291" s="164"/>
      <c r="AT2291" s="159" t="s">
        <v>160</v>
      </c>
      <c r="AU2291" s="159" t="s">
        <v>89</v>
      </c>
      <c r="AV2291" s="12" t="s">
        <v>89</v>
      </c>
      <c r="AW2291" s="12" t="s">
        <v>31</v>
      </c>
      <c r="AX2291" s="12" t="s">
        <v>76</v>
      </c>
      <c r="AY2291" s="159" t="s">
        <v>156</v>
      </c>
    </row>
    <row r="2292" spans="2:51" s="12" customFormat="1">
      <c r="B2292" s="158"/>
      <c r="D2292" s="152" t="s">
        <v>160</v>
      </c>
      <c r="E2292" s="159" t="s">
        <v>1</v>
      </c>
      <c r="F2292" s="160" t="s">
        <v>1758</v>
      </c>
      <c r="H2292" s="161">
        <v>-8.0399999999999991</v>
      </c>
      <c r="I2292" s="162"/>
      <c r="L2292" s="158"/>
      <c r="M2292" s="163"/>
      <c r="T2292" s="164"/>
      <c r="AT2292" s="159" t="s">
        <v>160</v>
      </c>
      <c r="AU2292" s="159" t="s">
        <v>89</v>
      </c>
      <c r="AV2292" s="12" t="s">
        <v>89</v>
      </c>
      <c r="AW2292" s="12" t="s">
        <v>31</v>
      </c>
      <c r="AX2292" s="12" t="s">
        <v>76</v>
      </c>
      <c r="AY2292" s="159" t="s">
        <v>156</v>
      </c>
    </row>
    <row r="2293" spans="2:51" s="12" customFormat="1">
      <c r="B2293" s="158"/>
      <c r="D2293" s="152" t="s">
        <v>160</v>
      </c>
      <c r="E2293" s="159" t="s">
        <v>1</v>
      </c>
      <c r="F2293" s="160" t="s">
        <v>444</v>
      </c>
      <c r="H2293" s="161">
        <v>-2.9</v>
      </c>
      <c r="I2293" s="162"/>
      <c r="L2293" s="158"/>
      <c r="M2293" s="163"/>
      <c r="T2293" s="164"/>
      <c r="AT2293" s="159" t="s">
        <v>160</v>
      </c>
      <c r="AU2293" s="159" t="s">
        <v>89</v>
      </c>
      <c r="AV2293" s="12" t="s">
        <v>89</v>
      </c>
      <c r="AW2293" s="12" t="s">
        <v>31</v>
      </c>
      <c r="AX2293" s="12" t="s">
        <v>76</v>
      </c>
      <c r="AY2293" s="159" t="s">
        <v>156</v>
      </c>
    </row>
    <row r="2294" spans="2:51" s="12" customFormat="1">
      <c r="B2294" s="158"/>
      <c r="D2294" s="152" t="s">
        <v>160</v>
      </c>
      <c r="E2294" s="159" t="s">
        <v>1</v>
      </c>
      <c r="F2294" s="160" t="s">
        <v>3626</v>
      </c>
      <c r="H2294" s="161">
        <v>164.48</v>
      </c>
      <c r="I2294" s="162"/>
      <c r="L2294" s="158"/>
      <c r="M2294" s="163"/>
      <c r="T2294" s="164"/>
      <c r="AT2294" s="159" t="s">
        <v>160</v>
      </c>
      <c r="AU2294" s="159" t="s">
        <v>89</v>
      </c>
      <c r="AV2294" s="12" t="s">
        <v>89</v>
      </c>
      <c r="AW2294" s="12" t="s">
        <v>31</v>
      </c>
      <c r="AX2294" s="12" t="s">
        <v>76</v>
      </c>
      <c r="AY2294" s="159" t="s">
        <v>156</v>
      </c>
    </row>
    <row r="2295" spans="2:51" s="12" customFormat="1">
      <c r="B2295" s="158"/>
      <c r="D2295" s="152" t="s">
        <v>160</v>
      </c>
      <c r="E2295" s="159" t="s">
        <v>1</v>
      </c>
      <c r="F2295" s="160" t="s">
        <v>1761</v>
      </c>
      <c r="H2295" s="161">
        <v>-14.4</v>
      </c>
      <c r="I2295" s="162"/>
      <c r="L2295" s="158"/>
      <c r="M2295" s="163"/>
      <c r="T2295" s="164"/>
      <c r="AT2295" s="159" t="s">
        <v>160</v>
      </c>
      <c r="AU2295" s="159" t="s">
        <v>89</v>
      </c>
      <c r="AV2295" s="12" t="s">
        <v>89</v>
      </c>
      <c r="AW2295" s="12" t="s">
        <v>31</v>
      </c>
      <c r="AX2295" s="12" t="s">
        <v>76</v>
      </c>
      <c r="AY2295" s="159" t="s">
        <v>156</v>
      </c>
    </row>
    <row r="2296" spans="2:51" s="12" customFormat="1">
      <c r="B2296" s="158"/>
      <c r="D2296" s="152" t="s">
        <v>160</v>
      </c>
      <c r="E2296" s="159" t="s">
        <v>1</v>
      </c>
      <c r="F2296" s="160" t="s">
        <v>1762</v>
      </c>
      <c r="H2296" s="161">
        <v>-8.6999999999999993</v>
      </c>
      <c r="I2296" s="162"/>
      <c r="L2296" s="158"/>
      <c r="M2296" s="163"/>
      <c r="T2296" s="164"/>
      <c r="AT2296" s="159" t="s">
        <v>160</v>
      </c>
      <c r="AU2296" s="159" t="s">
        <v>89</v>
      </c>
      <c r="AV2296" s="12" t="s">
        <v>89</v>
      </c>
      <c r="AW2296" s="12" t="s">
        <v>31</v>
      </c>
      <c r="AX2296" s="12" t="s">
        <v>76</v>
      </c>
      <c r="AY2296" s="159" t="s">
        <v>156</v>
      </c>
    </row>
    <row r="2297" spans="2:51" s="12" customFormat="1">
      <c r="B2297" s="158"/>
      <c r="D2297" s="152" t="s">
        <v>160</v>
      </c>
      <c r="E2297" s="159" t="s">
        <v>1</v>
      </c>
      <c r="F2297" s="160" t="s">
        <v>1763</v>
      </c>
      <c r="H2297" s="161">
        <v>-1.2</v>
      </c>
      <c r="I2297" s="162"/>
      <c r="L2297" s="158"/>
      <c r="M2297" s="163"/>
      <c r="T2297" s="164"/>
      <c r="AT2297" s="159" t="s">
        <v>160</v>
      </c>
      <c r="AU2297" s="159" t="s">
        <v>89</v>
      </c>
      <c r="AV2297" s="12" t="s">
        <v>89</v>
      </c>
      <c r="AW2297" s="12" t="s">
        <v>31</v>
      </c>
      <c r="AX2297" s="12" t="s">
        <v>76</v>
      </c>
      <c r="AY2297" s="159" t="s">
        <v>156</v>
      </c>
    </row>
    <row r="2298" spans="2:51" s="12" customFormat="1">
      <c r="B2298" s="158"/>
      <c r="D2298" s="152" t="s">
        <v>160</v>
      </c>
      <c r="E2298" s="159" t="s">
        <v>1</v>
      </c>
      <c r="F2298" s="160" t="s">
        <v>3627</v>
      </c>
      <c r="H2298" s="161">
        <v>42.575000000000003</v>
      </c>
      <c r="I2298" s="162"/>
      <c r="L2298" s="158"/>
      <c r="M2298" s="163"/>
      <c r="T2298" s="164"/>
      <c r="AT2298" s="159" t="s">
        <v>160</v>
      </c>
      <c r="AU2298" s="159" t="s">
        <v>89</v>
      </c>
      <c r="AV2298" s="12" t="s">
        <v>89</v>
      </c>
      <c r="AW2298" s="12" t="s">
        <v>31</v>
      </c>
      <c r="AX2298" s="12" t="s">
        <v>76</v>
      </c>
      <c r="AY2298" s="159" t="s">
        <v>156</v>
      </c>
    </row>
    <row r="2299" spans="2:51" s="12" customFormat="1">
      <c r="B2299" s="158"/>
      <c r="D2299" s="152" t="s">
        <v>160</v>
      </c>
      <c r="E2299" s="159" t="s">
        <v>1</v>
      </c>
      <c r="F2299" s="160" t="s">
        <v>1773</v>
      </c>
      <c r="H2299" s="161">
        <v>33.799999999999997</v>
      </c>
      <c r="I2299" s="162"/>
      <c r="L2299" s="158"/>
      <c r="M2299" s="163"/>
      <c r="T2299" s="164"/>
      <c r="AT2299" s="159" t="s">
        <v>160</v>
      </c>
      <c r="AU2299" s="159" t="s">
        <v>89</v>
      </c>
      <c r="AV2299" s="12" t="s">
        <v>89</v>
      </c>
      <c r="AW2299" s="12" t="s">
        <v>31</v>
      </c>
      <c r="AX2299" s="12" t="s">
        <v>76</v>
      </c>
      <c r="AY2299" s="159" t="s">
        <v>156</v>
      </c>
    </row>
    <row r="2300" spans="2:51" s="12" customFormat="1">
      <c r="B2300" s="158"/>
      <c r="D2300" s="152" t="s">
        <v>160</v>
      </c>
      <c r="E2300" s="159" t="s">
        <v>1</v>
      </c>
      <c r="F2300" s="160" t="s">
        <v>532</v>
      </c>
      <c r="H2300" s="161">
        <v>-1.8</v>
      </c>
      <c r="I2300" s="162"/>
      <c r="L2300" s="158"/>
      <c r="M2300" s="163"/>
      <c r="T2300" s="164"/>
      <c r="AT2300" s="159" t="s">
        <v>160</v>
      </c>
      <c r="AU2300" s="159" t="s">
        <v>89</v>
      </c>
      <c r="AV2300" s="12" t="s">
        <v>89</v>
      </c>
      <c r="AW2300" s="12" t="s">
        <v>31</v>
      </c>
      <c r="AX2300" s="12" t="s">
        <v>76</v>
      </c>
      <c r="AY2300" s="159" t="s">
        <v>156</v>
      </c>
    </row>
    <row r="2301" spans="2:51" s="12" customFormat="1">
      <c r="B2301" s="158"/>
      <c r="D2301" s="152" t="s">
        <v>160</v>
      </c>
      <c r="E2301" s="159" t="s">
        <v>1</v>
      </c>
      <c r="F2301" s="160" t="s">
        <v>532</v>
      </c>
      <c r="H2301" s="161">
        <v>-1.8</v>
      </c>
      <c r="I2301" s="162"/>
      <c r="L2301" s="158"/>
      <c r="M2301" s="163"/>
      <c r="T2301" s="164"/>
      <c r="AT2301" s="159" t="s">
        <v>160</v>
      </c>
      <c r="AU2301" s="159" t="s">
        <v>89</v>
      </c>
      <c r="AV2301" s="12" t="s">
        <v>89</v>
      </c>
      <c r="AW2301" s="12" t="s">
        <v>31</v>
      </c>
      <c r="AX2301" s="12" t="s">
        <v>76</v>
      </c>
      <c r="AY2301" s="159" t="s">
        <v>156</v>
      </c>
    </row>
    <row r="2302" spans="2:51" s="12" customFormat="1">
      <c r="B2302" s="158"/>
      <c r="D2302" s="152" t="s">
        <v>160</v>
      </c>
      <c r="E2302" s="159" t="s">
        <v>1</v>
      </c>
      <c r="F2302" s="160" t="s">
        <v>1775</v>
      </c>
      <c r="H2302" s="161">
        <v>46.15</v>
      </c>
      <c r="I2302" s="162"/>
      <c r="L2302" s="158"/>
      <c r="M2302" s="163"/>
      <c r="T2302" s="164"/>
      <c r="AT2302" s="159" t="s">
        <v>160</v>
      </c>
      <c r="AU2302" s="159" t="s">
        <v>89</v>
      </c>
      <c r="AV2302" s="12" t="s">
        <v>89</v>
      </c>
      <c r="AW2302" s="12" t="s">
        <v>31</v>
      </c>
      <c r="AX2302" s="12" t="s">
        <v>76</v>
      </c>
      <c r="AY2302" s="159" t="s">
        <v>156</v>
      </c>
    </row>
    <row r="2303" spans="2:51" s="12" customFormat="1">
      <c r="B2303" s="158"/>
      <c r="D2303" s="152" t="s">
        <v>160</v>
      </c>
      <c r="E2303" s="159" t="s">
        <v>1</v>
      </c>
      <c r="F2303" s="160" t="s">
        <v>523</v>
      </c>
      <c r="H2303" s="161">
        <v>-5.4</v>
      </c>
      <c r="I2303" s="162"/>
      <c r="L2303" s="158"/>
      <c r="M2303" s="163"/>
      <c r="T2303" s="164"/>
      <c r="AT2303" s="159" t="s">
        <v>160</v>
      </c>
      <c r="AU2303" s="159" t="s">
        <v>89</v>
      </c>
      <c r="AV2303" s="12" t="s">
        <v>89</v>
      </c>
      <c r="AW2303" s="12" t="s">
        <v>31</v>
      </c>
      <c r="AX2303" s="12" t="s">
        <v>76</v>
      </c>
      <c r="AY2303" s="159" t="s">
        <v>156</v>
      </c>
    </row>
    <row r="2304" spans="2:51" s="12" customFormat="1">
      <c r="B2304" s="158"/>
      <c r="D2304" s="152" t="s">
        <v>160</v>
      </c>
      <c r="E2304" s="159" t="s">
        <v>1</v>
      </c>
      <c r="F2304" s="160" t="s">
        <v>471</v>
      </c>
      <c r="H2304" s="161">
        <v>-2.4</v>
      </c>
      <c r="I2304" s="162"/>
      <c r="L2304" s="158"/>
      <c r="M2304" s="163"/>
      <c r="T2304" s="164"/>
      <c r="AT2304" s="159" t="s">
        <v>160</v>
      </c>
      <c r="AU2304" s="159" t="s">
        <v>89</v>
      </c>
      <c r="AV2304" s="12" t="s">
        <v>89</v>
      </c>
      <c r="AW2304" s="12" t="s">
        <v>31</v>
      </c>
      <c r="AX2304" s="12" t="s">
        <v>76</v>
      </c>
      <c r="AY2304" s="159" t="s">
        <v>156</v>
      </c>
    </row>
    <row r="2305" spans="2:51" s="12" customFormat="1">
      <c r="B2305" s="158"/>
      <c r="D2305" s="152" t="s">
        <v>160</v>
      </c>
      <c r="E2305" s="159" t="s">
        <v>1</v>
      </c>
      <c r="F2305" s="160" t="s">
        <v>1776</v>
      </c>
      <c r="H2305" s="161">
        <v>22.1</v>
      </c>
      <c r="I2305" s="162"/>
      <c r="L2305" s="158"/>
      <c r="M2305" s="163"/>
      <c r="T2305" s="164"/>
      <c r="AT2305" s="159" t="s">
        <v>160</v>
      </c>
      <c r="AU2305" s="159" t="s">
        <v>89</v>
      </c>
      <c r="AV2305" s="12" t="s">
        <v>89</v>
      </c>
      <c r="AW2305" s="12" t="s">
        <v>31</v>
      </c>
      <c r="AX2305" s="12" t="s">
        <v>76</v>
      </c>
      <c r="AY2305" s="159" t="s">
        <v>156</v>
      </c>
    </row>
    <row r="2306" spans="2:51" s="12" customFormat="1">
      <c r="B2306" s="158"/>
      <c r="D2306" s="152" t="s">
        <v>160</v>
      </c>
      <c r="E2306" s="159" t="s">
        <v>1</v>
      </c>
      <c r="F2306" s="160" t="s">
        <v>1106</v>
      </c>
      <c r="H2306" s="161">
        <v>-3.6</v>
      </c>
      <c r="I2306" s="162"/>
      <c r="L2306" s="158"/>
      <c r="M2306" s="163"/>
      <c r="T2306" s="164"/>
      <c r="AT2306" s="159" t="s">
        <v>160</v>
      </c>
      <c r="AU2306" s="159" t="s">
        <v>89</v>
      </c>
      <c r="AV2306" s="12" t="s">
        <v>89</v>
      </c>
      <c r="AW2306" s="12" t="s">
        <v>31</v>
      </c>
      <c r="AX2306" s="12" t="s">
        <v>76</v>
      </c>
      <c r="AY2306" s="159" t="s">
        <v>156</v>
      </c>
    </row>
    <row r="2307" spans="2:51" s="15" customFormat="1">
      <c r="B2307" s="193"/>
      <c r="D2307" s="152" t="s">
        <v>160</v>
      </c>
      <c r="E2307" s="194" t="s">
        <v>3628</v>
      </c>
      <c r="F2307" s="195" t="s">
        <v>3629</v>
      </c>
      <c r="H2307" s="196">
        <v>363.12099999999998</v>
      </c>
      <c r="I2307" s="197"/>
      <c r="L2307" s="193"/>
      <c r="M2307" s="198"/>
      <c r="T2307" s="199"/>
      <c r="AT2307" s="194" t="s">
        <v>160</v>
      </c>
      <c r="AU2307" s="194" t="s">
        <v>89</v>
      </c>
      <c r="AV2307" s="15" t="s">
        <v>163</v>
      </c>
      <c r="AW2307" s="15" t="s">
        <v>31</v>
      </c>
      <c r="AX2307" s="15" t="s">
        <v>76</v>
      </c>
      <c r="AY2307" s="194" t="s">
        <v>156</v>
      </c>
    </row>
    <row r="2308" spans="2:51" s="11" customFormat="1">
      <c r="B2308" s="151"/>
      <c r="D2308" s="152" t="s">
        <v>160</v>
      </c>
      <c r="E2308" s="153" t="s">
        <v>1</v>
      </c>
      <c r="F2308" s="154" t="s">
        <v>3630</v>
      </c>
      <c r="H2308" s="153" t="s">
        <v>1</v>
      </c>
      <c r="I2308" s="155"/>
      <c r="L2308" s="151"/>
      <c r="M2308" s="156"/>
      <c r="T2308" s="157"/>
      <c r="AT2308" s="153" t="s">
        <v>160</v>
      </c>
      <c r="AU2308" s="153" t="s">
        <v>89</v>
      </c>
      <c r="AV2308" s="11" t="s">
        <v>82</v>
      </c>
      <c r="AW2308" s="11" t="s">
        <v>31</v>
      </c>
      <c r="AX2308" s="11" t="s">
        <v>76</v>
      </c>
      <c r="AY2308" s="153" t="s">
        <v>156</v>
      </c>
    </row>
    <row r="2309" spans="2:51" s="12" customFormat="1">
      <c r="B2309" s="158"/>
      <c r="D2309" s="152" t="s">
        <v>160</v>
      </c>
      <c r="E2309" s="159" t="s">
        <v>1</v>
      </c>
      <c r="F2309" s="160" t="s">
        <v>3631</v>
      </c>
      <c r="H2309" s="161">
        <v>167.05</v>
      </c>
      <c r="I2309" s="162"/>
      <c r="L2309" s="158"/>
      <c r="M2309" s="163"/>
      <c r="T2309" s="164"/>
      <c r="AT2309" s="159" t="s">
        <v>160</v>
      </c>
      <c r="AU2309" s="159" t="s">
        <v>89</v>
      </c>
      <c r="AV2309" s="12" t="s">
        <v>89</v>
      </c>
      <c r="AW2309" s="12" t="s">
        <v>31</v>
      </c>
      <c r="AX2309" s="12" t="s">
        <v>76</v>
      </c>
      <c r="AY2309" s="159" t="s">
        <v>156</v>
      </c>
    </row>
    <row r="2310" spans="2:51" s="12" customFormat="1">
      <c r="B2310" s="158"/>
      <c r="D2310" s="152" t="s">
        <v>160</v>
      </c>
      <c r="E2310" s="159" t="s">
        <v>1</v>
      </c>
      <c r="F2310" s="160" t="s">
        <v>3632</v>
      </c>
      <c r="H2310" s="161">
        <v>-8.5</v>
      </c>
      <c r="I2310" s="162"/>
      <c r="L2310" s="158"/>
      <c r="M2310" s="163"/>
      <c r="T2310" s="164"/>
      <c r="AT2310" s="159" t="s">
        <v>160</v>
      </c>
      <c r="AU2310" s="159" t="s">
        <v>89</v>
      </c>
      <c r="AV2310" s="12" t="s">
        <v>89</v>
      </c>
      <c r="AW2310" s="12" t="s">
        <v>31</v>
      </c>
      <c r="AX2310" s="12" t="s">
        <v>76</v>
      </c>
      <c r="AY2310" s="159" t="s">
        <v>156</v>
      </c>
    </row>
    <row r="2311" spans="2:51" s="12" customFormat="1">
      <c r="B2311" s="158"/>
      <c r="D2311" s="152" t="s">
        <v>160</v>
      </c>
      <c r="E2311" s="159" t="s">
        <v>1</v>
      </c>
      <c r="F2311" s="160" t="s">
        <v>523</v>
      </c>
      <c r="H2311" s="161">
        <v>-5.4</v>
      </c>
      <c r="I2311" s="162"/>
      <c r="L2311" s="158"/>
      <c r="M2311" s="163"/>
      <c r="T2311" s="164"/>
      <c r="AT2311" s="159" t="s">
        <v>160</v>
      </c>
      <c r="AU2311" s="159" t="s">
        <v>89</v>
      </c>
      <c r="AV2311" s="12" t="s">
        <v>89</v>
      </c>
      <c r="AW2311" s="12" t="s">
        <v>31</v>
      </c>
      <c r="AX2311" s="12" t="s">
        <v>76</v>
      </c>
      <c r="AY2311" s="159" t="s">
        <v>156</v>
      </c>
    </row>
    <row r="2312" spans="2:51" s="12" customFormat="1">
      <c r="B2312" s="158"/>
      <c r="D2312" s="152" t="s">
        <v>160</v>
      </c>
      <c r="E2312" s="159" t="s">
        <v>1</v>
      </c>
      <c r="F2312" s="160" t="s">
        <v>481</v>
      </c>
      <c r="H2312" s="161">
        <v>-1.2</v>
      </c>
      <c r="I2312" s="162"/>
      <c r="L2312" s="158"/>
      <c r="M2312" s="163"/>
      <c r="T2312" s="164"/>
      <c r="AT2312" s="159" t="s">
        <v>160</v>
      </c>
      <c r="AU2312" s="159" t="s">
        <v>89</v>
      </c>
      <c r="AV2312" s="12" t="s">
        <v>89</v>
      </c>
      <c r="AW2312" s="12" t="s">
        <v>31</v>
      </c>
      <c r="AX2312" s="12" t="s">
        <v>76</v>
      </c>
      <c r="AY2312" s="159" t="s">
        <v>156</v>
      </c>
    </row>
    <row r="2313" spans="2:51" s="12" customFormat="1">
      <c r="B2313" s="158"/>
      <c r="D2313" s="152" t="s">
        <v>160</v>
      </c>
      <c r="E2313" s="159" t="s">
        <v>1</v>
      </c>
      <c r="F2313" s="160" t="s">
        <v>3633</v>
      </c>
      <c r="H2313" s="161">
        <v>42.075000000000003</v>
      </c>
      <c r="I2313" s="162"/>
      <c r="L2313" s="158"/>
      <c r="M2313" s="163"/>
      <c r="T2313" s="164"/>
      <c r="AT2313" s="159" t="s">
        <v>160</v>
      </c>
      <c r="AU2313" s="159" t="s">
        <v>89</v>
      </c>
      <c r="AV2313" s="12" t="s">
        <v>89</v>
      </c>
      <c r="AW2313" s="12" t="s">
        <v>31</v>
      </c>
      <c r="AX2313" s="12" t="s">
        <v>76</v>
      </c>
      <c r="AY2313" s="159" t="s">
        <v>156</v>
      </c>
    </row>
    <row r="2314" spans="2:51" s="12" customFormat="1">
      <c r="B2314" s="158"/>
      <c r="D2314" s="152" t="s">
        <v>160</v>
      </c>
      <c r="E2314" s="159" t="s">
        <v>1</v>
      </c>
      <c r="F2314" s="160" t="s">
        <v>3634</v>
      </c>
      <c r="H2314" s="161">
        <v>41.25</v>
      </c>
      <c r="I2314" s="162"/>
      <c r="L2314" s="158"/>
      <c r="M2314" s="163"/>
      <c r="T2314" s="164"/>
      <c r="AT2314" s="159" t="s">
        <v>160</v>
      </c>
      <c r="AU2314" s="159" t="s">
        <v>89</v>
      </c>
      <c r="AV2314" s="12" t="s">
        <v>89</v>
      </c>
      <c r="AW2314" s="12" t="s">
        <v>31</v>
      </c>
      <c r="AX2314" s="12" t="s">
        <v>76</v>
      </c>
      <c r="AY2314" s="159" t="s">
        <v>156</v>
      </c>
    </row>
    <row r="2315" spans="2:51" s="12" customFormat="1">
      <c r="B2315" s="158"/>
      <c r="D2315" s="152" t="s">
        <v>160</v>
      </c>
      <c r="E2315" s="159" t="s">
        <v>1</v>
      </c>
      <c r="F2315" s="160" t="s">
        <v>3635</v>
      </c>
      <c r="H2315" s="161">
        <v>41.25</v>
      </c>
      <c r="I2315" s="162"/>
      <c r="L2315" s="158"/>
      <c r="M2315" s="163"/>
      <c r="T2315" s="164"/>
      <c r="AT2315" s="159" t="s">
        <v>160</v>
      </c>
      <c r="AU2315" s="159" t="s">
        <v>89</v>
      </c>
      <c r="AV2315" s="12" t="s">
        <v>89</v>
      </c>
      <c r="AW2315" s="12" t="s">
        <v>31</v>
      </c>
      <c r="AX2315" s="12" t="s">
        <v>76</v>
      </c>
      <c r="AY2315" s="159" t="s">
        <v>156</v>
      </c>
    </row>
    <row r="2316" spans="2:51" s="12" customFormat="1">
      <c r="B2316" s="158"/>
      <c r="D2316" s="152" t="s">
        <v>160</v>
      </c>
      <c r="E2316" s="159" t="s">
        <v>1</v>
      </c>
      <c r="F2316" s="160" t="s">
        <v>3636</v>
      </c>
      <c r="H2316" s="161">
        <v>34.914000000000001</v>
      </c>
      <c r="I2316" s="162"/>
      <c r="L2316" s="158"/>
      <c r="M2316" s="163"/>
      <c r="T2316" s="164"/>
      <c r="AT2316" s="159" t="s">
        <v>160</v>
      </c>
      <c r="AU2316" s="159" t="s">
        <v>89</v>
      </c>
      <c r="AV2316" s="12" t="s">
        <v>89</v>
      </c>
      <c r="AW2316" s="12" t="s">
        <v>31</v>
      </c>
      <c r="AX2316" s="12" t="s">
        <v>76</v>
      </c>
      <c r="AY2316" s="159" t="s">
        <v>156</v>
      </c>
    </row>
    <row r="2317" spans="2:51" s="12" customFormat="1">
      <c r="B2317" s="158"/>
      <c r="D2317" s="152" t="s">
        <v>160</v>
      </c>
      <c r="E2317" s="159" t="s">
        <v>1</v>
      </c>
      <c r="F2317" s="160" t="s">
        <v>3637</v>
      </c>
      <c r="H2317" s="161">
        <v>34.914000000000001</v>
      </c>
      <c r="I2317" s="162"/>
      <c r="L2317" s="158"/>
      <c r="M2317" s="163"/>
      <c r="T2317" s="164"/>
      <c r="AT2317" s="159" t="s">
        <v>160</v>
      </c>
      <c r="AU2317" s="159" t="s">
        <v>89</v>
      </c>
      <c r="AV2317" s="12" t="s">
        <v>89</v>
      </c>
      <c r="AW2317" s="12" t="s">
        <v>31</v>
      </c>
      <c r="AX2317" s="12" t="s">
        <v>76</v>
      </c>
      <c r="AY2317" s="159" t="s">
        <v>156</v>
      </c>
    </row>
    <row r="2318" spans="2:51" s="12" customFormat="1">
      <c r="B2318" s="158"/>
      <c r="D2318" s="152" t="s">
        <v>160</v>
      </c>
      <c r="E2318" s="159" t="s">
        <v>1</v>
      </c>
      <c r="F2318" s="160" t="s">
        <v>3638</v>
      </c>
      <c r="H2318" s="161">
        <v>58.305</v>
      </c>
      <c r="I2318" s="162"/>
      <c r="L2318" s="158"/>
      <c r="M2318" s="163"/>
      <c r="T2318" s="164"/>
      <c r="AT2318" s="159" t="s">
        <v>160</v>
      </c>
      <c r="AU2318" s="159" t="s">
        <v>89</v>
      </c>
      <c r="AV2318" s="12" t="s">
        <v>89</v>
      </c>
      <c r="AW2318" s="12" t="s">
        <v>31</v>
      </c>
      <c r="AX2318" s="12" t="s">
        <v>76</v>
      </c>
      <c r="AY2318" s="159" t="s">
        <v>156</v>
      </c>
    </row>
    <row r="2319" spans="2:51" s="12" customFormat="1">
      <c r="B2319" s="158"/>
      <c r="D2319" s="152" t="s">
        <v>160</v>
      </c>
      <c r="E2319" s="159" t="s">
        <v>1</v>
      </c>
      <c r="F2319" s="160" t="s">
        <v>890</v>
      </c>
      <c r="H2319" s="161">
        <v>-6.64</v>
      </c>
      <c r="I2319" s="162"/>
      <c r="L2319" s="158"/>
      <c r="M2319" s="163"/>
      <c r="T2319" s="164"/>
      <c r="AT2319" s="159" t="s">
        <v>160</v>
      </c>
      <c r="AU2319" s="159" t="s">
        <v>89</v>
      </c>
      <c r="AV2319" s="12" t="s">
        <v>89</v>
      </c>
      <c r="AW2319" s="12" t="s">
        <v>31</v>
      </c>
      <c r="AX2319" s="12" t="s">
        <v>76</v>
      </c>
      <c r="AY2319" s="159" t="s">
        <v>156</v>
      </c>
    </row>
    <row r="2320" spans="2:51" s="12" customFormat="1">
      <c r="B2320" s="158"/>
      <c r="D2320" s="152" t="s">
        <v>160</v>
      </c>
      <c r="E2320" s="159" t="s">
        <v>1</v>
      </c>
      <c r="F2320" s="160" t="s">
        <v>3639</v>
      </c>
      <c r="H2320" s="161">
        <v>115.05</v>
      </c>
      <c r="I2320" s="162"/>
      <c r="L2320" s="158"/>
      <c r="M2320" s="163"/>
      <c r="T2320" s="164"/>
      <c r="AT2320" s="159" t="s">
        <v>160</v>
      </c>
      <c r="AU2320" s="159" t="s">
        <v>89</v>
      </c>
      <c r="AV2320" s="12" t="s">
        <v>89</v>
      </c>
      <c r="AW2320" s="12" t="s">
        <v>31</v>
      </c>
      <c r="AX2320" s="12" t="s">
        <v>76</v>
      </c>
      <c r="AY2320" s="159" t="s">
        <v>156</v>
      </c>
    </row>
    <row r="2321" spans="2:65" s="12" customFormat="1">
      <c r="B2321" s="158"/>
      <c r="D2321" s="152" t="s">
        <v>160</v>
      </c>
      <c r="E2321" s="159" t="s">
        <v>1</v>
      </c>
      <c r="F2321" s="160" t="s">
        <v>3640</v>
      </c>
      <c r="H2321" s="161">
        <v>-10.9</v>
      </c>
      <c r="I2321" s="162"/>
      <c r="L2321" s="158"/>
      <c r="M2321" s="163"/>
      <c r="T2321" s="164"/>
      <c r="AT2321" s="159" t="s">
        <v>160</v>
      </c>
      <c r="AU2321" s="159" t="s">
        <v>89</v>
      </c>
      <c r="AV2321" s="12" t="s">
        <v>89</v>
      </c>
      <c r="AW2321" s="12" t="s">
        <v>31</v>
      </c>
      <c r="AX2321" s="12" t="s">
        <v>76</v>
      </c>
      <c r="AY2321" s="159" t="s">
        <v>156</v>
      </c>
    </row>
    <row r="2322" spans="2:65" s="12" customFormat="1">
      <c r="B2322" s="158"/>
      <c r="D2322" s="152" t="s">
        <v>160</v>
      </c>
      <c r="E2322" s="159" t="s">
        <v>1</v>
      </c>
      <c r="F2322" s="160" t="s">
        <v>3641</v>
      </c>
      <c r="H2322" s="161">
        <v>-7.2</v>
      </c>
      <c r="I2322" s="162"/>
      <c r="L2322" s="158"/>
      <c r="M2322" s="163"/>
      <c r="T2322" s="164"/>
      <c r="AT2322" s="159" t="s">
        <v>160</v>
      </c>
      <c r="AU2322" s="159" t="s">
        <v>89</v>
      </c>
      <c r="AV2322" s="12" t="s">
        <v>89</v>
      </c>
      <c r="AW2322" s="12" t="s">
        <v>31</v>
      </c>
      <c r="AX2322" s="12" t="s">
        <v>76</v>
      </c>
      <c r="AY2322" s="159" t="s">
        <v>156</v>
      </c>
    </row>
    <row r="2323" spans="2:65" s="12" customFormat="1">
      <c r="B2323" s="158"/>
      <c r="D2323" s="152" t="s">
        <v>160</v>
      </c>
      <c r="E2323" s="159" t="s">
        <v>1</v>
      </c>
      <c r="F2323" s="160" t="s">
        <v>1050</v>
      </c>
      <c r="H2323" s="161">
        <v>-10.08</v>
      </c>
      <c r="I2323" s="162"/>
      <c r="L2323" s="158"/>
      <c r="M2323" s="163"/>
      <c r="T2323" s="164"/>
      <c r="AT2323" s="159" t="s">
        <v>160</v>
      </c>
      <c r="AU2323" s="159" t="s">
        <v>89</v>
      </c>
      <c r="AV2323" s="12" t="s">
        <v>89</v>
      </c>
      <c r="AW2323" s="12" t="s">
        <v>31</v>
      </c>
      <c r="AX2323" s="12" t="s">
        <v>76</v>
      </c>
      <c r="AY2323" s="159" t="s">
        <v>156</v>
      </c>
    </row>
    <row r="2324" spans="2:65" s="15" customFormat="1">
      <c r="B2324" s="193"/>
      <c r="D2324" s="152" t="s">
        <v>160</v>
      </c>
      <c r="E2324" s="194" t="s">
        <v>3642</v>
      </c>
      <c r="F2324" s="195" t="s">
        <v>3374</v>
      </c>
      <c r="H2324" s="196">
        <v>484.88799999999998</v>
      </c>
      <c r="I2324" s="197"/>
      <c r="L2324" s="193"/>
      <c r="M2324" s="198"/>
      <c r="T2324" s="199"/>
      <c r="AT2324" s="194" t="s">
        <v>160</v>
      </c>
      <c r="AU2324" s="194" t="s">
        <v>89</v>
      </c>
      <c r="AV2324" s="15" t="s">
        <v>163</v>
      </c>
      <c r="AW2324" s="15" t="s">
        <v>31</v>
      </c>
      <c r="AX2324" s="15" t="s">
        <v>76</v>
      </c>
      <c r="AY2324" s="194" t="s">
        <v>156</v>
      </c>
    </row>
    <row r="2325" spans="2:65" s="13" customFormat="1">
      <c r="B2325" s="165"/>
      <c r="D2325" s="152" t="s">
        <v>160</v>
      </c>
      <c r="E2325" s="166" t="s">
        <v>1884</v>
      </c>
      <c r="F2325" s="167" t="s">
        <v>161</v>
      </c>
      <c r="H2325" s="168">
        <v>1730.7570000000001</v>
      </c>
      <c r="I2325" s="169"/>
      <c r="L2325" s="165"/>
      <c r="M2325" s="170"/>
      <c r="T2325" s="171"/>
      <c r="AT2325" s="166" t="s">
        <v>160</v>
      </c>
      <c r="AU2325" s="166" t="s">
        <v>89</v>
      </c>
      <c r="AV2325" s="13" t="s">
        <v>155</v>
      </c>
      <c r="AW2325" s="13" t="s">
        <v>31</v>
      </c>
      <c r="AX2325" s="13" t="s">
        <v>82</v>
      </c>
      <c r="AY2325" s="166" t="s">
        <v>156</v>
      </c>
    </row>
    <row r="2326" spans="2:65" s="1" customFormat="1" ht="33" customHeight="1">
      <c r="B2326" s="136"/>
      <c r="C2326" s="137" t="s">
        <v>3643</v>
      </c>
      <c r="D2326" s="137" t="s">
        <v>157</v>
      </c>
      <c r="E2326" s="138" t="s">
        <v>3644</v>
      </c>
      <c r="F2326" s="139" t="s">
        <v>3645</v>
      </c>
      <c r="G2326" s="140" t="s">
        <v>178</v>
      </c>
      <c r="H2326" s="141">
        <v>185.8</v>
      </c>
      <c r="I2326" s="142"/>
      <c r="J2326" s="143">
        <v>0</v>
      </c>
      <c r="K2326" s="144"/>
      <c r="L2326" s="32"/>
      <c r="M2326" s="145" t="s">
        <v>1</v>
      </c>
      <c r="N2326" s="146" t="s">
        <v>42</v>
      </c>
      <c r="P2326" s="147">
        <f>O2326*H2326</f>
        <v>0</v>
      </c>
      <c r="Q2326" s="147">
        <v>5.4000000000000001E-4</v>
      </c>
      <c r="R2326" s="147">
        <f>Q2326*H2326</f>
        <v>0.100332</v>
      </c>
      <c r="S2326" s="147">
        <v>0</v>
      </c>
      <c r="T2326" s="148">
        <f>S2326*H2326</f>
        <v>0</v>
      </c>
      <c r="AR2326" s="149" t="s">
        <v>403</v>
      </c>
      <c r="AT2326" s="149" t="s">
        <v>157</v>
      </c>
      <c r="AU2326" s="149" t="s">
        <v>89</v>
      </c>
      <c r="AY2326" s="17" t="s">
        <v>156</v>
      </c>
      <c r="BE2326" s="150">
        <f>IF(N2326="základná",J2326,0)</f>
        <v>0</v>
      </c>
      <c r="BF2326" s="150">
        <f>IF(N2326="znížená",J2326,0)</f>
        <v>0</v>
      </c>
      <c r="BG2326" s="150">
        <f>IF(N2326="zákl. prenesená",J2326,0)</f>
        <v>0</v>
      </c>
      <c r="BH2326" s="150">
        <f>IF(N2326="zníž. prenesená",J2326,0)</f>
        <v>0</v>
      </c>
      <c r="BI2326" s="150">
        <f>IF(N2326="nulová",J2326,0)</f>
        <v>0</v>
      </c>
      <c r="BJ2326" s="17" t="s">
        <v>89</v>
      </c>
      <c r="BK2326" s="150">
        <f>ROUND(I2326*H2326,2)</f>
        <v>0</v>
      </c>
      <c r="BL2326" s="17" t="s">
        <v>403</v>
      </c>
      <c r="BM2326" s="149" t="s">
        <v>3646</v>
      </c>
    </row>
    <row r="2327" spans="2:65" s="11" customFormat="1">
      <c r="B2327" s="151"/>
      <c r="D2327" s="152" t="s">
        <v>160</v>
      </c>
      <c r="E2327" s="153" t="s">
        <v>1</v>
      </c>
      <c r="F2327" s="154" t="s">
        <v>3647</v>
      </c>
      <c r="H2327" s="153" t="s">
        <v>1</v>
      </c>
      <c r="I2327" s="155"/>
      <c r="L2327" s="151"/>
      <c r="M2327" s="156"/>
      <c r="T2327" s="157"/>
      <c r="AT2327" s="153" t="s">
        <v>160</v>
      </c>
      <c r="AU2327" s="153" t="s">
        <v>89</v>
      </c>
      <c r="AV2327" s="11" t="s">
        <v>82</v>
      </c>
      <c r="AW2327" s="11" t="s">
        <v>31</v>
      </c>
      <c r="AX2327" s="11" t="s">
        <v>76</v>
      </c>
      <c r="AY2327" s="153" t="s">
        <v>156</v>
      </c>
    </row>
    <row r="2328" spans="2:65" s="11" customFormat="1" ht="22.5">
      <c r="B2328" s="151"/>
      <c r="D2328" s="152" t="s">
        <v>160</v>
      </c>
      <c r="E2328" s="153" t="s">
        <v>1</v>
      </c>
      <c r="F2328" s="154" t="s">
        <v>1705</v>
      </c>
      <c r="H2328" s="153" t="s">
        <v>1</v>
      </c>
      <c r="I2328" s="155"/>
      <c r="L2328" s="151"/>
      <c r="M2328" s="156"/>
      <c r="T2328" s="157"/>
      <c r="AT2328" s="153" t="s">
        <v>160</v>
      </c>
      <c r="AU2328" s="153" t="s">
        <v>89</v>
      </c>
      <c r="AV2328" s="11" t="s">
        <v>82</v>
      </c>
      <c r="AW2328" s="11" t="s">
        <v>31</v>
      </c>
      <c r="AX2328" s="11" t="s">
        <v>76</v>
      </c>
      <c r="AY2328" s="153" t="s">
        <v>156</v>
      </c>
    </row>
    <row r="2329" spans="2:65" s="12" customFormat="1">
      <c r="B2329" s="158"/>
      <c r="D2329" s="152" t="s">
        <v>160</v>
      </c>
      <c r="E2329" s="159" t="s">
        <v>1</v>
      </c>
      <c r="F2329" s="160" t="s">
        <v>1706</v>
      </c>
      <c r="H2329" s="161">
        <v>11.96</v>
      </c>
      <c r="I2329" s="162"/>
      <c r="L2329" s="158"/>
      <c r="M2329" s="163"/>
      <c r="T2329" s="164"/>
      <c r="AT2329" s="159" t="s">
        <v>160</v>
      </c>
      <c r="AU2329" s="159" t="s">
        <v>89</v>
      </c>
      <c r="AV2329" s="12" t="s">
        <v>89</v>
      </c>
      <c r="AW2329" s="12" t="s">
        <v>31</v>
      </c>
      <c r="AX2329" s="12" t="s">
        <v>76</v>
      </c>
      <c r="AY2329" s="159" t="s">
        <v>156</v>
      </c>
    </row>
    <row r="2330" spans="2:65" s="12" customFormat="1">
      <c r="B2330" s="158"/>
      <c r="D2330" s="152" t="s">
        <v>160</v>
      </c>
      <c r="E2330" s="159" t="s">
        <v>1</v>
      </c>
      <c r="F2330" s="160" t="s">
        <v>1707</v>
      </c>
      <c r="H2330" s="161">
        <v>23.712</v>
      </c>
      <c r="I2330" s="162"/>
      <c r="L2330" s="158"/>
      <c r="M2330" s="163"/>
      <c r="T2330" s="164"/>
      <c r="AT2330" s="159" t="s">
        <v>160</v>
      </c>
      <c r="AU2330" s="159" t="s">
        <v>89</v>
      </c>
      <c r="AV2330" s="12" t="s">
        <v>89</v>
      </c>
      <c r="AW2330" s="12" t="s">
        <v>31</v>
      </c>
      <c r="AX2330" s="12" t="s">
        <v>76</v>
      </c>
      <c r="AY2330" s="159" t="s">
        <v>156</v>
      </c>
    </row>
    <row r="2331" spans="2:65" s="12" customFormat="1">
      <c r="B2331" s="158"/>
      <c r="D2331" s="152" t="s">
        <v>160</v>
      </c>
      <c r="E2331" s="159" t="s">
        <v>1</v>
      </c>
      <c r="F2331" s="160" t="s">
        <v>1708</v>
      </c>
      <c r="H2331" s="161">
        <v>34.398000000000003</v>
      </c>
      <c r="I2331" s="162"/>
      <c r="L2331" s="158"/>
      <c r="M2331" s="163"/>
      <c r="T2331" s="164"/>
      <c r="AT2331" s="159" t="s">
        <v>160</v>
      </c>
      <c r="AU2331" s="159" t="s">
        <v>89</v>
      </c>
      <c r="AV2331" s="12" t="s">
        <v>89</v>
      </c>
      <c r="AW2331" s="12" t="s">
        <v>31</v>
      </c>
      <c r="AX2331" s="12" t="s">
        <v>76</v>
      </c>
      <c r="AY2331" s="159" t="s">
        <v>156</v>
      </c>
    </row>
    <row r="2332" spans="2:65" s="12" customFormat="1">
      <c r="B2332" s="158"/>
      <c r="D2332" s="152" t="s">
        <v>160</v>
      </c>
      <c r="E2332" s="159" t="s">
        <v>1</v>
      </c>
      <c r="F2332" s="160" t="s">
        <v>1709</v>
      </c>
      <c r="H2332" s="161">
        <v>9.0399999999999991</v>
      </c>
      <c r="I2332" s="162"/>
      <c r="L2332" s="158"/>
      <c r="M2332" s="163"/>
      <c r="T2332" s="164"/>
      <c r="AT2332" s="159" t="s">
        <v>160</v>
      </c>
      <c r="AU2332" s="159" t="s">
        <v>89</v>
      </c>
      <c r="AV2332" s="12" t="s">
        <v>89</v>
      </c>
      <c r="AW2332" s="12" t="s">
        <v>31</v>
      </c>
      <c r="AX2332" s="12" t="s">
        <v>76</v>
      </c>
      <c r="AY2332" s="159" t="s">
        <v>156</v>
      </c>
    </row>
    <row r="2333" spans="2:65" s="12" customFormat="1">
      <c r="B2333" s="158"/>
      <c r="D2333" s="152" t="s">
        <v>160</v>
      </c>
      <c r="E2333" s="159" t="s">
        <v>1</v>
      </c>
      <c r="F2333" s="160" t="s">
        <v>1711</v>
      </c>
      <c r="H2333" s="161">
        <v>0.89</v>
      </c>
      <c r="I2333" s="162"/>
      <c r="L2333" s="158"/>
      <c r="M2333" s="163"/>
      <c r="T2333" s="164"/>
      <c r="AT2333" s="159" t="s">
        <v>160</v>
      </c>
      <c r="AU2333" s="159" t="s">
        <v>89</v>
      </c>
      <c r="AV2333" s="12" t="s">
        <v>89</v>
      </c>
      <c r="AW2333" s="12" t="s">
        <v>31</v>
      </c>
      <c r="AX2333" s="12" t="s">
        <v>76</v>
      </c>
      <c r="AY2333" s="159" t="s">
        <v>156</v>
      </c>
    </row>
    <row r="2334" spans="2:65" s="15" customFormat="1">
      <c r="B2334" s="193"/>
      <c r="D2334" s="152" t="s">
        <v>160</v>
      </c>
      <c r="E2334" s="194" t="s">
        <v>1</v>
      </c>
      <c r="F2334" s="195" t="s">
        <v>1710</v>
      </c>
      <c r="H2334" s="196">
        <v>79.999999999999986</v>
      </c>
      <c r="I2334" s="197"/>
      <c r="L2334" s="193"/>
      <c r="M2334" s="198"/>
      <c r="T2334" s="199"/>
      <c r="AT2334" s="194" t="s">
        <v>160</v>
      </c>
      <c r="AU2334" s="194" t="s">
        <v>89</v>
      </c>
      <c r="AV2334" s="15" t="s">
        <v>163</v>
      </c>
      <c r="AW2334" s="15" t="s">
        <v>31</v>
      </c>
      <c r="AX2334" s="15" t="s">
        <v>76</v>
      </c>
      <c r="AY2334" s="194" t="s">
        <v>156</v>
      </c>
    </row>
    <row r="2335" spans="2:65" s="11" customFormat="1">
      <c r="B2335" s="151"/>
      <c r="D2335" s="152" t="s">
        <v>160</v>
      </c>
      <c r="E2335" s="153" t="s">
        <v>1</v>
      </c>
      <c r="F2335" s="154" t="s">
        <v>3648</v>
      </c>
      <c r="H2335" s="153" t="s">
        <v>1</v>
      </c>
      <c r="I2335" s="155"/>
      <c r="L2335" s="151"/>
      <c r="M2335" s="156"/>
      <c r="T2335" s="157"/>
      <c r="AT2335" s="153" t="s">
        <v>160</v>
      </c>
      <c r="AU2335" s="153" t="s">
        <v>89</v>
      </c>
      <c r="AV2335" s="11" t="s">
        <v>82</v>
      </c>
      <c r="AW2335" s="11" t="s">
        <v>31</v>
      </c>
      <c r="AX2335" s="11" t="s">
        <v>76</v>
      </c>
      <c r="AY2335" s="153" t="s">
        <v>156</v>
      </c>
    </row>
    <row r="2336" spans="2:65" s="11" customFormat="1" ht="22.5">
      <c r="B2336" s="151"/>
      <c r="D2336" s="152" t="s">
        <v>160</v>
      </c>
      <c r="E2336" s="153" t="s">
        <v>1</v>
      </c>
      <c r="F2336" s="154" t="s">
        <v>3649</v>
      </c>
      <c r="H2336" s="153" t="s">
        <v>1</v>
      </c>
      <c r="I2336" s="155"/>
      <c r="L2336" s="151"/>
      <c r="M2336" s="156"/>
      <c r="T2336" s="157"/>
      <c r="AT2336" s="153" t="s">
        <v>160</v>
      </c>
      <c r="AU2336" s="153" t="s">
        <v>89</v>
      </c>
      <c r="AV2336" s="11" t="s">
        <v>82</v>
      </c>
      <c r="AW2336" s="11" t="s">
        <v>31</v>
      </c>
      <c r="AX2336" s="11" t="s">
        <v>76</v>
      </c>
      <c r="AY2336" s="153" t="s">
        <v>156</v>
      </c>
    </row>
    <row r="2337" spans="2:65" s="12" customFormat="1">
      <c r="B2337" s="158"/>
      <c r="D2337" s="152" t="s">
        <v>160</v>
      </c>
      <c r="E2337" s="159" t="s">
        <v>1</v>
      </c>
      <c r="F2337" s="160" t="s">
        <v>3650</v>
      </c>
      <c r="H2337" s="161">
        <v>10.8</v>
      </c>
      <c r="I2337" s="162"/>
      <c r="L2337" s="158"/>
      <c r="M2337" s="163"/>
      <c r="T2337" s="164"/>
      <c r="AT2337" s="159" t="s">
        <v>160</v>
      </c>
      <c r="AU2337" s="159" t="s">
        <v>89</v>
      </c>
      <c r="AV2337" s="12" t="s">
        <v>89</v>
      </c>
      <c r="AW2337" s="12" t="s">
        <v>31</v>
      </c>
      <c r="AX2337" s="12" t="s">
        <v>76</v>
      </c>
      <c r="AY2337" s="159" t="s">
        <v>156</v>
      </c>
    </row>
    <row r="2338" spans="2:65" s="12" customFormat="1">
      <c r="B2338" s="158"/>
      <c r="D2338" s="152" t="s">
        <v>160</v>
      </c>
      <c r="E2338" s="159" t="s">
        <v>1</v>
      </c>
      <c r="F2338" s="160" t="s">
        <v>3651</v>
      </c>
      <c r="H2338" s="161">
        <v>10.8</v>
      </c>
      <c r="I2338" s="162"/>
      <c r="L2338" s="158"/>
      <c r="M2338" s="163"/>
      <c r="T2338" s="164"/>
      <c r="AT2338" s="159" t="s">
        <v>160</v>
      </c>
      <c r="AU2338" s="159" t="s">
        <v>89</v>
      </c>
      <c r="AV2338" s="12" t="s">
        <v>89</v>
      </c>
      <c r="AW2338" s="12" t="s">
        <v>31</v>
      </c>
      <c r="AX2338" s="12" t="s">
        <v>76</v>
      </c>
      <c r="AY2338" s="159" t="s">
        <v>156</v>
      </c>
    </row>
    <row r="2339" spans="2:65" s="12" customFormat="1">
      <c r="B2339" s="158"/>
      <c r="D2339" s="152" t="s">
        <v>160</v>
      </c>
      <c r="E2339" s="159" t="s">
        <v>1</v>
      </c>
      <c r="F2339" s="160" t="s">
        <v>3652</v>
      </c>
      <c r="H2339" s="161">
        <v>10.199999999999999</v>
      </c>
      <c r="I2339" s="162"/>
      <c r="L2339" s="158"/>
      <c r="M2339" s="163"/>
      <c r="T2339" s="164"/>
      <c r="AT2339" s="159" t="s">
        <v>160</v>
      </c>
      <c r="AU2339" s="159" t="s">
        <v>89</v>
      </c>
      <c r="AV2339" s="12" t="s">
        <v>89</v>
      </c>
      <c r="AW2339" s="12" t="s">
        <v>31</v>
      </c>
      <c r="AX2339" s="12" t="s">
        <v>76</v>
      </c>
      <c r="AY2339" s="159" t="s">
        <v>156</v>
      </c>
    </row>
    <row r="2340" spans="2:65" s="15" customFormat="1">
      <c r="B2340" s="193"/>
      <c r="D2340" s="152" t="s">
        <v>160</v>
      </c>
      <c r="E2340" s="194" t="s">
        <v>1</v>
      </c>
      <c r="F2340" s="195" t="s">
        <v>3653</v>
      </c>
      <c r="H2340" s="196">
        <v>31.8</v>
      </c>
      <c r="I2340" s="197"/>
      <c r="L2340" s="193"/>
      <c r="M2340" s="198"/>
      <c r="T2340" s="199"/>
      <c r="AT2340" s="194" t="s">
        <v>160</v>
      </c>
      <c r="AU2340" s="194" t="s">
        <v>89</v>
      </c>
      <c r="AV2340" s="15" t="s">
        <v>163</v>
      </c>
      <c r="AW2340" s="15" t="s">
        <v>31</v>
      </c>
      <c r="AX2340" s="15" t="s">
        <v>76</v>
      </c>
      <c r="AY2340" s="194" t="s">
        <v>156</v>
      </c>
    </row>
    <row r="2341" spans="2:65" s="11" customFormat="1">
      <c r="B2341" s="151"/>
      <c r="D2341" s="152" t="s">
        <v>160</v>
      </c>
      <c r="E2341" s="153" t="s">
        <v>1</v>
      </c>
      <c r="F2341" s="154" t="s">
        <v>3654</v>
      </c>
      <c r="H2341" s="153" t="s">
        <v>1</v>
      </c>
      <c r="I2341" s="155"/>
      <c r="L2341" s="151"/>
      <c r="M2341" s="156"/>
      <c r="T2341" s="157"/>
      <c r="AT2341" s="153" t="s">
        <v>160</v>
      </c>
      <c r="AU2341" s="153" t="s">
        <v>89</v>
      </c>
      <c r="AV2341" s="11" t="s">
        <v>82</v>
      </c>
      <c r="AW2341" s="11" t="s">
        <v>31</v>
      </c>
      <c r="AX2341" s="11" t="s">
        <v>76</v>
      </c>
      <c r="AY2341" s="153" t="s">
        <v>156</v>
      </c>
    </row>
    <row r="2342" spans="2:65" s="11" customFormat="1" ht="22.5">
      <c r="B2342" s="151"/>
      <c r="D2342" s="152" t="s">
        <v>160</v>
      </c>
      <c r="E2342" s="153" t="s">
        <v>1</v>
      </c>
      <c r="F2342" s="154" t="s">
        <v>399</v>
      </c>
      <c r="H2342" s="153" t="s">
        <v>1</v>
      </c>
      <c r="I2342" s="155"/>
      <c r="L2342" s="151"/>
      <c r="M2342" s="156"/>
      <c r="T2342" s="157"/>
      <c r="AT2342" s="153" t="s">
        <v>160</v>
      </c>
      <c r="AU2342" s="153" t="s">
        <v>89</v>
      </c>
      <c r="AV2342" s="11" t="s">
        <v>82</v>
      </c>
      <c r="AW2342" s="11" t="s">
        <v>31</v>
      </c>
      <c r="AX2342" s="11" t="s">
        <v>76</v>
      </c>
      <c r="AY2342" s="153" t="s">
        <v>156</v>
      </c>
    </row>
    <row r="2343" spans="2:65" s="12" customFormat="1">
      <c r="B2343" s="158"/>
      <c r="D2343" s="152" t="s">
        <v>160</v>
      </c>
      <c r="E2343" s="159" t="s">
        <v>1</v>
      </c>
      <c r="F2343" s="160" t="s">
        <v>3655</v>
      </c>
      <c r="H2343" s="161">
        <v>7</v>
      </c>
      <c r="I2343" s="162"/>
      <c r="L2343" s="158"/>
      <c r="M2343" s="163"/>
      <c r="T2343" s="164"/>
      <c r="AT2343" s="159" t="s">
        <v>160</v>
      </c>
      <c r="AU2343" s="159" t="s">
        <v>89</v>
      </c>
      <c r="AV2343" s="12" t="s">
        <v>89</v>
      </c>
      <c r="AW2343" s="12" t="s">
        <v>31</v>
      </c>
      <c r="AX2343" s="12" t="s">
        <v>76</v>
      </c>
      <c r="AY2343" s="159" t="s">
        <v>156</v>
      </c>
    </row>
    <row r="2344" spans="2:65" s="12" customFormat="1">
      <c r="B2344" s="158"/>
      <c r="D2344" s="152" t="s">
        <v>160</v>
      </c>
      <c r="E2344" s="159" t="s">
        <v>1</v>
      </c>
      <c r="F2344" s="160" t="s">
        <v>400</v>
      </c>
      <c r="H2344" s="161">
        <v>7</v>
      </c>
      <c r="I2344" s="162"/>
      <c r="L2344" s="158"/>
      <c r="M2344" s="163"/>
      <c r="T2344" s="164"/>
      <c r="AT2344" s="159" t="s">
        <v>160</v>
      </c>
      <c r="AU2344" s="159" t="s">
        <v>89</v>
      </c>
      <c r="AV2344" s="12" t="s">
        <v>89</v>
      </c>
      <c r="AW2344" s="12" t="s">
        <v>31</v>
      </c>
      <c r="AX2344" s="12" t="s">
        <v>76</v>
      </c>
      <c r="AY2344" s="159" t="s">
        <v>156</v>
      </c>
    </row>
    <row r="2345" spans="2:65" s="12" customFormat="1">
      <c r="B2345" s="158"/>
      <c r="D2345" s="152" t="s">
        <v>160</v>
      </c>
      <c r="E2345" s="159" t="s">
        <v>1</v>
      </c>
      <c r="F2345" s="160" t="s">
        <v>3656</v>
      </c>
      <c r="H2345" s="161">
        <v>60</v>
      </c>
      <c r="I2345" s="162"/>
      <c r="L2345" s="158"/>
      <c r="M2345" s="163"/>
      <c r="T2345" s="164"/>
      <c r="AT2345" s="159" t="s">
        <v>160</v>
      </c>
      <c r="AU2345" s="159" t="s">
        <v>89</v>
      </c>
      <c r="AV2345" s="12" t="s">
        <v>89</v>
      </c>
      <c r="AW2345" s="12" t="s">
        <v>31</v>
      </c>
      <c r="AX2345" s="12" t="s">
        <v>76</v>
      </c>
      <c r="AY2345" s="159" t="s">
        <v>156</v>
      </c>
    </row>
    <row r="2346" spans="2:65" s="15" customFormat="1">
      <c r="B2346" s="193"/>
      <c r="D2346" s="152" t="s">
        <v>160</v>
      </c>
      <c r="E2346" s="194" t="s">
        <v>1</v>
      </c>
      <c r="F2346" s="195" t="s">
        <v>3657</v>
      </c>
      <c r="H2346" s="196">
        <v>74</v>
      </c>
      <c r="I2346" s="197"/>
      <c r="L2346" s="193"/>
      <c r="M2346" s="198"/>
      <c r="T2346" s="199"/>
      <c r="AT2346" s="194" t="s">
        <v>160</v>
      </c>
      <c r="AU2346" s="194" t="s">
        <v>89</v>
      </c>
      <c r="AV2346" s="15" t="s">
        <v>163</v>
      </c>
      <c r="AW2346" s="15" t="s">
        <v>31</v>
      </c>
      <c r="AX2346" s="15" t="s">
        <v>76</v>
      </c>
      <c r="AY2346" s="194" t="s">
        <v>156</v>
      </c>
    </row>
    <row r="2347" spans="2:65" s="13" customFormat="1">
      <c r="B2347" s="165"/>
      <c r="D2347" s="152" t="s">
        <v>160</v>
      </c>
      <c r="E2347" s="166" t="s">
        <v>1</v>
      </c>
      <c r="F2347" s="167" t="s">
        <v>3658</v>
      </c>
      <c r="H2347" s="168">
        <v>185.79999999999998</v>
      </c>
      <c r="I2347" s="169"/>
      <c r="L2347" s="165"/>
      <c r="M2347" s="170"/>
      <c r="T2347" s="171"/>
      <c r="AT2347" s="166" t="s">
        <v>160</v>
      </c>
      <c r="AU2347" s="166" t="s">
        <v>89</v>
      </c>
      <c r="AV2347" s="13" t="s">
        <v>155</v>
      </c>
      <c r="AW2347" s="13" t="s">
        <v>31</v>
      </c>
      <c r="AX2347" s="13" t="s">
        <v>82</v>
      </c>
      <c r="AY2347" s="166" t="s">
        <v>156</v>
      </c>
    </row>
    <row r="2348" spans="2:65" s="10" customFormat="1" ht="22.9" customHeight="1">
      <c r="B2348" s="126"/>
      <c r="D2348" s="127" t="s">
        <v>75</v>
      </c>
      <c r="E2348" s="191" t="s">
        <v>3659</v>
      </c>
      <c r="F2348" s="191" t="s">
        <v>3660</v>
      </c>
      <c r="I2348" s="129"/>
      <c r="J2348" s="192">
        <v>0</v>
      </c>
      <c r="L2348" s="126"/>
      <c r="M2348" s="131"/>
      <c r="P2348" s="132">
        <f>SUM(P2349:P2435)</f>
        <v>0</v>
      </c>
      <c r="R2348" s="132">
        <f>SUM(R2349:R2435)</f>
        <v>4.6205269500000004</v>
      </c>
      <c r="T2348" s="133">
        <f>SUM(T2349:T2435)</f>
        <v>0</v>
      </c>
      <c r="AR2348" s="127" t="s">
        <v>89</v>
      </c>
      <c r="AT2348" s="134" t="s">
        <v>75</v>
      </c>
      <c r="AU2348" s="134" t="s">
        <v>82</v>
      </c>
      <c r="AY2348" s="127" t="s">
        <v>156</v>
      </c>
      <c r="BK2348" s="135">
        <f>SUM(BK2349:BK2435)</f>
        <v>0</v>
      </c>
    </row>
    <row r="2349" spans="2:65" s="1" customFormat="1" ht="24.2" customHeight="1">
      <c r="B2349" s="136"/>
      <c r="C2349" s="137" t="s">
        <v>3661</v>
      </c>
      <c r="D2349" s="137" t="s">
        <v>157</v>
      </c>
      <c r="E2349" s="138" t="s">
        <v>3662</v>
      </c>
      <c r="F2349" s="139" t="s">
        <v>3663</v>
      </c>
      <c r="G2349" s="140" t="s">
        <v>178</v>
      </c>
      <c r="H2349" s="141">
        <v>1939.08</v>
      </c>
      <c r="I2349" s="142"/>
      <c r="J2349" s="143">
        <v>0</v>
      </c>
      <c r="K2349" s="144"/>
      <c r="L2349" s="32"/>
      <c r="M2349" s="145" t="s">
        <v>1</v>
      </c>
      <c r="N2349" s="146" t="s">
        <v>42</v>
      </c>
      <c r="P2349" s="147">
        <f>O2349*H2349</f>
        <v>0</v>
      </c>
      <c r="Q2349" s="147">
        <v>1.6000000000000001E-4</v>
      </c>
      <c r="R2349" s="147">
        <f>Q2349*H2349</f>
        <v>0.3102528</v>
      </c>
      <c r="S2349" s="147">
        <v>0</v>
      </c>
      <c r="T2349" s="148">
        <f>S2349*H2349</f>
        <v>0</v>
      </c>
      <c r="AR2349" s="149" t="s">
        <v>403</v>
      </c>
      <c r="AT2349" s="149" t="s">
        <v>157</v>
      </c>
      <c r="AU2349" s="149" t="s">
        <v>89</v>
      </c>
      <c r="AY2349" s="17" t="s">
        <v>156</v>
      </c>
      <c r="BE2349" s="150">
        <f>IF(N2349="základná",J2349,0)</f>
        <v>0</v>
      </c>
      <c r="BF2349" s="150">
        <f>IF(N2349="znížená",J2349,0)</f>
        <v>0</v>
      </c>
      <c r="BG2349" s="150">
        <f>IF(N2349="zákl. prenesená",J2349,0)</f>
        <v>0</v>
      </c>
      <c r="BH2349" s="150">
        <f>IF(N2349="zníž. prenesená",J2349,0)</f>
        <v>0</v>
      </c>
      <c r="BI2349" s="150">
        <f>IF(N2349="nulová",J2349,0)</f>
        <v>0</v>
      </c>
      <c r="BJ2349" s="17" t="s">
        <v>89</v>
      </c>
      <c r="BK2349" s="150">
        <f>ROUND(I2349*H2349,2)</f>
        <v>0</v>
      </c>
      <c r="BL2349" s="17" t="s">
        <v>403</v>
      </c>
      <c r="BM2349" s="149" t="s">
        <v>3664</v>
      </c>
    </row>
    <row r="2350" spans="2:65" s="12" customFormat="1">
      <c r="B2350" s="158"/>
      <c r="D2350" s="152" t="s">
        <v>160</v>
      </c>
      <c r="E2350" s="159" t="s">
        <v>1</v>
      </c>
      <c r="F2350" s="160" t="s">
        <v>1864</v>
      </c>
      <c r="H2350" s="161">
        <v>716.15</v>
      </c>
      <c r="I2350" s="162"/>
      <c r="L2350" s="158"/>
      <c r="M2350" s="163"/>
      <c r="T2350" s="164"/>
      <c r="AT2350" s="159" t="s">
        <v>160</v>
      </c>
      <c r="AU2350" s="159" t="s">
        <v>89</v>
      </c>
      <c r="AV2350" s="12" t="s">
        <v>89</v>
      </c>
      <c r="AW2350" s="12" t="s">
        <v>31</v>
      </c>
      <c r="AX2350" s="12" t="s">
        <v>76</v>
      </c>
      <c r="AY2350" s="159" t="s">
        <v>156</v>
      </c>
    </row>
    <row r="2351" spans="2:65" s="12" customFormat="1">
      <c r="B2351" s="158"/>
      <c r="D2351" s="152" t="s">
        <v>160</v>
      </c>
      <c r="E2351" s="159" t="s">
        <v>1</v>
      </c>
      <c r="F2351" s="160" t="s">
        <v>1902</v>
      </c>
      <c r="H2351" s="161">
        <v>645.76</v>
      </c>
      <c r="I2351" s="162"/>
      <c r="L2351" s="158"/>
      <c r="M2351" s="163"/>
      <c r="T2351" s="164"/>
      <c r="AT2351" s="159" t="s">
        <v>160</v>
      </c>
      <c r="AU2351" s="159" t="s">
        <v>89</v>
      </c>
      <c r="AV2351" s="12" t="s">
        <v>89</v>
      </c>
      <c r="AW2351" s="12" t="s">
        <v>31</v>
      </c>
      <c r="AX2351" s="12" t="s">
        <v>76</v>
      </c>
      <c r="AY2351" s="159" t="s">
        <v>156</v>
      </c>
    </row>
    <row r="2352" spans="2:65" s="12" customFormat="1">
      <c r="B2352" s="158"/>
      <c r="D2352" s="152" t="s">
        <v>160</v>
      </c>
      <c r="E2352" s="159" t="s">
        <v>1</v>
      </c>
      <c r="F2352" s="160" t="s">
        <v>1920</v>
      </c>
      <c r="H2352" s="161">
        <v>577.16999999999996</v>
      </c>
      <c r="I2352" s="162"/>
      <c r="L2352" s="158"/>
      <c r="M2352" s="163"/>
      <c r="T2352" s="164"/>
      <c r="AT2352" s="159" t="s">
        <v>160</v>
      </c>
      <c r="AU2352" s="159" t="s">
        <v>89</v>
      </c>
      <c r="AV2352" s="12" t="s">
        <v>89</v>
      </c>
      <c r="AW2352" s="12" t="s">
        <v>31</v>
      </c>
      <c r="AX2352" s="12" t="s">
        <v>76</v>
      </c>
      <c r="AY2352" s="159" t="s">
        <v>156</v>
      </c>
    </row>
    <row r="2353" spans="2:65" s="13" customFormat="1">
      <c r="B2353" s="165"/>
      <c r="D2353" s="152" t="s">
        <v>160</v>
      </c>
      <c r="E2353" s="166" t="s">
        <v>1</v>
      </c>
      <c r="F2353" s="167" t="s">
        <v>161</v>
      </c>
      <c r="H2353" s="168">
        <v>1939.08</v>
      </c>
      <c r="I2353" s="169"/>
      <c r="L2353" s="165"/>
      <c r="M2353" s="170"/>
      <c r="T2353" s="171"/>
      <c r="AT2353" s="166" t="s">
        <v>160</v>
      </c>
      <c r="AU2353" s="166" t="s">
        <v>89</v>
      </c>
      <c r="AV2353" s="13" t="s">
        <v>155</v>
      </c>
      <c r="AW2353" s="13" t="s">
        <v>31</v>
      </c>
      <c r="AX2353" s="13" t="s">
        <v>82</v>
      </c>
      <c r="AY2353" s="166" t="s">
        <v>156</v>
      </c>
    </row>
    <row r="2354" spans="2:65" s="1" customFormat="1" ht="16.5" customHeight="1">
      <c r="B2354" s="136"/>
      <c r="C2354" s="137" t="s">
        <v>3665</v>
      </c>
      <c r="D2354" s="137" t="s">
        <v>157</v>
      </c>
      <c r="E2354" s="138" t="s">
        <v>3666</v>
      </c>
      <c r="F2354" s="139" t="s">
        <v>3667</v>
      </c>
      <c r="G2354" s="140" t="s">
        <v>178</v>
      </c>
      <c r="H2354" s="141">
        <v>6433.2449999999999</v>
      </c>
      <c r="I2354" s="142"/>
      <c r="J2354" s="143">
        <v>0</v>
      </c>
      <c r="K2354" s="144"/>
      <c r="L2354" s="32"/>
      <c r="M2354" s="145" t="s">
        <v>1</v>
      </c>
      <c r="N2354" s="146" t="s">
        <v>42</v>
      </c>
      <c r="P2354" s="147">
        <f>O2354*H2354</f>
        <v>0</v>
      </c>
      <c r="Q2354" s="147">
        <v>3.0000000000000001E-5</v>
      </c>
      <c r="R2354" s="147">
        <f>Q2354*H2354</f>
        <v>0.19299735000000001</v>
      </c>
      <c r="S2354" s="147">
        <v>0</v>
      </c>
      <c r="T2354" s="148">
        <f>S2354*H2354</f>
        <v>0</v>
      </c>
      <c r="AR2354" s="149" t="s">
        <v>403</v>
      </c>
      <c r="AT2354" s="149" t="s">
        <v>157</v>
      </c>
      <c r="AU2354" s="149" t="s">
        <v>89</v>
      </c>
      <c r="AY2354" s="17" t="s">
        <v>156</v>
      </c>
      <c r="BE2354" s="150">
        <f>IF(N2354="základná",J2354,0)</f>
        <v>0</v>
      </c>
      <c r="BF2354" s="150">
        <f>IF(N2354="znížená",J2354,0)</f>
        <v>0</v>
      </c>
      <c r="BG2354" s="150">
        <f>IF(N2354="zákl. prenesená",J2354,0)</f>
        <v>0</v>
      </c>
      <c r="BH2354" s="150">
        <f>IF(N2354="zníž. prenesená",J2354,0)</f>
        <v>0</v>
      </c>
      <c r="BI2354" s="150">
        <f>IF(N2354="nulová",J2354,0)</f>
        <v>0</v>
      </c>
      <c r="BJ2354" s="17" t="s">
        <v>89</v>
      </c>
      <c r="BK2354" s="150">
        <f>ROUND(I2354*H2354,2)</f>
        <v>0</v>
      </c>
      <c r="BL2354" s="17" t="s">
        <v>403</v>
      </c>
      <c r="BM2354" s="149" t="s">
        <v>3668</v>
      </c>
    </row>
    <row r="2355" spans="2:65" s="12" customFormat="1">
      <c r="B2355" s="158"/>
      <c r="D2355" s="152" t="s">
        <v>160</v>
      </c>
      <c r="E2355" s="159" t="s">
        <v>1</v>
      </c>
      <c r="F2355" s="160" t="s">
        <v>1923</v>
      </c>
      <c r="H2355" s="161">
        <v>6433.2449999999999</v>
      </c>
      <c r="I2355" s="162"/>
      <c r="L2355" s="158"/>
      <c r="M2355" s="163"/>
      <c r="T2355" s="164"/>
      <c r="AT2355" s="159" t="s">
        <v>160</v>
      </c>
      <c r="AU2355" s="159" t="s">
        <v>89</v>
      </c>
      <c r="AV2355" s="12" t="s">
        <v>89</v>
      </c>
      <c r="AW2355" s="12" t="s">
        <v>31</v>
      </c>
      <c r="AX2355" s="12" t="s">
        <v>76</v>
      </c>
      <c r="AY2355" s="159" t="s">
        <v>156</v>
      </c>
    </row>
    <row r="2356" spans="2:65" s="13" customFormat="1">
      <c r="B2356" s="165"/>
      <c r="D2356" s="152" t="s">
        <v>160</v>
      </c>
      <c r="E2356" s="166" t="s">
        <v>1</v>
      </c>
      <c r="F2356" s="167" t="s">
        <v>161</v>
      </c>
      <c r="H2356" s="168">
        <v>6433.2449999999999</v>
      </c>
      <c r="I2356" s="169"/>
      <c r="L2356" s="165"/>
      <c r="M2356" s="170"/>
      <c r="T2356" s="171"/>
      <c r="AT2356" s="166" t="s">
        <v>160</v>
      </c>
      <c r="AU2356" s="166" t="s">
        <v>89</v>
      </c>
      <c r="AV2356" s="13" t="s">
        <v>155</v>
      </c>
      <c r="AW2356" s="13" t="s">
        <v>31</v>
      </c>
      <c r="AX2356" s="13" t="s">
        <v>82</v>
      </c>
      <c r="AY2356" s="166" t="s">
        <v>156</v>
      </c>
    </row>
    <row r="2357" spans="2:65" s="1" customFormat="1" ht="24.2" customHeight="1">
      <c r="B2357" s="136"/>
      <c r="C2357" s="137" t="s">
        <v>3669</v>
      </c>
      <c r="D2357" s="137" t="s">
        <v>157</v>
      </c>
      <c r="E2357" s="138" t="s">
        <v>3670</v>
      </c>
      <c r="F2357" s="139" t="s">
        <v>3671</v>
      </c>
      <c r="G2357" s="140" t="s">
        <v>178</v>
      </c>
      <c r="H2357" s="141">
        <v>6433.2449999999999</v>
      </c>
      <c r="I2357" s="142"/>
      <c r="J2357" s="143">
        <v>0</v>
      </c>
      <c r="K2357" s="144"/>
      <c r="L2357" s="32"/>
      <c r="M2357" s="145" t="s">
        <v>1</v>
      </c>
      <c r="N2357" s="146" t="s">
        <v>42</v>
      </c>
      <c r="P2357" s="147">
        <f>O2357*H2357</f>
        <v>0</v>
      </c>
      <c r="Q2357" s="147">
        <v>0</v>
      </c>
      <c r="R2357" s="147">
        <f>Q2357*H2357</f>
        <v>0</v>
      </c>
      <c r="S2357" s="147">
        <v>0</v>
      </c>
      <c r="T2357" s="148">
        <f>S2357*H2357</f>
        <v>0</v>
      </c>
      <c r="AR2357" s="149" t="s">
        <v>403</v>
      </c>
      <c r="AT2357" s="149" t="s">
        <v>157</v>
      </c>
      <c r="AU2357" s="149" t="s">
        <v>89</v>
      </c>
      <c r="AY2357" s="17" t="s">
        <v>156</v>
      </c>
      <c r="BE2357" s="150">
        <f>IF(N2357="základná",J2357,0)</f>
        <v>0</v>
      </c>
      <c r="BF2357" s="150">
        <f>IF(N2357="znížená",J2357,0)</f>
        <v>0</v>
      </c>
      <c r="BG2357" s="150">
        <f>IF(N2357="zákl. prenesená",J2357,0)</f>
        <v>0</v>
      </c>
      <c r="BH2357" s="150">
        <f>IF(N2357="zníž. prenesená",J2357,0)</f>
        <v>0</v>
      </c>
      <c r="BI2357" s="150">
        <f>IF(N2357="nulová",J2357,0)</f>
        <v>0</v>
      </c>
      <c r="BJ2357" s="17" t="s">
        <v>89</v>
      </c>
      <c r="BK2357" s="150">
        <f>ROUND(I2357*H2357,2)</f>
        <v>0</v>
      </c>
      <c r="BL2357" s="17" t="s">
        <v>403</v>
      </c>
      <c r="BM2357" s="149" t="s">
        <v>3672</v>
      </c>
    </row>
    <row r="2358" spans="2:65" s="12" customFormat="1">
      <c r="B2358" s="158"/>
      <c r="D2358" s="152" t="s">
        <v>160</v>
      </c>
      <c r="E2358" s="159" t="s">
        <v>1</v>
      </c>
      <c r="F2358" s="160" t="s">
        <v>1923</v>
      </c>
      <c r="H2358" s="161">
        <v>6433.2449999999999</v>
      </c>
      <c r="I2358" s="162"/>
      <c r="L2358" s="158"/>
      <c r="M2358" s="163"/>
      <c r="T2358" s="164"/>
      <c r="AT2358" s="159" t="s">
        <v>160</v>
      </c>
      <c r="AU2358" s="159" t="s">
        <v>89</v>
      </c>
      <c r="AV2358" s="12" t="s">
        <v>89</v>
      </c>
      <c r="AW2358" s="12" t="s">
        <v>31</v>
      </c>
      <c r="AX2358" s="12" t="s">
        <v>76</v>
      </c>
      <c r="AY2358" s="159" t="s">
        <v>156</v>
      </c>
    </row>
    <row r="2359" spans="2:65" s="13" customFormat="1">
      <c r="B2359" s="165"/>
      <c r="D2359" s="152" t="s">
        <v>160</v>
      </c>
      <c r="E2359" s="166" t="s">
        <v>1</v>
      </c>
      <c r="F2359" s="167" t="s">
        <v>161</v>
      </c>
      <c r="H2359" s="168">
        <v>6433.2449999999999</v>
      </c>
      <c r="I2359" s="169"/>
      <c r="L2359" s="165"/>
      <c r="M2359" s="170"/>
      <c r="T2359" s="171"/>
      <c r="AT2359" s="166" t="s">
        <v>160</v>
      </c>
      <c r="AU2359" s="166" t="s">
        <v>89</v>
      </c>
      <c r="AV2359" s="13" t="s">
        <v>155</v>
      </c>
      <c r="AW2359" s="13" t="s">
        <v>31</v>
      </c>
      <c r="AX2359" s="13" t="s">
        <v>82</v>
      </c>
      <c r="AY2359" s="166" t="s">
        <v>156</v>
      </c>
    </row>
    <row r="2360" spans="2:65" s="1" customFormat="1" ht="24.2" customHeight="1">
      <c r="B2360" s="136"/>
      <c r="C2360" s="137" t="s">
        <v>3673</v>
      </c>
      <c r="D2360" s="137" t="s">
        <v>157</v>
      </c>
      <c r="E2360" s="138" t="s">
        <v>3674</v>
      </c>
      <c r="F2360" s="139" t="s">
        <v>3675</v>
      </c>
      <c r="G2360" s="140" t="s">
        <v>178</v>
      </c>
      <c r="H2360" s="141">
        <v>6433.2449999999999</v>
      </c>
      <c r="I2360" s="142"/>
      <c r="J2360" s="143">
        <v>0</v>
      </c>
      <c r="K2360" s="144"/>
      <c r="L2360" s="32"/>
      <c r="M2360" s="145" t="s">
        <v>1</v>
      </c>
      <c r="N2360" s="146" t="s">
        <v>42</v>
      </c>
      <c r="P2360" s="147">
        <f>O2360*H2360</f>
        <v>0</v>
      </c>
      <c r="Q2360" s="147">
        <v>1.7000000000000001E-4</v>
      </c>
      <c r="R2360" s="147">
        <f>Q2360*H2360</f>
        <v>1.09365165</v>
      </c>
      <c r="S2360" s="147">
        <v>0</v>
      </c>
      <c r="T2360" s="148">
        <f>S2360*H2360</f>
        <v>0</v>
      </c>
      <c r="AR2360" s="149" t="s">
        <v>403</v>
      </c>
      <c r="AT2360" s="149" t="s">
        <v>157</v>
      </c>
      <c r="AU2360" s="149" t="s">
        <v>89</v>
      </c>
      <c r="AY2360" s="17" t="s">
        <v>156</v>
      </c>
      <c r="BE2360" s="150">
        <f>IF(N2360="základná",J2360,0)</f>
        <v>0</v>
      </c>
      <c r="BF2360" s="150">
        <f>IF(N2360="znížená",J2360,0)</f>
        <v>0</v>
      </c>
      <c r="BG2360" s="150">
        <f>IF(N2360="zákl. prenesená",J2360,0)</f>
        <v>0</v>
      </c>
      <c r="BH2360" s="150">
        <f>IF(N2360="zníž. prenesená",J2360,0)</f>
        <v>0</v>
      </c>
      <c r="BI2360" s="150">
        <f>IF(N2360="nulová",J2360,0)</f>
        <v>0</v>
      </c>
      <c r="BJ2360" s="17" t="s">
        <v>89</v>
      </c>
      <c r="BK2360" s="150">
        <f>ROUND(I2360*H2360,2)</f>
        <v>0</v>
      </c>
      <c r="BL2360" s="17" t="s">
        <v>403</v>
      </c>
      <c r="BM2360" s="149" t="s">
        <v>3676</v>
      </c>
    </row>
    <row r="2361" spans="2:65" s="12" customFormat="1">
      <c r="B2361" s="158"/>
      <c r="D2361" s="152" t="s">
        <v>160</v>
      </c>
      <c r="E2361" s="159" t="s">
        <v>1</v>
      </c>
      <c r="F2361" s="160" t="s">
        <v>1923</v>
      </c>
      <c r="H2361" s="161">
        <v>6433.2449999999999</v>
      </c>
      <c r="I2361" s="162"/>
      <c r="L2361" s="158"/>
      <c r="M2361" s="163"/>
      <c r="T2361" s="164"/>
      <c r="AT2361" s="159" t="s">
        <v>160</v>
      </c>
      <c r="AU2361" s="159" t="s">
        <v>89</v>
      </c>
      <c r="AV2361" s="12" t="s">
        <v>89</v>
      </c>
      <c r="AW2361" s="12" t="s">
        <v>31</v>
      </c>
      <c r="AX2361" s="12" t="s">
        <v>76</v>
      </c>
      <c r="AY2361" s="159" t="s">
        <v>156</v>
      </c>
    </row>
    <row r="2362" spans="2:65" s="13" customFormat="1">
      <c r="B2362" s="165"/>
      <c r="D2362" s="152" t="s">
        <v>160</v>
      </c>
      <c r="E2362" s="166" t="s">
        <v>1</v>
      </c>
      <c r="F2362" s="167" t="s">
        <v>161</v>
      </c>
      <c r="H2362" s="168">
        <v>6433.2449999999999</v>
      </c>
      <c r="I2362" s="169"/>
      <c r="L2362" s="165"/>
      <c r="M2362" s="170"/>
      <c r="T2362" s="171"/>
      <c r="AT2362" s="166" t="s">
        <v>160</v>
      </c>
      <c r="AU2362" s="166" t="s">
        <v>89</v>
      </c>
      <c r="AV2362" s="13" t="s">
        <v>155</v>
      </c>
      <c r="AW2362" s="13" t="s">
        <v>31</v>
      </c>
      <c r="AX2362" s="13" t="s">
        <v>82</v>
      </c>
      <c r="AY2362" s="166" t="s">
        <v>156</v>
      </c>
    </row>
    <row r="2363" spans="2:65" s="1" customFormat="1" ht="44.25" customHeight="1">
      <c r="B2363" s="136"/>
      <c r="C2363" s="137" t="s">
        <v>3677</v>
      </c>
      <c r="D2363" s="137" t="s">
        <v>157</v>
      </c>
      <c r="E2363" s="138" t="s">
        <v>3678</v>
      </c>
      <c r="F2363" s="139" t="s">
        <v>3679</v>
      </c>
      <c r="G2363" s="140" t="s">
        <v>178</v>
      </c>
      <c r="H2363" s="141">
        <v>6433.2449999999999</v>
      </c>
      <c r="I2363" s="142"/>
      <c r="J2363" s="143">
        <v>0</v>
      </c>
      <c r="K2363" s="144"/>
      <c r="L2363" s="32"/>
      <c r="M2363" s="145" t="s">
        <v>1</v>
      </c>
      <c r="N2363" s="146" t="s">
        <v>42</v>
      </c>
      <c r="P2363" s="147">
        <f>O2363*H2363</f>
        <v>0</v>
      </c>
      <c r="Q2363" s="147">
        <v>4.6999999999999999E-4</v>
      </c>
      <c r="R2363" s="147">
        <f>Q2363*H2363</f>
        <v>3.02362515</v>
      </c>
      <c r="S2363" s="147">
        <v>0</v>
      </c>
      <c r="T2363" s="148">
        <f>S2363*H2363</f>
        <v>0</v>
      </c>
      <c r="AR2363" s="149" t="s">
        <v>403</v>
      </c>
      <c r="AT2363" s="149" t="s">
        <v>157</v>
      </c>
      <c r="AU2363" s="149" t="s">
        <v>89</v>
      </c>
      <c r="AY2363" s="17" t="s">
        <v>156</v>
      </c>
      <c r="BE2363" s="150">
        <f>IF(N2363="základná",J2363,0)</f>
        <v>0</v>
      </c>
      <c r="BF2363" s="150">
        <f>IF(N2363="znížená",J2363,0)</f>
        <v>0</v>
      </c>
      <c r="BG2363" s="150">
        <f>IF(N2363="zákl. prenesená",J2363,0)</f>
        <v>0</v>
      </c>
      <c r="BH2363" s="150">
        <f>IF(N2363="zníž. prenesená",J2363,0)</f>
        <v>0</v>
      </c>
      <c r="BI2363" s="150">
        <f>IF(N2363="nulová",J2363,0)</f>
        <v>0</v>
      </c>
      <c r="BJ2363" s="17" t="s">
        <v>89</v>
      </c>
      <c r="BK2363" s="150">
        <f>ROUND(I2363*H2363,2)</f>
        <v>0</v>
      </c>
      <c r="BL2363" s="17" t="s">
        <v>403</v>
      </c>
      <c r="BM2363" s="149" t="s">
        <v>3680</v>
      </c>
    </row>
    <row r="2364" spans="2:65" s="11" customFormat="1">
      <c r="B2364" s="151"/>
      <c r="D2364" s="152" t="s">
        <v>160</v>
      </c>
      <c r="E2364" s="153" t="s">
        <v>1</v>
      </c>
      <c r="F2364" s="154" t="s">
        <v>3681</v>
      </c>
      <c r="H2364" s="153" t="s">
        <v>1</v>
      </c>
      <c r="I2364" s="155"/>
      <c r="L2364" s="151"/>
      <c r="M2364" s="156"/>
      <c r="T2364" s="157"/>
      <c r="AT2364" s="153" t="s">
        <v>160</v>
      </c>
      <c r="AU2364" s="153" t="s">
        <v>89</v>
      </c>
      <c r="AV2364" s="11" t="s">
        <v>82</v>
      </c>
      <c r="AW2364" s="11" t="s">
        <v>31</v>
      </c>
      <c r="AX2364" s="11" t="s">
        <v>76</v>
      </c>
      <c r="AY2364" s="153" t="s">
        <v>156</v>
      </c>
    </row>
    <row r="2365" spans="2:65" s="11" customFormat="1">
      <c r="B2365" s="151"/>
      <c r="D2365" s="152" t="s">
        <v>160</v>
      </c>
      <c r="E2365" s="153" t="s">
        <v>1</v>
      </c>
      <c r="F2365" s="154" t="s">
        <v>3682</v>
      </c>
      <c r="H2365" s="153" t="s">
        <v>1</v>
      </c>
      <c r="I2365" s="155"/>
      <c r="L2365" s="151"/>
      <c r="M2365" s="156"/>
      <c r="T2365" s="157"/>
      <c r="AT2365" s="153" t="s">
        <v>160</v>
      </c>
      <c r="AU2365" s="153" t="s">
        <v>89</v>
      </c>
      <c r="AV2365" s="11" t="s">
        <v>82</v>
      </c>
      <c r="AW2365" s="11" t="s">
        <v>31</v>
      </c>
      <c r="AX2365" s="11" t="s">
        <v>76</v>
      </c>
      <c r="AY2365" s="153" t="s">
        <v>156</v>
      </c>
    </row>
    <row r="2366" spans="2:65" s="11" customFormat="1">
      <c r="B2366" s="151"/>
      <c r="D2366" s="152" t="s">
        <v>160</v>
      </c>
      <c r="E2366" s="153" t="s">
        <v>1</v>
      </c>
      <c r="F2366" s="154" t="s">
        <v>3683</v>
      </c>
      <c r="H2366" s="153" t="s">
        <v>1</v>
      </c>
      <c r="I2366" s="155"/>
      <c r="L2366" s="151"/>
      <c r="M2366" s="156"/>
      <c r="T2366" s="157"/>
      <c r="AT2366" s="153" t="s">
        <v>160</v>
      </c>
      <c r="AU2366" s="153" t="s">
        <v>89</v>
      </c>
      <c r="AV2366" s="11" t="s">
        <v>82</v>
      </c>
      <c r="AW2366" s="11" t="s">
        <v>31</v>
      </c>
      <c r="AX2366" s="11" t="s">
        <v>76</v>
      </c>
      <c r="AY2366" s="153" t="s">
        <v>156</v>
      </c>
    </row>
    <row r="2367" spans="2:65" s="11" customFormat="1" ht="22.5">
      <c r="B2367" s="151"/>
      <c r="D2367" s="152" t="s">
        <v>160</v>
      </c>
      <c r="E2367" s="153" t="s">
        <v>1</v>
      </c>
      <c r="F2367" s="154" t="s">
        <v>3684</v>
      </c>
      <c r="H2367" s="153" t="s">
        <v>1</v>
      </c>
      <c r="I2367" s="155"/>
      <c r="L2367" s="151"/>
      <c r="M2367" s="156"/>
      <c r="T2367" s="157"/>
      <c r="AT2367" s="153" t="s">
        <v>160</v>
      </c>
      <c r="AU2367" s="153" t="s">
        <v>89</v>
      </c>
      <c r="AV2367" s="11" t="s">
        <v>82</v>
      </c>
      <c r="AW2367" s="11" t="s">
        <v>31</v>
      </c>
      <c r="AX2367" s="11" t="s">
        <v>76</v>
      </c>
      <c r="AY2367" s="153" t="s">
        <v>156</v>
      </c>
    </row>
    <row r="2368" spans="2:65" s="11" customFormat="1">
      <c r="B2368" s="151"/>
      <c r="D2368" s="152" t="s">
        <v>160</v>
      </c>
      <c r="E2368" s="153" t="s">
        <v>1</v>
      </c>
      <c r="F2368" s="154" t="s">
        <v>3685</v>
      </c>
      <c r="H2368" s="153" t="s">
        <v>1</v>
      </c>
      <c r="I2368" s="155"/>
      <c r="L2368" s="151"/>
      <c r="M2368" s="156"/>
      <c r="T2368" s="157"/>
      <c r="AT2368" s="153" t="s">
        <v>160</v>
      </c>
      <c r="AU2368" s="153" t="s">
        <v>89</v>
      </c>
      <c r="AV2368" s="11" t="s">
        <v>82</v>
      </c>
      <c r="AW2368" s="11" t="s">
        <v>31</v>
      </c>
      <c r="AX2368" s="11" t="s">
        <v>76</v>
      </c>
      <c r="AY2368" s="153" t="s">
        <v>156</v>
      </c>
    </row>
    <row r="2369" spans="2:51" s="11" customFormat="1">
      <c r="B2369" s="151"/>
      <c r="D2369" s="152" t="s">
        <v>160</v>
      </c>
      <c r="E2369" s="153" t="s">
        <v>1</v>
      </c>
      <c r="F2369" s="154" t="s">
        <v>3686</v>
      </c>
      <c r="H2369" s="153" t="s">
        <v>1</v>
      </c>
      <c r="I2369" s="155"/>
      <c r="L2369" s="151"/>
      <c r="M2369" s="156"/>
      <c r="T2369" s="157"/>
      <c r="AT2369" s="153" t="s">
        <v>160</v>
      </c>
      <c r="AU2369" s="153" t="s">
        <v>89</v>
      </c>
      <c r="AV2369" s="11" t="s">
        <v>82</v>
      </c>
      <c r="AW2369" s="11" t="s">
        <v>31</v>
      </c>
      <c r="AX2369" s="11" t="s">
        <v>76</v>
      </c>
      <c r="AY2369" s="153" t="s">
        <v>156</v>
      </c>
    </row>
    <row r="2370" spans="2:51" s="11" customFormat="1" ht="22.5">
      <c r="B2370" s="151"/>
      <c r="D2370" s="152" t="s">
        <v>160</v>
      </c>
      <c r="E2370" s="153" t="s">
        <v>1</v>
      </c>
      <c r="F2370" s="154" t="s">
        <v>3687</v>
      </c>
      <c r="H2370" s="153" t="s">
        <v>1</v>
      </c>
      <c r="I2370" s="155"/>
      <c r="L2370" s="151"/>
      <c r="M2370" s="156"/>
      <c r="T2370" s="157"/>
      <c r="AT2370" s="153" t="s">
        <v>160</v>
      </c>
      <c r="AU2370" s="153" t="s">
        <v>89</v>
      </c>
      <c r="AV2370" s="11" t="s">
        <v>82</v>
      </c>
      <c r="AW2370" s="11" t="s">
        <v>31</v>
      </c>
      <c r="AX2370" s="11" t="s">
        <v>76</v>
      </c>
      <c r="AY2370" s="153" t="s">
        <v>156</v>
      </c>
    </row>
    <row r="2371" spans="2:51" s="11" customFormat="1">
      <c r="B2371" s="151"/>
      <c r="D2371" s="152" t="s">
        <v>160</v>
      </c>
      <c r="E2371" s="153" t="s">
        <v>1</v>
      </c>
      <c r="F2371" s="154" t="s">
        <v>3395</v>
      </c>
      <c r="H2371" s="153" t="s">
        <v>1</v>
      </c>
      <c r="I2371" s="155"/>
      <c r="L2371" s="151"/>
      <c r="M2371" s="156"/>
      <c r="T2371" s="157"/>
      <c r="AT2371" s="153" t="s">
        <v>160</v>
      </c>
      <c r="AU2371" s="153" t="s">
        <v>89</v>
      </c>
      <c r="AV2371" s="11" t="s">
        <v>82</v>
      </c>
      <c r="AW2371" s="11" t="s">
        <v>31</v>
      </c>
      <c r="AX2371" s="11" t="s">
        <v>76</v>
      </c>
      <c r="AY2371" s="153" t="s">
        <v>156</v>
      </c>
    </row>
    <row r="2372" spans="2:51" s="11" customFormat="1">
      <c r="B2372" s="151"/>
      <c r="D2372" s="152" t="s">
        <v>160</v>
      </c>
      <c r="E2372" s="153" t="s">
        <v>1</v>
      </c>
      <c r="F2372" s="154" t="s">
        <v>3688</v>
      </c>
      <c r="H2372" s="153" t="s">
        <v>1</v>
      </c>
      <c r="I2372" s="155"/>
      <c r="L2372" s="151"/>
      <c r="M2372" s="156"/>
      <c r="T2372" s="157"/>
      <c r="AT2372" s="153" t="s">
        <v>160</v>
      </c>
      <c r="AU2372" s="153" t="s">
        <v>89</v>
      </c>
      <c r="AV2372" s="11" t="s">
        <v>82</v>
      </c>
      <c r="AW2372" s="11" t="s">
        <v>31</v>
      </c>
      <c r="AX2372" s="11" t="s">
        <v>76</v>
      </c>
      <c r="AY2372" s="153" t="s">
        <v>156</v>
      </c>
    </row>
    <row r="2373" spans="2:51" s="11" customFormat="1" ht="22.5">
      <c r="B2373" s="151"/>
      <c r="D2373" s="152" t="s">
        <v>160</v>
      </c>
      <c r="E2373" s="153" t="s">
        <v>1</v>
      </c>
      <c r="F2373" s="154" t="s">
        <v>3689</v>
      </c>
      <c r="H2373" s="153" t="s">
        <v>1</v>
      </c>
      <c r="I2373" s="155"/>
      <c r="L2373" s="151"/>
      <c r="M2373" s="156"/>
      <c r="T2373" s="157"/>
      <c r="AT2373" s="153" t="s">
        <v>160</v>
      </c>
      <c r="AU2373" s="153" t="s">
        <v>89</v>
      </c>
      <c r="AV2373" s="11" t="s">
        <v>82</v>
      </c>
      <c r="AW2373" s="11" t="s">
        <v>31</v>
      </c>
      <c r="AX2373" s="11" t="s">
        <v>76</v>
      </c>
      <c r="AY2373" s="153" t="s">
        <v>156</v>
      </c>
    </row>
    <row r="2374" spans="2:51" s="11" customFormat="1">
      <c r="B2374" s="151"/>
      <c r="D2374" s="152" t="s">
        <v>160</v>
      </c>
      <c r="E2374" s="153" t="s">
        <v>1</v>
      </c>
      <c r="F2374" s="154" t="s">
        <v>3690</v>
      </c>
      <c r="H2374" s="153" t="s">
        <v>1</v>
      </c>
      <c r="I2374" s="155"/>
      <c r="L2374" s="151"/>
      <c r="M2374" s="156"/>
      <c r="T2374" s="157"/>
      <c r="AT2374" s="153" t="s">
        <v>160</v>
      </c>
      <c r="AU2374" s="153" t="s">
        <v>89</v>
      </c>
      <c r="AV2374" s="11" t="s">
        <v>82</v>
      </c>
      <c r="AW2374" s="11" t="s">
        <v>31</v>
      </c>
      <c r="AX2374" s="11" t="s">
        <v>76</v>
      </c>
      <c r="AY2374" s="153" t="s">
        <v>156</v>
      </c>
    </row>
    <row r="2375" spans="2:51" s="11" customFormat="1">
      <c r="B2375" s="151"/>
      <c r="D2375" s="152" t="s">
        <v>160</v>
      </c>
      <c r="E2375" s="153" t="s">
        <v>1</v>
      </c>
      <c r="F2375" s="154" t="s">
        <v>3691</v>
      </c>
      <c r="H2375" s="153" t="s">
        <v>1</v>
      </c>
      <c r="I2375" s="155"/>
      <c r="L2375" s="151"/>
      <c r="M2375" s="156"/>
      <c r="T2375" s="157"/>
      <c r="AT2375" s="153" t="s">
        <v>160</v>
      </c>
      <c r="AU2375" s="153" t="s">
        <v>89</v>
      </c>
      <c r="AV2375" s="11" t="s">
        <v>82</v>
      </c>
      <c r="AW2375" s="11" t="s">
        <v>31</v>
      </c>
      <c r="AX2375" s="11" t="s">
        <v>76</v>
      </c>
      <c r="AY2375" s="153" t="s">
        <v>156</v>
      </c>
    </row>
    <row r="2376" spans="2:51" s="11" customFormat="1">
      <c r="B2376" s="151"/>
      <c r="D2376" s="152" t="s">
        <v>160</v>
      </c>
      <c r="E2376" s="153" t="s">
        <v>1</v>
      </c>
      <c r="F2376" s="154" t="s">
        <v>3418</v>
      </c>
      <c r="H2376" s="153" t="s">
        <v>1</v>
      </c>
      <c r="I2376" s="155"/>
      <c r="L2376" s="151"/>
      <c r="M2376" s="156"/>
      <c r="T2376" s="157"/>
      <c r="AT2376" s="153" t="s">
        <v>160</v>
      </c>
      <c r="AU2376" s="153" t="s">
        <v>89</v>
      </c>
      <c r="AV2376" s="11" t="s">
        <v>82</v>
      </c>
      <c r="AW2376" s="11" t="s">
        <v>31</v>
      </c>
      <c r="AX2376" s="11" t="s">
        <v>76</v>
      </c>
      <c r="AY2376" s="153" t="s">
        <v>156</v>
      </c>
    </row>
    <row r="2377" spans="2:51" s="11" customFormat="1">
      <c r="B2377" s="151"/>
      <c r="D2377" s="152" t="s">
        <v>160</v>
      </c>
      <c r="E2377" s="153" t="s">
        <v>1</v>
      </c>
      <c r="F2377" s="154" t="s">
        <v>3692</v>
      </c>
      <c r="H2377" s="153" t="s">
        <v>1</v>
      </c>
      <c r="I2377" s="155"/>
      <c r="L2377" s="151"/>
      <c r="M2377" s="156"/>
      <c r="T2377" s="157"/>
      <c r="AT2377" s="153" t="s">
        <v>160</v>
      </c>
      <c r="AU2377" s="153" t="s">
        <v>89</v>
      </c>
      <c r="AV2377" s="11" t="s">
        <v>82</v>
      </c>
      <c r="AW2377" s="11" t="s">
        <v>31</v>
      </c>
      <c r="AX2377" s="11" t="s">
        <v>76</v>
      </c>
      <c r="AY2377" s="153" t="s">
        <v>156</v>
      </c>
    </row>
    <row r="2378" spans="2:51" s="11" customFormat="1">
      <c r="B2378" s="151"/>
      <c r="D2378" s="152" t="s">
        <v>160</v>
      </c>
      <c r="E2378" s="153" t="s">
        <v>1</v>
      </c>
      <c r="F2378" s="154" t="s">
        <v>3693</v>
      </c>
      <c r="H2378" s="153" t="s">
        <v>1</v>
      </c>
      <c r="I2378" s="155"/>
      <c r="L2378" s="151"/>
      <c r="M2378" s="156"/>
      <c r="T2378" s="157"/>
      <c r="AT2378" s="153" t="s">
        <v>160</v>
      </c>
      <c r="AU2378" s="153" t="s">
        <v>89</v>
      </c>
      <c r="AV2378" s="11" t="s">
        <v>82</v>
      </c>
      <c r="AW2378" s="11" t="s">
        <v>31</v>
      </c>
      <c r="AX2378" s="11" t="s">
        <v>76</v>
      </c>
      <c r="AY2378" s="153" t="s">
        <v>156</v>
      </c>
    </row>
    <row r="2379" spans="2:51" s="11" customFormat="1">
      <c r="B2379" s="151"/>
      <c r="D2379" s="152" t="s">
        <v>160</v>
      </c>
      <c r="E2379" s="153" t="s">
        <v>1</v>
      </c>
      <c r="F2379" s="154" t="s">
        <v>3686</v>
      </c>
      <c r="H2379" s="153" t="s">
        <v>1</v>
      </c>
      <c r="I2379" s="155"/>
      <c r="L2379" s="151"/>
      <c r="M2379" s="156"/>
      <c r="T2379" s="157"/>
      <c r="AT2379" s="153" t="s">
        <v>160</v>
      </c>
      <c r="AU2379" s="153" t="s">
        <v>89</v>
      </c>
      <c r="AV2379" s="11" t="s">
        <v>82</v>
      </c>
      <c r="AW2379" s="11" t="s">
        <v>31</v>
      </c>
      <c r="AX2379" s="11" t="s">
        <v>76</v>
      </c>
      <c r="AY2379" s="153" t="s">
        <v>156</v>
      </c>
    </row>
    <row r="2380" spans="2:51" s="11" customFormat="1" ht="22.5">
      <c r="B2380" s="151"/>
      <c r="D2380" s="152" t="s">
        <v>160</v>
      </c>
      <c r="E2380" s="153" t="s">
        <v>1</v>
      </c>
      <c r="F2380" s="154" t="s">
        <v>3687</v>
      </c>
      <c r="H2380" s="153" t="s">
        <v>1</v>
      </c>
      <c r="I2380" s="155"/>
      <c r="L2380" s="151"/>
      <c r="M2380" s="156"/>
      <c r="T2380" s="157"/>
      <c r="AT2380" s="153" t="s">
        <v>160</v>
      </c>
      <c r="AU2380" s="153" t="s">
        <v>89</v>
      </c>
      <c r="AV2380" s="11" t="s">
        <v>82</v>
      </c>
      <c r="AW2380" s="11" t="s">
        <v>31</v>
      </c>
      <c r="AX2380" s="11" t="s">
        <v>76</v>
      </c>
      <c r="AY2380" s="153" t="s">
        <v>156</v>
      </c>
    </row>
    <row r="2381" spans="2:51" s="11" customFormat="1">
      <c r="B2381" s="151"/>
      <c r="D2381" s="152" t="s">
        <v>160</v>
      </c>
      <c r="E2381" s="153" t="s">
        <v>1</v>
      </c>
      <c r="F2381" s="154" t="s">
        <v>3395</v>
      </c>
      <c r="H2381" s="153" t="s">
        <v>1</v>
      </c>
      <c r="I2381" s="155"/>
      <c r="L2381" s="151"/>
      <c r="M2381" s="156"/>
      <c r="T2381" s="157"/>
      <c r="AT2381" s="153" t="s">
        <v>160</v>
      </c>
      <c r="AU2381" s="153" t="s">
        <v>89</v>
      </c>
      <c r="AV2381" s="11" t="s">
        <v>82</v>
      </c>
      <c r="AW2381" s="11" t="s">
        <v>31</v>
      </c>
      <c r="AX2381" s="11" t="s">
        <v>76</v>
      </c>
      <c r="AY2381" s="153" t="s">
        <v>156</v>
      </c>
    </row>
    <row r="2382" spans="2:51" s="11" customFormat="1">
      <c r="B2382" s="151"/>
      <c r="D2382" s="152" t="s">
        <v>160</v>
      </c>
      <c r="E2382" s="153" t="s">
        <v>1</v>
      </c>
      <c r="F2382" s="154" t="s">
        <v>3694</v>
      </c>
      <c r="H2382" s="153" t="s">
        <v>1</v>
      </c>
      <c r="I2382" s="155"/>
      <c r="L2382" s="151"/>
      <c r="M2382" s="156"/>
      <c r="T2382" s="157"/>
      <c r="AT2382" s="153" t="s">
        <v>160</v>
      </c>
      <c r="AU2382" s="153" t="s">
        <v>89</v>
      </c>
      <c r="AV2382" s="11" t="s">
        <v>82</v>
      </c>
      <c r="AW2382" s="11" t="s">
        <v>3</v>
      </c>
      <c r="AX2382" s="11" t="s">
        <v>76</v>
      </c>
      <c r="AY2382" s="153" t="s">
        <v>156</v>
      </c>
    </row>
    <row r="2383" spans="2:51" s="11" customFormat="1">
      <c r="B2383" s="151"/>
      <c r="D2383" s="152" t="s">
        <v>160</v>
      </c>
      <c r="E2383" s="153" t="s">
        <v>1</v>
      </c>
      <c r="F2383" s="154" t="s">
        <v>3695</v>
      </c>
      <c r="H2383" s="153" t="s">
        <v>1</v>
      </c>
      <c r="I2383" s="155"/>
      <c r="L2383" s="151"/>
      <c r="M2383" s="156"/>
      <c r="T2383" s="157"/>
      <c r="AT2383" s="153" t="s">
        <v>160</v>
      </c>
      <c r="AU2383" s="153" t="s">
        <v>89</v>
      </c>
      <c r="AV2383" s="11" t="s">
        <v>82</v>
      </c>
      <c r="AW2383" s="11" t="s">
        <v>31</v>
      </c>
      <c r="AX2383" s="11" t="s">
        <v>76</v>
      </c>
      <c r="AY2383" s="153" t="s">
        <v>156</v>
      </c>
    </row>
    <row r="2384" spans="2:51" s="12" customFormat="1">
      <c r="B2384" s="158"/>
      <c r="D2384" s="152" t="s">
        <v>160</v>
      </c>
      <c r="E2384" s="159" t="s">
        <v>1</v>
      </c>
      <c r="F2384" s="160" t="s">
        <v>3696</v>
      </c>
      <c r="H2384" s="161">
        <v>0</v>
      </c>
      <c r="I2384" s="162"/>
      <c r="L2384" s="158"/>
      <c r="M2384" s="163"/>
      <c r="T2384" s="164"/>
      <c r="AT2384" s="159" t="s">
        <v>160</v>
      </c>
      <c r="AU2384" s="159" t="s">
        <v>89</v>
      </c>
      <c r="AV2384" s="12" t="s">
        <v>89</v>
      </c>
      <c r="AW2384" s="12" t="s">
        <v>31</v>
      </c>
      <c r="AX2384" s="12" t="s">
        <v>76</v>
      </c>
      <c r="AY2384" s="159" t="s">
        <v>156</v>
      </c>
    </row>
    <row r="2385" spans="2:51" s="12" customFormat="1">
      <c r="B2385" s="158"/>
      <c r="D2385" s="152" t="s">
        <v>160</v>
      </c>
      <c r="E2385" s="159" t="s">
        <v>1</v>
      </c>
      <c r="F2385" s="160" t="s">
        <v>314</v>
      </c>
      <c r="H2385" s="161">
        <v>752.96</v>
      </c>
      <c r="I2385" s="162"/>
      <c r="L2385" s="158"/>
      <c r="M2385" s="163"/>
      <c r="T2385" s="164"/>
      <c r="AT2385" s="159" t="s">
        <v>160</v>
      </c>
      <c r="AU2385" s="159" t="s">
        <v>89</v>
      </c>
      <c r="AV2385" s="12" t="s">
        <v>89</v>
      </c>
      <c r="AW2385" s="12" t="s">
        <v>31</v>
      </c>
      <c r="AX2385" s="12" t="s">
        <v>76</v>
      </c>
      <c r="AY2385" s="159" t="s">
        <v>156</v>
      </c>
    </row>
    <row r="2386" spans="2:51" s="12" customFormat="1">
      <c r="B2386" s="158"/>
      <c r="D2386" s="152" t="s">
        <v>160</v>
      </c>
      <c r="E2386" s="159" t="s">
        <v>1</v>
      </c>
      <c r="F2386" s="160" t="s">
        <v>3697</v>
      </c>
      <c r="H2386" s="161">
        <v>-19.03</v>
      </c>
      <c r="I2386" s="162"/>
      <c r="L2386" s="158"/>
      <c r="M2386" s="163"/>
      <c r="T2386" s="164"/>
      <c r="AT2386" s="159" t="s">
        <v>160</v>
      </c>
      <c r="AU2386" s="159" t="s">
        <v>89</v>
      </c>
      <c r="AV2386" s="12" t="s">
        <v>89</v>
      </c>
      <c r="AW2386" s="12" t="s">
        <v>31</v>
      </c>
      <c r="AX2386" s="12" t="s">
        <v>76</v>
      </c>
      <c r="AY2386" s="159" t="s">
        <v>156</v>
      </c>
    </row>
    <row r="2387" spans="2:51" s="12" customFormat="1">
      <c r="B2387" s="158"/>
      <c r="D2387" s="152" t="s">
        <v>160</v>
      </c>
      <c r="E2387" s="159" t="s">
        <v>1</v>
      </c>
      <c r="F2387" s="160" t="s">
        <v>3698</v>
      </c>
      <c r="H2387" s="161">
        <v>-16.7</v>
      </c>
      <c r="I2387" s="162"/>
      <c r="L2387" s="158"/>
      <c r="M2387" s="163"/>
      <c r="T2387" s="164"/>
      <c r="AT2387" s="159" t="s">
        <v>160</v>
      </c>
      <c r="AU2387" s="159" t="s">
        <v>89</v>
      </c>
      <c r="AV2387" s="12" t="s">
        <v>89</v>
      </c>
      <c r="AW2387" s="12" t="s">
        <v>31</v>
      </c>
      <c r="AX2387" s="12" t="s">
        <v>76</v>
      </c>
      <c r="AY2387" s="159" t="s">
        <v>156</v>
      </c>
    </row>
    <row r="2388" spans="2:51" s="12" customFormat="1">
      <c r="B2388" s="158"/>
      <c r="D2388" s="152" t="s">
        <v>160</v>
      </c>
      <c r="E2388" s="159" t="s">
        <v>1</v>
      </c>
      <c r="F2388" s="160" t="s">
        <v>3699</v>
      </c>
      <c r="H2388" s="161">
        <v>-1.08</v>
      </c>
      <c r="I2388" s="162"/>
      <c r="L2388" s="158"/>
      <c r="M2388" s="163"/>
      <c r="T2388" s="164"/>
      <c r="AT2388" s="159" t="s">
        <v>160</v>
      </c>
      <c r="AU2388" s="159" t="s">
        <v>89</v>
      </c>
      <c r="AV2388" s="12" t="s">
        <v>89</v>
      </c>
      <c r="AW2388" s="12" t="s">
        <v>31</v>
      </c>
      <c r="AX2388" s="12" t="s">
        <v>76</v>
      </c>
      <c r="AY2388" s="159" t="s">
        <v>156</v>
      </c>
    </row>
    <row r="2389" spans="2:51" s="15" customFormat="1">
      <c r="B2389" s="193"/>
      <c r="D2389" s="152" t="s">
        <v>160</v>
      </c>
      <c r="E2389" s="194" t="s">
        <v>1864</v>
      </c>
      <c r="F2389" s="195" t="s">
        <v>3700</v>
      </c>
      <c r="H2389" s="196">
        <v>716.15</v>
      </c>
      <c r="I2389" s="197"/>
      <c r="L2389" s="193"/>
      <c r="M2389" s="198"/>
      <c r="T2389" s="199"/>
      <c r="AT2389" s="194" t="s">
        <v>160</v>
      </c>
      <c r="AU2389" s="194" t="s">
        <v>89</v>
      </c>
      <c r="AV2389" s="15" t="s">
        <v>163</v>
      </c>
      <c r="AW2389" s="15" t="s">
        <v>31</v>
      </c>
      <c r="AX2389" s="15" t="s">
        <v>76</v>
      </c>
      <c r="AY2389" s="194" t="s">
        <v>156</v>
      </c>
    </row>
    <row r="2390" spans="2:51" s="11" customFormat="1">
      <c r="B2390" s="151"/>
      <c r="D2390" s="152" t="s">
        <v>160</v>
      </c>
      <c r="E2390" s="153" t="s">
        <v>1</v>
      </c>
      <c r="F2390" s="154" t="s">
        <v>3701</v>
      </c>
      <c r="H2390" s="153" t="s">
        <v>1</v>
      </c>
      <c r="I2390" s="155"/>
      <c r="L2390" s="151"/>
      <c r="M2390" s="156"/>
      <c r="T2390" s="157"/>
      <c r="AT2390" s="153" t="s">
        <v>160</v>
      </c>
      <c r="AU2390" s="153" t="s">
        <v>89</v>
      </c>
      <c r="AV2390" s="11" t="s">
        <v>82</v>
      </c>
      <c r="AW2390" s="11" t="s">
        <v>31</v>
      </c>
      <c r="AX2390" s="11" t="s">
        <v>76</v>
      </c>
      <c r="AY2390" s="153" t="s">
        <v>156</v>
      </c>
    </row>
    <row r="2391" spans="2:51" s="12" customFormat="1">
      <c r="B2391" s="158"/>
      <c r="D2391" s="152" t="s">
        <v>160</v>
      </c>
      <c r="E2391" s="159" t="s">
        <v>1</v>
      </c>
      <c r="F2391" s="160" t="s">
        <v>1861</v>
      </c>
      <c r="H2391" s="161">
        <v>1569.1579999999999</v>
      </c>
      <c r="I2391" s="162"/>
      <c r="L2391" s="158"/>
      <c r="M2391" s="163"/>
      <c r="T2391" s="164"/>
      <c r="AT2391" s="159" t="s">
        <v>160</v>
      </c>
      <c r="AU2391" s="159" t="s">
        <v>89</v>
      </c>
      <c r="AV2391" s="12" t="s">
        <v>89</v>
      </c>
      <c r="AW2391" s="12" t="s">
        <v>31</v>
      </c>
      <c r="AX2391" s="12" t="s">
        <v>76</v>
      </c>
      <c r="AY2391" s="159" t="s">
        <v>156</v>
      </c>
    </row>
    <row r="2392" spans="2:51" s="12" customFormat="1">
      <c r="B2392" s="158"/>
      <c r="D2392" s="152" t="s">
        <v>160</v>
      </c>
      <c r="E2392" s="159" t="s">
        <v>1</v>
      </c>
      <c r="F2392" s="160" t="s">
        <v>1890</v>
      </c>
      <c r="H2392" s="161">
        <v>381.52</v>
      </c>
      <c r="I2392" s="162"/>
      <c r="L2392" s="158"/>
      <c r="M2392" s="163"/>
      <c r="T2392" s="164"/>
      <c r="AT2392" s="159" t="s">
        <v>160</v>
      </c>
      <c r="AU2392" s="159" t="s">
        <v>89</v>
      </c>
      <c r="AV2392" s="12" t="s">
        <v>89</v>
      </c>
      <c r="AW2392" s="12" t="s">
        <v>31</v>
      </c>
      <c r="AX2392" s="12" t="s">
        <v>76</v>
      </c>
      <c r="AY2392" s="159" t="s">
        <v>156</v>
      </c>
    </row>
    <row r="2393" spans="2:51" s="15" customFormat="1">
      <c r="B2393" s="193"/>
      <c r="D2393" s="152" t="s">
        <v>160</v>
      </c>
      <c r="E2393" s="194" t="s">
        <v>3702</v>
      </c>
      <c r="F2393" s="195" t="s">
        <v>3703</v>
      </c>
      <c r="H2393" s="196">
        <v>1950.6780000000001</v>
      </c>
      <c r="I2393" s="197"/>
      <c r="L2393" s="193"/>
      <c r="M2393" s="198"/>
      <c r="T2393" s="199"/>
      <c r="AT2393" s="194" t="s">
        <v>160</v>
      </c>
      <c r="AU2393" s="194" t="s">
        <v>89</v>
      </c>
      <c r="AV2393" s="15" t="s">
        <v>163</v>
      </c>
      <c r="AW2393" s="15" t="s">
        <v>31</v>
      </c>
      <c r="AX2393" s="15" t="s">
        <v>76</v>
      </c>
      <c r="AY2393" s="194" t="s">
        <v>156</v>
      </c>
    </row>
    <row r="2394" spans="2:51" s="11" customFormat="1">
      <c r="B2394" s="151"/>
      <c r="D2394" s="152" t="s">
        <v>160</v>
      </c>
      <c r="E2394" s="153" t="s">
        <v>1</v>
      </c>
      <c r="F2394" s="154" t="s">
        <v>3704</v>
      </c>
      <c r="H2394" s="153" t="s">
        <v>1</v>
      </c>
      <c r="I2394" s="155"/>
      <c r="L2394" s="151"/>
      <c r="M2394" s="156"/>
      <c r="T2394" s="157"/>
      <c r="AT2394" s="153" t="s">
        <v>160</v>
      </c>
      <c r="AU2394" s="153" t="s">
        <v>89</v>
      </c>
      <c r="AV2394" s="11" t="s">
        <v>82</v>
      </c>
      <c r="AW2394" s="11" t="s">
        <v>31</v>
      </c>
      <c r="AX2394" s="11" t="s">
        <v>76</v>
      </c>
      <c r="AY2394" s="153" t="s">
        <v>156</v>
      </c>
    </row>
    <row r="2395" spans="2:51" s="11" customFormat="1">
      <c r="B2395" s="151"/>
      <c r="D2395" s="152" t="s">
        <v>160</v>
      </c>
      <c r="E2395" s="153" t="s">
        <v>1</v>
      </c>
      <c r="F2395" s="154" t="s">
        <v>3695</v>
      </c>
      <c r="H2395" s="153" t="s">
        <v>1</v>
      </c>
      <c r="I2395" s="155"/>
      <c r="L2395" s="151"/>
      <c r="M2395" s="156"/>
      <c r="T2395" s="157"/>
      <c r="AT2395" s="153" t="s">
        <v>160</v>
      </c>
      <c r="AU2395" s="153" t="s">
        <v>89</v>
      </c>
      <c r="AV2395" s="11" t="s">
        <v>82</v>
      </c>
      <c r="AW2395" s="11" t="s">
        <v>31</v>
      </c>
      <c r="AX2395" s="11" t="s">
        <v>76</v>
      </c>
      <c r="AY2395" s="153" t="s">
        <v>156</v>
      </c>
    </row>
    <row r="2396" spans="2:51" s="12" customFormat="1" ht="22.5">
      <c r="B2396" s="158"/>
      <c r="D2396" s="152" t="s">
        <v>160</v>
      </c>
      <c r="E2396" s="159" t="s">
        <v>1</v>
      </c>
      <c r="F2396" s="160" t="s">
        <v>3705</v>
      </c>
      <c r="H2396" s="161">
        <v>186.49</v>
      </c>
      <c r="I2396" s="162"/>
      <c r="L2396" s="158"/>
      <c r="M2396" s="163"/>
      <c r="T2396" s="164"/>
      <c r="AT2396" s="159" t="s">
        <v>160</v>
      </c>
      <c r="AU2396" s="159" t="s">
        <v>89</v>
      </c>
      <c r="AV2396" s="12" t="s">
        <v>89</v>
      </c>
      <c r="AW2396" s="12" t="s">
        <v>31</v>
      </c>
      <c r="AX2396" s="12" t="s">
        <v>76</v>
      </c>
      <c r="AY2396" s="159" t="s">
        <v>156</v>
      </c>
    </row>
    <row r="2397" spans="2:51" s="11" customFormat="1">
      <c r="B2397" s="151"/>
      <c r="D2397" s="152" t="s">
        <v>160</v>
      </c>
      <c r="E2397" s="153" t="s">
        <v>1</v>
      </c>
      <c r="F2397" s="154" t="s">
        <v>3706</v>
      </c>
      <c r="H2397" s="153" t="s">
        <v>1</v>
      </c>
      <c r="I2397" s="155"/>
      <c r="L2397" s="151"/>
      <c r="M2397" s="156"/>
      <c r="T2397" s="157"/>
      <c r="AT2397" s="153" t="s">
        <v>160</v>
      </c>
      <c r="AU2397" s="153" t="s">
        <v>89</v>
      </c>
      <c r="AV2397" s="11" t="s">
        <v>82</v>
      </c>
      <c r="AW2397" s="11" t="s">
        <v>31</v>
      </c>
      <c r="AX2397" s="11" t="s">
        <v>76</v>
      </c>
      <c r="AY2397" s="153" t="s">
        <v>156</v>
      </c>
    </row>
    <row r="2398" spans="2:51" s="12" customFormat="1">
      <c r="B2398" s="158"/>
      <c r="D2398" s="152" t="s">
        <v>160</v>
      </c>
      <c r="E2398" s="159" t="s">
        <v>1</v>
      </c>
      <c r="F2398" s="160" t="s">
        <v>3707</v>
      </c>
      <c r="H2398" s="161">
        <v>54.72</v>
      </c>
      <c r="I2398" s="162"/>
      <c r="L2398" s="158"/>
      <c r="M2398" s="163"/>
      <c r="T2398" s="164"/>
      <c r="AT2398" s="159" t="s">
        <v>160</v>
      </c>
      <c r="AU2398" s="159" t="s">
        <v>89</v>
      </c>
      <c r="AV2398" s="12" t="s">
        <v>89</v>
      </c>
      <c r="AW2398" s="12" t="s">
        <v>31</v>
      </c>
      <c r="AX2398" s="12" t="s">
        <v>76</v>
      </c>
      <c r="AY2398" s="159" t="s">
        <v>156</v>
      </c>
    </row>
    <row r="2399" spans="2:51" s="11" customFormat="1">
      <c r="B2399" s="151"/>
      <c r="D2399" s="152" t="s">
        <v>160</v>
      </c>
      <c r="E2399" s="153" t="s">
        <v>1</v>
      </c>
      <c r="F2399" s="154" t="s">
        <v>3708</v>
      </c>
      <c r="H2399" s="153" t="s">
        <v>1</v>
      </c>
      <c r="I2399" s="155"/>
      <c r="L2399" s="151"/>
      <c r="M2399" s="156"/>
      <c r="T2399" s="157"/>
      <c r="AT2399" s="153" t="s">
        <v>160</v>
      </c>
      <c r="AU2399" s="153" t="s">
        <v>89</v>
      </c>
      <c r="AV2399" s="11" t="s">
        <v>82</v>
      </c>
      <c r="AW2399" s="11" t="s">
        <v>31</v>
      </c>
      <c r="AX2399" s="11" t="s">
        <v>76</v>
      </c>
      <c r="AY2399" s="153" t="s">
        <v>156</v>
      </c>
    </row>
    <row r="2400" spans="2:51" s="12" customFormat="1">
      <c r="B2400" s="158"/>
      <c r="D2400" s="152" t="s">
        <v>160</v>
      </c>
      <c r="E2400" s="159" t="s">
        <v>1</v>
      </c>
      <c r="F2400" s="160" t="s">
        <v>3709</v>
      </c>
      <c r="H2400" s="161">
        <v>78.17</v>
      </c>
      <c r="I2400" s="162"/>
      <c r="L2400" s="158"/>
      <c r="M2400" s="163"/>
      <c r="T2400" s="164"/>
      <c r="AT2400" s="159" t="s">
        <v>160</v>
      </c>
      <c r="AU2400" s="159" t="s">
        <v>89</v>
      </c>
      <c r="AV2400" s="12" t="s">
        <v>89</v>
      </c>
      <c r="AW2400" s="12" t="s">
        <v>31</v>
      </c>
      <c r="AX2400" s="12" t="s">
        <v>76</v>
      </c>
      <c r="AY2400" s="159" t="s">
        <v>156</v>
      </c>
    </row>
    <row r="2401" spans="2:51" s="12" customFormat="1">
      <c r="B2401" s="158"/>
      <c r="D2401" s="152" t="s">
        <v>160</v>
      </c>
      <c r="E2401" s="159" t="s">
        <v>1</v>
      </c>
      <c r="F2401" s="160" t="s">
        <v>3710</v>
      </c>
      <c r="H2401" s="161">
        <v>15.53</v>
      </c>
      <c r="I2401" s="162"/>
      <c r="L2401" s="158"/>
      <c r="M2401" s="163"/>
      <c r="T2401" s="164"/>
      <c r="AT2401" s="159" t="s">
        <v>160</v>
      </c>
      <c r="AU2401" s="159" t="s">
        <v>89</v>
      </c>
      <c r="AV2401" s="12" t="s">
        <v>89</v>
      </c>
      <c r="AW2401" s="12" t="s">
        <v>31</v>
      </c>
      <c r="AX2401" s="12" t="s">
        <v>76</v>
      </c>
      <c r="AY2401" s="159" t="s">
        <v>156</v>
      </c>
    </row>
    <row r="2402" spans="2:51" s="12" customFormat="1">
      <c r="B2402" s="158"/>
      <c r="D2402" s="152" t="s">
        <v>160</v>
      </c>
      <c r="E2402" s="159" t="s">
        <v>1</v>
      </c>
      <c r="F2402" s="160" t="s">
        <v>3711</v>
      </c>
      <c r="H2402" s="161">
        <v>149.57</v>
      </c>
      <c r="I2402" s="162"/>
      <c r="L2402" s="158"/>
      <c r="M2402" s="163"/>
      <c r="T2402" s="164"/>
      <c r="AT2402" s="159" t="s">
        <v>160</v>
      </c>
      <c r="AU2402" s="159" t="s">
        <v>89</v>
      </c>
      <c r="AV2402" s="12" t="s">
        <v>89</v>
      </c>
      <c r="AW2402" s="12" t="s">
        <v>31</v>
      </c>
      <c r="AX2402" s="12" t="s">
        <v>76</v>
      </c>
      <c r="AY2402" s="159" t="s">
        <v>156</v>
      </c>
    </row>
    <row r="2403" spans="2:51" s="12" customFormat="1">
      <c r="B2403" s="158"/>
      <c r="D2403" s="152" t="s">
        <v>160</v>
      </c>
      <c r="E2403" s="159" t="s">
        <v>1</v>
      </c>
      <c r="F2403" s="160" t="s">
        <v>3712</v>
      </c>
      <c r="H2403" s="161">
        <v>37.299999999999997</v>
      </c>
      <c r="I2403" s="162"/>
      <c r="L2403" s="158"/>
      <c r="M2403" s="163"/>
      <c r="T2403" s="164"/>
      <c r="AT2403" s="159" t="s">
        <v>160</v>
      </c>
      <c r="AU2403" s="159" t="s">
        <v>89</v>
      </c>
      <c r="AV2403" s="12" t="s">
        <v>89</v>
      </c>
      <c r="AW2403" s="12" t="s">
        <v>31</v>
      </c>
      <c r="AX2403" s="12" t="s">
        <v>76</v>
      </c>
      <c r="AY2403" s="159" t="s">
        <v>156</v>
      </c>
    </row>
    <row r="2404" spans="2:51" s="12" customFormat="1">
      <c r="B2404" s="158"/>
      <c r="D2404" s="152" t="s">
        <v>160</v>
      </c>
      <c r="E2404" s="159" t="s">
        <v>1</v>
      </c>
      <c r="F2404" s="160" t="s">
        <v>3713</v>
      </c>
      <c r="H2404" s="161">
        <v>36.04</v>
      </c>
      <c r="I2404" s="162"/>
      <c r="L2404" s="158"/>
      <c r="M2404" s="163"/>
      <c r="T2404" s="164"/>
      <c r="AT2404" s="159" t="s">
        <v>160</v>
      </c>
      <c r="AU2404" s="159" t="s">
        <v>89</v>
      </c>
      <c r="AV2404" s="12" t="s">
        <v>89</v>
      </c>
      <c r="AW2404" s="12" t="s">
        <v>31</v>
      </c>
      <c r="AX2404" s="12" t="s">
        <v>76</v>
      </c>
      <c r="AY2404" s="159" t="s">
        <v>156</v>
      </c>
    </row>
    <row r="2405" spans="2:51" s="12" customFormat="1">
      <c r="B2405" s="158"/>
      <c r="D2405" s="152" t="s">
        <v>160</v>
      </c>
      <c r="E2405" s="159" t="s">
        <v>1</v>
      </c>
      <c r="F2405" s="160" t="s">
        <v>3714</v>
      </c>
      <c r="H2405" s="161">
        <v>7.65</v>
      </c>
      <c r="I2405" s="162"/>
      <c r="L2405" s="158"/>
      <c r="M2405" s="163"/>
      <c r="T2405" s="164"/>
      <c r="AT2405" s="159" t="s">
        <v>160</v>
      </c>
      <c r="AU2405" s="159" t="s">
        <v>89</v>
      </c>
      <c r="AV2405" s="12" t="s">
        <v>89</v>
      </c>
      <c r="AW2405" s="12" t="s">
        <v>31</v>
      </c>
      <c r="AX2405" s="12" t="s">
        <v>76</v>
      </c>
      <c r="AY2405" s="159" t="s">
        <v>156</v>
      </c>
    </row>
    <row r="2406" spans="2:51" s="12" customFormat="1">
      <c r="B2406" s="158"/>
      <c r="D2406" s="152" t="s">
        <v>160</v>
      </c>
      <c r="E2406" s="159" t="s">
        <v>1</v>
      </c>
      <c r="F2406" s="160" t="s">
        <v>3715</v>
      </c>
      <c r="H2406" s="161">
        <v>0</v>
      </c>
      <c r="I2406" s="162"/>
      <c r="L2406" s="158"/>
      <c r="M2406" s="163"/>
      <c r="T2406" s="164"/>
      <c r="AT2406" s="159" t="s">
        <v>160</v>
      </c>
      <c r="AU2406" s="159" t="s">
        <v>89</v>
      </c>
      <c r="AV2406" s="12" t="s">
        <v>89</v>
      </c>
      <c r="AW2406" s="12" t="s">
        <v>31</v>
      </c>
      <c r="AX2406" s="12" t="s">
        <v>76</v>
      </c>
      <c r="AY2406" s="159" t="s">
        <v>156</v>
      </c>
    </row>
    <row r="2407" spans="2:51" s="12" customFormat="1">
      <c r="B2407" s="158"/>
      <c r="D2407" s="152" t="s">
        <v>160</v>
      </c>
      <c r="E2407" s="159" t="s">
        <v>1</v>
      </c>
      <c r="F2407" s="160" t="s">
        <v>3716</v>
      </c>
      <c r="H2407" s="161">
        <v>0</v>
      </c>
      <c r="I2407" s="162"/>
      <c r="L2407" s="158"/>
      <c r="M2407" s="163"/>
      <c r="T2407" s="164"/>
      <c r="AT2407" s="159" t="s">
        <v>160</v>
      </c>
      <c r="AU2407" s="159" t="s">
        <v>89</v>
      </c>
      <c r="AV2407" s="12" t="s">
        <v>89</v>
      </c>
      <c r="AW2407" s="12" t="s">
        <v>31</v>
      </c>
      <c r="AX2407" s="12" t="s">
        <v>76</v>
      </c>
      <c r="AY2407" s="159" t="s">
        <v>156</v>
      </c>
    </row>
    <row r="2408" spans="2:51" s="12" customFormat="1">
      <c r="B2408" s="158"/>
      <c r="D2408" s="152" t="s">
        <v>160</v>
      </c>
      <c r="E2408" s="159" t="s">
        <v>1</v>
      </c>
      <c r="F2408" s="160" t="s">
        <v>3717</v>
      </c>
      <c r="H2408" s="161">
        <v>21.69</v>
      </c>
      <c r="I2408" s="162"/>
      <c r="L2408" s="158"/>
      <c r="M2408" s="163"/>
      <c r="T2408" s="164"/>
      <c r="AT2408" s="159" t="s">
        <v>160</v>
      </c>
      <c r="AU2408" s="159" t="s">
        <v>89</v>
      </c>
      <c r="AV2408" s="12" t="s">
        <v>89</v>
      </c>
      <c r="AW2408" s="12" t="s">
        <v>31</v>
      </c>
      <c r="AX2408" s="12" t="s">
        <v>76</v>
      </c>
      <c r="AY2408" s="159" t="s">
        <v>156</v>
      </c>
    </row>
    <row r="2409" spans="2:51" s="12" customFormat="1">
      <c r="B2409" s="158"/>
      <c r="D2409" s="152" t="s">
        <v>160</v>
      </c>
      <c r="E2409" s="159" t="s">
        <v>1</v>
      </c>
      <c r="F2409" s="160" t="s">
        <v>3718</v>
      </c>
      <c r="H2409" s="161">
        <v>0</v>
      </c>
      <c r="I2409" s="162"/>
      <c r="L2409" s="158"/>
      <c r="M2409" s="163"/>
      <c r="T2409" s="164"/>
      <c r="AT2409" s="159" t="s">
        <v>160</v>
      </c>
      <c r="AU2409" s="159" t="s">
        <v>89</v>
      </c>
      <c r="AV2409" s="12" t="s">
        <v>89</v>
      </c>
      <c r="AW2409" s="12" t="s">
        <v>31</v>
      </c>
      <c r="AX2409" s="12" t="s">
        <v>76</v>
      </c>
      <c r="AY2409" s="159" t="s">
        <v>156</v>
      </c>
    </row>
    <row r="2410" spans="2:51" s="12" customFormat="1">
      <c r="B2410" s="158"/>
      <c r="D2410" s="152" t="s">
        <v>160</v>
      </c>
      <c r="E2410" s="159" t="s">
        <v>1</v>
      </c>
      <c r="F2410" s="160" t="s">
        <v>3719</v>
      </c>
      <c r="H2410" s="161">
        <v>0</v>
      </c>
      <c r="I2410" s="162"/>
      <c r="L2410" s="158"/>
      <c r="M2410" s="163"/>
      <c r="T2410" s="164"/>
      <c r="AT2410" s="159" t="s">
        <v>160</v>
      </c>
      <c r="AU2410" s="159" t="s">
        <v>89</v>
      </c>
      <c r="AV2410" s="12" t="s">
        <v>89</v>
      </c>
      <c r="AW2410" s="12" t="s">
        <v>31</v>
      </c>
      <c r="AX2410" s="12" t="s">
        <v>76</v>
      </c>
      <c r="AY2410" s="159" t="s">
        <v>156</v>
      </c>
    </row>
    <row r="2411" spans="2:51" s="12" customFormat="1">
      <c r="B2411" s="158"/>
      <c r="D2411" s="152" t="s">
        <v>160</v>
      </c>
      <c r="E2411" s="159" t="s">
        <v>1</v>
      </c>
      <c r="F2411" s="160" t="s">
        <v>3720</v>
      </c>
      <c r="H2411" s="161">
        <v>0</v>
      </c>
      <c r="I2411" s="162"/>
      <c r="L2411" s="158"/>
      <c r="M2411" s="163"/>
      <c r="T2411" s="164"/>
      <c r="AT2411" s="159" t="s">
        <v>160</v>
      </c>
      <c r="AU2411" s="159" t="s">
        <v>89</v>
      </c>
      <c r="AV2411" s="12" t="s">
        <v>89</v>
      </c>
      <c r="AW2411" s="12" t="s">
        <v>31</v>
      </c>
      <c r="AX2411" s="12" t="s">
        <v>76</v>
      </c>
      <c r="AY2411" s="159" t="s">
        <v>156</v>
      </c>
    </row>
    <row r="2412" spans="2:51" s="12" customFormat="1">
      <c r="B2412" s="158"/>
      <c r="D2412" s="152" t="s">
        <v>160</v>
      </c>
      <c r="E2412" s="159" t="s">
        <v>1</v>
      </c>
      <c r="F2412" s="160" t="s">
        <v>3721</v>
      </c>
      <c r="H2412" s="161">
        <v>58.6</v>
      </c>
      <c r="I2412" s="162"/>
      <c r="L2412" s="158"/>
      <c r="M2412" s="163"/>
      <c r="T2412" s="164"/>
      <c r="AT2412" s="159" t="s">
        <v>160</v>
      </c>
      <c r="AU2412" s="159" t="s">
        <v>89</v>
      </c>
      <c r="AV2412" s="12" t="s">
        <v>89</v>
      </c>
      <c r="AW2412" s="12" t="s">
        <v>31</v>
      </c>
      <c r="AX2412" s="12" t="s">
        <v>76</v>
      </c>
      <c r="AY2412" s="159" t="s">
        <v>156</v>
      </c>
    </row>
    <row r="2413" spans="2:51" s="12" customFormat="1">
      <c r="B2413" s="158"/>
      <c r="D2413" s="152" t="s">
        <v>160</v>
      </c>
      <c r="E2413" s="159" t="s">
        <v>1</v>
      </c>
      <c r="F2413" s="160" t="s">
        <v>3722</v>
      </c>
      <c r="H2413" s="161">
        <v>0</v>
      </c>
      <c r="I2413" s="162"/>
      <c r="L2413" s="158"/>
      <c r="M2413" s="163"/>
      <c r="T2413" s="164"/>
      <c r="AT2413" s="159" t="s">
        <v>160</v>
      </c>
      <c r="AU2413" s="159" t="s">
        <v>89</v>
      </c>
      <c r="AV2413" s="12" t="s">
        <v>89</v>
      </c>
      <c r="AW2413" s="12" t="s">
        <v>31</v>
      </c>
      <c r="AX2413" s="12" t="s">
        <v>76</v>
      </c>
      <c r="AY2413" s="159" t="s">
        <v>156</v>
      </c>
    </row>
    <row r="2414" spans="2:51" s="12" customFormat="1">
      <c r="B2414" s="158"/>
      <c r="D2414" s="152" t="s">
        <v>160</v>
      </c>
      <c r="E2414" s="159" t="s">
        <v>1</v>
      </c>
      <c r="F2414" s="160" t="s">
        <v>3723</v>
      </c>
      <c r="H2414" s="161">
        <v>0</v>
      </c>
      <c r="I2414" s="162"/>
      <c r="L2414" s="158"/>
      <c r="M2414" s="163"/>
      <c r="T2414" s="164"/>
      <c r="AT2414" s="159" t="s">
        <v>160</v>
      </c>
      <c r="AU2414" s="159" t="s">
        <v>89</v>
      </c>
      <c r="AV2414" s="12" t="s">
        <v>89</v>
      </c>
      <c r="AW2414" s="12" t="s">
        <v>31</v>
      </c>
      <c r="AX2414" s="12" t="s">
        <v>76</v>
      </c>
      <c r="AY2414" s="159" t="s">
        <v>156</v>
      </c>
    </row>
    <row r="2415" spans="2:51" s="15" customFormat="1">
      <c r="B2415" s="193"/>
      <c r="D2415" s="152" t="s">
        <v>160</v>
      </c>
      <c r="E2415" s="194" t="s">
        <v>1902</v>
      </c>
      <c r="F2415" s="195" t="s">
        <v>3724</v>
      </c>
      <c r="H2415" s="196">
        <v>645.76</v>
      </c>
      <c r="I2415" s="197"/>
      <c r="L2415" s="193"/>
      <c r="M2415" s="198"/>
      <c r="T2415" s="199"/>
      <c r="AT2415" s="194" t="s">
        <v>160</v>
      </c>
      <c r="AU2415" s="194" t="s">
        <v>89</v>
      </c>
      <c r="AV2415" s="15" t="s">
        <v>163</v>
      </c>
      <c r="AW2415" s="15" t="s">
        <v>31</v>
      </c>
      <c r="AX2415" s="15" t="s">
        <v>76</v>
      </c>
      <c r="AY2415" s="194" t="s">
        <v>156</v>
      </c>
    </row>
    <row r="2416" spans="2:51" s="11" customFormat="1">
      <c r="B2416" s="151"/>
      <c r="D2416" s="152" t="s">
        <v>160</v>
      </c>
      <c r="E2416" s="153" t="s">
        <v>1</v>
      </c>
      <c r="F2416" s="154" t="s">
        <v>3725</v>
      </c>
      <c r="H2416" s="153" t="s">
        <v>1</v>
      </c>
      <c r="I2416" s="155"/>
      <c r="L2416" s="151"/>
      <c r="M2416" s="156"/>
      <c r="T2416" s="157"/>
      <c r="AT2416" s="153" t="s">
        <v>160</v>
      </c>
      <c r="AU2416" s="153" t="s">
        <v>89</v>
      </c>
      <c r="AV2416" s="11" t="s">
        <v>82</v>
      </c>
      <c r="AW2416" s="11" t="s">
        <v>31</v>
      </c>
      <c r="AX2416" s="11" t="s">
        <v>76</v>
      </c>
      <c r="AY2416" s="153" t="s">
        <v>156</v>
      </c>
    </row>
    <row r="2417" spans="2:51" s="12" customFormat="1">
      <c r="B2417" s="158"/>
      <c r="D2417" s="152" t="s">
        <v>160</v>
      </c>
      <c r="E2417" s="159" t="s">
        <v>1</v>
      </c>
      <c r="F2417" s="160" t="s">
        <v>1905</v>
      </c>
      <c r="H2417" s="161">
        <v>593.24199999999996</v>
      </c>
      <c r="I2417" s="162"/>
      <c r="L2417" s="158"/>
      <c r="M2417" s="163"/>
      <c r="T2417" s="164"/>
      <c r="AT2417" s="159" t="s">
        <v>160</v>
      </c>
      <c r="AU2417" s="159" t="s">
        <v>89</v>
      </c>
      <c r="AV2417" s="12" t="s">
        <v>89</v>
      </c>
      <c r="AW2417" s="12" t="s">
        <v>31</v>
      </c>
      <c r="AX2417" s="12" t="s">
        <v>76</v>
      </c>
      <c r="AY2417" s="159" t="s">
        <v>156</v>
      </c>
    </row>
    <row r="2418" spans="2:51" s="12" customFormat="1">
      <c r="B2418" s="158"/>
      <c r="D2418" s="152" t="s">
        <v>160</v>
      </c>
      <c r="E2418" s="159" t="s">
        <v>1</v>
      </c>
      <c r="F2418" s="160" t="s">
        <v>1908</v>
      </c>
      <c r="H2418" s="161">
        <v>1230.7860000000001</v>
      </c>
      <c r="I2418" s="162"/>
      <c r="L2418" s="158"/>
      <c r="M2418" s="163"/>
      <c r="T2418" s="164"/>
      <c r="AT2418" s="159" t="s">
        <v>160</v>
      </c>
      <c r="AU2418" s="159" t="s">
        <v>89</v>
      </c>
      <c r="AV2418" s="12" t="s">
        <v>89</v>
      </c>
      <c r="AW2418" s="12" t="s">
        <v>31</v>
      </c>
      <c r="AX2418" s="12" t="s">
        <v>76</v>
      </c>
      <c r="AY2418" s="159" t="s">
        <v>156</v>
      </c>
    </row>
    <row r="2419" spans="2:51" s="15" customFormat="1">
      <c r="B2419" s="193"/>
      <c r="D2419" s="152" t="s">
        <v>160</v>
      </c>
      <c r="E2419" s="194" t="s">
        <v>3726</v>
      </c>
      <c r="F2419" s="195" t="s">
        <v>3727</v>
      </c>
      <c r="H2419" s="196">
        <v>1824.028</v>
      </c>
      <c r="I2419" s="197"/>
      <c r="L2419" s="193"/>
      <c r="M2419" s="198"/>
      <c r="T2419" s="199"/>
      <c r="AT2419" s="194" t="s">
        <v>160</v>
      </c>
      <c r="AU2419" s="194" t="s">
        <v>89</v>
      </c>
      <c r="AV2419" s="15" t="s">
        <v>163</v>
      </c>
      <c r="AW2419" s="15" t="s">
        <v>31</v>
      </c>
      <c r="AX2419" s="15" t="s">
        <v>76</v>
      </c>
      <c r="AY2419" s="194" t="s">
        <v>156</v>
      </c>
    </row>
    <row r="2420" spans="2:51" s="11" customFormat="1">
      <c r="B2420" s="151"/>
      <c r="D2420" s="152" t="s">
        <v>160</v>
      </c>
      <c r="E2420" s="153" t="s">
        <v>1</v>
      </c>
      <c r="F2420" s="154" t="s">
        <v>3728</v>
      </c>
      <c r="H2420" s="153" t="s">
        <v>1</v>
      </c>
      <c r="I2420" s="155"/>
      <c r="L2420" s="151"/>
      <c r="M2420" s="156"/>
      <c r="T2420" s="157"/>
      <c r="AT2420" s="153" t="s">
        <v>160</v>
      </c>
      <c r="AU2420" s="153" t="s">
        <v>89</v>
      </c>
      <c r="AV2420" s="11" t="s">
        <v>82</v>
      </c>
      <c r="AW2420" s="11" t="s">
        <v>31</v>
      </c>
      <c r="AX2420" s="11" t="s">
        <v>76</v>
      </c>
      <c r="AY2420" s="153" t="s">
        <v>156</v>
      </c>
    </row>
    <row r="2421" spans="2:51" s="12" customFormat="1">
      <c r="B2421" s="158"/>
      <c r="D2421" s="152" t="s">
        <v>160</v>
      </c>
      <c r="E2421" s="159" t="s">
        <v>1</v>
      </c>
      <c r="F2421" s="160" t="s">
        <v>3729</v>
      </c>
      <c r="H2421" s="161">
        <v>110.65</v>
      </c>
      <c r="I2421" s="162"/>
      <c r="L2421" s="158"/>
      <c r="M2421" s="163"/>
      <c r="T2421" s="164"/>
      <c r="AT2421" s="159" t="s">
        <v>160</v>
      </c>
      <c r="AU2421" s="159" t="s">
        <v>89</v>
      </c>
      <c r="AV2421" s="12" t="s">
        <v>89</v>
      </c>
      <c r="AW2421" s="12" t="s">
        <v>31</v>
      </c>
      <c r="AX2421" s="12" t="s">
        <v>76</v>
      </c>
      <c r="AY2421" s="159" t="s">
        <v>156</v>
      </c>
    </row>
    <row r="2422" spans="2:51" s="12" customFormat="1">
      <c r="B2422" s="158"/>
      <c r="D2422" s="152" t="s">
        <v>160</v>
      </c>
      <c r="E2422" s="159" t="s">
        <v>1</v>
      </c>
      <c r="F2422" s="160" t="s">
        <v>3730</v>
      </c>
      <c r="H2422" s="161">
        <v>39.19</v>
      </c>
      <c r="I2422" s="162"/>
      <c r="L2422" s="158"/>
      <c r="M2422" s="163"/>
      <c r="T2422" s="164"/>
      <c r="AT2422" s="159" t="s">
        <v>160</v>
      </c>
      <c r="AU2422" s="159" t="s">
        <v>89</v>
      </c>
      <c r="AV2422" s="12" t="s">
        <v>89</v>
      </c>
      <c r="AW2422" s="12" t="s">
        <v>31</v>
      </c>
      <c r="AX2422" s="12" t="s">
        <v>76</v>
      </c>
      <c r="AY2422" s="159" t="s">
        <v>156</v>
      </c>
    </row>
    <row r="2423" spans="2:51" s="12" customFormat="1">
      <c r="B2423" s="158"/>
      <c r="D2423" s="152" t="s">
        <v>160</v>
      </c>
      <c r="E2423" s="159" t="s">
        <v>1</v>
      </c>
      <c r="F2423" s="160" t="s">
        <v>3731</v>
      </c>
      <c r="H2423" s="161">
        <v>83.16</v>
      </c>
      <c r="I2423" s="162"/>
      <c r="L2423" s="158"/>
      <c r="M2423" s="163"/>
      <c r="T2423" s="164"/>
      <c r="AT2423" s="159" t="s">
        <v>160</v>
      </c>
      <c r="AU2423" s="159" t="s">
        <v>89</v>
      </c>
      <c r="AV2423" s="12" t="s">
        <v>89</v>
      </c>
      <c r="AW2423" s="12" t="s">
        <v>31</v>
      </c>
      <c r="AX2423" s="12" t="s">
        <v>76</v>
      </c>
      <c r="AY2423" s="159" t="s">
        <v>156</v>
      </c>
    </row>
    <row r="2424" spans="2:51" s="12" customFormat="1">
      <c r="B2424" s="158"/>
      <c r="D2424" s="152" t="s">
        <v>160</v>
      </c>
      <c r="E2424" s="159" t="s">
        <v>1</v>
      </c>
      <c r="F2424" s="160" t="s">
        <v>3732</v>
      </c>
      <c r="H2424" s="161">
        <v>26.27</v>
      </c>
      <c r="I2424" s="162"/>
      <c r="L2424" s="158"/>
      <c r="M2424" s="163"/>
      <c r="T2424" s="164"/>
      <c r="AT2424" s="159" t="s">
        <v>160</v>
      </c>
      <c r="AU2424" s="159" t="s">
        <v>89</v>
      </c>
      <c r="AV2424" s="12" t="s">
        <v>89</v>
      </c>
      <c r="AW2424" s="12" t="s">
        <v>31</v>
      </c>
      <c r="AX2424" s="12" t="s">
        <v>76</v>
      </c>
      <c r="AY2424" s="159" t="s">
        <v>156</v>
      </c>
    </row>
    <row r="2425" spans="2:51" s="12" customFormat="1">
      <c r="B2425" s="158"/>
      <c r="D2425" s="152" t="s">
        <v>160</v>
      </c>
      <c r="E2425" s="159" t="s">
        <v>1</v>
      </c>
      <c r="F2425" s="160" t="s">
        <v>3733</v>
      </c>
      <c r="H2425" s="161">
        <v>0</v>
      </c>
      <c r="I2425" s="162"/>
      <c r="L2425" s="158"/>
      <c r="M2425" s="163"/>
      <c r="T2425" s="164"/>
      <c r="AT2425" s="159" t="s">
        <v>160</v>
      </c>
      <c r="AU2425" s="159" t="s">
        <v>89</v>
      </c>
      <c r="AV2425" s="12" t="s">
        <v>89</v>
      </c>
      <c r="AW2425" s="12" t="s">
        <v>31</v>
      </c>
      <c r="AX2425" s="12" t="s">
        <v>76</v>
      </c>
      <c r="AY2425" s="159" t="s">
        <v>156</v>
      </c>
    </row>
    <row r="2426" spans="2:51" s="12" customFormat="1">
      <c r="B2426" s="158"/>
      <c r="D2426" s="152" t="s">
        <v>160</v>
      </c>
      <c r="E2426" s="159" t="s">
        <v>1</v>
      </c>
      <c r="F2426" s="160" t="s">
        <v>3734</v>
      </c>
      <c r="H2426" s="161">
        <v>55.3</v>
      </c>
      <c r="I2426" s="162"/>
      <c r="L2426" s="158"/>
      <c r="M2426" s="163"/>
      <c r="T2426" s="164"/>
      <c r="AT2426" s="159" t="s">
        <v>160</v>
      </c>
      <c r="AU2426" s="159" t="s">
        <v>89</v>
      </c>
      <c r="AV2426" s="12" t="s">
        <v>89</v>
      </c>
      <c r="AW2426" s="12" t="s">
        <v>31</v>
      </c>
      <c r="AX2426" s="12" t="s">
        <v>76</v>
      </c>
      <c r="AY2426" s="159" t="s">
        <v>156</v>
      </c>
    </row>
    <row r="2427" spans="2:51" s="12" customFormat="1">
      <c r="B2427" s="158"/>
      <c r="D2427" s="152" t="s">
        <v>160</v>
      </c>
      <c r="E2427" s="159" t="s">
        <v>1</v>
      </c>
      <c r="F2427" s="160" t="s">
        <v>3735</v>
      </c>
      <c r="H2427" s="161">
        <v>0</v>
      </c>
      <c r="I2427" s="162"/>
      <c r="L2427" s="158"/>
      <c r="M2427" s="163"/>
      <c r="T2427" s="164"/>
      <c r="AT2427" s="159" t="s">
        <v>160</v>
      </c>
      <c r="AU2427" s="159" t="s">
        <v>89</v>
      </c>
      <c r="AV2427" s="12" t="s">
        <v>89</v>
      </c>
      <c r="AW2427" s="12" t="s">
        <v>31</v>
      </c>
      <c r="AX2427" s="12" t="s">
        <v>76</v>
      </c>
      <c r="AY2427" s="159" t="s">
        <v>156</v>
      </c>
    </row>
    <row r="2428" spans="2:51" s="12" customFormat="1" ht="22.5">
      <c r="B2428" s="158"/>
      <c r="D2428" s="152" t="s">
        <v>160</v>
      </c>
      <c r="E2428" s="159" t="s">
        <v>1</v>
      </c>
      <c r="F2428" s="160" t="s">
        <v>3736</v>
      </c>
      <c r="H2428" s="161">
        <v>247.32</v>
      </c>
      <c r="I2428" s="162"/>
      <c r="L2428" s="158"/>
      <c r="M2428" s="163"/>
      <c r="T2428" s="164"/>
      <c r="AT2428" s="159" t="s">
        <v>160</v>
      </c>
      <c r="AU2428" s="159" t="s">
        <v>89</v>
      </c>
      <c r="AV2428" s="12" t="s">
        <v>89</v>
      </c>
      <c r="AW2428" s="12" t="s">
        <v>31</v>
      </c>
      <c r="AX2428" s="12" t="s">
        <v>76</v>
      </c>
      <c r="AY2428" s="159" t="s">
        <v>156</v>
      </c>
    </row>
    <row r="2429" spans="2:51" s="12" customFormat="1">
      <c r="B2429" s="158"/>
      <c r="D2429" s="152" t="s">
        <v>160</v>
      </c>
      <c r="E2429" s="159" t="s">
        <v>1</v>
      </c>
      <c r="F2429" s="160" t="s">
        <v>3737</v>
      </c>
      <c r="H2429" s="161">
        <v>15.28</v>
      </c>
      <c r="I2429" s="162"/>
      <c r="L2429" s="158"/>
      <c r="M2429" s="163"/>
      <c r="T2429" s="164"/>
      <c r="AT2429" s="159" t="s">
        <v>160</v>
      </c>
      <c r="AU2429" s="159" t="s">
        <v>89</v>
      </c>
      <c r="AV2429" s="12" t="s">
        <v>89</v>
      </c>
      <c r="AW2429" s="12" t="s">
        <v>31</v>
      </c>
      <c r="AX2429" s="12" t="s">
        <v>76</v>
      </c>
      <c r="AY2429" s="159" t="s">
        <v>156</v>
      </c>
    </row>
    <row r="2430" spans="2:51" s="15" customFormat="1">
      <c r="B2430" s="193"/>
      <c r="D2430" s="152" t="s">
        <v>160</v>
      </c>
      <c r="E2430" s="194" t="s">
        <v>1920</v>
      </c>
      <c r="F2430" s="195" t="s">
        <v>3738</v>
      </c>
      <c r="H2430" s="196">
        <v>577.16999999999996</v>
      </c>
      <c r="I2430" s="197"/>
      <c r="L2430" s="193"/>
      <c r="M2430" s="198"/>
      <c r="T2430" s="199"/>
      <c r="AT2430" s="194" t="s">
        <v>160</v>
      </c>
      <c r="AU2430" s="194" t="s">
        <v>89</v>
      </c>
      <c r="AV2430" s="15" t="s">
        <v>163</v>
      </c>
      <c r="AW2430" s="15" t="s">
        <v>31</v>
      </c>
      <c r="AX2430" s="15" t="s">
        <v>76</v>
      </c>
      <c r="AY2430" s="194" t="s">
        <v>156</v>
      </c>
    </row>
    <row r="2431" spans="2:51" s="11" customFormat="1">
      <c r="B2431" s="151"/>
      <c r="D2431" s="152" t="s">
        <v>160</v>
      </c>
      <c r="E2431" s="153" t="s">
        <v>1</v>
      </c>
      <c r="F2431" s="154" t="s">
        <v>3739</v>
      </c>
      <c r="H2431" s="153" t="s">
        <v>1</v>
      </c>
      <c r="I2431" s="155"/>
      <c r="L2431" s="151"/>
      <c r="M2431" s="156"/>
      <c r="T2431" s="157"/>
      <c r="AT2431" s="153" t="s">
        <v>160</v>
      </c>
      <c r="AU2431" s="153" t="s">
        <v>89</v>
      </c>
      <c r="AV2431" s="11" t="s">
        <v>82</v>
      </c>
      <c r="AW2431" s="11" t="s">
        <v>31</v>
      </c>
      <c r="AX2431" s="11" t="s">
        <v>76</v>
      </c>
      <c r="AY2431" s="153" t="s">
        <v>156</v>
      </c>
    </row>
    <row r="2432" spans="2:51" s="12" customFormat="1">
      <c r="B2432" s="158"/>
      <c r="D2432" s="152" t="s">
        <v>160</v>
      </c>
      <c r="E2432" s="159" t="s">
        <v>1</v>
      </c>
      <c r="F2432" s="160" t="s">
        <v>1881</v>
      </c>
      <c r="H2432" s="161">
        <v>427.15699999999998</v>
      </c>
      <c r="I2432" s="162"/>
      <c r="L2432" s="158"/>
      <c r="M2432" s="163"/>
      <c r="T2432" s="164"/>
      <c r="AT2432" s="159" t="s">
        <v>160</v>
      </c>
      <c r="AU2432" s="159" t="s">
        <v>89</v>
      </c>
      <c r="AV2432" s="12" t="s">
        <v>89</v>
      </c>
      <c r="AW2432" s="12" t="s">
        <v>31</v>
      </c>
      <c r="AX2432" s="12" t="s">
        <v>76</v>
      </c>
      <c r="AY2432" s="159" t="s">
        <v>156</v>
      </c>
    </row>
    <row r="2433" spans="2:51" s="12" customFormat="1">
      <c r="B2433" s="158"/>
      <c r="D2433" s="152" t="s">
        <v>160</v>
      </c>
      <c r="E2433" s="159" t="s">
        <v>1</v>
      </c>
      <c r="F2433" s="160" t="s">
        <v>1911</v>
      </c>
      <c r="H2433" s="161">
        <v>292.30200000000002</v>
      </c>
      <c r="I2433" s="162"/>
      <c r="L2433" s="158"/>
      <c r="M2433" s="163"/>
      <c r="T2433" s="164"/>
      <c r="AT2433" s="159" t="s">
        <v>160</v>
      </c>
      <c r="AU2433" s="159" t="s">
        <v>89</v>
      </c>
      <c r="AV2433" s="12" t="s">
        <v>89</v>
      </c>
      <c r="AW2433" s="12" t="s">
        <v>31</v>
      </c>
      <c r="AX2433" s="12" t="s">
        <v>76</v>
      </c>
      <c r="AY2433" s="159" t="s">
        <v>156</v>
      </c>
    </row>
    <row r="2434" spans="2:51" s="15" customFormat="1">
      <c r="B2434" s="193"/>
      <c r="D2434" s="152" t="s">
        <v>160</v>
      </c>
      <c r="E2434" s="194" t="s">
        <v>3740</v>
      </c>
      <c r="F2434" s="195" t="s">
        <v>3741</v>
      </c>
      <c r="H2434" s="196">
        <v>719.45899999999995</v>
      </c>
      <c r="I2434" s="197"/>
      <c r="L2434" s="193"/>
      <c r="M2434" s="198"/>
      <c r="T2434" s="199"/>
      <c r="AT2434" s="194" t="s">
        <v>160</v>
      </c>
      <c r="AU2434" s="194" t="s">
        <v>89</v>
      </c>
      <c r="AV2434" s="15" t="s">
        <v>163</v>
      </c>
      <c r="AW2434" s="15" t="s">
        <v>31</v>
      </c>
      <c r="AX2434" s="15" t="s">
        <v>76</v>
      </c>
      <c r="AY2434" s="194" t="s">
        <v>156</v>
      </c>
    </row>
    <row r="2435" spans="2:51" s="13" customFormat="1">
      <c r="B2435" s="165"/>
      <c r="D2435" s="152" t="s">
        <v>160</v>
      </c>
      <c r="E2435" s="166" t="s">
        <v>1923</v>
      </c>
      <c r="F2435" s="167" t="s">
        <v>161</v>
      </c>
      <c r="H2435" s="168">
        <v>6433.2449999999999</v>
      </c>
      <c r="I2435" s="169"/>
      <c r="L2435" s="165"/>
      <c r="M2435" s="172"/>
      <c r="N2435" s="173"/>
      <c r="O2435" s="173"/>
      <c r="P2435" s="173"/>
      <c r="Q2435" s="173"/>
      <c r="R2435" s="173"/>
      <c r="S2435" s="173"/>
      <c r="T2435" s="174"/>
      <c r="AT2435" s="166" t="s">
        <v>160</v>
      </c>
      <c r="AU2435" s="166" t="s">
        <v>89</v>
      </c>
      <c r="AV2435" s="13" t="s">
        <v>155</v>
      </c>
      <c r="AW2435" s="13" t="s">
        <v>31</v>
      </c>
      <c r="AX2435" s="13" t="s">
        <v>82</v>
      </c>
      <c r="AY2435" s="166" t="s">
        <v>156</v>
      </c>
    </row>
    <row r="2436" spans="2:51" s="1" customFormat="1" ht="6.95" customHeight="1">
      <c r="B2436" s="47"/>
      <c r="C2436" s="48"/>
      <c r="D2436" s="48"/>
      <c r="E2436" s="48"/>
      <c r="F2436" s="48"/>
      <c r="G2436" s="48"/>
      <c r="H2436" s="48"/>
      <c r="I2436" s="48"/>
      <c r="J2436" s="48"/>
      <c r="K2436" s="48"/>
      <c r="L2436" s="32"/>
    </row>
  </sheetData>
  <autoFilter ref="C139:K2435"/>
  <mergeCells count="12">
    <mergeCell ref="E132:H132"/>
    <mergeCell ref="L2:V2"/>
    <mergeCell ref="E85:H85"/>
    <mergeCell ref="E87:H87"/>
    <mergeCell ref="E89:H89"/>
    <mergeCell ref="E128:H128"/>
    <mergeCell ref="E130:H13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2:BM843"/>
  <sheetViews>
    <sheetView showGridLines="0" topLeftCell="A505" workbookViewId="0">
      <selection activeCell="C677" sqref="C677:F677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8" t="s">
        <v>5</v>
      </c>
      <c r="M2" s="239"/>
      <c r="N2" s="239"/>
      <c r="O2" s="239"/>
      <c r="P2" s="239"/>
      <c r="Q2" s="239"/>
      <c r="R2" s="239"/>
      <c r="S2" s="239"/>
      <c r="T2" s="239"/>
      <c r="U2" s="239"/>
      <c r="V2" s="239"/>
      <c r="AT2" s="17" t="s">
        <v>96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136</v>
      </c>
      <c r="L4" s="20"/>
      <c r="M4" s="95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74" t="str">
        <f>'Rekapitulácia stavby'!K6</f>
        <v>SO01 - TOPOĽČIANKY, Centrálny logistický sklad (CLS), KASÁRNE, REKONŠTRUKCIA OBJEKTU UBYTOVNE 001</v>
      </c>
      <c r="F7" s="275"/>
      <c r="G7" s="275"/>
      <c r="H7" s="275"/>
      <c r="L7" s="20"/>
    </row>
    <row r="8" spans="2:46" ht="12" customHeight="1">
      <c r="B8" s="20"/>
      <c r="D8" s="27" t="s">
        <v>137</v>
      </c>
      <c r="L8" s="20"/>
    </row>
    <row r="9" spans="2:46" s="1" customFormat="1" ht="23.25" customHeight="1">
      <c r="B9" s="32"/>
      <c r="E9" s="274" t="s">
        <v>198</v>
      </c>
      <c r="F9" s="273"/>
      <c r="G9" s="273"/>
      <c r="H9" s="273"/>
      <c r="L9" s="32"/>
    </row>
    <row r="10" spans="2:46" s="1" customFormat="1" ht="12" customHeight="1">
      <c r="B10" s="32"/>
      <c r="D10" s="27" t="s">
        <v>202</v>
      </c>
      <c r="L10" s="32"/>
    </row>
    <row r="11" spans="2:46" s="1" customFormat="1" ht="30" customHeight="1">
      <c r="B11" s="32"/>
      <c r="E11" s="270" t="s">
        <v>3742</v>
      </c>
      <c r="F11" s="273"/>
      <c r="G11" s="273"/>
      <c r="H11" s="273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20. 11. 2025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6" t="str">
        <f>'Rekapitulácia stavby'!E14</f>
        <v>Vyplň údaj</v>
      </c>
      <c r="F20" s="277"/>
      <c r="G20" s="277"/>
      <c r="H20" s="277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6"/>
      <c r="E29" s="257" t="s">
        <v>1</v>
      </c>
      <c r="F29" s="257"/>
      <c r="G29" s="257"/>
      <c r="H29" s="257"/>
      <c r="L29" s="96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7" t="s">
        <v>36</v>
      </c>
      <c r="J32" s="69"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8">
        <f>ROUND((SUM(BE135:BE842)),  2)</f>
        <v>0</v>
      </c>
      <c r="G35" s="99"/>
      <c r="H35" s="99"/>
      <c r="I35" s="100">
        <v>0.23</v>
      </c>
      <c r="J35" s="98">
        <f>ROUND(((SUM(BE135:BE842))*I35),  2)</f>
        <v>0</v>
      </c>
      <c r="L35" s="32"/>
    </row>
    <row r="36" spans="2:12" s="1" customFormat="1" ht="14.45" customHeight="1">
      <c r="B36" s="32"/>
      <c r="E36" s="37" t="s">
        <v>42</v>
      </c>
      <c r="F36" s="98">
        <f>ROUND((SUM(BF135:BF842)),  2)</f>
        <v>0</v>
      </c>
      <c r="G36" s="99"/>
      <c r="H36" s="99"/>
      <c r="I36" s="100">
        <v>0.23</v>
      </c>
      <c r="J36" s="98">
        <f>ROUND(((SUM(BF135:BF842))*I36),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8">
        <f>ROUND((SUM(BG135:BG842)),  2)</f>
        <v>0</v>
      </c>
      <c r="I37" s="101">
        <v>0.23</v>
      </c>
      <c r="J37" s="88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8">
        <f>ROUND((SUM(BH135:BH842)),  2)</f>
        <v>0</v>
      </c>
      <c r="I38" s="101">
        <v>0.23</v>
      </c>
      <c r="J38" s="88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8">
        <f>ROUND((SUM(BI135:BI842)),  2)</f>
        <v>0</v>
      </c>
      <c r="G39" s="99"/>
      <c r="H39" s="99"/>
      <c r="I39" s="100">
        <v>0</v>
      </c>
      <c r="J39" s="98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2"/>
      <c r="D41" s="103" t="s">
        <v>46</v>
      </c>
      <c r="E41" s="60"/>
      <c r="F41" s="60"/>
      <c r="G41" s="104" t="s">
        <v>47</v>
      </c>
      <c r="H41" s="105" t="s">
        <v>48</v>
      </c>
      <c r="I41" s="60"/>
      <c r="J41" s="106">
        <v>0</v>
      </c>
      <c r="K41" s="107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08" t="s">
        <v>52</v>
      </c>
      <c r="G61" s="46" t="s">
        <v>51</v>
      </c>
      <c r="H61" s="34"/>
      <c r="I61" s="34"/>
      <c r="J61" s="109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08" t="s">
        <v>52</v>
      </c>
      <c r="G76" s="46" t="s">
        <v>51</v>
      </c>
      <c r="H76" s="34"/>
      <c r="I76" s="34"/>
      <c r="J76" s="109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138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4" t="str">
        <f>E7</f>
        <v>SO01 - TOPOĽČIANKY, Centrálny logistický sklad (CLS), KASÁRNE, REKONŠTRUKCIA OBJEKTU UBYTOVNE 001</v>
      </c>
      <c r="F85" s="275"/>
      <c r="G85" s="275"/>
      <c r="H85" s="275"/>
      <c r="L85" s="32"/>
    </row>
    <row r="86" spans="2:12" ht="12" customHeight="1">
      <c r="B86" s="20"/>
      <c r="C86" s="27" t="s">
        <v>137</v>
      </c>
      <c r="L86" s="20"/>
    </row>
    <row r="87" spans="2:12" s="1" customFormat="1" ht="23.25" customHeight="1">
      <c r="B87" s="32"/>
      <c r="E87" s="274" t="s">
        <v>198</v>
      </c>
      <c r="F87" s="273"/>
      <c r="G87" s="273"/>
      <c r="H87" s="273"/>
      <c r="L87" s="32"/>
    </row>
    <row r="88" spans="2:12" s="1" customFormat="1" ht="12" customHeight="1">
      <c r="B88" s="32"/>
      <c r="C88" s="27" t="s">
        <v>202</v>
      </c>
      <c r="L88" s="32"/>
    </row>
    <row r="89" spans="2:12" s="1" customFormat="1" ht="30" customHeight="1">
      <c r="B89" s="32"/>
      <c r="E89" s="270" t="str">
        <f>E11</f>
        <v>SO01.3 - SO01.3  Konštrukcie drevenné v.č. A-15,  Výkaz oceľových výrobkov v.č.A-16</v>
      </c>
      <c r="F89" s="273"/>
      <c r="G89" s="273"/>
      <c r="H89" s="273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Topoľčianky </v>
      </c>
      <c r="I91" s="27" t="s">
        <v>21</v>
      </c>
      <c r="J91" s="55" t="str">
        <f>IF(J14="","",J14)</f>
        <v>20. 11. 2025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 xml:space="preserve">MV SR Pribinova č.2, 812 72 Bratislava </v>
      </c>
      <c r="I93" s="27" t="s">
        <v>29</v>
      </c>
      <c r="J93" s="30" t="str">
        <f>E23</f>
        <v>STAPRING a.s. Ing.A. Režná,Ing.I.Kóňa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K. Šinská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0" t="s">
        <v>139</v>
      </c>
      <c r="D96" s="102"/>
      <c r="E96" s="102"/>
      <c r="F96" s="102"/>
      <c r="G96" s="102"/>
      <c r="H96" s="102"/>
      <c r="I96" s="102"/>
      <c r="J96" s="111" t="s">
        <v>140</v>
      </c>
      <c r="K96" s="102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2" t="s">
        <v>141</v>
      </c>
      <c r="J98" s="69">
        <v>0</v>
      </c>
      <c r="L98" s="32"/>
      <c r="AU98" s="17" t="s">
        <v>142</v>
      </c>
    </row>
    <row r="99" spans="2:47" s="8" customFormat="1" ht="24.95" customHeight="1">
      <c r="B99" s="113"/>
      <c r="D99" s="114" t="s">
        <v>234</v>
      </c>
      <c r="E99" s="115"/>
      <c r="F99" s="115"/>
      <c r="G99" s="115"/>
      <c r="H99" s="115"/>
      <c r="I99" s="115"/>
      <c r="J99" s="116">
        <v>0</v>
      </c>
      <c r="L99" s="113"/>
    </row>
    <row r="100" spans="2:47" s="14" customFormat="1" ht="19.899999999999999" customHeight="1">
      <c r="B100" s="176"/>
      <c r="D100" s="177" t="s">
        <v>236</v>
      </c>
      <c r="E100" s="178"/>
      <c r="F100" s="178"/>
      <c r="G100" s="178"/>
      <c r="H100" s="178"/>
      <c r="I100" s="178"/>
      <c r="J100" s="179">
        <v>0</v>
      </c>
      <c r="L100" s="176"/>
    </row>
    <row r="101" spans="2:47" s="14" customFormat="1" ht="19.899999999999999" customHeight="1">
      <c r="B101" s="176"/>
      <c r="D101" s="177" t="s">
        <v>237</v>
      </c>
      <c r="E101" s="178"/>
      <c r="F101" s="178"/>
      <c r="G101" s="178"/>
      <c r="H101" s="178"/>
      <c r="I101" s="178"/>
      <c r="J101" s="179">
        <v>0</v>
      </c>
      <c r="L101" s="176"/>
    </row>
    <row r="102" spans="2:47" s="14" customFormat="1" ht="19.899999999999999" customHeight="1">
      <c r="B102" s="176"/>
      <c r="D102" s="177" t="s">
        <v>251</v>
      </c>
      <c r="E102" s="178"/>
      <c r="F102" s="178"/>
      <c r="G102" s="178"/>
      <c r="H102" s="178"/>
      <c r="I102" s="178"/>
      <c r="J102" s="179">
        <v>0</v>
      </c>
      <c r="L102" s="176"/>
    </row>
    <row r="103" spans="2:47" s="8" customFormat="1" ht="24.95" customHeight="1">
      <c r="B103" s="113"/>
      <c r="D103" s="114" t="s">
        <v>252</v>
      </c>
      <c r="E103" s="115"/>
      <c r="F103" s="115"/>
      <c r="G103" s="115"/>
      <c r="H103" s="115"/>
      <c r="I103" s="115"/>
      <c r="J103" s="116">
        <v>0</v>
      </c>
      <c r="L103" s="113"/>
    </row>
    <row r="104" spans="2:47" s="14" customFormat="1" ht="19.899999999999999" customHeight="1">
      <c r="B104" s="176"/>
      <c r="D104" s="177" t="s">
        <v>253</v>
      </c>
      <c r="E104" s="178"/>
      <c r="F104" s="178"/>
      <c r="G104" s="178"/>
      <c r="H104" s="178"/>
      <c r="I104" s="178"/>
      <c r="J104" s="179">
        <v>0</v>
      </c>
      <c r="L104" s="176"/>
    </row>
    <row r="105" spans="2:47" s="14" customFormat="1" ht="19.899999999999999" customHeight="1">
      <c r="B105" s="176"/>
      <c r="D105" s="177" t="s">
        <v>255</v>
      </c>
      <c r="E105" s="178"/>
      <c r="F105" s="178"/>
      <c r="G105" s="178"/>
      <c r="H105" s="178"/>
      <c r="I105" s="178"/>
      <c r="J105" s="179">
        <v>0</v>
      </c>
      <c r="L105" s="176"/>
    </row>
    <row r="106" spans="2:47" s="14" customFormat="1" ht="19.899999999999999" customHeight="1">
      <c r="B106" s="176"/>
      <c r="D106" s="177" t="s">
        <v>256</v>
      </c>
      <c r="E106" s="178"/>
      <c r="F106" s="178"/>
      <c r="G106" s="178"/>
      <c r="H106" s="178"/>
      <c r="I106" s="178"/>
      <c r="J106" s="179">
        <v>0</v>
      </c>
      <c r="L106" s="176"/>
    </row>
    <row r="107" spans="2:47" s="14" customFormat="1" ht="19.899999999999999" customHeight="1">
      <c r="B107" s="176"/>
      <c r="D107" s="177" t="s">
        <v>3743</v>
      </c>
      <c r="E107" s="178"/>
      <c r="F107" s="178"/>
      <c r="G107" s="178"/>
      <c r="H107" s="178"/>
      <c r="I107" s="178"/>
      <c r="J107" s="179">
        <v>0</v>
      </c>
      <c r="L107" s="176"/>
    </row>
    <row r="108" spans="2:47" s="14" customFormat="1" ht="19.899999999999999" customHeight="1">
      <c r="B108" s="176"/>
      <c r="D108" s="177" t="s">
        <v>3744</v>
      </c>
      <c r="E108" s="178"/>
      <c r="F108" s="178"/>
      <c r="G108" s="178"/>
      <c r="H108" s="178"/>
      <c r="I108" s="178"/>
      <c r="J108" s="179">
        <v>0</v>
      </c>
      <c r="L108" s="176"/>
    </row>
    <row r="109" spans="2:47" s="14" customFormat="1" ht="19.899999999999999" customHeight="1">
      <c r="B109" s="176"/>
      <c r="D109" s="177" t="s">
        <v>3745</v>
      </c>
      <c r="E109" s="178"/>
      <c r="F109" s="178"/>
      <c r="G109" s="178"/>
      <c r="H109" s="178"/>
      <c r="I109" s="178"/>
      <c r="J109" s="179">
        <v>0</v>
      </c>
      <c r="L109" s="176"/>
    </row>
    <row r="110" spans="2:47" s="14" customFormat="1" ht="19.899999999999999" customHeight="1">
      <c r="B110" s="176"/>
      <c r="D110" s="177" t="s">
        <v>257</v>
      </c>
      <c r="E110" s="178"/>
      <c r="F110" s="178"/>
      <c r="G110" s="178"/>
      <c r="H110" s="178"/>
      <c r="I110" s="178"/>
      <c r="J110" s="179">
        <v>0</v>
      </c>
      <c r="L110" s="176"/>
    </row>
    <row r="111" spans="2:47" s="14" customFormat="1" ht="19.899999999999999" customHeight="1">
      <c r="B111" s="176"/>
      <c r="D111" s="177" t="s">
        <v>3746</v>
      </c>
      <c r="E111" s="178"/>
      <c r="F111" s="178"/>
      <c r="G111" s="178"/>
      <c r="H111" s="178"/>
      <c r="I111" s="178"/>
      <c r="J111" s="179">
        <v>0</v>
      </c>
      <c r="L111" s="176"/>
    </row>
    <row r="112" spans="2:47" s="14" customFormat="1" ht="19.899999999999999" customHeight="1">
      <c r="B112" s="176"/>
      <c r="D112" s="177" t="s">
        <v>3747</v>
      </c>
      <c r="E112" s="178"/>
      <c r="F112" s="178"/>
      <c r="G112" s="178"/>
      <c r="H112" s="178"/>
      <c r="I112" s="178"/>
      <c r="J112" s="179">
        <v>0</v>
      </c>
      <c r="L112" s="176"/>
    </row>
    <row r="113" spans="2:12" s="14" customFormat="1" ht="19.899999999999999" customHeight="1">
      <c r="B113" s="176"/>
      <c r="D113" s="177" t="s">
        <v>259</v>
      </c>
      <c r="E113" s="178"/>
      <c r="F113" s="178"/>
      <c r="G113" s="178"/>
      <c r="H113" s="178"/>
      <c r="I113" s="178"/>
      <c r="J113" s="179">
        <f>J742</f>
        <v>0</v>
      </c>
      <c r="L113" s="176"/>
    </row>
    <row r="114" spans="2:12" s="1" customFormat="1" ht="21.75" customHeight="1">
      <c r="B114" s="32"/>
      <c r="L114" s="32"/>
    </row>
    <row r="115" spans="2:12" s="1" customFormat="1" ht="6.95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32"/>
    </row>
    <row r="119" spans="2:12" s="1" customFormat="1" ht="6.95" customHeight="1"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32"/>
    </row>
    <row r="120" spans="2:12" s="1" customFormat="1" ht="24.95" customHeight="1">
      <c r="B120" s="32"/>
      <c r="C120" s="21" t="s">
        <v>143</v>
      </c>
      <c r="L120" s="32"/>
    </row>
    <row r="121" spans="2:12" s="1" customFormat="1" ht="6.95" customHeight="1">
      <c r="B121" s="32"/>
      <c r="L121" s="32"/>
    </row>
    <row r="122" spans="2:12" s="1" customFormat="1" ht="12" customHeight="1">
      <c r="B122" s="32"/>
      <c r="C122" s="27" t="s">
        <v>15</v>
      </c>
      <c r="L122" s="32"/>
    </row>
    <row r="123" spans="2:12" s="1" customFormat="1" ht="26.25" customHeight="1">
      <c r="B123" s="32"/>
      <c r="E123" s="274" t="str">
        <f>E7</f>
        <v>SO01 - TOPOĽČIANKY, Centrálny logistický sklad (CLS), KASÁRNE, REKONŠTRUKCIA OBJEKTU UBYTOVNE 001</v>
      </c>
      <c r="F123" s="275"/>
      <c r="G123" s="275"/>
      <c r="H123" s="275"/>
      <c r="L123" s="32"/>
    </row>
    <row r="124" spans="2:12" ht="12" customHeight="1">
      <c r="B124" s="20"/>
      <c r="C124" s="27" t="s">
        <v>137</v>
      </c>
      <c r="L124" s="20"/>
    </row>
    <row r="125" spans="2:12" s="1" customFormat="1" ht="23.25" customHeight="1">
      <c r="B125" s="32"/>
      <c r="E125" s="274" t="s">
        <v>198</v>
      </c>
      <c r="F125" s="273"/>
      <c r="G125" s="273"/>
      <c r="H125" s="273"/>
      <c r="L125" s="32"/>
    </row>
    <row r="126" spans="2:12" s="1" customFormat="1" ht="12" customHeight="1">
      <c r="B126" s="32"/>
      <c r="C126" s="27" t="s">
        <v>202</v>
      </c>
      <c r="L126" s="32"/>
    </row>
    <row r="127" spans="2:12" s="1" customFormat="1" ht="30" customHeight="1">
      <c r="B127" s="32"/>
      <c r="E127" s="270" t="str">
        <f>E11</f>
        <v>SO01.3 - SO01.3  Konštrukcie drevenné v.č. A-15,  Výkaz oceľových výrobkov v.č.A-16</v>
      </c>
      <c r="F127" s="273"/>
      <c r="G127" s="273"/>
      <c r="H127" s="273"/>
      <c r="L127" s="32"/>
    </row>
    <row r="128" spans="2:12" s="1" customFormat="1" ht="6.95" customHeight="1">
      <c r="B128" s="32"/>
      <c r="L128" s="32"/>
    </row>
    <row r="129" spans="2:65" s="1" customFormat="1" ht="12" customHeight="1">
      <c r="B129" s="32"/>
      <c r="C129" s="27" t="s">
        <v>19</v>
      </c>
      <c r="F129" s="25" t="str">
        <f>F14</f>
        <v xml:space="preserve">Topoľčianky </v>
      </c>
      <c r="I129" s="27" t="s">
        <v>21</v>
      </c>
      <c r="J129" s="55" t="str">
        <f>IF(J14="","",J14)</f>
        <v>20. 11. 2025</v>
      </c>
      <c r="L129" s="32"/>
    </row>
    <row r="130" spans="2:65" s="1" customFormat="1" ht="6.95" customHeight="1">
      <c r="B130" s="32"/>
      <c r="L130" s="32"/>
    </row>
    <row r="131" spans="2:65" s="1" customFormat="1" ht="40.15" customHeight="1">
      <c r="B131" s="32"/>
      <c r="C131" s="27" t="s">
        <v>23</v>
      </c>
      <c r="F131" s="25" t="str">
        <f>E17</f>
        <v xml:space="preserve">MV SR Pribinova č.2, 812 72 Bratislava </v>
      </c>
      <c r="I131" s="27" t="s">
        <v>29</v>
      </c>
      <c r="J131" s="30" t="str">
        <f>E23</f>
        <v>STAPRING a.s. Ing.A. Režná,Ing.I.Kóňa</v>
      </c>
      <c r="L131" s="32"/>
    </row>
    <row r="132" spans="2:65" s="1" customFormat="1" ht="15.2" customHeight="1">
      <c r="B132" s="32"/>
      <c r="C132" s="27" t="s">
        <v>27</v>
      </c>
      <c r="F132" s="25" t="str">
        <f>IF(E20="","",E20)</f>
        <v>Vyplň údaj</v>
      </c>
      <c r="I132" s="27" t="s">
        <v>32</v>
      </c>
      <c r="J132" s="30" t="str">
        <f>E26</f>
        <v>K. Šinská</v>
      </c>
      <c r="L132" s="32"/>
    </row>
    <row r="133" spans="2:65" s="1" customFormat="1" ht="10.35" customHeight="1">
      <c r="B133" s="32"/>
      <c r="L133" s="32"/>
    </row>
    <row r="134" spans="2:65" s="9" customFormat="1" ht="29.25" customHeight="1">
      <c r="B134" s="117"/>
      <c r="C134" s="118" t="s">
        <v>144</v>
      </c>
      <c r="D134" s="119" t="s">
        <v>61</v>
      </c>
      <c r="E134" s="119" t="s">
        <v>57</v>
      </c>
      <c r="F134" s="119" t="s">
        <v>58</v>
      </c>
      <c r="G134" s="119" t="s">
        <v>145</v>
      </c>
      <c r="H134" s="119" t="s">
        <v>146</v>
      </c>
      <c r="I134" s="119" t="s">
        <v>147</v>
      </c>
      <c r="J134" s="120" t="s">
        <v>140</v>
      </c>
      <c r="K134" s="121" t="s">
        <v>148</v>
      </c>
      <c r="L134" s="117"/>
      <c r="M134" s="62" t="s">
        <v>1</v>
      </c>
      <c r="N134" s="63" t="s">
        <v>40</v>
      </c>
      <c r="O134" s="63" t="s">
        <v>149</v>
      </c>
      <c r="P134" s="63" t="s">
        <v>150</v>
      </c>
      <c r="Q134" s="63" t="s">
        <v>151</v>
      </c>
      <c r="R134" s="63" t="s">
        <v>152</v>
      </c>
      <c r="S134" s="63" t="s">
        <v>153</v>
      </c>
      <c r="T134" s="64" t="s">
        <v>154</v>
      </c>
    </row>
    <row r="135" spans="2:65" s="1" customFormat="1" ht="22.9" customHeight="1">
      <c r="B135" s="32"/>
      <c r="C135" s="67" t="s">
        <v>141</v>
      </c>
      <c r="J135" s="122">
        <v>0</v>
      </c>
      <c r="L135" s="32"/>
      <c r="M135" s="65"/>
      <c r="N135" s="56"/>
      <c r="O135" s="56"/>
      <c r="P135" s="123">
        <f>P136+P190</f>
        <v>0</v>
      </c>
      <c r="Q135" s="56"/>
      <c r="R135" s="123">
        <f>R136+R190</f>
        <v>10.852034723199999</v>
      </c>
      <c r="S135" s="56"/>
      <c r="T135" s="124">
        <f>T136+T190</f>
        <v>0</v>
      </c>
      <c r="AT135" s="17" t="s">
        <v>75</v>
      </c>
      <c r="AU135" s="17" t="s">
        <v>142</v>
      </c>
      <c r="BK135" s="125">
        <f>BK136+BK190</f>
        <v>0</v>
      </c>
    </row>
    <row r="136" spans="2:65" s="10" customFormat="1" ht="25.9" customHeight="1">
      <c r="B136" s="126"/>
      <c r="D136" s="127" t="s">
        <v>75</v>
      </c>
      <c r="E136" s="128" t="s">
        <v>261</v>
      </c>
      <c r="F136" s="128" t="s">
        <v>262</v>
      </c>
      <c r="I136" s="129"/>
      <c r="J136" s="130">
        <v>0</v>
      </c>
      <c r="L136" s="126"/>
      <c r="M136" s="131"/>
      <c r="P136" s="132">
        <f>P137+SUM(P138:P140)+P182+P188</f>
        <v>0</v>
      </c>
      <c r="R136" s="132">
        <f>R137+SUM(R138:R140)+R182+R188</f>
        <v>3.595996</v>
      </c>
      <c r="T136" s="133">
        <f>T137+SUM(T138:T140)+T182+T188</f>
        <v>0</v>
      </c>
      <c r="AR136" s="127" t="s">
        <v>82</v>
      </c>
      <c r="AT136" s="134" t="s">
        <v>75</v>
      </c>
      <c r="AU136" s="134" t="s">
        <v>76</v>
      </c>
      <c r="AY136" s="127" t="s">
        <v>156</v>
      </c>
      <c r="BK136" s="135">
        <f>BK137+SUM(BK138:BK140)+BK182+BK188</f>
        <v>0</v>
      </c>
    </row>
    <row r="137" spans="2:65" s="1" customFormat="1" ht="74.25" customHeight="1">
      <c r="B137" s="136"/>
      <c r="C137" s="180" t="s">
        <v>82</v>
      </c>
      <c r="D137" s="180"/>
      <c r="E137" s="181"/>
      <c r="F137" s="222" t="s">
        <v>8453</v>
      </c>
      <c r="G137" s="183" t="s">
        <v>1</v>
      </c>
      <c r="H137" s="184"/>
      <c r="I137" s="185"/>
      <c r="J137" s="186"/>
      <c r="K137" s="187"/>
      <c r="L137" s="188"/>
      <c r="M137" s="189" t="s">
        <v>1</v>
      </c>
      <c r="N137" s="190" t="s">
        <v>42</v>
      </c>
      <c r="P137" s="147">
        <f>O137*H137</f>
        <v>0</v>
      </c>
      <c r="Q137" s="147">
        <v>0</v>
      </c>
      <c r="R137" s="147">
        <f>Q137*H137</f>
        <v>0</v>
      </c>
      <c r="S137" s="147">
        <v>0</v>
      </c>
      <c r="T137" s="148">
        <f>S137*H137</f>
        <v>0</v>
      </c>
      <c r="AR137" s="149" t="s">
        <v>173</v>
      </c>
      <c r="AT137" s="149" t="s">
        <v>263</v>
      </c>
      <c r="AU137" s="149" t="s">
        <v>82</v>
      </c>
      <c r="AY137" s="17" t="s">
        <v>156</v>
      </c>
      <c r="BE137" s="150">
        <f>IF(N137="základná",J137,0)</f>
        <v>0</v>
      </c>
      <c r="BF137" s="150">
        <f>IF(N137="znížená",J137,0)</f>
        <v>0</v>
      </c>
      <c r="BG137" s="150">
        <f>IF(N137="zákl. prenesená",J137,0)</f>
        <v>0</v>
      </c>
      <c r="BH137" s="150">
        <f>IF(N137="zníž. prenesená",J137,0)</f>
        <v>0</v>
      </c>
      <c r="BI137" s="150">
        <f>IF(N137="nulová",J137,0)</f>
        <v>0</v>
      </c>
      <c r="BJ137" s="17" t="s">
        <v>89</v>
      </c>
      <c r="BK137" s="150">
        <f>ROUND(I137*H137,2)</f>
        <v>0</v>
      </c>
      <c r="BL137" s="17" t="s">
        <v>155</v>
      </c>
      <c r="BM137" s="149" t="s">
        <v>3748</v>
      </c>
    </row>
    <row r="138" spans="2:65" s="11" customFormat="1">
      <c r="B138" s="151"/>
      <c r="D138" s="152" t="s">
        <v>160</v>
      </c>
      <c r="E138" s="153" t="s">
        <v>1</v>
      </c>
      <c r="F138" s="154"/>
      <c r="H138" s="153" t="s">
        <v>1</v>
      </c>
      <c r="I138" s="155"/>
      <c r="L138" s="151"/>
      <c r="M138" s="156"/>
      <c r="T138" s="157"/>
      <c r="AT138" s="153" t="s">
        <v>160</v>
      </c>
      <c r="AU138" s="153" t="s">
        <v>82</v>
      </c>
      <c r="AV138" s="11" t="s">
        <v>82</v>
      </c>
      <c r="AW138" s="11" t="s">
        <v>31</v>
      </c>
      <c r="AX138" s="11" t="s">
        <v>76</v>
      </c>
      <c r="AY138" s="153" t="s">
        <v>156</v>
      </c>
    </row>
    <row r="139" spans="2:65" s="13" customFormat="1">
      <c r="B139" s="165"/>
      <c r="D139" s="152" t="s">
        <v>160</v>
      </c>
      <c r="E139" s="166" t="s">
        <v>1</v>
      </c>
      <c r="F139" s="167"/>
      <c r="H139" s="221"/>
      <c r="I139" s="169"/>
      <c r="L139" s="165"/>
      <c r="M139" s="170"/>
      <c r="T139" s="171"/>
      <c r="AT139" s="166" t="s">
        <v>160</v>
      </c>
      <c r="AU139" s="166" t="s">
        <v>82</v>
      </c>
      <c r="AV139" s="13" t="s">
        <v>155</v>
      </c>
      <c r="AW139" s="13" t="s">
        <v>31</v>
      </c>
      <c r="AX139" s="13" t="s">
        <v>82</v>
      </c>
      <c r="AY139" s="166" t="s">
        <v>156</v>
      </c>
    </row>
    <row r="140" spans="2:65" s="10" customFormat="1" ht="22.9" customHeight="1">
      <c r="B140" s="126"/>
      <c r="D140" s="127" t="s">
        <v>75</v>
      </c>
      <c r="E140" s="191" t="s">
        <v>169</v>
      </c>
      <c r="F140" s="191" t="s">
        <v>300</v>
      </c>
      <c r="I140" s="129"/>
      <c r="J140" s="192">
        <v>0</v>
      </c>
      <c r="L140" s="126"/>
      <c r="M140" s="131"/>
      <c r="P140" s="132">
        <f>SUM(P141:P181)</f>
        <v>0</v>
      </c>
      <c r="R140" s="132">
        <f>SUM(R141:R181)</f>
        <v>3.5942400000000001</v>
      </c>
      <c r="T140" s="133">
        <f>SUM(T141:T181)</f>
        <v>0</v>
      </c>
      <c r="AR140" s="127" t="s">
        <v>82</v>
      </c>
      <c r="AT140" s="134" t="s">
        <v>75</v>
      </c>
      <c r="AU140" s="134" t="s">
        <v>82</v>
      </c>
      <c r="AY140" s="127" t="s">
        <v>156</v>
      </c>
      <c r="BK140" s="135">
        <f>SUM(BK141:BK181)</f>
        <v>0</v>
      </c>
    </row>
    <row r="141" spans="2:65" s="1" customFormat="1" ht="24.2" customHeight="1">
      <c r="B141" s="136"/>
      <c r="C141" s="137" t="s">
        <v>89</v>
      </c>
      <c r="D141" s="137" t="s">
        <v>157</v>
      </c>
      <c r="E141" s="138" t="s">
        <v>3749</v>
      </c>
      <c r="F141" s="139" t="s">
        <v>3750</v>
      </c>
      <c r="G141" s="140" t="s">
        <v>333</v>
      </c>
      <c r="H141" s="141">
        <v>18</v>
      </c>
      <c r="I141" s="142"/>
      <c r="J141" s="143">
        <v>0</v>
      </c>
      <c r="K141" s="144"/>
      <c r="L141" s="32"/>
      <c r="M141" s="145" t="s">
        <v>1</v>
      </c>
      <c r="N141" s="146" t="s">
        <v>42</v>
      </c>
      <c r="P141" s="147">
        <f>O141*H141</f>
        <v>0</v>
      </c>
      <c r="Q141" s="147">
        <v>3.9640000000000002E-2</v>
      </c>
      <c r="R141" s="147">
        <f>Q141*H141</f>
        <v>0.71352000000000004</v>
      </c>
      <c r="S141" s="147">
        <v>0</v>
      </c>
      <c r="T141" s="148">
        <f>S141*H141</f>
        <v>0</v>
      </c>
      <c r="AR141" s="149" t="s">
        <v>155</v>
      </c>
      <c r="AT141" s="149" t="s">
        <v>157</v>
      </c>
      <c r="AU141" s="149" t="s">
        <v>89</v>
      </c>
      <c r="AY141" s="17" t="s">
        <v>156</v>
      </c>
      <c r="BE141" s="150">
        <f>IF(N141="základná",J141,0)</f>
        <v>0</v>
      </c>
      <c r="BF141" s="150">
        <f>IF(N141="znížená",J141,0)</f>
        <v>0</v>
      </c>
      <c r="BG141" s="150">
        <f>IF(N141="zákl. prenesená",J141,0)</f>
        <v>0</v>
      </c>
      <c r="BH141" s="150">
        <f>IF(N141="zníž. prenesená",J141,0)</f>
        <v>0</v>
      </c>
      <c r="BI141" s="150">
        <f>IF(N141="nulová",J141,0)</f>
        <v>0</v>
      </c>
      <c r="BJ141" s="17" t="s">
        <v>89</v>
      </c>
      <c r="BK141" s="150">
        <f>ROUND(I141*H141,2)</f>
        <v>0</v>
      </c>
      <c r="BL141" s="17" t="s">
        <v>155</v>
      </c>
      <c r="BM141" s="149" t="s">
        <v>3751</v>
      </c>
    </row>
    <row r="142" spans="2:65" s="11" customFormat="1">
      <c r="B142" s="151"/>
      <c r="D142" s="152" t="s">
        <v>160</v>
      </c>
      <c r="E142" s="153" t="s">
        <v>1</v>
      </c>
      <c r="F142" s="154" t="s">
        <v>3752</v>
      </c>
      <c r="H142" s="153" t="s">
        <v>1</v>
      </c>
      <c r="I142" s="155"/>
      <c r="L142" s="151"/>
      <c r="M142" s="156"/>
      <c r="T142" s="157"/>
      <c r="AT142" s="153" t="s">
        <v>160</v>
      </c>
      <c r="AU142" s="153" t="s">
        <v>89</v>
      </c>
      <c r="AV142" s="11" t="s">
        <v>82</v>
      </c>
      <c r="AW142" s="11" t="s">
        <v>31</v>
      </c>
      <c r="AX142" s="11" t="s">
        <v>76</v>
      </c>
      <c r="AY142" s="153" t="s">
        <v>156</v>
      </c>
    </row>
    <row r="143" spans="2:65" s="11" customFormat="1">
      <c r="B143" s="151"/>
      <c r="D143" s="152" t="s">
        <v>160</v>
      </c>
      <c r="E143" s="153" t="s">
        <v>1</v>
      </c>
      <c r="F143" s="154" t="s">
        <v>3753</v>
      </c>
      <c r="H143" s="153" t="s">
        <v>1</v>
      </c>
      <c r="I143" s="155"/>
      <c r="L143" s="151"/>
      <c r="M143" s="156"/>
      <c r="T143" s="157"/>
      <c r="AT143" s="153" t="s">
        <v>160</v>
      </c>
      <c r="AU143" s="153" t="s">
        <v>89</v>
      </c>
      <c r="AV143" s="11" t="s">
        <v>82</v>
      </c>
      <c r="AW143" s="11" t="s">
        <v>31</v>
      </c>
      <c r="AX143" s="11" t="s">
        <v>76</v>
      </c>
      <c r="AY143" s="153" t="s">
        <v>156</v>
      </c>
    </row>
    <row r="144" spans="2:65" s="12" customFormat="1">
      <c r="B144" s="158"/>
      <c r="D144" s="152" t="s">
        <v>160</v>
      </c>
      <c r="E144" s="159" t="s">
        <v>1</v>
      </c>
      <c r="F144" s="160" t="s">
        <v>155</v>
      </c>
      <c r="H144" s="161">
        <v>4</v>
      </c>
      <c r="I144" s="162"/>
      <c r="L144" s="158"/>
      <c r="M144" s="163"/>
      <c r="T144" s="164"/>
      <c r="AT144" s="159" t="s">
        <v>160</v>
      </c>
      <c r="AU144" s="159" t="s">
        <v>89</v>
      </c>
      <c r="AV144" s="12" t="s">
        <v>89</v>
      </c>
      <c r="AW144" s="12" t="s">
        <v>31</v>
      </c>
      <c r="AX144" s="12" t="s">
        <v>76</v>
      </c>
      <c r="AY144" s="159" t="s">
        <v>156</v>
      </c>
    </row>
    <row r="145" spans="2:65" s="15" customFormat="1">
      <c r="B145" s="193"/>
      <c r="D145" s="152" t="s">
        <v>160</v>
      </c>
      <c r="E145" s="194" t="s">
        <v>1</v>
      </c>
      <c r="F145" s="195" t="s">
        <v>278</v>
      </c>
      <c r="H145" s="196">
        <v>4</v>
      </c>
      <c r="I145" s="197"/>
      <c r="L145" s="193"/>
      <c r="M145" s="198"/>
      <c r="T145" s="199"/>
      <c r="AT145" s="194" t="s">
        <v>160</v>
      </c>
      <c r="AU145" s="194" t="s">
        <v>89</v>
      </c>
      <c r="AV145" s="15" t="s">
        <v>163</v>
      </c>
      <c r="AW145" s="15" t="s">
        <v>31</v>
      </c>
      <c r="AX145" s="15" t="s">
        <v>76</v>
      </c>
      <c r="AY145" s="194" t="s">
        <v>156</v>
      </c>
    </row>
    <row r="146" spans="2:65" s="11" customFormat="1">
      <c r="B146" s="151"/>
      <c r="D146" s="152" t="s">
        <v>160</v>
      </c>
      <c r="E146" s="153" t="s">
        <v>1</v>
      </c>
      <c r="F146" s="154" t="s">
        <v>3754</v>
      </c>
      <c r="H146" s="153" t="s">
        <v>1</v>
      </c>
      <c r="I146" s="155"/>
      <c r="L146" s="151"/>
      <c r="M146" s="156"/>
      <c r="T146" s="157"/>
      <c r="AT146" s="153" t="s">
        <v>160</v>
      </c>
      <c r="AU146" s="153" t="s">
        <v>89</v>
      </c>
      <c r="AV146" s="11" t="s">
        <v>82</v>
      </c>
      <c r="AW146" s="11" t="s">
        <v>31</v>
      </c>
      <c r="AX146" s="11" t="s">
        <v>76</v>
      </c>
      <c r="AY146" s="153" t="s">
        <v>156</v>
      </c>
    </row>
    <row r="147" spans="2:65" s="12" customFormat="1">
      <c r="B147" s="158"/>
      <c r="D147" s="152" t="s">
        <v>160</v>
      </c>
      <c r="E147" s="159" t="s">
        <v>1</v>
      </c>
      <c r="F147" s="160" t="s">
        <v>172</v>
      </c>
      <c r="H147" s="161">
        <v>12</v>
      </c>
      <c r="I147" s="162"/>
      <c r="L147" s="158"/>
      <c r="M147" s="163"/>
      <c r="T147" s="164"/>
      <c r="AT147" s="159" t="s">
        <v>160</v>
      </c>
      <c r="AU147" s="159" t="s">
        <v>89</v>
      </c>
      <c r="AV147" s="12" t="s">
        <v>89</v>
      </c>
      <c r="AW147" s="12" t="s">
        <v>31</v>
      </c>
      <c r="AX147" s="12" t="s">
        <v>76</v>
      </c>
      <c r="AY147" s="159" t="s">
        <v>156</v>
      </c>
    </row>
    <row r="148" spans="2:65" s="15" customFormat="1">
      <c r="B148" s="193"/>
      <c r="D148" s="152" t="s">
        <v>160</v>
      </c>
      <c r="E148" s="194" t="s">
        <v>1</v>
      </c>
      <c r="F148" s="195" t="s">
        <v>278</v>
      </c>
      <c r="H148" s="196">
        <v>12</v>
      </c>
      <c r="I148" s="197"/>
      <c r="L148" s="193"/>
      <c r="M148" s="198"/>
      <c r="T148" s="199"/>
      <c r="AT148" s="194" t="s">
        <v>160</v>
      </c>
      <c r="AU148" s="194" t="s">
        <v>89</v>
      </c>
      <c r="AV148" s="15" t="s">
        <v>163</v>
      </c>
      <c r="AW148" s="15" t="s">
        <v>31</v>
      </c>
      <c r="AX148" s="15" t="s">
        <v>76</v>
      </c>
      <c r="AY148" s="194" t="s">
        <v>156</v>
      </c>
    </row>
    <row r="149" spans="2:65" s="11" customFormat="1">
      <c r="B149" s="151"/>
      <c r="D149" s="152" t="s">
        <v>160</v>
      </c>
      <c r="E149" s="153" t="s">
        <v>1</v>
      </c>
      <c r="F149" s="154" t="s">
        <v>3755</v>
      </c>
      <c r="H149" s="153" t="s">
        <v>1</v>
      </c>
      <c r="I149" s="155"/>
      <c r="L149" s="151"/>
      <c r="M149" s="156"/>
      <c r="T149" s="157"/>
      <c r="AT149" s="153" t="s">
        <v>160</v>
      </c>
      <c r="AU149" s="153" t="s">
        <v>89</v>
      </c>
      <c r="AV149" s="11" t="s">
        <v>82</v>
      </c>
      <c r="AW149" s="11" t="s">
        <v>31</v>
      </c>
      <c r="AX149" s="11" t="s">
        <v>76</v>
      </c>
      <c r="AY149" s="153" t="s">
        <v>156</v>
      </c>
    </row>
    <row r="150" spans="2:65" s="12" customFormat="1">
      <c r="B150" s="158"/>
      <c r="D150" s="152" t="s">
        <v>160</v>
      </c>
      <c r="E150" s="159" t="s">
        <v>1</v>
      </c>
      <c r="F150" s="160" t="s">
        <v>89</v>
      </c>
      <c r="H150" s="161">
        <v>2</v>
      </c>
      <c r="I150" s="162"/>
      <c r="L150" s="158"/>
      <c r="M150" s="163"/>
      <c r="T150" s="164"/>
      <c r="AT150" s="159" t="s">
        <v>160</v>
      </c>
      <c r="AU150" s="159" t="s">
        <v>89</v>
      </c>
      <c r="AV150" s="12" t="s">
        <v>89</v>
      </c>
      <c r="AW150" s="12" t="s">
        <v>31</v>
      </c>
      <c r="AX150" s="12" t="s">
        <v>76</v>
      </c>
      <c r="AY150" s="159" t="s">
        <v>156</v>
      </c>
    </row>
    <row r="151" spans="2:65" s="15" customFormat="1">
      <c r="B151" s="193"/>
      <c r="D151" s="152" t="s">
        <v>160</v>
      </c>
      <c r="E151" s="194" t="s">
        <v>1</v>
      </c>
      <c r="F151" s="195" t="s">
        <v>278</v>
      </c>
      <c r="H151" s="196">
        <v>2</v>
      </c>
      <c r="I151" s="197"/>
      <c r="L151" s="193"/>
      <c r="M151" s="198"/>
      <c r="T151" s="199"/>
      <c r="AT151" s="194" t="s">
        <v>160</v>
      </c>
      <c r="AU151" s="194" t="s">
        <v>89</v>
      </c>
      <c r="AV151" s="15" t="s">
        <v>163</v>
      </c>
      <c r="AW151" s="15" t="s">
        <v>31</v>
      </c>
      <c r="AX151" s="15" t="s">
        <v>76</v>
      </c>
      <c r="AY151" s="194" t="s">
        <v>156</v>
      </c>
    </row>
    <row r="152" spans="2:65" s="13" customFormat="1">
      <c r="B152" s="165"/>
      <c r="D152" s="152" t="s">
        <v>160</v>
      </c>
      <c r="E152" s="166" t="s">
        <v>1</v>
      </c>
      <c r="F152" s="167" t="s">
        <v>161</v>
      </c>
      <c r="H152" s="168">
        <v>18</v>
      </c>
      <c r="I152" s="169"/>
      <c r="L152" s="165"/>
      <c r="M152" s="170"/>
      <c r="T152" s="171"/>
      <c r="AT152" s="166" t="s">
        <v>160</v>
      </c>
      <c r="AU152" s="166" t="s">
        <v>89</v>
      </c>
      <c r="AV152" s="13" t="s">
        <v>155</v>
      </c>
      <c r="AW152" s="13" t="s">
        <v>31</v>
      </c>
      <c r="AX152" s="13" t="s">
        <v>82</v>
      </c>
      <c r="AY152" s="166" t="s">
        <v>156</v>
      </c>
    </row>
    <row r="153" spans="2:65" s="1" customFormat="1" ht="24.2" customHeight="1">
      <c r="B153" s="136"/>
      <c r="C153" s="180" t="s">
        <v>163</v>
      </c>
      <c r="D153" s="180" t="s">
        <v>263</v>
      </c>
      <c r="E153" s="181" t="s">
        <v>3756</v>
      </c>
      <c r="F153" s="182" t="s">
        <v>3757</v>
      </c>
      <c r="G153" s="183" t="s">
        <v>333</v>
      </c>
      <c r="H153" s="184">
        <v>4</v>
      </c>
      <c r="I153" s="185"/>
      <c r="J153" s="186">
        <v>0</v>
      </c>
      <c r="K153" s="187"/>
      <c r="L153" s="188"/>
      <c r="M153" s="189" t="s">
        <v>1</v>
      </c>
      <c r="N153" s="190" t="s">
        <v>42</v>
      </c>
      <c r="P153" s="147">
        <f>O153*H153</f>
        <v>0</v>
      </c>
      <c r="Q153" s="147">
        <v>1.37E-2</v>
      </c>
      <c r="R153" s="147">
        <f>Q153*H153</f>
        <v>5.4800000000000001E-2</v>
      </c>
      <c r="S153" s="147">
        <v>0</v>
      </c>
      <c r="T153" s="148">
        <f>S153*H153</f>
        <v>0</v>
      </c>
      <c r="AR153" s="149" t="s">
        <v>173</v>
      </c>
      <c r="AT153" s="149" t="s">
        <v>263</v>
      </c>
      <c r="AU153" s="149" t="s">
        <v>89</v>
      </c>
      <c r="AY153" s="17" t="s">
        <v>156</v>
      </c>
      <c r="BE153" s="150">
        <f>IF(N153="základná",J153,0)</f>
        <v>0</v>
      </c>
      <c r="BF153" s="150">
        <f>IF(N153="znížená",J153,0)</f>
        <v>0</v>
      </c>
      <c r="BG153" s="150">
        <f>IF(N153="zákl. prenesená",J153,0)</f>
        <v>0</v>
      </c>
      <c r="BH153" s="150">
        <f>IF(N153="zníž. prenesená",J153,0)</f>
        <v>0</v>
      </c>
      <c r="BI153" s="150">
        <f>IF(N153="nulová",J153,0)</f>
        <v>0</v>
      </c>
      <c r="BJ153" s="17" t="s">
        <v>89</v>
      </c>
      <c r="BK153" s="150">
        <f>ROUND(I153*H153,2)</f>
        <v>0</v>
      </c>
      <c r="BL153" s="17" t="s">
        <v>155</v>
      </c>
      <c r="BM153" s="149" t="s">
        <v>3758</v>
      </c>
    </row>
    <row r="154" spans="2:65" s="11" customFormat="1">
      <c r="B154" s="151"/>
      <c r="D154" s="152" t="s">
        <v>160</v>
      </c>
      <c r="E154" s="153" t="s">
        <v>1</v>
      </c>
      <c r="F154" s="154" t="s">
        <v>3753</v>
      </c>
      <c r="H154" s="153" t="s">
        <v>1</v>
      </c>
      <c r="I154" s="155"/>
      <c r="L154" s="151"/>
      <c r="M154" s="156"/>
      <c r="T154" s="157"/>
      <c r="AT154" s="153" t="s">
        <v>160</v>
      </c>
      <c r="AU154" s="153" t="s">
        <v>89</v>
      </c>
      <c r="AV154" s="11" t="s">
        <v>82</v>
      </c>
      <c r="AW154" s="11" t="s">
        <v>31</v>
      </c>
      <c r="AX154" s="11" t="s">
        <v>76</v>
      </c>
      <c r="AY154" s="153" t="s">
        <v>156</v>
      </c>
    </row>
    <row r="155" spans="2:65" s="12" customFormat="1">
      <c r="B155" s="158"/>
      <c r="D155" s="152" t="s">
        <v>160</v>
      </c>
      <c r="E155" s="159" t="s">
        <v>1</v>
      </c>
      <c r="F155" s="160" t="s">
        <v>3759</v>
      </c>
      <c r="H155" s="161">
        <v>2</v>
      </c>
      <c r="I155" s="162"/>
      <c r="L155" s="158"/>
      <c r="M155" s="163"/>
      <c r="T155" s="164"/>
      <c r="AT155" s="159" t="s">
        <v>160</v>
      </c>
      <c r="AU155" s="159" t="s">
        <v>89</v>
      </c>
      <c r="AV155" s="12" t="s">
        <v>89</v>
      </c>
      <c r="AW155" s="12" t="s">
        <v>31</v>
      </c>
      <c r="AX155" s="12" t="s">
        <v>76</v>
      </c>
      <c r="AY155" s="159" t="s">
        <v>156</v>
      </c>
    </row>
    <row r="156" spans="2:65" s="12" customFormat="1">
      <c r="B156" s="158"/>
      <c r="D156" s="152" t="s">
        <v>160</v>
      </c>
      <c r="E156" s="159" t="s">
        <v>1</v>
      </c>
      <c r="F156" s="160" t="s">
        <v>3760</v>
      </c>
      <c r="H156" s="161">
        <v>2</v>
      </c>
      <c r="I156" s="162"/>
      <c r="L156" s="158"/>
      <c r="M156" s="163"/>
      <c r="T156" s="164"/>
      <c r="AT156" s="159" t="s">
        <v>160</v>
      </c>
      <c r="AU156" s="159" t="s">
        <v>89</v>
      </c>
      <c r="AV156" s="12" t="s">
        <v>89</v>
      </c>
      <c r="AW156" s="12" t="s">
        <v>31</v>
      </c>
      <c r="AX156" s="12" t="s">
        <v>76</v>
      </c>
      <c r="AY156" s="159" t="s">
        <v>156</v>
      </c>
    </row>
    <row r="157" spans="2:65" s="13" customFormat="1">
      <c r="B157" s="165"/>
      <c r="D157" s="152" t="s">
        <v>160</v>
      </c>
      <c r="E157" s="166" t="s">
        <v>1</v>
      </c>
      <c r="F157" s="167" t="s">
        <v>3761</v>
      </c>
      <c r="H157" s="168">
        <v>4</v>
      </c>
      <c r="I157" s="169"/>
      <c r="L157" s="165"/>
      <c r="M157" s="170"/>
      <c r="T157" s="171"/>
      <c r="AT157" s="166" t="s">
        <v>160</v>
      </c>
      <c r="AU157" s="166" t="s">
        <v>89</v>
      </c>
      <c r="AV157" s="13" t="s">
        <v>155</v>
      </c>
      <c r="AW157" s="13" t="s">
        <v>31</v>
      </c>
      <c r="AX157" s="13" t="s">
        <v>82</v>
      </c>
      <c r="AY157" s="166" t="s">
        <v>156</v>
      </c>
    </row>
    <row r="158" spans="2:65" s="1" customFormat="1" ht="24.2" customHeight="1">
      <c r="B158" s="136"/>
      <c r="C158" s="180" t="s">
        <v>155</v>
      </c>
      <c r="D158" s="180" t="s">
        <v>263</v>
      </c>
      <c r="E158" s="181" t="s">
        <v>3762</v>
      </c>
      <c r="F158" s="182" t="s">
        <v>3763</v>
      </c>
      <c r="G158" s="183" t="s">
        <v>333</v>
      </c>
      <c r="H158" s="184">
        <v>12</v>
      </c>
      <c r="I158" s="185"/>
      <c r="J158" s="186">
        <v>0</v>
      </c>
      <c r="K158" s="187"/>
      <c r="L158" s="188"/>
      <c r="M158" s="189" t="s">
        <v>1</v>
      </c>
      <c r="N158" s="190" t="s">
        <v>42</v>
      </c>
      <c r="P158" s="147">
        <f>O158*H158</f>
        <v>0</v>
      </c>
      <c r="Q158" s="147">
        <v>1.43E-2</v>
      </c>
      <c r="R158" s="147">
        <f>Q158*H158</f>
        <v>0.1716</v>
      </c>
      <c r="S158" s="147">
        <v>0</v>
      </c>
      <c r="T158" s="148">
        <f>S158*H158</f>
        <v>0</v>
      </c>
      <c r="AR158" s="149" t="s">
        <v>173</v>
      </c>
      <c r="AT158" s="149" t="s">
        <v>263</v>
      </c>
      <c r="AU158" s="149" t="s">
        <v>89</v>
      </c>
      <c r="AY158" s="17" t="s">
        <v>156</v>
      </c>
      <c r="BE158" s="150">
        <f>IF(N158="základná",J158,0)</f>
        <v>0</v>
      </c>
      <c r="BF158" s="150">
        <f>IF(N158="znížená",J158,0)</f>
        <v>0</v>
      </c>
      <c r="BG158" s="150">
        <f>IF(N158="zákl. prenesená",J158,0)</f>
        <v>0</v>
      </c>
      <c r="BH158" s="150">
        <f>IF(N158="zníž. prenesená",J158,0)</f>
        <v>0</v>
      </c>
      <c r="BI158" s="150">
        <f>IF(N158="nulová",J158,0)</f>
        <v>0</v>
      </c>
      <c r="BJ158" s="17" t="s">
        <v>89</v>
      </c>
      <c r="BK158" s="150">
        <f>ROUND(I158*H158,2)</f>
        <v>0</v>
      </c>
      <c r="BL158" s="17" t="s">
        <v>155</v>
      </c>
      <c r="BM158" s="149" t="s">
        <v>3764</v>
      </c>
    </row>
    <row r="159" spans="2:65" s="11" customFormat="1">
      <c r="B159" s="151"/>
      <c r="D159" s="152" t="s">
        <v>160</v>
      </c>
      <c r="E159" s="153" t="s">
        <v>1</v>
      </c>
      <c r="F159" s="154" t="s">
        <v>3765</v>
      </c>
      <c r="H159" s="153" t="s">
        <v>1</v>
      </c>
      <c r="I159" s="155"/>
      <c r="L159" s="151"/>
      <c r="M159" s="156"/>
      <c r="T159" s="157"/>
      <c r="AT159" s="153" t="s">
        <v>160</v>
      </c>
      <c r="AU159" s="153" t="s">
        <v>89</v>
      </c>
      <c r="AV159" s="11" t="s">
        <v>82</v>
      </c>
      <c r="AW159" s="11" t="s">
        <v>31</v>
      </c>
      <c r="AX159" s="11" t="s">
        <v>76</v>
      </c>
      <c r="AY159" s="153" t="s">
        <v>156</v>
      </c>
    </row>
    <row r="160" spans="2:65" s="12" customFormat="1">
      <c r="B160" s="158"/>
      <c r="D160" s="152" t="s">
        <v>160</v>
      </c>
      <c r="E160" s="159" t="s">
        <v>1</v>
      </c>
      <c r="F160" s="160" t="s">
        <v>3766</v>
      </c>
      <c r="H160" s="161">
        <v>4</v>
      </c>
      <c r="I160" s="162"/>
      <c r="L160" s="158"/>
      <c r="M160" s="163"/>
      <c r="T160" s="164"/>
      <c r="AT160" s="159" t="s">
        <v>160</v>
      </c>
      <c r="AU160" s="159" t="s">
        <v>89</v>
      </c>
      <c r="AV160" s="12" t="s">
        <v>89</v>
      </c>
      <c r="AW160" s="12" t="s">
        <v>31</v>
      </c>
      <c r="AX160" s="12" t="s">
        <v>76</v>
      </c>
      <c r="AY160" s="159" t="s">
        <v>156</v>
      </c>
    </row>
    <row r="161" spans="2:65" s="12" customFormat="1">
      <c r="B161" s="158"/>
      <c r="D161" s="152" t="s">
        <v>160</v>
      </c>
      <c r="E161" s="159" t="s">
        <v>1</v>
      </c>
      <c r="F161" s="160" t="s">
        <v>3767</v>
      </c>
      <c r="H161" s="161">
        <v>8</v>
      </c>
      <c r="I161" s="162"/>
      <c r="L161" s="158"/>
      <c r="M161" s="163"/>
      <c r="T161" s="164"/>
      <c r="AT161" s="159" t="s">
        <v>160</v>
      </c>
      <c r="AU161" s="159" t="s">
        <v>89</v>
      </c>
      <c r="AV161" s="12" t="s">
        <v>89</v>
      </c>
      <c r="AW161" s="12" t="s">
        <v>31</v>
      </c>
      <c r="AX161" s="12" t="s">
        <v>76</v>
      </c>
      <c r="AY161" s="159" t="s">
        <v>156</v>
      </c>
    </row>
    <row r="162" spans="2:65" s="15" customFormat="1">
      <c r="B162" s="193"/>
      <c r="D162" s="152" t="s">
        <v>160</v>
      </c>
      <c r="E162" s="194" t="s">
        <v>1</v>
      </c>
      <c r="F162" s="195" t="s">
        <v>278</v>
      </c>
      <c r="H162" s="196">
        <v>12</v>
      </c>
      <c r="I162" s="197"/>
      <c r="L162" s="193"/>
      <c r="M162" s="198"/>
      <c r="T162" s="199"/>
      <c r="AT162" s="194" t="s">
        <v>160</v>
      </c>
      <c r="AU162" s="194" t="s">
        <v>89</v>
      </c>
      <c r="AV162" s="15" t="s">
        <v>163</v>
      </c>
      <c r="AW162" s="15" t="s">
        <v>31</v>
      </c>
      <c r="AX162" s="15" t="s">
        <v>76</v>
      </c>
      <c r="AY162" s="194" t="s">
        <v>156</v>
      </c>
    </row>
    <row r="163" spans="2:65" s="13" customFormat="1">
      <c r="B163" s="165"/>
      <c r="D163" s="152" t="s">
        <v>160</v>
      </c>
      <c r="E163" s="166" t="s">
        <v>1</v>
      </c>
      <c r="F163" s="167" t="s">
        <v>161</v>
      </c>
      <c r="H163" s="168">
        <v>12</v>
      </c>
      <c r="I163" s="169"/>
      <c r="L163" s="165"/>
      <c r="M163" s="170"/>
      <c r="T163" s="171"/>
      <c r="AT163" s="166" t="s">
        <v>160</v>
      </c>
      <c r="AU163" s="166" t="s">
        <v>89</v>
      </c>
      <c r="AV163" s="13" t="s">
        <v>155</v>
      </c>
      <c r="AW163" s="13" t="s">
        <v>31</v>
      </c>
      <c r="AX163" s="13" t="s">
        <v>82</v>
      </c>
      <c r="AY163" s="166" t="s">
        <v>156</v>
      </c>
    </row>
    <row r="164" spans="2:65" s="1" customFormat="1" ht="24.2" customHeight="1">
      <c r="B164" s="136"/>
      <c r="C164" s="180" t="s">
        <v>168</v>
      </c>
      <c r="D164" s="180" t="s">
        <v>263</v>
      </c>
      <c r="E164" s="181" t="s">
        <v>3768</v>
      </c>
      <c r="F164" s="182" t="s">
        <v>3769</v>
      </c>
      <c r="G164" s="183" t="s">
        <v>333</v>
      </c>
      <c r="H164" s="184">
        <v>2</v>
      </c>
      <c r="I164" s="185"/>
      <c r="J164" s="186">
        <v>0</v>
      </c>
      <c r="K164" s="187"/>
      <c r="L164" s="188"/>
      <c r="M164" s="189" t="s">
        <v>1</v>
      </c>
      <c r="N164" s="190" t="s">
        <v>42</v>
      </c>
      <c r="P164" s="147">
        <f>O164*H164</f>
        <v>0</v>
      </c>
      <c r="Q164" s="147">
        <v>1.46E-2</v>
      </c>
      <c r="R164" s="147">
        <f>Q164*H164</f>
        <v>2.92E-2</v>
      </c>
      <c r="S164" s="147">
        <v>0</v>
      </c>
      <c r="T164" s="148">
        <f>S164*H164</f>
        <v>0</v>
      </c>
      <c r="AR164" s="149" t="s">
        <v>173</v>
      </c>
      <c r="AT164" s="149" t="s">
        <v>263</v>
      </c>
      <c r="AU164" s="149" t="s">
        <v>89</v>
      </c>
      <c r="AY164" s="17" t="s">
        <v>156</v>
      </c>
      <c r="BE164" s="150">
        <f>IF(N164="základná",J164,0)</f>
        <v>0</v>
      </c>
      <c r="BF164" s="150">
        <f>IF(N164="znížená",J164,0)</f>
        <v>0</v>
      </c>
      <c r="BG164" s="150">
        <f>IF(N164="zákl. prenesená",J164,0)</f>
        <v>0</v>
      </c>
      <c r="BH164" s="150">
        <f>IF(N164="zníž. prenesená",J164,0)</f>
        <v>0</v>
      </c>
      <c r="BI164" s="150">
        <f>IF(N164="nulová",J164,0)</f>
        <v>0</v>
      </c>
      <c r="BJ164" s="17" t="s">
        <v>89</v>
      </c>
      <c r="BK164" s="150">
        <f>ROUND(I164*H164,2)</f>
        <v>0</v>
      </c>
      <c r="BL164" s="17" t="s">
        <v>155</v>
      </c>
      <c r="BM164" s="149" t="s">
        <v>3770</v>
      </c>
    </row>
    <row r="165" spans="2:65" s="11" customFormat="1">
      <c r="B165" s="151"/>
      <c r="D165" s="152" t="s">
        <v>160</v>
      </c>
      <c r="E165" s="153" t="s">
        <v>1</v>
      </c>
      <c r="F165" s="154" t="s">
        <v>3755</v>
      </c>
      <c r="H165" s="153" t="s">
        <v>1</v>
      </c>
      <c r="I165" s="155"/>
      <c r="L165" s="151"/>
      <c r="M165" s="156"/>
      <c r="T165" s="157"/>
      <c r="AT165" s="153" t="s">
        <v>160</v>
      </c>
      <c r="AU165" s="153" t="s">
        <v>89</v>
      </c>
      <c r="AV165" s="11" t="s">
        <v>82</v>
      </c>
      <c r="AW165" s="11" t="s">
        <v>31</v>
      </c>
      <c r="AX165" s="11" t="s">
        <v>76</v>
      </c>
      <c r="AY165" s="153" t="s">
        <v>156</v>
      </c>
    </row>
    <row r="166" spans="2:65" s="12" customFormat="1">
      <c r="B166" s="158"/>
      <c r="D166" s="152" t="s">
        <v>160</v>
      </c>
      <c r="E166" s="159" t="s">
        <v>1</v>
      </c>
      <c r="F166" s="160" t="s">
        <v>3771</v>
      </c>
      <c r="H166" s="161">
        <v>0</v>
      </c>
      <c r="I166" s="162"/>
      <c r="L166" s="158"/>
      <c r="M166" s="163"/>
      <c r="T166" s="164"/>
      <c r="AT166" s="159" t="s">
        <v>160</v>
      </c>
      <c r="AU166" s="159" t="s">
        <v>89</v>
      </c>
      <c r="AV166" s="12" t="s">
        <v>89</v>
      </c>
      <c r="AW166" s="12" t="s">
        <v>31</v>
      </c>
      <c r="AX166" s="12" t="s">
        <v>76</v>
      </c>
      <c r="AY166" s="159" t="s">
        <v>156</v>
      </c>
    </row>
    <row r="167" spans="2:65" s="12" customFormat="1">
      <c r="B167" s="158"/>
      <c r="D167" s="152" t="s">
        <v>160</v>
      </c>
      <c r="E167" s="159" t="s">
        <v>1</v>
      </c>
      <c r="F167" s="160" t="s">
        <v>3772</v>
      </c>
      <c r="H167" s="161">
        <v>2</v>
      </c>
      <c r="I167" s="162"/>
      <c r="L167" s="158"/>
      <c r="M167" s="163"/>
      <c r="T167" s="164"/>
      <c r="AT167" s="159" t="s">
        <v>160</v>
      </c>
      <c r="AU167" s="159" t="s">
        <v>89</v>
      </c>
      <c r="AV167" s="12" t="s">
        <v>89</v>
      </c>
      <c r="AW167" s="12" t="s">
        <v>31</v>
      </c>
      <c r="AX167" s="12" t="s">
        <v>76</v>
      </c>
      <c r="AY167" s="159" t="s">
        <v>156</v>
      </c>
    </row>
    <row r="168" spans="2:65" s="13" customFormat="1">
      <c r="B168" s="165"/>
      <c r="D168" s="152" t="s">
        <v>160</v>
      </c>
      <c r="E168" s="166" t="s">
        <v>1</v>
      </c>
      <c r="F168" s="167" t="s">
        <v>161</v>
      </c>
      <c r="H168" s="168">
        <v>2</v>
      </c>
      <c r="I168" s="169"/>
      <c r="L168" s="165"/>
      <c r="M168" s="170"/>
      <c r="T168" s="171"/>
      <c r="AT168" s="166" t="s">
        <v>160</v>
      </c>
      <c r="AU168" s="166" t="s">
        <v>89</v>
      </c>
      <c r="AV168" s="13" t="s">
        <v>155</v>
      </c>
      <c r="AW168" s="13" t="s">
        <v>31</v>
      </c>
      <c r="AX168" s="13" t="s">
        <v>82</v>
      </c>
      <c r="AY168" s="166" t="s">
        <v>156</v>
      </c>
    </row>
    <row r="169" spans="2:65" s="1" customFormat="1" ht="24.2" customHeight="1">
      <c r="B169" s="136"/>
      <c r="C169" s="137" t="s">
        <v>169</v>
      </c>
      <c r="D169" s="137" t="s">
        <v>157</v>
      </c>
      <c r="E169" s="138" t="s">
        <v>3773</v>
      </c>
      <c r="F169" s="139" t="s">
        <v>3774</v>
      </c>
      <c r="G169" s="140" t="s">
        <v>333</v>
      </c>
      <c r="H169" s="141">
        <v>6</v>
      </c>
      <c r="I169" s="142"/>
      <c r="J169" s="143">
        <v>0</v>
      </c>
      <c r="K169" s="144"/>
      <c r="L169" s="32"/>
      <c r="M169" s="145" t="s">
        <v>1</v>
      </c>
      <c r="N169" s="146" t="s">
        <v>42</v>
      </c>
      <c r="P169" s="147">
        <f>O169*H169</f>
        <v>0</v>
      </c>
      <c r="Q169" s="147">
        <v>0.43752000000000002</v>
      </c>
      <c r="R169" s="147">
        <f>Q169*H169</f>
        <v>2.6251199999999999</v>
      </c>
      <c r="S169" s="147">
        <v>0</v>
      </c>
      <c r="T169" s="148">
        <f>S169*H169</f>
        <v>0</v>
      </c>
      <c r="AR169" s="149" t="s">
        <v>155</v>
      </c>
      <c r="AT169" s="149" t="s">
        <v>157</v>
      </c>
      <c r="AU169" s="149" t="s">
        <v>89</v>
      </c>
      <c r="AY169" s="17" t="s">
        <v>156</v>
      </c>
      <c r="BE169" s="150">
        <f>IF(N169="základná",J169,0)</f>
        <v>0</v>
      </c>
      <c r="BF169" s="150">
        <f>IF(N169="znížená",J169,0)</f>
        <v>0</v>
      </c>
      <c r="BG169" s="150">
        <f>IF(N169="zákl. prenesená",J169,0)</f>
        <v>0</v>
      </c>
      <c r="BH169" s="150">
        <f>IF(N169="zníž. prenesená",J169,0)</f>
        <v>0</v>
      </c>
      <c r="BI169" s="150">
        <f>IF(N169="nulová",J169,0)</f>
        <v>0</v>
      </c>
      <c r="BJ169" s="17" t="s">
        <v>89</v>
      </c>
      <c r="BK169" s="150">
        <f>ROUND(I169*H169,2)</f>
        <v>0</v>
      </c>
      <c r="BL169" s="17" t="s">
        <v>155</v>
      </c>
      <c r="BM169" s="149" t="s">
        <v>3775</v>
      </c>
    </row>
    <row r="170" spans="2:65" s="11" customFormat="1" ht="22.5">
      <c r="B170" s="151"/>
      <c r="D170" s="152" t="s">
        <v>160</v>
      </c>
      <c r="E170" s="153" t="s">
        <v>1</v>
      </c>
      <c r="F170" s="154" t="s">
        <v>3776</v>
      </c>
      <c r="H170" s="153" t="s">
        <v>1</v>
      </c>
      <c r="I170" s="155"/>
      <c r="L170" s="151"/>
      <c r="M170" s="156"/>
      <c r="T170" s="157"/>
      <c r="AT170" s="153" t="s">
        <v>160</v>
      </c>
      <c r="AU170" s="153" t="s">
        <v>89</v>
      </c>
      <c r="AV170" s="11" t="s">
        <v>82</v>
      </c>
      <c r="AW170" s="11" t="s">
        <v>31</v>
      </c>
      <c r="AX170" s="11" t="s">
        <v>76</v>
      </c>
      <c r="AY170" s="153" t="s">
        <v>156</v>
      </c>
    </row>
    <row r="171" spans="2:65" s="11" customFormat="1">
      <c r="B171" s="151"/>
      <c r="D171" s="152" t="s">
        <v>160</v>
      </c>
      <c r="E171" s="153" t="s">
        <v>1</v>
      </c>
      <c r="F171" s="154" t="s">
        <v>3777</v>
      </c>
      <c r="H171" s="153" t="s">
        <v>1</v>
      </c>
      <c r="I171" s="155"/>
      <c r="L171" s="151"/>
      <c r="M171" s="156"/>
      <c r="T171" s="157"/>
      <c r="AT171" s="153" t="s">
        <v>160</v>
      </c>
      <c r="AU171" s="153" t="s">
        <v>89</v>
      </c>
      <c r="AV171" s="11" t="s">
        <v>82</v>
      </c>
      <c r="AW171" s="11" t="s">
        <v>31</v>
      </c>
      <c r="AX171" s="11" t="s">
        <v>76</v>
      </c>
      <c r="AY171" s="153" t="s">
        <v>156</v>
      </c>
    </row>
    <row r="172" spans="2:65" s="11" customFormat="1">
      <c r="B172" s="151"/>
      <c r="D172" s="152" t="s">
        <v>160</v>
      </c>
      <c r="E172" s="153" t="s">
        <v>1</v>
      </c>
      <c r="F172" s="154" t="s">
        <v>3778</v>
      </c>
      <c r="H172" s="153" t="s">
        <v>1</v>
      </c>
      <c r="I172" s="155"/>
      <c r="L172" s="151"/>
      <c r="M172" s="156"/>
      <c r="T172" s="157"/>
      <c r="AT172" s="153" t="s">
        <v>160</v>
      </c>
      <c r="AU172" s="153" t="s">
        <v>89</v>
      </c>
      <c r="AV172" s="11" t="s">
        <v>82</v>
      </c>
      <c r="AW172" s="11" t="s">
        <v>31</v>
      </c>
      <c r="AX172" s="11" t="s">
        <v>76</v>
      </c>
      <c r="AY172" s="153" t="s">
        <v>156</v>
      </c>
    </row>
    <row r="173" spans="2:65" s="12" customFormat="1">
      <c r="B173" s="158"/>
      <c r="D173" s="152" t="s">
        <v>160</v>
      </c>
      <c r="E173" s="159" t="s">
        <v>1</v>
      </c>
      <c r="F173" s="160" t="s">
        <v>82</v>
      </c>
      <c r="H173" s="161">
        <v>1</v>
      </c>
      <c r="I173" s="162"/>
      <c r="L173" s="158"/>
      <c r="M173" s="163"/>
      <c r="T173" s="164"/>
      <c r="AT173" s="159" t="s">
        <v>160</v>
      </c>
      <c r="AU173" s="159" t="s">
        <v>89</v>
      </c>
      <c r="AV173" s="12" t="s">
        <v>89</v>
      </c>
      <c r="AW173" s="12" t="s">
        <v>31</v>
      </c>
      <c r="AX173" s="12" t="s">
        <v>76</v>
      </c>
      <c r="AY173" s="159" t="s">
        <v>156</v>
      </c>
    </row>
    <row r="174" spans="2:65" s="15" customFormat="1">
      <c r="B174" s="193"/>
      <c r="D174" s="152" t="s">
        <v>160</v>
      </c>
      <c r="E174" s="194" t="s">
        <v>1</v>
      </c>
      <c r="F174" s="195" t="s">
        <v>278</v>
      </c>
      <c r="H174" s="196">
        <v>1</v>
      </c>
      <c r="I174" s="197"/>
      <c r="L174" s="193"/>
      <c r="M174" s="198"/>
      <c r="T174" s="199"/>
      <c r="AT174" s="194" t="s">
        <v>160</v>
      </c>
      <c r="AU174" s="194" t="s">
        <v>89</v>
      </c>
      <c r="AV174" s="15" t="s">
        <v>163</v>
      </c>
      <c r="AW174" s="15" t="s">
        <v>31</v>
      </c>
      <c r="AX174" s="15" t="s">
        <v>76</v>
      </c>
      <c r="AY174" s="194" t="s">
        <v>156</v>
      </c>
    </row>
    <row r="175" spans="2:65" s="11" customFormat="1">
      <c r="B175" s="151"/>
      <c r="D175" s="152" t="s">
        <v>160</v>
      </c>
      <c r="E175" s="153" t="s">
        <v>1</v>
      </c>
      <c r="F175" s="154" t="s">
        <v>3779</v>
      </c>
      <c r="H175" s="153" t="s">
        <v>1</v>
      </c>
      <c r="I175" s="155"/>
      <c r="L175" s="151"/>
      <c r="M175" s="156"/>
      <c r="T175" s="157"/>
      <c r="AT175" s="153" t="s">
        <v>160</v>
      </c>
      <c r="AU175" s="153" t="s">
        <v>89</v>
      </c>
      <c r="AV175" s="11" t="s">
        <v>82</v>
      </c>
      <c r="AW175" s="11" t="s">
        <v>31</v>
      </c>
      <c r="AX175" s="11" t="s">
        <v>76</v>
      </c>
      <c r="AY175" s="153" t="s">
        <v>156</v>
      </c>
    </row>
    <row r="176" spans="2:65" s="12" customFormat="1">
      <c r="B176" s="158"/>
      <c r="D176" s="152" t="s">
        <v>160</v>
      </c>
      <c r="E176" s="159" t="s">
        <v>1</v>
      </c>
      <c r="F176" s="160" t="s">
        <v>3780</v>
      </c>
      <c r="H176" s="161">
        <v>4</v>
      </c>
      <c r="I176" s="162"/>
      <c r="L176" s="158"/>
      <c r="M176" s="163"/>
      <c r="T176" s="164"/>
      <c r="AT176" s="159" t="s">
        <v>160</v>
      </c>
      <c r="AU176" s="159" t="s">
        <v>89</v>
      </c>
      <c r="AV176" s="12" t="s">
        <v>89</v>
      </c>
      <c r="AW176" s="12" t="s">
        <v>31</v>
      </c>
      <c r="AX176" s="12" t="s">
        <v>76</v>
      </c>
      <c r="AY176" s="159" t="s">
        <v>156</v>
      </c>
    </row>
    <row r="177" spans="2:65" s="15" customFormat="1">
      <c r="B177" s="193"/>
      <c r="D177" s="152" t="s">
        <v>160</v>
      </c>
      <c r="E177" s="194" t="s">
        <v>1</v>
      </c>
      <c r="F177" s="195" t="s">
        <v>278</v>
      </c>
      <c r="H177" s="196">
        <v>4</v>
      </c>
      <c r="I177" s="197"/>
      <c r="L177" s="193"/>
      <c r="M177" s="198"/>
      <c r="T177" s="199"/>
      <c r="AT177" s="194" t="s">
        <v>160</v>
      </c>
      <c r="AU177" s="194" t="s">
        <v>89</v>
      </c>
      <c r="AV177" s="15" t="s">
        <v>163</v>
      </c>
      <c r="AW177" s="15" t="s">
        <v>31</v>
      </c>
      <c r="AX177" s="15" t="s">
        <v>76</v>
      </c>
      <c r="AY177" s="194" t="s">
        <v>156</v>
      </c>
    </row>
    <row r="178" spans="2:65" s="11" customFormat="1">
      <c r="B178" s="151"/>
      <c r="D178" s="152" t="s">
        <v>160</v>
      </c>
      <c r="E178" s="153" t="s">
        <v>1</v>
      </c>
      <c r="F178" s="154" t="s">
        <v>3781</v>
      </c>
      <c r="H178" s="153" t="s">
        <v>1</v>
      </c>
      <c r="I178" s="155"/>
      <c r="L178" s="151"/>
      <c r="M178" s="156"/>
      <c r="T178" s="157"/>
      <c r="AT178" s="153" t="s">
        <v>160</v>
      </c>
      <c r="AU178" s="153" t="s">
        <v>89</v>
      </c>
      <c r="AV178" s="11" t="s">
        <v>82</v>
      </c>
      <c r="AW178" s="11" t="s">
        <v>31</v>
      </c>
      <c r="AX178" s="11" t="s">
        <v>76</v>
      </c>
      <c r="AY178" s="153" t="s">
        <v>156</v>
      </c>
    </row>
    <row r="179" spans="2:65" s="12" customFormat="1">
      <c r="B179" s="158"/>
      <c r="D179" s="152" t="s">
        <v>160</v>
      </c>
      <c r="E179" s="159" t="s">
        <v>1</v>
      </c>
      <c r="F179" s="160" t="s">
        <v>82</v>
      </c>
      <c r="H179" s="161">
        <v>1</v>
      </c>
      <c r="I179" s="162"/>
      <c r="L179" s="158"/>
      <c r="M179" s="163"/>
      <c r="T179" s="164"/>
      <c r="AT179" s="159" t="s">
        <v>160</v>
      </c>
      <c r="AU179" s="159" t="s">
        <v>89</v>
      </c>
      <c r="AV179" s="12" t="s">
        <v>89</v>
      </c>
      <c r="AW179" s="12" t="s">
        <v>31</v>
      </c>
      <c r="AX179" s="12" t="s">
        <v>76</v>
      </c>
      <c r="AY179" s="159" t="s">
        <v>156</v>
      </c>
    </row>
    <row r="180" spans="2:65" s="15" customFormat="1">
      <c r="B180" s="193"/>
      <c r="D180" s="152" t="s">
        <v>160</v>
      </c>
      <c r="E180" s="194" t="s">
        <v>1</v>
      </c>
      <c r="F180" s="195" t="s">
        <v>278</v>
      </c>
      <c r="H180" s="196">
        <v>1</v>
      </c>
      <c r="I180" s="197"/>
      <c r="L180" s="193"/>
      <c r="M180" s="198"/>
      <c r="T180" s="199"/>
      <c r="AT180" s="194" t="s">
        <v>160</v>
      </c>
      <c r="AU180" s="194" t="s">
        <v>89</v>
      </c>
      <c r="AV180" s="15" t="s">
        <v>163</v>
      </c>
      <c r="AW180" s="15" t="s">
        <v>31</v>
      </c>
      <c r="AX180" s="15" t="s">
        <v>76</v>
      </c>
      <c r="AY180" s="194" t="s">
        <v>156</v>
      </c>
    </row>
    <row r="181" spans="2:65" s="13" customFormat="1">
      <c r="B181" s="165"/>
      <c r="D181" s="152" t="s">
        <v>160</v>
      </c>
      <c r="E181" s="166" t="s">
        <v>1</v>
      </c>
      <c r="F181" s="167" t="s">
        <v>161</v>
      </c>
      <c r="H181" s="168">
        <v>6</v>
      </c>
      <c r="I181" s="169"/>
      <c r="L181" s="165"/>
      <c r="M181" s="170"/>
      <c r="T181" s="171"/>
      <c r="AT181" s="166" t="s">
        <v>160</v>
      </c>
      <c r="AU181" s="166" t="s">
        <v>89</v>
      </c>
      <c r="AV181" s="13" t="s">
        <v>155</v>
      </c>
      <c r="AW181" s="13" t="s">
        <v>31</v>
      </c>
      <c r="AX181" s="13" t="s">
        <v>82</v>
      </c>
      <c r="AY181" s="166" t="s">
        <v>156</v>
      </c>
    </row>
    <row r="182" spans="2:65" s="10" customFormat="1" ht="22.9" customHeight="1">
      <c r="B182" s="126"/>
      <c r="D182" s="127" t="s">
        <v>75</v>
      </c>
      <c r="E182" s="191" t="s">
        <v>174</v>
      </c>
      <c r="F182" s="191" t="s">
        <v>305</v>
      </c>
      <c r="I182" s="129"/>
      <c r="J182" s="192">
        <v>0</v>
      </c>
      <c r="L182" s="126"/>
      <c r="M182" s="131"/>
      <c r="P182" s="132">
        <f>SUM(P183:P187)</f>
        <v>0</v>
      </c>
      <c r="R182" s="132">
        <f>SUM(R183:R187)</f>
        <v>1.7560000000000002E-3</v>
      </c>
      <c r="T182" s="133">
        <f>SUM(T183:T187)</f>
        <v>0</v>
      </c>
      <c r="AR182" s="127" t="s">
        <v>82</v>
      </c>
      <c r="AT182" s="134" t="s">
        <v>75</v>
      </c>
      <c r="AU182" s="134" t="s">
        <v>82</v>
      </c>
      <c r="AY182" s="127" t="s">
        <v>156</v>
      </c>
      <c r="BK182" s="135">
        <f>SUM(BK183:BK187)</f>
        <v>0</v>
      </c>
    </row>
    <row r="183" spans="2:65" s="1" customFormat="1" ht="21.75" customHeight="1">
      <c r="B183" s="136"/>
      <c r="C183" s="137" t="s">
        <v>171</v>
      </c>
      <c r="D183" s="137" t="s">
        <v>157</v>
      </c>
      <c r="E183" s="138" t="s">
        <v>3782</v>
      </c>
      <c r="F183" s="139" t="s">
        <v>3783</v>
      </c>
      <c r="G183" s="140" t="s">
        <v>333</v>
      </c>
      <c r="H183" s="141">
        <v>4</v>
      </c>
      <c r="I183" s="142"/>
      <c r="J183" s="143">
        <v>0</v>
      </c>
      <c r="K183" s="144"/>
      <c r="L183" s="32"/>
      <c r="M183" s="145" t="s">
        <v>1</v>
      </c>
      <c r="N183" s="146" t="s">
        <v>42</v>
      </c>
      <c r="P183" s="147">
        <f>O183*H183</f>
        <v>0</v>
      </c>
      <c r="Q183" s="147">
        <v>3.8999999999999999E-5</v>
      </c>
      <c r="R183" s="147">
        <f>Q183*H183</f>
        <v>1.56E-4</v>
      </c>
      <c r="S183" s="147">
        <v>0</v>
      </c>
      <c r="T183" s="148">
        <f>S183*H183</f>
        <v>0</v>
      </c>
      <c r="AR183" s="149" t="s">
        <v>155</v>
      </c>
      <c r="AT183" s="149" t="s">
        <v>157</v>
      </c>
      <c r="AU183" s="149" t="s">
        <v>89</v>
      </c>
      <c r="AY183" s="17" t="s">
        <v>156</v>
      </c>
      <c r="BE183" s="150">
        <f>IF(N183="základná",J183,0)</f>
        <v>0</v>
      </c>
      <c r="BF183" s="150">
        <f>IF(N183="znížená",J183,0)</f>
        <v>0</v>
      </c>
      <c r="BG183" s="150">
        <f>IF(N183="zákl. prenesená",J183,0)</f>
        <v>0</v>
      </c>
      <c r="BH183" s="150">
        <f>IF(N183="zníž. prenesená",J183,0)</f>
        <v>0</v>
      </c>
      <c r="BI183" s="150">
        <f>IF(N183="nulová",J183,0)</f>
        <v>0</v>
      </c>
      <c r="BJ183" s="17" t="s">
        <v>89</v>
      </c>
      <c r="BK183" s="150">
        <f>ROUND(I183*H183,2)</f>
        <v>0</v>
      </c>
      <c r="BL183" s="17" t="s">
        <v>155</v>
      </c>
      <c r="BM183" s="149" t="s">
        <v>3784</v>
      </c>
    </row>
    <row r="184" spans="2:65" s="11" customFormat="1">
      <c r="B184" s="151"/>
      <c r="D184" s="152" t="s">
        <v>160</v>
      </c>
      <c r="E184" s="153" t="s">
        <v>1</v>
      </c>
      <c r="F184" s="154" t="s">
        <v>3785</v>
      </c>
      <c r="H184" s="153" t="s">
        <v>1</v>
      </c>
      <c r="I184" s="155"/>
      <c r="L184" s="151"/>
      <c r="M184" s="156"/>
      <c r="T184" s="157"/>
      <c r="AT184" s="153" t="s">
        <v>160</v>
      </c>
      <c r="AU184" s="153" t="s">
        <v>89</v>
      </c>
      <c r="AV184" s="11" t="s">
        <v>82</v>
      </c>
      <c r="AW184" s="11" t="s">
        <v>31</v>
      </c>
      <c r="AX184" s="11" t="s">
        <v>76</v>
      </c>
      <c r="AY184" s="153" t="s">
        <v>156</v>
      </c>
    </row>
    <row r="185" spans="2:65" s="12" customFormat="1">
      <c r="B185" s="158"/>
      <c r="D185" s="152" t="s">
        <v>160</v>
      </c>
      <c r="E185" s="159" t="s">
        <v>1</v>
      </c>
      <c r="F185" s="160" t="s">
        <v>3786</v>
      </c>
      <c r="H185" s="161">
        <v>4</v>
      </c>
      <c r="I185" s="162"/>
      <c r="L185" s="158"/>
      <c r="M185" s="163"/>
      <c r="T185" s="164"/>
      <c r="AT185" s="159" t="s">
        <v>160</v>
      </c>
      <c r="AU185" s="159" t="s">
        <v>89</v>
      </c>
      <c r="AV185" s="12" t="s">
        <v>89</v>
      </c>
      <c r="AW185" s="12" t="s">
        <v>31</v>
      </c>
      <c r="AX185" s="12" t="s">
        <v>76</v>
      </c>
      <c r="AY185" s="159" t="s">
        <v>156</v>
      </c>
    </row>
    <row r="186" spans="2:65" s="13" customFormat="1">
      <c r="B186" s="165"/>
      <c r="D186" s="152" t="s">
        <v>160</v>
      </c>
      <c r="E186" s="166" t="s">
        <v>1</v>
      </c>
      <c r="F186" s="167" t="s">
        <v>161</v>
      </c>
      <c r="H186" s="168">
        <v>4</v>
      </c>
      <c r="I186" s="169"/>
      <c r="L186" s="165"/>
      <c r="M186" s="170"/>
      <c r="T186" s="171"/>
      <c r="AT186" s="166" t="s">
        <v>160</v>
      </c>
      <c r="AU186" s="166" t="s">
        <v>89</v>
      </c>
      <c r="AV186" s="13" t="s">
        <v>155</v>
      </c>
      <c r="AW186" s="13" t="s">
        <v>31</v>
      </c>
      <c r="AX186" s="13" t="s">
        <v>82</v>
      </c>
      <c r="AY186" s="166" t="s">
        <v>156</v>
      </c>
    </row>
    <row r="187" spans="2:65" s="1" customFormat="1" ht="33" customHeight="1">
      <c r="B187" s="136"/>
      <c r="C187" s="180" t="s">
        <v>173</v>
      </c>
      <c r="D187" s="180" t="s">
        <v>263</v>
      </c>
      <c r="E187" s="181" t="s">
        <v>3787</v>
      </c>
      <c r="F187" s="182" t="s">
        <v>3788</v>
      </c>
      <c r="G187" s="183" t="s">
        <v>333</v>
      </c>
      <c r="H187" s="184">
        <v>4</v>
      </c>
      <c r="I187" s="185"/>
      <c r="J187" s="186">
        <v>0</v>
      </c>
      <c r="K187" s="187"/>
      <c r="L187" s="188"/>
      <c r="M187" s="189" t="s">
        <v>1</v>
      </c>
      <c r="N187" s="190" t="s">
        <v>42</v>
      </c>
      <c r="P187" s="147">
        <f>O187*H187</f>
        <v>0</v>
      </c>
      <c r="Q187" s="147">
        <v>4.0000000000000002E-4</v>
      </c>
      <c r="R187" s="147">
        <f>Q187*H187</f>
        <v>1.6000000000000001E-3</v>
      </c>
      <c r="S187" s="147">
        <v>0</v>
      </c>
      <c r="T187" s="148">
        <f>S187*H187</f>
        <v>0</v>
      </c>
      <c r="AR187" s="149" t="s">
        <v>173</v>
      </c>
      <c r="AT187" s="149" t="s">
        <v>263</v>
      </c>
      <c r="AU187" s="149" t="s">
        <v>89</v>
      </c>
      <c r="AY187" s="17" t="s">
        <v>156</v>
      </c>
      <c r="BE187" s="150">
        <f>IF(N187="základná",J187,0)</f>
        <v>0</v>
      </c>
      <c r="BF187" s="150">
        <f>IF(N187="znížená",J187,0)</f>
        <v>0</v>
      </c>
      <c r="BG187" s="150">
        <f>IF(N187="zákl. prenesená",J187,0)</f>
        <v>0</v>
      </c>
      <c r="BH187" s="150">
        <f>IF(N187="zníž. prenesená",J187,0)</f>
        <v>0</v>
      </c>
      <c r="BI187" s="150">
        <f>IF(N187="nulová",J187,0)</f>
        <v>0</v>
      </c>
      <c r="BJ187" s="17" t="s">
        <v>89</v>
      </c>
      <c r="BK187" s="150">
        <f>ROUND(I187*H187,2)</f>
        <v>0</v>
      </c>
      <c r="BL187" s="17" t="s">
        <v>155</v>
      </c>
      <c r="BM187" s="149" t="s">
        <v>3789</v>
      </c>
    </row>
    <row r="188" spans="2:65" s="10" customFormat="1" ht="22.9" customHeight="1">
      <c r="B188" s="126"/>
      <c r="D188" s="127" t="s">
        <v>75</v>
      </c>
      <c r="E188" s="191" t="s">
        <v>1454</v>
      </c>
      <c r="F188" s="191" t="s">
        <v>1512</v>
      </c>
      <c r="I188" s="129"/>
      <c r="J188" s="192">
        <v>0</v>
      </c>
      <c r="L188" s="126"/>
      <c r="M188" s="131"/>
      <c r="P188" s="132">
        <f>P189</f>
        <v>0</v>
      </c>
      <c r="R188" s="132">
        <f>R189</f>
        <v>0</v>
      </c>
      <c r="T188" s="133">
        <f>T189</f>
        <v>0</v>
      </c>
      <c r="AR188" s="127" t="s">
        <v>82</v>
      </c>
      <c r="AT188" s="134" t="s">
        <v>75</v>
      </c>
      <c r="AU188" s="134" t="s">
        <v>82</v>
      </c>
      <c r="AY188" s="127" t="s">
        <v>156</v>
      </c>
      <c r="BK188" s="135">
        <f>BK189</f>
        <v>0</v>
      </c>
    </row>
    <row r="189" spans="2:65" s="1" customFormat="1" ht="24.2" customHeight="1">
      <c r="B189" s="136"/>
      <c r="C189" s="137" t="s">
        <v>174</v>
      </c>
      <c r="D189" s="137" t="s">
        <v>157</v>
      </c>
      <c r="E189" s="138" t="s">
        <v>1514</v>
      </c>
      <c r="F189" s="139" t="s">
        <v>1515</v>
      </c>
      <c r="G189" s="140" t="s">
        <v>296</v>
      </c>
      <c r="H189" s="141">
        <v>3.5960000000000001</v>
      </c>
      <c r="I189" s="142"/>
      <c r="J189" s="143">
        <v>0</v>
      </c>
      <c r="K189" s="144"/>
      <c r="L189" s="32"/>
      <c r="M189" s="145" t="s">
        <v>1</v>
      </c>
      <c r="N189" s="146" t="s">
        <v>42</v>
      </c>
      <c r="P189" s="147">
        <f>O189*H189</f>
        <v>0</v>
      </c>
      <c r="Q189" s="147">
        <v>0</v>
      </c>
      <c r="R189" s="147">
        <f>Q189*H189</f>
        <v>0</v>
      </c>
      <c r="S189" s="147">
        <v>0</v>
      </c>
      <c r="T189" s="148">
        <f>S189*H189</f>
        <v>0</v>
      </c>
      <c r="AR189" s="149" t="s">
        <v>155</v>
      </c>
      <c r="AT189" s="149" t="s">
        <v>157</v>
      </c>
      <c r="AU189" s="149" t="s">
        <v>89</v>
      </c>
      <c r="AY189" s="17" t="s">
        <v>156</v>
      </c>
      <c r="BE189" s="150">
        <f>IF(N189="základná",J189,0)</f>
        <v>0</v>
      </c>
      <c r="BF189" s="150">
        <f>IF(N189="znížená",J189,0)</f>
        <v>0</v>
      </c>
      <c r="BG189" s="150">
        <f>IF(N189="zákl. prenesená",J189,0)</f>
        <v>0</v>
      </c>
      <c r="BH189" s="150">
        <f>IF(N189="zníž. prenesená",J189,0)</f>
        <v>0</v>
      </c>
      <c r="BI189" s="150">
        <f>IF(N189="nulová",J189,0)</f>
        <v>0</v>
      </c>
      <c r="BJ189" s="17" t="s">
        <v>89</v>
      </c>
      <c r="BK189" s="150">
        <f>ROUND(I189*H189,2)</f>
        <v>0</v>
      </c>
      <c r="BL189" s="17" t="s">
        <v>155</v>
      </c>
      <c r="BM189" s="149" t="s">
        <v>3790</v>
      </c>
    </row>
    <row r="190" spans="2:65" s="10" customFormat="1" ht="25.9" customHeight="1">
      <c r="B190" s="126"/>
      <c r="D190" s="127" t="s">
        <v>75</v>
      </c>
      <c r="E190" s="128" t="s">
        <v>1517</v>
      </c>
      <c r="F190" s="128" t="s">
        <v>1518</v>
      </c>
      <c r="I190" s="129"/>
      <c r="J190" s="130">
        <v>0</v>
      </c>
      <c r="L190" s="126"/>
      <c r="M190" s="131"/>
      <c r="P190" s="132">
        <f>P191+P226+P235+P440+P569+P582+P671+P689+P728+P742</f>
        <v>0</v>
      </c>
      <c r="R190" s="132">
        <f>R191+R226+R235+R440+R569+R582+R671+R689+R728+R742</f>
        <v>7.2560387231999997</v>
      </c>
      <c r="T190" s="133">
        <f>T191+T226+T235+T440+T569+T582+T671+T689+T728+T742</f>
        <v>0</v>
      </c>
      <c r="AR190" s="127" t="s">
        <v>89</v>
      </c>
      <c r="AT190" s="134" t="s">
        <v>75</v>
      </c>
      <c r="AU190" s="134" t="s">
        <v>76</v>
      </c>
      <c r="AY190" s="127" t="s">
        <v>156</v>
      </c>
      <c r="BK190" s="135">
        <f>BK191+BK226+BK235+BK440+BK569+BK582+BK671+BK689+BK728+BK742</f>
        <v>0</v>
      </c>
    </row>
    <row r="191" spans="2:65" s="10" customFormat="1" ht="22.9" customHeight="1">
      <c r="B191" s="126"/>
      <c r="D191" s="127" t="s">
        <v>75</v>
      </c>
      <c r="E191" s="191" t="s">
        <v>1519</v>
      </c>
      <c r="F191" s="191" t="s">
        <v>1520</v>
      </c>
      <c r="I191" s="129"/>
      <c r="J191" s="192">
        <v>0</v>
      </c>
      <c r="L191" s="126"/>
      <c r="M191" s="131"/>
      <c r="P191" s="132">
        <f>SUM(P192:P225)</f>
        <v>0</v>
      </c>
      <c r="R191" s="132">
        <f>SUM(R192:R225)</f>
        <v>0.41750000000000004</v>
      </c>
      <c r="T191" s="133">
        <f>SUM(T192:T225)</f>
        <v>0</v>
      </c>
      <c r="AR191" s="127" t="s">
        <v>89</v>
      </c>
      <c r="AT191" s="134" t="s">
        <v>75</v>
      </c>
      <c r="AU191" s="134" t="s">
        <v>82</v>
      </c>
      <c r="AY191" s="127" t="s">
        <v>156</v>
      </c>
      <c r="BK191" s="135">
        <f>SUM(BK192:BK225)</f>
        <v>0</v>
      </c>
    </row>
    <row r="192" spans="2:65" s="1" customFormat="1" ht="24.2" customHeight="1">
      <c r="B192" s="136"/>
      <c r="C192" s="137" t="s">
        <v>175</v>
      </c>
      <c r="D192" s="137" t="s">
        <v>157</v>
      </c>
      <c r="E192" s="138" t="s">
        <v>3791</v>
      </c>
      <c r="F192" s="139" t="s">
        <v>3792</v>
      </c>
      <c r="G192" s="140" t="s">
        <v>333</v>
      </c>
      <c r="H192" s="141">
        <v>6</v>
      </c>
      <c r="I192" s="142"/>
      <c r="J192" s="143">
        <v>0</v>
      </c>
      <c r="K192" s="144"/>
      <c r="L192" s="32"/>
      <c r="M192" s="145" t="s">
        <v>1</v>
      </c>
      <c r="N192" s="146" t="s">
        <v>42</v>
      </c>
      <c r="P192" s="147">
        <f>O192*H192</f>
        <v>0</v>
      </c>
      <c r="Q192" s="147">
        <v>8.1999999999999998E-4</v>
      </c>
      <c r="R192" s="147">
        <f>Q192*H192</f>
        <v>4.9199999999999999E-3</v>
      </c>
      <c r="S192" s="147">
        <v>0</v>
      </c>
      <c r="T192" s="148">
        <f>S192*H192</f>
        <v>0</v>
      </c>
      <c r="AR192" s="149" t="s">
        <v>403</v>
      </c>
      <c r="AT192" s="149" t="s">
        <v>157</v>
      </c>
      <c r="AU192" s="149" t="s">
        <v>89</v>
      </c>
      <c r="AY192" s="17" t="s">
        <v>156</v>
      </c>
      <c r="BE192" s="150">
        <f>IF(N192="základná",J192,0)</f>
        <v>0</v>
      </c>
      <c r="BF192" s="150">
        <f>IF(N192="znížená",J192,0)</f>
        <v>0</v>
      </c>
      <c r="BG192" s="150">
        <f>IF(N192="zákl. prenesená",J192,0)</f>
        <v>0</v>
      </c>
      <c r="BH192" s="150">
        <f>IF(N192="zníž. prenesená",J192,0)</f>
        <v>0</v>
      </c>
      <c r="BI192" s="150">
        <f>IF(N192="nulová",J192,0)</f>
        <v>0</v>
      </c>
      <c r="BJ192" s="17" t="s">
        <v>89</v>
      </c>
      <c r="BK192" s="150">
        <f>ROUND(I192*H192,2)</f>
        <v>0</v>
      </c>
      <c r="BL192" s="17" t="s">
        <v>403</v>
      </c>
      <c r="BM192" s="149" t="s">
        <v>3793</v>
      </c>
    </row>
    <row r="193" spans="2:65" s="11" customFormat="1">
      <c r="B193" s="151"/>
      <c r="D193" s="152" t="s">
        <v>160</v>
      </c>
      <c r="E193" s="153" t="s">
        <v>1</v>
      </c>
      <c r="F193" s="154" t="s">
        <v>3794</v>
      </c>
      <c r="H193" s="153" t="s">
        <v>1</v>
      </c>
      <c r="I193" s="155"/>
      <c r="L193" s="151"/>
      <c r="M193" s="156"/>
      <c r="T193" s="157"/>
      <c r="AT193" s="153" t="s">
        <v>160</v>
      </c>
      <c r="AU193" s="153" t="s">
        <v>89</v>
      </c>
      <c r="AV193" s="11" t="s">
        <v>82</v>
      </c>
      <c r="AW193" s="11" t="s">
        <v>31</v>
      </c>
      <c r="AX193" s="11" t="s">
        <v>76</v>
      </c>
      <c r="AY193" s="153" t="s">
        <v>156</v>
      </c>
    </row>
    <row r="194" spans="2:65" s="12" customFormat="1">
      <c r="B194" s="158"/>
      <c r="D194" s="152" t="s">
        <v>160</v>
      </c>
      <c r="E194" s="159" t="s">
        <v>1</v>
      </c>
      <c r="F194" s="160" t="s">
        <v>3795</v>
      </c>
      <c r="H194" s="161">
        <v>3</v>
      </c>
      <c r="I194" s="162"/>
      <c r="L194" s="158"/>
      <c r="M194" s="163"/>
      <c r="T194" s="164"/>
      <c r="AT194" s="159" t="s">
        <v>160</v>
      </c>
      <c r="AU194" s="159" t="s">
        <v>89</v>
      </c>
      <c r="AV194" s="12" t="s">
        <v>89</v>
      </c>
      <c r="AW194" s="12" t="s">
        <v>31</v>
      </c>
      <c r="AX194" s="12" t="s">
        <v>76</v>
      </c>
      <c r="AY194" s="159" t="s">
        <v>156</v>
      </c>
    </row>
    <row r="195" spans="2:65" s="12" customFormat="1">
      <c r="B195" s="158"/>
      <c r="D195" s="152" t="s">
        <v>160</v>
      </c>
      <c r="E195" s="159" t="s">
        <v>1</v>
      </c>
      <c r="F195" s="160" t="s">
        <v>3796</v>
      </c>
      <c r="H195" s="161">
        <v>3</v>
      </c>
      <c r="I195" s="162"/>
      <c r="L195" s="158"/>
      <c r="M195" s="163"/>
      <c r="T195" s="164"/>
      <c r="AT195" s="159" t="s">
        <v>160</v>
      </c>
      <c r="AU195" s="159" t="s">
        <v>89</v>
      </c>
      <c r="AV195" s="12" t="s">
        <v>89</v>
      </c>
      <c r="AW195" s="12" t="s">
        <v>31</v>
      </c>
      <c r="AX195" s="12" t="s">
        <v>76</v>
      </c>
      <c r="AY195" s="159" t="s">
        <v>156</v>
      </c>
    </row>
    <row r="196" spans="2:65" s="15" customFormat="1">
      <c r="B196" s="193"/>
      <c r="D196" s="152" t="s">
        <v>160</v>
      </c>
      <c r="E196" s="194" t="s">
        <v>1</v>
      </c>
      <c r="F196" s="195" t="s">
        <v>278</v>
      </c>
      <c r="H196" s="196">
        <v>6</v>
      </c>
      <c r="I196" s="197"/>
      <c r="L196" s="193"/>
      <c r="M196" s="198"/>
      <c r="T196" s="199"/>
      <c r="AT196" s="194" t="s">
        <v>160</v>
      </c>
      <c r="AU196" s="194" t="s">
        <v>89</v>
      </c>
      <c r="AV196" s="15" t="s">
        <v>163</v>
      </c>
      <c r="AW196" s="15" t="s">
        <v>31</v>
      </c>
      <c r="AX196" s="15" t="s">
        <v>76</v>
      </c>
      <c r="AY196" s="194" t="s">
        <v>156</v>
      </c>
    </row>
    <row r="197" spans="2:65" s="13" customFormat="1">
      <c r="B197" s="165"/>
      <c r="D197" s="152" t="s">
        <v>160</v>
      </c>
      <c r="E197" s="166" t="s">
        <v>1</v>
      </c>
      <c r="F197" s="167" t="s">
        <v>161</v>
      </c>
      <c r="H197" s="168">
        <v>6</v>
      </c>
      <c r="I197" s="169"/>
      <c r="L197" s="165"/>
      <c r="M197" s="170"/>
      <c r="T197" s="171"/>
      <c r="AT197" s="166" t="s">
        <v>160</v>
      </c>
      <c r="AU197" s="166" t="s">
        <v>89</v>
      </c>
      <c r="AV197" s="13" t="s">
        <v>155</v>
      </c>
      <c r="AW197" s="13" t="s">
        <v>31</v>
      </c>
      <c r="AX197" s="13" t="s">
        <v>82</v>
      </c>
      <c r="AY197" s="166" t="s">
        <v>156</v>
      </c>
    </row>
    <row r="198" spans="2:65" s="1" customFormat="1" ht="33" customHeight="1">
      <c r="B198" s="136"/>
      <c r="C198" s="180" t="s">
        <v>330</v>
      </c>
      <c r="D198" s="180" t="s">
        <v>263</v>
      </c>
      <c r="E198" s="181" t="s">
        <v>3797</v>
      </c>
      <c r="F198" s="182" t="s">
        <v>3798</v>
      </c>
      <c r="G198" s="183" t="s">
        <v>333</v>
      </c>
      <c r="H198" s="184">
        <v>6</v>
      </c>
      <c r="I198" s="185"/>
      <c r="J198" s="186">
        <v>0</v>
      </c>
      <c r="K198" s="187"/>
      <c r="L198" s="188"/>
      <c r="M198" s="189" t="s">
        <v>1</v>
      </c>
      <c r="N198" s="190" t="s">
        <v>42</v>
      </c>
      <c r="P198" s="147">
        <f>O198*H198</f>
        <v>0</v>
      </c>
      <c r="Q198" s="147">
        <v>4.0930000000000001E-2</v>
      </c>
      <c r="R198" s="147">
        <f>Q198*H198</f>
        <v>0.24558000000000002</v>
      </c>
      <c r="S198" s="147">
        <v>0</v>
      </c>
      <c r="T198" s="148">
        <f>S198*H198</f>
        <v>0</v>
      </c>
      <c r="AR198" s="149" t="s">
        <v>664</v>
      </c>
      <c r="AT198" s="149" t="s">
        <v>263</v>
      </c>
      <c r="AU198" s="149" t="s">
        <v>89</v>
      </c>
      <c r="AY198" s="17" t="s">
        <v>156</v>
      </c>
      <c r="BE198" s="150">
        <f>IF(N198="základná",J198,0)</f>
        <v>0</v>
      </c>
      <c r="BF198" s="150">
        <f>IF(N198="znížená",J198,0)</f>
        <v>0</v>
      </c>
      <c r="BG198" s="150">
        <f>IF(N198="zákl. prenesená",J198,0)</f>
        <v>0</v>
      </c>
      <c r="BH198" s="150">
        <f>IF(N198="zníž. prenesená",J198,0)</f>
        <v>0</v>
      </c>
      <c r="BI198" s="150">
        <f>IF(N198="nulová",J198,0)</f>
        <v>0</v>
      </c>
      <c r="BJ198" s="17" t="s">
        <v>89</v>
      </c>
      <c r="BK198" s="150">
        <f>ROUND(I198*H198,2)</f>
        <v>0</v>
      </c>
      <c r="BL198" s="17" t="s">
        <v>403</v>
      </c>
      <c r="BM198" s="149" t="s">
        <v>3799</v>
      </c>
    </row>
    <row r="199" spans="2:65" s="11" customFormat="1">
      <c r="B199" s="151"/>
      <c r="D199" s="152" t="s">
        <v>160</v>
      </c>
      <c r="E199" s="153" t="s">
        <v>1</v>
      </c>
      <c r="F199" s="154" t="s">
        <v>3794</v>
      </c>
      <c r="H199" s="153" t="s">
        <v>1</v>
      </c>
      <c r="I199" s="155"/>
      <c r="L199" s="151"/>
      <c r="M199" s="156"/>
      <c r="T199" s="157"/>
      <c r="AT199" s="153" t="s">
        <v>160</v>
      </c>
      <c r="AU199" s="153" t="s">
        <v>89</v>
      </c>
      <c r="AV199" s="11" t="s">
        <v>82</v>
      </c>
      <c r="AW199" s="11" t="s">
        <v>31</v>
      </c>
      <c r="AX199" s="11" t="s">
        <v>76</v>
      </c>
      <c r="AY199" s="153" t="s">
        <v>156</v>
      </c>
    </row>
    <row r="200" spans="2:65" s="12" customFormat="1">
      <c r="B200" s="158"/>
      <c r="D200" s="152" t="s">
        <v>160</v>
      </c>
      <c r="E200" s="159" t="s">
        <v>1</v>
      </c>
      <c r="F200" s="160" t="s">
        <v>3795</v>
      </c>
      <c r="H200" s="161">
        <v>3</v>
      </c>
      <c r="I200" s="162"/>
      <c r="L200" s="158"/>
      <c r="M200" s="163"/>
      <c r="T200" s="164"/>
      <c r="AT200" s="159" t="s">
        <v>160</v>
      </c>
      <c r="AU200" s="159" t="s">
        <v>89</v>
      </c>
      <c r="AV200" s="12" t="s">
        <v>89</v>
      </c>
      <c r="AW200" s="12" t="s">
        <v>31</v>
      </c>
      <c r="AX200" s="12" t="s">
        <v>76</v>
      </c>
      <c r="AY200" s="159" t="s">
        <v>156</v>
      </c>
    </row>
    <row r="201" spans="2:65" s="12" customFormat="1">
      <c r="B201" s="158"/>
      <c r="D201" s="152" t="s">
        <v>160</v>
      </c>
      <c r="E201" s="159" t="s">
        <v>1</v>
      </c>
      <c r="F201" s="160" t="s">
        <v>3796</v>
      </c>
      <c r="H201" s="161">
        <v>3</v>
      </c>
      <c r="I201" s="162"/>
      <c r="L201" s="158"/>
      <c r="M201" s="163"/>
      <c r="T201" s="164"/>
      <c r="AT201" s="159" t="s">
        <v>160</v>
      </c>
      <c r="AU201" s="159" t="s">
        <v>89</v>
      </c>
      <c r="AV201" s="12" t="s">
        <v>89</v>
      </c>
      <c r="AW201" s="12" t="s">
        <v>31</v>
      </c>
      <c r="AX201" s="12" t="s">
        <v>76</v>
      </c>
      <c r="AY201" s="159" t="s">
        <v>156</v>
      </c>
    </row>
    <row r="202" spans="2:65" s="15" customFormat="1">
      <c r="B202" s="193"/>
      <c r="D202" s="152" t="s">
        <v>160</v>
      </c>
      <c r="E202" s="194" t="s">
        <v>1</v>
      </c>
      <c r="F202" s="195" t="s">
        <v>278</v>
      </c>
      <c r="H202" s="196">
        <v>6</v>
      </c>
      <c r="I202" s="197"/>
      <c r="L202" s="193"/>
      <c r="M202" s="198"/>
      <c r="T202" s="199"/>
      <c r="AT202" s="194" t="s">
        <v>160</v>
      </c>
      <c r="AU202" s="194" t="s">
        <v>89</v>
      </c>
      <c r="AV202" s="15" t="s">
        <v>163</v>
      </c>
      <c r="AW202" s="15" t="s">
        <v>31</v>
      </c>
      <c r="AX202" s="15" t="s">
        <v>76</v>
      </c>
      <c r="AY202" s="194" t="s">
        <v>156</v>
      </c>
    </row>
    <row r="203" spans="2:65" s="13" customFormat="1">
      <c r="B203" s="165"/>
      <c r="D203" s="152" t="s">
        <v>160</v>
      </c>
      <c r="E203" s="166" t="s">
        <v>1</v>
      </c>
      <c r="F203" s="167" t="s">
        <v>161</v>
      </c>
      <c r="H203" s="168">
        <v>6</v>
      </c>
      <c r="I203" s="169"/>
      <c r="L203" s="165"/>
      <c r="M203" s="170"/>
      <c r="T203" s="171"/>
      <c r="AT203" s="166" t="s">
        <v>160</v>
      </c>
      <c r="AU203" s="166" t="s">
        <v>89</v>
      </c>
      <c r="AV203" s="13" t="s">
        <v>155</v>
      </c>
      <c r="AW203" s="13" t="s">
        <v>31</v>
      </c>
      <c r="AX203" s="13" t="s">
        <v>82</v>
      </c>
      <c r="AY203" s="166" t="s">
        <v>156</v>
      </c>
    </row>
    <row r="204" spans="2:65" s="1" customFormat="1" ht="24.2" customHeight="1">
      <c r="B204" s="136"/>
      <c r="C204" s="137" t="s">
        <v>172</v>
      </c>
      <c r="D204" s="137" t="s">
        <v>157</v>
      </c>
      <c r="E204" s="138" t="s">
        <v>3800</v>
      </c>
      <c r="F204" s="139" t="s">
        <v>3801</v>
      </c>
      <c r="G204" s="140" t="s">
        <v>333</v>
      </c>
      <c r="H204" s="141">
        <v>1</v>
      </c>
      <c r="I204" s="142"/>
      <c r="J204" s="143">
        <v>0</v>
      </c>
      <c r="K204" s="144"/>
      <c r="L204" s="32"/>
      <c r="M204" s="145" t="s">
        <v>1</v>
      </c>
      <c r="N204" s="146" t="s">
        <v>42</v>
      </c>
      <c r="P204" s="147">
        <f>O204*H204</f>
        <v>0</v>
      </c>
      <c r="Q204" s="147">
        <v>8.1999999999999998E-4</v>
      </c>
      <c r="R204" s="147">
        <f>Q204*H204</f>
        <v>8.1999999999999998E-4</v>
      </c>
      <c r="S204" s="147">
        <v>0</v>
      </c>
      <c r="T204" s="148">
        <f>S204*H204</f>
        <v>0</v>
      </c>
      <c r="AR204" s="149" t="s">
        <v>403</v>
      </c>
      <c r="AT204" s="149" t="s">
        <v>157</v>
      </c>
      <c r="AU204" s="149" t="s">
        <v>89</v>
      </c>
      <c r="AY204" s="17" t="s">
        <v>156</v>
      </c>
      <c r="BE204" s="150">
        <f>IF(N204="základná",J204,0)</f>
        <v>0</v>
      </c>
      <c r="BF204" s="150">
        <f>IF(N204="znížená",J204,0)</f>
        <v>0</v>
      </c>
      <c r="BG204" s="150">
        <f>IF(N204="zákl. prenesená",J204,0)</f>
        <v>0</v>
      </c>
      <c r="BH204" s="150">
        <f>IF(N204="zníž. prenesená",J204,0)</f>
        <v>0</v>
      </c>
      <c r="BI204" s="150">
        <f>IF(N204="nulová",J204,0)</f>
        <v>0</v>
      </c>
      <c r="BJ204" s="17" t="s">
        <v>89</v>
      </c>
      <c r="BK204" s="150">
        <f>ROUND(I204*H204,2)</f>
        <v>0</v>
      </c>
      <c r="BL204" s="17" t="s">
        <v>403</v>
      </c>
      <c r="BM204" s="149" t="s">
        <v>3802</v>
      </c>
    </row>
    <row r="205" spans="2:65" s="11" customFormat="1">
      <c r="B205" s="151"/>
      <c r="D205" s="152" t="s">
        <v>160</v>
      </c>
      <c r="E205" s="153" t="s">
        <v>1</v>
      </c>
      <c r="F205" s="154" t="s">
        <v>3803</v>
      </c>
      <c r="H205" s="153" t="s">
        <v>1</v>
      </c>
      <c r="I205" s="155"/>
      <c r="L205" s="151"/>
      <c r="M205" s="156"/>
      <c r="T205" s="157"/>
      <c r="AT205" s="153" t="s">
        <v>160</v>
      </c>
      <c r="AU205" s="153" t="s">
        <v>89</v>
      </c>
      <c r="AV205" s="11" t="s">
        <v>82</v>
      </c>
      <c r="AW205" s="11" t="s">
        <v>31</v>
      </c>
      <c r="AX205" s="11" t="s">
        <v>76</v>
      </c>
      <c r="AY205" s="153" t="s">
        <v>156</v>
      </c>
    </row>
    <row r="206" spans="2:65" s="12" customFormat="1">
      <c r="B206" s="158"/>
      <c r="D206" s="152" t="s">
        <v>160</v>
      </c>
      <c r="E206" s="159" t="s">
        <v>1</v>
      </c>
      <c r="F206" s="160" t="s">
        <v>3804</v>
      </c>
      <c r="H206" s="161">
        <v>1</v>
      </c>
      <c r="I206" s="162"/>
      <c r="L206" s="158"/>
      <c r="M206" s="163"/>
      <c r="T206" s="164"/>
      <c r="AT206" s="159" t="s">
        <v>160</v>
      </c>
      <c r="AU206" s="159" t="s">
        <v>89</v>
      </c>
      <c r="AV206" s="12" t="s">
        <v>89</v>
      </c>
      <c r="AW206" s="12" t="s">
        <v>31</v>
      </c>
      <c r="AX206" s="12" t="s">
        <v>76</v>
      </c>
      <c r="AY206" s="159" t="s">
        <v>156</v>
      </c>
    </row>
    <row r="207" spans="2:65" s="12" customFormat="1">
      <c r="B207" s="158"/>
      <c r="D207" s="152" t="s">
        <v>160</v>
      </c>
      <c r="E207" s="159" t="s">
        <v>1</v>
      </c>
      <c r="F207" s="160" t="s">
        <v>3805</v>
      </c>
      <c r="H207" s="161">
        <v>0</v>
      </c>
      <c r="I207" s="162"/>
      <c r="L207" s="158"/>
      <c r="M207" s="163"/>
      <c r="T207" s="164"/>
      <c r="AT207" s="159" t="s">
        <v>160</v>
      </c>
      <c r="AU207" s="159" t="s">
        <v>89</v>
      </c>
      <c r="AV207" s="12" t="s">
        <v>89</v>
      </c>
      <c r="AW207" s="12" t="s">
        <v>31</v>
      </c>
      <c r="AX207" s="12" t="s">
        <v>76</v>
      </c>
      <c r="AY207" s="159" t="s">
        <v>156</v>
      </c>
    </row>
    <row r="208" spans="2:65" s="13" customFormat="1">
      <c r="B208" s="165"/>
      <c r="D208" s="152" t="s">
        <v>160</v>
      </c>
      <c r="E208" s="166" t="s">
        <v>1</v>
      </c>
      <c r="F208" s="167" t="s">
        <v>161</v>
      </c>
      <c r="H208" s="168">
        <v>1</v>
      </c>
      <c r="I208" s="169"/>
      <c r="L208" s="165"/>
      <c r="M208" s="170"/>
      <c r="T208" s="171"/>
      <c r="AT208" s="166" t="s">
        <v>160</v>
      </c>
      <c r="AU208" s="166" t="s">
        <v>89</v>
      </c>
      <c r="AV208" s="13" t="s">
        <v>155</v>
      </c>
      <c r="AW208" s="13" t="s">
        <v>31</v>
      </c>
      <c r="AX208" s="13" t="s">
        <v>82</v>
      </c>
      <c r="AY208" s="166" t="s">
        <v>156</v>
      </c>
    </row>
    <row r="209" spans="2:65" s="1" customFormat="1" ht="33" customHeight="1">
      <c r="B209" s="136"/>
      <c r="C209" s="180" t="s">
        <v>369</v>
      </c>
      <c r="D209" s="180" t="s">
        <v>263</v>
      </c>
      <c r="E209" s="181" t="s">
        <v>3806</v>
      </c>
      <c r="F209" s="182" t="s">
        <v>3807</v>
      </c>
      <c r="G209" s="183" t="s">
        <v>333</v>
      </c>
      <c r="H209" s="184">
        <v>1</v>
      </c>
      <c r="I209" s="185"/>
      <c r="J209" s="186">
        <v>0</v>
      </c>
      <c r="K209" s="187"/>
      <c r="L209" s="188"/>
      <c r="M209" s="189" t="s">
        <v>1</v>
      </c>
      <c r="N209" s="190" t="s">
        <v>42</v>
      </c>
      <c r="P209" s="147">
        <f>O209*H209</f>
        <v>0</v>
      </c>
      <c r="Q209" s="147">
        <v>4.0930000000000001E-2</v>
      </c>
      <c r="R209" s="147">
        <f>Q209*H209</f>
        <v>4.0930000000000001E-2</v>
      </c>
      <c r="S209" s="147">
        <v>0</v>
      </c>
      <c r="T209" s="148">
        <f>S209*H209</f>
        <v>0</v>
      </c>
      <c r="AR209" s="149" t="s">
        <v>664</v>
      </c>
      <c r="AT209" s="149" t="s">
        <v>263</v>
      </c>
      <c r="AU209" s="149" t="s">
        <v>89</v>
      </c>
      <c r="AY209" s="17" t="s">
        <v>156</v>
      </c>
      <c r="BE209" s="150">
        <f>IF(N209="základná",J209,0)</f>
        <v>0</v>
      </c>
      <c r="BF209" s="150">
        <f>IF(N209="znížená",J209,0)</f>
        <v>0</v>
      </c>
      <c r="BG209" s="150">
        <f>IF(N209="zákl. prenesená",J209,0)</f>
        <v>0</v>
      </c>
      <c r="BH209" s="150">
        <f>IF(N209="zníž. prenesená",J209,0)</f>
        <v>0</v>
      </c>
      <c r="BI209" s="150">
        <f>IF(N209="nulová",J209,0)</f>
        <v>0</v>
      </c>
      <c r="BJ209" s="17" t="s">
        <v>89</v>
      </c>
      <c r="BK209" s="150">
        <f>ROUND(I209*H209,2)</f>
        <v>0</v>
      </c>
      <c r="BL209" s="17" t="s">
        <v>403</v>
      </c>
      <c r="BM209" s="149" t="s">
        <v>3808</v>
      </c>
    </row>
    <row r="210" spans="2:65" s="11" customFormat="1">
      <c r="B210" s="151"/>
      <c r="D210" s="152" t="s">
        <v>160</v>
      </c>
      <c r="E210" s="153" t="s">
        <v>1</v>
      </c>
      <c r="F210" s="154" t="s">
        <v>3803</v>
      </c>
      <c r="H210" s="153" t="s">
        <v>1</v>
      </c>
      <c r="I210" s="155"/>
      <c r="L210" s="151"/>
      <c r="M210" s="156"/>
      <c r="T210" s="157"/>
      <c r="AT210" s="153" t="s">
        <v>160</v>
      </c>
      <c r="AU210" s="153" t="s">
        <v>89</v>
      </c>
      <c r="AV210" s="11" t="s">
        <v>82</v>
      </c>
      <c r="AW210" s="11" t="s">
        <v>31</v>
      </c>
      <c r="AX210" s="11" t="s">
        <v>76</v>
      </c>
      <c r="AY210" s="153" t="s">
        <v>156</v>
      </c>
    </row>
    <row r="211" spans="2:65" s="12" customFormat="1">
      <c r="B211" s="158"/>
      <c r="D211" s="152" t="s">
        <v>160</v>
      </c>
      <c r="E211" s="159" t="s">
        <v>1</v>
      </c>
      <c r="F211" s="160" t="s">
        <v>3809</v>
      </c>
      <c r="H211" s="161">
        <v>1</v>
      </c>
      <c r="I211" s="162"/>
      <c r="L211" s="158"/>
      <c r="M211" s="163"/>
      <c r="T211" s="164"/>
      <c r="AT211" s="159" t="s">
        <v>160</v>
      </c>
      <c r="AU211" s="159" t="s">
        <v>89</v>
      </c>
      <c r="AV211" s="12" t="s">
        <v>89</v>
      </c>
      <c r="AW211" s="12" t="s">
        <v>31</v>
      </c>
      <c r="AX211" s="12" t="s">
        <v>76</v>
      </c>
      <c r="AY211" s="159" t="s">
        <v>156</v>
      </c>
    </row>
    <row r="212" spans="2:65" s="12" customFormat="1">
      <c r="B212" s="158"/>
      <c r="D212" s="152" t="s">
        <v>160</v>
      </c>
      <c r="E212" s="159" t="s">
        <v>1</v>
      </c>
      <c r="F212" s="160" t="s">
        <v>3805</v>
      </c>
      <c r="H212" s="161">
        <v>0</v>
      </c>
      <c r="I212" s="162"/>
      <c r="L212" s="158"/>
      <c r="M212" s="163"/>
      <c r="T212" s="164"/>
      <c r="AT212" s="159" t="s">
        <v>160</v>
      </c>
      <c r="AU212" s="159" t="s">
        <v>89</v>
      </c>
      <c r="AV212" s="12" t="s">
        <v>89</v>
      </c>
      <c r="AW212" s="12" t="s">
        <v>31</v>
      </c>
      <c r="AX212" s="12" t="s">
        <v>76</v>
      </c>
      <c r="AY212" s="159" t="s">
        <v>156</v>
      </c>
    </row>
    <row r="213" spans="2:65" s="13" customFormat="1">
      <c r="B213" s="165"/>
      <c r="D213" s="152" t="s">
        <v>160</v>
      </c>
      <c r="E213" s="166" t="s">
        <v>1</v>
      </c>
      <c r="F213" s="167" t="s">
        <v>161</v>
      </c>
      <c r="H213" s="168">
        <v>1</v>
      </c>
      <c r="I213" s="169"/>
      <c r="L213" s="165"/>
      <c r="M213" s="170"/>
      <c r="T213" s="171"/>
      <c r="AT213" s="166" t="s">
        <v>160</v>
      </c>
      <c r="AU213" s="166" t="s">
        <v>89</v>
      </c>
      <c r="AV213" s="13" t="s">
        <v>155</v>
      </c>
      <c r="AW213" s="13" t="s">
        <v>31</v>
      </c>
      <c r="AX213" s="13" t="s">
        <v>82</v>
      </c>
      <c r="AY213" s="166" t="s">
        <v>156</v>
      </c>
    </row>
    <row r="214" spans="2:65" s="1" customFormat="1" ht="24.2" customHeight="1">
      <c r="B214" s="136"/>
      <c r="C214" s="137" t="s">
        <v>378</v>
      </c>
      <c r="D214" s="137" t="s">
        <v>157</v>
      </c>
      <c r="E214" s="138" t="s">
        <v>3810</v>
      </c>
      <c r="F214" s="139" t="s">
        <v>3811</v>
      </c>
      <c r="G214" s="140" t="s">
        <v>333</v>
      </c>
      <c r="H214" s="141">
        <v>3</v>
      </c>
      <c r="I214" s="142"/>
      <c r="J214" s="143">
        <v>0</v>
      </c>
      <c r="K214" s="144"/>
      <c r="L214" s="32"/>
      <c r="M214" s="145" t="s">
        <v>1</v>
      </c>
      <c r="N214" s="146" t="s">
        <v>42</v>
      </c>
      <c r="P214" s="147">
        <f>O214*H214</f>
        <v>0</v>
      </c>
      <c r="Q214" s="147">
        <v>8.1999999999999998E-4</v>
      </c>
      <c r="R214" s="147">
        <f>Q214*H214</f>
        <v>2.4599999999999999E-3</v>
      </c>
      <c r="S214" s="147">
        <v>0</v>
      </c>
      <c r="T214" s="148">
        <f>S214*H214</f>
        <v>0</v>
      </c>
      <c r="AR214" s="149" t="s">
        <v>403</v>
      </c>
      <c r="AT214" s="149" t="s">
        <v>157</v>
      </c>
      <c r="AU214" s="149" t="s">
        <v>89</v>
      </c>
      <c r="AY214" s="17" t="s">
        <v>156</v>
      </c>
      <c r="BE214" s="150">
        <f>IF(N214="základná",J214,0)</f>
        <v>0</v>
      </c>
      <c r="BF214" s="150">
        <f>IF(N214="znížená",J214,0)</f>
        <v>0</v>
      </c>
      <c r="BG214" s="150">
        <f>IF(N214="zákl. prenesená",J214,0)</f>
        <v>0</v>
      </c>
      <c r="BH214" s="150">
        <f>IF(N214="zníž. prenesená",J214,0)</f>
        <v>0</v>
      </c>
      <c r="BI214" s="150">
        <f>IF(N214="nulová",J214,0)</f>
        <v>0</v>
      </c>
      <c r="BJ214" s="17" t="s">
        <v>89</v>
      </c>
      <c r="BK214" s="150">
        <f>ROUND(I214*H214,2)</f>
        <v>0</v>
      </c>
      <c r="BL214" s="17" t="s">
        <v>403</v>
      </c>
      <c r="BM214" s="149" t="s">
        <v>3812</v>
      </c>
    </row>
    <row r="215" spans="2:65" s="11" customFormat="1">
      <c r="B215" s="151"/>
      <c r="D215" s="152" t="s">
        <v>160</v>
      </c>
      <c r="E215" s="153" t="s">
        <v>1</v>
      </c>
      <c r="F215" s="154" t="s">
        <v>3813</v>
      </c>
      <c r="H215" s="153" t="s">
        <v>1</v>
      </c>
      <c r="I215" s="155"/>
      <c r="L215" s="151"/>
      <c r="M215" s="156"/>
      <c r="T215" s="157"/>
      <c r="AT215" s="153" t="s">
        <v>160</v>
      </c>
      <c r="AU215" s="153" t="s">
        <v>89</v>
      </c>
      <c r="AV215" s="11" t="s">
        <v>82</v>
      </c>
      <c r="AW215" s="11" t="s">
        <v>31</v>
      </c>
      <c r="AX215" s="11" t="s">
        <v>76</v>
      </c>
      <c r="AY215" s="153" t="s">
        <v>156</v>
      </c>
    </row>
    <row r="216" spans="2:65" s="12" customFormat="1">
      <c r="B216" s="158"/>
      <c r="D216" s="152" t="s">
        <v>160</v>
      </c>
      <c r="E216" s="159" t="s">
        <v>1</v>
      </c>
      <c r="F216" s="160" t="s">
        <v>3804</v>
      </c>
      <c r="H216" s="161">
        <v>1</v>
      </c>
      <c r="I216" s="162"/>
      <c r="L216" s="158"/>
      <c r="M216" s="163"/>
      <c r="T216" s="164"/>
      <c r="AT216" s="159" t="s">
        <v>160</v>
      </c>
      <c r="AU216" s="159" t="s">
        <v>89</v>
      </c>
      <c r="AV216" s="12" t="s">
        <v>89</v>
      </c>
      <c r="AW216" s="12" t="s">
        <v>31</v>
      </c>
      <c r="AX216" s="12" t="s">
        <v>76</v>
      </c>
      <c r="AY216" s="159" t="s">
        <v>156</v>
      </c>
    </row>
    <row r="217" spans="2:65" s="12" customFormat="1">
      <c r="B217" s="158"/>
      <c r="D217" s="152" t="s">
        <v>160</v>
      </c>
      <c r="E217" s="159" t="s">
        <v>1</v>
      </c>
      <c r="F217" s="160" t="s">
        <v>3814</v>
      </c>
      <c r="H217" s="161">
        <v>2</v>
      </c>
      <c r="I217" s="162"/>
      <c r="L217" s="158"/>
      <c r="M217" s="163"/>
      <c r="T217" s="164"/>
      <c r="AT217" s="159" t="s">
        <v>160</v>
      </c>
      <c r="AU217" s="159" t="s">
        <v>89</v>
      </c>
      <c r="AV217" s="12" t="s">
        <v>89</v>
      </c>
      <c r="AW217" s="12" t="s">
        <v>31</v>
      </c>
      <c r="AX217" s="12" t="s">
        <v>76</v>
      </c>
      <c r="AY217" s="159" t="s">
        <v>156</v>
      </c>
    </row>
    <row r="218" spans="2:65" s="13" customFormat="1">
      <c r="B218" s="165"/>
      <c r="D218" s="152" t="s">
        <v>160</v>
      </c>
      <c r="E218" s="166" t="s">
        <v>1</v>
      </c>
      <c r="F218" s="167" t="s">
        <v>161</v>
      </c>
      <c r="H218" s="168">
        <v>3</v>
      </c>
      <c r="I218" s="169"/>
      <c r="L218" s="165"/>
      <c r="M218" s="170"/>
      <c r="T218" s="171"/>
      <c r="AT218" s="166" t="s">
        <v>160</v>
      </c>
      <c r="AU218" s="166" t="s">
        <v>89</v>
      </c>
      <c r="AV218" s="13" t="s">
        <v>155</v>
      </c>
      <c r="AW218" s="13" t="s">
        <v>31</v>
      </c>
      <c r="AX218" s="13" t="s">
        <v>82</v>
      </c>
      <c r="AY218" s="166" t="s">
        <v>156</v>
      </c>
    </row>
    <row r="219" spans="2:65" s="1" customFormat="1" ht="33" customHeight="1">
      <c r="B219" s="136"/>
      <c r="C219" s="180" t="s">
        <v>393</v>
      </c>
      <c r="D219" s="180" t="s">
        <v>263</v>
      </c>
      <c r="E219" s="181" t="s">
        <v>3815</v>
      </c>
      <c r="F219" s="182" t="s">
        <v>3816</v>
      </c>
      <c r="G219" s="183" t="s">
        <v>333</v>
      </c>
      <c r="H219" s="184">
        <v>3</v>
      </c>
      <c r="I219" s="185"/>
      <c r="J219" s="186">
        <v>0</v>
      </c>
      <c r="K219" s="187"/>
      <c r="L219" s="188"/>
      <c r="M219" s="189" t="s">
        <v>1</v>
      </c>
      <c r="N219" s="190" t="s">
        <v>42</v>
      </c>
      <c r="P219" s="147">
        <f>O219*H219</f>
        <v>0</v>
      </c>
      <c r="Q219" s="147">
        <v>4.0930000000000001E-2</v>
      </c>
      <c r="R219" s="147">
        <f>Q219*H219</f>
        <v>0.12279000000000001</v>
      </c>
      <c r="S219" s="147">
        <v>0</v>
      </c>
      <c r="T219" s="148">
        <f>S219*H219</f>
        <v>0</v>
      </c>
      <c r="AR219" s="149" t="s">
        <v>664</v>
      </c>
      <c r="AT219" s="149" t="s">
        <v>263</v>
      </c>
      <c r="AU219" s="149" t="s">
        <v>89</v>
      </c>
      <c r="AY219" s="17" t="s">
        <v>156</v>
      </c>
      <c r="BE219" s="150">
        <f>IF(N219="základná",J219,0)</f>
        <v>0</v>
      </c>
      <c r="BF219" s="150">
        <f>IF(N219="znížená",J219,0)</f>
        <v>0</v>
      </c>
      <c r="BG219" s="150">
        <f>IF(N219="zákl. prenesená",J219,0)</f>
        <v>0</v>
      </c>
      <c r="BH219" s="150">
        <f>IF(N219="zníž. prenesená",J219,0)</f>
        <v>0</v>
      </c>
      <c r="BI219" s="150">
        <f>IF(N219="nulová",J219,0)</f>
        <v>0</v>
      </c>
      <c r="BJ219" s="17" t="s">
        <v>89</v>
      </c>
      <c r="BK219" s="150">
        <f>ROUND(I219*H219,2)</f>
        <v>0</v>
      </c>
      <c r="BL219" s="17" t="s">
        <v>403</v>
      </c>
      <c r="BM219" s="149" t="s">
        <v>3817</v>
      </c>
    </row>
    <row r="220" spans="2:65" s="11" customFormat="1">
      <c r="B220" s="151"/>
      <c r="D220" s="152" t="s">
        <v>160</v>
      </c>
      <c r="E220" s="153" t="s">
        <v>1</v>
      </c>
      <c r="F220" s="154" t="s">
        <v>3813</v>
      </c>
      <c r="H220" s="153" t="s">
        <v>1</v>
      </c>
      <c r="I220" s="155"/>
      <c r="L220" s="151"/>
      <c r="M220" s="156"/>
      <c r="T220" s="157"/>
      <c r="AT220" s="153" t="s">
        <v>160</v>
      </c>
      <c r="AU220" s="153" t="s">
        <v>89</v>
      </c>
      <c r="AV220" s="11" t="s">
        <v>82</v>
      </c>
      <c r="AW220" s="11" t="s">
        <v>31</v>
      </c>
      <c r="AX220" s="11" t="s">
        <v>76</v>
      </c>
      <c r="AY220" s="153" t="s">
        <v>156</v>
      </c>
    </row>
    <row r="221" spans="2:65" s="12" customFormat="1">
      <c r="B221" s="158"/>
      <c r="D221" s="152" t="s">
        <v>160</v>
      </c>
      <c r="E221" s="159" t="s">
        <v>1</v>
      </c>
      <c r="F221" s="160" t="s">
        <v>3809</v>
      </c>
      <c r="H221" s="161">
        <v>1</v>
      </c>
      <c r="I221" s="162"/>
      <c r="L221" s="158"/>
      <c r="M221" s="163"/>
      <c r="T221" s="164"/>
      <c r="AT221" s="159" t="s">
        <v>160</v>
      </c>
      <c r="AU221" s="159" t="s">
        <v>89</v>
      </c>
      <c r="AV221" s="12" t="s">
        <v>89</v>
      </c>
      <c r="AW221" s="12" t="s">
        <v>31</v>
      </c>
      <c r="AX221" s="12" t="s">
        <v>76</v>
      </c>
      <c r="AY221" s="159" t="s">
        <v>156</v>
      </c>
    </row>
    <row r="222" spans="2:65" s="12" customFormat="1">
      <c r="B222" s="158"/>
      <c r="D222" s="152" t="s">
        <v>160</v>
      </c>
      <c r="E222" s="159" t="s">
        <v>1</v>
      </c>
      <c r="F222" s="160" t="s">
        <v>3818</v>
      </c>
      <c r="H222" s="161">
        <v>2</v>
      </c>
      <c r="I222" s="162"/>
      <c r="L222" s="158"/>
      <c r="M222" s="163"/>
      <c r="T222" s="164"/>
      <c r="AT222" s="159" t="s">
        <v>160</v>
      </c>
      <c r="AU222" s="159" t="s">
        <v>89</v>
      </c>
      <c r="AV222" s="12" t="s">
        <v>89</v>
      </c>
      <c r="AW222" s="12" t="s">
        <v>31</v>
      </c>
      <c r="AX222" s="12" t="s">
        <v>76</v>
      </c>
      <c r="AY222" s="159" t="s">
        <v>156</v>
      </c>
    </row>
    <row r="223" spans="2:65" s="13" customFormat="1">
      <c r="B223" s="165"/>
      <c r="D223" s="152" t="s">
        <v>160</v>
      </c>
      <c r="E223" s="166" t="s">
        <v>1</v>
      </c>
      <c r="F223" s="167" t="s">
        <v>161</v>
      </c>
      <c r="H223" s="168">
        <v>3</v>
      </c>
      <c r="I223" s="169"/>
      <c r="L223" s="165"/>
      <c r="M223" s="170"/>
      <c r="T223" s="171"/>
      <c r="AT223" s="166" t="s">
        <v>160</v>
      </c>
      <c r="AU223" s="166" t="s">
        <v>89</v>
      </c>
      <c r="AV223" s="13" t="s">
        <v>155</v>
      </c>
      <c r="AW223" s="13" t="s">
        <v>31</v>
      </c>
      <c r="AX223" s="13" t="s">
        <v>82</v>
      </c>
      <c r="AY223" s="166" t="s">
        <v>156</v>
      </c>
    </row>
    <row r="224" spans="2:65" s="1" customFormat="1" ht="24.2" customHeight="1">
      <c r="B224" s="136"/>
      <c r="C224" s="137" t="s">
        <v>403</v>
      </c>
      <c r="D224" s="137" t="s">
        <v>157</v>
      </c>
      <c r="E224" s="138" t="s">
        <v>3819</v>
      </c>
      <c r="F224" s="139" t="s">
        <v>3820</v>
      </c>
      <c r="G224" s="140" t="s">
        <v>296</v>
      </c>
      <c r="H224" s="141">
        <v>0.41799999999999998</v>
      </c>
      <c r="I224" s="142"/>
      <c r="J224" s="143">
        <v>0</v>
      </c>
      <c r="K224" s="144"/>
      <c r="L224" s="32"/>
      <c r="M224" s="145" t="s">
        <v>1</v>
      </c>
      <c r="N224" s="146" t="s">
        <v>42</v>
      </c>
      <c r="P224" s="147">
        <f>O224*H224</f>
        <v>0</v>
      </c>
      <c r="Q224" s="147">
        <v>0</v>
      </c>
      <c r="R224" s="147">
        <f>Q224*H224</f>
        <v>0</v>
      </c>
      <c r="S224" s="147">
        <v>0</v>
      </c>
      <c r="T224" s="148">
        <f>S224*H224</f>
        <v>0</v>
      </c>
      <c r="AR224" s="149" t="s">
        <v>403</v>
      </c>
      <c r="AT224" s="149" t="s">
        <v>157</v>
      </c>
      <c r="AU224" s="149" t="s">
        <v>89</v>
      </c>
      <c r="AY224" s="17" t="s">
        <v>156</v>
      </c>
      <c r="BE224" s="150">
        <f>IF(N224="základná",J224,0)</f>
        <v>0</v>
      </c>
      <c r="BF224" s="150">
        <f>IF(N224="znížená",J224,0)</f>
        <v>0</v>
      </c>
      <c r="BG224" s="150">
        <f>IF(N224="zákl. prenesená",J224,0)</f>
        <v>0</v>
      </c>
      <c r="BH224" s="150">
        <f>IF(N224="zníž. prenesená",J224,0)</f>
        <v>0</v>
      </c>
      <c r="BI224" s="150">
        <f>IF(N224="nulová",J224,0)</f>
        <v>0</v>
      </c>
      <c r="BJ224" s="17" t="s">
        <v>89</v>
      </c>
      <c r="BK224" s="150">
        <f>ROUND(I224*H224,2)</f>
        <v>0</v>
      </c>
      <c r="BL224" s="17" t="s">
        <v>403</v>
      </c>
      <c r="BM224" s="149" t="s">
        <v>3821</v>
      </c>
    </row>
    <row r="225" spans="2:65" s="1" customFormat="1" ht="24.2" customHeight="1">
      <c r="B225" s="136"/>
      <c r="C225" s="137" t="s">
        <v>409</v>
      </c>
      <c r="D225" s="137" t="s">
        <v>157</v>
      </c>
      <c r="E225" s="138" t="s">
        <v>2757</v>
      </c>
      <c r="F225" s="139" t="s">
        <v>2758</v>
      </c>
      <c r="G225" s="140" t="s">
        <v>296</v>
      </c>
      <c r="H225" s="141">
        <v>0.41799999999999998</v>
      </c>
      <c r="I225" s="142"/>
      <c r="J225" s="143">
        <v>0</v>
      </c>
      <c r="K225" s="144"/>
      <c r="L225" s="32"/>
      <c r="M225" s="145" t="s">
        <v>1</v>
      </c>
      <c r="N225" s="146" t="s">
        <v>42</v>
      </c>
      <c r="P225" s="147">
        <f>O225*H225</f>
        <v>0</v>
      </c>
      <c r="Q225" s="147">
        <v>0</v>
      </c>
      <c r="R225" s="147">
        <f>Q225*H225</f>
        <v>0</v>
      </c>
      <c r="S225" s="147">
        <v>0</v>
      </c>
      <c r="T225" s="148">
        <f>S225*H225</f>
        <v>0</v>
      </c>
      <c r="AR225" s="149" t="s">
        <v>403</v>
      </c>
      <c r="AT225" s="149" t="s">
        <v>157</v>
      </c>
      <c r="AU225" s="149" t="s">
        <v>89</v>
      </c>
      <c r="AY225" s="17" t="s">
        <v>156</v>
      </c>
      <c r="BE225" s="150">
        <f>IF(N225="základná",J225,0)</f>
        <v>0</v>
      </c>
      <c r="BF225" s="150">
        <f>IF(N225="znížená",J225,0)</f>
        <v>0</v>
      </c>
      <c r="BG225" s="150">
        <f>IF(N225="zákl. prenesená",J225,0)</f>
        <v>0</v>
      </c>
      <c r="BH225" s="150">
        <f>IF(N225="zníž. prenesená",J225,0)</f>
        <v>0</v>
      </c>
      <c r="BI225" s="150">
        <f>IF(N225="nulová",J225,0)</f>
        <v>0</v>
      </c>
      <c r="BJ225" s="17" t="s">
        <v>89</v>
      </c>
      <c r="BK225" s="150">
        <f>ROUND(I225*H225,2)</f>
        <v>0</v>
      </c>
      <c r="BL225" s="17" t="s">
        <v>403</v>
      </c>
      <c r="BM225" s="149" t="s">
        <v>3822</v>
      </c>
    </row>
    <row r="226" spans="2:65" s="10" customFormat="1" ht="22.9" customHeight="1">
      <c r="B226" s="126"/>
      <c r="D226" s="127" t="s">
        <v>75</v>
      </c>
      <c r="E226" s="191" t="s">
        <v>1552</v>
      </c>
      <c r="F226" s="191" t="s">
        <v>1553</v>
      </c>
      <c r="I226" s="129"/>
      <c r="J226" s="192">
        <v>0</v>
      </c>
      <c r="L226" s="126"/>
      <c r="M226" s="131"/>
      <c r="P226" s="132">
        <f>SUM(P227:P234)</f>
        <v>0</v>
      </c>
      <c r="R226" s="132">
        <f>SUM(R227:R234)</f>
        <v>5.2220518E-2</v>
      </c>
      <c r="T226" s="133">
        <f>SUM(T227:T234)</f>
        <v>0</v>
      </c>
      <c r="AR226" s="127" t="s">
        <v>89</v>
      </c>
      <c r="AT226" s="134" t="s">
        <v>75</v>
      </c>
      <c r="AU226" s="134" t="s">
        <v>82</v>
      </c>
      <c r="AY226" s="127" t="s">
        <v>156</v>
      </c>
      <c r="BK226" s="135">
        <f>SUM(BK227:BK234)</f>
        <v>0</v>
      </c>
    </row>
    <row r="227" spans="2:65" s="1" customFormat="1" ht="24.2" customHeight="1">
      <c r="B227" s="136"/>
      <c r="C227" s="137" t="s">
        <v>414</v>
      </c>
      <c r="D227" s="137" t="s">
        <v>157</v>
      </c>
      <c r="E227" s="138" t="s">
        <v>3823</v>
      </c>
      <c r="F227" s="139" t="s">
        <v>3824</v>
      </c>
      <c r="G227" s="140" t="s">
        <v>178</v>
      </c>
      <c r="H227" s="141">
        <v>5.3620000000000001</v>
      </c>
      <c r="I227" s="142"/>
      <c r="J227" s="143">
        <v>0</v>
      </c>
      <c r="K227" s="144"/>
      <c r="L227" s="32"/>
      <c r="M227" s="145" t="s">
        <v>1</v>
      </c>
      <c r="N227" s="146" t="s">
        <v>42</v>
      </c>
      <c r="P227" s="147">
        <f>O227*H227</f>
        <v>0</v>
      </c>
      <c r="Q227" s="147">
        <v>9.7389999999999994E-3</v>
      </c>
      <c r="R227" s="147">
        <f>Q227*H227</f>
        <v>5.2220518E-2</v>
      </c>
      <c r="S227" s="147">
        <v>0</v>
      </c>
      <c r="T227" s="148">
        <f>S227*H227</f>
        <v>0</v>
      </c>
      <c r="AR227" s="149" t="s">
        <v>403</v>
      </c>
      <c r="AT227" s="149" t="s">
        <v>157</v>
      </c>
      <c r="AU227" s="149" t="s">
        <v>89</v>
      </c>
      <c r="AY227" s="17" t="s">
        <v>156</v>
      </c>
      <c r="BE227" s="150">
        <f>IF(N227="základná",J227,0)</f>
        <v>0</v>
      </c>
      <c r="BF227" s="150">
        <f>IF(N227="znížená",J227,0)</f>
        <v>0</v>
      </c>
      <c r="BG227" s="150">
        <f>IF(N227="zákl. prenesená",J227,0)</f>
        <v>0</v>
      </c>
      <c r="BH227" s="150">
        <f>IF(N227="zníž. prenesená",J227,0)</f>
        <v>0</v>
      </c>
      <c r="BI227" s="150">
        <f>IF(N227="nulová",J227,0)</f>
        <v>0</v>
      </c>
      <c r="BJ227" s="17" t="s">
        <v>89</v>
      </c>
      <c r="BK227" s="150">
        <f>ROUND(I227*H227,2)</f>
        <v>0</v>
      </c>
      <c r="BL227" s="17" t="s">
        <v>403</v>
      </c>
      <c r="BM227" s="149" t="s">
        <v>3825</v>
      </c>
    </row>
    <row r="228" spans="2:65" s="12" customFormat="1">
      <c r="B228" s="158"/>
      <c r="D228" s="152" t="s">
        <v>160</v>
      </c>
      <c r="E228" s="159" t="s">
        <v>1</v>
      </c>
      <c r="F228" s="160" t="s">
        <v>3826</v>
      </c>
      <c r="H228" s="161">
        <v>2.2799999999999998</v>
      </c>
      <c r="I228" s="162"/>
      <c r="L228" s="158"/>
      <c r="M228" s="163"/>
      <c r="T228" s="164"/>
      <c r="AT228" s="159" t="s">
        <v>160</v>
      </c>
      <c r="AU228" s="159" t="s">
        <v>89</v>
      </c>
      <c r="AV228" s="12" t="s">
        <v>89</v>
      </c>
      <c r="AW228" s="12" t="s">
        <v>31</v>
      </c>
      <c r="AX228" s="12" t="s">
        <v>76</v>
      </c>
      <c r="AY228" s="159" t="s">
        <v>156</v>
      </c>
    </row>
    <row r="229" spans="2:65" s="11" customFormat="1">
      <c r="B229" s="151"/>
      <c r="D229" s="152" t="s">
        <v>160</v>
      </c>
      <c r="E229" s="153" t="s">
        <v>1</v>
      </c>
      <c r="F229" s="154" t="s">
        <v>3827</v>
      </c>
      <c r="H229" s="153" t="s">
        <v>1</v>
      </c>
      <c r="I229" s="155"/>
      <c r="L229" s="151"/>
      <c r="M229" s="156"/>
      <c r="T229" s="157"/>
      <c r="AT229" s="153" t="s">
        <v>160</v>
      </c>
      <c r="AU229" s="153" t="s">
        <v>89</v>
      </c>
      <c r="AV229" s="11" t="s">
        <v>82</v>
      </c>
      <c r="AW229" s="11" t="s">
        <v>31</v>
      </c>
      <c r="AX229" s="11" t="s">
        <v>76</v>
      </c>
      <c r="AY229" s="153" t="s">
        <v>156</v>
      </c>
    </row>
    <row r="230" spans="2:65" s="12" customFormat="1">
      <c r="B230" s="158"/>
      <c r="D230" s="152" t="s">
        <v>160</v>
      </c>
      <c r="E230" s="159" t="s">
        <v>1</v>
      </c>
      <c r="F230" s="160" t="s">
        <v>3828</v>
      </c>
      <c r="H230" s="161">
        <v>3.0819999999999999</v>
      </c>
      <c r="I230" s="162"/>
      <c r="L230" s="158"/>
      <c r="M230" s="163"/>
      <c r="T230" s="164"/>
      <c r="AT230" s="159" t="s">
        <v>160</v>
      </c>
      <c r="AU230" s="159" t="s">
        <v>89</v>
      </c>
      <c r="AV230" s="12" t="s">
        <v>89</v>
      </c>
      <c r="AW230" s="12" t="s">
        <v>31</v>
      </c>
      <c r="AX230" s="12" t="s">
        <v>76</v>
      </c>
      <c r="AY230" s="159" t="s">
        <v>156</v>
      </c>
    </row>
    <row r="231" spans="2:65" s="15" customFormat="1">
      <c r="B231" s="193"/>
      <c r="D231" s="152" t="s">
        <v>160</v>
      </c>
      <c r="E231" s="194" t="s">
        <v>1</v>
      </c>
      <c r="F231" s="195" t="s">
        <v>278</v>
      </c>
      <c r="H231" s="196">
        <v>5.3620000000000001</v>
      </c>
      <c r="I231" s="197"/>
      <c r="L231" s="193"/>
      <c r="M231" s="198"/>
      <c r="T231" s="199"/>
      <c r="AT231" s="194" t="s">
        <v>160</v>
      </c>
      <c r="AU231" s="194" t="s">
        <v>89</v>
      </c>
      <c r="AV231" s="15" t="s">
        <v>163</v>
      </c>
      <c r="AW231" s="15" t="s">
        <v>31</v>
      </c>
      <c r="AX231" s="15" t="s">
        <v>76</v>
      </c>
      <c r="AY231" s="194" t="s">
        <v>156</v>
      </c>
    </row>
    <row r="232" spans="2:65" s="13" customFormat="1">
      <c r="B232" s="165"/>
      <c r="D232" s="152" t="s">
        <v>160</v>
      </c>
      <c r="E232" s="166" t="s">
        <v>1</v>
      </c>
      <c r="F232" s="167" t="s">
        <v>161</v>
      </c>
      <c r="H232" s="168">
        <v>5.3620000000000001</v>
      </c>
      <c r="I232" s="169"/>
      <c r="L232" s="165"/>
      <c r="M232" s="170"/>
      <c r="T232" s="171"/>
      <c r="AT232" s="166" t="s">
        <v>160</v>
      </c>
      <c r="AU232" s="166" t="s">
        <v>89</v>
      </c>
      <c r="AV232" s="13" t="s">
        <v>155</v>
      </c>
      <c r="AW232" s="13" t="s">
        <v>31</v>
      </c>
      <c r="AX232" s="13" t="s">
        <v>82</v>
      </c>
      <c r="AY232" s="166" t="s">
        <v>156</v>
      </c>
    </row>
    <row r="233" spans="2:65" s="1" customFormat="1" ht="24.2" customHeight="1">
      <c r="B233" s="136"/>
      <c r="C233" s="137" t="s">
        <v>432</v>
      </c>
      <c r="D233" s="137" t="s">
        <v>157</v>
      </c>
      <c r="E233" s="138" t="s">
        <v>3829</v>
      </c>
      <c r="F233" s="139" t="s">
        <v>3830</v>
      </c>
      <c r="G233" s="140" t="s">
        <v>296</v>
      </c>
      <c r="H233" s="141">
        <v>5.1999999999999998E-2</v>
      </c>
      <c r="I233" s="142"/>
      <c r="J233" s="143">
        <v>0</v>
      </c>
      <c r="K233" s="144"/>
      <c r="L233" s="32"/>
      <c r="M233" s="145" t="s">
        <v>1</v>
      </c>
      <c r="N233" s="146" t="s">
        <v>42</v>
      </c>
      <c r="P233" s="147">
        <f>O233*H233</f>
        <v>0</v>
      </c>
      <c r="Q233" s="147">
        <v>0</v>
      </c>
      <c r="R233" s="147">
        <f>Q233*H233</f>
        <v>0</v>
      </c>
      <c r="S233" s="147">
        <v>0</v>
      </c>
      <c r="T233" s="148">
        <f>S233*H233</f>
        <v>0</v>
      </c>
      <c r="AR233" s="149" t="s">
        <v>403</v>
      </c>
      <c r="AT233" s="149" t="s">
        <v>157</v>
      </c>
      <c r="AU233" s="149" t="s">
        <v>89</v>
      </c>
      <c r="AY233" s="17" t="s">
        <v>156</v>
      </c>
      <c r="BE233" s="150">
        <f>IF(N233="základná",J233,0)</f>
        <v>0</v>
      </c>
      <c r="BF233" s="150">
        <f>IF(N233="znížená",J233,0)</f>
        <v>0</v>
      </c>
      <c r="BG233" s="150">
        <f>IF(N233="zákl. prenesená",J233,0)</f>
        <v>0</v>
      </c>
      <c r="BH233" s="150">
        <f>IF(N233="zníž. prenesená",J233,0)</f>
        <v>0</v>
      </c>
      <c r="BI233" s="150">
        <f>IF(N233="nulová",J233,0)</f>
        <v>0</v>
      </c>
      <c r="BJ233" s="17" t="s">
        <v>89</v>
      </c>
      <c r="BK233" s="150">
        <f>ROUND(I233*H233,2)</f>
        <v>0</v>
      </c>
      <c r="BL233" s="17" t="s">
        <v>403</v>
      </c>
      <c r="BM233" s="149" t="s">
        <v>3831</v>
      </c>
    </row>
    <row r="234" spans="2:65" s="1" customFormat="1" ht="24.2" customHeight="1">
      <c r="B234" s="136"/>
      <c r="C234" s="137" t="s">
        <v>167</v>
      </c>
      <c r="D234" s="137" t="s">
        <v>157</v>
      </c>
      <c r="E234" s="138" t="s">
        <v>3832</v>
      </c>
      <c r="F234" s="139" t="s">
        <v>3833</v>
      </c>
      <c r="G234" s="140" t="s">
        <v>296</v>
      </c>
      <c r="H234" s="141">
        <v>5.1999999999999998E-2</v>
      </c>
      <c r="I234" s="142"/>
      <c r="J234" s="143">
        <v>0</v>
      </c>
      <c r="K234" s="144"/>
      <c r="L234" s="32"/>
      <c r="M234" s="145" t="s">
        <v>1</v>
      </c>
      <c r="N234" s="146" t="s">
        <v>42</v>
      </c>
      <c r="P234" s="147">
        <f>O234*H234</f>
        <v>0</v>
      </c>
      <c r="Q234" s="147">
        <v>0</v>
      </c>
      <c r="R234" s="147">
        <f>Q234*H234</f>
        <v>0</v>
      </c>
      <c r="S234" s="147">
        <v>0</v>
      </c>
      <c r="T234" s="148">
        <f>S234*H234</f>
        <v>0</v>
      </c>
      <c r="AR234" s="149" t="s">
        <v>403</v>
      </c>
      <c r="AT234" s="149" t="s">
        <v>157</v>
      </c>
      <c r="AU234" s="149" t="s">
        <v>89</v>
      </c>
      <c r="AY234" s="17" t="s">
        <v>156</v>
      </c>
      <c r="BE234" s="150">
        <f>IF(N234="základná",J234,0)</f>
        <v>0</v>
      </c>
      <c r="BF234" s="150">
        <f>IF(N234="znížená",J234,0)</f>
        <v>0</v>
      </c>
      <c r="BG234" s="150">
        <f>IF(N234="zákl. prenesená",J234,0)</f>
        <v>0</v>
      </c>
      <c r="BH234" s="150">
        <f>IF(N234="zníž. prenesená",J234,0)</f>
        <v>0</v>
      </c>
      <c r="BI234" s="150">
        <f>IF(N234="nulová",J234,0)</f>
        <v>0</v>
      </c>
      <c r="BJ234" s="17" t="s">
        <v>89</v>
      </c>
      <c r="BK234" s="150">
        <f>ROUND(I234*H234,2)</f>
        <v>0</v>
      </c>
      <c r="BL234" s="17" t="s">
        <v>403</v>
      </c>
      <c r="BM234" s="149" t="s">
        <v>3834</v>
      </c>
    </row>
    <row r="235" spans="2:65" s="10" customFormat="1" ht="22.9" customHeight="1">
      <c r="B235" s="126"/>
      <c r="D235" s="127" t="s">
        <v>75</v>
      </c>
      <c r="E235" s="191" t="s">
        <v>1577</v>
      </c>
      <c r="F235" s="191" t="s">
        <v>1578</v>
      </c>
      <c r="I235" s="129"/>
      <c r="J235" s="192">
        <v>0</v>
      </c>
      <c r="L235" s="126"/>
      <c r="M235" s="131"/>
      <c r="P235" s="132">
        <f>SUM(P236:P439)</f>
        <v>0</v>
      </c>
      <c r="R235" s="132">
        <f>SUM(R236:R439)</f>
        <v>2.4801199999999994</v>
      </c>
      <c r="T235" s="133">
        <f>SUM(T236:T439)</f>
        <v>0</v>
      </c>
      <c r="AR235" s="127" t="s">
        <v>89</v>
      </c>
      <c r="AT235" s="134" t="s">
        <v>75</v>
      </c>
      <c r="AU235" s="134" t="s">
        <v>82</v>
      </c>
      <c r="AY235" s="127" t="s">
        <v>156</v>
      </c>
      <c r="BK235" s="135">
        <f>SUM(BK236:BK439)</f>
        <v>0</v>
      </c>
    </row>
    <row r="236" spans="2:65" s="1" customFormat="1" ht="33" customHeight="1">
      <c r="B236" s="136"/>
      <c r="C236" s="137" t="s">
        <v>447</v>
      </c>
      <c r="D236" s="137" t="s">
        <v>157</v>
      </c>
      <c r="E236" s="138" t="s">
        <v>3835</v>
      </c>
      <c r="F236" s="139" t="s">
        <v>3836</v>
      </c>
      <c r="G236" s="140" t="s">
        <v>333</v>
      </c>
      <c r="H236" s="141">
        <v>77</v>
      </c>
      <c r="I236" s="142"/>
      <c r="J236" s="143">
        <v>0</v>
      </c>
      <c r="K236" s="144"/>
      <c r="L236" s="32"/>
      <c r="M236" s="145" t="s">
        <v>1</v>
      </c>
      <c r="N236" s="146" t="s">
        <v>42</v>
      </c>
      <c r="P236" s="147">
        <f>O236*H236</f>
        <v>0</v>
      </c>
      <c r="Q236" s="147">
        <v>0</v>
      </c>
      <c r="R236" s="147">
        <f>Q236*H236</f>
        <v>0</v>
      </c>
      <c r="S236" s="147">
        <v>0</v>
      </c>
      <c r="T236" s="148">
        <f>S236*H236</f>
        <v>0</v>
      </c>
      <c r="AR236" s="149" t="s">
        <v>403</v>
      </c>
      <c r="AT236" s="149" t="s">
        <v>157</v>
      </c>
      <c r="AU236" s="149" t="s">
        <v>89</v>
      </c>
      <c r="AY236" s="17" t="s">
        <v>156</v>
      </c>
      <c r="BE236" s="150">
        <f>IF(N236="základná",J236,0)</f>
        <v>0</v>
      </c>
      <c r="BF236" s="150">
        <f>IF(N236="znížená",J236,0)</f>
        <v>0</v>
      </c>
      <c r="BG236" s="150">
        <f>IF(N236="zákl. prenesená",J236,0)</f>
        <v>0</v>
      </c>
      <c r="BH236" s="150">
        <f>IF(N236="zníž. prenesená",J236,0)</f>
        <v>0</v>
      </c>
      <c r="BI236" s="150">
        <f>IF(N236="nulová",J236,0)</f>
        <v>0</v>
      </c>
      <c r="BJ236" s="17" t="s">
        <v>89</v>
      </c>
      <c r="BK236" s="150">
        <f>ROUND(I236*H236,2)</f>
        <v>0</v>
      </c>
      <c r="BL236" s="17" t="s">
        <v>403</v>
      </c>
      <c r="BM236" s="149" t="s">
        <v>3837</v>
      </c>
    </row>
    <row r="237" spans="2:65" s="11" customFormat="1">
      <c r="B237" s="151"/>
      <c r="D237" s="152" t="s">
        <v>160</v>
      </c>
      <c r="E237" s="153" t="s">
        <v>1</v>
      </c>
      <c r="F237" s="154" t="s">
        <v>3838</v>
      </c>
      <c r="H237" s="153" t="s">
        <v>1</v>
      </c>
      <c r="I237" s="155"/>
      <c r="L237" s="151"/>
      <c r="M237" s="156"/>
      <c r="T237" s="157"/>
      <c r="AT237" s="153" t="s">
        <v>160</v>
      </c>
      <c r="AU237" s="153" t="s">
        <v>89</v>
      </c>
      <c r="AV237" s="11" t="s">
        <v>82</v>
      </c>
      <c r="AW237" s="11" t="s">
        <v>31</v>
      </c>
      <c r="AX237" s="11" t="s">
        <v>76</v>
      </c>
      <c r="AY237" s="153" t="s">
        <v>156</v>
      </c>
    </row>
    <row r="238" spans="2:65" s="12" customFormat="1">
      <c r="B238" s="158"/>
      <c r="D238" s="152" t="s">
        <v>160</v>
      </c>
      <c r="E238" s="159" t="s">
        <v>1</v>
      </c>
      <c r="F238" s="160" t="s">
        <v>3839</v>
      </c>
      <c r="H238" s="161">
        <v>0</v>
      </c>
      <c r="I238" s="162"/>
      <c r="L238" s="158"/>
      <c r="M238" s="163"/>
      <c r="T238" s="164"/>
      <c r="AT238" s="159" t="s">
        <v>160</v>
      </c>
      <c r="AU238" s="159" t="s">
        <v>89</v>
      </c>
      <c r="AV238" s="12" t="s">
        <v>89</v>
      </c>
      <c r="AW238" s="12" t="s">
        <v>31</v>
      </c>
      <c r="AX238" s="12" t="s">
        <v>76</v>
      </c>
      <c r="AY238" s="159" t="s">
        <v>156</v>
      </c>
    </row>
    <row r="239" spans="2:65" s="12" customFormat="1">
      <c r="B239" s="158"/>
      <c r="D239" s="152" t="s">
        <v>160</v>
      </c>
      <c r="E239" s="159" t="s">
        <v>1</v>
      </c>
      <c r="F239" s="160" t="s">
        <v>3840</v>
      </c>
      <c r="H239" s="161">
        <v>2</v>
      </c>
      <c r="I239" s="162"/>
      <c r="L239" s="158"/>
      <c r="M239" s="163"/>
      <c r="T239" s="164"/>
      <c r="AT239" s="159" t="s">
        <v>160</v>
      </c>
      <c r="AU239" s="159" t="s">
        <v>89</v>
      </c>
      <c r="AV239" s="12" t="s">
        <v>89</v>
      </c>
      <c r="AW239" s="12" t="s">
        <v>31</v>
      </c>
      <c r="AX239" s="12" t="s">
        <v>76</v>
      </c>
      <c r="AY239" s="159" t="s">
        <v>156</v>
      </c>
    </row>
    <row r="240" spans="2:65" s="15" customFormat="1">
      <c r="B240" s="193"/>
      <c r="D240" s="152" t="s">
        <v>160</v>
      </c>
      <c r="E240" s="194" t="s">
        <v>1</v>
      </c>
      <c r="F240" s="195" t="s">
        <v>278</v>
      </c>
      <c r="H240" s="196">
        <v>2</v>
      </c>
      <c r="I240" s="197"/>
      <c r="L240" s="193"/>
      <c r="M240" s="198"/>
      <c r="T240" s="199"/>
      <c r="AT240" s="194" t="s">
        <v>160</v>
      </c>
      <c r="AU240" s="194" t="s">
        <v>89</v>
      </c>
      <c r="AV240" s="15" t="s">
        <v>163</v>
      </c>
      <c r="AW240" s="15" t="s">
        <v>31</v>
      </c>
      <c r="AX240" s="15" t="s">
        <v>76</v>
      </c>
      <c r="AY240" s="194" t="s">
        <v>156</v>
      </c>
    </row>
    <row r="241" spans="2:51" s="11" customFormat="1">
      <c r="B241" s="151"/>
      <c r="D241" s="152" t="s">
        <v>160</v>
      </c>
      <c r="E241" s="153" t="s">
        <v>1</v>
      </c>
      <c r="F241" s="154" t="s">
        <v>3841</v>
      </c>
      <c r="H241" s="153" t="s">
        <v>1</v>
      </c>
      <c r="I241" s="155"/>
      <c r="L241" s="151"/>
      <c r="M241" s="156"/>
      <c r="T241" s="157"/>
      <c r="AT241" s="153" t="s">
        <v>160</v>
      </c>
      <c r="AU241" s="153" t="s">
        <v>89</v>
      </c>
      <c r="AV241" s="11" t="s">
        <v>82</v>
      </c>
      <c r="AW241" s="11" t="s">
        <v>31</v>
      </c>
      <c r="AX241" s="11" t="s">
        <v>76</v>
      </c>
      <c r="AY241" s="153" t="s">
        <v>156</v>
      </c>
    </row>
    <row r="242" spans="2:51" s="12" customFormat="1">
      <c r="B242" s="158"/>
      <c r="D242" s="152" t="s">
        <v>160</v>
      </c>
      <c r="E242" s="159" t="s">
        <v>1</v>
      </c>
      <c r="F242" s="160" t="s">
        <v>3842</v>
      </c>
      <c r="H242" s="161">
        <v>2</v>
      </c>
      <c r="I242" s="162"/>
      <c r="L242" s="158"/>
      <c r="M242" s="163"/>
      <c r="T242" s="164"/>
      <c r="AT242" s="159" t="s">
        <v>160</v>
      </c>
      <c r="AU242" s="159" t="s">
        <v>89</v>
      </c>
      <c r="AV242" s="12" t="s">
        <v>89</v>
      </c>
      <c r="AW242" s="12" t="s">
        <v>31</v>
      </c>
      <c r="AX242" s="12" t="s">
        <v>76</v>
      </c>
      <c r="AY242" s="159" t="s">
        <v>156</v>
      </c>
    </row>
    <row r="243" spans="2:51" s="12" customFormat="1">
      <c r="B243" s="158"/>
      <c r="D243" s="152" t="s">
        <v>160</v>
      </c>
      <c r="E243" s="159" t="s">
        <v>1</v>
      </c>
      <c r="F243" s="160" t="s">
        <v>3843</v>
      </c>
      <c r="H243" s="161">
        <v>0</v>
      </c>
      <c r="I243" s="162"/>
      <c r="L243" s="158"/>
      <c r="M243" s="163"/>
      <c r="T243" s="164"/>
      <c r="AT243" s="159" t="s">
        <v>160</v>
      </c>
      <c r="AU243" s="159" t="s">
        <v>89</v>
      </c>
      <c r="AV243" s="12" t="s">
        <v>89</v>
      </c>
      <c r="AW243" s="12" t="s">
        <v>31</v>
      </c>
      <c r="AX243" s="12" t="s">
        <v>76</v>
      </c>
      <c r="AY243" s="159" t="s">
        <v>156</v>
      </c>
    </row>
    <row r="244" spans="2:51" s="15" customFormat="1">
      <c r="B244" s="193"/>
      <c r="D244" s="152" t="s">
        <v>160</v>
      </c>
      <c r="E244" s="194" t="s">
        <v>1</v>
      </c>
      <c r="F244" s="195" t="s">
        <v>278</v>
      </c>
      <c r="H244" s="196">
        <v>2</v>
      </c>
      <c r="I244" s="197"/>
      <c r="L244" s="193"/>
      <c r="M244" s="198"/>
      <c r="T244" s="199"/>
      <c r="AT244" s="194" t="s">
        <v>160</v>
      </c>
      <c r="AU244" s="194" t="s">
        <v>89</v>
      </c>
      <c r="AV244" s="15" t="s">
        <v>163</v>
      </c>
      <c r="AW244" s="15" t="s">
        <v>31</v>
      </c>
      <c r="AX244" s="15" t="s">
        <v>76</v>
      </c>
      <c r="AY244" s="194" t="s">
        <v>156</v>
      </c>
    </row>
    <row r="245" spans="2:51" s="11" customFormat="1">
      <c r="B245" s="151"/>
      <c r="D245" s="152" t="s">
        <v>160</v>
      </c>
      <c r="E245" s="153" t="s">
        <v>1</v>
      </c>
      <c r="F245" s="154" t="s">
        <v>3844</v>
      </c>
      <c r="H245" s="153" t="s">
        <v>1</v>
      </c>
      <c r="I245" s="155"/>
      <c r="L245" s="151"/>
      <c r="M245" s="156"/>
      <c r="T245" s="157"/>
      <c r="AT245" s="153" t="s">
        <v>160</v>
      </c>
      <c r="AU245" s="153" t="s">
        <v>89</v>
      </c>
      <c r="AV245" s="11" t="s">
        <v>82</v>
      </c>
      <c r="AW245" s="11" t="s">
        <v>31</v>
      </c>
      <c r="AX245" s="11" t="s">
        <v>76</v>
      </c>
      <c r="AY245" s="153" t="s">
        <v>156</v>
      </c>
    </row>
    <row r="246" spans="2:51" s="12" customFormat="1">
      <c r="B246" s="158"/>
      <c r="D246" s="152" t="s">
        <v>160</v>
      </c>
      <c r="E246" s="159" t="s">
        <v>1</v>
      </c>
      <c r="F246" s="160" t="s">
        <v>3845</v>
      </c>
      <c r="H246" s="161">
        <v>8</v>
      </c>
      <c r="I246" s="162"/>
      <c r="L246" s="158"/>
      <c r="M246" s="163"/>
      <c r="T246" s="164"/>
      <c r="AT246" s="159" t="s">
        <v>160</v>
      </c>
      <c r="AU246" s="159" t="s">
        <v>89</v>
      </c>
      <c r="AV246" s="12" t="s">
        <v>89</v>
      </c>
      <c r="AW246" s="12" t="s">
        <v>31</v>
      </c>
      <c r="AX246" s="12" t="s">
        <v>76</v>
      </c>
      <c r="AY246" s="159" t="s">
        <v>156</v>
      </c>
    </row>
    <row r="247" spans="2:51" s="12" customFormat="1">
      <c r="B247" s="158"/>
      <c r="D247" s="152" t="s">
        <v>160</v>
      </c>
      <c r="E247" s="159" t="s">
        <v>1</v>
      </c>
      <c r="F247" s="160" t="s">
        <v>3846</v>
      </c>
      <c r="H247" s="161">
        <v>8</v>
      </c>
      <c r="I247" s="162"/>
      <c r="L247" s="158"/>
      <c r="M247" s="163"/>
      <c r="T247" s="164"/>
      <c r="AT247" s="159" t="s">
        <v>160</v>
      </c>
      <c r="AU247" s="159" t="s">
        <v>89</v>
      </c>
      <c r="AV247" s="12" t="s">
        <v>89</v>
      </c>
      <c r="AW247" s="12" t="s">
        <v>31</v>
      </c>
      <c r="AX247" s="12" t="s">
        <v>76</v>
      </c>
      <c r="AY247" s="159" t="s">
        <v>156</v>
      </c>
    </row>
    <row r="248" spans="2:51" s="15" customFormat="1">
      <c r="B248" s="193"/>
      <c r="D248" s="152" t="s">
        <v>160</v>
      </c>
      <c r="E248" s="194" t="s">
        <v>1</v>
      </c>
      <c r="F248" s="195" t="s">
        <v>278</v>
      </c>
      <c r="H248" s="196">
        <v>16</v>
      </c>
      <c r="I248" s="197"/>
      <c r="L248" s="193"/>
      <c r="M248" s="198"/>
      <c r="T248" s="199"/>
      <c r="AT248" s="194" t="s">
        <v>160</v>
      </c>
      <c r="AU248" s="194" t="s">
        <v>89</v>
      </c>
      <c r="AV248" s="15" t="s">
        <v>163</v>
      </c>
      <c r="AW248" s="15" t="s">
        <v>31</v>
      </c>
      <c r="AX248" s="15" t="s">
        <v>76</v>
      </c>
      <c r="AY248" s="194" t="s">
        <v>156</v>
      </c>
    </row>
    <row r="249" spans="2:51" s="11" customFormat="1">
      <c r="B249" s="151"/>
      <c r="D249" s="152" t="s">
        <v>160</v>
      </c>
      <c r="E249" s="153" t="s">
        <v>1</v>
      </c>
      <c r="F249" s="154" t="s">
        <v>3847</v>
      </c>
      <c r="H249" s="153" t="s">
        <v>1</v>
      </c>
      <c r="I249" s="155"/>
      <c r="L249" s="151"/>
      <c r="M249" s="156"/>
      <c r="T249" s="157"/>
      <c r="AT249" s="153" t="s">
        <v>160</v>
      </c>
      <c r="AU249" s="153" t="s">
        <v>89</v>
      </c>
      <c r="AV249" s="11" t="s">
        <v>82</v>
      </c>
      <c r="AW249" s="11" t="s">
        <v>31</v>
      </c>
      <c r="AX249" s="11" t="s">
        <v>76</v>
      </c>
      <c r="AY249" s="153" t="s">
        <v>156</v>
      </c>
    </row>
    <row r="250" spans="2:51" s="12" customFormat="1">
      <c r="B250" s="158"/>
      <c r="D250" s="152" t="s">
        <v>160</v>
      </c>
      <c r="E250" s="159" t="s">
        <v>1</v>
      </c>
      <c r="F250" s="160" t="s">
        <v>3848</v>
      </c>
      <c r="H250" s="161">
        <v>4</v>
      </c>
      <c r="I250" s="162"/>
      <c r="L250" s="158"/>
      <c r="M250" s="163"/>
      <c r="T250" s="164"/>
      <c r="AT250" s="159" t="s">
        <v>160</v>
      </c>
      <c r="AU250" s="159" t="s">
        <v>89</v>
      </c>
      <c r="AV250" s="12" t="s">
        <v>89</v>
      </c>
      <c r="AW250" s="12" t="s">
        <v>31</v>
      </c>
      <c r="AX250" s="12" t="s">
        <v>76</v>
      </c>
      <c r="AY250" s="159" t="s">
        <v>156</v>
      </c>
    </row>
    <row r="251" spans="2:51" s="12" customFormat="1">
      <c r="B251" s="158"/>
      <c r="D251" s="152" t="s">
        <v>160</v>
      </c>
      <c r="E251" s="159" t="s">
        <v>1</v>
      </c>
      <c r="F251" s="160" t="s">
        <v>3849</v>
      </c>
      <c r="H251" s="161">
        <v>8</v>
      </c>
      <c r="I251" s="162"/>
      <c r="L251" s="158"/>
      <c r="M251" s="163"/>
      <c r="T251" s="164"/>
      <c r="AT251" s="159" t="s">
        <v>160</v>
      </c>
      <c r="AU251" s="159" t="s">
        <v>89</v>
      </c>
      <c r="AV251" s="12" t="s">
        <v>89</v>
      </c>
      <c r="AW251" s="12" t="s">
        <v>31</v>
      </c>
      <c r="AX251" s="12" t="s">
        <v>76</v>
      </c>
      <c r="AY251" s="159" t="s">
        <v>156</v>
      </c>
    </row>
    <row r="252" spans="2:51" s="15" customFormat="1">
      <c r="B252" s="193"/>
      <c r="D252" s="152" t="s">
        <v>160</v>
      </c>
      <c r="E252" s="194" t="s">
        <v>1</v>
      </c>
      <c r="F252" s="195" t="s">
        <v>278</v>
      </c>
      <c r="H252" s="196">
        <v>12</v>
      </c>
      <c r="I252" s="197"/>
      <c r="L252" s="193"/>
      <c r="M252" s="198"/>
      <c r="T252" s="199"/>
      <c r="AT252" s="194" t="s">
        <v>160</v>
      </c>
      <c r="AU252" s="194" t="s">
        <v>89</v>
      </c>
      <c r="AV252" s="15" t="s">
        <v>163</v>
      </c>
      <c r="AW252" s="15" t="s">
        <v>31</v>
      </c>
      <c r="AX252" s="15" t="s">
        <v>76</v>
      </c>
      <c r="AY252" s="194" t="s">
        <v>156</v>
      </c>
    </row>
    <row r="253" spans="2:51" s="11" customFormat="1">
      <c r="B253" s="151"/>
      <c r="D253" s="152" t="s">
        <v>160</v>
      </c>
      <c r="E253" s="153" t="s">
        <v>1</v>
      </c>
      <c r="F253" s="154" t="s">
        <v>3850</v>
      </c>
      <c r="H253" s="153" t="s">
        <v>1</v>
      </c>
      <c r="I253" s="155"/>
      <c r="L253" s="151"/>
      <c r="M253" s="156"/>
      <c r="T253" s="157"/>
      <c r="AT253" s="153" t="s">
        <v>160</v>
      </c>
      <c r="AU253" s="153" t="s">
        <v>89</v>
      </c>
      <c r="AV253" s="11" t="s">
        <v>82</v>
      </c>
      <c r="AW253" s="11" t="s">
        <v>31</v>
      </c>
      <c r="AX253" s="11" t="s">
        <v>76</v>
      </c>
      <c r="AY253" s="153" t="s">
        <v>156</v>
      </c>
    </row>
    <row r="254" spans="2:51" s="12" customFormat="1">
      <c r="B254" s="158"/>
      <c r="D254" s="152" t="s">
        <v>160</v>
      </c>
      <c r="E254" s="159" t="s">
        <v>1</v>
      </c>
      <c r="F254" s="160" t="s">
        <v>3795</v>
      </c>
      <c r="H254" s="161">
        <v>3</v>
      </c>
      <c r="I254" s="162"/>
      <c r="L254" s="158"/>
      <c r="M254" s="163"/>
      <c r="T254" s="164"/>
      <c r="AT254" s="159" t="s">
        <v>160</v>
      </c>
      <c r="AU254" s="159" t="s">
        <v>89</v>
      </c>
      <c r="AV254" s="12" t="s">
        <v>89</v>
      </c>
      <c r="AW254" s="12" t="s">
        <v>31</v>
      </c>
      <c r="AX254" s="12" t="s">
        <v>76</v>
      </c>
      <c r="AY254" s="159" t="s">
        <v>156</v>
      </c>
    </row>
    <row r="255" spans="2:51" s="12" customFormat="1">
      <c r="B255" s="158"/>
      <c r="D255" s="152" t="s">
        <v>160</v>
      </c>
      <c r="E255" s="159" t="s">
        <v>1</v>
      </c>
      <c r="F255" s="160" t="s">
        <v>3851</v>
      </c>
      <c r="H255" s="161">
        <v>8</v>
      </c>
      <c r="I255" s="162"/>
      <c r="L255" s="158"/>
      <c r="M255" s="163"/>
      <c r="T255" s="164"/>
      <c r="AT255" s="159" t="s">
        <v>160</v>
      </c>
      <c r="AU255" s="159" t="s">
        <v>89</v>
      </c>
      <c r="AV255" s="12" t="s">
        <v>89</v>
      </c>
      <c r="AW255" s="12" t="s">
        <v>31</v>
      </c>
      <c r="AX255" s="12" t="s">
        <v>76</v>
      </c>
      <c r="AY255" s="159" t="s">
        <v>156</v>
      </c>
    </row>
    <row r="256" spans="2:51" s="15" customFormat="1">
      <c r="B256" s="193"/>
      <c r="D256" s="152" t="s">
        <v>160</v>
      </c>
      <c r="E256" s="194" t="s">
        <v>1</v>
      </c>
      <c r="F256" s="195" t="s">
        <v>278</v>
      </c>
      <c r="H256" s="196">
        <v>11</v>
      </c>
      <c r="I256" s="197"/>
      <c r="L256" s="193"/>
      <c r="M256" s="198"/>
      <c r="T256" s="199"/>
      <c r="AT256" s="194" t="s">
        <v>160</v>
      </c>
      <c r="AU256" s="194" t="s">
        <v>89</v>
      </c>
      <c r="AV256" s="15" t="s">
        <v>163</v>
      </c>
      <c r="AW256" s="15" t="s">
        <v>31</v>
      </c>
      <c r="AX256" s="15" t="s">
        <v>76</v>
      </c>
      <c r="AY256" s="194" t="s">
        <v>156</v>
      </c>
    </row>
    <row r="257" spans="2:51" s="11" customFormat="1">
      <c r="B257" s="151"/>
      <c r="D257" s="152" t="s">
        <v>160</v>
      </c>
      <c r="E257" s="153" t="s">
        <v>1</v>
      </c>
      <c r="F257" s="154" t="s">
        <v>3852</v>
      </c>
      <c r="H257" s="153" t="s">
        <v>1</v>
      </c>
      <c r="I257" s="155"/>
      <c r="L257" s="151"/>
      <c r="M257" s="156"/>
      <c r="T257" s="157"/>
      <c r="AT257" s="153" t="s">
        <v>160</v>
      </c>
      <c r="AU257" s="153" t="s">
        <v>89</v>
      </c>
      <c r="AV257" s="11" t="s">
        <v>82</v>
      </c>
      <c r="AW257" s="11" t="s">
        <v>31</v>
      </c>
      <c r="AX257" s="11" t="s">
        <v>76</v>
      </c>
      <c r="AY257" s="153" t="s">
        <v>156</v>
      </c>
    </row>
    <row r="258" spans="2:51" s="12" customFormat="1">
      <c r="B258" s="158"/>
      <c r="D258" s="152" t="s">
        <v>160</v>
      </c>
      <c r="E258" s="159" t="s">
        <v>1</v>
      </c>
      <c r="F258" s="160" t="s">
        <v>3771</v>
      </c>
      <c r="H258" s="161">
        <v>0</v>
      </c>
      <c r="I258" s="162"/>
      <c r="L258" s="158"/>
      <c r="M258" s="163"/>
      <c r="T258" s="164"/>
      <c r="AT258" s="159" t="s">
        <v>160</v>
      </c>
      <c r="AU258" s="159" t="s">
        <v>89</v>
      </c>
      <c r="AV258" s="12" t="s">
        <v>89</v>
      </c>
      <c r="AW258" s="12" t="s">
        <v>31</v>
      </c>
      <c r="AX258" s="12" t="s">
        <v>76</v>
      </c>
      <c r="AY258" s="159" t="s">
        <v>156</v>
      </c>
    </row>
    <row r="259" spans="2:51" s="12" customFormat="1">
      <c r="B259" s="158"/>
      <c r="D259" s="152" t="s">
        <v>160</v>
      </c>
      <c r="E259" s="159" t="s">
        <v>1</v>
      </c>
      <c r="F259" s="160" t="s">
        <v>3853</v>
      </c>
      <c r="H259" s="161">
        <v>2</v>
      </c>
      <c r="I259" s="162"/>
      <c r="L259" s="158"/>
      <c r="M259" s="163"/>
      <c r="T259" s="164"/>
      <c r="AT259" s="159" t="s">
        <v>160</v>
      </c>
      <c r="AU259" s="159" t="s">
        <v>89</v>
      </c>
      <c r="AV259" s="12" t="s">
        <v>89</v>
      </c>
      <c r="AW259" s="12" t="s">
        <v>31</v>
      </c>
      <c r="AX259" s="12" t="s">
        <v>76</v>
      </c>
      <c r="AY259" s="159" t="s">
        <v>156</v>
      </c>
    </row>
    <row r="260" spans="2:51" s="15" customFormat="1">
      <c r="B260" s="193"/>
      <c r="D260" s="152" t="s">
        <v>160</v>
      </c>
      <c r="E260" s="194" t="s">
        <v>1</v>
      </c>
      <c r="F260" s="195" t="s">
        <v>278</v>
      </c>
      <c r="H260" s="196">
        <v>2</v>
      </c>
      <c r="I260" s="197"/>
      <c r="L260" s="193"/>
      <c r="M260" s="198"/>
      <c r="T260" s="199"/>
      <c r="AT260" s="194" t="s">
        <v>160</v>
      </c>
      <c r="AU260" s="194" t="s">
        <v>89</v>
      </c>
      <c r="AV260" s="15" t="s">
        <v>163</v>
      </c>
      <c r="AW260" s="15" t="s">
        <v>31</v>
      </c>
      <c r="AX260" s="15" t="s">
        <v>76</v>
      </c>
      <c r="AY260" s="194" t="s">
        <v>156</v>
      </c>
    </row>
    <row r="261" spans="2:51" s="11" customFormat="1">
      <c r="B261" s="151"/>
      <c r="D261" s="152" t="s">
        <v>160</v>
      </c>
      <c r="E261" s="153" t="s">
        <v>1</v>
      </c>
      <c r="F261" s="154" t="s">
        <v>3854</v>
      </c>
      <c r="H261" s="153" t="s">
        <v>1</v>
      </c>
      <c r="I261" s="155"/>
      <c r="L261" s="151"/>
      <c r="M261" s="156"/>
      <c r="T261" s="157"/>
      <c r="AT261" s="153" t="s">
        <v>160</v>
      </c>
      <c r="AU261" s="153" t="s">
        <v>89</v>
      </c>
      <c r="AV261" s="11" t="s">
        <v>82</v>
      </c>
      <c r="AW261" s="11" t="s">
        <v>31</v>
      </c>
      <c r="AX261" s="11" t="s">
        <v>76</v>
      </c>
      <c r="AY261" s="153" t="s">
        <v>156</v>
      </c>
    </row>
    <row r="262" spans="2:51" s="12" customFormat="1">
      <c r="B262" s="158"/>
      <c r="D262" s="152" t="s">
        <v>160</v>
      </c>
      <c r="E262" s="159" t="s">
        <v>1</v>
      </c>
      <c r="F262" s="160" t="s">
        <v>3804</v>
      </c>
      <c r="H262" s="161">
        <v>1</v>
      </c>
      <c r="I262" s="162"/>
      <c r="L262" s="158"/>
      <c r="M262" s="163"/>
      <c r="T262" s="164"/>
      <c r="AT262" s="159" t="s">
        <v>160</v>
      </c>
      <c r="AU262" s="159" t="s">
        <v>89</v>
      </c>
      <c r="AV262" s="12" t="s">
        <v>89</v>
      </c>
      <c r="AW262" s="12" t="s">
        <v>31</v>
      </c>
      <c r="AX262" s="12" t="s">
        <v>76</v>
      </c>
      <c r="AY262" s="159" t="s">
        <v>156</v>
      </c>
    </row>
    <row r="263" spans="2:51" s="12" customFormat="1">
      <c r="B263" s="158"/>
      <c r="D263" s="152" t="s">
        <v>160</v>
      </c>
      <c r="E263" s="159" t="s">
        <v>1</v>
      </c>
      <c r="F263" s="160" t="s">
        <v>3855</v>
      </c>
      <c r="H263" s="161">
        <v>0</v>
      </c>
      <c r="I263" s="162"/>
      <c r="L263" s="158"/>
      <c r="M263" s="163"/>
      <c r="T263" s="164"/>
      <c r="AT263" s="159" t="s">
        <v>160</v>
      </c>
      <c r="AU263" s="159" t="s">
        <v>89</v>
      </c>
      <c r="AV263" s="12" t="s">
        <v>89</v>
      </c>
      <c r="AW263" s="12" t="s">
        <v>31</v>
      </c>
      <c r="AX263" s="12" t="s">
        <v>76</v>
      </c>
      <c r="AY263" s="159" t="s">
        <v>156</v>
      </c>
    </row>
    <row r="264" spans="2:51" s="15" customFormat="1">
      <c r="B264" s="193"/>
      <c r="D264" s="152" t="s">
        <v>160</v>
      </c>
      <c r="E264" s="194" t="s">
        <v>1</v>
      </c>
      <c r="F264" s="195" t="s">
        <v>278</v>
      </c>
      <c r="H264" s="196">
        <v>1</v>
      </c>
      <c r="I264" s="197"/>
      <c r="L264" s="193"/>
      <c r="M264" s="198"/>
      <c r="T264" s="199"/>
      <c r="AT264" s="194" t="s">
        <v>160</v>
      </c>
      <c r="AU264" s="194" t="s">
        <v>89</v>
      </c>
      <c r="AV264" s="15" t="s">
        <v>163</v>
      </c>
      <c r="AW264" s="15" t="s">
        <v>31</v>
      </c>
      <c r="AX264" s="15" t="s">
        <v>76</v>
      </c>
      <c r="AY264" s="194" t="s">
        <v>156</v>
      </c>
    </row>
    <row r="265" spans="2:51" s="11" customFormat="1">
      <c r="B265" s="151"/>
      <c r="D265" s="152" t="s">
        <v>160</v>
      </c>
      <c r="E265" s="153" t="s">
        <v>1</v>
      </c>
      <c r="F265" s="154" t="s">
        <v>3856</v>
      </c>
      <c r="H265" s="153" t="s">
        <v>1</v>
      </c>
      <c r="I265" s="155"/>
      <c r="L265" s="151"/>
      <c r="M265" s="156"/>
      <c r="T265" s="157"/>
      <c r="AT265" s="153" t="s">
        <v>160</v>
      </c>
      <c r="AU265" s="153" t="s">
        <v>89</v>
      </c>
      <c r="AV265" s="11" t="s">
        <v>82</v>
      </c>
      <c r="AW265" s="11" t="s">
        <v>31</v>
      </c>
      <c r="AX265" s="11" t="s">
        <v>76</v>
      </c>
      <c r="AY265" s="153" t="s">
        <v>156</v>
      </c>
    </row>
    <row r="266" spans="2:51" s="12" customFormat="1">
      <c r="B266" s="158"/>
      <c r="D266" s="152" t="s">
        <v>160</v>
      </c>
      <c r="E266" s="159" t="s">
        <v>1</v>
      </c>
      <c r="F266" s="160" t="s">
        <v>3857</v>
      </c>
      <c r="H266" s="161">
        <v>4</v>
      </c>
      <c r="I266" s="162"/>
      <c r="L266" s="158"/>
      <c r="M266" s="163"/>
      <c r="T266" s="164"/>
      <c r="AT266" s="159" t="s">
        <v>160</v>
      </c>
      <c r="AU266" s="159" t="s">
        <v>89</v>
      </c>
      <c r="AV266" s="12" t="s">
        <v>89</v>
      </c>
      <c r="AW266" s="12" t="s">
        <v>31</v>
      </c>
      <c r="AX266" s="12" t="s">
        <v>76</v>
      </c>
      <c r="AY266" s="159" t="s">
        <v>156</v>
      </c>
    </row>
    <row r="267" spans="2:51" s="12" customFormat="1">
      <c r="B267" s="158"/>
      <c r="D267" s="152" t="s">
        <v>160</v>
      </c>
      <c r="E267" s="159" t="s">
        <v>1</v>
      </c>
      <c r="F267" s="160" t="s">
        <v>3858</v>
      </c>
      <c r="H267" s="161">
        <v>3</v>
      </c>
      <c r="I267" s="162"/>
      <c r="L267" s="158"/>
      <c r="M267" s="163"/>
      <c r="T267" s="164"/>
      <c r="AT267" s="159" t="s">
        <v>160</v>
      </c>
      <c r="AU267" s="159" t="s">
        <v>89</v>
      </c>
      <c r="AV267" s="12" t="s">
        <v>89</v>
      </c>
      <c r="AW267" s="12" t="s">
        <v>31</v>
      </c>
      <c r="AX267" s="12" t="s">
        <v>76</v>
      </c>
      <c r="AY267" s="159" t="s">
        <v>156</v>
      </c>
    </row>
    <row r="268" spans="2:51" s="15" customFormat="1">
      <c r="B268" s="193"/>
      <c r="D268" s="152" t="s">
        <v>160</v>
      </c>
      <c r="E268" s="194" t="s">
        <v>1</v>
      </c>
      <c r="F268" s="195" t="s">
        <v>278</v>
      </c>
      <c r="H268" s="196">
        <v>7</v>
      </c>
      <c r="I268" s="197"/>
      <c r="L268" s="193"/>
      <c r="M268" s="198"/>
      <c r="T268" s="199"/>
      <c r="AT268" s="194" t="s">
        <v>160</v>
      </c>
      <c r="AU268" s="194" t="s">
        <v>89</v>
      </c>
      <c r="AV268" s="15" t="s">
        <v>163</v>
      </c>
      <c r="AW268" s="15" t="s">
        <v>31</v>
      </c>
      <c r="AX268" s="15" t="s">
        <v>76</v>
      </c>
      <c r="AY268" s="194" t="s">
        <v>156</v>
      </c>
    </row>
    <row r="269" spans="2:51" s="11" customFormat="1">
      <c r="B269" s="151"/>
      <c r="D269" s="152" t="s">
        <v>160</v>
      </c>
      <c r="E269" s="153" t="s">
        <v>1</v>
      </c>
      <c r="F269" s="154" t="s">
        <v>3859</v>
      </c>
      <c r="H269" s="153" t="s">
        <v>1</v>
      </c>
      <c r="I269" s="155"/>
      <c r="L269" s="151"/>
      <c r="M269" s="156"/>
      <c r="T269" s="157"/>
      <c r="AT269" s="153" t="s">
        <v>160</v>
      </c>
      <c r="AU269" s="153" t="s">
        <v>89</v>
      </c>
      <c r="AV269" s="11" t="s">
        <v>82</v>
      </c>
      <c r="AW269" s="11" t="s">
        <v>31</v>
      </c>
      <c r="AX269" s="11" t="s">
        <v>76</v>
      </c>
      <c r="AY269" s="153" t="s">
        <v>156</v>
      </c>
    </row>
    <row r="270" spans="2:51" s="12" customFormat="1">
      <c r="B270" s="158"/>
      <c r="D270" s="152" t="s">
        <v>160</v>
      </c>
      <c r="E270" s="159" t="s">
        <v>1</v>
      </c>
      <c r="F270" s="160" t="s">
        <v>3860</v>
      </c>
      <c r="H270" s="161">
        <v>3</v>
      </c>
      <c r="I270" s="162"/>
      <c r="L270" s="158"/>
      <c r="M270" s="163"/>
      <c r="T270" s="164"/>
      <c r="AT270" s="159" t="s">
        <v>160</v>
      </c>
      <c r="AU270" s="159" t="s">
        <v>89</v>
      </c>
      <c r="AV270" s="12" t="s">
        <v>89</v>
      </c>
      <c r="AW270" s="12" t="s">
        <v>31</v>
      </c>
      <c r="AX270" s="12" t="s">
        <v>76</v>
      </c>
      <c r="AY270" s="159" t="s">
        <v>156</v>
      </c>
    </row>
    <row r="271" spans="2:51" s="12" customFormat="1">
      <c r="B271" s="158"/>
      <c r="D271" s="152" t="s">
        <v>160</v>
      </c>
      <c r="E271" s="159" t="s">
        <v>1</v>
      </c>
      <c r="F271" s="160" t="s">
        <v>3861</v>
      </c>
      <c r="H271" s="161">
        <v>5</v>
      </c>
      <c r="I271" s="162"/>
      <c r="L271" s="158"/>
      <c r="M271" s="163"/>
      <c r="T271" s="164"/>
      <c r="AT271" s="159" t="s">
        <v>160</v>
      </c>
      <c r="AU271" s="159" t="s">
        <v>89</v>
      </c>
      <c r="AV271" s="12" t="s">
        <v>89</v>
      </c>
      <c r="AW271" s="12" t="s">
        <v>31</v>
      </c>
      <c r="AX271" s="12" t="s">
        <v>76</v>
      </c>
      <c r="AY271" s="159" t="s">
        <v>156</v>
      </c>
    </row>
    <row r="272" spans="2:51" s="15" customFormat="1">
      <c r="B272" s="193"/>
      <c r="D272" s="152" t="s">
        <v>160</v>
      </c>
      <c r="E272" s="194" t="s">
        <v>1</v>
      </c>
      <c r="F272" s="195" t="s">
        <v>278</v>
      </c>
      <c r="H272" s="196">
        <v>8</v>
      </c>
      <c r="I272" s="197"/>
      <c r="L272" s="193"/>
      <c r="M272" s="198"/>
      <c r="T272" s="199"/>
      <c r="AT272" s="194" t="s">
        <v>160</v>
      </c>
      <c r="AU272" s="194" t="s">
        <v>89</v>
      </c>
      <c r="AV272" s="15" t="s">
        <v>163</v>
      </c>
      <c r="AW272" s="15" t="s">
        <v>31</v>
      </c>
      <c r="AX272" s="15" t="s">
        <v>76</v>
      </c>
      <c r="AY272" s="194" t="s">
        <v>156</v>
      </c>
    </row>
    <row r="273" spans="2:65" s="11" customFormat="1">
      <c r="B273" s="151"/>
      <c r="D273" s="152" t="s">
        <v>160</v>
      </c>
      <c r="E273" s="153" t="s">
        <v>1</v>
      </c>
      <c r="F273" s="154" t="s">
        <v>3862</v>
      </c>
      <c r="H273" s="153" t="s">
        <v>1</v>
      </c>
      <c r="I273" s="155"/>
      <c r="L273" s="151"/>
      <c r="M273" s="156"/>
      <c r="T273" s="157"/>
      <c r="AT273" s="153" t="s">
        <v>160</v>
      </c>
      <c r="AU273" s="153" t="s">
        <v>89</v>
      </c>
      <c r="AV273" s="11" t="s">
        <v>82</v>
      </c>
      <c r="AW273" s="11" t="s">
        <v>31</v>
      </c>
      <c r="AX273" s="11" t="s">
        <v>76</v>
      </c>
      <c r="AY273" s="153" t="s">
        <v>156</v>
      </c>
    </row>
    <row r="274" spans="2:65" s="12" customFormat="1">
      <c r="B274" s="158"/>
      <c r="D274" s="152" t="s">
        <v>160</v>
      </c>
      <c r="E274" s="159" t="s">
        <v>1</v>
      </c>
      <c r="F274" s="160" t="s">
        <v>3863</v>
      </c>
      <c r="H274" s="161">
        <v>5</v>
      </c>
      <c r="I274" s="162"/>
      <c r="L274" s="158"/>
      <c r="M274" s="163"/>
      <c r="T274" s="164"/>
      <c r="AT274" s="159" t="s">
        <v>160</v>
      </c>
      <c r="AU274" s="159" t="s">
        <v>89</v>
      </c>
      <c r="AV274" s="12" t="s">
        <v>89</v>
      </c>
      <c r="AW274" s="12" t="s">
        <v>31</v>
      </c>
      <c r="AX274" s="12" t="s">
        <v>76</v>
      </c>
      <c r="AY274" s="159" t="s">
        <v>156</v>
      </c>
    </row>
    <row r="275" spans="2:65" s="12" customFormat="1">
      <c r="B275" s="158"/>
      <c r="D275" s="152" t="s">
        <v>160</v>
      </c>
      <c r="E275" s="159" t="s">
        <v>1</v>
      </c>
      <c r="F275" s="160" t="s">
        <v>3864</v>
      </c>
      <c r="H275" s="161">
        <v>8</v>
      </c>
      <c r="I275" s="162"/>
      <c r="L275" s="158"/>
      <c r="M275" s="163"/>
      <c r="T275" s="164"/>
      <c r="AT275" s="159" t="s">
        <v>160</v>
      </c>
      <c r="AU275" s="159" t="s">
        <v>89</v>
      </c>
      <c r="AV275" s="12" t="s">
        <v>89</v>
      </c>
      <c r="AW275" s="12" t="s">
        <v>31</v>
      </c>
      <c r="AX275" s="12" t="s">
        <v>76</v>
      </c>
      <c r="AY275" s="159" t="s">
        <v>156</v>
      </c>
    </row>
    <row r="276" spans="2:65" s="15" customFormat="1">
      <c r="B276" s="193"/>
      <c r="D276" s="152" t="s">
        <v>160</v>
      </c>
      <c r="E276" s="194" t="s">
        <v>1</v>
      </c>
      <c r="F276" s="195" t="s">
        <v>278</v>
      </c>
      <c r="H276" s="196">
        <v>13</v>
      </c>
      <c r="I276" s="197"/>
      <c r="L276" s="193"/>
      <c r="M276" s="198"/>
      <c r="T276" s="199"/>
      <c r="AT276" s="194" t="s">
        <v>160</v>
      </c>
      <c r="AU276" s="194" t="s">
        <v>89</v>
      </c>
      <c r="AV276" s="15" t="s">
        <v>163</v>
      </c>
      <c r="AW276" s="15" t="s">
        <v>31</v>
      </c>
      <c r="AX276" s="15" t="s">
        <v>76</v>
      </c>
      <c r="AY276" s="194" t="s">
        <v>156</v>
      </c>
    </row>
    <row r="277" spans="2:65" s="11" customFormat="1">
      <c r="B277" s="151"/>
      <c r="D277" s="152" t="s">
        <v>160</v>
      </c>
      <c r="E277" s="153" t="s">
        <v>1</v>
      </c>
      <c r="F277" s="154" t="s">
        <v>3865</v>
      </c>
      <c r="H277" s="153" t="s">
        <v>1</v>
      </c>
      <c r="I277" s="155"/>
      <c r="L277" s="151"/>
      <c r="M277" s="156"/>
      <c r="T277" s="157"/>
      <c r="AT277" s="153" t="s">
        <v>160</v>
      </c>
      <c r="AU277" s="153" t="s">
        <v>89</v>
      </c>
      <c r="AV277" s="11" t="s">
        <v>82</v>
      </c>
      <c r="AW277" s="11" t="s">
        <v>31</v>
      </c>
      <c r="AX277" s="11" t="s">
        <v>76</v>
      </c>
      <c r="AY277" s="153" t="s">
        <v>156</v>
      </c>
    </row>
    <row r="278" spans="2:65" s="12" customFormat="1">
      <c r="B278" s="158"/>
      <c r="D278" s="152" t="s">
        <v>160</v>
      </c>
      <c r="E278" s="159" t="s">
        <v>1</v>
      </c>
      <c r="F278" s="160" t="s">
        <v>3866</v>
      </c>
      <c r="H278" s="161">
        <v>0</v>
      </c>
      <c r="I278" s="162"/>
      <c r="L278" s="158"/>
      <c r="M278" s="163"/>
      <c r="T278" s="164"/>
      <c r="AT278" s="159" t="s">
        <v>160</v>
      </c>
      <c r="AU278" s="159" t="s">
        <v>89</v>
      </c>
      <c r="AV278" s="12" t="s">
        <v>89</v>
      </c>
      <c r="AW278" s="12" t="s">
        <v>31</v>
      </c>
      <c r="AX278" s="12" t="s">
        <v>76</v>
      </c>
      <c r="AY278" s="159" t="s">
        <v>156</v>
      </c>
    </row>
    <row r="279" spans="2:65" s="12" customFormat="1">
      <c r="B279" s="158"/>
      <c r="D279" s="152" t="s">
        <v>160</v>
      </c>
      <c r="E279" s="159" t="s">
        <v>1</v>
      </c>
      <c r="F279" s="160" t="s">
        <v>3867</v>
      </c>
      <c r="H279" s="161">
        <v>1</v>
      </c>
      <c r="I279" s="162"/>
      <c r="L279" s="158"/>
      <c r="M279" s="163"/>
      <c r="T279" s="164"/>
      <c r="AT279" s="159" t="s">
        <v>160</v>
      </c>
      <c r="AU279" s="159" t="s">
        <v>89</v>
      </c>
      <c r="AV279" s="12" t="s">
        <v>89</v>
      </c>
      <c r="AW279" s="12" t="s">
        <v>31</v>
      </c>
      <c r="AX279" s="12" t="s">
        <v>76</v>
      </c>
      <c r="AY279" s="159" t="s">
        <v>156</v>
      </c>
    </row>
    <row r="280" spans="2:65" s="15" customFormat="1">
      <c r="B280" s="193"/>
      <c r="D280" s="152" t="s">
        <v>160</v>
      </c>
      <c r="E280" s="194" t="s">
        <v>1</v>
      </c>
      <c r="F280" s="195" t="s">
        <v>278</v>
      </c>
      <c r="H280" s="196">
        <v>1</v>
      </c>
      <c r="I280" s="197"/>
      <c r="L280" s="193"/>
      <c r="M280" s="198"/>
      <c r="T280" s="199"/>
      <c r="AT280" s="194" t="s">
        <v>160</v>
      </c>
      <c r="AU280" s="194" t="s">
        <v>89</v>
      </c>
      <c r="AV280" s="15" t="s">
        <v>163</v>
      </c>
      <c r="AW280" s="15" t="s">
        <v>31</v>
      </c>
      <c r="AX280" s="15" t="s">
        <v>76</v>
      </c>
      <c r="AY280" s="194" t="s">
        <v>156</v>
      </c>
    </row>
    <row r="281" spans="2:65" s="11" customFormat="1">
      <c r="B281" s="151"/>
      <c r="D281" s="152" t="s">
        <v>160</v>
      </c>
      <c r="E281" s="153" t="s">
        <v>1</v>
      </c>
      <c r="F281" s="154" t="s">
        <v>3868</v>
      </c>
      <c r="H281" s="153" t="s">
        <v>1</v>
      </c>
      <c r="I281" s="155"/>
      <c r="L281" s="151"/>
      <c r="M281" s="156"/>
      <c r="T281" s="157"/>
      <c r="AT281" s="153" t="s">
        <v>160</v>
      </c>
      <c r="AU281" s="153" t="s">
        <v>89</v>
      </c>
      <c r="AV281" s="11" t="s">
        <v>82</v>
      </c>
      <c r="AW281" s="11" t="s">
        <v>31</v>
      </c>
      <c r="AX281" s="11" t="s">
        <v>76</v>
      </c>
      <c r="AY281" s="153" t="s">
        <v>156</v>
      </c>
    </row>
    <row r="282" spans="2:65" s="12" customFormat="1">
      <c r="B282" s="158"/>
      <c r="D282" s="152" t="s">
        <v>160</v>
      </c>
      <c r="E282" s="159" t="s">
        <v>1</v>
      </c>
      <c r="F282" s="160" t="s">
        <v>3869</v>
      </c>
      <c r="H282" s="161">
        <v>2</v>
      </c>
      <c r="I282" s="162"/>
      <c r="L282" s="158"/>
      <c r="M282" s="163"/>
      <c r="T282" s="164"/>
      <c r="AT282" s="159" t="s">
        <v>160</v>
      </c>
      <c r="AU282" s="159" t="s">
        <v>89</v>
      </c>
      <c r="AV282" s="12" t="s">
        <v>89</v>
      </c>
      <c r="AW282" s="12" t="s">
        <v>31</v>
      </c>
      <c r="AX282" s="12" t="s">
        <v>76</v>
      </c>
      <c r="AY282" s="159" t="s">
        <v>156</v>
      </c>
    </row>
    <row r="283" spans="2:65" s="12" customFormat="1">
      <c r="B283" s="158"/>
      <c r="D283" s="152" t="s">
        <v>160</v>
      </c>
      <c r="E283" s="159" t="s">
        <v>1</v>
      </c>
      <c r="F283" s="160" t="s">
        <v>3870</v>
      </c>
      <c r="H283" s="161">
        <v>0</v>
      </c>
      <c r="I283" s="162"/>
      <c r="L283" s="158"/>
      <c r="M283" s="163"/>
      <c r="T283" s="164"/>
      <c r="AT283" s="159" t="s">
        <v>160</v>
      </c>
      <c r="AU283" s="159" t="s">
        <v>89</v>
      </c>
      <c r="AV283" s="12" t="s">
        <v>89</v>
      </c>
      <c r="AW283" s="12" t="s">
        <v>31</v>
      </c>
      <c r="AX283" s="12" t="s">
        <v>76</v>
      </c>
      <c r="AY283" s="159" t="s">
        <v>156</v>
      </c>
    </row>
    <row r="284" spans="2:65" s="15" customFormat="1">
      <c r="B284" s="193"/>
      <c r="D284" s="152" t="s">
        <v>160</v>
      </c>
      <c r="E284" s="194" t="s">
        <v>1</v>
      </c>
      <c r="F284" s="195" t="s">
        <v>278</v>
      </c>
      <c r="H284" s="196">
        <v>2</v>
      </c>
      <c r="I284" s="197"/>
      <c r="L284" s="193"/>
      <c r="M284" s="198"/>
      <c r="T284" s="199"/>
      <c r="AT284" s="194" t="s">
        <v>160</v>
      </c>
      <c r="AU284" s="194" t="s">
        <v>89</v>
      </c>
      <c r="AV284" s="15" t="s">
        <v>163</v>
      </c>
      <c r="AW284" s="15" t="s">
        <v>31</v>
      </c>
      <c r="AX284" s="15" t="s">
        <v>76</v>
      </c>
      <c r="AY284" s="194" t="s">
        <v>156</v>
      </c>
    </row>
    <row r="285" spans="2:65" s="13" customFormat="1">
      <c r="B285" s="165"/>
      <c r="D285" s="152" t="s">
        <v>160</v>
      </c>
      <c r="E285" s="166" t="s">
        <v>1</v>
      </c>
      <c r="F285" s="167" t="s">
        <v>3871</v>
      </c>
      <c r="H285" s="168">
        <v>77</v>
      </c>
      <c r="I285" s="169"/>
      <c r="L285" s="165"/>
      <c r="M285" s="170"/>
      <c r="T285" s="171"/>
      <c r="AT285" s="166" t="s">
        <v>160</v>
      </c>
      <c r="AU285" s="166" t="s">
        <v>89</v>
      </c>
      <c r="AV285" s="13" t="s">
        <v>155</v>
      </c>
      <c r="AW285" s="13" t="s">
        <v>31</v>
      </c>
      <c r="AX285" s="13" t="s">
        <v>82</v>
      </c>
      <c r="AY285" s="166" t="s">
        <v>156</v>
      </c>
    </row>
    <row r="286" spans="2:65" s="1" customFormat="1" ht="24.2" customHeight="1">
      <c r="B286" s="136"/>
      <c r="C286" s="180" t="s">
        <v>495</v>
      </c>
      <c r="D286" s="180" t="s">
        <v>263</v>
      </c>
      <c r="E286" s="181" t="s">
        <v>3872</v>
      </c>
      <c r="F286" s="182" t="s">
        <v>3873</v>
      </c>
      <c r="G286" s="183" t="s">
        <v>333</v>
      </c>
      <c r="H286" s="184">
        <v>65</v>
      </c>
      <c r="I286" s="185"/>
      <c r="J286" s="186">
        <v>0</v>
      </c>
      <c r="K286" s="187"/>
      <c r="L286" s="188"/>
      <c r="M286" s="189" t="s">
        <v>1</v>
      </c>
      <c r="N286" s="190" t="s">
        <v>42</v>
      </c>
      <c r="P286" s="147">
        <f>O286*H286</f>
        <v>0</v>
      </c>
      <c r="Q286" s="147">
        <v>1E-3</v>
      </c>
      <c r="R286" s="147">
        <f>Q286*H286</f>
        <v>6.5000000000000002E-2</v>
      </c>
      <c r="S286" s="147">
        <v>0</v>
      </c>
      <c r="T286" s="148">
        <f>S286*H286</f>
        <v>0</v>
      </c>
      <c r="AR286" s="149" t="s">
        <v>664</v>
      </c>
      <c r="AT286" s="149" t="s">
        <v>263</v>
      </c>
      <c r="AU286" s="149" t="s">
        <v>89</v>
      </c>
      <c r="AY286" s="17" t="s">
        <v>156</v>
      </c>
      <c r="BE286" s="150">
        <f>IF(N286="základná",J286,0)</f>
        <v>0</v>
      </c>
      <c r="BF286" s="150">
        <f>IF(N286="znížená",J286,0)</f>
        <v>0</v>
      </c>
      <c r="BG286" s="150">
        <f>IF(N286="zákl. prenesená",J286,0)</f>
        <v>0</v>
      </c>
      <c r="BH286" s="150">
        <f>IF(N286="zníž. prenesená",J286,0)</f>
        <v>0</v>
      </c>
      <c r="BI286" s="150">
        <f>IF(N286="nulová",J286,0)</f>
        <v>0</v>
      </c>
      <c r="BJ286" s="17" t="s">
        <v>89</v>
      </c>
      <c r="BK286" s="150">
        <f>ROUND(I286*H286,2)</f>
        <v>0</v>
      </c>
      <c r="BL286" s="17" t="s">
        <v>403</v>
      </c>
      <c r="BM286" s="149" t="s">
        <v>3874</v>
      </c>
    </row>
    <row r="287" spans="2:65" s="11" customFormat="1">
      <c r="B287" s="151"/>
      <c r="D287" s="152" t="s">
        <v>160</v>
      </c>
      <c r="E287" s="153" t="s">
        <v>1</v>
      </c>
      <c r="F287" s="154" t="s">
        <v>3838</v>
      </c>
      <c r="H287" s="153" t="s">
        <v>1</v>
      </c>
      <c r="I287" s="155"/>
      <c r="L287" s="151"/>
      <c r="M287" s="156"/>
      <c r="T287" s="157"/>
      <c r="AT287" s="153" t="s">
        <v>160</v>
      </c>
      <c r="AU287" s="153" t="s">
        <v>89</v>
      </c>
      <c r="AV287" s="11" t="s">
        <v>82</v>
      </c>
      <c r="AW287" s="11" t="s">
        <v>31</v>
      </c>
      <c r="AX287" s="11" t="s">
        <v>76</v>
      </c>
      <c r="AY287" s="153" t="s">
        <v>156</v>
      </c>
    </row>
    <row r="288" spans="2:65" s="12" customFormat="1">
      <c r="B288" s="158"/>
      <c r="D288" s="152" t="s">
        <v>160</v>
      </c>
      <c r="E288" s="159" t="s">
        <v>1</v>
      </c>
      <c r="F288" s="160" t="s">
        <v>3839</v>
      </c>
      <c r="H288" s="161">
        <v>0</v>
      </c>
      <c r="I288" s="162"/>
      <c r="L288" s="158"/>
      <c r="M288" s="163"/>
      <c r="T288" s="164"/>
      <c r="AT288" s="159" t="s">
        <v>160</v>
      </c>
      <c r="AU288" s="159" t="s">
        <v>89</v>
      </c>
      <c r="AV288" s="12" t="s">
        <v>89</v>
      </c>
      <c r="AW288" s="12" t="s">
        <v>31</v>
      </c>
      <c r="AX288" s="12" t="s">
        <v>76</v>
      </c>
      <c r="AY288" s="159" t="s">
        <v>156</v>
      </c>
    </row>
    <row r="289" spans="2:51" s="12" customFormat="1">
      <c r="B289" s="158"/>
      <c r="D289" s="152" t="s">
        <v>160</v>
      </c>
      <c r="E289" s="159" t="s">
        <v>1</v>
      </c>
      <c r="F289" s="160" t="s">
        <v>3840</v>
      </c>
      <c r="H289" s="161">
        <v>2</v>
      </c>
      <c r="I289" s="162"/>
      <c r="L289" s="158"/>
      <c r="M289" s="163"/>
      <c r="T289" s="164"/>
      <c r="AT289" s="159" t="s">
        <v>160</v>
      </c>
      <c r="AU289" s="159" t="s">
        <v>89</v>
      </c>
      <c r="AV289" s="12" t="s">
        <v>89</v>
      </c>
      <c r="AW289" s="12" t="s">
        <v>31</v>
      </c>
      <c r="AX289" s="12" t="s">
        <v>76</v>
      </c>
      <c r="AY289" s="159" t="s">
        <v>156</v>
      </c>
    </row>
    <row r="290" spans="2:51" s="15" customFormat="1">
      <c r="B290" s="193"/>
      <c r="D290" s="152" t="s">
        <v>160</v>
      </c>
      <c r="E290" s="194" t="s">
        <v>1</v>
      </c>
      <c r="F290" s="195" t="s">
        <v>278</v>
      </c>
      <c r="H290" s="196">
        <v>2</v>
      </c>
      <c r="I290" s="197"/>
      <c r="L290" s="193"/>
      <c r="M290" s="198"/>
      <c r="T290" s="199"/>
      <c r="AT290" s="194" t="s">
        <v>160</v>
      </c>
      <c r="AU290" s="194" t="s">
        <v>89</v>
      </c>
      <c r="AV290" s="15" t="s">
        <v>163</v>
      </c>
      <c r="AW290" s="15" t="s">
        <v>31</v>
      </c>
      <c r="AX290" s="15" t="s">
        <v>76</v>
      </c>
      <c r="AY290" s="194" t="s">
        <v>156</v>
      </c>
    </row>
    <row r="291" spans="2:51" s="11" customFormat="1">
      <c r="B291" s="151"/>
      <c r="D291" s="152" t="s">
        <v>160</v>
      </c>
      <c r="E291" s="153" t="s">
        <v>1</v>
      </c>
      <c r="F291" s="154" t="s">
        <v>3841</v>
      </c>
      <c r="H291" s="153" t="s">
        <v>1</v>
      </c>
      <c r="I291" s="155"/>
      <c r="L291" s="151"/>
      <c r="M291" s="156"/>
      <c r="T291" s="157"/>
      <c r="AT291" s="153" t="s">
        <v>160</v>
      </c>
      <c r="AU291" s="153" t="s">
        <v>89</v>
      </c>
      <c r="AV291" s="11" t="s">
        <v>82</v>
      </c>
      <c r="AW291" s="11" t="s">
        <v>31</v>
      </c>
      <c r="AX291" s="11" t="s">
        <v>76</v>
      </c>
      <c r="AY291" s="153" t="s">
        <v>156</v>
      </c>
    </row>
    <row r="292" spans="2:51" s="12" customFormat="1">
      <c r="B292" s="158"/>
      <c r="D292" s="152" t="s">
        <v>160</v>
      </c>
      <c r="E292" s="159" t="s">
        <v>1</v>
      </c>
      <c r="F292" s="160" t="s">
        <v>3842</v>
      </c>
      <c r="H292" s="161">
        <v>2</v>
      </c>
      <c r="I292" s="162"/>
      <c r="L292" s="158"/>
      <c r="M292" s="163"/>
      <c r="T292" s="164"/>
      <c r="AT292" s="159" t="s">
        <v>160</v>
      </c>
      <c r="AU292" s="159" t="s">
        <v>89</v>
      </c>
      <c r="AV292" s="12" t="s">
        <v>89</v>
      </c>
      <c r="AW292" s="12" t="s">
        <v>31</v>
      </c>
      <c r="AX292" s="12" t="s">
        <v>76</v>
      </c>
      <c r="AY292" s="159" t="s">
        <v>156</v>
      </c>
    </row>
    <row r="293" spans="2:51" s="12" customFormat="1">
      <c r="B293" s="158"/>
      <c r="D293" s="152" t="s">
        <v>160</v>
      </c>
      <c r="E293" s="159" t="s">
        <v>1</v>
      </c>
      <c r="F293" s="160" t="s">
        <v>3843</v>
      </c>
      <c r="H293" s="161">
        <v>0</v>
      </c>
      <c r="I293" s="162"/>
      <c r="L293" s="158"/>
      <c r="M293" s="163"/>
      <c r="T293" s="164"/>
      <c r="AT293" s="159" t="s">
        <v>160</v>
      </c>
      <c r="AU293" s="159" t="s">
        <v>89</v>
      </c>
      <c r="AV293" s="12" t="s">
        <v>89</v>
      </c>
      <c r="AW293" s="12" t="s">
        <v>31</v>
      </c>
      <c r="AX293" s="12" t="s">
        <v>76</v>
      </c>
      <c r="AY293" s="159" t="s">
        <v>156</v>
      </c>
    </row>
    <row r="294" spans="2:51" s="15" customFormat="1">
      <c r="B294" s="193"/>
      <c r="D294" s="152" t="s">
        <v>160</v>
      </c>
      <c r="E294" s="194" t="s">
        <v>1</v>
      </c>
      <c r="F294" s="195" t="s">
        <v>278</v>
      </c>
      <c r="H294" s="196">
        <v>2</v>
      </c>
      <c r="I294" s="197"/>
      <c r="L294" s="193"/>
      <c r="M294" s="198"/>
      <c r="T294" s="199"/>
      <c r="AT294" s="194" t="s">
        <v>160</v>
      </c>
      <c r="AU294" s="194" t="s">
        <v>89</v>
      </c>
      <c r="AV294" s="15" t="s">
        <v>163</v>
      </c>
      <c r="AW294" s="15" t="s">
        <v>31</v>
      </c>
      <c r="AX294" s="15" t="s">
        <v>76</v>
      </c>
      <c r="AY294" s="194" t="s">
        <v>156</v>
      </c>
    </row>
    <row r="295" spans="2:51" s="11" customFormat="1">
      <c r="B295" s="151"/>
      <c r="D295" s="152" t="s">
        <v>160</v>
      </c>
      <c r="E295" s="153" t="s">
        <v>1</v>
      </c>
      <c r="F295" s="154" t="s">
        <v>3844</v>
      </c>
      <c r="H295" s="153" t="s">
        <v>1</v>
      </c>
      <c r="I295" s="155"/>
      <c r="L295" s="151"/>
      <c r="M295" s="156"/>
      <c r="T295" s="157"/>
      <c r="AT295" s="153" t="s">
        <v>160</v>
      </c>
      <c r="AU295" s="153" t="s">
        <v>89</v>
      </c>
      <c r="AV295" s="11" t="s">
        <v>82</v>
      </c>
      <c r="AW295" s="11" t="s">
        <v>31</v>
      </c>
      <c r="AX295" s="11" t="s">
        <v>76</v>
      </c>
      <c r="AY295" s="153" t="s">
        <v>156</v>
      </c>
    </row>
    <row r="296" spans="2:51" s="12" customFormat="1">
      <c r="B296" s="158"/>
      <c r="D296" s="152" t="s">
        <v>160</v>
      </c>
      <c r="E296" s="159" t="s">
        <v>1</v>
      </c>
      <c r="F296" s="160" t="s">
        <v>3845</v>
      </c>
      <c r="H296" s="161">
        <v>8</v>
      </c>
      <c r="I296" s="162"/>
      <c r="L296" s="158"/>
      <c r="M296" s="163"/>
      <c r="T296" s="164"/>
      <c r="AT296" s="159" t="s">
        <v>160</v>
      </c>
      <c r="AU296" s="159" t="s">
        <v>89</v>
      </c>
      <c r="AV296" s="12" t="s">
        <v>89</v>
      </c>
      <c r="AW296" s="12" t="s">
        <v>31</v>
      </c>
      <c r="AX296" s="12" t="s">
        <v>76</v>
      </c>
      <c r="AY296" s="159" t="s">
        <v>156</v>
      </c>
    </row>
    <row r="297" spans="2:51" s="12" customFormat="1">
      <c r="B297" s="158"/>
      <c r="D297" s="152" t="s">
        <v>160</v>
      </c>
      <c r="E297" s="159" t="s">
        <v>1</v>
      </c>
      <c r="F297" s="160" t="s">
        <v>3846</v>
      </c>
      <c r="H297" s="161">
        <v>8</v>
      </c>
      <c r="I297" s="162"/>
      <c r="L297" s="158"/>
      <c r="M297" s="163"/>
      <c r="T297" s="164"/>
      <c r="AT297" s="159" t="s">
        <v>160</v>
      </c>
      <c r="AU297" s="159" t="s">
        <v>89</v>
      </c>
      <c r="AV297" s="12" t="s">
        <v>89</v>
      </c>
      <c r="AW297" s="12" t="s">
        <v>31</v>
      </c>
      <c r="AX297" s="12" t="s">
        <v>76</v>
      </c>
      <c r="AY297" s="159" t="s">
        <v>156</v>
      </c>
    </row>
    <row r="298" spans="2:51" s="15" customFormat="1">
      <c r="B298" s="193"/>
      <c r="D298" s="152" t="s">
        <v>160</v>
      </c>
      <c r="E298" s="194" t="s">
        <v>1</v>
      </c>
      <c r="F298" s="195" t="s">
        <v>278</v>
      </c>
      <c r="H298" s="196">
        <v>16</v>
      </c>
      <c r="I298" s="197"/>
      <c r="L298" s="193"/>
      <c r="M298" s="198"/>
      <c r="T298" s="199"/>
      <c r="AT298" s="194" t="s">
        <v>160</v>
      </c>
      <c r="AU298" s="194" t="s">
        <v>89</v>
      </c>
      <c r="AV298" s="15" t="s">
        <v>163</v>
      </c>
      <c r="AW298" s="15" t="s">
        <v>31</v>
      </c>
      <c r="AX298" s="15" t="s">
        <v>76</v>
      </c>
      <c r="AY298" s="194" t="s">
        <v>156</v>
      </c>
    </row>
    <row r="299" spans="2:51" s="11" customFormat="1">
      <c r="B299" s="151"/>
      <c r="D299" s="152" t="s">
        <v>160</v>
      </c>
      <c r="E299" s="153" t="s">
        <v>1</v>
      </c>
      <c r="F299" s="154" t="s">
        <v>3850</v>
      </c>
      <c r="H299" s="153" t="s">
        <v>1</v>
      </c>
      <c r="I299" s="155"/>
      <c r="L299" s="151"/>
      <c r="M299" s="156"/>
      <c r="T299" s="157"/>
      <c r="AT299" s="153" t="s">
        <v>160</v>
      </c>
      <c r="AU299" s="153" t="s">
        <v>89</v>
      </c>
      <c r="AV299" s="11" t="s">
        <v>82</v>
      </c>
      <c r="AW299" s="11" t="s">
        <v>31</v>
      </c>
      <c r="AX299" s="11" t="s">
        <v>76</v>
      </c>
      <c r="AY299" s="153" t="s">
        <v>156</v>
      </c>
    </row>
    <row r="300" spans="2:51" s="12" customFormat="1">
      <c r="B300" s="158"/>
      <c r="D300" s="152" t="s">
        <v>160</v>
      </c>
      <c r="E300" s="159" t="s">
        <v>1</v>
      </c>
      <c r="F300" s="160" t="s">
        <v>3795</v>
      </c>
      <c r="H300" s="161">
        <v>3</v>
      </c>
      <c r="I300" s="162"/>
      <c r="L300" s="158"/>
      <c r="M300" s="163"/>
      <c r="T300" s="164"/>
      <c r="AT300" s="159" t="s">
        <v>160</v>
      </c>
      <c r="AU300" s="159" t="s">
        <v>89</v>
      </c>
      <c r="AV300" s="12" t="s">
        <v>89</v>
      </c>
      <c r="AW300" s="12" t="s">
        <v>31</v>
      </c>
      <c r="AX300" s="12" t="s">
        <v>76</v>
      </c>
      <c r="AY300" s="159" t="s">
        <v>156</v>
      </c>
    </row>
    <row r="301" spans="2:51" s="12" customFormat="1">
      <c r="B301" s="158"/>
      <c r="D301" s="152" t="s">
        <v>160</v>
      </c>
      <c r="E301" s="159" t="s">
        <v>1</v>
      </c>
      <c r="F301" s="160" t="s">
        <v>3851</v>
      </c>
      <c r="H301" s="161">
        <v>8</v>
      </c>
      <c r="I301" s="162"/>
      <c r="L301" s="158"/>
      <c r="M301" s="163"/>
      <c r="T301" s="164"/>
      <c r="AT301" s="159" t="s">
        <v>160</v>
      </c>
      <c r="AU301" s="159" t="s">
        <v>89</v>
      </c>
      <c r="AV301" s="12" t="s">
        <v>89</v>
      </c>
      <c r="AW301" s="12" t="s">
        <v>31</v>
      </c>
      <c r="AX301" s="12" t="s">
        <v>76</v>
      </c>
      <c r="AY301" s="159" t="s">
        <v>156</v>
      </c>
    </row>
    <row r="302" spans="2:51" s="15" customFormat="1">
      <c r="B302" s="193"/>
      <c r="D302" s="152" t="s">
        <v>160</v>
      </c>
      <c r="E302" s="194" t="s">
        <v>1</v>
      </c>
      <c r="F302" s="195" t="s">
        <v>278</v>
      </c>
      <c r="H302" s="196">
        <v>11</v>
      </c>
      <c r="I302" s="197"/>
      <c r="L302" s="193"/>
      <c r="M302" s="198"/>
      <c r="T302" s="199"/>
      <c r="AT302" s="194" t="s">
        <v>160</v>
      </c>
      <c r="AU302" s="194" t="s">
        <v>89</v>
      </c>
      <c r="AV302" s="15" t="s">
        <v>163</v>
      </c>
      <c r="AW302" s="15" t="s">
        <v>31</v>
      </c>
      <c r="AX302" s="15" t="s">
        <v>76</v>
      </c>
      <c r="AY302" s="194" t="s">
        <v>156</v>
      </c>
    </row>
    <row r="303" spans="2:51" s="11" customFormat="1">
      <c r="B303" s="151"/>
      <c r="D303" s="152" t="s">
        <v>160</v>
      </c>
      <c r="E303" s="153" t="s">
        <v>1</v>
      </c>
      <c r="F303" s="154" t="s">
        <v>3852</v>
      </c>
      <c r="H303" s="153" t="s">
        <v>1</v>
      </c>
      <c r="I303" s="155"/>
      <c r="L303" s="151"/>
      <c r="M303" s="156"/>
      <c r="T303" s="157"/>
      <c r="AT303" s="153" t="s">
        <v>160</v>
      </c>
      <c r="AU303" s="153" t="s">
        <v>89</v>
      </c>
      <c r="AV303" s="11" t="s">
        <v>82</v>
      </c>
      <c r="AW303" s="11" t="s">
        <v>31</v>
      </c>
      <c r="AX303" s="11" t="s">
        <v>76</v>
      </c>
      <c r="AY303" s="153" t="s">
        <v>156</v>
      </c>
    </row>
    <row r="304" spans="2:51" s="12" customFormat="1">
      <c r="B304" s="158"/>
      <c r="D304" s="152" t="s">
        <v>160</v>
      </c>
      <c r="E304" s="159" t="s">
        <v>1</v>
      </c>
      <c r="F304" s="160" t="s">
        <v>3771</v>
      </c>
      <c r="H304" s="161">
        <v>0</v>
      </c>
      <c r="I304" s="162"/>
      <c r="L304" s="158"/>
      <c r="M304" s="163"/>
      <c r="T304" s="164"/>
      <c r="AT304" s="159" t="s">
        <v>160</v>
      </c>
      <c r="AU304" s="159" t="s">
        <v>89</v>
      </c>
      <c r="AV304" s="12" t="s">
        <v>89</v>
      </c>
      <c r="AW304" s="12" t="s">
        <v>31</v>
      </c>
      <c r="AX304" s="12" t="s">
        <v>76</v>
      </c>
      <c r="AY304" s="159" t="s">
        <v>156</v>
      </c>
    </row>
    <row r="305" spans="2:51" s="12" customFormat="1">
      <c r="B305" s="158"/>
      <c r="D305" s="152" t="s">
        <v>160</v>
      </c>
      <c r="E305" s="159" t="s">
        <v>1</v>
      </c>
      <c r="F305" s="160" t="s">
        <v>3853</v>
      </c>
      <c r="H305" s="161">
        <v>2</v>
      </c>
      <c r="I305" s="162"/>
      <c r="L305" s="158"/>
      <c r="M305" s="163"/>
      <c r="T305" s="164"/>
      <c r="AT305" s="159" t="s">
        <v>160</v>
      </c>
      <c r="AU305" s="159" t="s">
        <v>89</v>
      </c>
      <c r="AV305" s="12" t="s">
        <v>89</v>
      </c>
      <c r="AW305" s="12" t="s">
        <v>31</v>
      </c>
      <c r="AX305" s="12" t="s">
        <v>76</v>
      </c>
      <c r="AY305" s="159" t="s">
        <v>156</v>
      </c>
    </row>
    <row r="306" spans="2:51" s="15" customFormat="1">
      <c r="B306" s="193"/>
      <c r="D306" s="152" t="s">
        <v>160</v>
      </c>
      <c r="E306" s="194" t="s">
        <v>1</v>
      </c>
      <c r="F306" s="195" t="s">
        <v>278</v>
      </c>
      <c r="H306" s="196">
        <v>2</v>
      </c>
      <c r="I306" s="197"/>
      <c r="L306" s="193"/>
      <c r="M306" s="198"/>
      <c r="T306" s="199"/>
      <c r="AT306" s="194" t="s">
        <v>160</v>
      </c>
      <c r="AU306" s="194" t="s">
        <v>89</v>
      </c>
      <c r="AV306" s="15" t="s">
        <v>163</v>
      </c>
      <c r="AW306" s="15" t="s">
        <v>31</v>
      </c>
      <c r="AX306" s="15" t="s">
        <v>76</v>
      </c>
      <c r="AY306" s="194" t="s">
        <v>156</v>
      </c>
    </row>
    <row r="307" spans="2:51" s="11" customFormat="1">
      <c r="B307" s="151"/>
      <c r="D307" s="152" t="s">
        <v>160</v>
      </c>
      <c r="E307" s="153" t="s">
        <v>1</v>
      </c>
      <c r="F307" s="154" t="s">
        <v>3854</v>
      </c>
      <c r="H307" s="153" t="s">
        <v>1</v>
      </c>
      <c r="I307" s="155"/>
      <c r="L307" s="151"/>
      <c r="M307" s="156"/>
      <c r="T307" s="157"/>
      <c r="AT307" s="153" t="s">
        <v>160</v>
      </c>
      <c r="AU307" s="153" t="s">
        <v>89</v>
      </c>
      <c r="AV307" s="11" t="s">
        <v>82</v>
      </c>
      <c r="AW307" s="11" t="s">
        <v>31</v>
      </c>
      <c r="AX307" s="11" t="s">
        <v>76</v>
      </c>
      <c r="AY307" s="153" t="s">
        <v>156</v>
      </c>
    </row>
    <row r="308" spans="2:51" s="12" customFormat="1">
      <c r="B308" s="158"/>
      <c r="D308" s="152" t="s">
        <v>160</v>
      </c>
      <c r="E308" s="159" t="s">
        <v>1</v>
      </c>
      <c r="F308" s="160" t="s">
        <v>3804</v>
      </c>
      <c r="H308" s="161">
        <v>1</v>
      </c>
      <c r="I308" s="162"/>
      <c r="L308" s="158"/>
      <c r="M308" s="163"/>
      <c r="T308" s="164"/>
      <c r="AT308" s="159" t="s">
        <v>160</v>
      </c>
      <c r="AU308" s="159" t="s">
        <v>89</v>
      </c>
      <c r="AV308" s="12" t="s">
        <v>89</v>
      </c>
      <c r="AW308" s="12" t="s">
        <v>31</v>
      </c>
      <c r="AX308" s="12" t="s">
        <v>76</v>
      </c>
      <c r="AY308" s="159" t="s">
        <v>156</v>
      </c>
    </row>
    <row r="309" spans="2:51" s="12" customFormat="1">
      <c r="B309" s="158"/>
      <c r="D309" s="152" t="s">
        <v>160</v>
      </c>
      <c r="E309" s="159" t="s">
        <v>1</v>
      </c>
      <c r="F309" s="160" t="s">
        <v>3855</v>
      </c>
      <c r="H309" s="161">
        <v>0</v>
      </c>
      <c r="I309" s="162"/>
      <c r="L309" s="158"/>
      <c r="M309" s="163"/>
      <c r="T309" s="164"/>
      <c r="AT309" s="159" t="s">
        <v>160</v>
      </c>
      <c r="AU309" s="159" t="s">
        <v>89</v>
      </c>
      <c r="AV309" s="12" t="s">
        <v>89</v>
      </c>
      <c r="AW309" s="12" t="s">
        <v>31</v>
      </c>
      <c r="AX309" s="12" t="s">
        <v>76</v>
      </c>
      <c r="AY309" s="159" t="s">
        <v>156</v>
      </c>
    </row>
    <row r="310" spans="2:51" s="15" customFormat="1">
      <c r="B310" s="193"/>
      <c r="D310" s="152" t="s">
        <v>160</v>
      </c>
      <c r="E310" s="194" t="s">
        <v>1</v>
      </c>
      <c r="F310" s="195" t="s">
        <v>278</v>
      </c>
      <c r="H310" s="196">
        <v>1</v>
      </c>
      <c r="I310" s="197"/>
      <c r="L310" s="193"/>
      <c r="M310" s="198"/>
      <c r="T310" s="199"/>
      <c r="AT310" s="194" t="s">
        <v>160</v>
      </c>
      <c r="AU310" s="194" t="s">
        <v>89</v>
      </c>
      <c r="AV310" s="15" t="s">
        <v>163</v>
      </c>
      <c r="AW310" s="15" t="s">
        <v>31</v>
      </c>
      <c r="AX310" s="15" t="s">
        <v>76</v>
      </c>
      <c r="AY310" s="194" t="s">
        <v>156</v>
      </c>
    </row>
    <row r="311" spans="2:51" s="11" customFormat="1">
      <c r="B311" s="151"/>
      <c r="D311" s="152" t="s">
        <v>160</v>
      </c>
      <c r="E311" s="153" t="s">
        <v>1</v>
      </c>
      <c r="F311" s="154" t="s">
        <v>3856</v>
      </c>
      <c r="H311" s="153" t="s">
        <v>1</v>
      </c>
      <c r="I311" s="155"/>
      <c r="L311" s="151"/>
      <c r="M311" s="156"/>
      <c r="T311" s="157"/>
      <c r="AT311" s="153" t="s">
        <v>160</v>
      </c>
      <c r="AU311" s="153" t="s">
        <v>89</v>
      </c>
      <c r="AV311" s="11" t="s">
        <v>82</v>
      </c>
      <c r="AW311" s="11" t="s">
        <v>31</v>
      </c>
      <c r="AX311" s="11" t="s">
        <v>76</v>
      </c>
      <c r="AY311" s="153" t="s">
        <v>156</v>
      </c>
    </row>
    <row r="312" spans="2:51" s="12" customFormat="1">
      <c r="B312" s="158"/>
      <c r="D312" s="152" t="s">
        <v>160</v>
      </c>
      <c r="E312" s="159" t="s">
        <v>1</v>
      </c>
      <c r="F312" s="160" t="s">
        <v>3857</v>
      </c>
      <c r="H312" s="161">
        <v>4</v>
      </c>
      <c r="I312" s="162"/>
      <c r="L312" s="158"/>
      <c r="M312" s="163"/>
      <c r="T312" s="164"/>
      <c r="AT312" s="159" t="s">
        <v>160</v>
      </c>
      <c r="AU312" s="159" t="s">
        <v>89</v>
      </c>
      <c r="AV312" s="12" t="s">
        <v>89</v>
      </c>
      <c r="AW312" s="12" t="s">
        <v>31</v>
      </c>
      <c r="AX312" s="12" t="s">
        <v>76</v>
      </c>
      <c r="AY312" s="159" t="s">
        <v>156</v>
      </c>
    </row>
    <row r="313" spans="2:51" s="12" customFormat="1">
      <c r="B313" s="158"/>
      <c r="D313" s="152" t="s">
        <v>160</v>
      </c>
      <c r="E313" s="159" t="s">
        <v>1</v>
      </c>
      <c r="F313" s="160" t="s">
        <v>3858</v>
      </c>
      <c r="H313" s="161">
        <v>3</v>
      </c>
      <c r="I313" s="162"/>
      <c r="L313" s="158"/>
      <c r="M313" s="163"/>
      <c r="T313" s="164"/>
      <c r="AT313" s="159" t="s">
        <v>160</v>
      </c>
      <c r="AU313" s="159" t="s">
        <v>89</v>
      </c>
      <c r="AV313" s="12" t="s">
        <v>89</v>
      </c>
      <c r="AW313" s="12" t="s">
        <v>31</v>
      </c>
      <c r="AX313" s="12" t="s">
        <v>76</v>
      </c>
      <c r="AY313" s="159" t="s">
        <v>156</v>
      </c>
    </row>
    <row r="314" spans="2:51" s="15" customFormat="1">
      <c r="B314" s="193"/>
      <c r="D314" s="152" t="s">
        <v>160</v>
      </c>
      <c r="E314" s="194" t="s">
        <v>1</v>
      </c>
      <c r="F314" s="195" t="s">
        <v>278</v>
      </c>
      <c r="H314" s="196">
        <v>7</v>
      </c>
      <c r="I314" s="197"/>
      <c r="L314" s="193"/>
      <c r="M314" s="198"/>
      <c r="T314" s="199"/>
      <c r="AT314" s="194" t="s">
        <v>160</v>
      </c>
      <c r="AU314" s="194" t="s">
        <v>89</v>
      </c>
      <c r="AV314" s="15" t="s">
        <v>163</v>
      </c>
      <c r="AW314" s="15" t="s">
        <v>31</v>
      </c>
      <c r="AX314" s="15" t="s">
        <v>76</v>
      </c>
      <c r="AY314" s="194" t="s">
        <v>156</v>
      </c>
    </row>
    <row r="315" spans="2:51" s="11" customFormat="1">
      <c r="B315" s="151"/>
      <c r="D315" s="152" t="s">
        <v>160</v>
      </c>
      <c r="E315" s="153" t="s">
        <v>1</v>
      </c>
      <c r="F315" s="154" t="s">
        <v>3859</v>
      </c>
      <c r="H315" s="153" t="s">
        <v>1</v>
      </c>
      <c r="I315" s="155"/>
      <c r="L315" s="151"/>
      <c r="M315" s="156"/>
      <c r="T315" s="157"/>
      <c r="AT315" s="153" t="s">
        <v>160</v>
      </c>
      <c r="AU315" s="153" t="s">
        <v>89</v>
      </c>
      <c r="AV315" s="11" t="s">
        <v>82</v>
      </c>
      <c r="AW315" s="11" t="s">
        <v>31</v>
      </c>
      <c r="AX315" s="11" t="s">
        <v>76</v>
      </c>
      <c r="AY315" s="153" t="s">
        <v>156</v>
      </c>
    </row>
    <row r="316" spans="2:51" s="12" customFormat="1">
      <c r="B316" s="158"/>
      <c r="D316" s="152" t="s">
        <v>160</v>
      </c>
      <c r="E316" s="159" t="s">
        <v>1</v>
      </c>
      <c r="F316" s="160" t="s">
        <v>3860</v>
      </c>
      <c r="H316" s="161">
        <v>3</v>
      </c>
      <c r="I316" s="162"/>
      <c r="L316" s="158"/>
      <c r="M316" s="163"/>
      <c r="T316" s="164"/>
      <c r="AT316" s="159" t="s">
        <v>160</v>
      </c>
      <c r="AU316" s="159" t="s">
        <v>89</v>
      </c>
      <c r="AV316" s="12" t="s">
        <v>89</v>
      </c>
      <c r="AW316" s="12" t="s">
        <v>31</v>
      </c>
      <c r="AX316" s="12" t="s">
        <v>76</v>
      </c>
      <c r="AY316" s="159" t="s">
        <v>156</v>
      </c>
    </row>
    <row r="317" spans="2:51" s="12" customFormat="1">
      <c r="B317" s="158"/>
      <c r="D317" s="152" t="s">
        <v>160</v>
      </c>
      <c r="E317" s="159" t="s">
        <v>1</v>
      </c>
      <c r="F317" s="160" t="s">
        <v>3861</v>
      </c>
      <c r="H317" s="161">
        <v>5</v>
      </c>
      <c r="I317" s="162"/>
      <c r="L317" s="158"/>
      <c r="M317" s="163"/>
      <c r="T317" s="164"/>
      <c r="AT317" s="159" t="s">
        <v>160</v>
      </c>
      <c r="AU317" s="159" t="s">
        <v>89</v>
      </c>
      <c r="AV317" s="12" t="s">
        <v>89</v>
      </c>
      <c r="AW317" s="12" t="s">
        <v>31</v>
      </c>
      <c r="AX317" s="12" t="s">
        <v>76</v>
      </c>
      <c r="AY317" s="159" t="s">
        <v>156</v>
      </c>
    </row>
    <row r="318" spans="2:51" s="15" customFormat="1">
      <c r="B318" s="193"/>
      <c r="D318" s="152" t="s">
        <v>160</v>
      </c>
      <c r="E318" s="194" t="s">
        <v>1</v>
      </c>
      <c r="F318" s="195" t="s">
        <v>278</v>
      </c>
      <c r="H318" s="196">
        <v>8</v>
      </c>
      <c r="I318" s="197"/>
      <c r="L318" s="193"/>
      <c r="M318" s="198"/>
      <c r="T318" s="199"/>
      <c r="AT318" s="194" t="s">
        <v>160</v>
      </c>
      <c r="AU318" s="194" t="s">
        <v>89</v>
      </c>
      <c r="AV318" s="15" t="s">
        <v>163</v>
      </c>
      <c r="AW318" s="15" t="s">
        <v>31</v>
      </c>
      <c r="AX318" s="15" t="s">
        <v>76</v>
      </c>
      <c r="AY318" s="194" t="s">
        <v>156</v>
      </c>
    </row>
    <row r="319" spans="2:51" s="11" customFormat="1">
      <c r="B319" s="151"/>
      <c r="D319" s="152" t="s">
        <v>160</v>
      </c>
      <c r="E319" s="153" t="s">
        <v>1</v>
      </c>
      <c r="F319" s="154" t="s">
        <v>3862</v>
      </c>
      <c r="H319" s="153" t="s">
        <v>1</v>
      </c>
      <c r="I319" s="155"/>
      <c r="L319" s="151"/>
      <c r="M319" s="156"/>
      <c r="T319" s="157"/>
      <c r="AT319" s="153" t="s">
        <v>160</v>
      </c>
      <c r="AU319" s="153" t="s">
        <v>89</v>
      </c>
      <c r="AV319" s="11" t="s">
        <v>82</v>
      </c>
      <c r="AW319" s="11" t="s">
        <v>31</v>
      </c>
      <c r="AX319" s="11" t="s">
        <v>76</v>
      </c>
      <c r="AY319" s="153" t="s">
        <v>156</v>
      </c>
    </row>
    <row r="320" spans="2:51" s="12" customFormat="1">
      <c r="B320" s="158"/>
      <c r="D320" s="152" t="s">
        <v>160</v>
      </c>
      <c r="E320" s="159" t="s">
        <v>1</v>
      </c>
      <c r="F320" s="160" t="s">
        <v>3863</v>
      </c>
      <c r="H320" s="161">
        <v>5</v>
      </c>
      <c r="I320" s="162"/>
      <c r="L320" s="158"/>
      <c r="M320" s="163"/>
      <c r="T320" s="164"/>
      <c r="AT320" s="159" t="s">
        <v>160</v>
      </c>
      <c r="AU320" s="159" t="s">
        <v>89</v>
      </c>
      <c r="AV320" s="12" t="s">
        <v>89</v>
      </c>
      <c r="AW320" s="12" t="s">
        <v>31</v>
      </c>
      <c r="AX320" s="12" t="s">
        <v>76</v>
      </c>
      <c r="AY320" s="159" t="s">
        <v>156</v>
      </c>
    </row>
    <row r="321" spans="2:65" s="12" customFormat="1">
      <c r="B321" s="158"/>
      <c r="D321" s="152" t="s">
        <v>160</v>
      </c>
      <c r="E321" s="159" t="s">
        <v>1</v>
      </c>
      <c r="F321" s="160" t="s">
        <v>3864</v>
      </c>
      <c r="H321" s="161">
        <v>8</v>
      </c>
      <c r="I321" s="162"/>
      <c r="L321" s="158"/>
      <c r="M321" s="163"/>
      <c r="T321" s="164"/>
      <c r="AT321" s="159" t="s">
        <v>160</v>
      </c>
      <c r="AU321" s="159" t="s">
        <v>89</v>
      </c>
      <c r="AV321" s="12" t="s">
        <v>89</v>
      </c>
      <c r="AW321" s="12" t="s">
        <v>31</v>
      </c>
      <c r="AX321" s="12" t="s">
        <v>76</v>
      </c>
      <c r="AY321" s="159" t="s">
        <v>156</v>
      </c>
    </row>
    <row r="322" spans="2:65" s="15" customFormat="1">
      <c r="B322" s="193"/>
      <c r="D322" s="152" t="s">
        <v>160</v>
      </c>
      <c r="E322" s="194" t="s">
        <v>1</v>
      </c>
      <c r="F322" s="195" t="s">
        <v>278</v>
      </c>
      <c r="H322" s="196">
        <v>13</v>
      </c>
      <c r="I322" s="197"/>
      <c r="L322" s="193"/>
      <c r="M322" s="198"/>
      <c r="T322" s="199"/>
      <c r="AT322" s="194" t="s">
        <v>160</v>
      </c>
      <c r="AU322" s="194" t="s">
        <v>89</v>
      </c>
      <c r="AV322" s="15" t="s">
        <v>163</v>
      </c>
      <c r="AW322" s="15" t="s">
        <v>31</v>
      </c>
      <c r="AX322" s="15" t="s">
        <v>76</v>
      </c>
      <c r="AY322" s="194" t="s">
        <v>156</v>
      </c>
    </row>
    <row r="323" spans="2:65" s="11" customFormat="1">
      <c r="B323" s="151"/>
      <c r="D323" s="152" t="s">
        <v>160</v>
      </c>
      <c r="E323" s="153" t="s">
        <v>1</v>
      </c>
      <c r="F323" s="154" t="s">
        <v>3865</v>
      </c>
      <c r="H323" s="153" t="s">
        <v>1</v>
      </c>
      <c r="I323" s="155"/>
      <c r="L323" s="151"/>
      <c r="M323" s="156"/>
      <c r="T323" s="157"/>
      <c r="AT323" s="153" t="s">
        <v>160</v>
      </c>
      <c r="AU323" s="153" t="s">
        <v>89</v>
      </c>
      <c r="AV323" s="11" t="s">
        <v>82</v>
      </c>
      <c r="AW323" s="11" t="s">
        <v>31</v>
      </c>
      <c r="AX323" s="11" t="s">
        <v>76</v>
      </c>
      <c r="AY323" s="153" t="s">
        <v>156</v>
      </c>
    </row>
    <row r="324" spans="2:65" s="12" customFormat="1">
      <c r="B324" s="158"/>
      <c r="D324" s="152" t="s">
        <v>160</v>
      </c>
      <c r="E324" s="159" t="s">
        <v>1</v>
      </c>
      <c r="F324" s="160" t="s">
        <v>3866</v>
      </c>
      <c r="H324" s="161">
        <v>0</v>
      </c>
      <c r="I324" s="162"/>
      <c r="L324" s="158"/>
      <c r="M324" s="163"/>
      <c r="T324" s="164"/>
      <c r="AT324" s="159" t="s">
        <v>160</v>
      </c>
      <c r="AU324" s="159" t="s">
        <v>89</v>
      </c>
      <c r="AV324" s="12" t="s">
        <v>89</v>
      </c>
      <c r="AW324" s="12" t="s">
        <v>31</v>
      </c>
      <c r="AX324" s="12" t="s">
        <v>76</v>
      </c>
      <c r="AY324" s="159" t="s">
        <v>156</v>
      </c>
    </row>
    <row r="325" spans="2:65" s="12" customFormat="1">
      <c r="B325" s="158"/>
      <c r="D325" s="152" t="s">
        <v>160</v>
      </c>
      <c r="E325" s="159" t="s">
        <v>1</v>
      </c>
      <c r="F325" s="160" t="s">
        <v>3867</v>
      </c>
      <c r="H325" s="161">
        <v>1</v>
      </c>
      <c r="I325" s="162"/>
      <c r="L325" s="158"/>
      <c r="M325" s="163"/>
      <c r="T325" s="164"/>
      <c r="AT325" s="159" t="s">
        <v>160</v>
      </c>
      <c r="AU325" s="159" t="s">
        <v>89</v>
      </c>
      <c r="AV325" s="12" t="s">
        <v>89</v>
      </c>
      <c r="AW325" s="12" t="s">
        <v>31</v>
      </c>
      <c r="AX325" s="12" t="s">
        <v>76</v>
      </c>
      <c r="AY325" s="159" t="s">
        <v>156</v>
      </c>
    </row>
    <row r="326" spans="2:65" s="15" customFormat="1">
      <c r="B326" s="193"/>
      <c r="D326" s="152" t="s">
        <v>160</v>
      </c>
      <c r="E326" s="194" t="s">
        <v>1</v>
      </c>
      <c r="F326" s="195" t="s">
        <v>278</v>
      </c>
      <c r="H326" s="196">
        <v>1</v>
      </c>
      <c r="I326" s="197"/>
      <c r="L326" s="193"/>
      <c r="M326" s="198"/>
      <c r="T326" s="199"/>
      <c r="AT326" s="194" t="s">
        <v>160</v>
      </c>
      <c r="AU326" s="194" t="s">
        <v>89</v>
      </c>
      <c r="AV326" s="15" t="s">
        <v>163</v>
      </c>
      <c r="AW326" s="15" t="s">
        <v>31</v>
      </c>
      <c r="AX326" s="15" t="s">
        <v>76</v>
      </c>
      <c r="AY326" s="194" t="s">
        <v>156</v>
      </c>
    </row>
    <row r="327" spans="2:65" s="11" customFormat="1">
      <c r="B327" s="151"/>
      <c r="D327" s="152" t="s">
        <v>160</v>
      </c>
      <c r="E327" s="153" t="s">
        <v>1</v>
      </c>
      <c r="F327" s="154" t="s">
        <v>3868</v>
      </c>
      <c r="H327" s="153" t="s">
        <v>1</v>
      </c>
      <c r="I327" s="155"/>
      <c r="L327" s="151"/>
      <c r="M327" s="156"/>
      <c r="T327" s="157"/>
      <c r="AT327" s="153" t="s">
        <v>160</v>
      </c>
      <c r="AU327" s="153" t="s">
        <v>89</v>
      </c>
      <c r="AV327" s="11" t="s">
        <v>82</v>
      </c>
      <c r="AW327" s="11" t="s">
        <v>31</v>
      </c>
      <c r="AX327" s="11" t="s">
        <v>76</v>
      </c>
      <c r="AY327" s="153" t="s">
        <v>156</v>
      </c>
    </row>
    <row r="328" spans="2:65" s="12" customFormat="1">
      <c r="B328" s="158"/>
      <c r="D328" s="152" t="s">
        <v>160</v>
      </c>
      <c r="E328" s="159" t="s">
        <v>1</v>
      </c>
      <c r="F328" s="160" t="s">
        <v>3869</v>
      </c>
      <c r="H328" s="161">
        <v>2</v>
      </c>
      <c r="I328" s="162"/>
      <c r="L328" s="158"/>
      <c r="M328" s="163"/>
      <c r="T328" s="164"/>
      <c r="AT328" s="159" t="s">
        <v>160</v>
      </c>
      <c r="AU328" s="159" t="s">
        <v>89</v>
      </c>
      <c r="AV328" s="12" t="s">
        <v>89</v>
      </c>
      <c r="AW328" s="12" t="s">
        <v>31</v>
      </c>
      <c r="AX328" s="12" t="s">
        <v>76</v>
      </c>
      <c r="AY328" s="159" t="s">
        <v>156</v>
      </c>
    </row>
    <row r="329" spans="2:65" s="12" customFormat="1">
      <c r="B329" s="158"/>
      <c r="D329" s="152" t="s">
        <v>160</v>
      </c>
      <c r="E329" s="159" t="s">
        <v>1</v>
      </c>
      <c r="F329" s="160" t="s">
        <v>3870</v>
      </c>
      <c r="H329" s="161">
        <v>0</v>
      </c>
      <c r="I329" s="162"/>
      <c r="L329" s="158"/>
      <c r="M329" s="163"/>
      <c r="T329" s="164"/>
      <c r="AT329" s="159" t="s">
        <v>160</v>
      </c>
      <c r="AU329" s="159" t="s">
        <v>89</v>
      </c>
      <c r="AV329" s="12" t="s">
        <v>89</v>
      </c>
      <c r="AW329" s="12" t="s">
        <v>31</v>
      </c>
      <c r="AX329" s="12" t="s">
        <v>76</v>
      </c>
      <c r="AY329" s="159" t="s">
        <v>156</v>
      </c>
    </row>
    <row r="330" spans="2:65" s="15" customFormat="1">
      <c r="B330" s="193"/>
      <c r="D330" s="152" t="s">
        <v>160</v>
      </c>
      <c r="E330" s="194" t="s">
        <v>1</v>
      </c>
      <c r="F330" s="195" t="s">
        <v>278</v>
      </c>
      <c r="H330" s="196">
        <v>2</v>
      </c>
      <c r="I330" s="197"/>
      <c r="L330" s="193"/>
      <c r="M330" s="198"/>
      <c r="T330" s="199"/>
      <c r="AT330" s="194" t="s">
        <v>160</v>
      </c>
      <c r="AU330" s="194" t="s">
        <v>89</v>
      </c>
      <c r="AV330" s="15" t="s">
        <v>163</v>
      </c>
      <c r="AW330" s="15" t="s">
        <v>31</v>
      </c>
      <c r="AX330" s="15" t="s">
        <v>76</v>
      </c>
      <c r="AY330" s="194" t="s">
        <v>156</v>
      </c>
    </row>
    <row r="331" spans="2:65" s="13" customFormat="1">
      <c r="B331" s="165"/>
      <c r="D331" s="152" t="s">
        <v>160</v>
      </c>
      <c r="E331" s="166" t="s">
        <v>1</v>
      </c>
      <c r="F331" s="167" t="s">
        <v>3871</v>
      </c>
      <c r="H331" s="168">
        <v>65</v>
      </c>
      <c r="I331" s="169"/>
      <c r="L331" s="165"/>
      <c r="M331" s="170"/>
      <c r="T331" s="171"/>
      <c r="AT331" s="166" t="s">
        <v>160</v>
      </c>
      <c r="AU331" s="166" t="s">
        <v>89</v>
      </c>
      <c r="AV331" s="13" t="s">
        <v>155</v>
      </c>
      <c r="AW331" s="13" t="s">
        <v>31</v>
      </c>
      <c r="AX331" s="13" t="s">
        <v>82</v>
      </c>
      <c r="AY331" s="166" t="s">
        <v>156</v>
      </c>
    </row>
    <row r="332" spans="2:65" s="1" customFormat="1" ht="24.2" customHeight="1">
      <c r="B332" s="136"/>
      <c r="C332" s="180" t="s">
        <v>7</v>
      </c>
      <c r="D332" s="180" t="s">
        <v>263</v>
      </c>
      <c r="E332" s="181" t="s">
        <v>3875</v>
      </c>
      <c r="F332" s="182" t="s">
        <v>3876</v>
      </c>
      <c r="G332" s="183" t="s">
        <v>333</v>
      </c>
      <c r="H332" s="184">
        <v>12</v>
      </c>
      <c r="I332" s="185"/>
      <c r="J332" s="186">
        <v>0</v>
      </c>
      <c r="K332" s="187"/>
      <c r="L332" s="188"/>
      <c r="M332" s="189" t="s">
        <v>1</v>
      </c>
      <c r="N332" s="190" t="s">
        <v>42</v>
      </c>
      <c r="P332" s="147">
        <f>O332*H332</f>
        <v>0</v>
      </c>
      <c r="Q332" s="147">
        <v>9.6000000000000002E-4</v>
      </c>
      <c r="R332" s="147">
        <f>Q332*H332</f>
        <v>1.1520000000000001E-2</v>
      </c>
      <c r="S332" s="147">
        <v>0</v>
      </c>
      <c r="T332" s="148">
        <f>S332*H332</f>
        <v>0</v>
      </c>
      <c r="AR332" s="149" t="s">
        <v>664</v>
      </c>
      <c r="AT332" s="149" t="s">
        <v>263</v>
      </c>
      <c r="AU332" s="149" t="s">
        <v>89</v>
      </c>
      <c r="AY332" s="17" t="s">
        <v>156</v>
      </c>
      <c r="BE332" s="150">
        <f>IF(N332="základná",J332,0)</f>
        <v>0</v>
      </c>
      <c r="BF332" s="150">
        <f>IF(N332="znížená",J332,0)</f>
        <v>0</v>
      </c>
      <c r="BG332" s="150">
        <f>IF(N332="zákl. prenesená",J332,0)</f>
        <v>0</v>
      </c>
      <c r="BH332" s="150">
        <f>IF(N332="zníž. prenesená",J332,0)</f>
        <v>0</v>
      </c>
      <c r="BI332" s="150">
        <f>IF(N332="nulová",J332,0)</f>
        <v>0</v>
      </c>
      <c r="BJ332" s="17" t="s">
        <v>89</v>
      </c>
      <c r="BK332" s="150">
        <f>ROUND(I332*H332,2)</f>
        <v>0</v>
      </c>
      <c r="BL332" s="17" t="s">
        <v>403</v>
      </c>
      <c r="BM332" s="149" t="s">
        <v>3877</v>
      </c>
    </row>
    <row r="333" spans="2:65" s="11" customFormat="1">
      <c r="B333" s="151"/>
      <c r="D333" s="152" t="s">
        <v>160</v>
      </c>
      <c r="E333" s="153" t="s">
        <v>1</v>
      </c>
      <c r="F333" s="154" t="s">
        <v>3878</v>
      </c>
      <c r="H333" s="153" t="s">
        <v>1</v>
      </c>
      <c r="I333" s="155"/>
      <c r="L333" s="151"/>
      <c r="M333" s="156"/>
      <c r="T333" s="157"/>
      <c r="AT333" s="153" t="s">
        <v>160</v>
      </c>
      <c r="AU333" s="153" t="s">
        <v>89</v>
      </c>
      <c r="AV333" s="11" t="s">
        <v>82</v>
      </c>
      <c r="AW333" s="11" t="s">
        <v>31</v>
      </c>
      <c r="AX333" s="11" t="s">
        <v>76</v>
      </c>
      <c r="AY333" s="153" t="s">
        <v>156</v>
      </c>
    </row>
    <row r="334" spans="2:65" s="12" customFormat="1">
      <c r="B334" s="158"/>
      <c r="D334" s="152" t="s">
        <v>160</v>
      </c>
      <c r="E334" s="159" t="s">
        <v>1</v>
      </c>
      <c r="F334" s="160" t="s">
        <v>3879</v>
      </c>
      <c r="H334" s="161">
        <v>4</v>
      </c>
      <c r="I334" s="162"/>
      <c r="L334" s="158"/>
      <c r="M334" s="163"/>
      <c r="T334" s="164"/>
      <c r="AT334" s="159" t="s">
        <v>160</v>
      </c>
      <c r="AU334" s="159" t="s">
        <v>89</v>
      </c>
      <c r="AV334" s="12" t="s">
        <v>89</v>
      </c>
      <c r="AW334" s="12" t="s">
        <v>31</v>
      </c>
      <c r="AX334" s="12" t="s">
        <v>76</v>
      </c>
      <c r="AY334" s="159" t="s">
        <v>156</v>
      </c>
    </row>
    <row r="335" spans="2:65" s="12" customFormat="1">
      <c r="B335" s="158"/>
      <c r="D335" s="152" t="s">
        <v>160</v>
      </c>
      <c r="E335" s="159" t="s">
        <v>1</v>
      </c>
      <c r="F335" s="160" t="s">
        <v>3880</v>
      </c>
      <c r="H335" s="161">
        <v>8</v>
      </c>
      <c r="I335" s="162"/>
      <c r="L335" s="158"/>
      <c r="M335" s="163"/>
      <c r="T335" s="164"/>
      <c r="AT335" s="159" t="s">
        <v>160</v>
      </c>
      <c r="AU335" s="159" t="s">
        <v>89</v>
      </c>
      <c r="AV335" s="12" t="s">
        <v>89</v>
      </c>
      <c r="AW335" s="12" t="s">
        <v>31</v>
      </c>
      <c r="AX335" s="12" t="s">
        <v>76</v>
      </c>
      <c r="AY335" s="159" t="s">
        <v>156</v>
      </c>
    </row>
    <row r="336" spans="2:65" s="13" customFormat="1">
      <c r="B336" s="165"/>
      <c r="D336" s="152" t="s">
        <v>160</v>
      </c>
      <c r="E336" s="166" t="s">
        <v>1</v>
      </c>
      <c r="F336" s="167" t="s">
        <v>161</v>
      </c>
      <c r="H336" s="168">
        <v>12</v>
      </c>
      <c r="I336" s="169"/>
      <c r="L336" s="165"/>
      <c r="M336" s="170"/>
      <c r="T336" s="171"/>
      <c r="AT336" s="166" t="s">
        <v>160</v>
      </c>
      <c r="AU336" s="166" t="s">
        <v>89</v>
      </c>
      <c r="AV336" s="13" t="s">
        <v>155</v>
      </c>
      <c r="AW336" s="13" t="s">
        <v>31</v>
      </c>
      <c r="AX336" s="13" t="s">
        <v>82</v>
      </c>
      <c r="AY336" s="166" t="s">
        <v>156</v>
      </c>
    </row>
    <row r="337" spans="2:65" s="1" customFormat="1" ht="24.2" customHeight="1">
      <c r="B337" s="136"/>
      <c r="C337" s="180" t="s">
        <v>548</v>
      </c>
      <c r="D337" s="180" t="s">
        <v>263</v>
      </c>
      <c r="E337" s="181" t="s">
        <v>3881</v>
      </c>
      <c r="F337" s="182" t="s">
        <v>3882</v>
      </c>
      <c r="G337" s="183" t="s">
        <v>333</v>
      </c>
      <c r="H337" s="184">
        <v>2</v>
      </c>
      <c r="I337" s="185"/>
      <c r="J337" s="186">
        <v>0</v>
      </c>
      <c r="K337" s="187"/>
      <c r="L337" s="188"/>
      <c r="M337" s="189" t="s">
        <v>1</v>
      </c>
      <c r="N337" s="190" t="s">
        <v>42</v>
      </c>
      <c r="P337" s="147">
        <f>O337*H337</f>
        <v>0</v>
      </c>
      <c r="Q337" s="147">
        <v>2.5000000000000001E-2</v>
      </c>
      <c r="R337" s="147">
        <f>Q337*H337</f>
        <v>0.05</v>
      </c>
      <c r="S337" s="147">
        <v>0</v>
      </c>
      <c r="T337" s="148">
        <f>S337*H337</f>
        <v>0</v>
      </c>
      <c r="AR337" s="149" t="s">
        <v>664</v>
      </c>
      <c r="AT337" s="149" t="s">
        <v>263</v>
      </c>
      <c r="AU337" s="149" t="s">
        <v>89</v>
      </c>
      <c r="AY337" s="17" t="s">
        <v>156</v>
      </c>
      <c r="BE337" s="150">
        <f>IF(N337="základná",J337,0)</f>
        <v>0</v>
      </c>
      <c r="BF337" s="150">
        <f>IF(N337="znížená",J337,0)</f>
        <v>0</v>
      </c>
      <c r="BG337" s="150">
        <f>IF(N337="zákl. prenesená",J337,0)</f>
        <v>0</v>
      </c>
      <c r="BH337" s="150">
        <f>IF(N337="zníž. prenesená",J337,0)</f>
        <v>0</v>
      </c>
      <c r="BI337" s="150">
        <f>IF(N337="nulová",J337,0)</f>
        <v>0</v>
      </c>
      <c r="BJ337" s="17" t="s">
        <v>89</v>
      </c>
      <c r="BK337" s="150">
        <f>ROUND(I337*H337,2)</f>
        <v>0</v>
      </c>
      <c r="BL337" s="17" t="s">
        <v>403</v>
      </c>
      <c r="BM337" s="149" t="s">
        <v>3883</v>
      </c>
    </row>
    <row r="338" spans="2:65" s="11" customFormat="1">
      <c r="B338" s="151"/>
      <c r="D338" s="152" t="s">
        <v>160</v>
      </c>
      <c r="E338" s="153" t="s">
        <v>1</v>
      </c>
      <c r="F338" s="154" t="s">
        <v>3838</v>
      </c>
      <c r="H338" s="153" t="s">
        <v>1</v>
      </c>
      <c r="I338" s="155"/>
      <c r="L338" s="151"/>
      <c r="M338" s="156"/>
      <c r="T338" s="157"/>
      <c r="AT338" s="153" t="s">
        <v>160</v>
      </c>
      <c r="AU338" s="153" t="s">
        <v>89</v>
      </c>
      <c r="AV338" s="11" t="s">
        <v>82</v>
      </c>
      <c r="AW338" s="11" t="s">
        <v>31</v>
      </c>
      <c r="AX338" s="11" t="s">
        <v>76</v>
      </c>
      <c r="AY338" s="153" t="s">
        <v>156</v>
      </c>
    </row>
    <row r="339" spans="2:65" s="12" customFormat="1">
      <c r="B339" s="158"/>
      <c r="D339" s="152" t="s">
        <v>160</v>
      </c>
      <c r="E339" s="159" t="s">
        <v>1</v>
      </c>
      <c r="F339" s="160" t="s">
        <v>3839</v>
      </c>
      <c r="H339" s="161">
        <v>0</v>
      </c>
      <c r="I339" s="162"/>
      <c r="L339" s="158"/>
      <c r="M339" s="163"/>
      <c r="T339" s="164"/>
      <c r="AT339" s="159" t="s">
        <v>160</v>
      </c>
      <c r="AU339" s="159" t="s">
        <v>89</v>
      </c>
      <c r="AV339" s="12" t="s">
        <v>89</v>
      </c>
      <c r="AW339" s="12" t="s">
        <v>31</v>
      </c>
      <c r="AX339" s="12" t="s">
        <v>76</v>
      </c>
      <c r="AY339" s="159" t="s">
        <v>156</v>
      </c>
    </row>
    <row r="340" spans="2:65" s="12" customFormat="1">
      <c r="B340" s="158"/>
      <c r="D340" s="152" t="s">
        <v>160</v>
      </c>
      <c r="E340" s="159" t="s">
        <v>1</v>
      </c>
      <c r="F340" s="160" t="s">
        <v>3840</v>
      </c>
      <c r="H340" s="161">
        <v>2</v>
      </c>
      <c r="I340" s="162"/>
      <c r="L340" s="158"/>
      <c r="M340" s="163"/>
      <c r="T340" s="164"/>
      <c r="AT340" s="159" t="s">
        <v>160</v>
      </c>
      <c r="AU340" s="159" t="s">
        <v>89</v>
      </c>
      <c r="AV340" s="12" t="s">
        <v>89</v>
      </c>
      <c r="AW340" s="12" t="s">
        <v>31</v>
      </c>
      <c r="AX340" s="12" t="s">
        <v>76</v>
      </c>
      <c r="AY340" s="159" t="s">
        <v>156</v>
      </c>
    </row>
    <row r="341" spans="2:65" s="13" customFormat="1">
      <c r="B341" s="165"/>
      <c r="D341" s="152" t="s">
        <v>160</v>
      </c>
      <c r="E341" s="166" t="s">
        <v>1</v>
      </c>
      <c r="F341" s="167" t="s">
        <v>161</v>
      </c>
      <c r="H341" s="168">
        <v>2</v>
      </c>
      <c r="I341" s="169"/>
      <c r="L341" s="165"/>
      <c r="M341" s="170"/>
      <c r="T341" s="171"/>
      <c r="AT341" s="166" t="s">
        <v>160</v>
      </c>
      <c r="AU341" s="166" t="s">
        <v>89</v>
      </c>
      <c r="AV341" s="13" t="s">
        <v>155</v>
      </c>
      <c r="AW341" s="13" t="s">
        <v>31</v>
      </c>
      <c r="AX341" s="13" t="s">
        <v>82</v>
      </c>
      <c r="AY341" s="166" t="s">
        <v>156</v>
      </c>
    </row>
    <row r="342" spans="2:65" s="1" customFormat="1" ht="24.2" customHeight="1">
      <c r="B342" s="136"/>
      <c r="C342" s="180" t="s">
        <v>571</v>
      </c>
      <c r="D342" s="180" t="s">
        <v>263</v>
      </c>
      <c r="E342" s="181" t="s">
        <v>3884</v>
      </c>
      <c r="F342" s="182" t="s">
        <v>3882</v>
      </c>
      <c r="G342" s="183" t="s">
        <v>333</v>
      </c>
      <c r="H342" s="184">
        <v>2</v>
      </c>
      <c r="I342" s="185"/>
      <c r="J342" s="186">
        <v>0</v>
      </c>
      <c r="K342" s="187"/>
      <c r="L342" s="188"/>
      <c r="M342" s="189" t="s">
        <v>1</v>
      </c>
      <c r="N342" s="190" t="s">
        <v>42</v>
      </c>
      <c r="P342" s="147">
        <f>O342*H342</f>
        <v>0</v>
      </c>
      <c r="Q342" s="147">
        <v>2.5000000000000001E-2</v>
      </c>
      <c r="R342" s="147">
        <f>Q342*H342</f>
        <v>0.05</v>
      </c>
      <c r="S342" s="147">
        <v>0</v>
      </c>
      <c r="T342" s="148">
        <f>S342*H342</f>
        <v>0</v>
      </c>
      <c r="AR342" s="149" t="s">
        <v>664</v>
      </c>
      <c r="AT342" s="149" t="s">
        <v>263</v>
      </c>
      <c r="AU342" s="149" t="s">
        <v>89</v>
      </c>
      <c r="AY342" s="17" t="s">
        <v>156</v>
      </c>
      <c r="BE342" s="150">
        <f>IF(N342="základná",J342,0)</f>
        <v>0</v>
      </c>
      <c r="BF342" s="150">
        <f>IF(N342="znížená",J342,0)</f>
        <v>0</v>
      </c>
      <c r="BG342" s="150">
        <f>IF(N342="zákl. prenesená",J342,0)</f>
        <v>0</v>
      </c>
      <c r="BH342" s="150">
        <f>IF(N342="zníž. prenesená",J342,0)</f>
        <v>0</v>
      </c>
      <c r="BI342" s="150">
        <f>IF(N342="nulová",J342,0)</f>
        <v>0</v>
      </c>
      <c r="BJ342" s="17" t="s">
        <v>89</v>
      </c>
      <c r="BK342" s="150">
        <f>ROUND(I342*H342,2)</f>
        <v>0</v>
      </c>
      <c r="BL342" s="17" t="s">
        <v>403</v>
      </c>
      <c r="BM342" s="149" t="s">
        <v>3885</v>
      </c>
    </row>
    <row r="343" spans="2:65" s="11" customFormat="1">
      <c r="B343" s="151"/>
      <c r="D343" s="152" t="s">
        <v>160</v>
      </c>
      <c r="E343" s="153" t="s">
        <v>1</v>
      </c>
      <c r="F343" s="154" t="s">
        <v>3841</v>
      </c>
      <c r="H343" s="153" t="s">
        <v>1</v>
      </c>
      <c r="I343" s="155"/>
      <c r="L343" s="151"/>
      <c r="M343" s="156"/>
      <c r="T343" s="157"/>
      <c r="AT343" s="153" t="s">
        <v>160</v>
      </c>
      <c r="AU343" s="153" t="s">
        <v>89</v>
      </c>
      <c r="AV343" s="11" t="s">
        <v>82</v>
      </c>
      <c r="AW343" s="11" t="s">
        <v>31</v>
      </c>
      <c r="AX343" s="11" t="s">
        <v>76</v>
      </c>
      <c r="AY343" s="153" t="s">
        <v>156</v>
      </c>
    </row>
    <row r="344" spans="2:65" s="12" customFormat="1">
      <c r="B344" s="158"/>
      <c r="D344" s="152" t="s">
        <v>160</v>
      </c>
      <c r="E344" s="159" t="s">
        <v>1</v>
      </c>
      <c r="F344" s="160" t="s">
        <v>3842</v>
      </c>
      <c r="H344" s="161">
        <v>2</v>
      </c>
      <c r="I344" s="162"/>
      <c r="L344" s="158"/>
      <c r="M344" s="163"/>
      <c r="T344" s="164"/>
      <c r="AT344" s="159" t="s">
        <v>160</v>
      </c>
      <c r="AU344" s="159" t="s">
        <v>89</v>
      </c>
      <c r="AV344" s="12" t="s">
        <v>89</v>
      </c>
      <c r="AW344" s="12" t="s">
        <v>31</v>
      </c>
      <c r="AX344" s="12" t="s">
        <v>76</v>
      </c>
      <c r="AY344" s="159" t="s">
        <v>156</v>
      </c>
    </row>
    <row r="345" spans="2:65" s="12" customFormat="1">
      <c r="B345" s="158"/>
      <c r="D345" s="152" t="s">
        <v>160</v>
      </c>
      <c r="E345" s="159" t="s">
        <v>1</v>
      </c>
      <c r="F345" s="160" t="s">
        <v>3843</v>
      </c>
      <c r="H345" s="161">
        <v>0</v>
      </c>
      <c r="I345" s="162"/>
      <c r="L345" s="158"/>
      <c r="M345" s="163"/>
      <c r="T345" s="164"/>
      <c r="AT345" s="159" t="s">
        <v>160</v>
      </c>
      <c r="AU345" s="159" t="s">
        <v>89</v>
      </c>
      <c r="AV345" s="12" t="s">
        <v>89</v>
      </c>
      <c r="AW345" s="12" t="s">
        <v>31</v>
      </c>
      <c r="AX345" s="12" t="s">
        <v>76</v>
      </c>
      <c r="AY345" s="159" t="s">
        <v>156</v>
      </c>
    </row>
    <row r="346" spans="2:65" s="13" customFormat="1">
      <c r="B346" s="165"/>
      <c r="D346" s="152" t="s">
        <v>160</v>
      </c>
      <c r="E346" s="166" t="s">
        <v>1</v>
      </c>
      <c r="F346" s="167" t="s">
        <v>161</v>
      </c>
      <c r="H346" s="168">
        <v>2</v>
      </c>
      <c r="I346" s="169"/>
      <c r="L346" s="165"/>
      <c r="M346" s="170"/>
      <c r="T346" s="171"/>
      <c r="AT346" s="166" t="s">
        <v>160</v>
      </c>
      <c r="AU346" s="166" t="s">
        <v>89</v>
      </c>
      <c r="AV346" s="13" t="s">
        <v>155</v>
      </c>
      <c r="AW346" s="13" t="s">
        <v>31</v>
      </c>
      <c r="AX346" s="13" t="s">
        <v>82</v>
      </c>
      <c r="AY346" s="166" t="s">
        <v>156</v>
      </c>
    </row>
    <row r="347" spans="2:65" s="1" customFormat="1" ht="33" customHeight="1">
      <c r="B347" s="136"/>
      <c r="C347" s="180" t="s">
        <v>587</v>
      </c>
      <c r="D347" s="180" t="s">
        <v>263</v>
      </c>
      <c r="E347" s="181" t="s">
        <v>3886</v>
      </c>
      <c r="F347" s="182" t="s">
        <v>3887</v>
      </c>
      <c r="G347" s="183" t="s">
        <v>333</v>
      </c>
      <c r="H347" s="184">
        <v>16</v>
      </c>
      <c r="I347" s="185"/>
      <c r="J347" s="186">
        <v>0</v>
      </c>
      <c r="K347" s="187"/>
      <c r="L347" s="188"/>
      <c r="M347" s="189" t="s">
        <v>1</v>
      </c>
      <c r="N347" s="190" t="s">
        <v>42</v>
      </c>
      <c r="P347" s="147">
        <f>O347*H347</f>
        <v>0</v>
      </c>
      <c r="Q347" s="147">
        <v>2.5000000000000001E-2</v>
      </c>
      <c r="R347" s="147">
        <f>Q347*H347</f>
        <v>0.4</v>
      </c>
      <c r="S347" s="147">
        <v>0</v>
      </c>
      <c r="T347" s="148">
        <f>S347*H347</f>
        <v>0</v>
      </c>
      <c r="AR347" s="149" t="s">
        <v>664</v>
      </c>
      <c r="AT347" s="149" t="s">
        <v>263</v>
      </c>
      <c r="AU347" s="149" t="s">
        <v>89</v>
      </c>
      <c r="AY347" s="17" t="s">
        <v>156</v>
      </c>
      <c r="BE347" s="150">
        <f>IF(N347="základná",J347,0)</f>
        <v>0</v>
      </c>
      <c r="BF347" s="150">
        <f>IF(N347="znížená",J347,0)</f>
        <v>0</v>
      </c>
      <c r="BG347" s="150">
        <f>IF(N347="zákl. prenesená",J347,0)</f>
        <v>0</v>
      </c>
      <c r="BH347" s="150">
        <f>IF(N347="zníž. prenesená",J347,0)</f>
        <v>0</v>
      </c>
      <c r="BI347" s="150">
        <f>IF(N347="nulová",J347,0)</f>
        <v>0</v>
      </c>
      <c r="BJ347" s="17" t="s">
        <v>89</v>
      </c>
      <c r="BK347" s="150">
        <f>ROUND(I347*H347,2)</f>
        <v>0</v>
      </c>
      <c r="BL347" s="17" t="s">
        <v>403</v>
      </c>
      <c r="BM347" s="149" t="s">
        <v>3888</v>
      </c>
    </row>
    <row r="348" spans="2:65" s="11" customFormat="1">
      <c r="B348" s="151"/>
      <c r="D348" s="152" t="s">
        <v>160</v>
      </c>
      <c r="E348" s="153" t="s">
        <v>1</v>
      </c>
      <c r="F348" s="154" t="s">
        <v>3844</v>
      </c>
      <c r="H348" s="153" t="s">
        <v>1</v>
      </c>
      <c r="I348" s="155"/>
      <c r="L348" s="151"/>
      <c r="M348" s="156"/>
      <c r="T348" s="157"/>
      <c r="AT348" s="153" t="s">
        <v>160</v>
      </c>
      <c r="AU348" s="153" t="s">
        <v>89</v>
      </c>
      <c r="AV348" s="11" t="s">
        <v>82</v>
      </c>
      <c r="AW348" s="11" t="s">
        <v>31</v>
      </c>
      <c r="AX348" s="11" t="s">
        <v>76</v>
      </c>
      <c r="AY348" s="153" t="s">
        <v>156</v>
      </c>
    </row>
    <row r="349" spans="2:65" s="12" customFormat="1">
      <c r="B349" s="158"/>
      <c r="D349" s="152" t="s">
        <v>160</v>
      </c>
      <c r="E349" s="159" t="s">
        <v>1</v>
      </c>
      <c r="F349" s="160" t="s">
        <v>3845</v>
      </c>
      <c r="H349" s="161">
        <v>8</v>
      </c>
      <c r="I349" s="162"/>
      <c r="L349" s="158"/>
      <c r="M349" s="163"/>
      <c r="T349" s="164"/>
      <c r="AT349" s="159" t="s">
        <v>160</v>
      </c>
      <c r="AU349" s="159" t="s">
        <v>89</v>
      </c>
      <c r="AV349" s="12" t="s">
        <v>89</v>
      </c>
      <c r="AW349" s="12" t="s">
        <v>31</v>
      </c>
      <c r="AX349" s="12" t="s">
        <v>76</v>
      </c>
      <c r="AY349" s="159" t="s">
        <v>156</v>
      </c>
    </row>
    <row r="350" spans="2:65" s="12" customFormat="1">
      <c r="B350" s="158"/>
      <c r="D350" s="152" t="s">
        <v>160</v>
      </c>
      <c r="E350" s="159" t="s">
        <v>1</v>
      </c>
      <c r="F350" s="160" t="s">
        <v>3846</v>
      </c>
      <c r="H350" s="161">
        <v>8</v>
      </c>
      <c r="I350" s="162"/>
      <c r="L350" s="158"/>
      <c r="M350" s="163"/>
      <c r="T350" s="164"/>
      <c r="AT350" s="159" t="s">
        <v>160</v>
      </c>
      <c r="AU350" s="159" t="s">
        <v>89</v>
      </c>
      <c r="AV350" s="12" t="s">
        <v>89</v>
      </c>
      <c r="AW350" s="12" t="s">
        <v>31</v>
      </c>
      <c r="AX350" s="12" t="s">
        <v>76</v>
      </c>
      <c r="AY350" s="159" t="s">
        <v>156</v>
      </c>
    </row>
    <row r="351" spans="2:65" s="13" customFormat="1">
      <c r="B351" s="165"/>
      <c r="D351" s="152" t="s">
        <v>160</v>
      </c>
      <c r="E351" s="166" t="s">
        <v>1</v>
      </c>
      <c r="F351" s="167" t="s">
        <v>161</v>
      </c>
      <c r="H351" s="168">
        <v>16</v>
      </c>
      <c r="I351" s="169"/>
      <c r="L351" s="165"/>
      <c r="M351" s="170"/>
      <c r="T351" s="171"/>
      <c r="AT351" s="166" t="s">
        <v>160</v>
      </c>
      <c r="AU351" s="166" t="s">
        <v>89</v>
      </c>
      <c r="AV351" s="13" t="s">
        <v>155</v>
      </c>
      <c r="AW351" s="13" t="s">
        <v>31</v>
      </c>
      <c r="AX351" s="13" t="s">
        <v>82</v>
      </c>
      <c r="AY351" s="166" t="s">
        <v>156</v>
      </c>
    </row>
    <row r="352" spans="2:65" s="1" customFormat="1" ht="33" customHeight="1">
      <c r="B352" s="136"/>
      <c r="C352" s="180" t="s">
        <v>602</v>
      </c>
      <c r="D352" s="180" t="s">
        <v>263</v>
      </c>
      <c r="E352" s="181" t="s">
        <v>3889</v>
      </c>
      <c r="F352" s="182" t="s">
        <v>3890</v>
      </c>
      <c r="G352" s="183" t="s">
        <v>333</v>
      </c>
      <c r="H352" s="184">
        <v>12</v>
      </c>
      <c r="I352" s="185"/>
      <c r="J352" s="186">
        <v>0</v>
      </c>
      <c r="K352" s="187"/>
      <c r="L352" s="188"/>
      <c r="M352" s="189" t="s">
        <v>1</v>
      </c>
      <c r="N352" s="190" t="s">
        <v>42</v>
      </c>
      <c r="P352" s="147">
        <f>O352*H352</f>
        <v>0</v>
      </c>
      <c r="Q352" s="147">
        <v>2.5000000000000001E-2</v>
      </c>
      <c r="R352" s="147">
        <f>Q352*H352</f>
        <v>0.30000000000000004</v>
      </c>
      <c r="S352" s="147">
        <v>0</v>
      </c>
      <c r="T352" s="148">
        <f>S352*H352</f>
        <v>0</v>
      </c>
      <c r="AR352" s="149" t="s">
        <v>664</v>
      </c>
      <c r="AT352" s="149" t="s">
        <v>263</v>
      </c>
      <c r="AU352" s="149" t="s">
        <v>89</v>
      </c>
      <c r="AY352" s="17" t="s">
        <v>156</v>
      </c>
      <c r="BE352" s="150">
        <f>IF(N352="základná",J352,0)</f>
        <v>0</v>
      </c>
      <c r="BF352" s="150">
        <f>IF(N352="znížená",J352,0)</f>
        <v>0</v>
      </c>
      <c r="BG352" s="150">
        <f>IF(N352="zákl. prenesená",J352,0)</f>
        <v>0</v>
      </c>
      <c r="BH352" s="150">
        <f>IF(N352="zníž. prenesená",J352,0)</f>
        <v>0</v>
      </c>
      <c r="BI352" s="150">
        <f>IF(N352="nulová",J352,0)</f>
        <v>0</v>
      </c>
      <c r="BJ352" s="17" t="s">
        <v>89</v>
      </c>
      <c r="BK352" s="150">
        <f>ROUND(I352*H352,2)</f>
        <v>0</v>
      </c>
      <c r="BL352" s="17" t="s">
        <v>403</v>
      </c>
      <c r="BM352" s="149" t="s">
        <v>3891</v>
      </c>
    </row>
    <row r="353" spans="2:65" s="11" customFormat="1">
      <c r="B353" s="151"/>
      <c r="D353" s="152" t="s">
        <v>160</v>
      </c>
      <c r="E353" s="153" t="s">
        <v>1</v>
      </c>
      <c r="F353" s="154" t="s">
        <v>3847</v>
      </c>
      <c r="H353" s="153" t="s">
        <v>1</v>
      </c>
      <c r="I353" s="155"/>
      <c r="L353" s="151"/>
      <c r="M353" s="156"/>
      <c r="T353" s="157"/>
      <c r="AT353" s="153" t="s">
        <v>160</v>
      </c>
      <c r="AU353" s="153" t="s">
        <v>89</v>
      </c>
      <c r="AV353" s="11" t="s">
        <v>82</v>
      </c>
      <c r="AW353" s="11" t="s">
        <v>31</v>
      </c>
      <c r="AX353" s="11" t="s">
        <v>76</v>
      </c>
      <c r="AY353" s="153" t="s">
        <v>156</v>
      </c>
    </row>
    <row r="354" spans="2:65" s="12" customFormat="1">
      <c r="B354" s="158"/>
      <c r="D354" s="152" t="s">
        <v>160</v>
      </c>
      <c r="E354" s="159" t="s">
        <v>1</v>
      </c>
      <c r="F354" s="160" t="s">
        <v>3848</v>
      </c>
      <c r="H354" s="161">
        <v>4</v>
      </c>
      <c r="I354" s="162"/>
      <c r="L354" s="158"/>
      <c r="M354" s="163"/>
      <c r="T354" s="164"/>
      <c r="AT354" s="159" t="s">
        <v>160</v>
      </c>
      <c r="AU354" s="159" t="s">
        <v>89</v>
      </c>
      <c r="AV354" s="12" t="s">
        <v>89</v>
      </c>
      <c r="AW354" s="12" t="s">
        <v>31</v>
      </c>
      <c r="AX354" s="12" t="s">
        <v>76</v>
      </c>
      <c r="AY354" s="159" t="s">
        <v>156</v>
      </c>
    </row>
    <row r="355" spans="2:65" s="12" customFormat="1">
      <c r="B355" s="158"/>
      <c r="D355" s="152" t="s">
        <v>160</v>
      </c>
      <c r="E355" s="159" t="s">
        <v>1</v>
      </c>
      <c r="F355" s="160" t="s">
        <v>3849</v>
      </c>
      <c r="H355" s="161">
        <v>8</v>
      </c>
      <c r="I355" s="162"/>
      <c r="L355" s="158"/>
      <c r="M355" s="163"/>
      <c r="T355" s="164"/>
      <c r="AT355" s="159" t="s">
        <v>160</v>
      </c>
      <c r="AU355" s="159" t="s">
        <v>89</v>
      </c>
      <c r="AV355" s="12" t="s">
        <v>89</v>
      </c>
      <c r="AW355" s="12" t="s">
        <v>31</v>
      </c>
      <c r="AX355" s="12" t="s">
        <v>76</v>
      </c>
      <c r="AY355" s="159" t="s">
        <v>156</v>
      </c>
    </row>
    <row r="356" spans="2:65" s="13" customFormat="1">
      <c r="B356" s="165"/>
      <c r="D356" s="152" t="s">
        <v>160</v>
      </c>
      <c r="E356" s="166" t="s">
        <v>1</v>
      </c>
      <c r="F356" s="167" t="s">
        <v>161</v>
      </c>
      <c r="H356" s="168">
        <v>12</v>
      </c>
      <c r="I356" s="169"/>
      <c r="L356" s="165"/>
      <c r="M356" s="170"/>
      <c r="T356" s="171"/>
      <c r="AT356" s="166" t="s">
        <v>160</v>
      </c>
      <c r="AU356" s="166" t="s">
        <v>89</v>
      </c>
      <c r="AV356" s="13" t="s">
        <v>155</v>
      </c>
      <c r="AW356" s="13" t="s">
        <v>31</v>
      </c>
      <c r="AX356" s="13" t="s">
        <v>82</v>
      </c>
      <c r="AY356" s="166" t="s">
        <v>156</v>
      </c>
    </row>
    <row r="357" spans="2:65" s="1" customFormat="1" ht="24.2" customHeight="1">
      <c r="B357" s="136"/>
      <c r="C357" s="180" t="s">
        <v>608</v>
      </c>
      <c r="D357" s="180" t="s">
        <v>263</v>
      </c>
      <c r="E357" s="181" t="s">
        <v>3892</v>
      </c>
      <c r="F357" s="182" t="s">
        <v>3893</v>
      </c>
      <c r="G357" s="183" t="s">
        <v>333</v>
      </c>
      <c r="H357" s="184">
        <v>11</v>
      </c>
      <c r="I357" s="185"/>
      <c r="J357" s="186">
        <v>0</v>
      </c>
      <c r="K357" s="187"/>
      <c r="L357" s="188"/>
      <c r="M357" s="189" t="s">
        <v>1</v>
      </c>
      <c r="N357" s="190" t="s">
        <v>42</v>
      </c>
      <c r="P357" s="147">
        <f>O357*H357</f>
        <v>0</v>
      </c>
      <c r="Q357" s="147">
        <v>2.5000000000000001E-2</v>
      </c>
      <c r="R357" s="147">
        <f>Q357*H357</f>
        <v>0.27500000000000002</v>
      </c>
      <c r="S357" s="147">
        <v>0</v>
      </c>
      <c r="T357" s="148">
        <f>S357*H357</f>
        <v>0</v>
      </c>
      <c r="AR357" s="149" t="s">
        <v>664</v>
      </c>
      <c r="AT357" s="149" t="s">
        <v>263</v>
      </c>
      <c r="AU357" s="149" t="s">
        <v>89</v>
      </c>
      <c r="AY357" s="17" t="s">
        <v>156</v>
      </c>
      <c r="BE357" s="150">
        <f>IF(N357="základná",J357,0)</f>
        <v>0</v>
      </c>
      <c r="BF357" s="150">
        <f>IF(N357="znížená",J357,0)</f>
        <v>0</v>
      </c>
      <c r="BG357" s="150">
        <f>IF(N357="zákl. prenesená",J357,0)</f>
        <v>0</v>
      </c>
      <c r="BH357" s="150">
        <f>IF(N357="zníž. prenesená",J357,0)</f>
        <v>0</v>
      </c>
      <c r="BI357" s="150">
        <f>IF(N357="nulová",J357,0)</f>
        <v>0</v>
      </c>
      <c r="BJ357" s="17" t="s">
        <v>89</v>
      </c>
      <c r="BK357" s="150">
        <f>ROUND(I357*H357,2)</f>
        <v>0</v>
      </c>
      <c r="BL357" s="17" t="s">
        <v>403</v>
      </c>
      <c r="BM357" s="149" t="s">
        <v>3894</v>
      </c>
    </row>
    <row r="358" spans="2:65" s="11" customFormat="1">
      <c r="B358" s="151"/>
      <c r="D358" s="152" t="s">
        <v>160</v>
      </c>
      <c r="E358" s="153" t="s">
        <v>1</v>
      </c>
      <c r="F358" s="154" t="s">
        <v>3850</v>
      </c>
      <c r="H358" s="153" t="s">
        <v>1</v>
      </c>
      <c r="I358" s="155"/>
      <c r="L358" s="151"/>
      <c r="M358" s="156"/>
      <c r="T358" s="157"/>
      <c r="AT358" s="153" t="s">
        <v>160</v>
      </c>
      <c r="AU358" s="153" t="s">
        <v>89</v>
      </c>
      <c r="AV358" s="11" t="s">
        <v>82</v>
      </c>
      <c r="AW358" s="11" t="s">
        <v>31</v>
      </c>
      <c r="AX358" s="11" t="s">
        <v>76</v>
      </c>
      <c r="AY358" s="153" t="s">
        <v>156</v>
      </c>
    </row>
    <row r="359" spans="2:65" s="12" customFormat="1">
      <c r="B359" s="158"/>
      <c r="D359" s="152" t="s">
        <v>160</v>
      </c>
      <c r="E359" s="159" t="s">
        <v>1</v>
      </c>
      <c r="F359" s="160" t="s">
        <v>3795</v>
      </c>
      <c r="H359" s="161">
        <v>3</v>
      </c>
      <c r="I359" s="162"/>
      <c r="L359" s="158"/>
      <c r="M359" s="163"/>
      <c r="T359" s="164"/>
      <c r="AT359" s="159" t="s">
        <v>160</v>
      </c>
      <c r="AU359" s="159" t="s">
        <v>89</v>
      </c>
      <c r="AV359" s="12" t="s">
        <v>89</v>
      </c>
      <c r="AW359" s="12" t="s">
        <v>31</v>
      </c>
      <c r="AX359" s="12" t="s">
        <v>76</v>
      </c>
      <c r="AY359" s="159" t="s">
        <v>156</v>
      </c>
    </row>
    <row r="360" spans="2:65" s="12" customFormat="1">
      <c r="B360" s="158"/>
      <c r="D360" s="152" t="s">
        <v>160</v>
      </c>
      <c r="E360" s="159" t="s">
        <v>1</v>
      </c>
      <c r="F360" s="160" t="s">
        <v>3851</v>
      </c>
      <c r="H360" s="161">
        <v>8</v>
      </c>
      <c r="I360" s="162"/>
      <c r="L360" s="158"/>
      <c r="M360" s="163"/>
      <c r="T360" s="164"/>
      <c r="AT360" s="159" t="s">
        <v>160</v>
      </c>
      <c r="AU360" s="159" t="s">
        <v>89</v>
      </c>
      <c r="AV360" s="12" t="s">
        <v>89</v>
      </c>
      <c r="AW360" s="12" t="s">
        <v>31</v>
      </c>
      <c r="AX360" s="12" t="s">
        <v>76</v>
      </c>
      <c r="AY360" s="159" t="s">
        <v>156</v>
      </c>
    </row>
    <row r="361" spans="2:65" s="13" customFormat="1">
      <c r="B361" s="165"/>
      <c r="D361" s="152" t="s">
        <v>160</v>
      </c>
      <c r="E361" s="166" t="s">
        <v>1</v>
      </c>
      <c r="F361" s="167" t="s">
        <v>161</v>
      </c>
      <c r="H361" s="168">
        <v>11</v>
      </c>
      <c r="I361" s="169"/>
      <c r="L361" s="165"/>
      <c r="M361" s="170"/>
      <c r="T361" s="171"/>
      <c r="AT361" s="166" t="s">
        <v>160</v>
      </c>
      <c r="AU361" s="166" t="s">
        <v>89</v>
      </c>
      <c r="AV361" s="13" t="s">
        <v>155</v>
      </c>
      <c r="AW361" s="13" t="s">
        <v>31</v>
      </c>
      <c r="AX361" s="13" t="s">
        <v>82</v>
      </c>
      <c r="AY361" s="166" t="s">
        <v>156</v>
      </c>
    </row>
    <row r="362" spans="2:65" s="1" customFormat="1" ht="24.2" customHeight="1">
      <c r="B362" s="136"/>
      <c r="C362" s="180" t="s">
        <v>626</v>
      </c>
      <c r="D362" s="180" t="s">
        <v>263</v>
      </c>
      <c r="E362" s="181" t="s">
        <v>3895</v>
      </c>
      <c r="F362" s="182" t="s">
        <v>3893</v>
      </c>
      <c r="G362" s="183" t="s">
        <v>333</v>
      </c>
      <c r="H362" s="184">
        <v>2</v>
      </c>
      <c r="I362" s="185"/>
      <c r="J362" s="186">
        <v>0</v>
      </c>
      <c r="K362" s="187"/>
      <c r="L362" s="188"/>
      <c r="M362" s="189" t="s">
        <v>1</v>
      </c>
      <c r="N362" s="190" t="s">
        <v>42</v>
      </c>
      <c r="P362" s="147">
        <f>O362*H362</f>
        <v>0</v>
      </c>
      <c r="Q362" s="147">
        <v>2.5000000000000001E-2</v>
      </c>
      <c r="R362" s="147">
        <f>Q362*H362</f>
        <v>0.05</v>
      </c>
      <c r="S362" s="147">
        <v>0</v>
      </c>
      <c r="T362" s="148">
        <f>S362*H362</f>
        <v>0</v>
      </c>
      <c r="AR362" s="149" t="s">
        <v>664</v>
      </c>
      <c r="AT362" s="149" t="s">
        <v>263</v>
      </c>
      <c r="AU362" s="149" t="s">
        <v>89</v>
      </c>
      <c r="AY362" s="17" t="s">
        <v>156</v>
      </c>
      <c r="BE362" s="150">
        <f>IF(N362="základná",J362,0)</f>
        <v>0</v>
      </c>
      <c r="BF362" s="150">
        <f>IF(N362="znížená",J362,0)</f>
        <v>0</v>
      </c>
      <c r="BG362" s="150">
        <f>IF(N362="zákl. prenesená",J362,0)</f>
        <v>0</v>
      </c>
      <c r="BH362" s="150">
        <f>IF(N362="zníž. prenesená",J362,0)</f>
        <v>0</v>
      </c>
      <c r="BI362" s="150">
        <f>IF(N362="nulová",J362,0)</f>
        <v>0</v>
      </c>
      <c r="BJ362" s="17" t="s">
        <v>89</v>
      </c>
      <c r="BK362" s="150">
        <f>ROUND(I362*H362,2)</f>
        <v>0</v>
      </c>
      <c r="BL362" s="17" t="s">
        <v>403</v>
      </c>
      <c r="BM362" s="149" t="s">
        <v>3896</v>
      </c>
    </row>
    <row r="363" spans="2:65" s="11" customFormat="1">
      <c r="B363" s="151"/>
      <c r="D363" s="152" t="s">
        <v>160</v>
      </c>
      <c r="E363" s="153" t="s">
        <v>1</v>
      </c>
      <c r="F363" s="154" t="s">
        <v>3852</v>
      </c>
      <c r="H363" s="153" t="s">
        <v>1</v>
      </c>
      <c r="I363" s="155"/>
      <c r="L363" s="151"/>
      <c r="M363" s="156"/>
      <c r="T363" s="157"/>
      <c r="AT363" s="153" t="s">
        <v>160</v>
      </c>
      <c r="AU363" s="153" t="s">
        <v>89</v>
      </c>
      <c r="AV363" s="11" t="s">
        <v>82</v>
      </c>
      <c r="AW363" s="11" t="s">
        <v>31</v>
      </c>
      <c r="AX363" s="11" t="s">
        <v>76</v>
      </c>
      <c r="AY363" s="153" t="s">
        <v>156</v>
      </c>
    </row>
    <row r="364" spans="2:65" s="12" customFormat="1">
      <c r="B364" s="158"/>
      <c r="D364" s="152" t="s">
        <v>160</v>
      </c>
      <c r="E364" s="159" t="s">
        <v>1</v>
      </c>
      <c r="F364" s="160" t="s">
        <v>3866</v>
      </c>
      <c r="H364" s="161">
        <v>0</v>
      </c>
      <c r="I364" s="162"/>
      <c r="L364" s="158"/>
      <c r="M364" s="163"/>
      <c r="T364" s="164"/>
      <c r="AT364" s="159" t="s">
        <v>160</v>
      </c>
      <c r="AU364" s="159" t="s">
        <v>89</v>
      </c>
      <c r="AV364" s="12" t="s">
        <v>89</v>
      </c>
      <c r="AW364" s="12" t="s">
        <v>31</v>
      </c>
      <c r="AX364" s="12" t="s">
        <v>76</v>
      </c>
      <c r="AY364" s="159" t="s">
        <v>156</v>
      </c>
    </row>
    <row r="365" spans="2:65" s="12" customFormat="1">
      <c r="B365" s="158"/>
      <c r="D365" s="152" t="s">
        <v>160</v>
      </c>
      <c r="E365" s="159" t="s">
        <v>1</v>
      </c>
      <c r="F365" s="160" t="s">
        <v>3897</v>
      </c>
      <c r="H365" s="161">
        <v>2</v>
      </c>
      <c r="I365" s="162"/>
      <c r="L365" s="158"/>
      <c r="M365" s="163"/>
      <c r="T365" s="164"/>
      <c r="AT365" s="159" t="s">
        <v>160</v>
      </c>
      <c r="AU365" s="159" t="s">
        <v>89</v>
      </c>
      <c r="AV365" s="12" t="s">
        <v>89</v>
      </c>
      <c r="AW365" s="12" t="s">
        <v>31</v>
      </c>
      <c r="AX365" s="12" t="s">
        <v>76</v>
      </c>
      <c r="AY365" s="159" t="s">
        <v>156</v>
      </c>
    </row>
    <row r="366" spans="2:65" s="13" customFormat="1">
      <c r="B366" s="165"/>
      <c r="D366" s="152" t="s">
        <v>160</v>
      </c>
      <c r="E366" s="166" t="s">
        <v>1</v>
      </c>
      <c r="F366" s="167" t="s">
        <v>161</v>
      </c>
      <c r="H366" s="168">
        <v>2</v>
      </c>
      <c r="I366" s="169"/>
      <c r="L366" s="165"/>
      <c r="M366" s="170"/>
      <c r="T366" s="171"/>
      <c r="AT366" s="166" t="s">
        <v>160</v>
      </c>
      <c r="AU366" s="166" t="s">
        <v>89</v>
      </c>
      <c r="AV366" s="13" t="s">
        <v>155</v>
      </c>
      <c r="AW366" s="13" t="s">
        <v>31</v>
      </c>
      <c r="AX366" s="13" t="s">
        <v>82</v>
      </c>
      <c r="AY366" s="166" t="s">
        <v>156</v>
      </c>
    </row>
    <row r="367" spans="2:65" s="1" customFormat="1" ht="24.2" customHeight="1">
      <c r="B367" s="136"/>
      <c r="C367" s="180" t="s">
        <v>633</v>
      </c>
      <c r="D367" s="180" t="s">
        <v>263</v>
      </c>
      <c r="E367" s="181" t="s">
        <v>3898</v>
      </c>
      <c r="F367" s="182" t="s">
        <v>3893</v>
      </c>
      <c r="G367" s="183" t="s">
        <v>333</v>
      </c>
      <c r="H367" s="184">
        <v>1</v>
      </c>
      <c r="I367" s="185"/>
      <c r="J367" s="186">
        <v>0</v>
      </c>
      <c r="K367" s="187"/>
      <c r="L367" s="188"/>
      <c r="M367" s="189" t="s">
        <v>1</v>
      </c>
      <c r="N367" s="190" t="s">
        <v>42</v>
      </c>
      <c r="P367" s="147">
        <f>O367*H367</f>
        <v>0</v>
      </c>
      <c r="Q367" s="147">
        <v>2.5000000000000001E-2</v>
      </c>
      <c r="R367" s="147">
        <f>Q367*H367</f>
        <v>2.5000000000000001E-2</v>
      </c>
      <c r="S367" s="147">
        <v>0</v>
      </c>
      <c r="T367" s="148">
        <f>S367*H367</f>
        <v>0</v>
      </c>
      <c r="AR367" s="149" t="s">
        <v>664</v>
      </c>
      <c r="AT367" s="149" t="s">
        <v>263</v>
      </c>
      <c r="AU367" s="149" t="s">
        <v>89</v>
      </c>
      <c r="AY367" s="17" t="s">
        <v>156</v>
      </c>
      <c r="BE367" s="150">
        <f>IF(N367="základná",J367,0)</f>
        <v>0</v>
      </c>
      <c r="BF367" s="150">
        <f>IF(N367="znížená",J367,0)</f>
        <v>0</v>
      </c>
      <c r="BG367" s="150">
        <f>IF(N367="zákl. prenesená",J367,0)</f>
        <v>0</v>
      </c>
      <c r="BH367" s="150">
        <f>IF(N367="zníž. prenesená",J367,0)</f>
        <v>0</v>
      </c>
      <c r="BI367" s="150">
        <f>IF(N367="nulová",J367,0)</f>
        <v>0</v>
      </c>
      <c r="BJ367" s="17" t="s">
        <v>89</v>
      </c>
      <c r="BK367" s="150">
        <f>ROUND(I367*H367,2)</f>
        <v>0</v>
      </c>
      <c r="BL367" s="17" t="s">
        <v>403</v>
      </c>
      <c r="BM367" s="149" t="s">
        <v>3899</v>
      </c>
    </row>
    <row r="368" spans="2:65" s="11" customFormat="1">
      <c r="B368" s="151"/>
      <c r="D368" s="152" t="s">
        <v>160</v>
      </c>
      <c r="E368" s="153" t="s">
        <v>1</v>
      </c>
      <c r="F368" s="154" t="s">
        <v>3854</v>
      </c>
      <c r="H368" s="153" t="s">
        <v>1</v>
      </c>
      <c r="I368" s="155"/>
      <c r="L368" s="151"/>
      <c r="M368" s="156"/>
      <c r="T368" s="157"/>
      <c r="AT368" s="153" t="s">
        <v>160</v>
      </c>
      <c r="AU368" s="153" t="s">
        <v>89</v>
      </c>
      <c r="AV368" s="11" t="s">
        <v>82</v>
      </c>
      <c r="AW368" s="11" t="s">
        <v>31</v>
      </c>
      <c r="AX368" s="11" t="s">
        <v>76</v>
      </c>
      <c r="AY368" s="153" t="s">
        <v>156</v>
      </c>
    </row>
    <row r="369" spans="2:65" s="12" customFormat="1">
      <c r="B369" s="158"/>
      <c r="D369" s="152" t="s">
        <v>160</v>
      </c>
      <c r="E369" s="159" t="s">
        <v>1</v>
      </c>
      <c r="F369" s="160" t="s">
        <v>3804</v>
      </c>
      <c r="H369" s="161">
        <v>1</v>
      </c>
      <c r="I369" s="162"/>
      <c r="L369" s="158"/>
      <c r="M369" s="163"/>
      <c r="T369" s="164"/>
      <c r="AT369" s="159" t="s">
        <v>160</v>
      </c>
      <c r="AU369" s="159" t="s">
        <v>89</v>
      </c>
      <c r="AV369" s="12" t="s">
        <v>89</v>
      </c>
      <c r="AW369" s="12" t="s">
        <v>31</v>
      </c>
      <c r="AX369" s="12" t="s">
        <v>76</v>
      </c>
      <c r="AY369" s="159" t="s">
        <v>156</v>
      </c>
    </row>
    <row r="370" spans="2:65" s="12" customFormat="1">
      <c r="B370" s="158"/>
      <c r="D370" s="152" t="s">
        <v>160</v>
      </c>
      <c r="E370" s="159" t="s">
        <v>1</v>
      </c>
      <c r="F370" s="160" t="s">
        <v>3855</v>
      </c>
      <c r="H370" s="161">
        <v>0</v>
      </c>
      <c r="I370" s="162"/>
      <c r="L370" s="158"/>
      <c r="M370" s="163"/>
      <c r="T370" s="164"/>
      <c r="AT370" s="159" t="s">
        <v>160</v>
      </c>
      <c r="AU370" s="159" t="s">
        <v>89</v>
      </c>
      <c r="AV370" s="12" t="s">
        <v>89</v>
      </c>
      <c r="AW370" s="12" t="s">
        <v>31</v>
      </c>
      <c r="AX370" s="12" t="s">
        <v>76</v>
      </c>
      <c r="AY370" s="159" t="s">
        <v>156</v>
      </c>
    </row>
    <row r="371" spans="2:65" s="13" customFormat="1">
      <c r="B371" s="165"/>
      <c r="D371" s="152" t="s">
        <v>160</v>
      </c>
      <c r="E371" s="166" t="s">
        <v>1</v>
      </c>
      <c r="F371" s="167" t="s">
        <v>161</v>
      </c>
      <c r="H371" s="168">
        <v>1</v>
      </c>
      <c r="I371" s="169"/>
      <c r="L371" s="165"/>
      <c r="M371" s="170"/>
      <c r="T371" s="171"/>
      <c r="AT371" s="166" t="s">
        <v>160</v>
      </c>
      <c r="AU371" s="166" t="s">
        <v>89</v>
      </c>
      <c r="AV371" s="13" t="s">
        <v>155</v>
      </c>
      <c r="AW371" s="13" t="s">
        <v>31</v>
      </c>
      <c r="AX371" s="13" t="s">
        <v>82</v>
      </c>
      <c r="AY371" s="166" t="s">
        <v>156</v>
      </c>
    </row>
    <row r="372" spans="2:65" s="1" customFormat="1" ht="24.2" customHeight="1">
      <c r="B372" s="136"/>
      <c r="C372" s="180" t="s">
        <v>647</v>
      </c>
      <c r="D372" s="180" t="s">
        <v>263</v>
      </c>
      <c r="E372" s="181" t="s">
        <v>3900</v>
      </c>
      <c r="F372" s="182" t="s">
        <v>3901</v>
      </c>
      <c r="G372" s="183" t="s">
        <v>333</v>
      </c>
      <c r="H372" s="184">
        <v>6</v>
      </c>
      <c r="I372" s="185"/>
      <c r="J372" s="186">
        <v>0</v>
      </c>
      <c r="K372" s="187"/>
      <c r="L372" s="188"/>
      <c r="M372" s="189" t="s">
        <v>1</v>
      </c>
      <c r="N372" s="190" t="s">
        <v>42</v>
      </c>
      <c r="P372" s="147">
        <f>O372*H372</f>
        <v>0</v>
      </c>
      <c r="Q372" s="147">
        <v>2.5000000000000001E-2</v>
      </c>
      <c r="R372" s="147">
        <f>Q372*H372</f>
        <v>0.15000000000000002</v>
      </c>
      <c r="S372" s="147">
        <v>0</v>
      </c>
      <c r="T372" s="148">
        <f>S372*H372</f>
        <v>0</v>
      </c>
      <c r="AR372" s="149" t="s">
        <v>664</v>
      </c>
      <c r="AT372" s="149" t="s">
        <v>263</v>
      </c>
      <c r="AU372" s="149" t="s">
        <v>89</v>
      </c>
      <c r="AY372" s="17" t="s">
        <v>156</v>
      </c>
      <c r="BE372" s="150">
        <f>IF(N372="základná",J372,0)</f>
        <v>0</v>
      </c>
      <c r="BF372" s="150">
        <f>IF(N372="znížená",J372,0)</f>
        <v>0</v>
      </c>
      <c r="BG372" s="150">
        <f>IF(N372="zákl. prenesená",J372,0)</f>
        <v>0</v>
      </c>
      <c r="BH372" s="150">
        <f>IF(N372="zníž. prenesená",J372,0)</f>
        <v>0</v>
      </c>
      <c r="BI372" s="150">
        <f>IF(N372="nulová",J372,0)</f>
        <v>0</v>
      </c>
      <c r="BJ372" s="17" t="s">
        <v>89</v>
      </c>
      <c r="BK372" s="150">
        <f>ROUND(I372*H372,2)</f>
        <v>0</v>
      </c>
      <c r="BL372" s="17" t="s">
        <v>403</v>
      </c>
      <c r="BM372" s="149" t="s">
        <v>3902</v>
      </c>
    </row>
    <row r="373" spans="2:65" s="11" customFormat="1">
      <c r="B373" s="151"/>
      <c r="D373" s="152" t="s">
        <v>160</v>
      </c>
      <c r="E373" s="153" t="s">
        <v>1</v>
      </c>
      <c r="F373" s="154" t="s">
        <v>3856</v>
      </c>
      <c r="H373" s="153" t="s">
        <v>1</v>
      </c>
      <c r="I373" s="155"/>
      <c r="L373" s="151"/>
      <c r="M373" s="156"/>
      <c r="T373" s="157"/>
      <c r="AT373" s="153" t="s">
        <v>160</v>
      </c>
      <c r="AU373" s="153" t="s">
        <v>89</v>
      </c>
      <c r="AV373" s="11" t="s">
        <v>82</v>
      </c>
      <c r="AW373" s="11" t="s">
        <v>31</v>
      </c>
      <c r="AX373" s="11" t="s">
        <v>76</v>
      </c>
      <c r="AY373" s="153" t="s">
        <v>156</v>
      </c>
    </row>
    <row r="374" spans="2:65" s="12" customFormat="1">
      <c r="B374" s="158"/>
      <c r="D374" s="152" t="s">
        <v>160</v>
      </c>
      <c r="E374" s="159" t="s">
        <v>1</v>
      </c>
      <c r="F374" s="160" t="s">
        <v>3903</v>
      </c>
      <c r="H374" s="161">
        <v>3</v>
      </c>
      <c r="I374" s="162"/>
      <c r="L374" s="158"/>
      <c r="M374" s="163"/>
      <c r="T374" s="164"/>
      <c r="AT374" s="159" t="s">
        <v>160</v>
      </c>
      <c r="AU374" s="159" t="s">
        <v>89</v>
      </c>
      <c r="AV374" s="12" t="s">
        <v>89</v>
      </c>
      <c r="AW374" s="12" t="s">
        <v>31</v>
      </c>
      <c r="AX374" s="12" t="s">
        <v>76</v>
      </c>
      <c r="AY374" s="159" t="s">
        <v>156</v>
      </c>
    </row>
    <row r="375" spans="2:65" s="12" customFormat="1">
      <c r="B375" s="158"/>
      <c r="D375" s="152" t="s">
        <v>160</v>
      </c>
      <c r="E375" s="159" t="s">
        <v>1</v>
      </c>
      <c r="F375" s="160" t="s">
        <v>3858</v>
      </c>
      <c r="H375" s="161">
        <v>3</v>
      </c>
      <c r="I375" s="162"/>
      <c r="L375" s="158"/>
      <c r="M375" s="163"/>
      <c r="T375" s="164"/>
      <c r="AT375" s="159" t="s">
        <v>160</v>
      </c>
      <c r="AU375" s="159" t="s">
        <v>89</v>
      </c>
      <c r="AV375" s="12" t="s">
        <v>89</v>
      </c>
      <c r="AW375" s="12" t="s">
        <v>31</v>
      </c>
      <c r="AX375" s="12" t="s">
        <v>76</v>
      </c>
      <c r="AY375" s="159" t="s">
        <v>156</v>
      </c>
    </row>
    <row r="376" spans="2:65" s="13" customFormat="1">
      <c r="B376" s="165"/>
      <c r="D376" s="152" t="s">
        <v>160</v>
      </c>
      <c r="E376" s="166" t="s">
        <v>1</v>
      </c>
      <c r="F376" s="167" t="s">
        <v>161</v>
      </c>
      <c r="H376" s="168">
        <v>6</v>
      </c>
      <c r="I376" s="169"/>
      <c r="L376" s="165"/>
      <c r="M376" s="170"/>
      <c r="T376" s="171"/>
      <c r="AT376" s="166" t="s">
        <v>160</v>
      </c>
      <c r="AU376" s="166" t="s">
        <v>89</v>
      </c>
      <c r="AV376" s="13" t="s">
        <v>155</v>
      </c>
      <c r="AW376" s="13" t="s">
        <v>31</v>
      </c>
      <c r="AX376" s="13" t="s">
        <v>82</v>
      </c>
      <c r="AY376" s="166" t="s">
        <v>156</v>
      </c>
    </row>
    <row r="377" spans="2:65" s="1" customFormat="1" ht="37.9" customHeight="1">
      <c r="B377" s="136"/>
      <c r="C377" s="180" t="s">
        <v>664</v>
      </c>
      <c r="D377" s="180" t="s">
        <v>263</v>
      </c>
      <c r="E377" s="181" t="s">
        <v>3904</v>
      </c>
      <c r="F377" s="182" t="s">
        <v>3905</v>
      </c>
      <c r="G377" s="183" t="s">
        <v>333</v>
      </c>
      <c r="H377" s="184">
        <v>1</v>
      </c>
      <c r="I377" s="185"/>
      <c r="J377" s="186">
        <v>0</v>
      </c>
      <c r="K377" s="187"/>
      <c r="L377" s="188"/>
      <c r="M377" s="189" t="s">
        <v>1</v>
      </c>
      <c r="N377" s="190" t="s">
        <v>42</v>
      </c>
      <c r="P377" s="147">
        <f>O377*H377</f>
        <v>0</v>
      </c>
      <c r="Q377" s="147">
        <v>2.5000000000000001E-2</v>
      </c>
      <c r="R377" s="147">
        <f>Q377*H377</f>
        <v>2.5000000000000001E-2</v>
      </c>
      <c r="S377" s="147">
        <v>0</v>
      </c>
      <c r="T377" s="148">
        <f>S377*H377</f>
        <v>0</v>
      </c>
      <c r="AR377" s="149" t="s">
        <v>664</v>
      </c>
      <c r="AT377" s="149" t="s">
        <v>263</v>
      </c>
      <c r="AU377" s="149" t="s">
        <v>89</v>
      </c>
      <c r="AY377" s="17" t="s">
        <v>156</v>
      </c>
      <c r="BE377" s="150">
        <f>IF(N377="základná",J377,0)</f>
        <v>0</v>
      </c>
      <c r="BF377" s="150">
        <f>IF(N377="znížená",J377,0)</f>
        <v>0</v>
      </c>
      <c r="BG377" s="150">
        <f>IF(N377="zákl. prenesená",J377,0)</f>
        <v>0</v>
      </c>
      <c r="BH377" s="150">
        <f>IF(N377="zníž. prenesená",J377,0)</f>
        <v>0</v>
      </c>
      <c r="BI377" s="150">
        <f>IF(N377="nulová",J377,0)</f>
        <v>0</v>
      </c>
      <c r="BJ377" s="17" t="s">
        <v>89</v>
      </c>
      <c r="BK377" s="150">
        <f>ROUND(I377*H377,2)</f>
        <v>0</v>
      </c>
      <c r="BL377" s="17" t="s">
        <v>403</v>
      </c>
      <c r="BM377" s="149" t="s">
        <v>3906</v>
      </c>
    </row>
    <row r="378" spans="2:65" s="11" customFormat="1">
      <c r="B378" s="151"/>
      <c r="D378" s="152" t="s">
        <v>160</v>
      </c>
      <c r="E378" s="153" t="s">
        <v>1</v>
      </c>
      <c r="F378" s="154" t="s">
        <v>3907</v>
      </c>
      <c r="H378" s="153" t="s">
        <v>1</v>
      </c>
      <c r="I378" s="155"/>
      <c r="L378" s="151"/>
      <c r="M378" s="156"/>
      <c r="T378" s="157"/>
      <c r="AT378" s="153" t="s">
        <v>160</v>
      </c>
      <c r="AU378" s="153" t="s">
        <v>89</v>
      </c>
      <c r="AV378" s="11" t="s">
        <v>82</v>
      </c>
      <c r="AW378" s="11" t="s">
        <v>31</v>
      </c>
      <c r="AX378" s="11" t="s">
        <v>76</v>
      </c>
      <c r="AY378" s="153" t="s">
        <v>156</v>
      </c>
    </row>
    <row r="379" spans="2:65" s="12" customFormat="1">
      <c r="B379" s="158"/>
      <c r="D379" s="152" t="s">
        <v>160</v>
      </c>
      <c r="E379" s="159" t="s">
        <v>1</v>
      </c>
      <c r="F379" s="160" t="s">
        <v>3908</v>
      </c>
      <c r="H379" s="161">
        <v>1</v>
      </c>
      <c r="I379" s="162"/>
      <c r="L379" s="158"/>
      <c r="M379" s="163"/>
      <c r="T379" s="164"/>
      <c r="AT379" s="159" t="s">
        <v>160</v>
      </c>
      <c r="AU379" s="159" t="s">
        <v>89</v>
      </c>
      <c r="AV379" s="12" t="s">
        <v>89</v>
      </c>
      <c r="AW379" s="12" t="s">
        <v>31</v>
      </c>
      <c r="AX379" s="12" t="s">
        <v>76</v>
      </c>
      <c r="AY379" s="159" t="s">
        <v>156</v>
      </c>
    </row>
    <row r="380" spans="2:65" s="12" customFormat="1">
      <c r="B380" s="158"/>
      <c r="D380" s="152" t="s">
        <v>160</v>
      </c>
      <c r="E380" s="159" t="s">
        <v>1</v>
      </c>
      <c r="F380" s="160" t="s">
        <v>3909</v>
      </c>
      <c r="H380" s="161">
        <v>0</v>
      </c>
      <c r="I380" s="162"/>
      <c r="L380" s="158"/>
      <c r="M380" s="163"/>
      <c r="T380" s="164"/>
      <c r="AT380" s="159" t="s">
        <v>160</v>
      </c>
      <c r="AU380" s="159" t="s">
        <v>89</v>
      </c>
      <c r="AV380" s="12" t="s">
        <v>89</v>
      </c>
      <c r="AW380" s="12" t="s">
        <v>31</v>
      </c>
      <c r="AX380" s="12" t="s">
        <v>76</v>
      </c>
      <c r="AY380" s="159" t="s">
        <v>156</v>
      </c>
    </row>
    <row r="381" spans="2:65" s="13" customFormat="1">
      <c r="B381" s="165"/>
      <c r="D381" s="152" t="s">
        <v>160</v>
      </c>
      <c r="E381" s="166" t="s">
        <v>1</v>
      </c>
      <c r="F381" s="167" t="s">
        <v>161</v>
      </c>
      <c r="H381" s="168">
        <v>1</v>
      </c>
      <c r="I381" s="169"/>
      <c r="L381" s="165"/>
      <c r="M381" s="170"/>
      <c r="T381" s="171"/>
      <c r="AT381" s="166" t="s">
        <v>160</v>
      </c>
      <c r="AU381" s="166" t="s">
        <v>89</v>
      </c>
      <c r="AV381" s="13" t="s">
        <v>155</v>
      </c>
      <c r="AW381" s="13" t="s">
        <v>31</v>
      </c>
      <c r="AX381" s="13" t="s">
        <v>82</v>
      </c>
      <c r="AY381" s="166" t="s">
        <v>156</v>
      </c>
    </row>
    <row r="382" spans="2:65" s="1" customFormat="1" ht="24.2" customHeight="1">
      <c r="B382" s="136"/>
      <c r="C382" s="180" t="s">
        <v>681</v>
      </c>
      <c r="D382" s="180" t="s">
        <v>263</v>
      </c>
      <c r="E382" s="181" t="s">
        <v>3910</v>
      </c>
      <c r="F382" s="182" t="s">
        <v>3911</v>
      </c>
      <c r="G382" s="183" t="s">
        <v>333</v>
      </c>
      <c r="H382" s="184">
        <v>8</v>
      </c>
      <c r="I382" s="185"/>
      <c r="J382" s="186">
        <v>0</v>
      </c>
      <c r="K382" s="187"/>
      <c r="L382" s="188"/>
      <c r="M382" s="189" t="s">
        <v>1</v>
      </c>
      <c r="N382" s="190" t="s">
        <v>42</v>
      </c>
      <c r="P382" s="147">
        <f>O382*H382</f>
        <v>0</v>
      </c>
      <c r="Q382" s="147">
        <v>2.5000000000000001E-2</v>
      </c>
      <c r="R382" s="147">
        <f>Q382*H382</f>
        <v>0.2</v>
      </c>
      <c r="S382" s="147">
        <v>0</v>
      </c>
      <c r="T382" s="148">
        <f>S382*H382</f>
        <v>0</v>
      </c>
      <c r="AR382" s="149" t="s">
        <v>664</v>
      </c>
      <c r="AT382" s="149" t="s">
        <v>263</v>
      </c>
      <c r="AU382" s="149" t="s">
        <v>89</v>
      </c>
      <c r="AY382" s="17" t="s">
        <v>156</v>
      </c>
      <c r="BE382" s="150">
        <f>IF(N382="základná",J382,0)</f>
        <v>0</v>
      </c>
      <c r="BF382" s="150">
        <f>IF(N382="znížená",J382,0)</f>
        <v>0</v>
      </c>
      <c r="BG382" s="150">
        <f>IF(N382="zákl. prenesená",J382,0)</f>
        <v>0</v>
      </c>
      <c r="BH382" s="150">
        <f>IF(N382="zníž. prenesená",J382,0)</f>
        <v>0</v>
      </c>
      <c r="BI382" s="150">
        <f>IF(N382="nulová",J382,0)</f>
        <v>0</v>
      </c>
      <c r="BJ382" s="17" t="s">
        <v>89</v>
      </c>
      <c r="BK382" s="150">
        <f>ROUND(I382*H382,2)</f>
        <v>0</v>
      </c>
      <c r="BL382" s="17" t="s">
        <v>403</v>
      </c>
      <c r="BM382" s="149" t="s">
        <v>3912</v>
      </c>
    </row>
    <row r="383" spans="2:65" s="11" customFormat="1">
      <c r="B383" s="151"/>
      <c r="D383" s="152" t="s">
        <v>160</v>
      </c>
      <c r="E383" s="153" t="s">
        <v>1</v>
      </c>
      <c r="F383" s="154" t="s">
        <v>3859</v>
      </c>
      <c r="H383" s="153" t="s">
        <v>1</v>
      </c>
      <c r="I383" s="155"/>
      <c r="L383" s="151"/>
      <c r="M383" s="156"/>
      <c r="T383" s="157"/>
      <c r="AT383" s="153" t="s">
        <v>160</v>
      </c>
      <c r="AU383" s="153" t="s">
        <v>89</v>
      </c>
      <c r="AV383" s="11" t="s">
        <v>82</v>
      </c>
      <c r="AW383" s="11" t="s">
        <v>31</v>
      </c>
      <c r="AX383" s="11" t="s">
        <v>76</v>
      </c>
      <c r="AY383" s="153" t="s">
        <v>156</v>
      </c>
    </row>
    <row r="384" spans="2:65" s="12" customFormat="1">
      <c r="B384" s="158"/>
      <c r="D384" s="152" t="s">
        <v>160</v>
      </c>
      <c r="E384" s="159" t="s">
        <v>1</v>
      </c>
      <c r="F384" s="160" t="s">
        <v>3860</v>
      </c>
      <c r="H384" s="161">
        <v>3</v>
      </c>
      <c r="I384" s="162"/>
      <c r="L384" s="158"/>
      <c r="M384" s="163"/>
      <c r="T384" s="164"/>
      <c r="AT384" s="159" t="s">
        <v>160</v>
      </c>
      <c r="AU384" s="159" t="s">
        <v>89</v>
      </c>
      <c r="AV384" s="12" t="s">
        <v>89</v>
      </c>
      <c r="AW384" s="12" t="s">
        <v>31</v>
      </c>
      <c r="AX384" s="12" t="s">
        <v>76</v>
      </c>
      <c r="AY384" s="159" t="s">
        <v>156</v>
      </c>
    </row>
    <row r="385" spans="2:65" s="12" customFormat="1">
      <c r="B385" s="158"/>
      <c r="D385" s="152" t="s">
        <v>160</v>
      </c>
      <c r="E385" s="159" t="s">
        <v>1</v>
      </c>
      <c r="F385" s="160" t="s">
        <v>3861</v>
      </c>
      <c r="H385" s="161">
        <v>5</v>
      </c>
      <c r="I385" s="162"/>
      <c r="L385" s="158"/>
      <c r="M385" s="163"/>
      <c r="T385" s="164"/>
      <c r="AT385" s="159" t="s">
        <v>160</v>
      </c>
      <c r="AU385" s="159" t="s">
        <v>89</v>
      </c>
      <c r="AV385" s="12" t="s">
        <v>89</v>
      </c>
      <c r="AW385" s="12" t="s">
        <v>31</v>
      </c>
      <c r="AX385" s="12" t="s">
        <v>76</v>
      </c>
      <c r="AY385" s="159" t="s">
        <v>156</v>
      </c>
    </row>
    <row r="386" spans="2:65" s="13" customFormat="1">
      <c r="B386" s="165"/>
      <c r="D386" s="152" t="s">
        <v>160</v>
      </c>
      <c r="E386" s="166" t="s">
        <v>1</v>
      </c>
      <c r="F386" s="167" t="s">
        <v>161</v>
      </c>
      <c r="H386" s="168">
        <v>8</v>
      </c>
      <c r="I386" s="169"/>
      <c r="L386" s="165"/>
      <c r="M386" s="170"/>
      <c r="T386" s="171"/>
      <c r="AT386" s="166" t="s">
        <v>160</v>
      </c>
      <c r="AU386" s="166" t="s">
        <v>89</v>
      </c>
      <c r="AV386" s="13" t="s">
        <v>155</v>
      </c>
      <c r="AW386" s="13" t="s">
        <v>31</v>
      </c>
      <c r="AX386" s="13" t="s">
        <v>82</v>
      </c>
      <c r="AY386" s="166" t="s">
        <v>156</v>
      </c>
    </row>
    <row r="387" spans="2:65" s="1" customFormat="1" ht="24.2" customHeight="1">
      <c r="B387" s="136"/>
      <c r="C387" s="180" t="s">
        <v>688</v>
      </c>
      <c r="D387" s="180" t="s">
        <v>263</v>
      </c>
      <c r="E387" s="181" t="s">
        <v>3913</v>
      </c>
      <c r="F387" s="182" t="s">
        <v>3914</v>
      </c>
      <c r="G387" s="183" t="s">
        <v>333</v>
      </c>
      <c r="H387" s="184">
        <v>13</v>
      </c>
      <c r="I387" s="185"/>
      <c r="J387" s="186">
        <v>0</v>
      </c>
      <c r="K387" s="187"/>
      <c r="L387" s="188"/>
      <c r="M387" s="189" t="s">
        <v>1</v>
      </c>
      <c r="N387" s="190" t="s">
        <v>42</v>
      </c>
      <c r="P387" s="147">
        <f>O387*H387</f>
        <v>0</v>
      </c>
      <c r="Q387" s="147">
        <v>2.5000000000000001E-2</v>
      </c>
      <c r="R387" s="147">
        <f>Q387*H387</f>
        <v>0.32500000000000001</v>
      </c>
      <c r="S387" s="147">
        <v>0</v>
      </c>
      <c r="T387" s="148">
        <f>S387*H387</f>
        <v>0</v>
      </c>
      <c r="AR387" s="149" t="s">
        <v>664</v>
      </c>
      <c r="AT387" s="149" t="s">
        <v>263</v>
      </c>
      <c r="AU387" s="149" t="s">
        <v>89</v>
      </c>
      <c r="AY387" s="17" t="s">
        <v>156</v>
      </c>
      <c r="BE387" s="150">
        <f>IF(N387="základná",J387,0)</f>
        <v>0</v>
      </c>
      <c r="BF387" s="150">
        <f>IF(N387="znížená",J387,0)</f>
        <v>0</v>
      </c>
      <c r="BG387" s="150">
        <f>IF(N387="zákl. prenesená",J387,0)</f>
        <v>0</v>
      </c>
      <c r="BH387" s="150">
        <f>IF(N387="zníž. prenesená",J387,0)</f>
        <v>0</v>
      </c>
      <c r="BI387" s="150">
        <f>IF(N387="nulová",J387,0)</f>
        <v>0</v>
      </c>
      <c r="BJ387" s="17" t="s">
        <v>89</v>
      </c>
      <c r="BK387" s="150">
        <f>ROUND(I387*H387,2)</f>
        <v>0</v>
      </c>
      <c r="BL387" s="17" t="s">
        <v>403</v>
      </c>
      <c r="BM387" s="149" t="s">
        <v>3915</v>
      </c>
    </row>
    <row r="388" spans="2:65" s="11" customFormat="1">
      <c r="B388" s="151"/>
      <c r="D388" s="152" t="s">
        <v>160</v>
      </c>
      <c r="E388" s="153" t="s">
        <v>1</v>
      </c>
      <c r="F388" s="154" t="s">
        <v>3862</v>
      </c>
      <c r="H388" s="153" t="s">
        <v>1</v>
      </c>
      <c r="I388" s="155"/>
      <c r="L388" s="151"/>
      <c r="M388" s="156"/>
      <c r="T388" s="157"/>
      <c r="AT388" s="153" t="s">
        <v>160</v>
      </c>
      <c r="AU388" s="153" t="s">
        <v>89</v>
      </c>
      <c r="AV388" s="11" t="s">
        <v>82</v>
      </c>
      <c r="AW388" s="11" t="s">
        <v>31</v>
      </c>
      <c r="AX388" s="11" t="s">
        <v>76</v>
      </c>
      <c r="AY388" s="153" t="s">
        <v>156</v>
      </c>
    </row>
    <row r="389" spans="2:65" s="12" customFormat="1">
      <c r="B389" s="158"/>
      <c r="D389" s="152" t="s">
        <v>160</v>
      </c>
      <c r="E389" s="159" t="s">
        <v>1</v>
      </c>
      <c r="F389" s="160" t="s">
        <v>3863</v>
      </c>
      <c r="H389" s="161">
        <v>5</v>
      </c>
      <c r="I389" s="162"/>
      <c r="L389" s="158"/>
      <c r="M389" s="163"/>
      <c r="T389" s="164"/>
      <c r="AT389" s="159" t="s">
        <v>160</v>
      </c>
      <c r="AU389" s="159" t="s">
        <v>89</v>
      </c>
      <c r="AV389" s="12" t="s">
        <v>89</v>
      </c>
      <c r="AW389" s="12" t="s">
        <v>31</v>
      </c>
      <c r="AX389" s="12" t="s">
        <v>76</v>
      </c>
      <c r="AY389" s="159" t="s">
        <v>156</v>
      </c>
    </row>
    <row r="390" spans="2:65" s="12" customFormat="1">
      <c r="B390" s="158"/>
      <c r="D390" s="152" t="s">
        <v>160</v>
      </c>
      <c r="E390" s="159" t="s">
        <v>1</v>
      </c>
      <c r="F390" s="160" t="s">
        <v>3864</v>
      </c>
      <c r="H390" s="161">
        <v>8</v>
      </c>
      <c r="I390" s="162"/>
      <c r="L390" s="158"/>
      <c r="M390" s="163"/>
      <c r="T390" s="164"/>
      <c r="AT390" s="159" t="s">
        <v>160</v>
      </c>
      <c r="AU390" s="159" t="s">
        <v>89</v>
      </c>
      <c r="AV390" s="12" t="s">
        <v>89</v>
      </c>
      <c r="AW390" s="12" t="s">
        <v>31</v>
      </c>
      <c r="AX390" s="12" t="s">
        <v>76</v>
      </c>
      <c r="AY390" s="159" t="s">
        <v>156</v>
      </c>
    </row>
    <row r="391" spans="2:65" s="13" customFormat="1">
      <c r="B391" s="165"/>
      <c r="D391" s="152" t="s">
        <v>160</v>
      </c>
      <c r="E391" s="166" t="s">
        <v>1</v>
      </c>
      <c r="F391" s="167" t="s">
        <v>161</v>
      </c>
      <c r="H391" s="168">
        <v>13</v>
      </c>
      <c r="I391" s="169"/>
      <c r="L391" s="165"/>
      <c r="M391" s="170"/>
      <c r="T391" s="171"/>
      <c r="AT391" s="166" t="s">
        <v>160</v>
      </c>
      <c r="AU391" s="166" t="s">
        <v>89</v>
      </c>
      <c r="AV391" s="13" t="s">
        <v>155</v>
      </c>
      <c r="AW391" s="13" t="s">
        <v>31</v>
      </c>
      <c r="AX391" s="13" t="s">
        <v>82</v>
      </c>
      <c r="AY391" s="166" t="s">
        <v>156</v>
      </c>
    </row>
    <row r="392" spans="2:65" s="1" customFormat="1" ht="24.2" customHeight="1">
      <c r="B392" s="136"/>
      <c r="C392" s="180" t="s">
        <v>702</v>
      </c>
      <c r="D392" s="180" t="s">
        <v>263</v>
      </c>
      <c r="E392" s="181" t="s">
        <v>3916</v>
      </c>
      <c r="F392" s="182" t="s">
        <v>3914</v>
      </c>
      <c r="G392" s="183" t="s">
        <v>333</v>
      </c>
      <c r="H392" s="184">
        <v>1</v>
      </c>
      <c r="I392" s="185"/>
      <c r="J392" s="186">
        <v>0</v>
      </c>
      <c r="K392" s="187"/>
      <c r="L392" s="188"/>
      <c r="M392" s="189" t="s">
        <v>1</v>
      </c>
      <c r="N392" s="190" t="s">
        <v>42</v>
      </c>
      <c r="P392" s="147">
        <f>O392*H392</f>
        <v>0</v>
      </c>
      <c r="Q392" s="147">
        <v>2.5000000000000001E-2</v>
      </c>
      <c r="R392" s="147">
        <f>Q392*H392</f>
        <v>2.5000000000000001E-2</v>
      </c>
      <c r="S392" s="147">
        <v>0</v>
      </c>
      <c r="T392" s="148">
        <f>S392*H392</f>
        <v>0</v>
      </c>
      <c r="AR392" s="149" t="s">
        <v>664</v>
      </c>
      <c r="AT392" s="149" t="s">
        <v>263</v>
      </c>
      <c r="AU392" s="149" t="s">
        <v>89</v>
      </c>
      <c r="AY392" s="17" t="s">
        <v>156</v>
      </c>
      <c r="BE392" s="150">
        <f>IF(N392="základná",J392,0)</f>
        <v>0</v>
      </c>
      <c r="BF392" s="150">
        <f>IF(N392="znížená",J392,0)</f>
        <v>0</v>
      </c>
      <c r="BG392" s="150">
        <f>IF(N392="zákl. prenesená",J392,0)</f>
        <v>0</v>
      </c>
      <c r="BH392" s="150">
        <f>IF(N392="zníž. prenesená",J392,0)</f>
        <v>0</v>
      </c>
      <c r="BI392" s="150">
        <f>IF(N392="nulová",J392,0)</f>
        <v>0</v>
      </c>
      <c r="BJ392" s="17" t="s">
        <v>89</v>
      </c>
      <c r="BK392" s="150">
        <f>ROUND(I392*H392,2)</f>
        <v>0</v>
      </c>
      <c r="BL392" s="17" t="s">
        <v>403</v>
      </c>
      <c r="BM392" s="149" t="s">
        <v>3917</v>
      </c>
    </row>
    <row r="393" spans="2:65" s="11" customFormat="1">
      <c r="B393" s="151"/>
      <c r="D393" s="152" t="s">
        <v>160</v>
      </c>
      <c r="E393" s="153" t="s">
        <v>1</v>
      </c>
      <c r="F393" s="154" t="s">
        <v>3865</v>
      </c>
      <c r="H393" s="153" t="s">
        <v>1</v>
      </c>
      <c r="I393" s="155"/>
      <c r="L393" s="151"/>
      <c r="M393" s="156"/>
      <c r="T393" s="157"/>
      <c r="AT393" s="153" t="s">
        <v>160</v>
      </c>
      <c r="AU393" s="153" t="s">
        <v>89</v>
      </c>
      <c r="AV393" s="11" t="s">
        <v>82</v>
      </c>
      <c r="AW393" s="11" t="s">
        <v>31</v>
      </c>
      <c r="AX393" s="11" t="s">
        <v>76</v>
      </c>
      <c r="AY393" s="153" t="s">
        <v>156</v>
      </c>
    </row>
    <row r="394" spans="2:65" s="12" customFormat="1">
      <c r="B394" s="158"/>
      <c r="D394" s="152" t="s">
        <v>160</v>
      </c>
      <c r="E394" s="159" t="s">
        <v>1</v>
      </c>
      <c r="F394" s="160" t="s">
        <v>3866</v>
      </c>
      <c r="H394" s="161">
        <v>0</v>
      </c>
      <c r="I394" s="162"/>
      <c r="L394" s="158"/>
      <c r="M394" s="163"/>
      <c r="T394" s="164"/>
      <c r="AT394" s="159" t="s">
        <v>160</v>
      </c>
      <c r="AU394" s="159" t="s">
        <v>89</v>
      </c>
      <c r="AV394" s="12" t="s">
        <v>89</v>
      </c>
      <c r="AW394" s="12" t="s">
        <v>31</v>
      </c>
      <c r="AX394" s="12" t="s">
        <v>76</v>
      </c>
      <c r="AY394" s="159" t="s">
        <v>156</v>
      </c>
    </row>
    <row r="395" spans="2:65" s="12" customFormat="1">
      <c r="B395" s="158"/>
      <c r="D395" s="152" t="s">
        <v>160</v>
      </c>
      <c r="E395" s="159" t="s">
        <v>1</v>
      </c>
      <c r="F395" s="160" t="s">
        <v>3867</v>
      </c>
      <c r="H395" s="161">
        <v>1</v>
      </c>
      <c r="I395" s="162"/>
      <c r="L395" s="158"/>
      <c r="M395" s="163"/>
      <c r="T395" s="164"/>
      <c r="AT395" s="159" t="s">
        <v>160</v>
      </c>
      <c r="AU395" s="159" t="s">
        <v>89</v>
      </c>
      <c r="AV395" s="12" t="s">
        <v>89</v>
      </c>
      <c r="AW395" s="12" t="s">
        <v>31</v>
      </c>
      <c r="AX395" s="12" t="s">
        <v>76</v>
      </c>
      <c r="AY395" s="159" t="s">
        <v>156</v>
      </c>
    </row>
    <row r="396" spans="2:65" s="13" customFormat="1">
      <c r="B396" s="165"/>
      <c r="D396" s="152" t="s">
        <v>160</v>
      </c>
      <c r="E396" s="166" t="s">
        <v>1</v>
      </c>
      <c r="F396" s="167" t="s">
        <v>161</v>
      </c>
      <c r="H396" s="168">
        <v>1</v>
      </c>
      <c r="I396" s="169"/>
      <c r="L396" s="165"/>
      <c r="M396" s="170"/>
      <c r="T396" s="171"/>
      <c r="AT396" s="166" t="s">
        <v>160</v>
      </c>
      <c r="AU396" s="166" t="s">
        <v>89</v>
      </c>
      <c r="AV396" s="13" t="s">
        <v>155</v>
      </c>
      <c r="AW396" s="13" t="s">
        <v>31</v>
      </c>
      <c r="AX396" s="13" t="s">
        <v>82</v>
      </c>
      <c r="AY396" s="166" t="s">
        <v>156</v>
      </c>
    </row>
    <row r="397" spans="2:65" s="1" customFormat="1" ht="24.2" customHeight="1">
      <c r="B397" s="136"/>
      <c r="C397" s="180" t="s">
        <v>715</v>
      </c>
      <c r="D397" s="180" t="s">
        <v>263</v>
      </c>
      <c r="E397" s="181" t="s">
        <v>3918</v>
      </c>
      <c r="F397" s="182" t="s">
        <v>3914</v>
      </c>
      <c r="G397" s="183" t="s">
        <v>333</v>
      </c>
      <c r="H397" s="184">
        <v>2</v>
      </c>
      <c r="I397" s="185"/>
      <c r="J397" s="186">
        <v>0</v>
      </c>
      <c r="K397" s="187"/>
      <c r="L397" s="188"/>
      <c r="M397" s="189" t="s">
        <v>1</v>
      </c>
      <c r="N397" s="190" t="s">
        <v>42</v>
      </c>
      <c r="P397" s="147">
        <f>O397*H397</f>
        <v>0</v>
      </c>
      <c r="Q397" s="147">
        <v>2.5000000000000001E-2</v>
      </c>
      <c r="R397" s="147">
        <f>Q397*H397</f>
        <v>0.05</v>
      </c>
      <c r="S397" s="147">
        <v>0</v>
      </c>
      <c r="T397" s="148">
        <f>S397*H397</f>
        <v>0</v>
      </c>
      <c r="AR397" s="149" t="s">
        <v>664</v>
      </c>
      <c r="AT397" s="149" t="s">
        <v>263</v>
      </c>
      <c r="AU397" s="149" t="s">
        <v>89</v>
      </c>
      <c r="AY397" s="17" t="s">
        <v>156</v>
      </c>
      <c r="BE397" s="150">
        <f>IF(N397="základná",J397,0)</f>
        <v>0</v>
      </c>
      <c r="BF397" s="150">
        <f>IF(N397="znížená",J397,0)</f>
        <v>0</v>
      </c>
      <c r="BG397" s="150">
        <f>IF(N397="zákl. prenesená",J397,0)</f>
        <v>0</v>
      </c>
      <c r="BH397" s="150">
        <f>IF(N397="zníž. prenesená",J397,0)</f>
        <v>0</v>
      </c>
      <c r="BI397" s="150">
        <f>IF(N397="nulová",J397,0)</f>
        <v>0</v>
      </c>
      <c r="BJ397" s="17" t="s">
        <v>89</v>
      </c>
      <c r="BK397" s="150">
        <f>ROUND(I397*H397,2)</f>
        <v>0</v>
      </c>
      <c r="BL397" s="17" t="s">
        <v>403</v>
      </c>
      <c r="BM397" s="149" t="s">
        <v>3919</v>
      </c>
    </row>
    <row r="398" spans="2:65" s="11" customFormat="1">
      <c r="B398" s="151"/>
      <c r="D398" s="152" t="s">
        <v>160</v>
      </c>
      <c r="E398" s="153" t="s">
        <v>1</v>
      </c>
      <c r="F398" s="154" t="s">
        <v>3868</v>
      </c>
      <c r="H398" s="153" t="s">
        <v>1</v>
      </c>
      <c r="I398" s="155"/>
      <c r="L398" s="151"/>
      <c r="M398" s="156"/>
      <c r="T398" s="157"/>
      <c r="AT398" s="153" t="s">
        <v>160</v>
      </c>
      <c r="AU398" s="153" t="s">
        <v>89</v>
      </c>
      <c r="AV398" s="11" t="s">
        <v>82</v>
      </c>
      <c r="AW398" s="11" t="s">
        <v>31</v>
      </c>
      <c r="AX398" s="11" t="s">
        <v>76</v>
      </c>
      <c r="AY398" s="153" t="s">
        <v>156</v>
      </c>
    </row>
    <row r="399" spans="2:65" s="12" customFormat="1">
      <c r="B399" s="158"/>
      <c r="D399" s="152" t="s">
        <v>160</v>
      </c>
      <c r="E399" s="159" t="s">
        <v>1</v>
      </c>
      <c r="F399" s="160" t="s">
        <v>3869</v>
      </c>
      <c r="H399" s="161">
        <v>2</v>
      </c>
      <c r="I399" s="162"/>
      <c r="L399" s="158"/>
      <c r="M399" s="163"/>
      <c r="T399" s="164"/>
      <c r="AT399" s="159" t="s">
        <v>160</v>
      </c>
      <c r="AU399" s="159" t="s">
        <v>89</v>
      </c>
      <c r="AV399" s="12" t="s">
        <v>89</v>
      </c>
      <c r="AW399" s="12" t="s">
        <v>31</v>
      </c>
      <c r="AX399" s="12" t="s">
        <v>76</v>
      </c>
      <c r="AY399" s="159" t="s">
        <v>156</v>
      </c>
    </row>
    <row r="400" spans="2:65" s="12" customFormat="1">
      <c r="B400" s="158"/>
      <c r="D400" s="152" t="s">
        <v>160</v>
      </c>
      <c r="E400" s="159" t="s">
        <v>1</v>
      </c>
      <c r="F400" s="160" t="s">
        <v>3870</v>
      </c>
      <c r="H400" s="161">
        <v>0</v>
      </c>
      <c r="I400" s="162"/>
      <c r="L400" s="158"/>
      <c r="M400" s="163"/>
      <c r="T400" s="164"/>
      <c r="AT400" s="159" t="s">
        <v>160</v>
      </c>
      <c r="AU400" s="159" t="s">
        <v>89</v>
      </c>
      <c r="AV400" s="12" t="s">
        <v>89</v>
      </c>
      <c r="AW400" s="12" t="s">
        <v>31</v>
      </c>
      <c r="AX400" s="12" t="s">
        <v>76</v>
      </c>
      <c r="AY400" s="159" t="s">
        <v>156</v>
      </c>
    </row>
    <row r="401" spans="2:65" s="13" customFormat="1">
      <c r="B401" s="165"/>
      <c r="D401" s="152" t="s">
        <v>160</v>
      </c>
      <c r="E401" s="166" t="s">
        <v>1</v>
      </c>
      <c r="F401" s="167" t="s">
        <v>161</v>
      </c>
      <c r="H401" s="168">
        <v>2</v>
      </c>
      <c r="I401" s="169"/>
      <c r="L401" s="165"/>
      <c r="M401" s="170"/>
      <c r="T401" s="171"/>
      <c r="AT401" s="166" t="s">
        <v>160</v>
      </c>
      <c r="AU401" s="166" t="s">
        <v>89</v>
      </c>
      <c r="AV401" s="13" t="s">
        <v>155</v>
      </c>
      <c r="AW401" s="13" t="s">
        <v>31</v>
      </c>
      <c r="AX401" s="13" t="s">
        <v>82</v>
      </c>
      <c r="AY401" s="166" t="s">
        <v>156</v>
      </c>
    </row>
    <row r="402" spans="2:65" s="1" customFormat="1" ht="21.75" customHeight="1">
      <c r="B402" s="136"/>
      <c r="C402" s="137" t="s">
        <v>731</v>
      </c>
      <c r="D402" s="137" t="s">
        <v>157</v>
      </c>
      <c r="E402" s="138" t="s">
        <v>3920</v>
      </c>
      <c r="F402" s="139" t="s">
        <v>3921</v>
      </c>
      <c r="G402" s="140" t="s">
        <v>333</v>
      </c>
      <c r="H402" s="141">
        <v>28</v>
      </c>
      <c r="I402" s="142"/>
      <c r="J402" s="143">
        <v>0</v>
      </c>
      <c r="K402" s="144"/>
      <c r="L402" s="32"/>
      <c r="M402" s="145" t="s">
        <v>1</v>
      </c>
      <c r="N402" s="146" t="s">
        <v>42</v>
      </c>
      <c r="P402" s="147">
        <f>O402*H402</f>
        <v>0</v>
      </c>
      <c r="Q402" s="147">
        <v>4.4999999999999999E-4</v>
      </c>
      <c r="R402" s="147">
        <f>Q402*H402</f>
        <v>1.26E-2</v>
      </c>
      <c r="S402" s="147">
        <v>0</v>
      </c>
      <c r="T402" s="148">
        <f>S402*H402</f>
        <v>0</v>
      </c>
      <c r="AR402" s="149" t="s">
        <v>403</v>
      </c>
      <c r="AT402" s="149" t="s">
        <v>157</v>
      </c>
      <c r="AU402" s="149" t="s">
        <v>89</v>
      </c>
      <c r="AY402" s="17" t="s">
        <v>156</v>
      </c>
      <c r="BE402" s="150">
        <f>IF(N402="základná",J402,0)</f>
        <v>0</v>
      </c>
      <c r="BF402" s="150">
        <f>IF(N402="znížená",J402,0)</f>
        <v>0</v>
      </c>
      <c r="BG402" s="150">
        <f>IF(N402="zákl. prenesená",J402,0)</f>
        <v>0</v>
      </c>
      <c r="BH402" s="150">
        <f>IF(N402="zníž. prenesená",J402,0)</f>
        <v>0</v>
      </c>
      <c r="BI402" s="150">
        <f>IF(N402="nulová",J402,0)</f>
        <v>0</v>
      </c>
      <c r="BJ402" s="17" t="s">
        <v>89</v>
      </c>
      <c r="BK402" s="150">
        <f>ROUND(I402*H402,2)</f>
        <v>0</v>
      </c>
      <c r="BL402" s="17" t="s">
        <v>403</v>
      </c>
      <c r="BM402" s="149" t="s">
        <v>3922</v>
      </c>
    </row>
    <row r="403" spans="2:65" s="11" customFormat="1">
      <c r="B403" s="151"/>
      <c r="D403" s="152" t="s">
        <v>160</v>
      </c>
      <c r="E403" s="153" t="s">
        <v>1</v>
      </c>
      <c r="F403" s="154" t="s">
        <v>3923</v>
      </c>
      <c r="H403" s="153" t="s">
        <v>1</v>
      </c>
      <c r="I403" s="155"/>
      <c r="L403" s="151"/>
      <c r="M403" s="156"/>
      <c r="T403" s="157"/>
      <c r="AT403" s="153" t="s">
        <v>160</v>
      </c>
      <c r="AU403" s="153" t="s">
        <v>89</v>
      </c>
      <c r="AV403" s="11" t="s">
        <v>82</v>
      </c>
      <c r="AW403" s="11" t="s">
        <v>31</v>
      </c>
      <c r="AX403" s="11" t="s">
        <v>76</v>
      </c>
      <c r="AY403" s="153" t="s">
        <v>156</v>
      </c>
    </row>
    <row r="404" spans="2:65" s="11" customFormat="1">
      <c r="B404" s="151"/>
      <c r="D404" s="152" t="s">
        <v>160</v>
      </c>
      <c r="E404" s="153" t="s">
        <v>1</v>
      </c>
      <c r="F404" s="154" t="s">
        <v>3844</v>
      </c>
      <c r="H404" s="153" t="s">
        <v>1</v>
      </c>
      <c r="I404" s="155"/>
      <c r="L404" s="151"/>
      <c r="M404" s="156"/>
      <c r="T404" s="157"/>
      <c r="AT404" s="153" t="s">
        <v>160</v>
      </c>
      <c r="AU404" s="153" t="s">
        <v>89</v>
      </c>
      <c r="AV404" s="11" t="s">
        <v>82</v>
      </c>
      <c r="AW404" s="11" t="s">
        <v>31</v>
      </c>
      <c r="AX404" s="11" t="s">
        <v>76</v>
      </c>
      <c r="AY404" s="153" t="s">
        <v>156</v>
      </c>
    </row>
    <row r="405" spans="2:65" s="12" customFormat="1">
      <c r="B405" s="158"/>
      <c r="D405" s="152" t="s">
        <v>160</v>
      </c>
      <c r="E405" s="159" t="s">
        <v>1</v>
      </c>
      <c r="F405" s="160" t="s">
        <v>3845</v>
      </c>
      <c r="H405" s="161">
        <v>8</v>
      </c>
      <c r="I405" s="162"/>
      <c r="L405" s="158"/>
      <c r="M405" s="163"/>
      <c r="T405" s="164"/>
      <c r="AT405" s="159" t="s">
        <v>160</v>
      </c>
      <c r="AU405" s="159" t="s">
        <v>89</v>
      </c>
      <c r="AV405" s="12" t="s">
        <v>89</v>
      </c>
      <c r="AW405" s="12" t="s">
        <v>31</v>
      </c>
      <c r="AX405" s="12" t="s">
        <v>76</v>
      </c>
      <c r="AY405" s="159" t="s">
        <v>156</v>
      </c>
    </row>
    <row r="406" spans="2:65" s="12" customFormat="1">
      <c r="B406" s="158"/>
      <c r="D406" s="152" t="s">
        <v>160</v>
      </c>
      <c r="E406" s="159" t="s">
        <v>1</v>
      </c>
      <c r="F406" s="160" t="s">
        <v>3846</v>
      </c>
      <c r="H406" s="161">
        <v>8</v>
      </c>
      <c r="I406" s="162"/>
      <c r="L406" s="158"/>
      <c r="M406" s="163"/>
      <c r="T406" s="164"/>
      <c r="AT406" s="159" t="s">
        <v>160</v>
      </c>
      <c r="AU406" s="159" t="s">
        <v>89</v>
      </c>
      <c r="AV406" s="12" t="s">
        <v>89</v>
      </c>
      <c r="AW406" s="12" t="s">
        <v>31</v>
      </c>
      <c r="AX406" s="12" t="s">
        <v>76</v>
      </c>
      <c r="AY406" s="159" t="s">
        <v>156</v>
      </c>
    </row>
    <row r="407" spans="2:65" s="15" customFormat="1">
      <c r="B407" s="193"/>
      <c r="D407" s="152" t="s">
        <v>160</v>
      </c>
      <c r="E407" s="194" t="s">
        <v>1</v>
      </c>
      <c r="F407" s="195" t="s">
        <v>278</v>
      </c>
      <c r="H407" s="196">
        <v>16</v>
      </c>
      <c r="I407" s="197"/>
      <c r="L407" s="193"/>
      <c r="M407" s="198"/>
      <c r="T407" s="199"/>
      <c r="AT407" s="194" t="s">
        <v>160</v>
      </c>
      <c r="AU407" s="194" t="s">
        <v>89</v>
      </c>
      <c r="AV407" s="15" t="s">
        <v>163</v>
      </c>
      <c r="AW407" s="15" t="s">
        <v>31</v>
      </c>
      <c r="AX407" s="15" t="s">
        <v>76</v>
      </c>
      <c r="AY407" s="194" t="s">
        <v>156</v>
      </c>
    </row>
    <row r="408" spans="2:65" s="11" customFormat="1">
      <c r="B408" s="151"/>
      <c r="D408" s="152" t="s">
        <v>160</v>
      </c>
      <c r="E408" s="153" t="s">
        <v>1</v>
      </c>
      <c r="F408" s="154" t="s">
        <v>3878</v>
      </c>
      <c r="H408" s="153" t="s">
        <v>1</v>
      </c>
      <c r="I408" s="155"/>
      <c r="L408" s="151"/>
      <c r="M408" s="156"/>
      <c r="T408" s="157"/>
      <c r="AT408" s="153" t="s">
        <v>160</v>
      </c>
      <c r="AU408" s="153" t="s">
        <v>89</v>
      </c>
      <c r="AV408" s="11" t="s">
        <v>82</v>
      </c>
      <c r="AW408" s="11" t="s">
        <v>31</v>
      </c>
      <c r="AX408" s="11" t="s">
        <v>76</v>
      </c>
      <c r="AY408" s="153" t="s">
        <v>156</v>
      </c>
    </row>
    <row r="409" spans="2:65" s="12" customFormat="1">
      <c r="B409" s="158"/>
      <c r="D409" s="152" t="s">
        <v>160</v>
      </c>
      <c r="E409" s="159" t="s">
        <v>1</v>
      </c>
      <c r="F409" s="160" t="s">
        <v>3879</v>
      </c>
      <c r="H409" s="161">
        <v>4</v>
      </c>
      <c r="I409" s="162"/>
      <c r="L409" s="158"/>
      <c r="M409" s="163"/>
      <c r="T409" s="164"/>
      <c r="AT409" s="159" t="s">
        <v>160</v>
      </c>
      <c r="AU409" s="159" t="s">
        <v>89</v>
      </c>
      <c r="AV409" s="12" t="s">
        <v>89</v>
      </c>
      <c r="AW409" s="12" t="s">
        <v>31</v>
      </c>
      <c r="AX409" s="12" t="s">
        <v>76</v>
      </c>
      <c r="AY409" s="159" t="s">
        <v>156</v>
      </c>
    </row>
    <row r="410" spans="2:65" s="12" customFormat="1">
      <c r="B410" s="158"/>
      <c r="D410" s="152" t="s">
        <v>160</v>
      </c>
      <c r="E410" s="159" t="s">
        <v>1</v>
      </c>
      <c r="F410" s="160" t="s">
        <v>3880</v>
      </c>
      <c r="H410" s="161">
        <v>8</v>
      </c>
      <c r="I410" s="162"/>
      <c r="L410" s="158"/>
      <c r="M410" s="163"/>
      <c r="T410" s="164"/>
      <c r="AT410" s="159" t="s">
        <v>160</v>
      </c>
      <c r="AU410" s="159" t="s">
        <v>89</v>
      </c>
      <c r="AV410" s="12" t="s">
        <v>89</v>
      </c>
      <c r="AW410" s="12" t="s">
        <v>31</v>
      </c>
      <c r="AX410" s="12" t="s">
        <v>76</v>
      </c>
      <c r="AY410" s="159" t="s">
        <v>156</v>
      </c>
    </row>
    <row r="411" spans="2:65" s="15" customFormat="1">
      <c r="B411" s="193"/>
      <c r="D411" s="152" t="s">
        <v>160</v>
      </c>
      <c r="E411" s="194" t="s">
        <v>1</v>
      </c>
      <c r="F411" s="195" t="s">
        <v>278</v>
      </c>
      <c r="H411" s="196">
        <v>12</v>
      </c>
      <c r="I411" s="197"/>
      <c r="L411" s="193"/>
      <c r="M411" s="198"/>
      <c r="T411" s="199"/>
      <c r="AT411" s="194" t="s">
        <v>160</v>
      </c>
      <c r="AU411" s="194" t="s">
        <v>89</v>
      </c>
      <c r="AV411" s="15" t="s">
        <v>163</v>
      </c>
      <c r="AW411" s="15" t="s">
        <v>31</v>
      </c>
      <c r="AX411" s="15" t="s">
        <v>76</v>
      </c>
      <c r="AY411" s="194" t="s">
        <v>156</v>
      </c>
    </row>
    <row r="412" spans="2:65" s="13" customFormat="1">
      <c r="B412" s="165"/>
      <c r="D412" s="152" t="s">
        <v>160</v>
      </c>
      <c r="E412" s="166" t="s">
        <v>1</v>
      </c>
      <c r="F412" s="167" t="s">
        <v>161</v>
      </c>
      <c r="H412" s="168">
        <v>28</v>
      </c>
      <c r="I412" s="169"/>
      <c r="L412" s="165"/>
      <c r="M412" s="170"/>
      <c r="T412" s="171"/>
      <c r="AT412" s="166" t="s">
        <v>160</v>
      </c>
      <c r="AU412" s="166" t="s">
        <v>89</v>
      </c>
      <c r="AV412" s="13" t="s">
        <v>155</v>
      </c>
      <c r="AW412" s="13" t="s">
        <v>31</v>
      </c>
      <c r="AX412" s="13" t="s">
        <v>82</v>
      </c>
      <c r="AY412" s="166" t="s">
        <v>156</v>
      </c>
    </row>
    <row r="413" spans="2:65" s="1" customFormat="1" ht="44.25" customHeight="1">
      <c r="B413" s="136"/>
      <c r="C413" s="180" t="s">
        <v>749</v>
      </c>
      <c r="D413" s="180" t="s">
        <v>263</v>
      </c>
      <c r="E413" s="181" t="s">
        <v>3924</v>
      </c>
      <c r="F413" s="182" t="s">
        <v>3925</v>
      </c>
      <c r="G413" s="183" t="s">
        <v>333</v>
      </c>
      <c r="H413" s="184">
        <v>16</v>
      </c>
      <c r="I413" s="185"/>
      <c r="J413" s="186">
        <v>0</v>
      </c>
      <c r="K413" s="187"/>
      <c r="L413" s="188"/>
      <c r="M413" s="189" t="s">
        <v>1</v>
      </c>
      <c r="N413" s="190" t="s">
        <v>42</v>
      </c>
      <c r="P413" s="147">
        <f>O413*H413</f>
        <v>0</v>
      </c>
      <c r="Q413" s="147">
        <v>1.4999999999999999E-2</v>
      </c>
      <c r="R413" s="147">
        <f>Q413*H413</f>
        <v>0.24</v>
      </c>
      <c r="S413" s="147">
        <v>0</v>
      </c>
      <c r="T413" s="148">
        <f>S413*H413</f>
        <v>0</v>
      </c>
      <c r="AR413" s="149" t="s">
        <v>664</v>
      </c>
      <c r="AT413" s="149" t="s">
        <v>263</v>
      </c>
      <c r="AU413" s="149" t="s">
        <v>89</v>
      </c>
      <c r="AY413" s="17" t="s">
        <v>156</v>
      </c>
      <c r="BE413" s="150">
        <f>IF(N413="základná",J413,0)</f>
        <v>0</v>
      </c>
      <c r="BF413" s="150">
        <f>IF(N413="znížená",J413,0)</f>
        <v>0</v>
      </c>
      <c r="BG413" s="150">
        <f>IF(N413="zákl. prenesená",J413,0)</f>
        <v>0</v>
      </c>
      <c r="BH413" s="150">
        <f>IF(N413="zníž. prenesená",J413,0)</f>
        <v>0</v>
      </c>
      <c r="BI413" s="150">
        <f>IF(N413="nulová",J413,0)</f>
        <v>0</v>
      </c>
      <c r="BJ413" s="17" t="s">
        <v>89</v>
      </c>
      <c r="BK413" s="150">
        <f>ROUND(I413*H413,2)</f>
        <v>0</v>
      </c>
      <c r="BL413" s="17" t="s">
        <v>403</v>
      </c>
      <c r="BM413" s="149" t="s">
        <v>3926</v>
      </c>
    </row>
    <row r="414" spans="2:65" s="11" customFormat="1">
      <c r="B414" s="151"/>
      <c r="D414" s="152" t="s">
        <v>160</v>
      </c>
      <c r="E414" s="153" t="s">
        <v>1</v>
      </c>
      <c r="F414" s="154" t="s">
        <v>3923</v>
      </c>
      <c r="H414" s="153" t="s">
        <v>1</v>
      </c>
      <c r="I414" s="155"/>
      <c r="L414" s="151"/>
      <c r="M414" s="156"/>
      <c r="T414" s="157"/>
      <c r="AT414" s="153" t="s">
        <v>160</v>
      </c>
      <c r="AU414" s="153" t="s">
        <v>89</v>
      </c>
      <c r="AV414" s="11" t="s">
        <v>82</v>
      </c>
      <c r="AW414" s="11" t="s">
        <v>31</v>
      </c>
      <c r="AX414" s="11" t="s">
        <v>76</v>
      </c>
      <c r="AY414" s="153" t="s">
        <v>156</v>
      </c>
    </row>
    <row r="415" spans="2:65" s="11" customFormat="1">
      <c r="B415" s="151"/>
      <c r="D415" s="152" t="s">
        <v>160</v>
      </c>
      <c r="E415" s="153" t="s">
        <v>1</v>
      </c>
      <c r="F415" s="154" t="s">
        <v>3844</v>
      </c>
      <c r="H415" s="153" t="s">
        <v>1</v>
      </c>
      <c r="I415" s="155"/>
      <c r="L415" s="151"/>
      <c r="M415" s="156"/>
      <c r="T415" s="157"/>
      <c r="AT415" s="153" t="s">
        <v>160</v>
      </c>
      <c r="AU415" s="153" t="s">
        <v>89</v>
      </c>
      <c r="AV415" s="11" t="s">
        <v>82</v>
      </c>
      <c r="AW415" s="11" t="s">
        <v>31</v>
      </c>
      <c r="AX415" s="11" t="s">
        <v>76</v>
      </c>
      <c r="AY415" s="153" t="s">
        <v>156</v>
      </c>
    </row>
    <row r="416" spans="2:65" s="12" customFormat="1">
      <c r="B416" s="158"/>
      <c r="D416" s="152" t="s">
        <v>160</v>
      </c>
      <c r="E416" s="159" t="s">
        <v>1</v>
      </c>
      <c r="F416" s="160" t="s">
        <v>3845</v>
      </c>
      <c r="H416" s="161">
        <v>8</v>
      </c>
      <c r="I416" s="162"/>
      <c r="L416" s="158"/>
      <c r="M416" s="163"/>
      <c r="T416" s="164"/>
      <c r="AT416" s="159" t="s">
        <v>160</v>
      </c>
      <c r="AU416" s="159" t="s">
        <v>89</v>
      </c>
      <c r="AV416" s="12" t="s">
        <v>89</v>
      </c>
      <c r="AW416" s="12" t="s">
        <v>31</v>
      </c>
      <c r="AX416" s="12" t="s">
        <v>76</v>
      </c>
      <c r="AY416" s="159" t="s">
        <v>156</v>
      </c>
    </row>
    <row r="417" spans="2:65" s="12" customFormat="1">
      <c r="B417" s="158"/>
      <c r="D417" s="152" t="s">
        <v>160</v>
      </c>
      <c r="E417" s="159" t="s">
        <v>1</v>
      </c>
      <c r="F417" s="160" t="s">
        <v>3846</v>
      </c>
      <c r="H417" s="161">
        <v>8</v>
      </c>
      <c r="I417" s="162"/>
      <c r="L417" s="158"/>
      <c r="M417" s="163"/>
      <c r="T417" s="164"/>
      <c r="AT417" s="159" t="s">
        <v>160</v>
      </c>
      <c r="AU417" s="159" t="s">
        <v>89</v>
      </c>
      <c r="AV417" s="12" t="s">
        <v>89</v>
      </c>
      <c r="AW417" s="12" t="s">
        <v>31</v>
      </c>
      <c r="AX417" s="12" t="s">
        <v>76</v>
      </c>
      <c r="AY417" s="159" t="s">
        <v>156</v>
      </c>
    </row>
    <row r="418" spans="2:65" s="13" customFormat="1">
      <c r="B418" s="165"/>
      <c r="D418" s="152" t="s">
        <v>160</v>
      </c>
      <c r="E418" s="166" t="s">
        <v>1</v>
      </c>
      <c r="F418" s="167" t="s">
        <v>161</v>
      </c>
      <c r="H418" s="168">
        <v>16</v>
      </c>
      <c r="I418" s="169"/>
      <c r="L418" s="165"/>
      <c r="M418" s="170"/>
      <c r="T418" s="171"/>
      <c r="AT418" s="166" t="s">
        <v>160</v>
      </c>
      <c r="AU418" s="166" t="s">
        <v>89</v>
      </c>
      <c r="AV418" s="13" t="s">
        <v>155</v>
      </c>
      <c r="AW418" s="13" t="s">
        <v>31</v>
      </c>
      <c r="AX418" s="13" t="s">
        <v>82</v>
      </c>
      <c r="AY418" s="166" t="s">
        <v>156</v>
      </c>
    </row>
    <row r="419" spans="2:65" s="1" customFormat="1" ht="44.25" customHeight="1">
      <c r="B419" s="136"/>
      <c r="C419" s="180" t="s">
        <v>756</v>
      </c>
      <c r="D419" s="180" t="s">
        <v>263</v>
      </c>
      <c r="E419" s="181" t="s">
        <v>3927</v>
      </c>
      <c r="F419" s="182" t="s">
        <v>3928</v>
      </c>
      <c r="G419" s="183" t="s">
        <v>333</v>
      </c>
      <c r="H419" s="184">
        <v>12</v>
      </c>
      <c r="I419" s="185"/>
      <c r="J419" s="186">
        <v>0</v>
      </c>
      <c r="K419" s="187"/>
      <c r="L419" s="188"/>
      <c r="M419" s="189" t="s">
        <v>1</v>
      </c>
      <c r="N419" s="190" t="s">
        <v>42</v>
      </c>
      <c r="P419" s="147">
        <f>O419*H419</f>
        <v>0</v>
      </c>
      <c r="Q419" s="147">
        <v>1.4999999999999999E-2</v>
      </c>
      <c r="R419" s="147">
        <f>Q419*H419</f>
        <v>0.18</v>
      </c>
      <c r="S419" s="147">
        <v>0</v>
      </c>
      <c r="T419" s="148">
        <f>S419*H419</f>
        <v>0</v>
      </c>
      <c r="AR419" s="149" t="s">
        <v>664</v>
      </c>
      <c r="AT419" s="149" t="s">
        <v>263</v>
      </c>
      <c r="AU419" s="149" t="s">
        <v>89</v>
      </c>
      <c r="AY419" s="17" t="s">
        <v>156</v>
      </c>
      <c r="BE419" s="150">
        <f>IF(N419="základná",J419,0)</f>
        <v>0</v>
      </c>
      <c r="BF419" s="150">
        <f>IF(N419="znížená",J419,0)</f>
        <v>0</v>
      </c>
      <c r="BG419" s="150">
        <f>IF(N419="zákl. prenesená",J419,0)</f>
        <v>0</v>
      </c>
      <c r="BH419" s="150">
        <f>IF(N419="zníž. prenesená",J419,0)</f>
        <v>0</v>
      </c>
      <c r="BI419" s="150">
        <f>IF(N419="nulová",J419,0)</f>
        <v>0</v>
      </c>
      <c r="BJ419" s="17" t="s">
        <v>89</v>
      </c>
      <c r="BK419" s="150">
        <f>ROUND(I419*H419,2)</f>
        <v>0</v>
      </c>
      <c r="BL419" s="17" t="s">
        <v>403</v>
      </c>
      <c r="BM419" s="149" t="s">
        <v>3929</v>
      </c>
    </row>
    <row r="420" spans="2:65" s="11" customFormat="1">
      <c r="B420" s="151"/>
      <c r="D420" s="152" t="s">
        <v>160</v>
      </c>
      <c r="E420" s="153" t="s">
        <v>1</v>
      </c>
      <c r="F420" s="154" t="s">
        <v>3923</v>
      </c>
      <c r="H420" s="153" t="s">
        <v>1</v>
      </c>
      <c r="I420" s="155"/>
      <c r="L420" s="151"/>
      <c r="M420" s="156"/>
      <c r="T420" s="157"/>
      <c r="AT420" s="153" t="s">
        <v>160</v>
      </c>
      <c r="AU420" s="153" t="s">
        <v>89</v>
      </c>
      <c r="AV420" s="11" t="s">
        <v>82</v>
      </c>
      <c r="AW420" s="11" t="s">
        <v>31</v>
      </c>
      <c r="AX420" s="11" t="s">
        <v>76</v>
      </c>
      <c r="AY420" s="153" t="s">
        <v>156</v>
      </c>
    </row>
    <row r="421" spans="2:65" s="11" customFormat="1">
      <c r="B421" s="151"/>
      <c r="D421" s="152" t="s">
        <v>160</v>
      </c>
      <c r="E421" s="153" t="s">
        <v>1</v>
      </c>
      <c r="F421" s="154" t="s">
        <v>3878</v>
      </c>
      <c r="H421" s="153" t="s">
        <v>1</v>
      </c>
      <c r="I421" s="155"/>
      <c r="L421" s="151"/>
      <c r="M421" s="156"/>
      <c r="T421" s="157"/>
      <c r="AT421" s="153" t="s">
        <v>160</v>
      </c>
      <c r="AU421" s="153" t="s">
        <v>89</v>
      </c>
      <c r="AV421" s="11" t="s">
        <v>82</v>
      </c>
      <c r="AW421" s="11" t="s">
        <v>31</v>
      </c>
      <c r="AX421" s="11" t="s">
        <v>76</v>
      </c>
      <c r="AY421" s="153" t="s">
        <v>156</v>
      </c>
    </row>
    <row r="422" spans="2:65" s="12" customFormat="1">
      <c r="B422" s="158"/>
      <c r="D422" s="152" t="s">
        <v>160</v>
      </c>
      <c r="E422" s="159" t="s">
        <v>1</v>
      </c>
      <c r="F422" s="160" t="s">
        <v>3879</v>
      </c>
      <c r="H422" s="161">
        <v>4</v>
      </c>
      <c r="I422" s="162"/>
      <c r="L422" s="158"/>
      <c r="M422" s="163"/>
      <c r="T422" s="164"/>
      <c r="AT422" s="159" t="s">
        <v>160</v>
      </c>
      <c r="AU422" s="159" t="s">
        <v>89</v>
      </c>
      <c r="AV422" s="12" t="s">
        <v>89</v>
      </c>
      <c r="AW422" s="12" t="s">
        <v>31</v>
      </c>
      <c r="AX422" s="12" t="s">
        <v>76</v>
      </c>
      <c r="AY422" s="159" t="s">
        <v>156</v>
      </c>
    </row>
    <row r="423" spans="2:65" s="12" customFormat="1">
      <c r="B423" s="158"/>
      <c r="D423" s="152" t="s">
        <v>160</v>
      </c>
      <c r="E423" s="159" t="s">
        <v>1</v>
      </c>
      <c r="F423" s="160" t="s">
        <v>3880</v>
      </c>
      <c r="H423" s="161">
        <v>8</v>
      </c>
      <c r="I423" s="162"/>
      <c r="L423" s="158"/>
      <c r="M423" s="163"/>
      <c r="T423" s="164"/>
      <c r="AT423" s="159" t="s">
        <v>160</v>
      </c>
      <c r="AU423" s="159" t="s">
        <v>89</v>
      </c>
      <c r="AV423" s="12" t="s">
        <v>89</v>
      </c>
      <c r="AW423" s="12" t="s">
        <v>31</v>
      </c>
      <c r="AX423" s="12" t="s">
        <v>76</v>
      </c>
      <c r="AY423" s="159" t="s">
        <v>156</v>
      </c>
    </row>
    <row r="424" spans="2:65" s="13" customFormat="1">
      <c r="B424" s="165"/>
      <c r="D424" s="152" t="s">
        <v>160</v>
      </c>
      <c r="E424" s="166" t="s">
        <v>1</v>
      </c>
      <c r="F424" s="167" t="s">
        <v>161</v>
      </c>
      <c r="H424" s="168">
        <v>12</v>
      </c>
      <c r="I424" s="169"/>
      <c r="L424" s="165"/>
      <c r="M424" s="170"/>
      <c r="T424" s="171"/>
      <c r="AT424" s="166" t="s">
        <v>160</v>
      </c>
      <c r="AU424" s="166" t="s">
        <v>89</v>
      </c>
      <c r="AV424" s="13" t="s">
        <v>155</v>
      </c>
      <c r="AW424" s="13" t="s">
        <v>31</v>
      </c>
      <c r="AX424" s="13" t="s">
        <v>82</v>
      </c>
      <c r="AY424" s="166" t="s">
        <v>156</v>
      </c>
    </row>
    <row r="425" spans="2:65" s="1" customFormat="1" ht="37.9" customHeight="1">
      <c r="B425" s="136"/>
      <c r="C425" s="137" t="s">
        <v>764</v>
      </c>
      <c r="D425" s="137" t="s">
        <v>157</v>
      </c>
      <c r="E425" s="138" t="s">
        <v>3930</v>
      </c>
      <c r="F425" s="139" t="s">
        <v>3931</v>
      </c>
      <c r="G425" s="140" t="s">
        <v>333</v>
      </c>
      <c r="H425" s="141">
        <v>1</v>
      </c>
      <c r="I425" s="142"/>
      <c r="J425" s="143">
        <v>0</v>
      </c>
      <c r="K425" s="144"/>
      <c r="L425" s="32"/>
      <c r="M425" s="145" t="s">
        <v>1</v>
      </c>
      <c r="N425" s="146" t="s">
        <v>42</v>
      </c>
      <c r="P425" s="147">
        <f>O425*H425</f>
        <v>0</v>
      </c>
      <c r="Q425" s="147">
        <v>0</v>
      </c>
      <c r="R425" s="147">
        <f>Q425*H425</f>
        <v>0</v>
      </c>
      <c r="S425" s="147">
        <v>0</v>
      </c>
      <c r="T425" s="148">
        <f>S425*H425</f>
        <v>0</v>
      </c>
      <c r="AR425" s="149" t="s">
        <v>403</v>
      </c>
      <c r="AT425" s="149" t="s">
        <v>157</v>
      </c>
      <c r="AU425" s="149" t="s">
        <v>89</v>
      </c>
      <c r="AY425" s="17" t="s">
        <v>156</v>
      </c>
      <c r="BE425" s="150">
        <f>IF(N425="základná",J425,0)</f>
        <v>0</v>
      </c>
      <c r="BF425" s="150">
        <f>IF(N425="znížená",J425,0)</f>
        <v>0</v>
      </c>
      <c r="BG425" s="150">
        <f>IF(N425="zákl. prenesená",J425,0)</f>
        <v>0</v>
      </c>
      <c r="BH425" s="150">
        <f>IF(N425="zníž. prenesená",J425,0)</f>
        <v>0</v>
      </c>
      <c r="BI425" s="150">
        <f>IF(N425="nulová",J425,0)</f>
        <v>0</v>
      </c>
      <c r="BJ425" s="17" t="s">
        <v>89</v>
      </c>
      <c r="BK425" s="150">
        <f>ROUND(I425*H425,2)</f>
        <v>0</v>
      </c>
      <c r="BL425" s="17" t="s">
        <v>403</v>
      </c>
      <c r="BM425" s="149" t="s">
        <v>3932</v>
      </c>
    </row>
    <row r="426" spans="2:65" s="11" customFormat="1">
      <c r="B426" s="151"/>
      <c r="D426" s="152" t="s">
        <v>160</v>
      </c>
      <c r="E426" s="153" t="s">
        <v>1</v>
      </c>
      <c r="F426" s="154" t="s">
        <v>3933</v>
      </c>
      <c r="H426" s="153" t="s">
        <v>1</v>
      </c>
      <c r="I426" s="155"/>
      <c r="L426" s="151"/>
      <c r="M426" s="156"/>
      <c r="T426" s="157"/>
      <c r="AT426" s="153" t="s">
        <v>160</v>
      </c>
      <c r="AU426" s="153" t="s">
        <v>89</v>
      </c>
      <c r="AV426" s="11" t="s">
        <v>82</v>
      </c>
      <c r="AW426" s="11" t="s">
        <v>31</v>
      </c>
      <c r="AX426" s="11" t="s">
        <v>76</v>
      </c>
      <c r="AY426" s="153" t="s">
        <v>156</v>
      </c>
    </row>
    <row r="427" spans="2:65" s="12" customFormat="1">
      <c r="B427" s="158"/>
      <c r="D427" s="152" t="s">
        <v>160</v>
      </c>
      <c r="E427" s="159" t="s">
        <v>1</v>
      </c>
      <c r="F427" s="160" t="s">
        <v>3771</v>
      </c>
      <c r="H427" s="161">
        <v>0</v>
      </c>
      <c r="I427" s="162"/>
      <c r="L427" s="158"/>
      <c r="M427" s="163"/>
      <c r="T427" s="164"/>
      <c r="AT427" s="159" t="s">
        <v>160</v>
      </c>
      <c r="AU427" s="159" t="s">
        <v>89</v>
      </c>
      <c r="AV427" s="12" t="s">
        <v>89</v>
      </c>
      <c r="AW427" s="12" t="s">
        <v>31</v>
      </c>
      <c r="AX427" s="12" t="s">
        <v>76</v>
      </c>
      <c r="AY427" s="159" t="s">
        <v>156</v>
      </c>
    </row>
    <row r="428" spans="2:65" s="12" customFormat="1">
      <c r="B428" s="158"/>
      <c r="D428" s="152" t="s">
        <v>160</v>
      </c>
      <c r="E428" s="159" t="s">
        <v>1</v>
      </c>
      <c r="F428" s="160" t="s">
        <v>3934</v>
      </c>
      <c r="H428" s="161">
        <v>1</v>
      </c>
      <c r="I428" s="162"/>
      <c r="L428" s="158"/>
      <c r="M428" s="163"/>
      <c r="T428" s="164"/>
      <c r="AT428" s="159" t="s">
        <v>160</v>
      </c>
      <c r="AU428" s="159" t="s">
        <v>89</v>
      </c>
      <c r="AV428" s="12" t="s">
        <v>89</v>
      </c>
      <c r="AW428" s="12" t="s">
        <v>31</v>
      </c>
      <c r="AX428" s="12" t="s">
        <v>76</v>
      </c>
      <c r="AY428" s="159" t="s">
        <v>156</v>
      </c>
    </row>
    <row r="429" spans="2:65" s="13" customFormat="1">
      <c r="B429" s="165"/>
      <c r="D429" s="152" t="s">
        <v>160</v>
      </c>
      <c r="E429" s="166" t="s">
        <v>1</v>
      </c>
      <c r="F429" s="167" t="s">
        <v>161</v>
      </c>
      <c r="H429" s="168">
        <v>1</v>
      </c>
      <c r="I429" s="169"/>
      <c r="L429" s="165"/>
      <c r="M429" s="170"/>
      <c r="T429" s="171"/>
      <c r="AT429" s="166" t="s">
        <v>160</v>
      </c>
      <c r="AU429" s="166" t="s">
        <v>89</v>
      </c>
      <c r="AV429" s="13" t="s">
        <v>155</v>
      </c>
      <c r="AW429" s="13" t="s">
        <v>31</v>
      </c>
      <c r="AX429" s="13" t="s">
        <v>82</v>
      </c>
      <c r="AY429" s="166" t="s">
        <v>156</v>
      </c>
    </row>
    <row r="430" spans="2:65" s="1" customFormat="1" ht="24.2" customHeight="1">
      <c r="B430" s="136"/>
      <c r="C430" s="180" t="s">
        <v>776</v>
      </c>
      <c r="D430" s="180" t="s">
        <v>263</v>
      </c>
      <c r="E430" s="181" t="s">
        <v>3872</v>
      </c>
      <c r="F430" s="182" t="s">
        <v>3873</v>
      </c>
      <c r="G430" s="183" t="s">
        <v>333</v>
      </c>
      <c r="H430" s="184">
        <v>1</v>
      </c>
      <c r="I430" s="185"/>
      <c r="J430" s="186">
        <v>0</v>
      </c>
      <c r="K430" s="187"/>
      <c r="L430" s="188"/>
      <c r="M430" s="189" t="s">
        <v>1</v>
      </c>
      <c r="N430" s="190" t="s">
        <v>42</v>
      </c>
      <c r="P430" s="147">
        <f>O430*H430</f>
        <v>0</v>
      </c>
      <c r="Q430" s="147">
        <v>1E-3</v>
      </c>
      <c r="R430" s="147">
        <f>Q430*H430</f>
        <v>1E-3</v>
      </c>
      <c r="S430" s="147">
        <v>0</v>
      </c>
      <c r="T430" s="148">
        <f>S430*H430</f>
        <v>0</v>
      </c>
      <c r="AR430" s="149" t="s">
        <v>664</v>
      </c>
      <c r="AT430" s="149" t="s">
        <v>263</v>
      </c>
      <c r="AU430" s="149" t="s">
        <v>89</v>
      </c>
      <c r="AY430" s="17" t="s">
        <v>156</v>
      </c>
      <c r="BE430" s="150">
        <f>IF(N430="základná",J430,0)</f>
        <v>0</v>
      </c>
      <c r="BF430" s="150">
        <f>IF(N430="znížená",J430,0)</f>
        <v>0</v>
      </c>
      <c r="BG430" s="150">
        <f>IF(N430="zákl. prenesená",J430,0)</f>
        <v>0</v>
      </c>
      <c r="BH430" s="150">
        <f>IF(N430="zníž. prenesená",J430,0)</f>
        <v>0</v>
      </c>
      <c r="BI430" s="150">
        <f>IF(N430="nulová",J430,0)</f>
        <v>0</v>
      </c>
      <c r="BJ430" s="17" t="s">
        <v>89</v>
      </c>
      <c r="BK430" s="150">
        <f>ROUND(I430*H430,2)</f>
        <v>0</v>
      </c>
      <c r="BL430" s="17" t="s">
        <v>403</v>
      </c>
      <c r="BM430" s="149" t="s">
        <v>3935</v>
      </c>
    </row>
    <row r="431" spans="2:65" s="12" customFormat="1">
      <c r="B431" s="158"/>
      <c r="D431" s="152" t="s">
        <v>160</v>
      </c>
      <c r="E431" s="159" t="s">
        <v>1</v>
      </c>
      <c r="F431" s="160" t="s">
        <v>82</v>
      </c>
      <c r="H431" s="161">
        <v>1</v>
      </c>
      <c r="I431" s="162"/>
      <c r="L431" s="158"/>
      <c r="M431" s="163"/>
      <c r="T431" s="164"/>
      <c r="AT431" s="159" t="s">
        <v>160</v>
      </c>
      <c r="AU431" s="159" t="s">
        <v>89</v>
      </c>
      <c r="AV431" s="12" t="s">
        <v>89</v>
      </c>
      <c r="AW431" s="12" t="s">
        <v>31</v>
      </c>
      <c r="AX431" s="12" t="s">
        <v>76</v>
      </c>
      <c r="AY431" s="159" t="s">
        <v>156</v>
      </c>
    </row>
    <row r="432" spans="2:65" s="13" customFormat="1">
      <c r="B432" s="165"/>
      <c r="D432" s="152" t="s">
        <v>160</v>
      </c>
      <c r="E432" s="166" t="s">
        <v>1</v>
      </c>
      <c r="F432" s="167" t="s">
        <v>161</v>
      </c>
      <c r="H432" s="168">
        <v>1</v>
      </c>
      <c r="I432" s="169"/>
      <c r="L432" s="165"/>
      <c r="M432" s="170"/>
      <c r="T432" s="171"/>
      <c r="AT432" s="166" t="s">
        <v>160</v>
      </c>
      <c r="AU432" s="166" t="s">
        <v>89</v>
      </c>
      <c r="AV432" s="13" t="s">
        <v>155</v>
      </c>
      <c r="AW432" s="13" t="s">
        <v>31</v>
      </c>
      <c r="AX432" s="13" t="s">
        <v>82</v>
      </c>
      <c r="AY432" s="166" t="s">
        <v>156</v>
      </c>
    </row>
    <row r="433" spans="2:65" s="1" customFormat="1" ht="24.2" customHeight="1">
      <c r="B433" s="136"/>
      <c r="C433" s="180" t="s">
        <v>892</v>
      </c>
      <c r="D433" s="180" t="s">
        <v>263</v>
      </c>
      <c r="E433" s="181" t="s">
        <v>3936</v>
      </c>
      <c r="F433" s="182" t="s">
        <v>3937</v>
      </c>
      <c r="G433" s="183" t="s">
        <v>333</v>
      </c>
      <c r="H433" s="184">
        <v>1</v>
      </c>
      <c r="I433" s="185"/>
      <c r="J433" s="186">
        <v>0</v>
      </c>
      <c r="K433" s="187"/>
      <c r="L433" s="188"/>
      <c r="M433" s="189" t="s">
        <v>1</v>
      </c>
      <c r="N433" s="190" t="s">
        <v>42</v>
      </c>
      <c r="P433" s="147">
        <f>O433*H433</f>
        <v>0</v>
      </c>
      <c r="Q433" s="147">
        <v>4.4999999999999998E-2</v>
      </c>
      <c r="R433" s="147">
        <f>Q433*H433</f>
        <v>4.4999999999999998E-2</v>
      </c>
      <c r="S433" s="147">
        <v>0</v>
      </c>
      <c r="T433" s="148">
        <f>S433*H433</f>
        <v>0</v>
      </c>
      <c r="AR433" s="149" t="s">
        <v>664</v>
      </c>
      <c r="AT433" s="149" t="s">
        <v>263</v>
      </c>
      <c r="AU433" s="149" t="s">
        <v>89</v>
      </c>
      <c r="AY433" s="17" t="s">
        <v>156</v>
      </c>
      <c r="BE433" s="150">
        <f>IF(N433="základná",J433,0)</f>
        <v>0</v>
      </c>
      <c r="BF433" s="150">
        <f>IF(N433="znížená",J433,0)</f>
        <v>0</v>
      </c>
      <c r="BG433" s="150">
        <f>IF(N433="zákl. prenesená",J433,0)</f>
        <v>0</v>
      </c>
      <c r="BH433" s="150">
        <f>IF(N433="zníž. prenesená",J433,0)</f>
        <v>0</v>
      </c>
      <c r="BI433" s="150">
        <f>IF(N433="nulová",J433,0)</f>
        <v>0</v>
      </c>
      <c r="BJ433" s="17" t="s">
        <v>89</v>
      </c>
      <c r="BK433" s="150">
        <f>ROUND(I433*H433,2)</f>
        <v>0</v>
      </c>
      <c r="BL433" s="17" t="s">
        <v>403</v>
      </c>
      <c r="BM433" s="149" t="s">
        <v>3938</v>
      </c>
    </row>
    <row r="434" spans="2:65" s="11" customFormat="1">
      <c r="B434" s="151"/>
      <c r="D434" s="152" t="s">
        <v>160</v>
      </c>
      <c r="E434" s="153" t="s">
        <v>1</v>
      </c>
      <c r="F434" s="154" t="s">
        <v>3933</v>
      </c>
      <c r="H434" s="153" t="s">
        <v>1</v>
      </c>
      <c r="I434" s="155"/>
      <c r="L434" s="151"/>
      <c r="M434" s="156"/>
      <c r="T434" s="157"/>
      <c r="AT434" s="153" t="s">
        <v>160</v>
      </c>
      <c r="AU434" s="153" t="s">
        <v>89</v>
      </c>
      <c r="AV434" s="11" t="s">
        <v>82</v>
      </c>
      <c r="AW434" s="11" t="s">
        <v>31</v>
      </c>
      <c r="AX434" s="11" t="s">
        <v>76</v>
      </c>
      <c r="AY434" s="153" t="s">
        <v>156</v>
      </c>
    </row>
    <row r="435" spans="2:65" s="12" customFormat="1">
      <c r="B435" s="158"/>
      <c r="D435" s="152" t="s">
        <v>160</v>
      </c>
      <c r="E435" s="159" t="s">
        <v>1</v>
      </c>
      <c r="F435" s="160" t="s">
        <v>3771</v>
      </c>
      <c r="H435" s="161">
        <v>0</v>
      </c>
      <c r="I435" s="162"/>
      <c r="L435" s="158"/>
      <c r="M435" s="163"/>
      <c r="T435" s="164"/>
      <c r="AT435" s="159" t="s">
        <v>160</v>
      </c>
      <c r="AU435" s="159" t="s">
        <v>89</v>
      </c>
      <c r="AV435" s="12" t="s">
        <v>89</v>
      </c>
      <c r="AW435" s="12" t="s">
        <v>31</v>
      </c>
      <c r="AX435" s="12" t="s">
        <v>76</v>
      </c>
      <c r="AY435" s="159" t="s">
        <v>156</v>
      </c>
    </row>
    <row r="436" spans="2:65" s="12" customFormat="1">
      <c r="B436" s="158"/>
      <c r="D436" s="152" t="s">
        <v>160</v>
      </c>
      <c r="E436" s="159" t="s">
        <v>1</v>
      </c>
      <c r="F436" s="160" t="s">
        <v>3934</v>
      </c>
      <c r="H436" s="161">
        <v>1</v>
      </c>
      <c r="I436" s="162"/>
      <c r="L436" s="158"/>
      <c r="M436" s="163"/>
      <c r="T436" s="164"/>
      <c r="AT436" s="159" t="s">
        <v>160</v>
      </c>
      <c r="AU436" s="159" t="s">
        <v>89</v>
      </c>
      <c r="AV436" s="12" t="s">
        <v>89</v>
      </c>
      <c r="AW436" s="12" t="s">
        <v>31</v>
      </c>
      <c r="AX436" s="12" t="s">
        <v>76</v>
      </c>
      <c r="AY436" s="159" t="s">
        <v>156</v>
      </c>
    </row>
    <row r="437" spans="2:65" s="13" customFormat="1">
      <c r="B437" s="165"/>
      <c r="D437" s="152" t="s">
        <v>160</v>
      </c>
      <c r="E437" s="166" t="s">
        <v>1</v>
      </c>
      <c r="F437" s="167" t="s">
        <v>161</v>
      </c>
      <c r="H437" s="168">
        <v>1</v>
      </c>
      <c r="I437" s="169"/>
      <c r="L437" s="165"/>
      <c r="M437" s="170"/>
      <c r="T437" s="171"/>
      <c r="AT437" s="166" t="s">
        <v>160</v>
      </c>
      <c r="AU437" s="166" t="s">
        <v>89</v>
      </c>
      <c r="AV437" s="13" t="s">
        <v>155</v>
      </c>
      <c r="AW437" s="13" t="s">
        <v>31</v>
      </c>
      <c r="AX437" s="13" t="s">
        <v>82</v>
      </c>
      <c r="AY437" s="166" t="s">
        <v>156</v>
      </c>
    </row>
    <row r="438" spans="2:65" s="1" customFormat="1" ht="24.2" customHeight="1">
      <c r="B438" s="136"/>
      <c r="C438" s="137" t="s">
        <v>963</v>
      </c>
      <c r="D438" s="137" t="s">
        <v>157</v>
      </c>
      <c r="E438" s="138" t="s">
        <v>3939</v>
      </c>
      <c r="F438" s="139" t="s">
        <v>3940</v>
      </c>
      <c r="G438" s="140" t="s">
        <v>296</v>
      </c>
      <c r="H438" s="141">
        <v>2.48</v>
      </c>
      <c r="I438" s="142"/>
      <c r="J438" s="143">
        <v>0</v>
      </c>
      <c r="K438" s="144"/>
      <c r="L438" s="32"/>
      <c r="M438" s="145" t="s">
        <v>1</v>
      </c>
      <c r="N438" s="146" t="s">
        <v>42</v>
      </c>
      <c r="P438" s="147">
        <f>O438*H438</f>
        <v>0</v>
      </c>
      <c r="Q438" s="147">
        <v>0</v>
      </c>
      <c r="R438" s="147">
        <f>Q438*H438</f>
        <v>0</v>
      </c>
      <c r="S438" s="147">
        <v>0</v>
      </c>
      <c r="T438" s="148">
        <f>S438*H438</f>
        <v>0</v>
      </c>
      <c r="AR438" s="149" t="s">
        <v>403</v>
      </c>
      <c r="AT438" s="149" t="s">
        <v>157</v>
      </c>
      <c r="AU438" s="149" t="s">
        <v>89</v>
      </c>
      <c r="AY438" s="17" t="s">
        <v>156</v>
      </c>
      <c r="BE438" s="150">
        <f>IF(N438="základná",J438,0)</f>
        <v>0</v>
      </c>
      <c r="BF438" s="150">
        <f>IF(N438="znížená",J438,0)</f>
        <v>0</v>
      </c>
      <c r="BG438" s="150">
        <f>IF(N438="zákl. prenesená",J438,0)</f>
        <v>0</v>
      </c>
      <c r="BH438" s="150">
        <f>IF(N438="zníž. prenesená",J438,0)</f>
        <v>0</v>
      </c>
      <c r="BI438" s="150">
        <f>IF(N438="nulová",J438,0)</f>
        <v>0</v>
      </c>
      <c r="BJ438" s="17" t="s">
        <v>89</v>
      </c>
      <c r="BK438" s="150">
        <f>ROUND(I438*H438,2)</f>
        <v>0</v>
      </c>
      <c r="BL438" s="17" t="s">
        <v>403</v>
      </c>
      <c r="BM438" s="149" t="s">
        <v>3941</v>
      </c>
    </row>
    <row r="439" spans="2:65" s="1" customFormat="1" ht="24.2" customHeight="1">
      <c r="B439" s="136"/>
      <c r="C439" s="137" t="s">
        <v>981</v>
      </c>
      <c r="D439" s="137" t="s">
        <v>157</v>
      </c>
      <c r="E439" s="138" t="s">
        <v>3942</v>
      </c>
      <c r="F439" s="139" t="s">
        <v>3943</v>
      </c>
      <c r="G439" s="140" t="s">
        <v>296</v>
      </c>
      <c r="H439" s="141">
        <v>2.48</v>
      </c>
      <c r="I439" s="142"/>
      <c r="J439" s="143">
        <v>0</v>
      </c>
      <c r="K439" s="144"/>
      <c r="L439" s="32"/>
      <c r="M439" s="145" t="s">
        <v>1</v>
      </c>
      <c r="N439" s="146" t="s">
        <v>42</v>
      </c>
      <c r="P439" s="147">
        <f>O439*H439</f>
        <v>0</v>
      </c>
      <c r="Q439" s="147">
        <v>0</v>
      </c>
      <c r="R439" s="147">
        <f>Q439*H439</f>
        <v>0</v>
      </c>
      <c r="S439" s="147">
        <v>0</v>
      </c>
      <c r="T439" s="148">
        <f>S439*H439</f>
        <v>0</v>
      </c>
      <c r="AR439" s="149" t="s">
        <v>403</v>
      </c>
      <c r="AT439" s="149" t="s">
        <v>157</v>
      </c>
      <c r="AU439" s="149" t="s">
        <v>89</v>
      </c>
      <c r="AY439" s="17" t="s">
        <v>156</v>
      </c>
      <c r="BE439" s="150">
        <f>IF(N439="základná",J439,0)</f>
        <v>0</v>
      </c>
      <c r="BF439" s="150">
        <f>IF(N439="znížená",J439,0)</f>
        <v>0</v>
      </c>
      <c r="BG439" s="150">
        <f>IF(N439="zákl. prenesená",J439,0)</f>
        <v>0</v>
      </c>
      <c r="BH439" s="150">
        <f>IF(N439="zníž. prenesená",J439,0)</f>
        <v>0</v>
      </c>
      <c r="BI439" s="150">
        <f>IF(N439="nulová",J439,0)</f>
        <v>0</v>
      </c>
      <c r="BJ439" s="17" t="s">
        <v>89</v>
      </c>
      <c r="BK439" s="150">
        <f>ROUND(I439*H439,2)</f>
        <v>0</v>
      </c>
      <c r="BL439" s="17" t="s">
        <v>403</v>
      </c>
      <c r="BM439" s="149" t="s">
        <v>3944</v>
      </c>
    </row>
    <row r="440" spans="2:65" s="10" customFormat="1" ht="22.9" customHeight="1">
      <c r="B440" s="126"/>
      <c r="D440" s="127" t="s">
        <v>75</v>
      </c>
      <c r="E440" s="191" t="s">
        <v>3945</v>
      </c>
      <c r="F440" s="191" t="s">
        <v>3946</v>
      </c>
      <c r="I440" s="129"/>
      <c r="J440" s="192">
        <v>0</v>
      </c>
      <c r="L440" s="126"/>
      <c r="M440" s="131"/>
      <c r="P440" s="132">
        <f>SUM(P441:P568)</f>
        <v>0</v>
      </c>
      <c r="R440" s="132">
        <f>SUM(R441:R568)</f>
        <v>1.5928000000000002</v>
      </c>
      <c r="T440" s="133">
        <f>SUM(T441:T568)</f>
        <v>0</v>
      </c>
      <c r="AR440" s="127" t="s">
        <v>89</v>
      </c>
      <c r="AT440" s="134" t="s">
        <v>75</v>
      </c>
      <c r="AU440" s="134" t="s">
        <v>82</v>
      </c>
      <c r="AY440" s="127" t="s">
        <v>156</v>
      </c>
      <c r="BK440" s="135">
        <f>SUM(BK441:BK568)</f>
        <v>0</v>
      </c>
    </row>
    <row r="441" spans="2:65" s="1" customFormat="1" ht="37.9" customHeight="1">
      <c r="B441" s="136"/>
      <c r="C441" s="137" t="s">
        <v>985</v>
      </c>
      <c r="D441" s="137" t="s">
        <v>157</v>
      </c>
      <c r="E441" s="138" t="s">
        <v>3947</v>
      </c>
      <c r="F441" s="139" t="s">
        <v>3948</v>
      </c>
      <c r="G441" s="140" t="s">
        <v>333</v>
      </c>
      <c r="H441" s="141">
        <v>30</v>
      </c>
      <c r="I441" s="142"/>
      <c r="J441" s="143">
        <v>0</v>
      </c>
      <c r="K441" s="144"/>
      <c r="L441" s="32"/>
      <c r="M441" s="145" t="s">
        <v>1</v>
      </c>
      <c r="N441" s="146" t="s">
        <v>42</v>
      </c>
      <c r="P441" s="147">
        <f>O441*H441</f>
        <v>0</v>
      </c>
      <c r="Q441" s="147">
        <v>0</v>
      </c>
      <c r="R441" s="147">
        <f>Q441*H441</f>
        <v>0</v>
      </c>
      <c r="S441" s="147">
        <v>0</v>
      </c>
      <c r="T441" s="148">
        <f>S441*H441</f>
        <v>0</v>
      </c>
      <c r="AR441" s="149" t="s">
        <v>403</v>
      </c>
      <c r="AT441" s="149" t="s">
        <v>157</v>
      </c>
      <c r="AU441" s="149" t="s">
        <v>89</v>
      </c>
      <c r="AY441" s="17" t="s">
        <v>156</v>
      </c>
      <c r="BE441" s="150">
        <f>IF(N441="základná",J441,0)</f>
        <v>0</v>
      </c>
      <c r="BF441" s="150">
        <f>IF(N441="znížená",J441,0)</f>
        <v>0</v>
      </c>
      <c r="BG441" s="150">
        <f>IF(N441="zákl. prenesená",J441,0)</f>
        <v>0</v>
      </c>
      <c r="BH441" s="150">
        <f>IF(N441="zníž. prenesená",J441,0)</f>
        <v>0</v>
      </c>
      <c r="BI441" s="150">
        <f>IF(N441="nulová",J441,0)</f>
        <v>0</v>
      </c>
      <c r="BJ441" s="17" t="s">
        <v>89</v>
      </c>
      <c r="BK441" s="150">
        <f>ROUND(I441*H441,2)</f>
        <v>0</v>
      </c>
      <c r="BL441" s="17" t="s">
        <v>403</v>
      </c>
      <c r="BM441" s="149" t="s">
        <v>3949</v>
      </c>
    </row>
    <row r="442" spans="2:65" s="11" customFormat="1">
      <c r="B442" s="151"/>
      <c r="D442" s="152" t="s">
        <v>160</v>
      </c>
      <c r="E442" s="153" t="s">
        <v>1</v>
      </c>
      <c r="F442" s="154" t="s">
        <v>3950</v>
      </c>
      <c r="H442" s="153" t="s">
        <v>1</v>
      </c>
      <c r="I442" s="155"/>
      <c r="L442" s="151"/>
      <c r="M442" s="156"/>
      <c r="T442" s="157"/>
      <c r="AT442" s="153" t="s">
        <v>160</v>
      </c>
      <c r="AU442" s="153" t="s">
        <v>89</v>
      </c>
      <c r="AV442" s="11" t="s">
        <v>82</v>
      </c>
      <c r="AW442" s="11" t="s">
        <v>31</v>
      </c>
      <c r="AX442" s="11" t="s">
        <v>76</v>
      </c>
      <c r="AY442" s="153" t="s">
        <v>156</v>
      </c>
    </row>
    <row r="443" spans="2:65" s="12" customFormat="1">
      <c r="B443" s="158"/>
      <c r="D443" s="152" t="s">
        <v>160</v>
      </c>
      <c r="E443" s="159" t="s">
        <v>1</v>
      </c>
      <c r="F443" s="160" t="s">
        <v>3951</v>
      </c>
      <c r="H443" s="161">
        <v>8</v>
      </c>
      <c r="I443" s="162"/>
      <c r="L443" s="158"/>
      <c r="M443" s="163"/>
      <c r="T443" s="164"/>
      <c r="AT443" s="159" t="s">
        <v>160</v>
      </c>
      <c r="AU443" s="159" t="s">
        <v>89</v>
      </c>
      <c r="AV443" s="12" t="s">
        <v>89</v>
      </c>
      <c r="AW443" s="12" t="s">
        <v>31</v>
      </c>
      <c r="AX443" s="12" t="s">
        <v>76</v>
      </c>
      <c r="AY443" s="159" t="s">
        <v>156</v>
      </c>
    </row>
    <row r="444" spans="2:65" s="12" customFormat="1">
      <c r="B444" s="158"/>
      <c r="D444" s="152" t="s">
        <v>160</v>
      </c>
      <c r="E444" s="159" t="s">
        <v>1</v>
      </c>
      <c r="F444" s="160" t="s">
        <v>3952</v>
      </c>
      <c r="H444" s="161">
        <v>5</v>
      </c>
      <c r="I444" s="162"/>
      <c r="L444" s="158"/>
      <c r="M444" s="163"/>
      <c r="T444" s="164"/>
      <c r="AT444" s="159" t="s">
        <v>160</v>
      </c>
      <c r="AU444" s="159" t="s">
        <v>89</v>
      </c>
      <c r="AV444" s="12" t="s">
        <v>89</v>
      </c>
      <c r="AW444" s="12" t="s">
        <v>31</v>
      </c>
      <c r="AX444" s="12" t="s">
        <v>76</v>
      </c>
      <c r="AY444" s="159" t="s">
        <v>156</v>
      </c>
    </row>
    <row r="445" spans="2:65" s="11" customFormat="1">
      <c r="B445" s="151"/>
      <c r="D445" s="152" t="s">
        <v>160</v>
      </c>
      <c r="E445" s="153" t="s">
        <v>1</v>
      </c>
      <c r="F445" s="154" t="s">
        <v>3953</v>
      </c>
      <c r="H445" s="153" t="s">
        <v>1</v>
      </c>
      <c r="I445" s="155"/>
      <c r="L445" s="151"/>
      <c r="M445" s="156"/>
      <c r="T445" s="157"/>
      <c r="AT445" s="153" t="s">
        <v>160</v>
      </c>
      <c r="AU445" s="153" t="s">
        <v>89</v>
      </c>
      <c r="AV445" s="11" t="s">
        <v>82</v>
      </c>
      <c r="AW445" s="11" t="s">
        <v>31</v>
      </c>
      <c r="AX445" s="11" t="s">
        <v>76</v>
      </c>
      <c r="AY445" s="153" t="s">
        <v>156</v>
      </c>
    </row>
    <row r="446" spans="2:65" s="15" customFormat="1">
      <c r="B446" s="193"/>
      <c r="D446" s="152" t="s">
        <v>160</v>
      </c>
      <c r="E446" s="194" t="s">
        <v>1</v>
      </c>
      <c r="F446" s="195" t="s">
        <v>278</v>
      </c>
      <c r="H446" s="196">
        <v>13</v>
      </c>
      <c r="I446" s="197"/>
      <c r="L446" s="193"/>
      <c r="M446" s="198"/>
      <c r="T446" s="199"/>
      <c r="AT446" s="194" t="s">
        <v>160</v>
      </c>
      <c r="AU446" s="194" t="s">
        <v>89</v>
      </c>
      <c r="AV446" s="15" t="s">
        <v>163</v>
      </c>
      <c r="AW446" s="15" t="s">
        <v>31</v>
      </c>
      <c r="AX446" s="15" t="s">
        <v>76</v>
      </c>
      <c r="AY446" s="194" t="s">
        <v>156</v>
      </c>
    </row>
    <row r="447" spans="2:65" s="11" customFormat="1">
      <c r="B447" s="151"/>
      <c r="D447" s="152" t="s">
        <v>160</v>
      </c>
      <c r="E447" s="153" t="s">
        <v>1</v>
      </c>
      <c r="F447" s="154" t="s">
        <v>3954</v>
      </c>
      <c r="H447" s="153" t="s">
        <v>1</v>
      </c>
      <c r="I447" s="155"/>
      <c r="L447" s="151"/>
      <c r="M447" s="156"/>
      <c r="T447" s="157"/>
      <c r="AT447" s="153" t="s">
        <v>160</v>
      </c>
      <c r="AU447" s="153" t="s">
        <v>89</v>
      </c>
      <c r="AV447" s="11" t="s">
        <v>82</v>
      </c>
      <c r="AW447" s="11" t="s">
        <v>31</v>
      </c>
      <c r="AX447" s="11" t="s">
        <v>76</v>
      </c>
      <c r="AY447" s="153" t="s">
        <v>156</v>
      </c>
    </row>
    <row r="448" spans="2:65" s="12" customFormat="1">
      <c r="B448" s="158"/>
      <c r="D448" s="152" t="s">
        <v>160</v>
      </c>
      <c r="E448" s="159" t="s">
        <v>1</v>
      </c>
      <c r="F448" s="160" t="s">
        <v>3955</v>
      </c>
      <c r="H448" s="161">
        <v>5</v>
      </c>
      <c r="I448" s="162"/>
      <c r="L448" s="158"/>
      <c r="M448" s="163"/>
      <c r="T448" s="164"/>
      <c r="AT448" s="159" t="s">
        <v>160</v>
      </c>
      <c r="AU448" s="159" t="s">
        <v>89</v>
      </c>
      <c r="AV448" s="12" t="s">
        <v>89</v>
      </c>
      <c r="AW448" s="12" t="s">
        <v>31</v>
      </c>
      <c r="AX448" s="12" t="s">
        <v>76</v>
      </c>
      <c r="AY448" s="159" t="s">
        <v>156</v>
      </c>
    </row>
    <row r="449" spans="2:65" s="12" customFormat="1">
      <c r="B449" s="158"/>
      <c r="D449" s="152" t="s">
        <v>160</v>
      </c>
      <c r="E449" s="159" t="s">
        <v>1</v>
      </c>
      <c r="F449" s="160" t="s">
        <v>3956</v>
      </c>
      <c r="H449" s="161">
        <v>11</v>
      </c>
      <c r="I449" s="162"/>
      <c r="L449" s="158"/>
      <c r="M449" s="163"/>
      <c r="T449" s="164"/>
      <c r="AT449" s="159" t="s">
        <v>160</v>
      </c>
      <c r="AU449" s="159" t="s">
        <v>89</v>
      </c>
      <c r="AV449" s="12" t="s">
        <v>89</v>
      </c>
      <c r="AW449" s="12" t="s">
        <v>31</v>
      </c>
      <c r="AX449" s="12" t="s">
        <v>76</v>
      </c>
      <c r="AY449" s="159" t="s">
        <v>156</v>
      </c>
    </row>
    <row r="450" spans="2:65" s="11" customFormat="1">
      <c r="B450" s="151"/>
      <c r="D450" s="152" t="s">
        <v>160</v>
      </c>
      <c r="E450" s="153" t="s">
        <v>1</v>
      </c>
      <c r="F450" s="154" t="s">
        <v>3957</v>
      </c>
      <c r="H450" s="153" t="s">
        <v>1</v>
      </c>
      <c r="I450" s="155"/>
      <c r="L450" s="151"/>
      <c r="M450" s="156"/>
      <c r="T450" s="157"/>
      <c r="AT450" s="153" t="s">
        <v>160</v>
      </c>
      <c r="AU450" s="153" t="s">
        <v>89</v>
      </c>
      <c r="AV450" s="11" t="s">
        <v>82</v>
      </c>
      <c r="AW450" s="11" t="s">
        <v>31</v>
      </c>
      <c r="AX450" s="11" t="s">
        <v>76</v>
      </c>
      <c r="AY450" s="153" t="s">
        <v>156</v>
      </c>
    </row>
    <row r="451" spans="2:65" s="15" customFormat="1">
      <c r="B451" s="193"/>
      <c r="D451" s="152" t="s">
        <v>160</v>
      </c>
      <c r="E451" s="194" t="s">
        <v>1</v>
      </c>
      <c r="F451" s="195" t="s">
        <v>278</v>
      </c>
      <c r="H451" s="196">
        <v>16</v>
      </c>
      <c r="I451" s="197"/>
      <c r="L451" s="193"/>
      <c r="M451" s="198"/>
      <c r="T451" s="199"/>
      <c r="AT451" s="194" t="s">
        <v>160</v>
      </c>
      <c r="AU451" s="194" t="s">
        <v>89</v>
      </c>
      <c r="AV451" s="15" t="s">
        <v>163</v>
      </c>
      <c r="AW451" s="15" t="s">
        <v>31</v>
      </c>
      <c r="AX451" s="15" t="s">
        <v>76</v>
      </c>
      <c r="AY451" s="194" t="s">
        <v>156</v>
      </c>
    </row>
    <row r="452" spans="2:65" s="11" customFormat="1">
      <c r="B452" s="151"/>
      <c r="D452" s="152" t="s">
        <v>160</v>
      </c>
      <c r="E452" s="153" t="s">
        <v>1</v>
      </c>
      <c r="F452" s="154" t="s">
        <v>3958</v>
      </c>
      <c r="H452" s="153" t="s">
        <v>1</v>
      </c>
      <c r="I452" s="155"/>
      <c r="L452" s="151"/>
      <c r="M452" s="156"/>
      <c r="T452" s="157"/>
      <c r="AT452" s="153" t="s">
        <v>160</v>
      </c>
      <c r="AU452" s="153" t="s">
        <v>89</v>
      </c>
      <c r="AV452" s="11" t="s">
        <v>82</v>
      </c>
      <c r="AW452" s="11" t="s">
        <v>31</v>
      </c>
      <c r="AX452" s="11" t="s">
        <v>76</v>
      </c>
      <c r="AY452" s="153" t="s">
        <v>156</v>
      </c>
    </row>
    <row r="453" spans="2:65" s="12" customFormat="1">
      <c r="B453" s="158"/>
      <c r="D453" s="152" t="s">
        <v>160</v>
      </c>
      <c r="E453" s="159" t="s">
        <v>1</v>
      </c>
      <c r="F453" s="160" t="s">
        <v>3959</v>
      </c>
      <c r="H453" s="161">
        <v>1</v>
      </c>
      <c r="I453" s="162"/>
      <c r="L453" s="158"/>
      <c r="M453" s="163"/>
      <c r="T453" s="164"/>
      <c r="AT453" s="159" t="s">
        <v>160</v>
      </c>
      <c r="AU453" s="159" t="s">
        <v>89</v>
      </c>
      <c r="AV453" s="12" t="s">
        <v>89</v>
      </c>
      <c r="AW453" s="12" t="s">
        <v>31</v>
      </c>
      <c r="AX453" s="12" t="s">
        <v>76</v>
      </c>
      <c r="AY453" s="159" t="s">
        <v>156</v>
      </c>
    </row>
    <row r="454" spans="2:65" s="12" customFormat="1">
      <c r="B454" s="158"/>
      <c r="D454" s="152" t="s">
        <v>160</v>
      </c>
      <c r="E454" s="159" t="s">
        <v>1</v>
      </c>
      <c r="F454" s="160" t="s">
        <v>3805</v>
      </c>
      <c r="H454" s="161">
        <v>0</v>
      </c>
      <c r="I454" s="162"/>
      <c r="L454" s="158"/>
      <c r="M454" s="163"/>
      <c r="T454" s="164"/>
      <c r="AT454" s="159" t="s">
        <v>160</v>
      </c>
      <c r="AU454" s="159" t="s">
        <v>89</v>
      </c>
      <c r="AV454" s="12" t="s">
        <v>89</v>
      </c>
      <c r="AW454" s="12" t="s">
        <v>31</v>
      </c>
      <c r="AX454" s="12" t="s">
        <v>76</v>
      </c>
      <c r="AY454" s="159" t="s">
        <v>156</v>
      </c>
    </row>
    <row r="455" spans="2:65" s="11" customFormat="1">
      <c r="B455" s="151"/>
      <c r="D455" s="152" t="s">
        <v>160</v>
      </c>
      <c r="E455" s="153" t="s">
        <v>1</v>
      </c>
      <c r="F455" s="154" t="s">
        <v>3957</v>
      </c>
      <c r="H455" s="153" t="s">
        <v>1</v>
      </c>
      <c r="I455" s="155"/>
      <c r="L455" s="151"/>
      <c r="M455" s="156"/>
      <c r="T455" s="157"/>
      <c r="AT455" s="153" t="s">
        <v>160</v>
      </c>
      <c r="AU455" s="153" t="s">
        <v>89</v>
      </c>
      <c r="AV455" s="11" t="s">
        <v>82</v>
      </c>
      <c r="AW455" s="11" t="s">
        <v>31</v>
      </c>
      <c r="AX455" s="11" t="s">
        <v>76</v>
      </c>
      <c r="AY455" s="153" t="s">
        <v>156</v>
      </c>
    </row>
    <row r="456" spans="2:65" s="15" customFormat="1">
      <c r="B456" s="193"/>
      <c r="D456" s="152" t="s">
        <v>160</v>
      </c>
      <c r="E456" s="194" t="s">
        <v>1</v>
      </c>
      <c r="F456" s="195" t="s">
        <v>278</v>
      </c>
      <c r="H456" s="196">
        <v>1</v>
      </c>
      <c r="I456" s="197"/>
      <c r="L456" s="193"/>
      <c r="M456" s="198"/>
      <c r="T456" s="199"/>
      <c r="AT456" s="194" t="s">
        <v>160</v>
      </c>
      <c r="AU456" s="194" t="s">
        <v>89</v>
      </c>
      <c r="AV456" s="15" t="s">
        <v>163</v>
      </c>
      <c r="AW456" s="15" t="s">
        <v>31</v>
      </c>
      <c r="AX456" s="15" t="s">
        <v>76</v>
      </c>
      <c r="AY456" s="194" t="s">
        <v>156</v>
      </c>
    </row>
    <row r="457" spans="2:65" s="13" customFormat="1">
      <c r="B457" s="165"/>
      <c r="D457" s="152" t="s">
        <v>160</v>
      </c>
      <c r="E457" s="166" t="s">
        <v>1</v>
      </c>
      <c r="F457" s="167" t="s">
        <v>161</v>
      </c>
      <c r="H457" s="168">
        <v>30</v>
      </c>
      <c r="I457" s="169"/>
      <c r="L457" s="165"/>
      <c r="M457" s="170"/>
      <c r="T457" s="171"/>
      <c r="AT457" s="166" t="s">
        <v>160</v>
      </c>
      <c r="AU457" s="166" t="s">
        <v>89</v>
      </c>
      <c r="AV457" s="13" t="s">
        <v>155</v>
      </c>
      <c r="AW457" s="13" t="s">
        <v>31</v>
      </c>
      <c r="AX457" s="13" t="s">
        <v>82</v>
      </c>
      <c r="AY457" s="166" t="s">
        <v>156</v>
      </c>
    </row>
    <row r="458" spans="2:65" s="1" customFormat="1" ht="37.9" customHeight="1">
      <c r="B458" s="136"/>
      <c r="C458" s="180" t="s">
        <v>1004</v>
      </c>
      <c r="D458" s="180" t="s">
        <v>263</v>
      </c>
      <c r="E458" s="181" t="s">
        <v>3960</v>
      </c>
      <c r="F458" s="182" t="s">
        <v>3961</v>
      </c>
      <c r="G458" s="183" t="s">
        <v>333</v>
      </c>
      <c r="H458" s="184">
        <v>13</v>
      </c>
      <c r="I458" s="185"/>
      <c r="J458" s="186">
        <v>0</v>
      </c>
      <c r="K458" s="187"/>
      <c r="L458" s="188"/>
      <c r="M458" s="189" t="s">
        <v>1</v>
      </c>
      <c r="N458" s="190" t="s">
        <v>42</v>
      </c>
      <c r="P458" s="147">
        <f>O458*H458</f>
        <v>0</v>
      </c>
      <c r="Q458" s="147">
        <v>0.03</v>
      </c>
      <c r="R458" s="147">
        <f>Q458*H458</f>
        <v>0.39</v>
      </c>
      <c r="S458" s="147">
        <v>0</v>
      </c>
      <c r="T458" s="148">
        <f>S458*H458</f>
        <v>0</v>
      </c>
      <c r="AR458" s="149" t="s">
        <v>664</v>
      </c>
      <c r="AT458" s="149" t="s">
        <v>263</v>
      </c>
      <c r="AU458" s="149" t="s">
        <v>89</v>
      </c>
      <c r="AY458" s="17" t="s">
        <v>156</v>
      </c>
      <c r="BE458" s="150">
        <f>IF(N458="základná",J458,0)</f>
        <v>0</v>
      </c>
      <c r="BF458" s="150">
        <f>IF(N458="znížená",J458,0)</f>
        <v>0</v>
      </c>
      <c r="BG458" s="150">
        <f>IF(N458="zákl. prenesená",J458,0)</f>
        <v>0</v>
      </c>
      <c r="BH458" s="150">
        <f>IF(N458="zníž. prenesená",J458,0)</f>
        <v>0</v>
      </c>
      <c r="BI458" s="150">
        <f>IF(N458="nulová",J458,0)</f>
        <v>0</v>
      </c>
      <c r="BJ458" s="17" t="s">
        <v>89</v>
      </c>
      <c r="BK458" s="150">
        <f>ROUND(I458*H458,2)</f>
        <v>0</v>
      </c>
      <c r="BL458" s="17" t="s">
        <v>403</v>
      </c>
      <c r="BM458" s="149" t="s">
        <v>3962</v>
      </c>
    </row>
    <row r="459" spans="2:65" s="11" customFormat="1">
      <c r="B459" s="151"/>
      <c r="D459" s="152" t="s">
        <v>160</v>
      </c>
      <c r="E459" s="153" t="s">
        <v>1</v>
      </c>
      <c r="F459" s="154" t="s">
        <v>3950</v>
      </c>
      <c r="H459" s="153" t="s">
        <v>1</v>
      </c>
      <c r="I459" s="155"/>
      <c r="L459" s="151"/>
      <c r="M459" s="156"/>
      <c r="T459" s="157"/>
      <c r="AT459" s="153" t="s">
        <v>160</v>
      </c>
      <c r="AU459" s="153" t="s">
        <v>89</v>
      </c>
      <c r="AV459" s="11" t="s">
        <v>82</v>
      </c>
      <c r="AW459" s="11" t="s">
        <v>31</v>
      </c>
      <c r="AX459" s="11" t="s">
        <v>76</v>
      </c>
      <c r="AY459" s="153" t="s">
        <v>156</v>
      </c>
    </row>
    <row r="460" spans="2:65" s="12" customFormat="1">
      <c r="B460" s="158"/>
      <c r="D460" s="152" t="s">
        <v>160</v>
      </c>
      <c r="E460" s="159" t="s">
        <v>1</v>
      </c>
      <c r="F460" s="160" t="s">
        <v>3951</v>
      </c>
      <c r="H460" s="161">
        <v>8</v>
      </c>
      <c r="I460" s="162"/>
      <c r="L460" s="158"/>
      <c r="M460" s="163"/>
      <c r="T460" s="164"/>
      <c r="AT460" s="159" t="s">
        <v>160</v>
      </c>
      <c r="AU460" s="159" t="s">
        <v>89</v>
      </c>
      <c r="AV460" s="12" t="s">
        <v>89</v>
      </c>
      <c r="AW460" s="12" t="s">
        <v>31</v>
      </c>
      <c r="AX460" s="12" t="s">
        <v>76</v>
      </c>
      <c r="AY460" s="159" t="s">
        <v>156</v>
      </c>
    </row>
    <row r="461" spans="2:65" s="12" customFormat="1">
      <c r="B461" s="158"/>
      <c r="D461" s="152" t="s">
        <v>160</v>
      </c>
      <c r="E461" s="159" t="s">
        <v>1</v>
      </c>
      <c r="F461" s="160" t="s">
        <v>3952</v>
      </c>
      <c r="H461" s="161">
        <v>5</v>
      </c>
      <c r="I461" s="162"/>
      <c r="L461" s="158"/>
      <c r="M461" s="163"/>
      <c r="T461" s="164"/>
      <c r="AT461" s="159" t="s">
        <v>160</v>
      </c>
      <c r="AU461" s="159" t="s">
        <v>89</v>
      </c>
      <c r="AV461" s="12" t="s">
        <v>89</v>
      </c>
      <c r="AW461" s="12" t="s">
        <v>31</v>
      </c>
      <c r="AX461" s="12" t="s">
        <v>76</v>
      </c>
      <c r="AY461" s="159" t="s">
        <v>156</v>
      </c>
    </row>
    <row r="462" spans="2:65" s="11" customFormat="1">
      <c r="B462" s="151"/>
      <c r="D462" s="152" t="s">
        <v>160</v>
      </c>
      <c r="E462" s="153" t="s">
        <v>1</v>
      </c>
      <c r="F462" s="154" t="s">
        <v>3953</v>
      </c>
      <c r="H462" s="153" t="s">
        <v>1</v>
      </c>
      <c r="I462" s="155"/>
      <c r="L462" s="151"/>
      <c r="M462" s="156"/>
      <c r="T462" s="157"/>
      <c r="AT462" s="153" t="s">
        <v>160</v>
      </c>
      <c r="AU462" s="153" t="s">
        <v>89</v>
      </c>
      <c r="AV462" s="11" t="s">
        <v>82</v>
      </c>
      <c r="AW462" s="11" t="s">
        <v>31</v>
      </c>
      <c r="AX462" s="11" t="s">
        <v>76</v>
      </c>
      <c r="AY462" s="153" t="s">
        <v>156</v>
      </c>
    </row>
    <row r="463" spans="2:65" s="15" customFormat="1">
      <c r="B463" s="193"/>
      <c r="D463" s="152" t="s">
        <v>160</v>
      </c>
      <c r="E463" s="194" t="s">
        <v>1</v>
      </c>
      <c r="F463" s="195" t="s">
        <v>278</v>
      </c>
      <c r="H463" s="196">
        <v>13</v>
      </c>
      <c r="I463" s="197"/>
      <c r="L463" s="193"/>
      <c r="M463" s="198"/>
      <c r="T463" s="199"/>
      <c r="AT463" s="194" t="s">
        <v>160</v>
      </c>
      <c r="AU463" s="194" t="s">
        <v>89</v>
      </c>
      <c r="AV463" s="15" t="s">
        <v>163</v>
      </c>
      <c r="AW463" s="15" t="s">
        <v>31</v>
      </c>
      <c r="AX463" s="15" t="s">
        <v>76</v>
      </c>
      <c r="AY463" s="194" t="s">
        <v>156</v>
      </c>
    </row>
    <row r="464" spans="2:65" s="13" customFormat="1">
      <c r="B464" s="165"/>
      <c r="D464" s="152" t="s">
        <v>160</v>
      </c>
      <c r="E464" s="166" t="s">
        <v>1</v>
      </c>
      <c r="F464" s="167" t="s">
        <v>161</v>
      </c>
      <c r="H464" s="168">
        <v>13</v>
      </c>
      <c r="I464" s="169"/>
      <c r="L464" s="165"/>
      <c r="M464" s="170"/>
      <c r="T464" s="171"/>
      <c r="AT464" s="166" t="s">
        <v>160</v>
      </c>
      <c r="AU464" s="166" t="s">
        <v>89</v>
      </c>
      <c r="AV464" s="13" t="s">
        <v>155</v>
      </c>
      <c r="AW464" s="13" t="s">
        <v>31</v>
      </c>
      <c r="AX464" s="13" t="s">
        <v>82</v>
      </c>
      <c r="AY464" s="166" t="s">
        <v>156</v>
      </c>
    </row>
    <row r="465" spans="2:65" s="1" customFormat="1" ht="37.9" customHeight="1">
      <c r="B465" s="136"/>
      <c r="C465" s="180" t="s">
        <v>1011</v>
      </c>
      <c r="D465" s="180" t="s">
        <v>263</v>
      </c>
      <c r="E465" s="181" t="s">
        <v>3963</v>
      </c>
      <c r="F465" s="182" t="s">
        <v>3964</v>
      </c>
      <c r="G465" s="183" t="s">
        <v>333</v>
      </c>
      <c r="H465" s="184">
        <v>16</v>
      </c>
      <c r="I465" s="185"/>
      <c r="J465" s="186">
        <v>0</v>
      </c>
      <c r="K465" s="187"/>
      <c r="L465" s="188"/>
      <c r="M465" s="189" t="s">
        <v>1</v>
      </c>
      <c r="N465" s="190" t="s">
        <v>42</v>
      </c>
      <c r="P465" s="147">
        <f>O465*H465</f>
        <v>0</v>
      </c>
      <c r="Q465" s="147">
        <v>0.03</v>
      </c>
      <c r="R465" s="147">
        <f>Q465*H465</f>
        <v>0.48</v>
      </c>
      <c r="S465" s="147">
        <v>0</v>
      </c>
      <c r="T465" s="148">
        <f>S465*H465</f>
        <v>0</v>
      </c>
      <c r="AR465" s="149" t="s">
        <v>664</v>
      </c>
      <c r="AT465" s="149" t="s">
        <v>263</v>
      </c>
      <c r="AU465" s="149" t="s">
        <v>89</v>
      </c>
      <c r="AY465" s="17" t="s">
        <v>156</v>
      </c>
      <c r="BE465" s="150">
        <f>IF(N465="základná",J465,0)</f>
        <v>0</v>
      </c>
      <c r="BF465" s="150">
        <f>IF(N465="znížená",J465,0)</f>
        <v>0</v>
      </c>
      <c r="BG465" s="150">
        <f>IF(N465="zákl. prenesená",J465,0)</f>
        <v>0</v>
      </c>
      <c r="BH465" s="150">
        <f>IF(N465="zníž. prenesená",J465,0)</f>
        <v>0</v>
      </c>
      <c r="BI465" s="150">
        <f>IF(N465="nulová",J465,0)</f>
        <v>0</v>
      </c>
      <c r="BJ465" s="17" t="s">
        <v>89</v>
      </c>
      <c r="BK465" s="150">
        <f>ROUND(I465*H465,2)</f>
        <v>0</v>
      </c>
      <c r="BL465" s="17" t="s">
        <v>403</v>
      </c>
      <c r="BM465" s="149" t="s">
        <v>3965</v>
      </c>
    </row>
    <row r="466" spans="2:65" s="11" customFormat="1">
      <c r="B466" s="151"/>
      <c r="D466" s="152" t="s">
        <v>160</v>
      </c>
      <c r="E466" s="153" t="s">
        <v>1</v>
      </c>
      <c r="F466" s="154" t="s">
        <v>3954</v>
      </c>
      <c r="H466" s="153" t="s">
        <v>1</v>
      </c>
      <c r="I466" s="155"/>
      <c r="L466" s="151"/>
      <c r="M466" s="156"/>
      <c r="T466" s="157"/>
      <c r="AT466" s="153" t="s">
        <v>160</v>
      </c>
      <c r="AU466" s="153" t="s">
        <v>89</v>
      </c>
      <c r="AV466" s="11" t="s">
        <v>82</v>
      </c>
      <c r="AW466" s="11" t="s">
        <v>31</v>
      </c>
      <c r="AX466" s="11" t="s">
        <v>76</v>
      </c>
      <c r="AY466" s="153" t="s">
        <v>156</v>
      </c>
    </row>
    <row r="467" spans="2:65" s="12" customFormat="1">
      <c r="B467" s="158"/>
      <c r="D467" s="152" t="s">
        <v>160</v>
      </c>
      <c r="E467" s="159" t="s">
        <v>1</v>
      </c>
      <c r="F467" s="160" t="s">
        <v>3955</v>
      </c>
      <c r="H467" s="161">
        <v>5</v>
      </c>
      <c r="I467" s="162"/>
      <c r="L467" s="158"/>
      <c r="M467" s="163"/>
      <c r="T467" s="164"/>
      <c r="AT467" s="159" t="s">
        <v>160</v>
      </c>
      <c r="AU467" s="159" t="s">
        <v>89</v>
      </c>
      <c r="AV467" s="12" t="s">
        <v>89</v>
      </c>
      <c r="AW467" s="12" t="s">
        <v>31</v>
      </c>
      <c r="AX467" s="12" t="s">
        <v>76</v>
      </c>
      <c r="AY467" s="159" t="s">
        <v>156</v>
      </c>
    </row>
    <row r="468" spans="2:65" s="12" customFormat="1">
      <c r="B468" s="158"/>
      <c r="D468" s="152" t="s">
        <v>160</v>
      </c>
      <c r="E468" s="159" t="s">
        <v>1</v>
      </c>
      <c r="F468" s="160" t="s">
        <v>3956</v>
      </c>
      <c r="H468" s="161">
        <v>11</v>
      </c>
      <c r="I468" s="162"/>
      <c r="L468" s="158"/>
      <c r="M468" s="163"/>
      <c r="T468" s="164"/>
      <c r="AT468" s="159" t="s">
        <v>160</v>
      </c>
      <c r="AU468" s="159" t="s">
        <v>89</v>
      </c>
      <c r="AV468" s="12" t="s">
        <v>89</v>
      </c>
      <c r="AW468" s="12" t="s">
        <v>31</v>
      </c>
      <c r="AX468" s="12" t="s">
        <v>76</v>
      </c>
      <c r="AY468" s="159" t="s">
        <v>156</v>
      </c>
    </row>
    <row r="469" spans="2:65" s="11" customFormat="1">
      <c r="B469" s="151"/>
      <c r="D469" s="152" t="s">
        <v>160</v>
      </c>
      <c r="E469" s="153" t="s">
        <v>1</v>
      </c>
      <c r="F469" s="154" t="s">
        <v>3957</v>
      </c>
      <c r="H469" s="153" t="s">
        <v>1</v>
      </c>
      <c r="I469" s="155"/>
      <c r="L469" s="151"/>
      <c r="M469" s="156"/>
      <c r="T469" s="157"/>
      <c r="AT469" s="153" t="s">
        <v>160</v>
      </c>
      <c r="AU469" s="153" t="s">
        <v>89</v>
      </c>
      <c r="AV469" s="11" t="s">
        <v>82</v>
      </c>
      <c r="AW469" s="11" t="s">
        <v>31</v>
      </c>
      <c r="AX469" s="11" t="s">
        <v>76</v>
      </c>
      <c r="AY469" s="153" t="s">
        <v>156</v>
      </c>
    </row>
    <row r="470" spans="2:65" s="15" customFormat="1">
      <c r="B470" s="193"/>
      <c r="D470" s="152" t="s">
        <v>160</v>
      </c>
      <c r="E470" s="194" t="s">
        <v>1</v>
      </c>
      <c r="F470" s="195" t="s">
        <v>278</v>
      </c>
      <c r="H470" s="196">
        <v>16</v>
      </c>
      <c r="I470" s="197"/>
      <c r="L470" s="193"/>
      <c r="M470" s="198"/>
      <c r="T470" s="199"/>
      <c r="AT470" s="194" t="s">
        <v>160</v>
      </c>
      <c r="AU470" s="194" t="s">
        <v>89</v>
      </c>
      <c r="AV470" s="15" t="s">
        <v>163</v>
      </c>
      <c r="AW470" s="15" t="s">
        <v>31</v>
      </c>
      <c r="AX470" s="15" t="s">
        <v>76</v>
      </c>
      <c r="AY470" s="194" t="s">
        <v>156</v>
      </c>
    </row>
    <row r="471" spans="2:65" s="13" customFormat="1">
      <c r="B471" s="165"/>
      <c r="D471" s="152" t="s">
        <v>160</v>
      </c>
      <c r="E471" s="166" t="s">
        <v>1</v>
      </c>
      <c r="F471" s="167" t="s">
        <v>161</v>
      </c>
      <c r="H471" s="168">
        <v>16</v>
      </c>
      <c r="I471" s="169"/>
      <c r="L471" s="165"/>
      <c r="M471" s="170"/>
      <c r="T471" s="171"/>
      <c r="AT471" s="166" t="s">
        <v>160</v>
      </c>
      <c r="AU471" s="166" t="s">
        <v>89</v>
      </c>
      <c r="AV471" s="13" t="s">
        <v>155</v>
      </c>
      <c r="AW471" s="13" t="s">
        <v>31</v>
      </c>
      <c r="AX471" s="13" t="s">
        <v>82</v>
      </c>
      <c r="AY471" s="166" t="s">
        <v>156</v>
      </c>
    </row>
    <row r="472" spans="2:65" s="1" customFormat="1" ht="37.9" customHeight="1">
      <c r="B472" s="136"/>
      <c r="C472" s="180" t="s">
        <v>1016</v>
      </c>
      <c r="D472" s="180" t="s">
        <v>263</v>
      </c>
      <c r="E472" s="181" t="s">
        <v>3966</v>
      </c>
      <c r="F472" s="182" t="s">
        <v>3967</v>
      </c>
      <c r="G472" s="183" t="s">
        <v>333</v>
      </c>
      <c r="H472" s="184">
        <v>1</v>
      </c>
      <c r="I472" s="185"/>
      <c r="J472" s="186">
        <v>0</v>
      </c>
      <c r="K472" s="187"/>
      <c r="L472" s="188"/>
      <c r="M472" s="189" t="s">
        <v>1</v>
      </c>
      <c r="N472" s="190" t="s">
        <v>42</v>
      </c>
      <c r="P472" s="147">
        <f>O472*H472</f>
        <v>0</v>
      </c>
      <c r="Q472" s="147">
        <v>7.5999999999999998E-2</v>
      </c>
      <c r="R472" s="147">
        <f>Q472*H472</f>
        <v>7.5999999999999998E-2</v>
      </c>
      <c r="S472" s="147">
        <v>0</v>
      </c>
      <c r="T472" s="148">
        <f>S472*H472</f>
        <v>0</v>
      </c>
      <c r="AR472" s="149" t="s">
        <v>664</v>
      </c>
      <c r="AT472" s="149" t="s">
        <v>263</v>
      </c>
      <c r="AU472" s="149" t="s">
        <v>89</v>
      </c>
      <c r="AY472" s="17" t="s">
        <v>156</v>
      </c>
      <c r="BE472" s="150">
        <f>IF(N472="základná",J472,0)</f>
        <v>0</v>
      </c>
      <c r="BF472" s="150">
        <f>IF(N472="znížená",J472,0)</f>
        <v>0</v>
      </c>
      <c r="BG472" s="150">
        <f>IF(N472="zákl. prenesená",J472,0)</f>
        <v>0</v>
      </c>
      <c r="BH472" s="150">
        <f>IF(N472="zníž. prenesená",J472,0)</f>
        <v>0</v>
      </c>
      <c r="BI472" s="150">
        <f>IF(N472="nulová",J472,0)</f>
        <v>0</v>
      </c>
      <c r="BJ472" s="17" t="s">
        <v>89</v>
      </c>
      <c r="BK472" s="150">
        <f>ROUND(I472*H472,2)</f>
        <v>0</v>
      </c>
      <c r="BL472" s="17" t="s">
        <v>403</v>
      </c>
      <c r="BM472" s="149" t="s">
        <v>3968</v>
      </c>
    </row>
    <row r="473" spans="2:65" s="11" customFormat="1">
      <c r="B473" s="151"/>
      <c r="D473" s="152" t="s">
        <v>160</v>
      </c>
      <c r="E473" s="153" t="s">
        <v>1</v>
      </c>
      <c r="F473" s="154" t="s">
        <v>3969</v>
      </c>
      <c r="H473" s="153" t="s">
        <v>1</v>
      </c>
      <c r="I473" s="155"/>
      <c r="L473" s="151"/>
      <c r="M473" s="156"/>
      <c r="T473" s="157"/>
      <c r="AT473" s="153" t="s">
        <v>160</v>
      </c>
      <c r="AU473" s="153" t="s">
        <v>89</v>
      </c>
      <c r="AV473" s="11" t="s">
        <v>82</v>
      </c>
      <c r="AW473" s="11" t="s">
        <v>31</v>
      </c>
      <c r="AX473" s="11" t="s">
        <v>76</v>
      </c>
      <c r="AY473" s="153" t="s">
        <v>156</v>
      </c>
    </row>
    <row r="474" spans="2:65" s="12" customFormat="1">
      <c r="B474" s="158"/>
      <c r="D474" s="152" t="s">
        <v>160</v>
      </c>
      <c r="E474" s="159" t="s">
        <v>1</v>
      </c>
      <c r="F474" s="160" t="s">
        <v>3959</v>
      </c>
      <c r="H474" s="161">
        <v>1</v>
      </c>
      <c r="I474" s="162"/>
      <c r="L474" s="158"/>
      <c r="M474" s="163"/>
      <c r="T474" s="164"/>
      <c r="AT474" s="159" t="s">
        <v>160</v>
      </c>
      <c r="AU474" s="159" t="s">
        <v>89</v>
      </c>
      <c r="AV474" s="12" t="s">
        <v>89</v>
      </c>
      <c r="AW474" s="12" t="s">
        <v>31</v>
      </c>
      <c r="AX474" s="12" t="s">
        <v>76</v>
      </c>
      <c r="AY474" s="159" t="s">
        <v>156</v>
      </c>
    </row>
    <row r="475" spans="2:65" s="12" customFormat="1">
      <c r="B475" s="158"/>
      <c r="D475" s="152" t="s">
        <v>160</v>
      </c>
      <c r="E475" s="159" t="s">
        <v>1</v>
      </c>
      <c r="F475" s="160" t="s">
        <v>3805</v>
      </c>
      <c r="H475" s="161">
        <v>0</v>
      </c>
      <c r="I475" s="162"/>
      <c r="L475" s="158"/>
      <c r="M475" s="163"/>
      <c r="T475" s="164"/>
      <c r="AT475" s="159" t="s">
        <v>160</v>
      </c>
      <c r="AU475" s="159" t="s">
        <v>89</v>
      </c>
      <c r="AV475" s="12" t="s">
        <v>89</v>
      </c>
      <c r="AW475" s="12" t="s">
        <v>31</v>
      </c>
      <c r="AX475" s="12" t="s">
        <v>76</v>
      </c>
      <c r="AY475" s="159" t="s">
        <v>156</v>
      </c>
    </row>
    <row r="476" spans="2:65" s="11" customFormat="1">
      <c r="B476" s="151"/>
      <c r="D476" s="152" t="s">
        <v>160</v>
      </c>
      <c r="E476" s="153" t="s">
        <v>1</v>
      </c>
      <c r="F476" s="154" t="s">
        <v>3970</v>
      </c>
      <c r="H476" s="153" t="s">
        <v>1</v>
      </c>
      <c r="I476" s="155"/>
      <c r="L476" s="151"/>
      <c r="M476" s="156"/>
      <c r="T476" s="157"/>
      <c r="AT476" s="153" t="s">
        <v>160</v>
      </c>
      <c r="AU476" s="153" t="s">
        <v>89</v>
      </c>
      <c r="AV476" s="11" t="s">
        <v>82</v>
      </c>
      <c r="AW476" s="11" t="s">
        <v>31</v>
      </c>
      <c r="AX476" s="11" t="s">
        <v>76</v>
      </c>
      <c r="AY476" s="153" t="s">
        <v>156</v>
      </c>
    </row>
    <row r="477" spans="2:65" s="13" customFormat="1">
      <c r="B477" s="165"/>
      <c r="D477" s="152" t="s">
        <v>160</v>
      </c>
      <c r="E477" s="166" t="s">
        <v>1</v>
      </c>
      <c r="F477" s="167" t="s">
        <v>161</v>
      </c>
      <c r="H477" s="168">
        <v>1</v>
      </c>
      <c r="I477" s="169"/>
      <c r="L477" s="165"/>
      <c r="M477" s="170"/>
      <c r="T477" s="171"/>
      <c r="AT477" s="166" t="s">
        <v>160</v>
      </c>
      <c r="AU477" s="166" t="s">
        <v>89</v>
      </c>
      <c r="AV477" s="13" t="s">
        <v>155</v>
      </c>
      <c r="AW477" s="13" t="s">
        <v>31</v>
      </c>
      <c r="AX477" s="13" t="s">
        <v>82</v>
      </c>
      <c r="AY477" s="166" t="s">
        <v>156</v>
      </c>
    </row>
    <row r="478" spans="2:65" s="1" customFormat="1" ht="24.2" customHeight="1">
      <c r="B478" s="136"/>
      <c r="C478" s="137" t="s">
        <v>1023</v>
      </c>
      <c r="D478" s="137" t="s">
        <v>157</v>
      </c>
      <c r="E478" s="138" t="s">
        <v>3971</v>
      </c>
      <c r="F478" s="139" t="s">
        <v>3972</v>
      </c>
      <c r="G478" s="140" t="s">
        <v>333</v>
      </c>
      <c r="H478" s="141">
        <v>9</v>
      </c>
      <c r="I478" s="142"/>
      <c r="J478" s="143">
        <v>0</v>
      </c>
      <c r="K478" s="144"/>
      <c r="L478" s="32"/>
      <c r="M478" s="145" t="s">
        <v>1</v>
      </c>
      <c r="N478" s="146" t="s">
        <v>42</v>
      </c>
      <c r="P478" s="147">
        <f>O478*H478</f>
        <v>0</v>
      </c>
      <c r="Q478" s="147">
        <v>1.1999999999999999E-3</v>
      </c>
      <c r="R478" s="147">
        <f>Q478*H478</f>
        <v>1.0799999999999999E-2</v>
      </c>
      <c r="S478" s="147">
        <v>0</v>
      </c>
      <c r="T478" s="148">
        <f>S478*H478</f>
        <v>0</v>
      </c>
      <c r="AR478" s="149" t="s">
        <v>403</v>
      </c>
      <c r="AT478" s="149" t="s">
        <v>157</v>
      </c>
      <c r="AU478" s="149" t="s">
        <v>89</v>
      </c>
      <c r="AY478" s="17" t="s">
        <v>156</v>
      </c>
      <c r="BE478" s="150">
        <f>IF(N478="základná",J478,0)</f>
        <v>0</v>
      </c>
      <c r="BF478" s="150">
        <f>IF(N478="znížená",J478,0)</f>
        <v>0</v>
      </c>
      <c r="BG478" s="150">
        <f>IF(N478="zákl. prenesená",J478,0)</f>
        <v>0</v>
      </c>
      <c r="BH478" s="150">
        <f>IF(N478="zníž. prenesená",J478,0)</f>
        <v>0</v>
      </c>
      <c r="BI478" s="150">
        <f>IF(N478="nulová",J478,0)</f>
        <v>0</v>
      </c>
      <c r="BJ478" s="17" t="s">
        <v>89</v>
      </c>
      <c r="BK478" s="150">
        <f>ROUND(I478*H478,2)</f>
        <v>0</v>
      </c>
      <c r="BL478" s="17" t="s">
        <v>403</v>
      </c>
      <c r="BM478" s="149" t="s">
        <v>3973</v>
      </c>
    </row>
    <row r="479" spans="2:65" s="11" customFormat="1">
      <c r="B479" s="151"/>
      <c r="D479" s="152" t="s">
        <v>160</v>
      </c>
      <c r="E479" s="153" t="s">
        <v>1</v>
      </c>
      <c r="F479" s="154" t="s">
        <v>3778</v>
      </c>
      <c r="H479" s="153" t="s">
        <v>1</v>
      </c>
      <c r="I479" s="155"/>
      <c r="L479" s="151"/>
      <c r="M479" s="156"/>
      <c r="T479" s="157"/>
      <c r="AT479" s="153" t="s">
        <v>160</v>
      </c>
      <c r="AU479" s="153" t="s">
        <v>89</v>
      </c>
      <c r="AV479" s="11" t="s">
        <v>82</v>
      </c>
      <c r="AW479" s="11" t="s">
        <v>31</v>
      </c>
      <c r="AX479" s="11" t="s">
        <v>76</v>
      </c>
      <c r="AY479" s="153" t="s">
        <v>156</v>
      </c>
    </row>
    <row r="480" spans="2:65" s="12" customFormat="1">
      <c r="B480" s="158"/>
      <c r="D480" s="152" t="s">
        <v>160</v>
      </c>
      <c r="E480" s="159" t="s">
        <v>1</v>
      </c>
      <c r="F480" s="160" t="s">
        <v>3974</v>
      </c>
      <c r="H480" s="161">
        <v>1</v>
      </c>
      <c r="I480" s="162"/>
      <c r="L480" s="158"/>
      <c r="M480" s="163"/>
      <c r="T480" s="164"/>
      <c r="AT480" s="159" t="s">
        <v>160</v>
      </c>
      <c r="AU480" s="159" t="s">
        <v>89</v>
      </c>
      <c r="AV480" s="12" t="s">
        <v>89</v>
      </c>
      <c r="AW480" s="12" t="s">
        <v>31</v>
      </c>
      <c r="AX480" s="12" t="s">
        <v>76</v>
      </c>
      <c r="AY480" s="159" t="s">
        <v>156</v>
      </c>
    </row>
    <row r="481" spans="2:51" s="12" customFormat="1">
      <c r="B481" s="158"/>
      <c r="D481" s="152" t="s">
        <v>160</v>
      </c>
      <c r="E481" s="159" t="s">
        <v>1</v>
      </c>
      <c r="F481" s="160" t="s">
        <v>3975</v>
      </c>
      <c r="H481" s="161">
        <v>0</v>
      </c>
      <c r="I481" s="162"/>
      <c r="L481" s="158"/>
      <c r="M481" s="163"/>
      <c r="T481" s="164"/>
      <c r="AT481" s="159" t="s">
        <v>160</v>
      </c>
      <c r="AU481" s="159" t="s">
        <v>89</v>
      </c>
      <c r="AV481" s="12" t="s">
        <v>89</v>
      </c>
      <c r="AW481" s="12" t="s">
        <v>31</v>
      </c>
      <c r="AX481" s="12" t="s">
        <v>76</v>
      </c>
      <c r="AY481" s="159" t="s">
        <v>156</v>
      </c>
    </row>
    <row r="482" spans="2:51" s="11" customFormat="1">
      <c r="B482" s="151"/>
      <c r="D482" s="152" t="s">
        <v>160</v>
      </c>
      <c r="E482" s="153" t="s">
        <v>1</v>
      </c>
      <c r="F482" s="154" t="s">
        <v>3957</v>
      </c>
      <c r="H482" s="153" t="s">
        <v>1</v>
      </c>
      <c r="I482" s="155"/>
      <c r="L482" s="151"/>
      <c r="M482" s="156"/>
      <c r="T482" s="157"/>
      <c r="AT482" s="153" t="s">
        <v>160</v>
      </c>
      <c r="AU482" s="153" t="s">
        <v>89</v>
      </c>
      <c r="AV482" s="11" t="s">
        <v>82</v>
      </c>
      <c r="AW482" s="11" t="s">
        <v>31</v>
      </c>
      <c r="AX482" s="11" t="s">
        <v>76</v>
      </c>
      <c r="AY482" s="153" t="s">
        <v>156</v>
      </c>
    </row>
    <row r="483" spans="2:51" s="15" customFormat="1">
      <c r="B483" s="193"/>
      <c r="D483" s="152" t="s">
        <v>160</v>
      </c>
      <c r="E483" s="194" t="s">
        <v>1</v>
      </c>
      <c r="F483" s="195" t="s">
        <v>278</v>
      </c>
      <c r="H483" s="196">
        <v>1</v>
      </c>
      <c r="I483" s="197"/>
      <c r="L483" s="193"/>
      <c r="M483" s="198"/>
      <c r="T483" s="199"/>
      <c r="AT483" s="194" t="s">
        <v>160</v>
      </c>
      <c r="AU483" s="194" t="s">
        <v>89</v>
      </c>
      <c r="AV483" s="15" t="s">
        <v>163</v>
      </c>
      <c r="AW483" s="15" t="s">
        <v>31</v>
      </c>
      <c r="AX483" s="15" t="s">
        <v>76</v>
      </c>
      <c r="AY483" s="194" t="s">
        <v>156</v>
      </c>
    </row>
    <row r="484" spans="2:51" s="11" customFormat="1">
      <c r="B484" s="151"/>
      <c r="D484" s="152" t="s">
        <v>160</v>
      </c>
      <c r="E484" s="153" t="s">
        <v>1</v>
      </c>
      <c r="F484" s="154" t="s">
        <v>3779</v>
      </c>
      <c r="H484" s="153" t="s">
        <v>1</v>
      </c>
      <c r="I484" s="155"/>
      <c r="L484" s="151"/>
      <c r="M484" s="156"/>
      <c r="T484" s="157"/>
      <c r="AT484" s="153" t="s">
        <v>160</v>
      </c>
      <c r="AU484" s="153" t="s">
        <v>89</v>
      </c>
      <c r="AV484" s="11" t="s">
        <v>82</v>
      </c>
      <c r="AW484" s="11" t="s">
        <v>31</v>
      </c>
      <c r="AX484" s="11" t="s">
        <v>76</v>
      </c>
      <c r="AY484" s="153" t="s">
        <v>156</v>
      </c>
    </row>
    <row r="485" spans="2:51" s="12" customFormat="1">
      <c r="B485" s="158"/>
      <c r="D485" s="152" t="s">
        <v>160</v>
      </c>
      <c r="E485" s="159" t="s">
        <v>1</v>
      </c>
      <c r="F485" s="160" t="s">
        <v>3842</v>
      </c>
      <c r="H485" s="161">
        <v>2</v>
      </c>
      <c r="I485" s="162"/>
      <c r="L485" s="158"/>
      <c r="M485" s="163"/>
      <c r="T485" s="164"/>
      <c r="AT485" s="159" t="s">
        <v>160</v>
      </c>
      <c r="AU485" s="159" t="s">
        <v>89</v>
      </c>
      <c r="AV485" s="12" t="s">
        <v>89</v>
      </c>
      <c r="AW485" s="12" t="s">
        <v>31</v>
      </c>
      <c r="AX485" s="12" t="s">
        <v>76</v>
      </c>
      <c r="AY485" s="159" t="s">
        <v>156</v>
      </c>
    </row>
    <row r="486" spans="2:51" s="12" customFormat="1">
      <c r="B486" s="158"/>
      <c r="D486" s="152" t="s">
        <v>160</v>
      </c>
      <c r="E486" s="159" t="s">
        <v>1</v>
      </c>
      <c r="F486" s="160" t="s">
        <v>3772</v>
      </c>
      <c r="H486" s="161">
        <v>2</v>
      </c>
      <c r="I486" s="162"/>
      <c r="L486" s="158"/>
      <c r="M486" s="163"/>
      <c r="T486" s="164"/>
      <c r="AT486" s="159" t="s">
        <v>160</v>
      </c>
      <c r="AU486" s="159" t="s">
        <v>89</v>
      </c>
      <c r="AV486" s="12" t="s">
        <v>89</v>
      </c>
      <c r="AW486" s="12" t="s">
        <v>31</v>
      </c>
      <c r="AX486" s="12" t="s">
        <v>76</v>
      </c>
      <c r="AY486" s="159" t="s">
        <v>156</v>
      </c>
    </row>
    <row r="487" spans="2:51" s="11" customFormat="1">
      <c r="B487" s="151"/>
      <c r="D487" s="152" t="s">
        <v>160</v>
      </c>
      <c r="E487" s="153" t="s">
        <v>1</v>
      </c>
      <c r="F487" s="154" t="s">
        <v>3970</v>
      </c>
      <c r="H487" s="153" t="s">
        <v>1</v>
      </c>
      <c r="I487" s="155"/>
      <c r="L487" s="151"/>
      <c r="M487" s="156"/>
      <c r="T487" s="157"/>
      <c r="AT487" s="153" t="s">
        <v>160</v>
      </c>
      <c r="AU487" s="153" t="s">
        <v>89</v>
      </c>
      <c r="AV487" s="11" t="s">
        <v>82</v>
      </c>
      <c r="AW487" s="11" t="s">
        <v>31</v>
      </c>
      <c r="AX487" s="11" t="s">
        <v>76</v>
      </c>
      <c r="AY487" s="153" t="s">
        <v>156</v>
      </c>
    </row>
    <row r="488" spans="2:51" s="15" customFormat="1">
      <c r="B488" s="193"/>
      <c r="D488" s="152" t="s">
        <v>160</v>
      </c>
      <c r="E488" s="194" t="s">
        <v>1</v>
      </c>
      <c r="F488" s="195" t="s">
        <v>278</v>
      </c>
      <c r="H488" s="196">
        <v>4</v>
      </c>
      <c r="I488" s="197"/>
      <c r="L488" s="193"/>
      <c r="M488" s="198"/>
      <c r="T488" s="199"/>
      <c r="AT488" s="194" t="s">
        <v>160</v>
      </c>
      <c r="AU488" s="194" t="s">
        <v>89</v>
      </c>
      <c r="AV488" s="15" t="s">
        <v>163</v>
      </c>
      <c r="AW488" s="15" t="s">
        <v>31</v>
      </c>
      <c r="AX488" s="15" t="s">
        <v>76</v>
      </c>
      <c r="AY488" s="194" t="s">
        <v>156</v>
      </c>
    </row>
    <row r="489" spans="2:51" s="11" customFormat="1">
      <c r="B489" s="151"/>
      <c r="D489" s="152" t="s">
        <v>160</v>
      </c>
      <c r="E489" s="153" t="s">
        <v>1</v>
      </c>
      <c r="F489" s="154" t="s">
        <v>3781</v>
      </c>
      <c r="H489" s="153" t="s">
        <v>1</v>
      </c>
      <c r="I489" s="155"/>
      <c r="L489" s="151"/>
      <c r="M489" s="156"/>
      <c r="T489" s="157"/>
      <c r="AT489" s="153" t="s">
        <v>160</v>
      </c>
      <c r="AU489" s="153" t="s">
        <v>89</v>
      </c>
      <c r="AV489" s="11" t="s">
        <v>82</v>
      </c>
      <c r="AW489" s="11" t="s">
        <v>31</v>
      </c>
      <c r="AX489" s="11" t="s">
        <v>76</v>
      </c>
      <c r="AY489" s="153" t="s">
        <v>156</v>
      </c>
    </row>
    <row r="490" spans="2:51" s="12" customFormat="1">
      <c r="B490" s="158"/>
      <c r="D490" s="152" t="s">
        <v>160</v>
      </c>
      <c r="E490" s="159" t="s">
        <v>1</v>
      </c>
      <c r="F490" s="160" t="s">
        <v>3976</v>
      </c>
      <c r="H490" s="161">
        <v>1</v>
      </c>
      <c r="I490" s="162"/>
      <c r="L490" s="158"/>
      <c r="M490" s="163"/>
      <c r="T490" s="164"/>
      <c r="AT490" s="159" t="s">
        <v>160</v>
      </c>
      <c r="AU490" s="159" t="s">
        <v>89</v>
      </c>
      <c r="AV490" s="12" t="s">
        <v>89</v>
      </c>
      <c r="AW490" s="12" t="s">
        <v>31</v>
      </c>
      <c r="AX490" s="12" t="s">
        <v>76</v>
      </c>
      <c r="AY490" s="159" t="s">
        <v>156</v>
      </c>
    </row>
    <row r="491" spans="2:51" s="12" customFormat="1">
      <c r="B491" s="158"/>
      <c r="D491" s="152" t="s">
        <v>160</v>
      </c>
      <c r="E491" s="159" t="s">
        <v>1</v>
      </c>
      <c r="F491" s="160" t="s">
        <v>3805</v>
      </c>
      <c r="H491" s="161">
        <v>0</v>
      </c>
      <c r="I491" s="162"/>
      <c r="L491" s="158"/>
      <c r="M491" s="163"/>
      <c r="T491" s="164"/>
      <c r="AT491" s="159" t="s">
        <v>160</v>
      </c>
      <c r="AU491" s="159" t="s">
        <v>89</v>
      </c>
      <c r="AV491" s="12" t="s">
        <v>89</v>
      </c>
      <c r="AW491" s="12" t="s">
        <v>31</v>
      </c>
      <c r="AX491" s="12" t="s">
        <v>76</v>
      </c>
      <c r="AY491" s="159" t="s">
        <v>156</v>
      </c>
    </row>
    <row r="492" spans="2:51" s="11" customFormat="1">
      <c r="B492" s="151"/>
      <c r="D492" s="152" t="s">
        <v>160</v>
      </c>
      <c r="E492" s="153" t="s">
        <v>1</v>
      </c>
      <c r="F492" s="154" t="s">
        <v>3970</v>
      </c>
      <c r="H492" s="153" t="s">
        <v>1</v>
      </c>
      <c r="I492" s="155"/>
      <c r="L492" s="151"/>
      <c r="M492" s="156"/>
      <c r="T492" s="157"/>
      <c r="AT492" s="153" t="s">
        <v>160</v>
      </c>
      <c r="AU492" s="153" t="s">
        <v>89</v>
      </c>
      <c r="AV492" s="11" t="s">
        <v>82</v>
      </c>
      <c r="AW492" s="11" t="s">
        <v>31</v>
      </c>
      <c r="AX492" s="11" t="s">
        <v>76</v>
      </c>
      <c r="AY492" s="153" t="s">
        <v>156</v>
      </c>
    </row>
    <row r="493" spans="2:51" s="15" customFormat="1">
      <c r="B493" s="193"/>
      <c r="D493" s="152" t="s">
        <v>160</v>
      </c>
      <c r="E493" s="194" t="s">
        <v>1</v>
      </c>
      <c r="F493" s="195" t="s">
        <v>278</v>
      </c>
      <c r="H493" s="196">
        <v>1</v>
      </c>
      <c r="I493" s="197"/>
      <c r="L493" s="193"/>
      <c r="M493" s="198"/>
      <c r="T493" s="199"/>
      <c r="AT493" s="194" t="s">
        <v>160</v>
      </c>
      <c r="AU493" s="194" t="s">
        <v>89</v>
      </c>
      <c r="AV493" s="15" t="s">
        <v>163</v>
      </c>
      <c r="AW493" s="15" t="s">
        <v>31</v>
      </c>
      <c r="AX493" s="15" t="s">
        <v>76</v>
      </c>
      <c r="AY493" s="194" t="s">
        <v>156</v>
      </c>
    </row>
    <row r="494" spans="2:51" s="11" customFormat="1">
      <c r="B494" s="151"/>
      <c r="D494" s="152" t="s">
        <v>160</v>
      </c>
      <c r="E494" s="153" t="s">
        <v>1</v>
      </c>
      <c r="F494" s="154" t="s">
        <v>3977</v>
      </c>
      <c r="H494" s="153" t="s">
        <v>1</v>
      </c>
      <c r="I494" s="155"/>
      <c r="L494" s="151"/>
      <c r="M494" s="156"/>
      <c r="T494" s="157"/>
      <c r="AT494" s="153" t="s">
        <v>160</v>
      </c>
      <c r="AU494" s="153" t="s">
        <v>89</v>
      </c>
      <c r="AV494" s="11" t="s">
        <v>82</v>
      </c>
      <c r="AW494" s="11" t="s">
        <v>31</v>
      </c>
      <c r="AX494" s="11" t="s">
        <v>76</v>
      </c>
      <c r="AY494" s="153" t="s">
        <v>156</v>
      </c>
    </row>
    <row r="495" spans="2:51" s="12" customFormat="1">
      <c r="B495" s="158"/>
      <c r="D495" s="152" t="s">
        <v>160</v>
      </c>
      <c r="E495" s="159" t="s">
        <v>1</v>
      </c>
      <c r="F495" s="160" t="s">
        <v>3959</v>
      </c>
      <c r="H495" s="161">
        <v>1</v>
      </c>
      <c r="I495" s="162"/>
      <c r="L495" s="158"/>
      <c r="M495" s="163"/>
      <c r="T495" s="164"/>
      <c r="AT495" s="159" t="s">
        <v>160</v>
      </c>
      <c r="AU495" s="159" t="s">
        <v>89</v>
      </c>
      <c r="AV495" s="12" t="s">
        <v>89</v>
      </c>
      <c r="AW495" s="12" t="s">
        <v>31</v>
      </c>
      <c r="AX495" s="12" t="s">
        <v>76</v>
      </c>
      <c r="AY495" s="159" t="s">
        <v>156</v>
      </c>
    </row>
    <row r="496" spans="2:51" s="12" customFormat="1">
      <c r="B496" s="158"/>
      <c r="D496" s="152" t="s">
        <v>160</v>
      </c>
      <c r="E496" s="159" t="s">
        <v>1</v>
      </c>
      <c r="F496" s="160" t="s">
        <v>3978</v>
      </c>
      <c r="H496" s="161">
        <v>0</v>
      </c>
      <c r="I496" s="162"/>
      <c r="L496" s="158"/>
      <c r="M496" s="163"/>
      <c r="T496" s="164"/>
      <c r="AT496" s="159" t="s">
        <v>160</v>
      </c>
      <c r="AU496" s="159" t="s">
        <v>89</v>
      </c>
      <c r="AV496" s="12" t="s">
        <v>89</v>
      </c>
      <c r="AW496" s="12" t="s">
        <v>31</v>
      </c>
      <c r="AX496" s="12" t="s">
        <v>76</v>
      </c>
      <c r="AY496" s="159" t="s">
        <v>156</v>
      </c>
    </row>
    <row r="497" spans="2:65" s="11" customFormat="1">
      <c r="B497" s="151"/>
      <c r="D497" s="152" t="s">
        <v>160</v>
      </c>
      <c r="E497" s="153" t="s">
        <v>1</v>
      </c>
      <c r="F497" s="154" t="s">
        <v>3970</v>
      </c>
      <c r="H497" s="153" t="s">
        <v>1</v>
      </c>
      <c r="I497" s="155"/>
      <c r="L497" s="151"/>
      <c r="M497" s="156"/>
      <c r="T497" s="157"/>
      <c r="AT497" s="153" t="s">
        <v>160</v>
      </c>
      <c r="AU497" s="153" t="s">
        <v>89</v>
      </c>
      <c r="AV497" s="11" t="s">
        <v>82</v>
      </c>
      <c r="AW497" s="11" t="s">
        <v>31</v>
      </c>
      <c r="AX497" s="11" t="s">
        <v>76</v>
      </c>
      <c r="AY497" s="153" t="s">
        <v>156</v>
      </c>
    </row>
    <row r="498" spans="2:65" s="15" customFormat="1">
      <c r="B498" s="193"/>
      <c r="D498" s="152" t="s">
        <v>160</v>
      </c>
      <c r="E498" s="194" t="s">
        <v>1</v>
      </c>
      <c r="F498" s="195" t="s">
        <v>278</v>
      </c>
      <c r="H498" s="196">
        <v>1</v>
      </c>
      <c r="I498" s="197"/>
      <c r="L498" s="193"/>
      <c r="M498" s="198"/>
      <c r="T498" s="199"/>
      <c r="AT498" s="194" t="s">
        <v>160</v>
      </c>
      <c r="AU498" s="194" t="s">
        <v>89</v>
      </c>
      <c r="AV498" s="15" t="s">
        <v>163</v>
      </c>
      <c r="AW498" s="15" t="s">
        <v>31</v>
      </c>
      <c r="AX498" s="15" t="s">
        <v>76</v>
      </c>
      <c r="AY498" s="194" t="s">
        <v>156</v>
      </c>
    </row>
    <row r="499" spans="2:65" s="11" customFormat="1">
      <c r="B499" s="151"/>
      <c r="D499" s="152" t="s">
        <v>160</v>
      </c>
      <c r="E499" s="153" t="s">
        <v>1</v>
      </c>
      <c r="F499" s="154" t="s">
        <v>3979</v>
      </c>
      <c r="H499" s="153" t="s">
        <v>1</v>
      </c>
      <c r="I499" s="155"/>
      <c r="L499" s="151"/>
      <c r="M499" s="156"/>
      <c r="T499" s="157"/>
      <c r="AT499" s="153" t="s">
        <v>160</v>
      </c>
      <c r="AU499" s="153" t="s">
        <v>89</v>
      </c>
      <c r="AV499" s="11" t="s">
        <v>82</v>
      </c>
      <c r="AW499" s="11" t="s">
        <v>31</v>
      </c>
      <c r="AX499" s="11" t="s">
        <v>76</v>
      </c>
      <c r="AY499" s="153" t="s">
        <v>156</v>
      </c>
    </row>
    <row r="500" spans="2:65" s="12" customFormat="1">
      <c r="B500" s="158"/>
      <c r="D500" s="152" t="s">
        <v>160</v>
      </c>
      <c r="E500" s="159" t="s">
        <v>1</v>
      </c>
      <c r="F500" s="160" t="s">
        <v>3959</v>
      </c>
      <c r="H500" s="161">
        <v>1</v>
      </c>
      <c r="I500" s="162"/>
      <c r="L500" s="158"/>
      <c r="M500" s="163"/>
      <c r="T500" s="164"/>
      <c r="AT500" s="159" t="s">
        <v>160</v>
      </c>
      <c r="AU500" s="159" t="s">
        <v>89</v>
      </c>
      <c r="AV500" s="12" t="s">
        <v>89</v>
      </c>
      <c r="AW500" s="12" t="s">
        <v>31</v>
      </c>
      <c r="AX500" s="12" t="s">
        <v>76</v>
      </c>
      <c r="AY500" s="159" t="s">
        <v>156</v>
      </c>
    </row>
    <row r="501" spans="2:65" s="12" customFormat="1">
      <c r="B501" s="158"/>
      <c r="D501" s="152" t="s">
        <v>160</v>
      </c>
      <c r="E501" s="159" t="s">
        <v>1</v>
      </c>
      <c r="F501" s="160" t="s">
        <v>3805</v>
      </c>
      <c r="H501" s="161">
        <v>0</v>
      </c>
      <c r="I501" s="162"/>
      <c r="L501" s="158"/>
      <c r="M501" s="163"/>
      <c r="T501" s="164"/>
      <c r="AT501" s="159" t="s">
        <v>160</v>
      </c>
      <c r="AU501" s="159" t="s">
        <v>89</v>
      </c>
      <c r="AV501" s="12" t="s">
        <v>89</v>
      </c>
      <c r="AW501" s="12" t="s">
        <v>31</v>
      </c>
      <c r="AX501" s="12" t="s">
        <v>76</v>
      </c>
      <c r="AY501" s="159" t="s">
        <v>156</v>
      </c>
    </row>
    <row r="502" spans="2:65" s="15" customFormat="1">
      <c r="B502" s="193"/>
      <c r="D502" s="152" t="s">
        <v>160</v>
      </c>
      <c r="E502" s="194" t="s">
        <v>1</v>
      </c>
      <c r="F502" s="195" t="s">
        <v>278</v>
      </c>
      <c r="H502" s="196">
        <v>1</v>
      </c>
      <c r="I502" s="197"/>
      <c r="L502" s="193"/>
      <c r="M502" s="198"/>
      <c r="T502" s="199"/>
      <c r="AT502" s="194" t="s">
        <v>160</v>
      </c>
      <c r="AU502" s="194" t="s">
        <v>89</v>
      </c>
      <c r="AV502" s="15" t="s">
        <v>163</v>
      </c>
      <c r="AW502" s="15" t="s">
        <v>31</v>
      </c>
      <c r="AX502" s="15" t="s">
        <v>76</v>
      </c>
      <c r="AY502" s="194" t="s">
        <v>156</v>
      </c>
    </row>
    <row r="503" spans="2:65" s="11" customFormat="1">
      <c r="B503" s="151"/>
      <c r="D503" s="152" t="s">
        <v>160</v>
      </c>
      <c r="E503" s="153" t="s">
        <v>1</v>
      </c>
      <c r="F503" s="154" t="s">
        <v>3980</v>
      </c>
      <c r="H503" s="153" t="s">
        <v>1</v>
      </c>
      <c r="I503" s="155"/>
      <c r="L503" s="151"/>
      <c r="M503" s="156"/>
      <c r="T503" s="157"/>
      <c r="AT503" s="153" t="s">
        <v>160</v>
      </c>
      <c r="AU503" s="153" t="s">
        <v>89</v>
      </c>
      <c r="AV503" s="11" t="s">
        <v>82</v>
      </c>
      <c r="AW503" s="11" t="s">
        <v>31</v>
      </c>
      <c r="AX503" s="11" t="s">
        <v>76</v>
      </c>
      <c r="AY503" s="153" t="s">
        <v>156</v>
      </c>
    </row>
    <row r="504" spans="2:65" s="12" customFormat="1">
      <c r="B504" s="158"/>
      <c r="D504" s="152" t="s">
        <v>160</v>
      </c>
      <c r="E504" s="159" t="s">
        <v>1</v>
      </c>
      <c r="F504" s="160" t="s">
        <v>3959</v>
      </c>
      <c r="H504" s="161">
        <v>1</v>
      </c>
      <c r="I504" s="162"/>
      <c r="L504" s="158"/>
      <c r="M504" s="163"/>
      <c r="T504" s="164"/>
      <c r="AT504" s="159" t="s">
        <v>160</v>
      </c>
      <c r="AU504" s="159" t="s">
        <v>89</v>
      </c>
      <c r="AV504" s="12" t="s">
        <v>89</v>
      </c>
      <c r="AW504" s="12" t="s">
        <v>31</v>
      </c>
      <c r="AX504" s="12" t="s">
        <v>76</v>
      </c>
      <c r="AY504" s="159" t="s">
        <v>156</v>
      </c>
    </row>
    <row r="505" spans="2:65" s="12" customFormat="1">
      <c r="B505" s="158"/>
      <c r="D505" s="152" t="s">
        <v>160</v>
      </c>
      <c r="E505" s="159" t="s">
        <v>1</v>
      </c>
      <c r="F505" s="160" t="s">
        <v>3805</v>
      </c>
      <c r="H505" s="161">
        <v>0</v>
      </c>
      <c r="I505" s="162"/>
      <c r="L505" s="158"/>
      <c r="M505" s="163"/>
      <c r="T505" s="164"/>
      <c r="AT505" s="159" t="s">
        <v>160</v>
      </c>
      <c r="AU505" s="159" t="s">
        <v>89</v>
      </c>
      <c r="AV505" s="12" t="s">
        <v>89</v>
      </c>
      <c r="AW505" s="12" t="s">
        <v>31</v>
      </c>
      <c r="AX505" s="12" t="s">
        <v>76</v>
      </c>
      <c r="AY505" s="159" t="s">
        <v>156</v>
      </c>
    </row>
    <row r="506" spans="2:65" s="15" customFormat="1">
      <c r="B506" s="193"/>
      <c r="D506" s="152" t="s">
        <v>160</v>
      </c>
      <c r="E506" s="194" t="s">
        <v>1</v>
      </c>
      <c r="F506" s="195" t="s">
        <v>278</v>
      </c>
      <c r="H506" s="196">
        <v>1</v>
      </c>
      <c r="I506" s="197"/>
      <c r="L506" s="193"/>
      <c r="M506" s="198"/>
      <c r="T506" s="199"/>
      <c r="AT506" s="194" t="s">
        <v>160</v>
      </c>
      <c r="AU506" s="194" t="s">
        <v>89</v>
      </c>
      <c r="AV506" s="15" t="s">
        <v>163</v>
      </c>
      <c r="AW506" s="15" t="s">
        <v>31</v>
      </c>
      <c r="AX506" s="15" t="s">
        <v>76</v>
      </c>
      <c r="AY506" s="194" t="s">
        <v>156</v>
      </c>
    </row>
    <row r="507" spans="2:65" s="13" customFormat="1">
      <c r="B507" s="165"/>
      <c r="D507" s="152" t="s">
        <v>160</v>
      </c>
      <c r="E507" s="166" t="s">
        <v>1</v>
      </c>
      <c r="F507" s="167" t="s">
        <v>161</v>
      </c>
      <c r="H507" s="168">
        <v>9</v>
      </c>
      <c r="I507" s="169"/>
      <c r="L507" s="165"/>
      <c r="M507" s="170"/>
      <c r="T507" s="171"/>
      <c r="AT507" s="166" t="s">
        <v>160</v>
      </c>
      <c r="AU507" s="166" t="s">
        <v>89</v>
      </c>
      <c r="AV507" s="13" t="s">
        <v>155</v>
      </c>
      <c r="AW507" s="13" t="s">
        <v>31</v>
      </c>
      <c r="AX507" s="13" t="s">
        <v>82</v>
      </c>
      <c r="AY507" s="166" t="s">
        <v>156</v>
      </c>
    </row>
    <row r="508" spans="2:65" s="1" customFormat="1" ht="49.15" customHeight="1">
      <c r="B508" s="136"/>
      <c r="C508" s="180" t="s">
        <v>166</v>
      </c>
      <c r="D508" s="180" t="s">
        <v>263</v>
      </c>
      <c r="E508" s="181" t="s">
        <v>3981</v>
      </c>
      <c r="F508" s="182" t="s">
        <v>3982</v>
      </c>
      <c r="G508" s="183" t="s">
        <v>333</v>
      </c>
      <c r="H508" s="184">
        <v>1</v>
      </c>
      <c r="I508" s="185"/>
      <c r="J508" s="186">
        <v>0</v>
      </c>
      <c r="K508" s="187"/>
      <c r="L508" s="188"/>
      <c r="M508" s="189" t="s">
        <v>1</v>
      </c>
      <c r="N508" s="190" t="s">
        <v>42</v>
      </c>
      <c r="P508" s="147">
        <f>O508*H508</f>
        <v>0</v>
      </c>
      <c r="Q508" s="147">
        <v>0.03</v>
      </c>
      <c r="R508" s="147">
        <f>Q508*H508</f>
        <v>0.03</v>
      </c>
      <c r="S508" s="147">
        <v>0</v>
      </c>
      <c r="T508" s="148">
        <f>S508*H508</f>
        <v>0</v>
      </c>
      <c r="AR508" s="149" t="s">
        <v>664</v>
      </c>
      <c r="AT508" s="149" t="s">
        <v>263</v>
      </c>
      <c r="AU508" s="149" t="s">
        <v>89</v>
      </c>
      <c r="AY508" s="17" t="s">
        <v>156</v>
      </c>
      <c r="BE508" s="150">
        <f>IF(N508="základná",J508,0)</f>
        <v>0</v>
      </c>
      <c r="BF508" s="150">
        <f>IF(N508="znížená",J508,0)</f>
        <v>0</v>
      </c>
      <c r="BG508" s="150">
        <f>IF(N508="zákl. prenesená",J508,0)</f>
        <v>0</v>
      </c>
      <c r="BH508" s="150">
        <f>IF(N508="zníž. prenesená",J508,0)</f>
        <v>0</v>
      </c>
      <c r="BI508" s="150">
        <f>IF(N508="nulová",J508,0)</f>
        <v>0</v>
      </c>
      <c r="BJ508" s="17" t="s">
        <v>89</v>
      </c>
      <c r="BK508" s="150">
        <f>ROUND(I508*H508,2)</f>
        <v>0</v>
      </c>
      <c r="BL508" s="17" t="s">
        <v>403</v>
      </c>
      <c r="BM508" s="149" t="s">
        <v>3983</v>
      </c>
    </row>
    <row r="509" spans="2:65" s="11" customFormat="1">
      <c r="B509" s="151"/>
      <c r="D509" s="152" t="s">
        <v>160</v>
      </c>
      <c r="E509" s="153" t="s">
        <v>1</v>
      </c>
      <c r="F509" s="154" t="s">
        <v>3778</v>
      </c>
      <c r="H509" s="153" t="s">
        <v>1</v>
      </c>
      <c r="I509" s="155"/>
      <c r="L509" s="151"/>
      <c r="M509" s="156"/>
      <c r="T509" s="157"/>
      <c r="AT509" s="153" t="s">
        <v>160</v>
      </c>
      <c r="AU509" s="153" t="s">
        <v>89</v>
      </c>
      <c r="AV509" s="11" t="s">
        <v>82</v>
      </c>
      <c r="AW509" s="11" t="s">
        <v>31</v>
      </c>
      <c r="AX509" s="11" t="s">
        <v>76</v>
      </c>
      <c r="AY509" s="153" t="s">
        <v>156</v>
      </c>
    </row>
    <row r="510" spans="2:65" s="12" customFormat="1">
      <c r="B510" s="158"/>
      <c r="D510" s="152" t="s">
        <v>160</v>
      </c>
      <c r="E510" s="159" t="s">
        <v>1</v>
      </c>
      <c r="F510" s="160" t="s">
        <v>3974</v>
      </c>
      <c r="H510" s="161">
        <v>1</v>
      </c>
      <c r="I510" s="162"/>
      <c r="L510" s="158"/>
      <c r="M510" s="163"/>
      <c r="T510" s="164"/>
      <c r="AT510" s="159" t="s">
        <v>160</v>
      </c>
      <c r="AU510" s="159" t="s">
        <v>89</v>
      </c>
      <c r="AV510" s="12" t="s">
        <v>89</v>
      </c>
      <c r="AW510" s="12" t="s">
        <v>31</v>
      </c>
      <c r="AX510" s="12" t="s">
        <v>76</v>
      </c>
      <c r="AY510" s="159" t="s">
        <v>156</v>
      </c>
    </row>
    <row r="511" spans="2:65" s="12" customFormat="1">
      <c r="B511" s="158"/>
      <c r="D511" s="152" t="s">
        <v>160</v>
      </c>
      <c r="E511" s="159" t="s">
        <v>1</v>
      </c>
      <c r="F511" s="160" t="s">
        <v>3975</v>
      </c>
      <c r="H511" s="161">
        <v>0</v>
      </c>
      <c r="I511" s="162"/>
      <c r="L511" s="158"/>
      <c r="M511" s="163"/>
      <c r="T511" s="164"/>
      <c r="AT511" s="159" t="s">
        <v>160</v>
      </c>
      <c r="AU511" s="159" t="s">
        <v>89</v>
      </c>
      <c r="AV511" s="12" t="s">
        <v>89</v>
      </c>
      <c r="AW511" s="12" t="s">
        <v>31</v>
      </c>
      <c r="AX511" s="12" t="s">
        <v>76</v>
      </c>
      <c r="AY511" s="159" t="s">
        <v>156</v>
      </c>
    </row>
    <row r="512" spans="2:65" s="11" customFormat="1">
      <c r="B512" s="151"/>
      <c r="D512" s="152" t="s">
        <v>160</v>
      </c>
      <c r="E512" s="153" t="s">
        <v>1</v>
      </c>
      <c r="F512" s="154" t="s">
        <v>3957</v>
      </c>
      <c r="H512" s="153" t="s">
        <v>1</v>
      </c>
      <c r="I512" s="155"/>
      <c r="L512" s="151"/>
      <c r="M512" s="156"/>
      <c r="T512" s="157"/>
      <c r="AT512" s="153" t="s">
        <v>160</v>
      </c>
      <c r="AU512" s="153" t="s">
        <v>89</v>
      </c>
      <c r="AV512" s="11" t="s">
        <v>82</v>
      </c>
      <c r="AW512" s="11" t="s">
        <v>31</v>
      </c>
      <c r="AX512" s="11" t="s">
        <v>76</v>
      </c>
      <c r="AY512" s="153" t="s">
        <v>156</v>
      </c>
    </row>
    <row r="513" spans="2:65" s="15" customFormat="1">
      <c r="B513" s="193"/>
      <c r="D513" s="152" t="s">
        <v>160</v>
      </c>
      <c r="E513" s="194" t="s">
        <v>1</v>
      </c>
      <c r="F513" s="195" t="s">
        <v>278</v>
      </c>
      <c r="H513" s="196">
        <v>1</v>
      </c>
      <c r="I513" s="197"/>
      <c r="L513" s="193"/>
      <c r="M513" s="198"/>
      <c r="T513" s="199"/>
      <c r="AT513" s="194" t="s">
        <v>160</v>
      </c>
      <c r="AU513" s="194" t="s">
        <v>89</v>
      </c>
      <c r="AV513" s="15" t="s">
        <v>163</v>
      </c>
      <c r="AW513" s="15" t="s">
        <v>31</v>
      </c>
      <c r="AX513" s="15" t="s">
        <v>76</v>
      </c>
      <c r="AY513" s="194" t="s">
        <v>156</v>
      </c>
    </row>
    <row r="514" spans="2:65" s="13" customFormat="1">
      <c r="B514" s="165"/>
      <c r="D514" s="152" t="s">
        <v>160</v>
      </c>
      <c r="E514" s="166" t="s">
        <v>1</v>
      </c>
      <c r="F514" s="167" t="s">
        <v>161</v>
      </c>
      <c r="H514" s="168">
        <v>1</v>
      </c>
      <c r="I514" s="169"/>
      <c r="L514" s="165"/>
      <c r="M514" s="170"/>
      <c r="T514" s="171"/>
      <c r="AT514" s="166" t="s">
        <v>160</v>
      </c>
      <c r="AU514" s="166" t="s">
        <v>89</v>
      </c>
      <c r="AV514" s="13" t="s">
        <v>155</v>
      </c>
      <c r="AW514" s="13" t="s">
        <v>31</v>
      </c>
      <c r="AX514" s="13" t="s">
        <v>82</v>
      </c>
      <c r="AY514" s="166" t="s">
        <v>156</v>
      </c>
    </row>
    <row r="515" spans="2:65" s="1" customFormat="1" ht="44.25" customHeight="1">
      <c r="B515" s="136"/>
      <c r="C515" s="180" t="s">
        <v>1036</v>
      </c>
      <c r="D515" s="180" t="s">
        <v>263</v>
      </c>
      <c r="E515" s="181" t="s">
        <v>3984</v>
      </c>
      <c r="F515" s="182" t="s">
        <v>3985</v>
      </c>
      <c r="G515" s="183" t="s">
        <v>333</v>
      </c>
      <c r="H515" s="184">
        <v>4</v>
      </c>
      <c r="I515" s="185"/>
      <c r="J515" s="186">
        <v>0</v>
      </c>
      <c r="K515" s="187"/>
      <c r="L515" s="188"/>
      <c r="M515" s="189" t="s">
        <v>1</v>
      </c>
      <c r="N515" s="190" t="s">
        <v>42</v>
      </c>
      <c r="P515" s="147">
        <f>O515*H515</f>
        <v>0</v>
      </c>
      <c r="Q515" s="147">
        <v>0.03</v>
      </c>
      <c r="R515" s="147">
        <f>Q515*H515</f>
        <v>0.12</v>
      </c>
      <c r="S515" s="147">
        <v>0</v>
      </c>
      <c r="T515" s="148">
        <f>S515*H515</f>
        <v>0</v>
      </c>
      <c r="AR515" s="149" t="s">
        <v>664</v>
      </c>
      <c r="AT515" s="149" t="s">
        <v>263</v>
      </c>
      <c r="AU515" s="149" t="s">
        <v>89</v>
      </c>
      <c r="AY515" s="17" t="s">
        <v>156</v>
      </c>
      <c r="BE515" s="150">
        <f>IF(N515="základná",J515,0)</f>
        <v>0</v>
      </c>
      <c r="BF515" s="150">
        <f>IF(N515="znížená",J515,0)</f>
        <v>0</v>
      </c>
      <c r="BG515" s="150">
        <f>IF(N515="zákl. prenesená",J515,0)</f>
        <v>0</v>
      </c>
      <c r="BH515" s="150">
        <f>IF(N515="zníž. prenesená",J515,0)</f>
        <v>0</v>
      </c>
      <c r="BI515" s="150">
        <f>IF(N515="nulová",J515,0)</f>
        <v>0</v>
      </c>
      <c r="BJ515" s="17" t="s">
        <v>89</v>
      </c>
      <c r="BK515" s="150">
        <f>ROUND(I515*H515,2)</f>
        <v>0</v>
      </c>
      <c r="BL515" s="17" t="s">
        <v>403</v>
      </c>
      <c r="BM515" s="149" t="s">
        <v>3986</v>
      </c>
    </row>
    <row r="516" spans="2:65" s="11" customFormat="1">
      <c r="B516" s="151"/>
      <c r="D516" s="152" t="s">
        <v>160</v>
      </c>
      <c r="E516" s="153" t="s">
        <v>1</v>
      </c>
      <c r="F516" s="154" t="s">
        <v>3779</v>
      </c>
      <c r="H516" s="153" t="s">
        <v>1</v>
      </c>
      <c r="I516" s="155"/>
      <c r="L516" s="151"/>
      <c r="M516" s="156"/>
      <c r="T516" s="157"/>
      <c r="AT516" s="153" t="s">
        <v>160</v>
      </c>
      <c r="AU516" s="153" t="s">
        <v>89</v>
      </c>
      <c r="AV516" s="11" t="s">
        <v>82</v>
      </c>
      <c r="AW516" s="11" t="s">
        <v>31</v>
      </c>
      <c r="AX516" s="11" t="s">
        <v>76</v>
      </c>
      <c r="AY516" s="153" t="s">
        <v>156</v>
      </c>
    </row>
    <row r="517" spans="2:65" s="12" customFormat="1">
      <c r="B517" s="158"/>
      <c r="D517" s="152" t="s">
        <v>160</v>
      </c>
      <c r="E517" s="159" t="s">
        <v>1</v>
      </c>
      <c r="F517" s="160" t="s">
        <v>3842</v>
      </c>
      <c r="H517" s="161">
        <v>2</v>
      </c>
      <c r="I517" s="162"/>
      <c r="L517" s="158"/>
      <c r="M517" s="163"/>
      <c r="T517" s="164"/>
      <c r="AT517" s="159" t="s">
        <v>160</v>
      </c>
      <c r="AU517" s="159" t="s">
        <v>89</v>
      </c>
      <c r="AV517" s="12" t="s">
        <v>89</v>
      </c>
      <c r="AW517" s="12" t="s">
        <v>31</v>
      </c>
      <c r="AX517" s="12" t="s">
        <v>76</v>
      </c>
      <c r="AY517" s="159" t="s">
        <v>156</v>
      </c>
    </row>
    <row r="518" spans="2:65" s="12" customFormat="1">
      <c r="B518" s="158"/>
      <c r="D518" s="152" t="s">
        <v>160</v>
      </c>
      <c r="E518" s="159" t="s">
        <v>1</v>
      </c>
      <c r="F518" s="160" t="s">
        <v>3772</v>
      </c>
      <c r="H518" s="161">
        <v>2</v>
      </c>
      <c r="I518" s="162"/>
      <c r="L518" s="158"/>
      <c r="M518" s="163"/>
      <c r="T518" s="164"/>
      <c r="AT518" s="159" t="s">
        <v>160</v>
      </c>
      <c r="AU518" s="159" t="s">
        <v>89</v>
      </c>
      <c r="AV518" s="12" t="s">
        <v>89</v>
      </c>
      <c r="AW518" s="12" t="s">
        <v>31</v>
      </c>
      <c r="AX518" s="12" t="s">
        <v>76</v>
      </c>
      <c r="AY518" s="159" t="s">
        <v>156</v>
      </c>
    </row>
    <row r="519" spans="2:65" s="11" customFormat="1">
      <c r="B519" s="151"/>
      <c r="D519" s="152" t="s">
        <v>160</v>
      </c>
      <c r="E519" s="153" t="s">
        <v>1</v>
      </c>
      <c r="F519" s="154" t="s">
        <v>3970</v>
      </c>
      <c r="H519" s="153" t="s">
        <v>1</v>
      </c>
      <c r="I519" s="155"/>
      <c r="L519" s="151"/>
      <c r="M519" s="156"/>
      <c r="T519" s="157"/>
      <c r="AT519" s="153" t="s">
        <v>160</v>
      </c>
      <c r="AU519" s="153" t="s">
        <v>89</v>
      </c>
      <c r="AV519" s="11" t="s">
        <v>82</v>
      </c>
      <c r="AW519" s="11" t="s">
        <v>31</v>
      </c>
      <c r="AX519" s="11" t="s">
        <v>76</v>
      </c>
      <c r="AY519" s="153" t="s">
        <v>156</v>
      </c>
    </row>
    <row r="520" spans="2:65" s="13" customFormat="1">
      <c r="B520" s="165"/>
      <c r="D520" s="152" t="s">
        <v>160</v>
      </c>
      <c r="E520" s="166" t="s">
        <v>1</v>
      </c>
      <c r="F520" s="167" t="s">
        <v>161</v>
      </c>
      <c r="H520" s="168">
        <v>4</v>
      </c>
      <c r="I520" s="169"/>
      <c r="L520" s="165"/>
      <c r="M520" s="170"/>
      <c r="T520" s="171"/>
      <c r="AT520" s="166" t="s">
        <v>160</v>
      </c>
      <c r="AU520" s="166" t="s">
        <v>89</v>
      </c>
      <c r="AV520" s="13" t="s">
        <v>155</v>
      </c>
      <c r="AW520" s="13" t="s">
        <v>31</v>
      </c>
      <c r="AX520" s="13" t="s">
        <v>82</v>
      </c>
      <c r="AY520" s="166" t="s">
        <v>156</v>
      </c>
    </row>
    <row r="521" spans="2:65" s="1" customFormat="1" ht="49.15" customHeight="1">
      <c r="B521" s="136"/>
      <c r="C521" s="180" t="s">
        <v>1086</v>
      </c>
      <c r="D521" s="180" t="s">
        <v>263</v>
      </c>
      <c r="E521" s="181" t="s">
        <v>3987</v>
      </c>
      <c r="F521" s="182" t="s">
        <v>3988</v>
      </c>
      <c r="G521" s="183" t="s">
        <v>333</v>
      </c>
      <c r="H521" s="184">
        <v>1</v>
      </c>
      <c r="I521" s="185"/>
      <c r="J521" s="186">
        <v>0</v>
      </c>
      <c r="K521" s="187"/>
      <c r="L521" s="188"/>
      <c r="M521" s="189" t="s">
        <v>1</v>
      </c>
      <c r="N521" s="190" t="s">
        <v>42</v>
      </c>
      <c r="P521" s="147">
        <f>O521*H521</f>
        <v>0</v>
      </c>
      <c r="Q521" s="147">
        <v>0.03</v>
      </c>
      <c r="R521" s="147">
        <f>Q521*H521</f>
        <v>0.03</v>
      </c>
      <c r="S521" s="147">
        <v>0</v>
      </c>
      <c r="T521" s="148">
        <f>S521*H521</f>
        <v>0</v>
      </c>
      <c r="AR521" s="149" t="s">
        <v>664</v>
      </c>
      <c r="AT521" s="149" t="s">
        <v>263</v>
      </c>
      <c r="AU521" s="149" t="s">
        <v>89</v>
      </c>
      <c r="AY521" s="17" t="s">
        <v>156</v>
      </c>
      <c r="BE521" s="150">
        <f>IF(N521="základná",J521,0)</f>
        <v>0</v>
      </c>
      <c r="BF521" s="150">
        <f>IF(N521="znížená",J521,0)</f>
        <v>0</v>
      </c>
      <c r="BG521" s="150">
        <f>IF(N521="zákl. prenesená",J521,0)</f>
        <v>0</v>
      </c>
      <c r="BH521" s="150">
        <f>IF(N521="zníž. prenesená",J521,0)</f>
        <v>0</v>
      </c>
      <c r="BI521" s="150">
        <f>IF(N521="nulová",J521,0)</f>
        <v>0</v>
      </c>
      <c r="BJ521" s="17" t="s">
        <v>89</v>
      </c>
      <c r="BK521" s="150">
        <f>ROUND(I521*H521,2)</f>
        <v>0</v>
      </c>
      <c r="BL521" s="17" t="s">
        <v>403</v>
      </c>
      <c r="BM521" s="149" t="s">
        <v>3989</v>
      </c>
    </row>
    <row r="522" spans="2:65" s="11" customFormat="1">
      <c r="B522" s="151"/>
      <c r="D522" s="152" t="s">
        <v>160</v>
      </c>
      <c r="E522" s="153" t="s">
        <v>1</v>
      </c>
      <c r="F522" s="154" t="s">
        <v>3781</v>
      </c>
      <c r="H522" s="153" t="s">
        <v>1</v>
      </c>
      <c r="I522" s="155"/>
      <c r="L522" s="151"/>
      <c r="M522" s="156"/>
      <c r="T522" s="157"/>
      <c r="AT522" s="153" t="s">
        <v>160</v>
      </c>
      <c r="AU522" s="153" t="s">
        <v>89</v>
      </c>
      <c r="AV522" s="11" t="s">
        <v>82</v>
      </c>
      <c r="AW522" s="11" t="s">
        <v>31</v>
      </c>
      <c r="AX522" s="11" t="s">
        <v>76</v>
      </c>
      <c r="AY522" s="153" t="s">
        <v>156</v>
      </c>
    </row>
    <row r="523" spans="2:65" s="12" customFormat="1">
      <c r="B523" s="158"/>
      <c r="D523" s="152" t="s">
        <v>160</v>
      </c>
      <c r="E523" s="159" t="s">
        <v>1</v>
      </c>
      <c r="F523" s="160" t="s">
        <v>3976</v>
      </c>
      <c r="H523" s="161">
        <v>1</v>
      </c>
      <c r="I523" s="162"/>
      <c r="L523" s="158"/>
      <c r="M523" s="163"/>
      <c r="T523" s="164"/>
      <c r="AT523" s="159" t="s">
        <v>160</v>
      </c>
      <c r="AU523" s="159" t="s">
        <v>89</v>
      </c>
      <c r="AV523" s="12" t="s">
        <v>89</v>
      </c>
      <c r="AW523" s="12" t="s">
        <v>31</v>
      </c>
      <c r="AX523" s="12" t="s">
        <v>76</v>
      </c>
      <c r="AY523" s="159" t="s">
        <v>156</v>
      </c>
    </row>
    <row r="524" spans="2:65" s="12" customFormat="1">
      <c r="B524" s="158"/>
      <c r="D524" s="152" t="s">
        <v>160</v>
      </c>
      <c r="E524" s="159" t="s">
        <v>1</v>
      </c>
      <c r="F524" s="160" t="s">
        <v>3805</v>
      </c>
      <c r="H524" s="161">
        <v>0</v>
      </c>
      <c r="I524" s="162"/>
      <c r="L524" s="158"/>
      <c r="M524" s="163"/>
      <c r="T524" s="164"/>
      <c r="AT524" s="159" t="s">
        <v>160</v>
      </c>
      <c r="AU524" s="159" t="s">
        <v>89</v>
      </c>
      <c r="AV524" s="12" t="s">
        <v>89</v>
      </c>
      <c r="AW524" s="12" t="s">
        <v>31</v>
      </c>
      <c r="AX524" s="12" t="s">
        <v>76</v>
      </c>
      <c r="AY524" s="159" t="s">
        <v>156</v>
      </c>
    </row>
    <row r="525" spans="2:65" s="11" customFormat="1">
      <c r="B525" s="151"/>
      <c r="D525" s="152" t="s">
        <v>160</v>
      </c>
      <c r="E525" s="153" t="s">
        <v>1</v>
      </c>
      <c r="F525" s="154" t="s">
        <v>3970</v>
      </c>
      <c r="H525" s="153" t="s">
        <v>1</v>
      </c>
      <c r="I525" s="155"/>
      <c r="L525" s="151"/>
      <c r="M525" s="156"/>
      <c r="T525" s="157"/>
      <c r="AT525" s="153" t="s">
        <v>160</v>
      </c>
      <c r="AU525" s="153" t="s">
        <v>89</v>
      </c>
      <c r="AV525" s="11" t="s">
        <v>82</v>
      </c>
      <c r="AW525" s="11" t="s">
        <v>31</v>
      </c>
      <c r="AX525" s="11" t="s">
        <v>76</v>
      </c>
      <c r="AY525" s="153" t="s">
        <v>156</v>
      </c>
    </row>
    <row r="526" spans="2:65" s="13" customFormat="1">
      <c r="B526" s="165"/>
      <c r="D526" s="152" t="s">
        <v>160</v>
      </c>
      <c r="E526" s="166" t="s">
        <v>1</v>
      </c>
      <c r="F526" s="167" t="s">
        <v>161</v>
      </c>
      <c r="H526" s="168">
        <v>1</v>
      </c>
      <c r="I526" s="169"/>
      <c r="L526" s="165"/>
      <c r="M526" s="170"/>
      <c r="T526" s="171"/>
      <c r="AT526" s="166" t="s">
        <v>160</v>
      </c>
      <c r="AU526" s="166" t="s">
        <v>89</v>
      </c>
      <c r="AV526" s="13" t="s">
        <v>155</v>
      </c>
      <c r="AW526" s="13" t="s">
        <v>31</v>
      </c>
      <c r="AX526" s="13" t="s">
        <v>82</v>
      </c>
      <c r="AY526" s="166" t="s">
        <v>156</v>
      </c>
    </row>
    <row r="527" spans="2:65" s="1" customFormat="1" ht="49.15" customHeight="1">
      <c r="B527" s="136"/>
      <c r="C527" s="180" t="s">
        <v>1119</v>
      </c>
      <c r="D527" s="180" t="s">
        <v>263</v>
      </c>
      <c r="E527" s="181" t="s">
        <v>3990</v>
      </c>
      <c r="F527" s="182" t="s">
        <v>3991</v>
      </c>
      <c r="G527" s="183" t="s">
        <v>333</v>
      </c>
      <c r="H527" s="184">
        <v>1</v>
      </c>
      <c r="I527" s="185"/>
      <c r="J527" s="186">
        <v>0</v>
      </c>
      <c r="K527" s="187"/>
      <c r="L527" s="188"/>
      <c r="M527" s="189" t="s">
        <v>1</v>
      </c>
      <c r="N527" s="190" t="s">
        <v>42</v>
      </c>
      <c r="P527" s="147">
        <f>O527*H527</f>
        <v>0</v>
      </c>
      <c r="Q527" s="147">
        <v>7.5999999999999998E-2</v>
      </c>
      <c r="R527" s="147">
        <f>Q527*H527</f>
        <v>7.5999999999999998E-2</v>
      </c>
      <c r="S527" s="147">
        <v>0</v>
      </c>
      <c r="T527" s="148">
        <f>S527*H527</f>
        <v>0</v>
      </c>
      <c r="AR527" s="149" t="s">
        <v>664</v>
      </c>
      <c r="AT527" s="149" t="s">
        <v>263</v>
      </c>
      <c r="AU527" s="149" t="s">
        <v>89</v>
      </c>
      <c r="AY527" s="17" t="s">
        <v>156</v>
      </c>
      <c r="BE527" s="150">
        <f>IF(N527="základná",J527,0)</f>
        <v>0</v>
      </c>
      <c r="BF527" s="150">
        <f>IF(N527="znížená",J527,0)</f>
        <v>0</v>
      </c>
      <c r="BG527" s="150">
        <f>IF(N527="zákl. prenesená",J527,0)</f>
        <v>0</v>
      </c>
      <c r="BH527" s="150">
        <f>IF(N527="zníž. prenesená",J527,0)</f>
        <v>0</v>
      </c>
      <c r="BI527" s="150">
        <f>IF(N527="nulová",J527,0)</f>
        <v>0</v>
      </c>
      <c r="BJ527" s="17" t="s">
        <v>89</v>
      </c>
      <c r="BK527" s="150">
        <f>ROUND(I527*H527,2)</f>
        <v>0</v>
      </c>
      <c r="BL527" s="17" t="s">
        <v>403</v>
      </c>
      <c r="BM527" s="149" t="s">
        <v>3992</v>
      </c>
    </row>
    <row r="528" spans="2:65" s="11" customFormat="1">
      <c r="B528" s="151"/>
      <c r="D528" s="152" t="s">
        <v>160</v>
      </c>
      <c r="E528" s="153" t="s">
        <v>1</v>
      </c>
      <c r="F528" s="154" t="s">
        <v>3977</v>
      </c>
      <c r="H528" s="153" t="s">
        <v>1</v>
      </c>
      <c r="I528" s="155"/>
      <c r="L528" s="151"/>
      <c r="M528" s="156"/>
      <c r="T528" s="157"/>
      <c r="AT528" s="153" t="s">
        <v>160</v>
      </c>
      <c r="AU528" s="153" t="s">
        <v>89</v>
      </c>
      <c r="AV528" s="11" t="s">
        <v>82</v>
      </c>
      <c r="AW528" s="11" t="s">
        <v>31</v>
      </c>
      <c r="AX528" s="11" t="s">
        <v>76</v>
      </c>
      <c r="AY528" s="153" t="s">
        <v>156</v>
      </c>
    </row>
    <row r="529" spans="2:65" s="12" customFormat="1">
      <c r="B529" s="158"/>
      <c r="D529" s="152" t="s">
        <v>160</v>
      </c>
      <c r="E529" s="159" t="s">
        <v>1</v>
      </c>
      <c r="F529" s="160" t="s">
        <v>3959</v>
      </c>
      <c r="H529" s="161">
        <v>1</v>
      </c>
      <c r="I529" s="162"/>
      <c r="L529" s="158"/>
      <c r="M529" s="163"/>
      <c r="T529" s="164"/>
      <c r="AT529" s="159" t="s">
        <v>160</v>
      </c>
      <c r="AU529" s="159" t="s">
        <v>89</v>
      </c>
      <c r="AV529" s="12" t="s">
        <v>89</v>
      </c>
      <c r="AW529" s="12" t="s">
        <v>31</v>
      </c>
      <c r="AX529" s="12" t="s">
        <v>76</v>
      </c>
      <c r="AY529" s="159" t="s">
        <v>156</v>
      </c>
    </row>
    <row r="530" spans="2:65" s="12" customFormat="1">
      <c r="B530" s="158"/>
      <c r="D530" s="152" t="s">
        <v>160</v>
      </c>
      <c r="E530" s="159" t="s">
        <v>1</v>
      </c>
      <c r="F530" s="160" t="s">
        <v>3805</v>
      </c>
      <c r="H530" s="161">
        <v>0</v>
      </c>
      <c r="I530" s="162"/>
      <c r="L530" s="158"/>
      <c r="M530" s="163"/>
      <c r="T530" s="164"/>
      <c r="AT530" s="159" t="s">
        <v>160</v>
      </c>
      <c r="AU530" s="159" t="s">
        <v>89</v>
      </c>
      <c r="AV530" s="12" t="s">
        <v>89</v>
      </c>
      <c r="AW530" s="12" t="s">
        <v>31</v>
      </c>
      <c r="AX530" s="12" t="s">
        <v>76</v>
      </c>
      <c r="AY530" s="159" t="s">
        <v>156</v>
      </c>
    </row>
    <row r="531" spans="2:65" s="11" customFormat="1">
      <c r="B531" s="151"/>
      <c r="D531" s="152" t="s">
        <v>160</v>
      </c>
      <c r="E531" s="153" t="s">
        <v>1</v>
      </c>
      <c r="F531" s="154" t="s">
        <v>3970</v>
      </c>
      <c r="H531" s="153" t="s">
        <v>1</v>
      </c>
      <c r="I531" s="155"/>
      <c r="L531" s="151"/>
      <c r="M531" s="156"/>
      <c r="T531" s="157"/>
      <c r="AT531" s="153" t="s">
        <v>160</v>
      </c>
      <c r="AU531" s="153" t="s">
        <v>89</v>
      </c>
      <c r="AV531" s="11" t="s">
        <v>82</v>
      </c>
      <c r="AW531" s="11" t="s">
        <v>31</v>
      </c>
      <c r="AX531" s="11" t="s">
        <v>76</v>
      </c>
      <c r="AY531" s="153" t="s">
        <v>156</v>
      </c>
    </row>
    <row r="532" spans="2:65" s="13" customFormat="1">
      <c r="B532" s="165"/>
      <c r="D532" s="152" t="s">
        <v>160</v>
      </c>
      <c r="E532" s="166" t="s">
        <v>1</v>
      </c>
      <c r="F532" s="167" t="s">
        <v>161</v>
      </c>
      <c r="H532" s="168">
        <v>1</v>
      </c>
      <c r="I532" s="169"/>
      <c r="L532" s="165"/>
      <c r="M532" s="170"/>
      <c r="T532" s="171"/>
      <c r="AT532" s="166" t="s">
        <v>160</v>
      </c>
      <c r="AU532" s="166" t="s">
        <v>89</v>
      </c>
      <c r="AV532" s="13" t="s">
        <v>155</v>
      </c>
      <c r="AW532" s="13" t="s">
        <v>31</v>
      </c>
      <c r="AX532" s="13" t="s">
        <v>82</v>
      </c>
      <c r="AY532" s="166" t="s">
        <v>156</v>
      </c>
    </row>
    <row r="533" spans="2:65" s="1" customFormat="1" ht="49.15" customHeight="1">
      <c r="B533" s="136"/>
      <c r="C533" s="180" t="s">
        <v>1139</v>
      </c>
      <c r="D533" s="180" t="s">
        <v>263</v>
      </c>
      <c r="E533" s="181" t="s">
        <v>3993</v>
      </c>
      <c r="F533" s="182" t="s">
        <v>3994</v>
      </c>
      <c r="G533" s="183" t="s">
        <v>333</v>
      </c>
      <c r="H533" s="184">
        <v>1</v>
      </c>
      <c r="I533" s="185"/>
      <c r="J533" s="186">
        <v>0</v>
      </c>
      <c r="K533" s="187"/>
      <c r="L533" s="188"/>
      <c r="M533" s="189" t="s">
        <v>1</v>
      </c>
      <c r="N533" s="190" t="s">
        <v>42</v>
      </c>
      <c r="P533" s="147">
        <f>O533*H533</f>
        <v>0</v>
      </c>
      <c r="Q533" s="147">
        <v>7.5999999999999998E-2</v>
      </c>
      <c r="R533" s="147">
        <f>Q533*H533</f>
        <v>7.5999999999999998E-2</v>
      </c>
      <c r="S533" s="147">
        <v>0</v>
      </c>
      <c r="T533" s="148">
        <f>S533*H533</f>
        <v>0</v>
      </c>
      <c r="AR533" s="149" t="s">
        <v>664</v>
      </c>
      <c r="AT533" s="149" t="s">
        <v>263</v>
      </c>
      <c r="AU533" s="149" t="s">
        <v>89</v>
      </c>
      <c r="AY533" s="17" t="s">
        <v>156</v>
      </c>
      <c r="BE533" s="150">
        <f>IF(N533="základná",J533,0)</f>
        <v>0</v>
      </c>
      <c r="BF533" s="150">
        <f>IF(N533="znížená",J533,0)</f>
        <v>0</v>
      </c>
      <c r="BG533" s="150">
        <f>IF(N533="zákl. prenesená",J533,0)</f>
        <v>0</v>
      </c>
      <c r="BH533" s="150">
        <f>IF(N533="zníž. prenesená",J533,0)</f>
        <v>0</v>
      </c>
      <c r="BI533" s="150">
        <f>IF(N533="nulová",J533,0)</f>
        <v>0</v>
      </c>
      <c r="BJ533" s="17" t="s">
        <v>89</v>
      </c>
      <c r="BK533" s="150">
        <f>ROUND(I533*H533,2)</f>
        <v>0</v>
      </c>
      <c r="BL533" s="17" t="s">
        <v>403</v>
      </c>
      <c r="BM533" s="149" t="s">
        <v>3995</v>
      </c>
    </row>
    <row r="534" spans="2:65" s="11" customFormat="1">
      <c r="B534" s="151"/>
      <c r="D534" s="152" t="s">
        <v>160</v>
      </c>
      <c r="E534" s="153" t="s">
        <v>1</v>
      </c>
      <c r="F534" s="154" t="s">
        <v>3996</v>
      </c>
      <c r="H534" s="153" t="s">
        <v>1</v>
      </c>
      <c r="I534" s="155"/>
      <c r="L534" s="151"/>
      <c r="M534" s="156"/>
      <c r="T534" s="157"/>
      <c r="AT534" s="153" t="s">
        <v>160</v>
      </c>
      <c r="AU534" s="153" t="s">
        <v>89</v>
      </c>
      <c r="AV534" s="11" t="s">
        <v>82</v>
      </c>
      <c r="AW534" s="11" t="s">
        <v>31</v>
      </c>
      <c r="AX534" s="11" t="s">
        <v>76</v>
      </c>
      <c r="AY534" s="153" t="s">
        <v>156</v>
      </c>
    </row>
    <row r="535" spans="2:65" s="12" customFormat="1">
      <c r="B535" s="158"/>
      <c r="D535" s="152" t="s">
        <v>160</v>
      </c>
      <c r="E535" s="159" t="s">
        <v>1</v>
      </c>
      <c r="F535" s="160" t="s">
        <v>3959</v>
      </c>
      <c r="H535" s="161">
        <v>1</v>
      </c>
      <c r="I535" s="162"/>
      <c r="L535" s="158"/>
      <c r="M535" s="163"/>
      <c r="T535" s="164"/>
      <c r="AT535" s="159" t="s">
        <v>160</v>
      </c>
      <c r="AU535" s="159" t="s">
        <v>89</v>
      </c>
      <c r="AV535" s="12" t="s">
        <v>89</v>
      </c>
      <c r="AW535" s="12" t="s">
        <v>31</v>
      </c>
      <c r="AX535" s="12" t="s">
        <v>76</v>
      </c>
      <c r="AY535" s="159" t="s">
        <v>156</v>
      </c>
    </row>
    <row r="536" spans="2:65" s="12" customFormat="1">
      <c r="B536" s="158"/>
      <c r="D536" s="152" t="s">
        <v>160</v>
      </c>
      <c r="E536" s="159" t="s">
        <v>1</v>
      </c>
      <c r="F536" s="160" t="s">
        <v>3805</v>
      </c>
      <c r="H536" s="161">
        <v>0</v>
      </c>
      <c r="I536" s="162"/>
      <c r="L536" s="158"/>
      <c r="M536" s="163"/>
      <c r="T536" s="164"/>
      <c r="AT536" s="159" t="s">
        <v>160</v>
      </c>
      <c r="AU536" s="159" t="s">
        <v>89</v>
      </c>
      <c r="AV536" s="12" t="s">
        <v>89</v>
      </c>
      <c r="AW536" s="12" t="s">
        <v>31</v>
      </c>
      <c r="AX536" s="12" t="s">
        <v>76</v>
      </c>
      <c r="AY536" s="159" t="s">
        <v>156</v>
      </c>
    </row>
    <row r="537" spans="2:65" s="11" customFormat="1">
      <c r="B537" s="151"/>
      <c r="D537" s="152" t="s">
        <v>160</v>
      </c>
      <c r="E537" s="153" t="s">
        <v>1</v>
      </c>
      <c r="F537" s="154" t="s">
        <v>3970</v>
      </c>
      <c r="H537" s="153" t="s">
        <v>1</v>
      </c>
      <c r="I537" s="155"/>
      <c r="L537" s="151"/>
      <c r="M537" s="156"/>
      <c r="T537" s="157"/>
      <c r="AT537" s="153" t="s">
        <v>160</v>
      </c>
      <c r="AU537" s="153" t="s">
        <v>89</v>
      </c>
      <c r="AV537" s="11" t="s">
        <v>82</v>
      </c>
      <c r="AW537" s="11" t="s">
        <v>31</v>
      </c>
      <c r="AX537" s="11" t="s">
        <v>76</v>
      </c>
      <c r="AY537" s="153" t="s">
        <v>156</v>
      </c>
    </row>
    <row r="538" spans="2:65" s="13" customFormat="1">
      <c r="B538" s="165"/>
      <c r="D538" s="152" t="s">
        <v>160</v>
      </c>
      <c r="E538" s="166" t="s">
        <v>1</v>
      </c>
      <c r="F538" s="167" t="s">
        <v>161</v>
      </c>
      <c r="H538" s="168">
        <v>1</v>
      </c>
      <c r="I538" s="169"/>
      <c r="L538" s="165"/>
      <c r="M538" s="170"/>
      <c r="T538" s="171"/>
      <c r="AT538" s="166" t="s">
        <v>160</v>
      </c>
      <c r="AU538" s="166" t="s">
        <v>89</v>
      </c>
      <c r="AV538" s="13" t="s">
        <v>155</v>
      </c>
      <c r="AW538" s="13" t="s">
        <v>31</v>
      </c>
      <c r="AX538" s="13" t="s">
        <v>82</v>
      </c>
      <c r="AY538" s="166" t="s">
        <v>156</v>
      </c>
    </row>
    <row r="539" spans="2:65" s="1" customFormat="1" ht="49.15" customHeight="1">
      <c r="B539" s="136"/>
      <c r="C539" s="180" t="s">
        <v>1150</v>
      </c>
      <c r="D539" s="180" t="s">
        <v>263</v>
      </c>
      <c r="E539" s="181" t="s">
        <v>3997</v>
      </c>
      <c r="F539" s="182" t="s">
        <v>3998</v>
      </c>
      <c r="G539" s="183" t="s">
        <v>333</v>
      </c>
      <c r="H539" s="184">
        <v>1</v>
      </c>
      <c r="I539" s="185"/>
      <c r="J539" s="186">
        <v>0</v>
      </c>
      <c r="K539" s="187"/>
      <c r="L539" s="188"/>
      <c r="M539" s="189" t="s">
        <v>1</v>
      </c>
      <c r="N539" s="190" t="s">
        <v>42</v>
      </c>
      <c r="P539" s="147">
        <f>O539*H539</f>
        <v>0</v>
      </c>
      <c r="Q539" s="147">
        <v>7.5999999999999998E-2</v>
      </c>
      <c r="R539" s="147">
        <f>Q539*H539</f>
        <v>7.5999999999999998E-2</v>
      </c>
      <c r="S539" s="147">
        <v>0</v>
      </c>
      <c r="T539" s="148">
        <f>S539*H539</f>
        <v>0</v>
      </c>
      <c r="AR539" s="149" t="s">
        <v>664</v>
      </c>
      <c r="AT539" s="149" t="s">
        <v>263</v>
      </c>
      <c r="AU539" s="149" t="s">
        <v>89</v>
      </c>
      <c r="AY539" s="17" t="s">
        <v>156</v>
      </c>
      <c r="BE539" s="150">
        <f>IF(N539="základná",J539,0)</f>
        <v>0</v>
      </c>
      <c r="BF539" s="150">
        <f>IF(N539="znížená",J539,0)</f>
        <v>0</v>
      </c>
      <c r="BG539" s="150">
        <f>IF(N539="zákl. prenesená",J539,0)</f>
        <v>0</v>
      </c>
      <c r="BH539" s="150">
        <f>IF(N539="zníž. prenesená",J539,0)</f>
        <v>0</v>
      </c>
      <c r="BI539" s="150">
        <f>IF(N539="nulová",J539,0)</f>
        <v>0</v>
      </c>
      <c r="BJ539" s="17" t="s">
        <v>89</v>
      </c>
      <c r="BK539" s="150">
        <f>ROUND(I539*H539,2)</f>
        <v>0</v>
      </c>
      <c r="BL539" s="17" t="s">
        <v>403</v>
      </c>
      <c r="BM539" s="149" t="s">
        <v>3999</v>
      </c>
    </row>
    <row r="540" spans="2:65" s="11" customFormat="1">
      <c r="B540" s="151"/>
      <c r="D540" s="152" t="s">
        <v>160</v>
      </c>
      <c r="E540" s="153" t="s">
        <v>1</v>
      </c>
      <c r="F540" s="154" t="s">
        <v>3980</v>
      </c>
      <c r="H540" s="153" t="s">
        <v>1</v>
      </c>
      <c r="I540" s="155"/>
      <c r="L540" s="151"/>
      <c r="M540" s="156"/>
      <c r="T540" s="157"/>
      <c r="AT540" s="153" t="s">
        <v>160</v>
      </c>
      <c r="AU540" s="153" t="s">
        <v>89</v>
      </c>
      <c r="AV540" s="11" t="s">
        <v>82</v>
      </c>
      <c r="AW540" s="11" t="s">
        <v>31</v>
      </c>
      <c r="AX540" s="11" t="s">
        <v>76</v>
      </c>
      <c r="AY540" s="153" t="s">
        <v>156</v>
      </c>
    </row>
    <row r="541" spans="2:65" s="12" customFormat="1">
      <c r="B541" s="158"/>
      <c r="D541" s="152" t="s">
        <v>160</v>
      </c>
      <c r="E541" s="159" t="s">
        <v>1</v>
      </c>
      <c r="F541" s="160" t="s">
        <v>3959</v>
      </c>
      <c r="H541" s="161">
        <v>1</v>
      </c>
      <c r="I541" s="162"/>
      <c r="L541" s="158"/>
      <c r="M541" s="163"/>
      <c r="T541" s="164"/>
      <c r="AT541" s="159" t="s">
        <v>160</v>
      </c>
      <c r="AU541" s="159" t="s">
        <v>89</v>
      </c>
      <c r="AV541" s="12" t="s">
        <v>89</v>
      </c>
      <c r="AW541" s="12" t="s">
        <v>31</v>
      </c>
      <c r="AX541" s="12" t="s">
        <v>76</v>
      </c>
      <c r="AY541" s="159" t="s">
        <v>156</v>
      </c>
    </row>
    <row r="542" spans="2:65" s="12" customFormat="1">
      <c r="B542" s="158"/>
      <c r="D542" s="152" t="s">
        <v>160</v>
      </c>
      <c r="E542" s="159" t="s">
        <v>1</v>
      </c>
      <c r="F542" s="160" t="s">
        <v>3805</v>
      </c>
      <c r="H542" s="161">
        <v>0</v>
      </c>
      <c r="I542" s="162"/>
      <c r="L542" s="158"/>
      <c r="M542" s="163"/>
      <c r="T542" s="164"/>
      <c r="AT542" s="159" t="s">
        <v>160</v>
      </c>
      <c r="AU542" s="159" t="s">
        <v>89</v>
      </c>
      <c r="AV542" s="12" t="s">
        <v>89</v>
      </c>
      <c r="AW542" s="12" t="s">
        <v>31</v>
      </c>
      <c r="AX542" s="12" t="s">
        <v>76</v>
      </c>
      <c r="AY542" s="159" t="s">
        <v>156</v>
      </c>
    </row>
    <row r="543" spans="2:65" s="11" customFormat="1">
      <c r="B543" s="151"/>
      <c r="D543" s="152" t="s">
        <v>160</v>
      </c>
      <c r="E543" s="153" t="s">
        <v>1</v>
      </c>
      <c r="F543" s="154" t="s">
        <v>3970</v>
      </c>
      <c r="H543" s="153" t="s">
        <v>1</v>
      </c>
      <c r="I543" s="155"/>
      <c r="L543" s="151"/>
      <c r="M543" s="156"/>
      <c r="T543" s="157"/>
      <c r="AT543" s="153" t="s">
        <v>160</v>
      </c>
      <c r="AU543" s="153" t="s">
        <v>89</v>
      </c>
      <c r="AV543" s="11" t="s">
        <v>82</v>
      </c>
      <c r="AW543" s="11" t="s">
        <v>31</v>
      </c>
      <c r="AX543" s="11" t="s">
        <v>76</v>
      </c>
      <c r="AY543" s="153" t="s">
        <v>156</v>
      </c>
    </row>
    <row r="544" spans="2:65" s="13" customFormat="1">
      <c r="B544" s="165"/>
      <c r="D544" s="152" t="s">
        <v>160</v>
      </c>
      <c r="E544" s="166" t="s">
        <v>1</v>
      </c>
      <c r="F544" s="167" t="s">
        <v>161</v>
      </c>
      <c r="H544" s="168">
        <v>1</v>
      </c>
      <c r="I544" s="169"/>
      <c r="L544" s="165"/>
      <c r="M544" s="170"/>
      <c r="T544" s="171"/>
      <c r="AT544" s="166" t="s">
        <v>160</v>
      </c>
      <c r="AU544" s="166" t="s">
        <v>89</v>
      </c>
      <c r="AV544" s="13" t="s">
        <v>155</v>
      </c>
      <c r="AW544" s="13" t="s">
        <v>31</v>
      </c>
      <c r="AX544" s="13" t="s">
        <v>82</v>
      </c>
      <c r="AY544" s="166" t="s">
        <v>156</v>
      </c>
    </row>
    <row r="545" spans="2:65" s="1" customFormat="1" ht="37.9" customHeight="1">
      <c r="B545" s="136"/>
      <c r="C545" s="137" t="s">
        <v>1156</v>
      </c>
      <c r="D545" s="137" t="s">
        <v>157</v>
      </c>
      <c r="E545" s="138" t="s">
        <v>4000</v>
      </c>
      <c r="F545" s="139" t="s">
        <v>4001</v>
      </c>
      <c r="G545" s="140" t="s">
        <v>333</v>
      </c>
      <c r="H545" s="141">
        <v>3</v>
      </c>
      <c r="I545" s="142"/>
      <c r="J545" s="143">
        <v>0</v>
      </c>
      <c r="K545" s="144"/>
      <c r="L545" s="32"/>
      <c r="M545" s="145" t="s">
        <v>1</v>
      </c>
      <c r="N545" s="146" t="s">
        <v>42</v>
      </c>
      <c r="P545" s="147">
        <f>O545*H545</f>
        <v>0</v>
      </c>
      <c r="Q545" s="147">
        <v>0</v>
      </c>
      <c r="R545" s="147">
        <f>Q545*H545</f>
        <v>0</v>
      </c>
      <c r="S545" s="147">
        <v>0</v>
      </c>
      <c r="T545" s="148">
        <f>S545*H545</f>
        <v>0</v>
      </c>
      <c r="AR545" s="149" t="s">
        <v>403</v>
      </c>
      <c r="AT545" s="149" t="s">
        <v>157</v>
      </c>
      <c r="AU545" s="149" t="s">
        <v>89</v>
      </c>
      <c r="AY545" s="17" t="s">
        <v>156</v>
      </c>
      <c r="BE545" s="150">
        <f>IF(N545="základná",J545,0)</f>
        <v>0</v>
      </c>
      <c r="BF545" s="150">
        <f>IF(N545="znížená",J545,0)</f>
        <v>0</v>
      </c>
      <c r="BG545" s="150">
        <f>IF(N545="zákl. prenesená",J545,0)</f>
        <v>0</v>
      </c>
      <c r="BH545" s="150">
        <f>IF(N545="zníž. prenesená",J545,0)</f>
        <v>0</v>
      </c>
      <c r="BI545" s="150">
        <f>IF(N545="nulová",J545,0)</f>
        <v>0</v>
      </c>
      <c r="BJ545" s="17" t="s">
        <v>89</v>
      </c>
      <c r="BK545" s="150">
        <f>ROUND(I545*H545,2)</f>
        <v>0</v>
      </c>
      <c r="BL545" s="17" t="s">
        <v>403</v>
      </c>
      <c r="BM545" s="149" t="s">
        <v>4002</v>
      </c>
    </row>
    <row r="546" spans="2:65" s="11" customFormat="1">
      <c r="B546" s="151"/>
      <c r="D546" s="152" t="s">
        <v>160</v>
      </c>
      <c r="E546" s="153" t="s">
        <v>1</v>
      </c>
      <c r="F546" s="154" t="s">
        <v>4003</v>
      </c>
      <c r="H546" s="153" t="s">
        <v>1</v>
      </c>
      <c r="I546" s="155"/>
      <c r="L546" s="151"/>
      <c r="M546" s="156"/>
      <c r="T546" s="157"/>
      <c r="AT546" s="153" t="s">
        <v>160</v>
      </c>
      <c r="AU546" s="153" t="s">
        <v>89</v>
      </c>
      <c r="AV546" s="11" t="s">
        <v>82</v>
      </c>
      <c r="AW546" s="11" t="s">
        <v>31</v>
      </c>
      <c r="AX546" s="11" t="s">
        <v>76</v>
      </c>
      <c r="AY546" s="153" t="s">
        <v>156</v>
      </c>
    </row>
    <row r="547" spans="2:65" s="12" customFormat="1">
      <c r="B547" s="158"/>
      <c r="D547" s="152" t="s">
        <v>160</v>
      </c>
      <c r="E547" s="159" t="s">
        <v>1</v>
      </c>
      <c r="F547" s="160" t="s">
        <v>4004</v>
      </c>
      <c r="H547" s="161">
        <v>2</v>
      </c>
      <c r="I547" s="162"/>
      <c r="L547" s="158"/>
      <c r="M547" s="163"/>
      <c r="T547" s="164"/>
      <c r="AT547" s="159" t="s">
        <v>160</v>
      </c>
      <c r="AU547" s="159" t="s">
        <v>89</v>
      </c>
      <c r="AV547" s="12" t="s">
        <v>89</v>
      </c>
      <c r="AW547" s="12" t="s">
        <v>31</v>
      </c>
      <c r="AX547" s="12" t="s">
        <v>76</v>
      </c>
      <c r="AY547" s="159" t="s">
        <v>156</v>
      </c>
    </row>
    <row r="548" spans="2:65" s="12" customFormat="1">
      <c r="B548" s="158"/>
      <c r="D548" s="152" t="s">
        <v>160</v>
      </c>
      <c r="E548" s="159" t="s">
        <v>1</v>
      </c>
      <c r="F548" s="160" t="s">
        <v>4005</v>
      </c>
      <c r="H548" s="161">
        <v>0</v>
      </c>
      <c r="I548" s="162"/>
      <c r="L548" s="158"/>
      <c r="M548" s="163"/>
      <c r="T548" s="164"/>
      <c r="AT548" s="159" t="s">
        <v>160</v>
      </c>
      <c r="AU548" s="159" t="s">
        <v>89</v>
      </c>
      <c r="AV548" s="12" t="s">
        <v>89</v>
      </c>
      <c r="AW548" s="12" t="s">
        <v>31</v>
      </c>
      <c r="AX548" s="12" t="s">
        <v>76</v>
      </c>
      <c r="AY548" s="159" t="s">
        <v>156</v>
      </c>
    </row>
    <row r="549" spans="2:65" s="15" customFormat="1">
      <c r="B549" s="193"/>
      <c r="D549" s="152" t="s">
        <v>160</v>
      </c>
      <c r="E549" s="194" t="s">
        <v>1</v>
      </c>
      <c r="F549" s="195" t="s">
        <v>278</v>
      </c>
      <c r="H549" s="196">
        <v>2</v>
      </c>
      <c r="I549" s="197"/>
      <c r="L549" s="193"/>
      <c r="M549" s="198"/>
      <c r="T549" s="199"/>
      <c r="AT549" s="194" t="s">
        <v>160</v>
      </c>
      <c r="AU549" s="194" t="s">
        <v>89</v>
      </c>
      <c r="AV549" s="15" t="s">
        <v>163</v>
      </c>
      <c r="AW549" s="15" t="s">
        <v>31</v>
      </c>
      <c r="AX549" s="15" t="s">
        <v>76</v>
      </c>
      <c r="AY549" s="194" t="s">
        <v>156</v>
      </c>
    </row>
    <row r="550" spans="2:65" s="11" customFormat="1">
      <c r="B550" s="151"/>
      <c r="D550" s="152" t="s">
        <v>160</v>
      </c>
      <c r="E550" s="153" t="s">
        <v>1</v>
      </c>
      <c r="F550" s="154" t="s">
        <v>4006</v>
      </c>
      <c r="H550" s="153" t="s">
        <v>1</v>
      </c>
      <c r="I550" s="155"/>
      <c r="L550" s="151"/>
      <c r="M550" s="156"/>
      <c r="T550" s="157"/>
      <c r="AT550" s="153" t="s">
        <v>160</v>
      </c>
      <c r="AU550" s="153" t="s">
        <v>89</v>
      </c>
      <c r="AV550" s="11" t="s">
        <v>82</v>
      </c>
      <c r="AW550" s="11" t="s">
        <v>31</v>
      </c>
      <c r="AX550" s="11" t="s">
        <v>76</v>
      </c>
      <c r="AY550" s="153" t="s">
        <v>156</v>
      </c>
    </row>
    <row r="551" spans="2:65" s="12" customFormat="1">
      <c r="B551" s="158"/>
      <c r="D551" s="152" t="s">
        <v>160</v>
      </c>
      <c r="E551" s="159" t="s">
        <v>1</v>
      </c>
      <c r="F551" s="160" t="s">
        <v>3959</v>
      </c>
      <c r="H551" s="161">
        <v>1</v>
      </c>
      <c r="I551" s="162"/>
      <c r="L551" s="158"/>
      <c r="M551" s="163"/>
      <c r="T551" s="164"/>
      <c r="AT551" s="159" t="s">
        <v>160</v>
      </c>
      <c r="AU551" s="159" t="s">
        <v>89</v>
      </c>
      <c r="AV551" s="12" t="s">
        <v>89</v>
      </c>
      <c r="AW551" s="12" t="s">
        <v>31</v>
      </c>
      <c r="AX551" s="12" t="s">
        <v>76</v>
      </c>
      <c r="AY551" s="159" t="s">
        <v>156</v>
      </c>
    </row>
    <row r="552" spans="2:65" s="12" customFormat="1">
      <c r="B552" s="158"/>
      <c r="D552" s="152" t="s">
        <v>160</v>
      </c>
      <c r="E552" s="159" t="s">
        <v>1</v>
      </c>
      <c r="F552" s="160" t="s">
        <v>3805</v>
      </c>
      <c r="H552" s="161">
        <v>0</v>
      </c>
      <c r="I552" s="162"/>
      <c r="L552" s="158"/>
      <c r="M552" s="163"/>
      <c r="T552" s="164"/>
      <c r="AT552" s="159" t="s">
        <v>160</v>
      </c>
      <c r="AU552" s="159" t="s">
        <v>89</v>
      </c>
      <c r="AV552" s="12" t="s">
        <v>89</v>
      </c>
      <c r="AW552" s="12" t="s">
        <v>31</v>
      </c>
      <c r="AX552" s="12" t="s">
        <v>76</v>
      </c>
      <c r="AY552" s="159" t="s">
        <v>156</v>
      </c>
    </row>
    <row r="553" spans="2:65" s="15" customFormat="1">
      <c r="B553" s="193"/>
      <c r="D553" s="152" t="s">
        <v>160</v>
      </c>
      <c r="E553" s="194" t="s">
        <v>1</v>
      </c>
      <c r="F553" s="195" t="s">
        <v>278</v>
      </c>
      <c r="H553" s="196">
        <v>1</v>
      </c>
      <c r="I553" s="197"/>
      <c r="L553" s="193"/>
      <c r="M553" s="198"/>
      <c r="T553" s="199"/>
      <c r="AT553" s="194" t="s">
        <v>160</v>
      </c>
      <c r="AU553" s="194" t="s">
        <v>89</v>
      </c>
      <c r="AV553" s="15" t="s">
        <v>163</v>
      </c>
      <c r="AW553" s="15" t="s">
        <v>31</v>
      </c>
      <c r="AX553" s="15" t="s">
        <v>76</v>
      </c>
      <c r="AY553" s="194" t="s">
        <v>156</v>
      </c>
    </row>
    <row r="554" spans="2:65" s="13" customFormat="1">
      <c r="B554" s="165"/>
      <c r="D554" s="152" t="s">
        <v>160</v>
      </c>
      <c r="E554" s="166" t="s">
        <v>1</v>
      </c>
      <c r="F554" s="167" t="s">
        <v>161</v>
      </c>
      <c r="H554" s="168">
        <v>3</v>
      </c>
      <c r="I554" s="169"/>
      <c r="L554" s="165"/>
      <c r="M554" s="170"/>
      <c r="T554" s="171"/>
      <c r="AT554" s="166" t="s">
        <v>160</v>
      </c>
      <c r="AU554" s="166" t="s">
        <v>89</v>
      </c>
      <c r="AV554" s="13" t="s">
        <v>155</v>
      </c>
      <c r="AW554" s="13" t="s">
        <v>31</v>
      </c>
      <c r="AX554" s="13" t="s">
        <v>82</v>
      </c>
      <c r="AY554" s="166" t="s">
        <v>156</v>
      </c>
    </row>
    <row r="555" spans="2:65" s="1" customFormat="1" ht="49.15" customHeight="1">
      <c r="B555" s="136"/>
      <c r="C555" s="180" t="s">
        <v>1172</v>
      </c>
      <c r="D555" s="180" t="s">
        <v>263</v>
      </c>
      <c r="E555" s="181" t="s">
        <v>4007</v>
      </c>
      <c r="F555" s="182" t="s">
        <v>4008</v>
      </c>
      <c r="G555" s="183" t="s">
        <v>333</v>
      </c>
      <c r="H555" s="184">
        <v>2</v>
      </c>
      <c r="I555" s="185"/>
      <c r="J555" s="186">
        <v>0</v>
      </c>
      <c r="K555" s="187"/>
      <c r="L555" s="188"/>
      <c r="M555" s="189" t="s">
        <v>1</v>
      </c>
      <c r="N555" s="190" t="s">
        <v>42</v>
      </c>
      <c r="P555" s="147">
        <f>O555*H555</f>
        <v>0</v>
      </c>
      <c r="Q555" s="147">
        <v>7.5999999999999998E-2</v>
      </c>
      <c r="R555" s="147">
        <f>Q555*H555</f>
        <v>0.152</v>
      </c>
      <c r="S555" s="147">
        <v>0</v>
      </c>
      <c r="T555" s="148">
        <f>S555*H555</f>
        <v>0</v>
      </c>
      <c r="AR555" s="149" t="s">
        <v>664</v>
      </c>
      <c r="AT555" s="149" t="s">
        <v>263</v>
      </c>
      <c r="AU555" s="149" t="s">
        <v>89</v>
      </c>
      <c r="AY555" s="17" t="s">
        <v>156</v>
      </c>
      <c r="BE555" s="150">
        <f>IF(N555="základná",J555,0)</f>
        <v>0</v>
      </c>
      <c r="BF555" s="150">
        <f>IF(N555="znížená",J555,0)</f>
        <v>0</v>
      </c>
      <c r="BG555" s="150">
        <f>IF(N555="zákl. prenesená",J555,0)</f>
        <v>0</v>
      </c>
      <c r="BH555" s="150">
        <f>IF(N555="zníž. prenesená",J555,0)</f>
        <v>0</v>
      </c>
      <c r="BI555" s="150">
        <f>IF(N555="nulová",J555,0)</f>
        <v>0</v>
      </c>
      <c r="BJ555" s="17" t="s">
        <v>89</v>
      </c>
      <c r="BK555" s="150">
        <f>ROUND(I555*H555,2)</f>
        <v>0</v>
      </c>
      <c r="BL555" s="17" t="s">
        <v>403</v>
      </c>
      <c r="BM555" s="149" t="s">
        <v>4009</v>
      </c>
    </row>
    <row r="556" spans="2:65" s="12" customFormat="1">
      <c r="B556" s="158"/>
      <c r="D556" s="152" t="s">
        <v>160</v>
      </c>
      <c r="E556" s="159" t="s">
        <v>1</v>
      </c>
      <c r="F556" s="160" t="s">
        <v>4004</v>
      </c>
      <c r="H556" s="161">
        <v>2</v>
      </c>
      <c r="I556" s="162"/>
      <c r="L556" s="158"/>
      <c r="M556" s="163"/>
      <c r="T556" s="164"/>
      <c r="AT556" s="159" t="s">
        <v>160</v>
      </c>
      <c r="AU556" s="159" t="s">
        <v>89</v>
      </c>
      <c r="AV556" s="12" t="s">
        <v>89</v>
      </c>
      <c r="AW556" s="12" t="s">
        <v>31</v>
      </c>
      <c r="AX556" s="12" t="s">
        <v>76</v>
      </c>
      <c r="AY556" s="159" t="s">
        <v>156</v>
      </c>
    </row>
    <row r="557" spans="2:65" s="12" customFormat="1">
      <c r="B557" s="158"/>
      <c r="D557" s="152" t="s">
        <v>160</v>
      </c>
      <c r="E557" s="159" t="s">
        <v>1</v>
      </c>
      <c r="F557" s="160" t="s">
        <v>4005</v>
      </c>
      <c r="H557" s="161">
        <v>0</v>
      </c>
      <c r="I557" s="162"/>
      <c r="L557" s="158"/>
      <c r="M557" s="163"/>
      <c r="T557" s="164"/>
      <c r="AT557" s="159" t="s">
        <v>160</v>
      </c>
      <c r="AU557" s="159" t="s">
        <v>89</v>
      </c>
      <c r="AV557" s="12" t="s">
        <v>89</v>
      </c>
      <c r="AW557" s="12" t="s">
        <v>31</v>
      </c>
      <c r="AX557" s="12" t="s">
        <v>76</v>
      </c>
      <c r="AY557" s="159" t="s">
        <v>156</v>
      </c>
    </row>
    <row r="558" spans="2:65" s="11" customFormat="1">
      <c r="B558" s="151"/>
      <c r="D558" s="152" t="s">
        <v>160</v>
      </c>
      <c r="E558" s="153" t="s">
        <v>1</v>
      </c>
      <c r="F558" s="154" t="s">
        <v>3953</v>
      </c>
      <c r="H558" s="153" t="s">
        <v>1</v>
      </c>
      <c r="I558" s="155"/>
      <c r="L558" s="151"/>
      <c r="M558" s="156"/>
      <c r="T558" s="157"/>
      <c r="AT558" s="153" t="s">
        <v>160</v>
      </c>
      <c r="AU558" s="153" t="s">
        <v>89</v>
      </c>
      <c r="AV558" s="11" t="s">
        <v>82</v>
      </c>
      <c r="AW558" s="11" t="s">
        <v>31</v>
      </c>
      <c r="AX558" s="11" t="s">
        <v>76</v>
      </c>
      <c r="AY558" s="153" t="s">
        <v>156</v>
      </c>
    </row>
    <row r="559" spans="2:65" s="13" customFormat="1">
      <c r="B559" s="165"/>
      <c r="D559" s="152" t="s">
        <v>160</v>
      </c>
      <c r="E559" s="166" t="s">
        <v>1</v>
      </c>
      <c r="F559" s="167" t="s">
        <v>161</v>
      </c>
      <c r="H559" s="168">
        <v>2</v>
      </c>
      <c r="I559" s="169"/>
      <c r="L559" s="165"/>
      <c r="M559" s="170"/>
      <c r="T559" s="171"/>
      <c r="AT559" s="166" t="s">
        <v>160</v>
      </c>
      <c r="AU559" s="166" t="s">
        <v>89</v>
      </c>
      <c r="AV559" s="13" t="s">
        <v>155</v>
      </c>
      <c r="AW559" s="13" t="s">
        <v>31</v>
      </c>
      <c r="AX559" s="13" t="s">
        <v>82</v>
      </c>
      <c r="AY559" s="166" t="s">
        <v>156</v>
      </c>
    </row>
    <row r="560" spans="2:65" s="1" customFormat="1" ht="55.5" customHeight="1">
      <c r="B560" s="136"/>
      <c r="C560" s="180" t="s">
        <v>1179</v>
      </c>
      <c r="D560" s="180" t="s">
        <v>263</v>
      </c>
      <c r="E560" s="181" t="s">
        <v>4010</v>
      </c>
      <c r="F560" s="182" t="s">
        <v>4011</v>
      </c>
      <c r="G560" s="183" t="s">
        <v>333</v>
      </c>
      <c r="H560" s="184">
        <v>1</v>
      </c>
      <c r="I560" s="185"/>
      <c r="J560" s="186">
        <v>0</v>
      </c>
      <c r="K560" s="187"/>
      <c r="L560" s="188"/>
      <c r="M560" s="189" t="s">
        <v>1</v>
      </c>
      <c r="N560" s="190" t="s">
        <v>42</v>
      </c>
      <c r="P560" s="147">
        <f>O560*H560</f>
        <v>0</v>
      </c>
      <c r="Q560" s="147">
        <v>7.5999999999999998E-2</v>
      </c>
      <c r="R560" s="147">
        <f>Q560*H560</f>
        <v>7.5999999999999998E-2</v>
      </c>
      <c r="S560" s="147">
        <v>0</v>
      </c>
      <c r="T560" s="148">
        <f>S560*H560</f>
        <v>0</v>
      </c>
      <c r="AR560" s="149" t="s">
        <v>664</v>
      </c>
      <c r="AT560" s="149" t="s">
        <v>263</v>
      </c>
      <c r="AU560" s="149" t="s">
        <v>89</v>
      </c>
      <c r="AY560" s="17" t="s">
        <v>156</v>
      </c>
      <c r="BE560" s="150">
        <f>IF(N560="základná",J560,0)</f>
        <v>0</v>
      </c>
      <c r="BF560" s="150">
        <f>IF(N560="znížená",J560,0)</f>
        <v>0</v>
      </c>
      <c r="BG560" s="150">
        <f>IF(N560="zákl. prenesená",J560,0)</f>
        <v>0</v>
      </c>
      <c r="BH560" s="150">
        <f>IF(N560="zníž. prenesená",J560,0)</f>
        <v>0</v>
      </c>
      <c r="BI560" s="150">
        <f>IF(N560="nulová",J560,0)</f>
        <v>0</v>
      </c>
      <c r="BJ560" s="17" t="s">
        <v>89</v>
      </c>
      <c r="BK560" s="150">
        <f>ROUND(I560*H560,2)</f>
        <v>0</v>
      </c>
      <c r="BL560" s="17" t="s">
        <v>403</v>
      </c>
      <c r="BM560" s="149" t="s">
        <v>4012</v>
      </c>
    </row>
    <row r="561" spans="2:65" s="11" customFormat="1">
      <c r="B561" s="151"/>
      <c r="D561" s="152" t="s">
        <v>160</v>
      </c>
      <c r="E561" s="153" t="s">
        <v>1</v>
      </c>
      <c r="F561" s="154" t="s">
        <v>4006</v>
      </c>
      <c r="H561" s="153" t="s">
        <v>1</v>
      </c>
      <c r="I561" s="155"/>
      <c r="L561" s="151"/>
      <c r="M561" s="156"/>
      <c r="T561" s="157"/>
      <c r="AT561" s="153" t="s">
        <v>160</v>
      </c>
      <c r="AU561" s="153" t="s">
        <v>89</v>
      </c>
      <c r="AV561" s="11" t="s">
        <v>82</v>
      </c>
      <c r="AW561" s="11" t="s">
        <v>31</v>
      </c>
      <c r="AX561" s="11" t="s">
        <v>76</v>
      </c>
      <c r="AY561" s="153" t="s">
        <v>156</v>
      </c>
    </row>
    <row r="562" spans="2:65" s="12" customFormat="1">
      <c r="B562" s="158"/>
      <c r="D562" s="152" t="s">
        <v>160</v>
      </c>
      <c r="E562" s="159" t="s">
        <v>1</v>
      </c>
      <c r="F562" s="160" t="s">
        <v>3959</v>
      </c>
      <c r="H562" s="161">
        <v>1</v>
      </c>
      <c r="I562" s="162"/>
      <c r="L562" s="158"/>
      <c r="M562" s="163"/>
      <c r="T562" s="164"/>
      <c r="AT562" s="159" t="s">
        <v>160</v>
      </c>
      <c r="AU562" s="159" t="s">
        <v>89</v>
      </c>
      <c r="AV562" s="12" t="s">
        <v>89</v>
      </c>
      <c r="AW562" s="12" t="s">
        <v>31</v>
      </c>
      <c r="AX562" s="12" t="s">
        <v>76</v>
      </c>
      <c r="AY562" s="159" t="s">
        <v>156</v>
      </c>
    </row>
    <row r="563" spans="2:65" s="12" customFormat="1">
      <c r="B563" s="158"/>
      <c r="D563" s="152" t="s">
        <v>160</v>
      </c>
      <c r="E563" s="159" t="s">
        <v>1</v>
      </c>
      <c r="F563" s="160" t="s">
        <v>3805</v>
      </c>
      <c r="H563" s="161">
        <v>0</v>
      </c>
      <c r="I563" s="162"/>
      <c r="L563" s="158"/>
      <c r="M563" s="163"/>
      <c r="T563" s="164"/>
      <c r="AT563" s="159" t="s">
        <v>160</v>
      </c>
      <c r="AU563" s="159" t="s">
        <v>89</v>
      </c>
      <c r="AV563" s="12" t="s">
        <v>89</v>
      </c>
      <c r="AW563" s="12" t="s">
        <v>31</v>
      </c>
      <c r="AX563" s="12" t="s">
        <v>76</v>
      </c>
      <c r="AY563" s="159" t="s">
        <v>156</v>
      </c>
    </row>
    <row r="564" spans="2:65" s="11" customFormat="1">
      <c r="B564" s="151"/>
      <c r="D564" s="152" t="s">
        <v>160</v>
      </c>
      <c r="E564" s="153" t="s">
        <v>1</v>
      </c>
      <c r="F564" s="154" t="s">
        <v>4013</v>
      </c>
      <c r="H564" s="153" t="s">
        <v>1</v>
      </c>
      <c r="I564" s="155"/>
      <c r="L564" s="151"/>
      <c r="M564" s="156"/>
      <c r="T564" s="157"/>
      <c r="AT564" s="153" t="s">
        <v>160</v>
      </c>
      <c r="AU564" s="153" t="s">
        <v>89</v>
      </c>
      <c r="AV564" s="11" t="s">
        <v>82</v>
      </c>
      <c r="AW564" s="11" t="s">
        <v>31</v>
      </c>
      <c r="AX564" s="11" t="s">
        <v>76</v>
      </c>
      <c r="AY564" s="153" t="s">
        <v>156</v>
      </c>
    </row>
    <row r="565" spans="2:65" s="11" customFormat="1">
      <c r="B565" s="151"/>
      <c r="D565" s="152" t="s">
        <v>160</v>
      </c>
      <c r="E565" s="153" t="s">
        <v>1</v>
      </c>
      <c r="F565" s="154" t="s">
        <v>4014</v>
      </c>
      <c r="H565" s="153" t="s">
        <v>1</v>
      </c>
      <c r="I565" s="155"/>
      <c r="L565" s="151"/>
      <c r="M565" s="156"/>
      <c r="T565" s="157"/>
      <c r="AT565" s="153" t="s">
        <v>160</v>
      </c>
      <c r="AU565" s="153" t="s">
        <v>89</v>
      </c>
      <c r="AV565" s="11" t="s">
        <v>82</v>
      </c>
      <c r="AW565" s="11" t="s">
        <v>31</v>
      </c>
      <c r="AX565" s="11" t="s">
        <v>76</v>
      </c>
      <c r="AY565" s="153" t="s">
        <v>156</v>
      </c>
    </row>
    <row r="566" spans="2:65" s="13" customFormat="1">
      <c r="B566" s="165"/>
      <c r="D566" s="152" t="s">
        <v>160</v>
      </c>
      <c r="E566" s="166" t="s">
        <v>1</v>
      </c>
      <c r="F566" s="167" t="s">
        <v>161</v>
      </c>
      <c r="H566" s="168">
        <v>1</v>
      </c>
      <c r="I566" s="169"/>
      <c r="L566" s="165"/>
      <c r="M566" s="170"/>
      <c r="T566" s="171"/>
      <c r="AT566" s="166" t="s">
        <v>160</v>
      </c>
      <c r="AU566" s="166" t="s">
        <v>89</v>
      </c>
      <c r="AV566" s="13" t="s">
        <v>155</v>
      </c>
      <c r="AW566" s="13" t="s">
        <v>31</v>
      </c>
      <c r="AX566" s="13" t="s">
        <v>82</v>
      </c>
      <c r="AY566" s="166" t="s">
        <v>156</v>
      </c>
    </row>
    <row r="567" spans="2:65" s="1" customFormat="1" ht="24.2" customHeight="1">
      <c r="B567" s="136"/>
      <c r="C567" s="137" t="s">
        <v>1186</v>
      </c>
      <c r="D567" s="137" t="s">
        <v>157</v>
      </c>
      <c r="E567" s="138" t="s">
        <v>3939</v>
      </c>
      <c r="F567" s="139" t="s">
        <v>3940</v>
      </c>
      <c r="G567" s="140" t="s">
        <v>296</v>
      </c>
      <c r="H567" s="141">
        <v>1.593</v>
      </c>
      <c r="I567" s="142"/>
      <c r="J567" s="143">
        <v>0</v>
      </c>
      <c r="K567" s="144"/>
      <c r="L567" s="32"/>
      <c r="M567" s="145" t="s">
        <v>1</v>
      </c>
      <c r="N567" s="146" t="s">
        <v>42</v>
      </c>
      <c r="P567" s="147">
        <f>O567*H567</f>
        <v>0</v>
      </c>
      <c r="Q567" s="147">
        <v>0</v>
      </c>
      <c r="R567" s="147">
        <f>Q567*H567</f>
        <v>0</v>
      </c>
      <c r="S567" s="147">
        <v>0</v>
      </c>
      <c r="T567" s="148">
        <f>S567*H567</f>
        <v>0</v>
      </c>
      <c r="AR567" s="149" t="s">
        <v>403</v>
      </c>
      <c r="AT567" s="149" t="s">
        <v>157</v>
      </c>
      <c r="AU567" s="149" t="s">
        <v>89</v>
      </c>
      <c r="AY567" s="17" t="s">
        <v>156</v>
      </c>
      <c r="BE567" s="150">
        <f>IF(N567="základná",J567,0)</f>
        <v>0</v>
      </c>
      <c r="BF567" s="150">
        <f>IF(N567="znížená",J567,0)</f>
        <v>0</v>
      </c>
      <c r="BG567" s="150">
        <f>IF(N567="zákl. prenesená",J567,0)</f>
        <v>0</v>
      </c>
      <c r="BH567" s="150">
        <f>IF(N567="zníž. prenesená",J567,0)</f>
        <v>0</v>
      </c>
      <c r="BI567" s="150">
        <f>IF(N567="nulová",J567,0)</f>
        <v>0</v>
      </c>
      <c r="BJ567" s="17" t="s">
        <v>89</v>
      </c>
      <c r="BK567" s="150">
        <f>ROUND(I567*H567,2)</f>
        <v>0</v>
      </c>
      <c r="BL567" s="17" t="s">
        <v>403</v>
      </c>
      <c r="BM567" s="149" t="s">
        <v>4015</v>
      </c>
    </row>
    <row r="568" spans="2:65" s="1" customFormat="1" ht="24.2" customHeight="1">
      <c r="B568" s="136"/>
      <c r="C568" s="137" t="s">
        <v>1192</v>
      </c>
      <c r="D568" s="137" t="s">
        <v>157</v>
      </c>
      <c r="E568" s="138" t="s">
        <v>3942</v>
      </c>
      <c r="F568" s="139" t="s">
        <v>3943</v>
      </c>
      <c r="G568" s="140" t="s">
        <v>296</v>
      </c>
      <c r="H568" s="141">
        <v>1.593</v>
      </c>
      <c r="I568" s="142"/>
      <c r="J568" s="143">
        <v>0</v>
      </c>
      <c r="K568" s="144"/>
      <c r="L568" s="32"/>
      <c r="M568" s="145" t="s">
        <v>1</v>
      </c>
      <c r="N568" s="146" t="s">
        <v>42</v>
      </c>
      <c r="P568" s="147">
        <f>O568*H568</f>
        <v>0</v>
      </c>
      <c r="Q568" s="147">
        <v>0</v>
      </c>
      <c r="R568" s="147">
        <f>Q568*H568</f>
        <v>0</v>
      </c>
      <c r="S568" s="147">
        <v>0</v>
      </c>
      <c r="T568" s="148">
        <f>S568*H568</f>
        <v>0</v>
      </c>
      <c r="AR568" s="149" t="s">
        <v>403</v>
      </c>
      <c r="AT568" s="149" t="s">
        <v>157</v>
      </c>
      <c r="AU568" s="149" t="s">
        <v>89</v>
      </c>
      <c r="AY568" s="17" t="s">
        <v>156</v>
      </c>
      <c r="BE568" s="150">
        <f>IF(N568="základná",J568,0)</f>
        <v>0</v>
      </c>
      <c r="BF568" s="150">
        <f>IF(N568="znížená",J568,0)</f>
        <v>0</v>
      </c>
      <c r="BG568" s="150">
        <f>IF(N568="zákl. prenesená",J568,0)</f>
        <v>0</v>
      </c>
      <c r="BH568" s="150">
        <f>IF(N568="zníž. prenesená",J568,0)</f>
        <v>0</v>
      </c>
      <c r="BI568" s="150">
        <f>IF(N568="nulová",J568,0)</f>
        <v>0</v>
      </c>
      <c r="BJ568" s="17" t="s">
        <v>89</v>
      </c>
      <c r="BK568" s="150">
        <f>ROUND(I568*H568,2)</f>
        <v>0</v>
      </c>
      <c r="BL568" s="17" t="s">
        <v>403</v>
      </c>
      <c r="BM568" s="149" t="s">
        <v>4016</v>
      </c>
    </row>
    <row r="569" spans="2:65" s="10" customFormat="1" ht="22.9" customHeight="1">
      <c r="B569" s="126"/>
      <c r="D569" s="127" t="s">
        <v>75</v>
      </c>
      <c r="E569" s="191" t="s">
        <v>4017</v>
      </c>
      <c r="F569" s="191" t="s">
        <v>4018</v>
      </c>
      <c r="I569" s="129"/>
      <c r="J569" s="192">
        <v>0</v>
      </c>
      <c r="L569" s="126"/>
      <c r="M569" s="131"/>
      <c r="P569" s="132">
        <f>SUM(P570:P581)</f>
        <v>0</v>
      </c>
      <c r="R569" s="132">
        <f>SUM(R570:R581)</f>
        <v>9.5633400000000007E-2</v>
      </c>
      <c r="T569" s="133">
        <f>SUM(T570:T581)</f>
        <v>0</v>
      </c>
      <c r="AR569" s="127" t="s">
        <v>89</v>
      </c>
      <c r="AT569" s="134" t="s">
        <v>75</v>
      </c>
      <c r="AU569" s="134" t="s">
        <v>82</v>
      </c>
      <c r="AY569" s="127" t="s">
        <v>156</v>
      </c>
      <c r="BK569" s="135">
        <f>SUM(BK570:BK581)</f>
        <v>0</v>
      </c>
    </row>
    <row r="570" spans="2:65" s="1" customFormat="1" ht="36" customHeight="1">
      <c r="B570" s="136"/>
      <c r="C570" s="278" t="s">
        <v>1197</v>
      </c>
      <c r="D570" s="278" t="s">
        <v>157</v>
      </c>
      <c r="E570" s="279" t="s">
        <v>4019</v>
      </c>
      <c r="F570" s="284" t="s">
        <v>8466</v>
      </c>
      <c r="G570" s="140" t="s">
        <v>333</v>
      </c>
      <c r="H570" s="141">
        <v>1</v>
      </c>
      <c r="I570" s="142"/>
      <c r="J570" s="143">
        <f>ROUND(I570*H570,2)</f>
        <v>0</v>
      </c>
      <c r="K570" s="144"/>
      <c r="L570" s="224"/>
      <c r="M570" s="145" t="s">
        <v>1</v>
      </c>
      <c r="N570" s="146" t="s">
        <v>42</v>
      </c>
      <c r="P570" s="147">
        <f>O570*H570</f>
        <v>0</v>
      </c>
      <c r="Q570" s="147">
        <v>7.6600000000000005E-5</v>
      </c>
      <c r="R570" s="147">
        <f>Q570*H570</f>
        <v>7.6600000000000005E-5</v>
      </c>
      <c r="S570" s="147">
        <v>0</v>
      </c>
      <c r="T570" s="148">
        <f>S570*H570</f>
        <v>0</v>
      </c>
      <c r="AR570" s="149" t="s">
        <v>403</v>
      </c>
      <c r="AT570" s="149" t="s">
        <v>157</v>
      </c>
      <c r="AU570" s="149" t="s">
        <v>89</v>
      </c>
      <c r="AY570" s="17" t="s">
        <v>156</v>
      </c>
      <c r="BE570" s="150">
        <f>IF(N570="základná",J570,0)</f>
        <v>0</v>
      </c>
      <c r="BF570" s="150">
        <f>IF(N570="znížená",J570,0)</f>
        <v>0</v>
      </c>
      <c r="BG570" s="150">
        <f>IF(N570="zákl. prenesená",J570,0)</f>
        <v>0</v>
      </c>
      <c r="BH570" s="150">
        <f>IF(N570="zníž. prenesená",J570,0)</f>
        <v>0</v>
      </c>
      <c r="BI570" s="150">
        <f>IF(N570="nulová",J570,0)</f>
        <v>0</v>
      </c>
      <c r="BJ570" s="17" t="s">
        <v>89</v>
      </c>
      <c r="BK570" s="150">
        <f>ROUND(I570*H570,2)</f>
        <v>0</v>
      </c>
      <c r="BL570" s="17" t="s">
        <v>403</v>
      </c>
      <c r="BM570" s="149" t="s">
        <v>4020</v>
      </c>
    </row>
    <row r="571" spans="2:65" s="12" customFormat="1">
      <c r="B571" s="158"/>
      <c r="D571" s="152" t="s">
        <v>160</v>
      </c>
      <c r="E571" s="159" t="s">
        <v>1</v>
      </c>
      <c r="F571" s="160" t="s">
        <v>4021</v>
      </c>
      <c r="H571" s="161">
        <v>1</v>
      </c>
      <c r="I571" s="162"/>
      <c r="L571" s="158"/>
      <c r="M571" s="163"/>
      <c r="T571" s="164"/>
      <c r="AT571" s="159" t="s">
        <v>160</v>
      </c>
      <c r="AU571" s="159" t="s">
        <v>89</v>
      </c>
      <c r="AV571" s="12" t="s">
        <v>89</v>
      </c>
      <c r="AW571" s="12" t="s">
        <v>31</v>
      </c>
      <c r="AX571" s="12" t="s">
        <v>76</v>
      </c>
      <c r="AY571" s="159" t="s">
        <v>156</v>
      </c>
    </row>
    <row r="572" spans="2:65" s="13" customFormat="1">
      <c r="B572" s="165"/>
      <c r="D572" s="152" t="s">
        <v>160</v>
      </c>
      <c r="E572" s="166" t="s">
        <v>1</v>
      </c>
      <c r="F572" s="167" t="s">
        <v>161</v>
      </c>
      <c r="H572" s="168">
        <v>1</v>
      </c>
      <c r="I572" s="169"/>
      <c r="L572" s="165"/>
      <c r="M572" s="170"/>
      <c r="T572" s="171"/>
      <c r="AT572" s="166" t="s">
        <v>160</v>
      </c>
      <c r="AU572" s="166" t="s">
        <v>89</v>
      </c>
      <c r="AV572" s="13" t="s">
        <v>155</v>
      </c>
      <c r="AW572" s="13" t="s">
        <v>31</v>
      </c>
      <c r="AX572" s="13" t="s">
        <v>82</v>
      </c>
      <c r="AY572" s="166" t="s">
        <v>156</v>
      </c>
    </row>
    <row r="573" spans="2:65" s="1" customFormat="1" ht="49.15" customHeight="1">
      <c r="B573" s="136"/>
      <c r="C573" s="280" t="s">
        <v>1205</v>
      </c>
      <c r="D573" s="280" t="s">
        <v>263</v>
      </c>
      <c r="E573" s="281" t="s">
        <v>8458</v>
      </c>
      <c r="F573" s="281" t="s">
        <v>8459</v>
      </c>
      <c r="G573" s="183" t="s">
        <v>178</v>
      </c>
      <c r="H573" s="184">
        <v>1</v>
      </c>
      <c r="I573" s="185"/>
      <c r="J573" s="186">
        <v>0</v>
      </c>
      <c r="K573" s="187"/>
      <c r="L573" s="188"/>
      <c r="M573" s="189" t="s">
        <v>1</v>
      </c>
      <c r="N573" s="190" t="s">
        <v>42</v>
      </c>
      <c r="P573" s="147">
        <f>O573*H573</f>
        <v>0</v>
      </c>
      <c r="Q573" s="147">
        <v>1.8000000000000001E-4</v>
      </c>
      <c r="R573" s="147">
        <f>Q573*H573</f>
        <v>1.8000000000000001E-4</v>
      </c>
      <c r="S573" s="147">
        <v>0</v>
      </c>
      <c r="T573" s="148">
        <f>S573*H573</f>
        <v>0</v>
      </c>
      <c r="AR573" s="149" t="s">
        <v>664</v>
      </c>
      <c r="AT573" s="149" t="s">
        <v>263</v>
      </c>
      <c r="AU573" s="149" t="s">
        <v>89</v>
      </c>
      <c r="AY573" s="17" t="s">
        <v>156</v>
      </c>
      <c r="BE573" s="150">
        <f>IF(N573="základná",J573,0)</f>
        <v>0</v>
      </c>
      <c r="BF573" s="150">
        <f>IF(N573="znížená",J573,0)</f>
        <v>0</v>
      </c>
      <c r="BG573" s="150">
        <f>IF(N573="zákl. prenesená",J573,0)</f>
        <v>0</v>
      </c>
      <c r="BH573" s="150">
        <f>IF(N573="zníž. prenesená",J573,0)</f>
        <v>0</v>
      </c>
      <c r="BI573" s="150">
        <f>IF(N573="nulová",J573,0)</f>
        <v>0</v>
      </c>
      <c r="BJ573" s="17" t="s">
        <v>89</v>
      </c>
      <c r="BK573" s="150">
        <f>ROUND(I573*H573,2)</f>
        <v>0</v>
      </c>
      <c r="BL573" s="17" t="s">
        <v>403</v>
      </c>
      <c r="BM573" s="149" t="s">
        <v>4022</v>
      </c>
    </row>
    <row r="574" spans="2:65" s="1" customFormat="1" ht="38.25" customHeight="1">
      <c r="B574" s="136"/>
      <c r="C574" s="280" t="s">
        <v>1211</v>
      </c>
      <c r="D574" s="280" t="s">
        <v>263</v>
      </c>
      <c r="E574" s="281" t="s">
        <v>8460</v>
      </c>
      <c r="F574" s="282" t="s">
        <v>8461</v>
      </c>
      <c r="G574" s="183" t="s">
        <v>333</v>
      </c>
      <c r="H574" s="184">
        <v>1</v>
      </c>
      <c r="I574" s="185"/>
      <c r="J574" s="186">
        <v>0</v>
      </c>
      <c r="K574" s="187"/>
      <c r="L574" s="225"/>
      <c r="M574" s="189" t="s">
        <v>1</v>
      </c>
      <c r="N574" s="190" t="s">
        <v>42</v>
      </c>
      <c r="P574" s="147">
        <f>O574*H574</f>
        <v>0</v>
      </c>
      <c r="Q574" s="147">
        <v>4.4999999999999998E-2</v>
      </c>
      <c r="R574" s="147">
        <f>Q574*H574</f>
        <v>4.4999999999999998E-2</v>
      </c>
      <c r="S574" s="147">
        <v>0</v>
      </c>
      <c r="T574" s="148">
        <f>S574*H574</f>
        <v>0</v>
      </c>
      <c r="AR574" s="149" t="s">
        <v>664</v>
      </c>
      <c r="AT574" s="149" t="s">
        <v>263</v>
      </c>
      <c r="AU574" s="149" t="s">
        <v>89</v>
      </c>
      <c r="AY574" s="17" t="s">
        <v>156</v>
      </c>
      <c r="BE574" s="150">
        <f>IF(N574="základná",J574,0)</f>
        <v>0</v>
      </c>
      <c r="BF574" s="150">
        <f>IF(N574="znížená",J574,0)</f>
        <v>0</v>
      </c>
      <c r="BG574" s="150">
        <f>IF(N574="zákl. prenesená",J574,0)</f>
        <v>0</v>
      </c>
      <c r="BH574" s="150">
        <f>IF(N574="zníž. prenesená",J574,0)</f>
        <v>0</v>
      </c>
      <c r="BI574" s="150">
        <f>IF(N574="nulová",J574,0)</f>
        <v>0</v>
      </c>
      <c r="BJ574" s="17" t="s">
        <v>89</v>
      </c>
      <c r="BK574" s="150">
        <f>ROUND(I574*H574,2)</f>
        <v>0</v>
      </c>
      <c r="BL574" s="17" t="s">
        <v>403</v>
      </c>
      <c r="BM574" s="149" t="s">
        <v>4023</v>
      </c>
    </row>
    <row r="575" spans="2:65" s="1" customFormat="1" ht="24.2" customHeight="1">
      <c r="B575" s="136"/>
      <c r="C575" s="280" t="s">
        <v>1219</v>
      </c>
      <c r="D575" s="280" t="s">
        <v>263</v>
      </c>
      <c r="E575" s="282" t="s">
        <v>8462</v>
      </c>
      <c r="F575" s="282" t="s">
        <v>8463</v>
      </c>
      <c r="G575" s="183" t="s">
        <v>333</v>
      </c>
      <c r="H575" s="184">
        <v>1</v>
      </c>
      <c r="I575" s="185"/>
      <c r="J575" s="186">
        <v>0</v>
      </c>
      <c r="K575" s="187"/>
      <c r="L575" s="225"/>
      <c r="M575" s="189" t="s">
        <v>1</v>
      </c>
      <c r="N575" s="190" t="s">
        <v>42</v>
      </c>
      <c r="P575" s="147">
        <f>O575*H575</f>
        <v>0</v>
      </c>
      <c r="Q575" s="147">
        <v>1.4999999999999999E-2</v>
      </c>
      <c r="R575" s="147">
        <f>Q575*H575</f>
        <v>1.4999999999999999E-2</v>
      </c>
      <c r="S575" s="147">
        <v>0</v>
      </c>
      <c r="T575" s="148">
        <f>S575*H575</f>
        <v>0</v>
      </c>
      <c r="AR575" s="149" t="s">
        <v>664</v>
      </c>
      <c r="AT575" s="149" t="s">
        <v>263</v>
      </c>
      <c r="AU575" s="149" t="s">
        <v>89</v>
      </c>
      <c r="AY575" s="17" t="s">
        <v>156</v>
      </c>
      <c r="BE575" s="150">
        <f>IF(N575="základná",J575,0)</f>
        <v>0</v>
      </c>
      <c r="BF575" s="150">
        <f>IF(N575="znížená",J575,0)</f>
        <v>0</v>
      </c>
      <c r="BG575" s="150">
        <f>IF(N575="zákl. prenesená",J575,0)</f>
        <v>0</v>
      </c>
      <c r="BH575" s="150">
        <f>IF(N575="zníž. prenesená",J575,0)</f>
        <v>0</v>
      </c>
      <c r="BI575" s="150">
        <f>IF(N575="nulová",J575,0)</f>
        <v>0</v>
      </c>
      <c r="BJ575" s="17" t="s">
        <v>89</v>
      </c>
      <c r="BK575" s="150">
        <f>ROUND(I575*H575,2)</f>
        <v>0</v>
      </c>
      <c r="BL575" s="17" t="s">
        <v>403</v>
      </c>
      <c r="BM575" s="149" t="s">
        <v>4024</v>
      </c>
    </row>
    <row r="576" spans="2:65" s="1" customFormat="1" ht="24.2" customHeight="1">
      <c r="B576" s="136"/>
      <c r="C576" s="278" t="s">
        <v>1226</v>
      </c>
      <c r="D576" s="278" t="s">
        <v>157</v>
      </c>
      <c r="E576" s="279" t="s">
        <v>4025</v>
      </c>
      <c r="F576" s="283" t="s">
        <v>4026</v>
      </c>
      <c r="G576" s="140" t="s">
        <v>333</v>
      </c>
      <c r="H576" s="141">
        <v>1</v>
      </c>
      <c r="I576" s="142"/>
      <c r="J576" s="143">
        <v>0</v>
      </c>
      <c r="K576" s="144"/>
      <c r="L576" s="32"/>
      <c r="M576" s="145" t="s">
        <v>1</v>
      </c>
      <c r="N576" s="146" t="s">
        <v>42</v>
      </c>
      <c r="P576" s="147">
        <f>O576*H576</f>
        <v>0</v>
      </c>
      <c r="Q576" s="147">
        <v>3.768E-4</v>
      </c>
      <c r="R576" s="147">
        <f>Q576*H576</f>
        <v>3.768E-4</v>
      </c>
      <c r="S576" s="147">
        <v>0</v>
      </c>
      <c r="T576" s="148">
        <f>S576*H576</f>
        <v>0</v>
      </c>
      <c r="AR576" s="149" t="s">
        <v>403</v>
      </c>
      <c r="AT576" s="149" t="s">
        <v>157</v>
      </c>
      <c r="AU576" s="149" t="s">
        <v>89</v>
      </c>
      <c r="AY576" s="17" t="s">
        <v>156</v>
      </c>
      <c r="BE576" s="150">
        <f>IF(N576="základná",J576,0)</f>
        <v>0</v>
      </c>
      <c r="BF576" s="150">
        <f>IF(N576="znížená",J576,0)</f>
        <v>0</v>
      </c>
      <c r="BG576" s="150">
        <f>IF(N576="zákl. prenesená",J576,0)</f>
        <v>0</v>
      </c>
      <c r="BH576" s="150">
        <f>IF(N576="zníž. prenesená",J576,0)</f>
        <v>0</v>
      </c>
      <c r="BI576" s="150">
        <f>IF(N576="nulová",J576,0)</f>
        <v>0</v>
      </c>
      <c r="BJ576" s="17" t="s">
        <v>89</v>
      </c>
      <c r="BK576" s="150">
        <f>ROUND(I576*H576,2)</f>
        <v>0</v>
      </c>
      <c r="BL576" s="17" t="s">
        <v>403</v>
      </c>
      <c r="BM576" s="149" t="s">
        <v>4027</v>
      </c>
    </row>
    <row r="577" spans="2:65" s="12" customFormat="1">
      <c r="B577" s="158"/>
      <c r="D577" s="152" t="s">
        <v>160</v>
      </c>
      <c r="E577" s="159" t="s">
        <v>1</v>
      </c>
      <c r="F577" s="160" t="s">
        <v>4028</v>
      </c>
      <c r="H577" s="161">
        <v>1</v>
      </c>
      <c r="I577" s="162"/>
      <c r="L577" s="158"/>
      <c r="M577" s="163"/>
      <c r="T577" s="164"/>
      <c r="AT577" s="159" t="s">
        <v>160</v>
      </c>
      <c r="AU577" s="159" t="s">
        <v>89</v>
      </c>
      <c r="AV577" s="12" t="s">
        <v>89</v>
      </c>
      <c r="AW577" s="12" t="s">
        <v>31</v>
      </c>
      <c r="AX577" s="12" t="s">
        <v>76</v>
      </c>
      <c r="AY577" s="159" t="s">
        <v>156</v>
      </c>
    </row>
    <row r="578" spans="2:65" s="13" customFormat="1">
      <c r="B578" s="165"/>
      <c r="D578" s="152" t="s">
        <v>160</v>
      </c>
      <c r="E578" s="166" t="s">
        <v>1</v>
      </c>
      <c r="F578" s="167" t="s">
        <v>161</v>
      </c>
      <c r="H578" s="168">
        <v>1</v>
      </c>
      <c r="I578" s="169"/>
      <c r="L578" s="165"/>
      <c r="M578" s="170"/>
      <c r="T578" s="171"/>
      <c r="AT578" s="166" t="s">
        <v>160</v>
      </c>
      <c r="AU578" s="166" t="s">
        <v>89</v>
      </c>
      <c r="AV578" s="13" t="s">
        <v>155</v>
      </c>
      <c r="AW578" s="13" t="s">
        <v>31</v>
      </c>
      <c r="AX578" s="13" t="s">
        <v>82</v>
      </c>
      <c r="AY578" s="166" t="s">
        <v>156</v>
      </c>
    </row>
    <row r="579" spans="2:65" s="1" customFormat="1" ht="38.25" customHeight="1">
      <c r="B579" s="136"/>
      <c r="C579" s="280" t="s">
        <v>1232</v>
      </c>
      <c r="D579" s="280" t="s">
        <v>263</v>
      </c>
      <c r="E579" s="282" t="s">
        <v>8464</v>
      </c>
      <c r="F579" s="282" t="s">
        <v>8465</v>
      </c>
      <c r="G579" s="183" t="s">
        <v>333</v>
      </c>
      <c r="H579" s="184">
        <v>1</v>
      </c>
      <c r="I579" s="185"/>
      <c r="J579" s="186">
        <v>0</v>
      </c>
      <c r="K579" s="187"/>
      <c r="L579" s="225"/>
      <c r="M579" s="189" t="s">
        <v>1</v>
      </c>
      <c r="N579" s="190" t="s">
        <v>42</v>
      </c>
      <c r="P579" s="147">
        <f>O579*H579</f>
        <v>0</v>
      </c>
      <c r="Q579" s="147">
        <v>3.5000000000000003E-2</v>
      </c>
      <c r="R579" s="147">
        <f>Q579*H579</f>
        <v>3.5000000000000003E-2</v>
      </c>
      <c r="S579" s="147">
        <v>0</v>
      </c>
      <c r="T579" s="148">
        <f>S579*H579</f>
        <v>0</v>
      </c>
      <c r="AR579" s="149" t="s">
        <v>664</v>
      </c>
      <c r="AT579" s="149" t="s">
        <v>263</v>
      </c>
      <c r="AU579" s="149" t="s">
        <v>89</v>
      </c>
      <c r="AY579" s="17" t="s">
        <v>156</v>
      </c>
      <c r="BE579" s="150">
        <f>IF(N579="základná",J579,0)</f>
        <v>0</v>
      </c>
      <c r="BF579" s="150">
        <f>IF(N579="znížená",J579,0)</f>
        <v>0</v>
      </c>
      <c r="BG579" s="150">
        <f>IF(N579="zákl. prenesená",J579,0)</f>
        <v>0</v>
      </c>
      <c r="BH579" s="150">
        <f>IF(N579="zníž. prenesená",J579,0)</f>
        <v>0</v>
      </c>
      <c r="BI579" s="150">
        <f>IF(N579="nulová",J579,0)</f>
        <v>0</v>
      </c>
      <c r="BJ579" s="17" t="s">
        <v>89</v>
      </c>
      <c r="BK579" s="150">
        <f>ROUND(I579*H579,2)</f>
        <v>0</v>
      </c>
      <c r="BL579" s="17" t="s">
        <v>403</v>
      </c>
      <c r="BM579" s="149" t="s">
        <v>4029</v>
      </c>
    </row>
    <row r="580" spans="2:65" s="1" customFormat="1" ht="24.2" customHeight="1">
      <c r="B580" s="136"/>
      <c r="C580" s="137" t="s">
        <v>1237</v>
      </c>
      <c r="D580" s="137" t="s">
        <v>157</v>
      </c>
      <c r="E580" s="138" t="s">
        <v>3939</v>
      </c>
      <c r="F580" s="139" t="s">
        <v>3940</v>
      </c>
      <c r="G580" s="140" t="s">
        <v>296</v>
      </c>
      <c r="H580" s="141">
        <v>9.6000000000000002E-2</v>
      </c>
      <c r="I580" s="142"/>
      <c r="J580" s="143">
        <v>0</v>
      </c>
      <c r="K580" s="144"/>
      <c r="L580" s="32"/>
      <c r="M580" s="145" t="s">
        <v>1</v>
      </c>
      <c r="N580" s="146" t="s">
        <v>42</v>
      </c>
      <c r="P580" s="147">
        <f>O580*H580</f>
        <v>0</v>
      </c>
      <c r="Q580" s="147">
        <v>0</v>
      </c>
      <c r="R580" s="147">
        <f>Q580*H580</f>
        <v>0</v>
      </c>
      <c r="S580" s="147">
        <v>0</v>
      </c>
      <c r="T580" s="148">
        <f>S580*H580</f>
        <v>0</v>
      </c>
      <c r="AR580" s="149" t="s">
        <v>403</v>
      </c>
      <c r="AT580" s="149" t="s">
        <v>157</v>
      </c>
      <c r="AU580" s="149" t="s">
        <v>89</v>
      </c>
      <c r="AY580" s="17" t="s">
        <v>156</v>
      </c>
      <c r="BE580" s="150">
        <f>IF(N580="základná",J580,0)</f>
        <v>0</v>
      </c>
      <c r="BF580" s="150">
        <f>IF(N580="znížená",J580,0)</f>
        <v>0</v>
      </c>
      <c r="BG580" s="150">
        <f>IF(N580="zákl. prenesená",J580,0)</f>
        <v>0</v>
      </c>
      <c r="BH580" s="150">
        <f>IF(N580="zníž. prenesená",J580,0)</f>
        <v>0</v>
      </c>
      <c r="BI580" s="150">
        <f>IF(N580="nulová",J580,0)</f>
        <v>0</v>
      </c>
      <c r="BJ580" s="17" t="s">
        <v>89</v>
      </c>
      <c r="BK580" s="150">
        <f>ROUND(I580*H580,2)</f>
        <v>0</v>
      </c>
      <c r="BL580" s="17" t="s">
        <v>403</v>
      </c>
      <c r="BM580" s="149" t="s">
        <v>4030</v>
      </c>
    </row>
    <row r="581" spans="2:65" s="1" customFormat="1" ht="24.2" customHeight="1">
      <c r="B581" s="136"/>
      <c r="C581" s="137" t="s">
        <v>1245</v>
      </c>
      <c r="D581" s="137" t="s">
        <v>157</v>
      </c>
      <c r="E581" s="138" t="s">
        <v>3942</v>
      </c>
      <c r="F581" s="139" t="s">
        <v>3943</v>
      </c>
      <c r="G581" s="140" t="s">
        <v>296</v>
      </c>
      <c r="H581" s="141">
        <v>9.6000000000000002E-2</v>
      </c>
      <c r="I581" s="142"/>
      <c r="J581" s="143">
        <v>0</v>
      </c>
      <c r="K581" s="144"/>
      <c r="L581" s="32"/>
      <c r="M581" s="145" t="s">
        <v>1</v>
      </c>
      <c r="N581" s="146" t="s">
        <v>42</v>
      </c>
      <c r="P581" s="147">
        <f>O581*H581</f>
        <v>0</v>
      </c>
      <c r="Q581" s="147">
        <v>0</v>
      </c>
      <c r="R581" s="147">
        <f>Q581*H581</f>
        <v>0</v>
      </c>
      <c r="S581" s="147">
        <v>0</v>
      </c>
      <c r="T581" s="148">
        <f>S581*H581</f>
        <v>0</v>
      </c>
      <c r="AR581" s="149" t="s">
        <v>403</v>
      </c>
      <c r="AT581" s="149" t="s">
        <v>157</v>
      </c>
      <c r="AU581" s="149" t="s">
        <v>89</v>
      </c>
      <c r="AY581" s="17" t="s">
        <v>156</v>
      </c>
      <c r="BE581" s="150">
        <f>IF(N581="základná",J581,0)</f>
        <v>0</v>
      </c>
      <c r="BF581" s="150">
        <f>IF(N581="znížená",J581,0)</f>
        <v>0</v>
      </c>
      <c r="BG581" s="150">
        <f>IF(N581="zákl. prenesená",J581,0)</f>
        <v>0</v>
      </c>
      <c r="BH581" s="150">
        <f>IF(N581="zníž. prenesená",J581,0)</f>
        <v>0</v>
      </c>
      <c r="BI581" s="150">
        <f>IF(N581="nulová",J581,0)</f>
        <v>0</v>
      </c>
      <c r="BJ581" s="17" t="s">
        <v>89</v>
      </c>
      <c r="BK581" s="150">
        <f>ROUND(I581*H581,2)</f>
        <v>0</v>
      </c>
      <c r="BL581" s="17" t="s">
        <v>403</v>
      </c>
      <c r="BM581" s="149" t="s">
        <v>4031</v>
      </c>
    </row>
    <row r="582" spans="2:65" s="10" customFormat="1" ht="22.9" customHeight="1">
      <c r="B582" s="126"/>
      <c r="D582" s="127" t="s">
        <v>75</v>
      </c>
      <c r="E582" s="191" t="s">
        <v>4032</v>
      </c>
      <c r="F582" s="191" t="s">
        <v>4033</v>
      </c>
      <c r="I582" s="129"/>
      <c r="J582" s="192">
        <v>0</v>
      </c>
      <c r="L582" s="126"/>
      <c r="M582" s="131"/>
      <c r="P582" s="132">
        <f>SUM(P583:P670)</f>
        <v>0</v>
      </c>
      <c r="R582" s="132">
        <f>SUM(R583:R670)</f>
        <v>0.03</v>
      </c>
      <c r="T582" s="133">
        <f>SUM(T583:T670)</f>
        <v>0</v>
      </c>
      <c r="AR582" s="127" t="s">
        <v>89</v>
      </c>
      <c r="AT582" s="134" t="s">
        <v>75</v>
      </c>
      <c r="AU582" s="134" t="s">
        <v>82</v>
      </c>
      <c r="AY582" s="127" t="s">
        <v>156</v>
      </c>
      <c r="BK582" s="135">
        <f>SUM(BK583:BK670)</f>
        <v>0</v>
      </c>
    </row>
    <row r="583" spans="2:65" s="1" customFormat="1" ht="24.2" customHeight="1">
      <c r="B583" s="136"/>
      <c r="C583" s="137" t="s">
        <v>1251</v>
      </c>
      <c r="D583" s="137" t="s">
        <v>157</v>
      </c>
      <c r="E583" s="138" t="s">
        <v>4034</v>
      </c>
      <c r="F583" s="139" t="s">
        <v>4035</v>
      </c>
      <c r="G583" s="140" t="s">
        <v>165</v>
      </c>
      <c r="H583" s="141">
        <v>50</v>
      </c>
      <c r="I583" s="142"/>
      <c r="J583" s="143">
        <v>0</v>
      </c>
      <c r="K583" s="144"/>
      <c r="L583" s="32"/>
      <c r="M583" s="145" t="s">
        <v>1</v>
      </c>
      <c r="N583" s="146" t="s">
        <v>42</v>
      </c>
      <c r="P583" s="147">
        <f>O583*H583</f>
        <v>0</v>
      </c>
      <c r="Q583" s="147">
        <v>0</v>
      </c>
      <c r="R583" s="147">
        <f>Q583*H583</f>
        <v>0</v>
      </c>
      <c r="S583" s="147">
        <v>0</v>
      </c>
      <c r="T583" s="148">
        <f>S583*H583</f>
        <v>0</v>
      </c>
      <c r="AR583" s="149" t="s">
        <v>988</v>
      </c>
      <c r="AT583" s="149" t="s">
        <v>157</v>
      </c>
      <c r="AU583" s="149" t="s">
        <v>89</v>
      </c>
      <c r="AY583" s="17" t="s">
        <v>156</v>
      </c>
      <c r="BE583" s="150">
        <f>IF(N583="základná",J583,0)</f>
        <v>0</v>
      </c>
      <c r="BF583" s="150">
        <f>IF(N583="znížená",J583,0)</f>
        <v>0</v>
      </c>
      <c r="BG583" s="150">
        <f>IF(N583="zákl. prenesená",J583,0)</f>
        <v>0</v>
      </c>
      <c r="BH583" s="150">
        <f>IF(N583="zníž. prenesená",J583,0)</f>
        <v>0</v>
      </c>
      <c r="BI583" s="150">
        <f>IF(N583="nulová",J583,0)</f>
        <v>0</v>
      </c>
      <c r="BJ583" s="17" t="s">
        <v>89</v>
      </c>
      <c r="BK583" s="150">
        <f>ROUND(I583*H583,2)</f>
        <v>0</v>
      </c>
      <c r="BL583" s="17" t="s">
        <v>988</v>
      </c>
      <c r="BM583" s="149" t="s">
        <v>4036</v>
      </c>
    </row>
    <row r="584" spans="2:65" s="12" customFormat="1">
      <c r="B584" s="158"/>
      <c r="D584" s="152" t="s">
        <v>160</v>
      </c>
      <c r="E584" s="159" t="s">
        <v>1</v>
      </c>
      <c r="F584" s="160" t="s">
        <v>166</v>
      </c>
      <c r="H584" s="161">
        <v>50</v>
      </c>
      <c r="I584" s="162"/>
      <c r="L584" s="158"/>
      <c r="M584" s="163"/>
      <c r="T584" s="164"/>
      <c r="AT584" s="159" t="s">
        <v>160</v>
      </c>
      <c r="AU584" s="159" t="s">
        <v>89</v>
      </c>
      <c r="AV584" s="12" t="s">
        <v>89</v>
      </c>
      <c r="AW584" s="12" t="s">
        <v>31</v>
      </c>
      <c r="AX584" s="12" t="s">
        <v>82</v>
      </c>
      <c r="AY584" s="159" t="s">
        <v>156</v>
      </c>
    </row>
    <row r="585" spans="2:65" s="1" customFormat="1" ht="33" customHeight="1">
      <c r="B585" s="136"/>
      <c r="C585" s="137" t="s">
        <v>1257</v>
      </c>
      <c r="D585" s="137" t="s">
        <v>157</v>
      </c>
      <c r="E585" s="138" t="s">
        <v>4037</v>
      </c>
      <c r="F585" s="139" t="s">
        <v>4038</v>
      </c>
      <c r="G585" s="140" t="s">
        <v>4039</v>
      </c>
      <c r="H585" s="141">
        <v>1</v>
      </c>
      <c r="I585" s="142"/>
      <c r="J585" s="143">
        <v>0</v>
      </c>
      <c r="K585" s="144"/>
      <c r="L585" s="32"/>
      <c r="M585" s="145" t="s">
        <v>1</v>
      </c>
      <c r="N585" s="146" t="s">
        <v>42</v>
      </c>
      <c r="P585" s="147">
        <f>O585*H585</f>
        <v>0</v>
      </c>
      <c r="Q585" s="147">
        <v>0</v>
      </c>
      <c r="R585" s="147">
        <f>Q585*H585</f>
        <v>0</v>
      </c>
      <c r="S585" s="147">
        <v>0</v>
      </c>
      <c r="T585" s="148">
        <f>S585*H585</f>
        <v>0</v>
      </c>
      <c r="AR585" s="149" t="s">
        <v>403</v>
      </c>
      <c r="AT585" s="149" t="s">
        <v>157</v>
      </c>
      <c r="AU585" s="149" t="s">
        <v>89</v>
      </c>
      <c r="AY585" s="17" t="s">
        <v>156</v>
      </c>
      <c r="BE585" s="150">
        <f>IF(N585="základná",J585,0)</f>
        <v>0</v>
      </c>
      <c r="BF585" s="150">
        <f>IF(N585="znížená",J585,0)</f>
        <v>0</v>
      </c>
      <c r="BG585" s="150">
        <f>IF(N585="zákl. prenesená",J585,0)</f>
        <v>0</v>
      </c>
      <c r="BH585" s="150">
        <f>IF(N585="zníž. prenesená",J585,0)</f>
        <v>0</v>
      </c>
      <c r="BI585" s="150">
        <f>IF(N585="nulová",J585,0)</f>
        <v>0</v>
      </c>
      <c r="BJ585" s="17" t="s">
        <v>89</v>
      </c>
      <c r="BK585" s="150">
        <f>ROUND(I585*H585,2)</f>
        <v>0</v>
      </c>
      <c r="BL585" s="17" t="s">
        <v>403</v>
      </c>
      <c r="BM585" s="149" t="s">
        <v>4040</v>
      </c>
    </row>
    <row r="586" spans="2:65" s="11" customFormat="1">
      <c r="B586" s="151"/>
      <c r="D586" s="152" t="s">
        <v>160</v>
      </c>
      <c r="E586" s="153" t="s">
        <v>1</v>
      </c>
      <c r="F586" s="154" t="s">
        <v>4041</v>
      </c>
      <c r="H586" s="153" t="s">
        <v>1</v>
      </c>
      <c r="I586" s="155"/>
      <c r="L586" s="151"/>
      <c r="M586" s="156"/>
      <c r="T586" s="157"/>
      <c r="AT586" s="153" t="s">
        <v>160</v>
      </c>
      <c r="AU586" s="153" t="s">
        <v>89</v>
      </c>
      <c r="AV586" s="11" t="s">
        <v>82</v>
      </c>
      <c r="AW586" s="11" t="s">
        <v>31</v>
      </c>
      <c r="AX586" s="11" t="s">
        <v>76</v>
      </c>
      <c r="AY586" s="153" t="s">
        <v>156</v>
      </c>
    </row>
    <row r="587" spans="2:65" s="12" customFormat="1">
      <c r="B587" s="158"/>
      <c r="D587" s="152" t="s">
        <v>160</v>
      </c>
      <c r="E587" s="159" t="s">
        <v>1</v>
      </c>
      <c r="F587" s="160" t="s">
        <v>4042</v>
      </c>
      <c r="H587" s="161">
        <v>1</v>
      </c>
      <c r="I587" s="162"/>
      <c r="L587" s="158"/>
      <c r="M587" s="163"/>
      <c r="T587" s="164"/>
      <c r="AT587" s="159" t="s">
        <v>160</v>
      </c>
      <c r="AU587" s="159" t="s">
        <v>89</v>
      </c>
      <c r="AV587" s="12" t="s">
        <v>89</v>
      </c>
      <c r="AW587" s="12" t="s">
        <v>31</v>
      </c>
      <c r="AX587" s="12" t="s">
        <v>76</v>
      </c>
      <c r="AY587" s="159" t="s">
        <v>156</v>
      </c>
    </row>
    <row r="588" spans="2:65" s="13" customFormat="1">
      <c r="B588" s="165"/>
      <c r="D588" s="152" t="s">
        <v>160</v>
      </c>
      <c r="E588" s="166" t="s">
        <v>1</v>
      </c>
      <c r="F588" s="167" t="s">
        <v>161</v>
      </c>
      <c r="H588" s="168">
        <v>1</v>
      </c>
      <c r="I588" s="169"/>
      <c r="L588" s="165"/>
      <c r="M588" s="170"/>
      <c r="T588" s="171"/>
      <c r="AT588" s="166" t="s">
        <v>160</v>
      </c>
      <c r="AU588" s="166" t="s">
        <v>89</v>
      </c>
      <c r="AV588" s="13" t="s">
        <v>155</v>
      </c>
      <c r="AW588" s="13" t="s">
        <v>31</v>
      </c>
      <c r="AX588" s="13" t="s">
        <v>82</v>
      </c>
      <c r="AY588" s="166" t="s">
        <v>156</v>
      </c>
    </row>
    <row r="589" spans="2:65" s="1" customFormat="1" ht="24.2" customHeight="1">
      <c r="B589" s="136"/>
      <c r="C589" s="180" t="s">
        <v>1262</v>
      </c>
      <c r="D589" s="180" t="s">
        <v>263</v>
      </c>
      <c r="E589" s="181" t="s">
        <v>4043</v>
      </c>
      <c r="F589" s="182" t="s">
        <v>4044</v>
      </c>
      <c r="G589" s="183" t="s">
        <v>4039</v>
      </c>
      <c r="H589" s="184">
        <v>1</v>
      </c>
      <c r="I589" s="185"/>
      <c r="J589" s="186">
        <v>0</v>
      </c>
      <c r="K589" s="187"/>
      <c r="L589" s="188"/>
      <c r="M589" s="189" t="s">
        <v>1</v>
      </c>
      <c r="N589" s="190" t="s">
        <v>42</v>
      </c>
      <c r="P589" s="147">
        <f>O589*H589</f>
        <v>0</v>
      </c>
      <c r="Q589" s="147">
        <v>3.0000000000000001E-3</v>
      </c>
      <c r="R589" s="147">
        <f>Q589*H589</f>
        <v>3.0000000000000001E-3</v>
      </c>
      <c r="S589" s="147">
        <v>0</v>
      </c>
      <c r="T589" s="148">
        <f>S589*H589</f>
        <v>0</v>
      </c>
      <c r="AR589" s="149" t="s">
        <v>664</v>
      </c>
      <c r="AT589" s="149" t="s">
        <v>263</v>
      </c>
      <c r="AU589" s="149" t="s">
        <v>89</v>
      </c>
      <c r="AY589" s="17" t="s">
        <v>156</v>
      </c>
      <c r="BE589" s="150">
        <f>IF(N589="základná",J589,0)</f>
        <v>0</v>
      </c>
      <c r="BF589" s="150">
        <f>IF(N589="znížená",J589,0)</f>
        <v>0</v>
      </c>
      <c r="BG589" s="150">
        <f>IF(N589="zákl. prenesená",J589,0)</f>
        <v>0</v>
      </c>
      <c r="BH589" s="150">
        <f>IF(N589="zníž. prenesená",J589,0)</f>
        <v>0</v>
      </c>
      <c r="BI589" s="150">
        <f>IF(N589="nulová",J589,0)</f>
        <v>0</v>
      </c>
      <c r="BJ589" s="17" t="s">
        <v>89</v>
      </c>
      <c r="BK589" s="150">
        <f>ROUND(I589*H589,2)</f>
        <v>0</v>
      </c>
      <c r="BL589" s="17" t="s">
        <v>403</v>
      </c>
      <c r="BM589" s="149" t="s">
        <v>4045</v>
      </c>
    </row>
    <row r="590" spans="2:65" s="11" customFormat="1">
      <c r="B590" s="151"/>
      <c r="D590" s="152" t="s">
        <v>160</v>
      </c>
      <c r="E590" s="153" t="s">
        <v>1</v>
      </c>
      <c r="F590" s="154" t="s">
        <v>4046</v>
      </c>
      <c r="H590" s="153" t="s">
        <v>1</v>
      </c>
      <c r="I590" s="155"/>
      <c r="L590" s="151"/>
      <c r="M590" s="156"/>
      <c r="T590" s="157"/>
      <c r="AT590" s="153" t="s">
        <v>160</v>
      </c>
      <c r="AU590" s="153" t="s">
        <v>89</v>
      </c>
      <c r="AV590" s="11" t="s">
        <v>82</v>
      </c>
      <c r="AW590" s="11" t="s">
        <v>31</v>
      </c>
      <c r="AX590" s="11" t="s">
        <v>76</v>
      </c>
      <c r="AY590" s="153" t="s">
        <v>156</v>
      </c>
    </row>
    <row r="591" spans="2:65" s="11" customFormat="1">
      <c r="B591" s="151"/>
      <c r="D591" s="152" t="s">
        <v>160</v>
      </c>
      <c r="E591" s="153" t="s">
        <v>1</v>
      </c>
      <c r="F591" s="154" t="s">
        <v>4047</v>
      </c>
      <c r="H591" s="153" t="s">
        <v>1</v>
      </c>
      <c r="I591" s="155"/>
      <c r="L591" s="151"/>
      <c r="M591" s="156"/>
      <c r="T591" s="157"/>
      <c r="AT591" s="153" t="s">
        <v>160</v>
      </c>
      <c r="AU591" s="153" t="s">
        <v>89</v>
      </c>
      <c r="AV591" s="11" t="s">
        <v>82</v>
      </c>
      <c r="AW591" s="11" t="s">
        <v>31</v>
      </c>
      <c r="AX591" s="11" t="s">
        <v>76</v>
      </c>
      <c r="AY591" s="153" t="s">
        <v>156</v>
      </c>
    </row>
    <row r="592" spans="2:65" s="11" customFormat="1">
      <c r="B592" s="151"/>
      <c r="D592" s="152" t="s">
        <v>160</v>
      </c>
      <c r="E592" s="153" t="s">
        <v>1</v>
      </c>
      <c r="F592" s="154" t="s">
        <v>4048</v>
      </c>
      <c r="H592" s="153" t="s">
        <v>1</v>
      </c>
      <c r="I592" s="155"/>
      <c r="L592" s="151"/>
      <c r="M592" s="156"/>
      <c r="T592" s="157"/>
      <c r="AT592" s="153" t="s">
        <v>160</v>
      </c>
      <c r="AU592" s="153" t="s">
        <v>89</v>
      </c>
      <c r="AV592" s="11" t="s">
        <v>82</v>
      </c>
      <c r="AW592" s="11" t="s">
        <v>31</v>
      </c>
      <c r="AX592" s="11" t="s">
        <v>76</v>
      </c>
      <c r="AY592" s="153" t="s">
        <v>156</v>
      </c>
    </row>
    <row r="593" spans="2:65" s="11" customFormat="1">
      <c r="B593" s="151"/>
      <c r="D593" s="152" t="s">
        <v>160</v>
      </c>
      <c r="E593" s="153" t="s">
        <v>1</v>
      </c>
      <c r="F593" s="154" t="s">
        <v>4049</v>
      </c>
      <c r="H593" s="153" t="s">
        <v>1</v>
      </c>
      <c r="I593" s="155"/>
      <c r="L593" s="151"/>
      <c r="M593" s="156"/>
      <c r="T593" s="157"/>
      <c r="AT593" s="153" t="s">
        <v>160</v>
      </c>
      <c r="AU593" s="153" t="s">
        <v>89</v>
      </c>
      <c r="AV593" s="11" t="s">
        <v>82</v>
      </c>
      <c r="AW593" s="11" t="s">
        <v>31</v>
      </c>
      <c r="AX593" s="11" t="s">
        <v>76</v>
      </c>
      <c r="AY593" s="153" t="s">
        <v>156</v>
      </c>
    </row>
    <row r="594" spans="2:65" s="11" customFormat="1">
      <c r="B594" s="151"/>
      <c r="D594" s="152" t="s">
        <v>160</v>
      </c>
      <c r="E594" s="153" t="s">
        <v>1</v>
      </c>
      <c r="F594" s="154" t="s">
        <v>4050</v>
      </c>
      <c r="H594" s="153" t="s">
        <v>1</v>
      </c>
      <c r="I594" s="155"/>
      <c r="L594" s="151"/>
      <c r="M594" s="156"/>
      <c r="T594" s="157"/>
      <c r="AT594" s="153" t="s">
        <v>160</v>
      </c>
      <c r="AU594" s="153" t="s">
        <v>89</v>
      </c>
      <c r="AV594" s="11" t="s">
        <v>82</v>
      </c>
      <c r="AW594" s="11" t="s">
        <v>31</v>
      </c>
      <c r="AX594" s="11" t="s">
        <v>76</v>
      </c>
      <c r="AY594" s="153" t="s">
        <v>156</v>
      </c>
    </row>
    <row r="595" spans="2:65" s="11" customFormat="1" ht="22.5">
      <c r="B595" s="151"/>
      <c r="D595" s="152" t="s">
        <v>160</v>
      </c>
      <c r="E595" s="153" t="s">
        <v>1</v>
      </c>
      <c r="F595" s="154" t="s">
        <v>4051</v>
      </c>
      <c r="H595" s="153" t="s">
        <v>1</v>
      </c>
      <c r="I595" s="155"/>
      <c r="L595" s="151"/>
      <c r="M595" s="156"/>
      <c r="T595" s="157"/>
      <c r="AT595" s="153" t="s">
        <v>160</v>
      </c>
      <c r="AU595" s="153" t="s">
        <v>89</v>
      </c>
      <c r="AV595" s="11" t="s">
        <v>82</v>
      </c>
      <c r="AW595" s="11" t="s">
        <v>31</v>
      </c>
      <c r="AX595" s="11" t="s">
        <v>76</v>
      </c>
      <c r="AY595" s="153" t="s">
        <v>156</v>
      </c>
    </row>
    <row r="596" spans="2:65" s="11" customFormat="1">
      <c r="B596" s="151"/>
      <c r="D596" s="152" t="s">
        <v>160</v>
      </c>
      <c r="E596" s="153" t="s">
        <v>1</v>
      </c>
      <c r="F596" s="154" t="s">
        <v>4052</v>
      </c>
      <c r="H596" s="153" t="s">
        <v>1</v>
      </c>
      <c r="I596" s="155"/>
      <c r="L596" s="151"/>
      <c r="M596" s="156"/>
      <c r="T596" s="157"/>
      <c r="AT596" s="153" t="s">
        <v>160</v>
      </c>
      <c r="AU596" s="153" t="s">
        <v>89</v>
      </c>
      <c r="AV596" s="11" t="s">
        <v>82</v>
      </c>
      <c r="AW596" s="11" t="s">
        <v>31</v>
      </c>
      <c r="AX596" s="11" t="s">
        <v>76</v>
      </c>
      <c r="AY596" s="153" t="s">
        <v>156</v>
      </c>
    </row>
    <row r="597" spans="2:65" s="11" customFormat="1" ht="22.5">
      <c r="B597" s="151"/>
      <c r="D597" s="152" t="s">
        <v>160</v>
      </c>
      <c r="E597" s="153" t="s">
        <v>1</v>
      </c>
      <c r="F597" s="154" t="s">
        <v>4053</v>
      </c>
      <c r="H597" s="153" t="s">
        <v>1</v>
      </c>
      <c r="I597" s="155"/>
      <c r="L597" s="151"/>
      <c r="M597" s="156"/>
      <c r="T597" s="157"/>
      <c r="AT597" s="153" t="s">
        <v>160</v>
      </c>
      <c r="AU597" s="153" t="s">
        <v>89</v>
      </c>
      <c r="AV597" s="11" t="s">
        <v>82</v>
      </c>
      <c r="AW597" s="11" t="s">
        <v>31</v>
      </c>
      <c r="AX597" s="11" t="s">
        <v>76</v>
      </c>
      <c r="AY597" s="153" t="s">
        <v>156</v>
      </c>
    </row>
    <row r="598" spans="2:65" s="11" customFormat="1">
      <c r="B598" s="151"/>
      <c r="D598" s="152" t="s">
        <v>160</v>
      </c>
      <c r="E598" s="153" t="s">
        <v>1</v>
      </c>
      <c r="F598" s="154" t="s">
        <v>4054</v>
      </c>
      <c r="H598" s="153" t="s">
        <v>1</v>
      </c>
      <c r="I598" s="155"/>
      <c r="L598" s="151"/>
      <c r="M598" s="156"/>
      <c r="T598" s="157"/>
      <c r="AT598" s="153" t="s">
        <v>160</v>
      </c>
      <c r="AU598" s="153" t="s">
        <v>89</v>
      </c>
      <c r="AV598" s="11" t="s">
        <v>82</v>
      </c>
      <c r="AW598" s="11" t="s">
        <v>31</v>
      </c>
      <c r="AX598" s="11" t="s">
        <v>76</v>
      </c>
      <c r="AY598" s="153" t="s">
        <v>156</v>
      </c>
    </row>
    <row r="599" spans="2:65" s="11" customFormat="1">
      <c r="B599" s="151"/>
      <c r="D599" s="152" t="s">
        <v>160</v>
      </c>
      <c r="E599" s="153" t="s">
        <v>1</v>
      </c>
      <c r="F599" s="154" t="s">
        <v>4055</v>
      </c>
      <c r="H599" s="153" t="s">
        <v>1</v>
      </c>
      <c r="I599" s="155"/>
      <c r="L599" s="151"/>
      <c r="M599" s="156"/>
      <c r="T599" s="157"/>
      <c r="AT599" s="153" t="s">
        <v>160</v>
      </c>
      <c r="AU599" s="153" t="s">
        <v>89</v>
      </c>
      <c r="AV599" s="11" t="s">
        <v>82</v>
      </c>
      <c r="AW599" s="11" t="s">
        <v>31</v>
      </c>
      <c r="AX599" s="11" t="s">
        <v>76</v>
      </c>
      <c r="AY599" s="153" t="s">
        <v>156</v>
      </c>
    </row>
    <row r="600" spans="2:65" s="11" customFormat="1">
      <c r="B600" s="151"/>
      <c r="D600" s="152" t="s">
        <v>160</v>
      </c>
      <c r="E600" s="153" t="s">
        <v>1</v>
      </c>
      <c r="F600" s="154" t="s">
        <v>4056</v>
      </c>
      <c r="H600" s="153" t="s">
        <v>1</v>
      </c>
      <c r="I600" s="155"/>
      <c r="L600" s="151"/>
      <c r="M600" s="156"/>
      <c r="T600" s="157"/>
      <c r="AT600" s="153" t="s">
        <v>160</v>
      </c>
      <c r="AU600" s="153" t="s">
        <v>89</v>
      </c>
      <c r="AV600" s="11" t="s">
        <v>82</v>
      </c>
      <c r="AW600" s="11" t="s">
        <v>31</v>
      </c>
      <c r="AX600" s="11" t="s">
        <v>76</v>
      </c>
      <c r="AY600" s="153" t="s">
        <v>156</v>
      </c>
    </row>
    <row r="601" spans="2:65" s="11" customFormat="1" ht="22.5">
      <c r="B601" s="151"/>
      <c r="D601" s="152" t="s">
        <v>160</v>
      </c>
      <c r="E601" s="153" t="s">
        <v>1</v>
      </c>
      <c r="F601" s="154" t="s">
        <v>4057</v>
      </c>
      <c r="H601" s="153" t="s">
        <v>1</v>
      </c>
      <c r="I601" s="155"/>
      <c r="L601" s="151"/>
      <c r="M601" s="156"/>
      <c r="T601" s="157"/>
      <c r="AT601" s="153" t="s">
        <v>160</v>
      </c>
      <c r="AU601" s="153" t="s">
        <v>89</v>
      </c>
      <c r="AV601" s="11" t="s">
        <v>82</v>
      </c>
      <c r="AW601" s="11" t="s">
        <v>31</v>
      </c>
      <c r="AX601" s="11" t="s">
        <v>76</v>
      </c>
      <c r="AY601" s="153" t="s">
        <v>156</v>
      </c>
    </row>
    <row r="602" spans="2:65" s="11" customFormat="1">
      <c r="B602" s="151"/>
      <c r="D602" s="152" t="s">
        <v>160</v>
      </c>
      <c r="E602" s="153" t="s">
        <v>1</v>
      </c>
      <c r="F602" s="154" t="s">
        <v>4058</v>
      </c>
      <c r="H602" s="153" t="s">
        <v>1</v>
      </c>
      <c r="I602" s="155"/>
      <c r="L602" s="151"/>
      <c r="M602" s="156"/>
      <c r="T602" s="157"/>
      <c r="AT602" s="153" t="s">
        <v>160</v>
      </c>
      <c r="AU602" s="153" t="s">
        <v>89</v>
      </c>
      <c r="AV602" s="11" t="s">
        <v>82</v>
      </c>
      <c r="AW602" s="11" t="s">
        <v>31</v>
      </c>
      <c r="AX602" s="11" t="s">
        <v>76</v>
      </c>
      <c r="AY602" s="153" t="s">
        <v>156</v>
      </c>
    </row>
    <row r="603" spans="2:65" s="12" customFormat="1">
      <c r="B603" s="158"/>
      <c r="D603" s="152" t="s">
        <v>160</v>
      </c>
      <c r="E603" s="159" t="s">
        <v>1</v>
      </c>
      <c r="F603" s="160" t="s">
        <v>82</v>
      </c>
      <c r="H603" s="161">
        <v>1</v>
      </c>
      <c r="I603" s="162"/>
      <c r="L603" s="158"/>
      <c r="M603" s="163"/>
      <c r="T603" s="164"/>
      <c r="AT603" s="159" t="s">
        <v>160</v>
      </c>
      <c r="AU603" s="159" t="s">
        <v>89</v>
      </c>
      <c r="AV603" s="12" t="s">
        <v>89</v>
      </c>
      <c r="AW603" s="12" t="s">
        <v>31</v>
      </c>
      <c r="AX603" s="12" t="s">
        <v>76</v>
      </c>
      <c r="AY603" s="159" t="s">
        <v>156</v>
      </c>
    </row>
    <row r="604" spans="2:65" s="13" customFormat="1">
      <c r="B604" s="165"/>
      <c r="D604" s="152" t="s">
        <v>160</v>
      </c>
      <c r="E604" s="166" t="s">
        <v>1</v>
      </c>
      <c r="F604" s="167" t="s">
        <v>161</v>
      </c>
      <c r="H604" s="168">
        <v>1</v>
      </c>
      <c r="I604" s="169"/>
      <c r="L604" s="165"/>
      <c r="M604" s="170"/>
      <c r="T604" s="171"/>
      <c r="AT604" s="166" t="s">
        <v>160</v>
      </c>
      <c r="AU604" s="166" t="s">
        <v>89</v>
      </c>
      <c r="AV604" s="13" t="s">
        <v>155</v>
      </c>
      <c r="AW604" s="13" t="s">
        <v>31</v>
      </c>
      <c r="AX604" s="13" t="s">
        <v>82</v>
      </c>
      <c r="AY604" s="166" t="s">
        <v>156</v>
      </c>
    </row>
    <row r="605" spans="2:65" s="1" customFormat="1" ht="33" customHeight="1">
      <c r="B605" s="136"/>
      <c r="C605" s="137" t="s">
        <v>1268</v>
      </c>
      <c r="D605" s="137" t="s">
        <v>157</v>
      </c>
      <c r="E605" s="138" t="s">
        <v>4059</v>
      </c>
      <c r="F605" s="139" t="s">
        <v>4060</v>
      </c>
      <c r="G605" s="140" t="s">
        <v>4039</v>
      </c>
      <c r="H605" s="141">
        <v>4</v>
      </c>
      <c r="I605" s="142"/>
      <c r="J605" s="143">
        <v>0</v>
      </c>
      <c r="K605" s="144"/>
      <c r="L605" s="32"/>
      <c r="M605" s="145" t="s">
        <v>1</v>
      </c>
      <c r="N605" s="146" t="s">
        <v>42</v>
      </c>
      <c r="P605" s="147">
        <f>O605*H605</f>
        <v>0</v>
      </c>
      <c r="Q605" s="147">
        <v>0</v>
      </c>
      <c r="R605" s="147">
        <f>Q605*H605</f>
        <v>0</v>
      </c>
      <c r="S605" s="147">
        <v>0</v>
      </c>
      <c r="T605" s="148">
        <f>S605*H605</f>
        <v>0</v>
      </c>
      <c r="AR605" s="149" t="s">
        <v>403</v>
      </c>
      <c r="AT605" s="149" t="s">
        <v>157</v>
      </c>
      <c r="AU605" s="149" t="s">
        <v>89</v>
      </c>
      <c r="AY605" s="17" t="s">
        <v>156</v>
      </c>
      <c r="BE605" s="150">
        <f>IF(N605="základná",J605,0)</f>
        <v>0</v>
      </c>
      <c r="BF605" s="150">
        <f>IF(N605="znížená",J605,0)</f>
        <v>0</v>
      </c>
      <c r="BG605" s="150">
        <f>IF(N605="zákl. prenesená",J605,0)</f>
        <v>0</v>
      </c>
      <c r="BH605" s="150">
        <f>IF(N605="zníž. prenesená",J605,0)</f>
        <v>0</v>
      </c>
      <c r="BI605" s="150">
        <f>IF(N605="nulová",J605,0)</f>
        <v>0</v>
      </c>
      <c r="BJ605" s="17" t="s">
        <v>89</v>
      </c>
      <c r="BK605" s="150">
        <f>ROUND(I605*H605,2)</f>
        <v>0</v>
      </c>
      <c r="BL605" s="17" t="s">
        <v>403</v>
      </c>
      <c r="BM605" s="149" t="s">
        <v>4061</v>
      </c>
    </row>
    <row r="606" spans="2:65" s="11" customFormat="1">
      <c r="B606" s="151"/>
      <c r="D606" s="152" t="s">
        <v>160</v>
      </c>
      <c r="E606" s="153" t="s">
        <v>1</v>
      </c>
      <c r="F606" s="154" t="s">
        <v>4062</v>
      </c>
      <c r="H606" s="153" t="s">
        <v>1</v>
      </c>
      <c r="I606" s="155"/>
      <c r="L606" s="151"/>
      <c r="M606" s="156"/>
      <c r="T606" s="157"/>
      <c r="AT606" s="153" t="s">
        <v>160</v>
      </c>
      <c r="AU606" s="153" t="s">
        <v>89</v>
      </c>
      <c r="AV606" s="11" t="s">
        <v>82</v>
      </c>
      <c r="AW606" s="11" t="s">
        <v>31</v>
      </c>
      <c r="AX606" s="11" t="s">
        <v>76</v>
      </c>
      <c r="AY606" s="153" t="s">
        <v>156</v>
      </c>
    </row>
    <row r="607" spans="2:65" s="12" customFormat="1">
      <c r="B607" s="158"/>
      <c r="D607" s="152" t="s">
        <v>160</v>
      </c>
      <c r="E607" s="159" t="s">
        <v>1</v>
      </c>
      <c r="F607" s="160" t="s">
        <v>1168</v>
      </c>
      <c r="H607" s="161">
        <v>2</v>
      </c>
      <c r="I607" s="162"/>
      <c r="L607" s="158"/>
      <c r="M607" s="163"/>
      <c r="T607" s="164"/>
      <c r="AT607" s="159" t="s">
        <v>160</v>
      </c>
      <c r="AU607" s="159" t="s">
        <v>89</v>
      </c>
      <c r="AV607" s="12" t="s">
        <v>89</v>
      </c>
      <c r="AW607" s="12" t="s">
        <v>31</v>
      </c>
      <c r="AX607" s="12" t="s">
        <v>76</v>
      </c>
      <c r="AY607" s="159" t="s">
        <v>156</v>
      </c>
    </row>
    <row r="608" spans="2:65" s="12" customFormat="1">
      <c r="B608" s="158"/>
      <c r="D608" s="152" t="s">
        <v>160</v>
      </c>
      <c r="E608" s="159" t="s">
        <v>1</v>
      </c>
      <c r="F608" s="160" t="s">
        <v>1204</v>
      </c>
      <c r="H608" s="161">
        <v>1</v>
      </c>
      <c r="I608" s="162"/>
      <c r="L608" s="158"/>
      <c r="M608" s="163"/>
      <c r="T608" s="164"/>
      <c r="AT608" s="159" t="s">
        <v>160</v>
      </c>
      <c r="AU608" s="159" t="s">
        <v>89</v>
      </c>
      <c r="AV608" s="12" t="s">
        <v>89</v>
      </c>
      <c r="AW608" s="12" t="s">
        <v>31</v>
      </c>
      <c r="AX608" s="12" t="s">
        <v>76</v>
      </c>
      <c r="AY608" s="159" t="s">
        <v>156</v>
      </c>
    </row>
    <row r="609" spans="2:65" s="12" customFormat="1">
      <c r="B609" s="158"/>
      <c r="D609" s="152" t="s">
        <v>160</v>
      </c>
      <c r="E609" s="159" t="s">
        <v>1</v>
      </c>
      <c r="F609" s="160" t="s">
        <v>1293</v>
      </c>
      <c r="H609" s="161">
        <v>1</v>
      </c>
      <c r="I609" s="162"/>
      <c r="L609" s="158"/>
      <c r="M609" s="163"/>
      <c r="T609" s="164"/>
      <c r="AT609" s="159" t="s">
        <v>160</v>
      </c>
      <c r="AU609" s="159" t="s">
        <v>89</v>
      </c>
      <c r="AV609" s="12" t="s">
        <v>89</v>
      </c>
      <c r="AW609" s="12" t="s">
        <v>31</v>
      </c>
      <c r="AX609" s="12" t="s">
        <v>76</v>
      </c>
      <c r="AY609" s="159" t="s">
        <v>156</v>
      </c>
    </row>
    <row r="610" spans="2:65" s="13" customFormat="1">
      <c r="B610" s="165"/>
      <c r="D610" s="152" t="s">
        <v>160</v>
      </c>
      <c r="E610" s="166" t="s">
        <v>1</v>
      </c>
      <c r="F610" s="167" t="s">
        <v>161</v>
      </c>
      <c r="H610" s="168">
        <v>4</v>
      </c>
      <c r="I610" s="169"/>
      <c r="L610" s="165"/>
      <c r="M610" s="170"/>
      <c r="T610" s="171"/>
      <c r="AT610" s="166" t="s">
        <v>160</v>
      </c>
      <c r="AU610" s="166" t="s">
        <v>89</v>
      </c>
      <c r="AV610" s="13" t="s">
        <v>155</v>
      </c>
      <c r="AW610" s="13" t="s">
        <v>31</v>
      </c>
      <c r="AX610" s="13" t="s">
        <v>82</v>
      </c>
      <c r="AY610" s="166" t="s">
        <v>156</v>
      </c>
    </row>
    <row r="611" spans="2:65" s="1" customFormat="1" ht="24.2" customHeight="1">
      <c r="B611" s="136"/>
      <c r="C611" s="180" t="s">
        <v>1273</v>
      </c>
      <c r="D611" s="180" t="s">
        <v>263</v>
      </c>
      <c r="E611" s="181" t="s">
        <v>4063</v>
      </c>
      <c r="F611" s="182" t="s">
        <v>4044</v>
      </c>
      <c r="G611" s="183" t="s">
        <v>4039</v>
      </c>
      <c r="H611" s="184">
        <v>4</v>
      </c>
      <c r="I611" s="185"/>
      <c r="J611" s="186">
        <v>0</v>
      </c>
      <c r="K611" s="187"/>
      <c r="L611" s="188"/>
      <c r="M611" s="189" t="s">
        <v>1</v>
      </c>
      <c r="N611" s="190" t="s">
        <v>42</v>
      </c>
      <c r="P611" s="147">
        <f>O611*H611</f>
        <v>0</v>
      </c>
      <c r="Q611" s="147">
        <v>3.0000000000000001E-3</v>
      </c>
      <c r="R611" s="147">
        <f>Q611*H611</f>
        <v>1.2E-2</v>
      </c>
      <c r="S611" s="147">
        <v>0</v>
      </c>
      <c r="T611" s="148">
        <f>S611*H611</f>
        <v>0</v>
      </c>
      <c r="AR611" s="149" t="s">
        <v>664</v>
      </c>
      <c r="AT611" s="149" t="s">
        <v>263</v>
      </c>
      <c r="AU611" s="149" t="s">
        <v>89</v>
      </c>
      <c r="AY611" s="17" t="s">
        <v>156</v>
      </c>
      <c r="BE611" s="150">
        <f>IF(N611="základná",J611,0)</f>
        <v>0</v>
      </c>
      <c r="BF611" s="150">
        <f>IF(N611="znížená",J611,0)</f>
        <v>0</v>
      </c>
      <c r="BG611" s="150">
        <f>IF(N611="zákl. prenesená",J611,0)</f>
        <v>0</v>
      </c>
      <c r="BH611" s="150">
        <f>IF(N611="zníž. prenesená",J611,0)</f>
        <v>0</v>
      </c>
      <c r="BI611" s="150">
        <f>IF(N611="nulová",J611,0)</f>
        <v>0</v>
      </c>
      <c r="BJ611" s="17" t="s">
        <v>89</v>
      </c>
      <c r="BK611" s="150">
        <f>ROUND(I611*H611,2)</f>
        <v>0</v>
      </c>
      <c r="BL611" s="17" t="s">
        <v>403</v>
      </c>
      <c r="BM611" s="149" t="s">
        <v>4064</v>
      </c>
    </row>
    <row r="612" spans="2:65" s="11" customFormat="1">
      <c r="B612" s="151"/>
      <c r="D612" s="152" t="s">
        <v>160</v>
      </c>
      <c r="E612" s="153" t="s">
        <v>1</v>
      </c>
      <c r="F612" s="154" t="s">
        <v>4065</v>
      </c>
      <c r="H612" s="153" t="s">
        <v>1</v>
      </c>
      <c r="I612" s="155"/>
      <c r="L612" s="151"/>
      <c r="M612" s="156"/>
      <c r="T612" s="157"/>
      <c r="AT612" s="153" t="s">
        <v>160</v>
      </c>
      <c r="AU612" s="153" t="s">
        <v>89</v>
      </c>
      <c r="AV612" s="11" t="s">
        <v>82</v>
      </c>
      <c r="AW612" s="11" t="s">
        <v>31</v>
      </c>
      <c r="AX612" s="11" t="s">
        <v>76</v>
      </c>
      <c r="AY612" s="153" t="s">
        <v>156</v>
      </c>
    </row>
    <row r="613" spans="2:65" s="11" customFormat="1">
      <c r="B613" s="151"/>
      <c r="D613" s="152" t="s">
        <v>160</v>
      </c>
      <c r="E613" s="153" t="s">
        <v>1</v>
      </c>
      <c r="F613" s="154" t="s">
        <v>4047</v>
      </c>
      <c r="H613" s="153" t="s">
        <v>1</v>
      </c>
      <c r="I613" s="155"/>
      <c r="L613" s="151"/>
      <c r="M613" s="156"/>
      <c r="T613" s="157"/>
      <c r="AT613" s="153" t="s">
        <v>160</v>
      </c>
      <c r="AU613" s="153" t="s">
        <v>89</v>
      </c>
      <c r="AV613" s="11" t="s">
        <v>82</v>
      </c>
      <c r="AW613" s="11" t="s">
        <v>31</v>
      </c>
      <c r="AX613" s="11" t="s">
        <v>76</v>
      </c>
      <c r="AY613" s="153" t="s">
        <v>156</v>
      </c>
    </row>
    <row r="614" spans="2:65" s="11" customFormat="1">
      <c r="B614" s="151"/>
      <c r="D614" s="152" t="s">
        <v>160</v>
      </c>
      <c r="E614" s="153" t="s">
        <v>1</v>
      </c>
      <c r="F614" s="154" t="s">
        <v>4048</v>
      </c>
      <c r="H614" s="153" t="s">
        <v>1</v>
      </c>
      <c r="I614" s="155"/>
      <c r="L614" s="151"/>
      <c r="M614" s="156"/>
      <c r="T614" s="157"/>
      <c r="AT614" s="153" t="s">
        <v>160</v>
      </c>
      <c r="AU614" s="153" t="s">
        <v>89</v>
      </c>
      <c r="AV614" s="11" t="s">
        <v>82</v>
      </c>
      <c r="AW614" s="11" t="s">
        <v>31</v>
      </c>
      <c r="AX614" s="11" t="s">
        <v>76</v>
      </c>
      <c r="AY614" s="153" t="s">
        <v>156</v>
      </c>
    </row>
    <row r="615" spans="2:65" s="11" customFormat="1">
      <c r="B615" s="151"/>
      <c r="D615" s="152" t="s">
        <v>160</v>
      </c>
      <c r="E615" s="153" t="s">
        <v>1</v>
      </c>
      <c r="F615" s="154" t="s">
        <v>4066</v>
      </c>
      <c r="H615" s="153" t="s">
        <v>1</v>
      </c>
      <c r="I615" s="155"/>
      <c r="L615" s="151"/>
      <c r="M615" s="156"/>
      <c r="T615" s="157"/>
      <c r="AT615" s="153" t="s">
        <v>160</v>
      </c>
      <c r="AU615" s="153" t="s">
        <v>89</v>
      </c>
      <c r="AV615" s="11" t="s">
        <v>82</v>
      </c>
      <c r="AW615" s="11" t="s">
        <v>31</v>
      </c>
      <c r="AX615" s="11" t="s">
        <v>76</v>
      </c>
      <c r="AY615" s="153" t="s">
        <v>156</v>
      </c>
    </row>
    <row r="616" spans="2:65" s="11" customFormat="1">
      <c r="B616" s="151"/>
      <c r="D616" s="152" t="s">
        <v>160</v>
      </c>
      <c r="E616" s="153" t="s">
        <v>1</v>
      </c>
      <c r="F616" s="154" t="s">
        <v>4067</v>
      </c>
      <c r="H616" s="153" t="s">
        <v>1</v>
      </c>
      <c r="I616" s="155"/>
      <c r="L616" s="151"/>
      <c r="M616" s="156"/>
      <c r="T616" s="157"/>
      <c r="AT616" s="153" t="s">
        <v>160</v>
      </c>
      <c r="AU616" s="153" t="s">
        <v>89</v>
      </c>
      <c r="AV616" s="11" t="s">
        <v>82</v>
      </c>
      <c r="AW616" s="11" t="s">
        <v>31</v>
      </c>
      <c r="AX616" s="11" t="s">
        <v>76</v>
      </c>
      <c r="AY616" s="153" t="s">
        <v>156</v>
      </c>
    </row>
    <row r="617" spans="2:65" s="11" customFormat="1" ht="22.5">
      <c r="B617" s="151"/>
      <c r="D617" s="152" t="s">
        <v>160</v>
      </c>
      <c r="E617" s="153" t="s">
        <v>1</v>
      </c>
      <c r="F617" s="154" t="s">
        <v>4051</v>
      </c>
      <c r="H617" s="153" t="s">
        <v>1</v>
      </c>
      <c r="I617" s="155"/>
      <c r="L617" s="151"/>
      <c r="M617" s="156"/>
      <c r="T617" s="157"/>
      <c r="AT617" s="153" t="s">
        <v>160</v>
      </c>
      <c r="AU617" s="153" t="s">
        <v>89</v>
      </c>
      <c r="AV617" s="11" t="s">
        <v>82</v>
      </c>
      <c r="AW617" s="11" t="s">
        <v>31</v>
      </c>
      <c r="AX617" s="11" t="s">
        <v>76</v>
      </c>
      <c r="AY617" s="153" t="s">
        <v>156</v>
      </c>
    </row>
    <row r="618" spans="2:65" s="11" customFormat="1">
      <c r="B618" s="151"/>
      <c r="D618" s="152" t="s">
        <v>160</v>
      </c>
      <c r="E618" s="153" t="s">
        <v>1</v>
      </c>
      <c r="F618" s="154" t="s">
        <v>4052</v>
      </c>
      <c r="H618" s="153" t="s">
        <v>1</v>
      </c>
      <c r="I618" s="155"/>
      <c r="L618" s="151"/>
      <c r="M618" s="156"/>
      <c r="T618" s="157"/>
      <c r="AT618" s="153" t="s">
        <v>160</v>
      </c>
      <c r="AU618" s="153" t="s">
        <v>89</v>
      </c>
      <c r="AV618" s="11" t="s">
        <v>82</v>
      </c>
      <c r="AW618" s="11" t="s">
        <v>31</v>
      </c>
      <c r="AX618" s="11" t="s">
        <v>76</v>
      </c>
      <c r="AY618" s="153" t="s">
        <v>156</v>
      </c>
    </row>
    <row r="619" spans="2:65" s="11" customFormat="1" ht="22.5">
      <c r="B619" s="151"/>
      <c r="D619" s="152" t="s">
        <v>160</v>
      </c>
      <c r="E619" s="153" t="s">
        <v>1</v>
      </c>
      <c r="F619" s="154" t="s">
        <v>4053</v>
      </c>
      <c r="H619" s="153" t="s">
        <v>1</v>
      </c>
      <c r="I619" s="155"/>
      <c r="L619" s="151"/>
      <c r="M619" s="156"/>
      <c r="T619" s="157"/>
      <c r="AT619" s="153" t="s">
        <v>160</v>
      </c>
      <c r="AU619" s="153" t="s">
        <v>89</v>
      </c>
      <c r="AV619" s="11" t="s">
        <v>82</v>
      </c>
      <c r="AW619" s="11" t="s">
        <v>31</v>
      </c>
      <c r="AX619" s="11" t="s">
        <v>76</v>
      </c>
      <c r="AY619" s="153" t="s">
        <v>156</v>
      </c>
    </row>
    <row r="620" spans="2:65" s="11" customFormat="1">
      <c r="B620" s="151"/>
      <c r="D620" s="152" t="s">
        <v>160</v>
      </c>
      <c r="E620" s="153" t="s">
        <v>1</v>
      </c>
      <c r="F620" s="154" t="s">
        <v>4068</v>
      </c>
      <c r="H620" s="153" t="s">
        <v>1</v>
      </c>
      <c r="I620" s="155"/>
      <c r="L620" s="151"/>
      <c r="M620" s="156"/>
      <c r="T620" s="157"/>
      <c r="AT620" s="153" t="s">
        <v>160</v>
      </c>
      <c r="AU620" s="153" t="s">
        <v>89</v>
      </c>
      <c r="AV620" s="11" t="s">
        <v>82</v>
      </c>
      <c r="AW620" s="11" t="s">
        <v>31</v>
      </c>
      <c r="AX620" s="11" t="s">
        <v>76</v>
      </c>
      <c r="AY620" s="153" t="s">
        <v>156</v>
      </c>
    </row>
    <row r="621" spans="2:65" s="11" customFormat="1">
      <c r="B621" s="151"/>
      <c r="D621" s="152" t="s">
        <v>160</v>
      </c>
      <c r="E621" s="153" t="s">
        <v>1</v>
      </c>
      <c r="F621" s="154" t="s">
        <v>4055</v>
      </c>
      <c r="H621" s="153" t="s">
        <v>1</v>
      </c>
      <c r="I621" s="155"/>
      <c r="L621" s="151"/>
      <c r="M621" s="156"/>
      <c r="T621" s="157"/>
      <c r="AT621" s="153" t="s">
        <v>160</v>
      </c>
      <c r="AU621" s="153" t="s">
        <v>89</v>
      </c>
      <c r="AV621" s="11" t="s">
        <v>82</v>
      </c>
      <c r="AW621" s="11" t="s">
        <v>31</v>
      </c>
      <c r="AX621" s="11" t="s">
        <v>76</v>
      </c>
      <c r="AY621" s="153" t="s">
        <v>156</v>
      </c>
    </row>
    <row r="622" spans="2:65" s="11" customFormat="1">
      <c r="B622" s="151"/>
      <c r="D622" s="152" t="s">
        <v>160</v>
      </c>
      <c r="E622" s="153" t="s">
        <v>1</v>
      </c>
      <c r="F622" s="154" t="s">
        <v>4056</v>
      </c>
      <c r="H622" s="153" t="s">
        <v>1</v>
      </c>
      <c r="I622" s="155"/>
      <c r="L622" s="151"/>
      <c r="M622" s="156"/>
      <c r="T622" s="157"/>
      <c r="AT622" s="153" t="s">
        <v>160</v>
      </c>
      <c r="AU622" s="153" t="s">
        <v>89</v>
      </c>
      <c r="AV622" s="11" t="s">
        <v>82</v>
      </c>
      <c r="AW622" s="11" t="s">
        <v>31</v>
      </c>
      <c r="AX622" s="11" t="s">
        <v>76</v>
      </c>
      <c r="AY622" s="153" t="s">
        <v>156</v>
      </c>
    </row>
    <row r="623" spans="2:65" s="11" customFormat="1" ht="22.5">
      <c r="B623" s="151"/>
      <c r="D623" s="152" t="s">
        <v>160</v>
      </c>
      <c r="E623" s="153" t="s">
        <v>1</v>
      </c>
      <c r="F623" s="154" t="s">
        <v>4057</v>
      </c>
      <c r="H623" s="153" t="s">
        <v>1</v>
      </c>
      <c r="I623" s="155"/>
      <c r="L623" s="151"/>
      <c r="M623" s="156"/>
      <c r="T623" s="157"/>
      <c r="AT623" s="153" t="s">
        <v>160</v>
      </c>
      <c r="AU623" s="153" t="s">
        <v>89</v>
      </c>
      <c r="AV623" s="11" t="s">
        <v>82</v>
      </c>
      <c r="AW623" s="11" t="s">
        <v>31</v>
      </c>
      <c r="AX623" s="11" t="s">
        <v>76</v>
      </c>
      <c r="AY623" s="153" t="s">
        <v>156</v>
      </c>
    </row>
    <row r="624" spans="2:65" s="11" customFormat="1">
      <c r="B624" s="151"/>
      <c r="D624" s="152" t="s">
        <v>160</v>
      </c>
      <c r="E624" s="153" t="s">
        <v>1</v>
      </c>
      <c r="F624" s="154" t="s">
        <v>4069</v>
      </c>
      <c r="H624" s="153" t="s">
        <v>1</v>
      </c>
      <c r="I624" s="155"/>
      <c r="L624" s="151"/>
      <c r="M624" s="156"/>
      <c r="T624" s="157"/>
      <c r="AT624" s="153" t="s">
        <v>160</v>
      </c>
      <c r="AU624" s="153" t="s">
        <v>89</v>
      </c>
      <c r="AV624" s="11" t="s">
        <v>82</v>
      </c>
      <c r="AW624" s="11" t="s">
        <v>31</v>
      </c>
      <c r="AX624" s="11" t="s">
        <v>76</v>
      </c>
      <c r="AY624" s="153" t="s">
        <v>156</v>
      </c>
    </row>
    <row r="625" spans="2:65" s="12" customFormat="1">
      <c r="B625" s="158"/>
      <c r="D625" s="152" t="s">
        <v>160</v>
      </c>
      <c r="E625" s="159" t="s">
        <v>1</v>
      </c>
      <c r="F625" s="160" t="s">
        <v>1168</v>
      </c>
      <c r="H625" s="161">
        <v>2</v>
      </c>
      <c r="I625" s="162"/>
      <c r="L625" s="158"/>
      <c r="M625" s="163"/>
      <c r="T625" s="164"/>
      <c r="AT625" s="159" t="s">
        <v>160</v>
      </c>
      <c r="AU625" s="159" t="s">
        <v>89</v>
      </c>
      <c r="AV625" s="12" t="s">
        <v>89</v>
      </c>
      <c r="AW625" s="12" t="s">
        <v>31</v>
      </c>
      <c r="AX625" s="12" t="s">
        <v>76</v>
      </c>
      <c r="AY625" s="159" t="s">
        <v>156</v>
      </c>
    </row>
    <row r="626" spans="2:65" s="12" customFormat="1">
      <c r="B626" s="158"/>
      <c r="D626" s="152" t="s">
        <v>160</v>
      </c>
      <c r="E626" s="159" t="s">
        <v>1</v>
      </c>
      <c r="F626" s="160" t="s">
        <v>1204</v>
      </c>
      <c r="H626" s="161">
        <v>1</v>
      </c>
      <c r="I626" s="162"/>
      <c r="L626" s="158"/>
      <c r="M626" s="163"/>
      <c r="T626" s="164"/>
      <c r="AT626" s="159" t="s">
        <v>160</v>
      </c>
      <c r="AU626" s="159" t="s">
        <v>89</v>
      </c>
      <c r="AV626" s="12" t="s">
        <v>89</v>
      </c>
      <c r="AW626" s="12" t="s">
        <v>31</v>
      </c>
      <c r="AX626" s="12" t="s">
        <v>76</v>
      </c>
      <c r="AY626" s="159" t="s">
        <v>156</v>
      </c>
    </row>
    <row r="627" spans="2:65" s="12" customFormat="1">
      <c r="B627" s="158"/>
      <c r="D627" s="152" t="s">
        <v>160</v>
      </c>
      <c r="E627" s="159" t="s">
        <v>1</v>
      </c>
      <c r="F627" s="160" t="s">
        <v>1293</v>
      </c>
      <c r="H627" s="161">
        <v>1</v>
      </c>
      <c r="I627" s="162"/>
      <c r="L627" s="158"/>
      <c r="M627" s="163"/>
      <c r="T627" s="164"/>
      <c r="AT627" s="159" t="s">
        <v>160</v>
      </c>
      <c r="AU627" s="159" t="s">
        <v>89</v>
      </c>
      <c r="AV627" s="12" t="s">
        <v>89</v>
      </c>
      <c r="AW627" s="12" t="s">
        <v>31</v>
      </c>
      <c r="AX627" s="12" t="s">
        <v>76</v>
      </c>
      <c r="AY627" s="159" t="s">
        <v>156</v>
      </c>
    </row>
    <row r="628" spans="2:65" s="13" customFormat="1">
      <c r="B628" s="165"/>
      <c r="D628" s="152" t="s">
        <v>160</v>
      </c>
      <c r="E628" s="166" t="s">
        <v>1</v>
      </c>
      <c r="F628" s="167" t="s">
        <v>161</v>
      </c>
      <c r="H628" s="168">
        <v>4</v>
      </c>
      <c r="I628" s="169"/>
      <c r="L628" s="165"/>
      <c r="M628" s="170"/>
      <c r="T628" s="171"/>
      <c r="AT628" s="166" t="s">
        <v>160</v>
      </c>
      <c r="AU628" s="166" t="s">
        <v>89</v>
      </c>
      <c r="AV628" s="13" t="s">
        <v>155</v>
      </c>
      <c r="AW628" s="13" t="s">
        <v>31</v>
      </c>
      <c r="AX628" s="13" t="s">
        <v>82</v>
      </c>
      <c r="AY628" s="166" t="s">
        <v>156</v>
      </c>
    </row>
    <row r="629" spans="2:65" s="1" customFormat="1" ht="33" customHeight="1">
      <c r="B629" s="136"/>
      <c r="C629" s="137" t="s">
        <v>1286</v>
      </c>
      <c r="D629" s="137" t="s">
        <v>157</v>
      </c>
      <c r="E629" s="138" t="s">
        <v>4070</v>
      </c>
      <c r="F629" s="139" t="s">
        <v>4071</v>
      </c>
      <c r="G629" s="140" t="s">
        <v>4039</v>
      </c>
      <c r="H629" s="141">
        <v>4</v>
      </c>
      <c r="I629" s="142"/>
      <c r="J629" s="143">
        <v>0</v>
      </c>
      <c r="K629" s="144"/>
      <c r="L629" s="32"/>
      <c r="M629" s="145" t="s">
        <v>1</v>
      </c>
      <c r="N629" s="146" t="s">
        <v>42</v>
      </c>
      <c r="P629" s="147">
        <f>O629*H629</f>
        <v>0</v>
      </c>
      <c r="Q629" s="147">
        <v>0</v>
      </c>
      <c r="R629" s="147">
        <f>Q629*H629</f>
        <v>0</v>
      </c>
      <c r="S629" s="147">
        <v>0</v>
      </c>
      <c r="T629" s="148">
        <f>S629*H629</f>
        <v>0</v>
      </c>
      <c r="AR629" s="149" t="s">
        <v>403</v>
      </c>
      <c r="AT629" s="149" t="s">
        <v>157</v>
      </c>
      <c r="AU629" s="149" t="s">
        <v>89</v>
      </c>
      <c r="AY629" s="17" t="s">
        <v>156</v>
      </c>
      <c r="BE629" s="150">
        <f>IF(N629="základná",J629,0)</f>
        <v>0</v>
      </c>
      <c r="BF629" s="150">
        <f>IF(N629="znížená",J629,0)</f>
        <v>0</v>
      </c>
      <c r="BG629" s="150">
        <f>IF(N629="zákl. prenesená",J629,0)</f>
        <v>0</v>
      </c>
      <c r="BH629" s="150">
        <f>IF(N629="zníž. prenesená",J629,0)</f>
        <v>0</v>
      </c>
      <c r="BI629" s="150">
        <f>IF(N629="nulová",J629,0)</f>
        <v>0</v>
      </c>
      <c r="BJ629" s="17" t="s">
        <v>89</v>
      </c>
      <c r="BK629" s="150">
        <f>ROUND(I629*H629,2)</f>
        <v>0</v>
      </c>
      <c r="BL629" s="17" t="s">
        <v>403</v>
      </c>
      <c r="BM629" s="149" t="s">
        <v>4072</v>
      </c>
    </row>
    <row r="630" spans="2:65" s="11" customFormat="1">
      <c r="B630" s="151"/>
      <c r="D630" s="152" t="s">
        <v>160</v>
      </c>
      <c r="E630" s="153" t="s">
        <v>1</v>
      </c>
      <c r="F630" s="154" t="s">
        <v>4073</v>
      </c>
      <c r="H630" s="153" t="s">
        <v>1</v>
      </c>
      <c r="I630" s="155"/>
      <c r="L630" s="151"/>
      <c r="M630" s="156"/>
      <c r="T630" s="157"/>
      <c r="AT630" s="153" t="s">
        <v>160</v>
      </c>
      <c r="AU630" s="153" t="s">
        <v>89</v>
      </c>
      <c r="AV630" s="11" t="s">
        <v>82</v>
      </c>
      <c r="AW630" s="11" t="s">
        <v>31</v>
      </c>
      <c r="AX630" s="11" t="s">
        <v>76</v>
      </c>
      <c r="AY630" s="153" t="s">
        <v>156</v>
      </c>
    </row>
    <row r="631" spans="2:65" s="12" customFormat="1">
      <c r="B631" s="158"/>
      <c r="D631" s="152" t="s">
        <v>160</v>
      </c>
      <c r="E631" s="159" t="s">
        <v>1</v>
      </c>
      <c r="F631" s="160" t="s">
        <v>1191</v>
      </c>
      <c r="H631" s="161">
        <v>1</v>
      </c>
      <c r="I631" s="162"/>
      <c r="L631" s="158"/>
      <c r="M631" s="163"/>
      <c r="T631" s="164"/>
      <c r="AT631" s="159" t="s">
        <v>160</v>
      </c>
      <c r="AU631" s="159" t="s">
        <v>89</v>
      </c>
      <c r="AV631" s="12" t="s">
        <v>89</v>
      </c>
      <c r="AW631" s="12" t="s">
        <v>31</v>
      </c>
      <c r="AX631" s="12" t="s">
        <v>76</v>
      </c>
      <c r="AY631" s="159" t="s">
        <v>156</v>
      </c>
    </row>
    <row r="632" spans="2:65" s="12" customFormat="1">
      <c r="B632" s="158"/>
      <c r="D632" s="152" t="s">
        <v>160</v>
      </c>
      <c r="E632" s="159" t="s">
        <v>1</v>
      </c>
      <c r="F632" s="160" t="s">
        <v>1169</v>
      </c>
      <c r="H632" s="161">
        <v>2</v>
      </c>
      <c r="I632" s="162"/>
      <c r="L632" s="158"/>
      <c r="M632" s="163"/>
      <c r="T632" s="164"/>
      <c r="AT632" s="159" t="s">
        <v>160</v>
      </c>
      <c r="AU632" s="159" t="s">
        <v>89</v>
      </c>
      <c r="AV632" s="12" t="s">
        <v>89</v>
      </c>
      <c r="AW632" s="12" t="s">
        <v>31</v>
      </c>
      <c r="AX632" s="12" t="s">
        <v>76</v>
      </c>
      <c r="AY632" s="159" t="s">
        <v>156</v>
      </c>
    </row>
    <row r="633" spans="2:65" s="12" customFormat="1">
      <c r="B633" s="158"/>
      <c r="D633" s="152" t="s">
        <v>160</v>
      </c>
      <c r="E633" s="159" t="s">
        <v>1</v>
      </c>
      <c r="F633" s="160" t="s">
        <v>1293</v>
      </c>
      <c r="H633" s="161">
        <v>1</v>
      </c>
      <c r="I633" s="162"/>
      <c r="L633" s="158"/>
      <c r="M633" s="163"/>
      <c r="T633" s="164"/>
      <c r="AT633" s="159" t="s">
        <v>160</v>
      </c>
      <c r="AU633" s="159" t="s">
        <v>89</v>
      </c>
      <c r="AV633" s="12" t="s">
        <v>89</v>
      </c>
      <c r="AW633" s="12" t="s">
        <v>31</v>
      </c>
      <c r="AX633" s="12" t="s">
        <v>76</v>
      </c>
      <c r="AY633" s="159" t="s">
        <v>156</v>
      </c>
    </row>
    <row r="634" spans="2:65" s="13" customFormat="1">
      <c r="B634" s="165"/>
      <c r="D634" s="152" t="s">
        <v>160</v>
      </c>
      <c r="E634" s="166" t="s">
        <v>1</v>
      </c>
      <c r="F634" s="167" t="s">
        <v>161</v>
      </c>
      <c r="H634" s="168">
        <v>4</v>
      </c>
      <c r="I634" s="169"/>
      <c r="L634" s="165"/>
      <c r="M634" s="170"/>
      <c r="T634" s="171"/>
      <c r="AT634" s="166" t="s">
        <v>160</v>
      </c>
      <c r="AU634" s="166" t="s">
        <v>89</v>
      </c>
      <c r="AV634" s="13" t="s">
        <v>155</v>
      </c>
      <c r="AW634" s="13" t="s">
        <v>31</v>
      </c>
      <c r="AX634" s="13" t="s">
        <v>82</v>
      </c>
      <c r="AY634" s="166" t="s">
        <v>156</v>
      </c>
    </row>
    <row r="635" spans="2:65" s="1" customFormat="1" ht="24.2" customHeight="1">
      <c r="B635" s="136"/>
      <c r="C635" s="180" t="s">
        <v>1296</v>
      </c>
      <c r="D635" s="180" t="s">
        <v>263</v>
      </c>
      <c r="E635" s="181" t="s">
        <v>4074</v>
      </c>
      <c r="F635" s="182" t="s">
        <v>4044</v>
      </c>
      <c r="G635" s="183" t="s">
        <v>4039</v>
      </c>
      <c r="H635" s="184">
        <v>4</v>
      </c>
      <c r="I635" s="185"/>
      <c r="J635" s="186">
        <v>0</v>
      </c>
      <c r="K635" s="187"/>
      <c r="L635" s="188"/>
      <c r="M635" s="189" t="s">
        <v>1</v>
      </c>
      <c r="N635" s="190" t="s">
        <v>42</v>
      </c>
      <c r="P635" s="147">
        <f>O635*H635</f>
        <v>0</v>
      </c>
      <c r="Q635" s="147">
        <v>3.0000000000000001E-3</v>
      </c>
      <c r="R635" s="147">
        <f>Q635*H635</f>
        <v>1.2E-2</v>
      </c>
      <c r="S635" s="147">
        <v>0</v>
      </c>
      <c r="T635" s="148">
        <f>S635*H635</f>
        <v>0</v>
      </c>
      <c r="AR635" s="149" t="s">
        <v>664</v>
      </c>
      <c r="AT635" s="149" t="s">
        <v>263</v>
      </c>
      <c r="AU635" s="149" t="s">
        <v>89</v>
      </c>
      <c r="AY635" s="17" t="s">
        <v>156</v>
      </c>
      <c r="BE635" s="150">
        <f>IF(N635="základná",J635,0)</f>
        <v>0</v>
      </c>
      <c r="BF635" s="150">
        <f>IF(N635="znížená",J635,0)</f>
        <v>0</v>
      </c>
      <c r="BG635" s="150">
        <f>IF(N635="zákl. prenesená",J635,0)</f>
        <v>0</v>
      </c>
      <c r="BH635" s="150">
        <f>IF(N635="zníž. prenesená",J635,0)</f>
        <v>0</v>
      </c>
      <c r="BI635" s="150">
        <f>IF(N635="nulová",J635,0)</f>
        <v>0</v>
      </c>
      <c r="BJ635" s="17" t="s">
        <v>89</v>
      </c>
      <c r="BK635" s="150">
        <f>ROUND(I635*H635,2)</f>
        <v>0</v>
      </c>
      <c r="BL635" s="17" t="s">
        <v>403</v>
      </c>
      <c r="BM635" s="149" t="s">
        <v>4075</v>
      </c>
    </row>
    <row r="636" spans="2:65" s="11" customFormat="1">
      <c r="B636" s="151"/>
      <c r="D636" s="152" t="s">
        <v>160</v>
      </c>
      <c r="E636" s="153" t="s">
        <v>1</v>
      </c>
      <c r="F636" s="154" t="s">
        <v>4073</v>
      </c>
      <c r="H636" s="153" t="s">
        <v>1</v>
      </c>
      <c r="I636" s="155"/>
      <c r="L636" s="151"/>
      <c r="M636" s="156"/>
      <c r="T636" s="157"/>
      <c r="AT636" s="153" t="s">
        <v>160</v>
      </c>
      <c r="AU636" s="153" t="s">
        <v>89</v>
      </c>
      <c r="AV636" s="11" t="s">
        <v>82</v>
      </c>
      <c r="AW636" s="11" t="s">
        <v>31</v>
      </c>
      <c r="AX636" s="11" t="s">
        <v>76</v>
      </c>
      <c r="AY636" s="153" t="s">
        <v>156</v>
      </c>
    </row>
    <row r="637" spans="2:65" s="11" customFormat="1">
      <c r="B637" s="151"/>
      <c r="D637" s="152" t="s">
        <v>160</v>
      </c>
      <c r="E637" s="153" t="s">
        <v>1</v>
      </c>
      <c r="F637" s="154" t="s">
        <v>4047</v>
      </c>
      <c r="H637" s="153" t="s">
        <v>1</v>
      </c>
      <c r="I637" s="155"/>
      <c r="L637" s="151"/>
      <c r="M637" s="156"/>
      <c r="T637" s="157"/>
      <c r="AT637" s="153" t="s">
        <v>160</v>
      </c>
      <c r="AU637" s="153" t="s">
        <v>89</v>
      </c>
      <c r="AV637" s="11" t="s">
        <v>82</v>
      </c>
      <c r="AW637" s="11" t="s">
        <v>31</v>
      </c>
      <c r="AX637" s="11" t="s">
        <v>76</v>
      </c>
      <c r="AY637" s="153" t="s">
        <v>156</v>
      </c>
    </row>
    <row r="638" spans="2:65" s="11" customFormat="1">
      <c r="B638" s="151"/>
      <c r="D638" s="152" t="s">
        <v>160</v>
      </c>
      <c r="E638" s="153" t="s">
        <v>1</v>
      </c>
      <c r="F638" s="154" t="s">
        <v>4048</v>
      </c>
      <c r="H638" s="153" t="s">
        <v>1</v>
      </c>
      <c r="I638" s="155"/>
      <c r="L638" s="151"/>
      <c r="M638" s="156"/>
      <c r="T638" s="157"/>
      <c r="AT638" s="153" t="s">
        <v>160</v>
      </c>
      <c r="AU638" s="153" t="s">
        <v>89</v>
      </c>
      <c r="AV638" s="11" t="s">
        <v>82</v>
      </c>
      <c r="AW638" s="11" t="s">
        <v>31</v>
      </c>
      <c r="AX638" s="11" t="s">
        <v>76</v>
      </c>
      <c r="AY638" s="153" t="s">
        <v>156</v>
      </c>
    </row>
    <row r="639" spans="2:65" s="11" customFormat="1">
      <c r="B639" s="151"/>
      <c r="D639" s="152" t="s">
        <v>160</v>
      </c>
      <c r="E639" s="153" t="s">
        <v>1</v>
      </c>
      <c r="F639" s="154" t="s">
        <v>4066</v>
      </c>
      <c r="H639" s="153" t="s">
        <v>1</v>
      </c>
      <c r="I639" s="155"/>
      <c r="L639" s="151"/>
      <c r="M639" s="156"/>
      <c r="T639" s="157"/>
      <c r="AT639" s="153" t="s">
        <v>160</v>
      </c>
      <c r="AU639" s="153" t="s">
        <v>89</v>
      </c>
      <c r="AV639" s="11" t="s">
        <v>82</v>
      </c>
      <c r="AW639" s="11" t="s">
        <v>31</v>
      </c>
      <c r="AX639" s="11" t="s">
        <v>76</v>
      </c>
      <c r="AY639" s="153" t="s">
        <v>156</v>
      </c>
    </row>
    <row r="640" spans="2:65" s="11" customFormat="1">
      <c r="B640" s="151"/>
      <c r="D640" s="152" t="s">
        <v>160</v>
      </c>
      <c r="E640" s="153" t="s">
        <v>1</v>
      </c>
      <c r="F640" s="154" t="s">
        <v>4067</v>
      </c>
      <c r="H640" s="153" t="s">
        <v>1</v>
      </c>
      <c r="I640" s="155"/>
      <c r="L640" s="151"/>
      <c r="M640" s="156"/>
      <c r="T640" s="157"/>
      <c r="AT640" s="153" t="s">
        <v>160</v>
      </c>
      <c r="AU640" s="153" t="s">
        <v>89</v>
      </c>
      <c r="AV640" s="11" t="s">
        <v>82</v>
      </c>
      <c r="AW640" s="11" t="s">
        <v>31</v>
      </c>
      <c r="AX640" s="11" t="s">
        <v>76</v>
      </c>
      <c r="AY640" s="153" t="s">
        <v>156</v>
      </c>
    </row>
    <row r="641" spans="2:65" s="11" customFormat="1" ht="22.5">
      <c r="B641" s="151"/>
      <c r="D641" s="152" t="s">
        <v>160</v>
      </c>
      <c r="E641" s="153" t="s">
        <v>1</v>
      </c>
      <c r="F641" s="154" t="s">
        <v>4051</v>
      </c>
      <c r="H641" s="153" t="s">
        <v>1</v>
      </c>
      <c r="I641" s="155"/>
      <c r="L641" s="151"/>
      <c r="M641" s="156"/>
      <c r="T641" s="157"/>
      <c r="AT641" s="153" t="s">
        <v>160</v>
      </c>
      <c r="AU641" s="153" t="s">
        <v>89</v>
      </c>
      <c r="AV641" s="11" t="s">
        <v>82</v>
      </c>
      <c r="AW641" s="11" t="s">
        <v>31</v>
      </c>
      <c r="AX641" s="11" t="s">
        <v>76</v>
      </c>
      <c r="AY641" s="153" t="s">
        <v>156</v>
      </c>
    </row>
    <row r="642" spans="2:65" s="11" customFormat="1">
      <c r="B642" s="151"/>
      <c r="D642" s="152" t="s">
        <v>160</v>
      </c>
      <c r="E642" s="153" t="s">
        <v>1</v>
      </c>
      <c r="F642" s="154" t="s">
        <v>4052</v>
      </c>
      <c r="H642" s="153" t="s">
        <v>1</v>
      </c>
      <c r="I642" s="155"/>
      <c r="L642" s="151"/>
      <c r="M642" s="156"/>
      <c r="T642" s="157"/>
      <c r="AT642" s="153" t="s">
        <v>160</v>
      </c>
      <c r="AU642" s="153" t="s">
        <v>89</v>
      </c>
      <c r="AV642" s="11" t="s">
        <v>82</v>
      </c>
      <c r="AW642" s="11" t="s">
        <v>31</v>
      </c>
      <c r="AX642" s="11" t="s">
        <v>76</v>
      </c>
      <c r="AY642" s="153" t="s">
        <v>156</v>
      </c>
    </row>
    <row r="643" spans="2:65" s="11" customFormat="1" ht="22.5">
      <c r="B643" s="151"/>
      <c r="D643" s="152" t="s">
        <v>160</v>
      </c>
      <c r="E643" s="153" t="s">
        <v>1</v>
      </c>
      <c r="F643" s="154" t="s">
        <v>4053</v>
      </c>
      <c r="H643" s="153" t="s">
        <v>1</v>
      </c>
      <c r="I643" s="155"/>
      <c r="L643" s="151"/>
      <c r="M643" s="156"/>
      <c r="T643" s="157"/>
      <c r="AT643" s="153" t="s">
        <v>160</v>
      </c>
      <c r="AU643" s="153" t="s">
        <v>89</v>
      </c>
      <c r="AV643" s="11" t="s">
        <v>82</v>
      </c>
      <c r="AW643" s="11" t="s">
        <v>31</v>
      </c>
      <c r="AX643" s="11" t="s">
        <v>76</v>
      </c>
      <c r="AY643" s="153" t="s">
        <v>156</v>
      </c>
    </row>
    <row r="644" spans="2:65" s="11" customFormat="1">
      <c r="B644" s="151"/>
      <c r="D644" s="152" t="s">
        <v>160</v>
      </c>
      <c r="E644" s="153" t="s">
        <v>1</v>
      </c>
      <c r="F644" s="154" t="s">
        <v>4076</v>
      </c>
      <c r="H644" s="153" t="s">
        <v>1</v>
      </c>
      <c r="I644" s="155"/>
      <c r="L644" s="151"/>
      <c r="M644" s="156"/>
      <c r="T644" s="157"/>
      <c r="AT644" s="153" t="s">
        <v>160</v>
      </c>
      <c r="AU644" s="153" t="s">
        <v>89</v>
      </c>
      <c r="AV644" s="11" t="s">
        <v>82</v>
      </c>
      <c r="AW644" s="11" t="s">
        <v>31</v>
      </c>
      <c r="AX644" s="11" t="s">
        <v>76</v>
      </c>
      <c r="AY644" s="153" t="s">
        <v>156</v>
      </c>
    </row>
    <row r="645" spans="2:65" s="11" customFormat="1">
      <c r="B645" s="151"/>
      <c r="D645" s="152" t="s">
        <v>160</v>
      </c>
      <c r="E645" s="153" t="s">
        <v>1</v>
      </c>
      <c r="F645" s="154" t="s">
        <v>4055</v>
      </c>
      <c r="H645" s="153" t="s">
        <v>1</v>
      </c>
      <c r="I645" s="155"/>
      <c r="L645" s="151"/>
      <c r="M645" s="156"/>
      <c r="T645" s="157"/>
      <c r="AT645" s="153" t="s">
        <v>160</v>
      </c>
      <c r="AU645" s="153" t="s">
        <v>89</v>
      </c>
      <c r="AV645" s="11" t="s">
        <v>82</v>
      </c>
      <c r="AW645" s="11" t="s">
        <v>31</v>
      </c>
      <c r="AX645" s="11" t="s">
        <v>76</v>
      </c>
      <c r="AY645" s="153" t="s">
        <v>156</v>
      </c>
    </row>
    <row r="646" spans="2:65" s="11" customFormat="1">
      <c r="B646" s="151"/>
      <c r="D646" s="152" t="s">
        <v>160</v>
      </c>
      <c r="E646" s="153" t="s">
        <v>1</v>
      </c>
      <c r="F646" s="154" t="s">
        <v>4056</v>
      </c>
      <c r="H646" s="153" t="s">
        <v>1</v>
      </c>
      <c r="I646" s="155"/>
      <c r="L646" s="151"/>
      <c r="M646" s="156"/>
      <c r="T646" s="157"/>
      <c r="AT646" s="153" t="s">
        <v>160</v>
      </c>
      <c r="AU646" s="153" t="s">
        <v>89</v>
      </c>
      <c r="AV646" s="11" t="s">
        <v>82</v>
      </c>
      <c r="AW646" s="11" t="s">
        <v>31</v>
      </c>
      <c r="AX646" s="11" t="s">
        <v>76</v>
      </c>
      <c r="AY646" s="153" t="s">
        <v>156</v>
      </c>
    </row>
    <row r="647" spans="2:65" s="11" customFormat="1" ht="22.5">
      <c r="B647" s="151"/>
      <c r="D647" s="152" t="s">
        <v>160</v>
      </c>
      <c r="E647" s="153" t="s">
        <v>1</v>
      </c>
      <c r="F647" s="154" t="s">
        <v>4057</v>
      </c>
      <c r="H647" s="153" t="s">
        <v>1</v>
      </c>
      <c r="I647" s="155"/>
      <c r="L647" s="151"/>
      <c r="M647" s="156"/>
      <c r="T647" s="157"/>
      <c r="AT647" s="153" t="s">
        <v>160</v>
      </c>
      <c r="AU647" s="153" t="s">
        <v>89</v>
      </c>
      <c r="AV647" s="11" t="s">
        <v>82</v>
      </c>
      <c r="AW647" s="11" t="s">
        <v>31</v>
      </c>
      <c r="AX647" s="11" t="s">
        <v>76</v>
      </c>
      <c r="AY647" s="153" t="s">
        <v>156</v>
      </c>
    </row>
    <row r="648" spans="2:65" s="11" customFormat="1">
      <c r="B648" s="151"/>
      <c r="D648" s="152" t="s">
        <v>160</v>
      </c>
      <c r="E648" s="153" t="s">
        <v>1</v>
      </c>
      <c r="F648" s="154" t="s">
        <v>4069</v>
      </c>
      <c r="H648" s="153" t="s">
        <v>1</v>
      </c>
      <c r="I648" s="155"/>
      <c r="L648" s="151"/>
      <c r="M648" s="156"/>
      <c r="T648" s="157"/>
      <c r="AT648" s="153" t="s">
        <v>160</v>
      </c>
      <c r="AU648" s="153" t="s">
        <v>89</v>
      </c>
      <c r="AV648" s="11" t="s">
        <v>82</v>
      </c>
      <c r="AW648" s="11" t="s">
        <v>31</v>
      </c>
      <c r="AX648" s="11" t="s">
        <v>76</v>
      </c>
      <c r="AY648" s="153" t="s">
        <v>156</v>
      </c>
    </row>
    <row r="649" spans="2:65" s="12" customFormat="1">
      <c r="B649" s="158"/>
      <c r="D649" s="152" t="s">
        <v>160</v>
      </c>
      <c r="E649" s="159" t="s">
        <v>1</v>
      </c>
      <c r="F649" s="160" t="s">
        <v>1184</v>
      </c>
      <c r="H649" s="161">
        <v>1</v>
      </c>
      <c r="I649" s="162"/>
      <c r="L649" s="158"/>
      <c r="M649" s="163"/>
      <c r="T649" s="164"/>
      <c r="AT649" s="159" t="s">
        <v>160</v>
      </c>
      <c r="AU649" s="159" t="s">
        <v>89</v>
      </c>
      <c r="AV649" s="12" t="s">
        <v>89</v>
      </c>
      <c r="AW649" s="12" t="s">
        <v>31</v>
      </c>
      <c r="AX649" s="12" t="s">
        <v>76</v>
      </c>
      <c r="AY649" s="159" t="s">
        <v>156</v>
      </c>
    </row>
    <row r="650" spans="2:65" s="12" customFormat="1">
      <c r="B650" s="158"/>
      <c r="D650" s="152" t="s">
        <v>160</v>
      </c>
      <c r="E650" s="159" t="s">
        <v>1</v>
      </c>
      <c r="F650" s="160" t="s">
        <v>1169</v>
      </c>
      <c r="H650" s="161">
        <v>2</v>
      </c>
      <c r="I650" s="162"/>
      <c r="L650" s="158"/>
      <c r="M650" s="163"/>
      <c r="T650" s="164"/>
      <c r="AT650" s="159" t="s">
        <v>160</v>
      </c>
      <c r="AU650" s="159" t="s">
        <v>89</v>
      </c>
      <c r="AV650" s="12" t="s">
        <v>89</v>
      </c>
      <c r="AW650" s="12" t="s">
        <v>31</v>
      </c>
      <c r="AX650" s="12" t="s">
        <v>76</v>
      </c>
      <c r="AY650" s="159" t="s">
        <v>156</v>
      </c>
    </row>
    <row r="651" spans="2:65" s="12" customFormat="1">
      <c r="B651" s="158"/>
      <c r="D651" s="152" t="s">
        <v>160</v>
      </c>
      <c r="E651" s="159" t="s">
        <v>1</v>
      </c>
      <c r="F651" s="160" t="s">
        <v>1293</v>
      </c>
      <c r="H651" s="161">
        <v>1</v>
      </c>
      <c r="I651" s="162"/>
      <c r="L651" s="158"/>
      <c r="M651" s="163"/>
      <c r="T651" s="164"/>
      <c r="AT651" s="159" t="s">
        <v>160</v>
      </c>
      <c r="AU651" s="159" t="s">
        <v>89</v>
      </c>
      <c r="AV651" s="12" t="s">
        <v>89</v>
      </c>
      <c r="AW651" s="12" t="s">
        <v>31</v>
      </c>
      <c r="AX651" s="12" t="s">
        <v>76</v>
      </c>
      <c r="AY651" s="159" t="s">
        <v>156</v>
      </c>
    </row>
    <row r="652" spans="2:65" s="13" customFormat="1">
      <c r="B652" s="165"/>
      <c r="D652" s="152" t="s">
        <v>160</v>
      </c>
      <c r="E652" s="166" t="s">
        <v>1</v>
      </c>
      <c r="F652" s="167" t="s">
        <v>161</v>
      </c>
      <c r="H652" s="168">
        <v>4</v>
      </c>
      <c r="I652" s="169"/>
      <c r="L652" s="165"/>
      <c r="M652" s="170"/>
      <c r="T652" s="171"/>
      <c r="AT652" s="166" t="s">
        <v>160</v>
      </c>
      <c r="AU652" s="166" t="s">
        <v>89</v>
      </c>
      <c r="AV652" s="13" t="s">
        <v>155</v>
      </c>
      <c r="AW652" s="13" t="s">
        <v>31</v>
      </c>
      <c r="AX652" s="13" t="s">
        <v>82</v>
      </c>
      <c r="AY652" s="166" t="s">
        <v>156</v>
      </c>
    </row>
    <row r="653" spans="2:65" s="1" customFormat="1" ht="33" customHeight="1">
      <c r="B653" s="136"/>
      <c r="C653" s="137" t="s">
        <v>1305</v>
      </c>
      <c r="D653" s="137" t="s">
        <v>157</v>
      </c>
      <c r="E653" s="138" t="s">
        <v>4077</v>
      </c>
      <c r="F653" s="139" t="s">
        <v>4078</v>
      </c>
      <c r="G653" s="140" t="s">
        <v>4039</v>
      </c>
      <c r="H653" s="141">
        <v>1</v>
      </c>
      <c r="I653" s="142"/>
      <c r="J653" s="143">
        <v>0</v>
      </c>
      <c r="K653" s="144"/>
      <c r="L653" s="32"/>
      <c r="M653" s="145" t="s">
        <v>1</v>
      </c>
      <c r="N653" s="146" t="s">
        <v>42</v>
      </c>
      <c r="P653" s="147">
        <f>O653*H653</f>
        <v>0</v>
      </c>
      <c r="Q653" s="147">
        <v>0</v>
      </c>
      <c r="R653" s="147">
        <f>Q653*H653</f>
        <v>0</v>
      </c>
      <c r="S653" s="147">
        <v>0</v>
      </c>
      <c r="T653" s="148">
        <f>S653*H653</f>
        <v>0</v>
      </c>
      <c r="AR653" s="149" t="s">
        <v>403</v>
      </c>
      <c r="AT653" s="149" t="s">
        <v>157</v>
      </c>
      <c r="AU653" s="149" t="s">
        <v>89</v>
      </c>
      <c r="AY653" s="17" t="s">
        <v>156</v>
      </c>
      <c r="BE653" s="150">
        <f>IF(N653="základná",J653,0)</f>
        <v>0</v>
      </c>
      <c r="BF653" s="150">
        <f>IF(N653="znížená",J653,0)</f>
        <v>0</v>
      </c>
      <c r="BG653" s="150">
        <f>IF(N653="zákl. prenesená",J653,0)</f>
        <v>0</v>
      </c>
      <c r="BH653" s="150">
        <f>IF(N653="zníž. prenesená",J653,0)</f>
        <v>0</v>
      </c>
      <c r="BI653" s="150">
        <f>IF(N653="nulová",J653,0)</f>
        <v>0</v>
      </c>
      <c r="BJ653" s="17" t="s">
        <v>89</v>
      </c>
      <c r="BK653" s="150">
        <f>ROUND(I653*H653,2)</f>
        <v>0</v>
      </c>
      <c r="BL653" s="17" t="s">
        <v>403</v>
      </c>
      <c r="BM653" s="149" t="s">
        <v>4079</v>
      </c>
    </row>
    <row r="654" spans="2:65" s="11" customFormat="1">
      <c r="B654" s="151"/>
      <c r="D654" s="152" t="s">
        <v>160</v>
      </c>
      <c r="E654" s="153" t="s">
        <v>1</v>
      </c>
      <c r="F654" s="154" t="s">
        <v>4080</v>
      </c>
      <c r="H654" s="153" t="s">
        <v>1</v>
      </c>
      <c r="I654" s="155"/>
      <c r="L654" s="151"/>
      <c r="M654" s="156"/>
      <c r="T654" s="157"/>
      <c r="AT654" s="153" t="s">
        <v>160</v>
      </c>
      <c r="AU654" s="153" t="s">
        <v>89</v>
      </c>
      <c r="AV654" s="11" t="s">
        <v>82</v>
      </c>
      <c r="AW654" s="11" t="s">
        <v>31</v>
      </c>
      <c r="AX654" s="11" t="s">
        <v>76</v>
      </c>
      <c r="AY654" s="153" t="s">
        <v>156</v>
      </c>
    </row>
    <row r="655" spans="2:65" s="12" customFormat="1">
      <c r="B655" s="158"/>
      <c r="D655" s="152" t="s">
        <v>160</v>
      </c>
      <c r="E655" s="159" t="s">
        <v>1</v>
      </c>
      <c r="F655" s="160" t="s">
        <v>1204</v>
      </c>
      <c r="H655" s="161">
        <v>1</v>
      </c>
      <c r="I655" s="162"/>
      <c r="L655" s="158"/>
      <c r="M655" s="163"/>
      <c r="T655" s="164"/>
      <c r="AT655" s="159" t="s">
        <v>160</v>
      </c>
      <c r="AU655" s="159" t="s">
        <v>89</v>
      </c>
      <c r="AV655" s="12" t="s">
        <v>89</v>
      </c>
      <c r="AW655" s="12" t="s">
        <v>31</v>
      </c>
      <c r="AX655" s="12" t="s">
        <v>76</v>
      </c>
      <c r="AY655" s="159" t="s">
        <v>156</v>
      </c>
    </row>
    <row r="656" spans="2:65" s="13" customFormat="1">
      <c r="B656" s="165"/>
      <c r="D656" s="152" t="s">
        <v>160</v>
      </c>
      <c r="E656" s="166" t="s">
        <v>1</v>
      </c>
      <c r="F656" s="167" t="s">
        <v>161</v>
      </c>
      <c r="H656" s="168">
        <v>1</v>
      </c>
      <c r="I656" s="169"/>
      <c r="L656" s="165"/>
      <c r="M656" s="170"/>
      <c r="T656" s="171"/>
      <c r="AT656" s="166" t="s">
        <v>160</v>
      </c>
      <c r="AU656" s="166" t="s">
        <v>89</v>
      </c>
      <c r="AV656" s="13" t="s">
        <v>155</v>
      </c>
      <c r="AW656" s="13" t="s">
        <v>31</v>
      </c>
      <c r="AX656" s="13" t="s">
        <v>82</v>
      </c>
      <c r="AY656" s="166" t="s">
        <v>156</v>
      </c>
    </row>
    <row r="657" spans="2:65" s="1" customFormat="1" ht="24.2" customHeight="1">
      <c r="B657" s="136"/>
      <c r="C657" s="180" t="s">
        <v>1311</v>
      </c>
      <c r="D657" s="180" t="s">
        <v>263</v>
      </c>
      <c r="E657" s="181" t="s">
        <v>4081</v>
      </c>
      <c r="F657" s="182" t="s">
        <v>4082</v>
      </c>
      <c r="G657" s="183" t="s">
        <v>4039</v>
      </c>
      <c r="H657" s="184">
        <v>1</v>
      </c>
      <c r="I657" s="185"/>
      <c r="J657" s="186">
        <v>0</v>
      </c>
      <c r="K657" s="187"/>
      <c r="L657" s="188"/>
      <c r="M657" s="189" t="s">
        <v>1</v>
      </c>
      <c r="N657" s="190" t="s">
        <v>42</v>
      </c>
      <c r="P657" s="147">
        <f>O657*H657</f>
        <v>0</v>
      </c>
      <c r="Q657" s="147">
        <v>3.0000000000000001E-3</v>
      </c>
      <c r="R657" s="147">
        <f>Q657*H657</f>
        <v>3.0000000000000001E-3</v>
      </c>
      <c r="S657" s="147">
        <v>0</v>
      </c>
      <c r="T657" s="148">
        <f>S657*H657</f>
        <v>0</v>
      </c>
      <c r="AR657" s="149" t="s">
        <v>664</v>
      </c>
      <c r="AT657" s="149" t="s">
        <v>263</v>
      </c>
      <c r="AU657" s="149" t="s">
        <v>89</v>
      </c>
      <c r="AY657" s="17" t="s">
        <v>156</v>
      </c>
      <c r="BE657" s="150">
        <f>IF(N657="základná",J657,0)</f>
        <v>0</v>
      </c>
      <c r="BF657" s="150">
        <f>IF(N657="znížená",J657,0)</f>
        <v>0</v>
      </c>
      <c r="BG657" s="150">
        <f>IF(N657="zákl. prenesená",J657,0)</f>
        <v>0</v>
      </c>
      <c r="BH657" s="150">
        <f>IF(N657="zníž. prenesená",J657,0)</f>
        <v>0</v>
      </c>
      <c r="BI657" s="150">
        <f>IF(N657="nulová",J657,0)</f>
        <v>0</v>
      </c>
      <c r="BJ657" s="17" t="s">
        <v>89</v>
      </c>
      <c r="BK657" s="150">
        <f>ROUND(I657*H657,2)</f>
        <v>0</v>
      </c>
      <c r="BL657" s="17" t="s">
        <v>403</v>
      </c>
      <c r="BM657" s="149" t="s">
        <v>4083</v>
      </c>
    </row>
    <row r="658" spans="2:65" s="11" customFormat="1">
      <c r="B658" s="151"/>
      <c r="D658" s="152" t="s">
        <v>160</v>
      </c>
      <c r="E658" s="153" t="s">
        <v>1</v>
      </c>
      <c r="F658" s="154" t="s">
        <v>4080</v>
      </c>
      <c r="H658" s="153" t="s">
        <v>1</v>
      </c>
      <c r="I658" s="155"/>
      <c r="L658" s="151"/>
      <c r="M658" s="156"/>
      <c r="T658" s="157"/>
      <c r="AT658" s="153" t="s">
        <v>160</v>
      </c>
      <c r="AU658" s="153" t="s">
        <v>89</v>
      </c>
      <c r="AV658" s="11" t="s">
        <v>82</v>
      </c>
      <c r="AW658" s="11" t="s">
        <v>31</v>
      </c>
      <c r="AX658" s="11" t="s">
        <v>76</v>
      </c>
      <c r="AY658" s="153" t="s">
        <v>156</v>
      </c>
    </row>
    <row r="659" spans="2:65" s="11" customFormat="1">
      <c r="B659" s="151"/>
      <c r="D659" s="152" t="s">
        <v>160</v>
      </c>
      <c r="E659" s="153" t="s">
        <v>1</v>
      </c>
      <c r="F659" s="154" t="s">
        <v>4047</v>
      </c>
      <c r="H659" s="153" t="s">
        <v>1</v>
      </c>
      <c r="I659" s="155"/>
      <c r="L659" s="151"/>
      <c r="M659" s="156"/>
      <c r="T659" s="157"/>
      <c r="AT659" s="153" t="s">
        <v>160</v>
      </c>
      <c r="AU659" s="153" t="s">
        <v>89</v>
      </c>
      <c r="AV659" s="11" t="s">
        <v>82</v>
      </c>
      <c r="AW659" s="11" t="s">
        <v>31</v>
      </c>
      <c r="AX659" s="11" t="s">
        <v>76</v>
      </c>
      <c r="AY659" s="153" t="s">
        <v>156</v>
      </c>
    </row>
    <row r="660" spans="2:65" s="11" customFormat="1">
      <c r="B660" s="151"/>
      <c r="D660" s="152" t="s">
        <v>160</v>
      </c>
      <c r="E660" s="153" t="s">
        <v>1</v>
      </c>
      <c r="F660" s="154" t="s">
        <v>4048</v>
      </c>
      <c r="H660" s="153" t="s">
        <v>1</v>
      </c>
      <c r="I660" s="155"/>
      <c r="L660" s="151"/>
      <c r="M660" s="156"/>
      <c r="T660" s="157"/>
      <c r="AT660" s="153" t="s">
        <v>160</v>
      </c>
      <c r="AU660" s="153" t="s">
        <v>89</v>
      </c>
      <c r="AV660" s="11" t="s">
        <v>82</v>
      </c>
      <c r="AW660" s="11" t="s">
        <v>31</v>
      </c>
      <c r="AX660" s="11" t="s">
        <v>76</v>
      </c>
      <c r="AY660" s="153" t="s">
        <v>156</v>
      </c>
    </row>
    <row r="661" spans="2:65" s="11" customFormat="1">
      <c r="B661" s="151"/>
      <c r="D661" s="152" t="s">
        <v>160</v>
      </c>
      <c r="E661" s="153" t="s">
        <v>1</v>
      </c>
      <c r="F661" s="154" t="s">
        <v>4084</v>
      </c>
      <c r="H661" s="153" t="s">
        <v>1</v>
      </c>
      <c r="I661" s="155"/>
      <c r="L661" s="151"/>
      <c r="M661" s="156"/>
      <c r="T661" s="157"/>
      <c r="AT661" s="153" t="s">
        <v>160</v>
      </c>
      <c r="AU661" s="153" t="s">
        <v>89</v>
      </c>
      <c r="AV661" s="11" t="s">
        <v>82</v>
      </c>
      <c r="AW661" s="11" t="s">
        <v>31</v>
      </c>
      <c r="AX661" s="11" t="s">
        <v>76</v>
      </c>
      <c r="AY661" s="153" t="s">
        <v>156</v>
      </c>
    </row>
    <row r="662" spans="2:65" s="11" customFormat="1">
      <c r="B662" s="151"/>
      <c r="D662" s="152" t="s">
        <v>160</v>
      </c>
      <c r="E662" s="153" t="s">
        <v>1</v>
      </c>
      <c r="F662" s="154" t="s">
        <v>4085</v>
      </c>
      <c r="H662" s="153" t="s">
        <v>1</v>
      </c>
      <c r="I662" s="155"/>
      <c r="L662" s="151"/>
      <c r="M662" s="156"/>
      <c r="T662" s="157"/>
      <c r="AT662" s="153" t="s">
        <v>160</v>
      </c>
      <c r="AU662" s="153" t="s">
        <v>89</v>
      </c>
      <c r="AV662" s="11" t="s">
        <v>82</v>
      </c>
      <c r="AW662" s="11" t="s">
        <v>31</v>
      </c>
      <c r="AX662" s="11" t="s">
        <v>76</v>
      </c>
      <c r="AY662" s="153" t="s">
        <v>156</v>
      </c>
    </row>
    <row r="663" spans="2:65" s="11" customFormat="1" ht="22.5">
      <c r="B663" s="151"/>
      <c r="D663" s="152" t="s">
        <v>160</v>
      </c>
      <c r="E663" s="153" t="s">
        <v>1</v>
      </c>
      <c r="F663" s="154" t="s">
        <v>4086</v>
      </c>
      <c r="H663" s="153" t="s">
        <v>1</v>
      </c>
      <c r="I663" s="155"/>
      <c r="L663" s="151"/>
      <c r="M663" s="156"/>
      <c r="T663" s="157"/>
      <c r="AT663" s="153" t="s">
        <v>160</v>
      </c>
      <c r="AU663" s="153" t="s">
        <v>89</v>
      </c>
      <c r="AV663" s="11" t="s">
        <v>82</v>
      </c>
      <c r="AW663" s="11" t="s">
        <v>31</v>
      </c>
      <c r="AX663" s="11" t="s">
        <v>76</v>
      </c>
      <c r="AY663" s="153" t="s">
        <v>156</v>
      </c>
    </row>
    <row r="664" spans="2:65" s="11" customFormat="1">
      <c r="B664" s="151"/>
      <c r="D664" s="152" t="s">
        <v>160</v>
      </c>
      <c r="E664" s="153" t="s">
        <v>1</v>
      </c>
      <c r="F664" s="154" t="s">
        <v>4076</v>
      </c>
      <c r="H664" s="153" t="s">
        <v>1</v>
      </c>
      <c r="I664" s="155"/>
      <c r="L664" s="151"/>
      <c r="M664" s="156"/>
      <c r="T664" s="157"/>
      <c r="AT664" s="153" t="s">
        <v>160</v>
      </c>
      <c r="AU664" s="153" t="s">
        <v>89</v>
      </c>
      <c r="AV664" s="11" t="s">
        <v>82</v>
      </c>
      <c r="AW664" s="11" t="s">
        <v>31</v>
      </c>
      <c r="AX664" s="11" t="s">
        <v>76</v>
      </c>
      <c r="AY664" s="153" t="s">
        <v>156</v>
      </c>
    </row>
    <row r="665" spans="2:65" s="11" customFormat="1">
      <c r="B665" s="151"/>
      <c r="D665" s="152" t="s">
        <v>160</v>
      </c>
      <c r="E665" s="153" t="s">
        <v>1</v>
      </c>
      <c r="F665" s="154" t="s">
        <v>4055</v>
      </c>
      <c r="H665" s="153" t="s">
        <v>1</v>
      </c>
      <c r="I665" s="155"/>
      <c r="L665" s="151"/>
      <c r="M665" s="156"/>
      <c r="T665" s="157"/>
      <c r="AT665" s="153" t="s">
        <v>160</v>
      </c>
      <c r="AU665" s="153" t="s">
        <v>89</v>
      </c>
      <c r="AV665" s="11" t="s">
        <v>82</v>
      </c>
      <c r="AW665" s="11" t="s">
        <v>31</v>
      </c>
      <c r="AX665" s="11" t="s">
        <v>76</v>
      </c>
      <c r="AY665" s="153" t="s">
        <v>156</v>
      </c>
    </row>
    <row r="666" spans="2:65" s="11" customFormat="1">
      <c r="B666" s="151"/>
      <c r="D666" s="152" t="s">
        <v>160</v>
      </c>
      <c r="E666" s="153" t="s">
        <v>1</v>
      </c>
      <c r="F666" s="154" t="s">
        <v>4056</v>
      </c>
      <c r="H666" s="153" t="s">
        <v>1</v>
      </c>
      <c r="I666" s="155"/>
      <c r="L666" s="151"/>
      <c r="M666" s="156"/>
      <c r="T666" s="157"/>
      <c r="AT666" s="153" t="s">
        <v>160</v>
      </c>
      <c r="AU666" s="153" t="s">
        <v>89</v>
      </c>
      <c r="AV666" s="11" t="s">
        <v>82</v>
      </c>
      <c r="AW666" s="11" t="s">
        <v>31</v>
      </c>
      <c r="AX666" s="11" t="s">
        <v>76</v>
      </c>
      <c r="AY666" s="153" t="s">
        <v>156</v>
      </c>
    </row>
    <row r="667" spans="2:65" s="11" customFormat="1" ht="22.5">
      <c r="B667" s="151"/>
      <c r="D667" s="152" t="s">
        <v>160</v>
      </c>
      <c r="E667" s="153" t="s">
        <v>1</v>
      </c>
      <c r="F667" s="154" t="s">
        <v>4057</v>
      </c>
      <c r="H667" s="153" t="s">
        <v>1</v>
      </c>
      <c r="I667" s="155"/>
      <c r="L667" s="151"/>
      <c r="M667" s="156"/>
      <c r="T667" s="157"/>
      <c r="AT667" s="153" t="s">
        <v>160</v>
      </c>
      <c r="AU667" s="153" t="s">
        <v>89</v>
      </c>
      <c r="AV667" s="11" t="s">
        <v>82</v>
      </c>
      <c r="AW667" s="11" t="s">
        <v>31</v>
      </c>
      <c r="AX667" s="11" t="s">
        <v>76</v>
      </c>
      <c r="AY667" s="153" t="s">
        <v>156</v>
      </c>
    </row>
    <row r="668" spans="2:65" s="11" customFormat="1">
      <c r="B668" s="151"/>
      <c r="D668" s="152" t="s">
        <v>160</v>
      </c>
      <c r="E668" s="153" t="s">
        <v>1</v>
      </c>
      <c r="F668" s="154" t="s">
        <v>4069</v>
      </c>
      <c r="H668" s="153" t="s">
        <v>1</v>
      </c>
      <c r="I668" s="155"/>
      <c r="L668" s="151"/>
      <c r="M668" s="156"/>
      <c r="T668" s="157"/>
      <c r="AT668" s="153" t="s">
        <v>160</v>
      </c>
      <c r="AU668" s="153" t="s">
        <v>89</v>
      </c>
      <c r="AV668" s="11" t="s">
        <v>82</v>
      </c>
      <c r="AW668" s="11" t="s">
        <v>31</v>
      </c>
      <c r="AX668" s="11" t="s">
        <v>76</v>
      </c>
      <c r="AY668" s="153" t="s">
        <v>156</v>
      </c>
    </row>
    <row r="669" spans="2:65" s="12" customFormat="1">
      <c r="B669" s="158"/>
      <c r="D669" s="152" t="s">
        <v>160</v>
      </c>
      <c r="E669" s="159" t="s">
        <v>1</v>
      </c>
      <c r="F669" s="160" t="s">
        <v>1204</v>
      </c>
      <c r="H669" s="161">
        <v>1</v>
      </c>
      <c r="I669" s="162"/>
      <c r="L669" s="158"/>
      <c r="M669" s="163"/>
      <c r="T669" s="164"/>
      <c r="AT669" s="159" t="s">
        <v>160</v>
      </c>
      <c r="AU669" s="159" t="s">
        <v>89</v>
      </c>
      <c r="AV669" s="12" t="s">
        <v>89</v>
      </c>
      <c r="AW669" s="12" t="s">
        <v>31</v>
      </c>
      <c r="AX669" s="12" t="s">
        <v>76</v>
      </c>
      <c r="AY669" s="159" t="s">
        <v>156</v>
      </c>
    </row>
    <row r="670" spans="2:65" s="13" customFormat="1">
      <c r="B670" s="165"/>
      <c r="D670" s="152" t="s">
        <v>160</v>
      </c>
      <c r="E670" s="166" t="s">
        <v>1</v>
      </c>
      <c r="F670" s="167" t="s">
        <v>161</v>
      </c>
      <c r="H670" s="168">
        <v>1</v>
      </c>
      <c r="I670" s="169"/>
      <c r="L670" s="165"/>
      <c r="M670" s="170"/>
      <c r="T670" s="171"/>
      <c r="AT670" s="166" t="s">
        <v>160</v>
      </c>
      <c r="AU670" s="166" t="s">
        <v>89</v>
      </c>
      <c r="AV670" s="13" t="s">
        <v>155</v>
      </c>
      <c r="AW670" s="13" t="s">
        <v>31</v>
      </c>
      <c r="AX670" s="13" t="s">
        <v>82</v>
      </c>
      <c r="AY670" s="166" t="s">
        <v>156</v>
      </c>
    </row>
    <row r="671" spans="2:65" s="10" customFormat="1" ht="22.9" customHeight="1">
      <c r="B671" s="126"/>
      <c r="D671" s="127" t="s">
        <v>75</v>
      </c>
      <c r="E671" s="191" t="s">
        <v>1598</v>
      </c>
      <c r="F671" s="191" t="s">
        <v>1599</v>
      </c>
      <c r="I671" s="129"/>
      <c r="J671" s="192">
        <v>0</v>
      </c>
      <c r="L671" s="126"/>
      <c r="M671" s="131"/>
      <c r="P671" s="132">
        <f>SUM(P672:P688)</f>
        <v>0</v>
      </c>
      <c r="R671" s="132">
        <f>SUM(R672:R688)</f>
        <v>7.4831999999999996E-2</v>
      </c>
      <c r="T671" s="133">
        <f>SUM(T672:T688)</f>
        <v>0</v>
      </c>
      <c r="AR671" s="127" t="s">
        <v>89</v>
      </c>
      <c r="AT671" s="134" t="s">
        <v>75</v>
      </c>
      <c r="AU671" s="134" t="s">
        <v>82</v>
      </c>
      <c r="AY671" s="127" t="s">
        <v>156</v>
      </c>
      <c r="BK671" s="135">
        <f>SUM(BK672:BK688)</f>
        <v>0</v>
      </c>
    </row>
    <row r="672" spans="2:65" s="1" customFormat="1" ht="24.2" customHeight="1">
      <c r="B672" s="136"/>
      <c r="C672" s="137" t="s">
        <v>1317</v>
      </c>
      <c r="D672" s="137" t="s">
        <v>157</v>
      </c>
      <c r="E672" s="138" t="s">
        <v>4087</v>
      </c>
      <c r="F672" s="139" t="s">
        <v>4088</v>
      </c>
      <c r="G672" s="140" t="s">
        <v>178</v>
      </c>
      <c r="H672" s="141">
        <v>2.4</v>
      </c>
      <c r="I672" s="142"/>
      <c r="J672" s="143">
        <v>0</v>
      </c>
      <c r="K672" s="144"/>
      <c r="L672" s="224"/>
      <c r="M672" s="145" t="s">
        <v>1</v>
      </c>
      <c r="N672" s="146" t="s">
        <v>42</v>
      </c>
      <c r="P672" s="147">
        <f>O672*H672</f>
        <v>0</v>
      </c>
      <c r="Q672" s="147">
        <v>0</v>
      </c>
      <c r="R672" s="147">
        <f>Q672*H672</f>
        <v>0</v>
      </c>
      <c r="S672" s="147">
        <v>0</v>
      </c>
      <c r="T672" s="148">
        <f>S672*H672</f>
        <v>0</v>
      </c>
      <c r="AR672" s="149" t="s">
        <v>403</v>
      </c>
      <c r="AT672" s="149" t="s">
        <v>157</v>
      </c>
      <c r="AU672" s="149" t="s">
        <v>89</v>
      </c>
      <c r="AY672" s="17" t="s">
        <v>156</v>
      </c>
      <c r="BE672" s="150">
        <f>IF(N672="základná",J672,0)</f>
        <v>0</v>
      </c>
      <c r="BF672" s="150">
        <f>IF(N672="znížená",J672,0)</f>
        <v>0</v>
      </c>
      <c r="BG672" s="150">
        <f>IF(N672="zákl. prenesená",J672,0)</f>
        <v>0</v>
      </c>
      <c r="BH672" s="150">
        <f>IF(N672="zníž. prenesená",J672,0)</f>
        <v>0</v>
      </c>
      <c r="BI672" s="150">
        <f>IF(N672="nulová",J672,0)</f>
        <v>0</v>
      </c>
      <c r="BJ672" s="17" t="s">
        <v>89</v>
      </c>
      <c r="BK672" s="150">
        <f>ROUND(I672*H672,2)</f>
        <v>0</v>
      </c>
      <c r="BL672" s="17" t="s">
        <v>403</v>
      </c>
      <c r="BM672" s="149" t="s">
        <v>4089</v>
      </c>
    </row>
    <row r="673" spans="2:65" s="11" customFormat="1">
      <c r="B673" s="151"/>
      <c r="D673" s="152" t="s">
        <v>160</v>
      </c>
      <c r="E673" s="153" t="s">
        <v>1</v>
      </c>
      <c r="F673" s="154" t="s">
        <v>4090</v>
      </c>
      <c r="H673" s="153" t="s">
        <v>1</v>
      </c>
      <c r="I673" s="155"/>
      <c r="L673" s="151"/>
      <c r="M673" s="156"/>
      <c r="T673" s="157"/>
      <c r="AT673" s="153" t="s">
        <v>160</v>
      </c>
      <c r="AU673" s="153" t="s">
        <v>89</v>
      </c>
      <c r="AV673" s="11" t="s">
        <v>82</v>
      </c>
      <c r="AW673" s="11" t="s">
        <v>31</v>
      </c>
      <c r="AX673" s="11" t="s">
        <v>76</v>
      </c>
      <c r="AY673" s="153" t="s">
        <v>156</v>
      </c>
    </row>
    <row r="674" spans="2:65" s="12" customFormat="1">
      <c r="B674" s="158"/>
      <c r="D674" s="152" t="s">
        <v>160</v>
      </c>
      <c r="E674" s="159" t="s">
        <v>1</v>
      </c>
      <c r="F674" s="160" t="s">
        <v>4091</v>
      </c>
      <c r="H674" s="161">
        <v>2.4</v>
      </c>
      <c r="I674" s="162"/>
      <c r="L674" s="158"/>
      <c r="M674" s="163"/>
      <c r="T674" s="164"/>
      <c r="AT674" s="159" t="s">
        <v>160</v>
      </c>
      <c r="AU674" s="159" t="s">
        <v>89</v>
      </c>
      <c r="AV674" s="12" t="s">
        <v>89</v>
      </c>
      <c r="AW674" s="12" t="s">
        <v>31</v>
      </c>
      <c r="AX674" s="12" t="s">
        <v>76</v>
      </c>
      <c r="AY674" s="159" t="s">
        <v>156</v>
      </c>
    </row>
    <row r="675" spans="2:65" s="15" customFormat="1">
      <c r="B675" s="193"/>
      <c r="D675" s="152" t="s">
        <v>160</v>
      </c>
      <c r="E675" s="194" t="s">
        <v>1</v>
      </c>
      <c r="F675" s="195" t="s">
        <v>278</v>
      </c>
      <c r="H675" s="196">
        <v>2.4</v>
      </c>
      <c r="I675" s="197"/>
      <c r="L675" s="193"/>
      <c r="M675" s="198"/>
      <c r="T675" s="199"/>
      <c r="AT675" s="194" t="s">
        <v>160</v>
      </c>
      <c r="AU675" s="194" t="s">
        <v>89</v>
      </c>
      <c r="AV675" s="15" t="s">
        <v>163</v>
      </c>
      <c r="AW675" s="15" t="s">
        <v>31</v>
      </c>
      <c r="AX675" s="15" t="s">
        <v>76</v>
      </c>
      <c r="AY675" s="194" t="s">
        <v>156</v>
      </c>
    </row>
    <row r="676" spans="2:65" s="13" customFormat="1">
      <c r="B676" s="165"/>
      <c r="D676" s="152" t="s">
        <v>160</v>
      </c>
      <c r="E676" s="166" t="s">
        <v>1</v>
      </c>
      <c r="F676" s="167" t="s">
        <v>161</v>
      </c>
      <c r="H676" s="168">
        <v>2.4</v>
      </c>
      <c r="I676" s="169"/>
      <c r="L676" s="165"/>
      <c r="M676" s="170"/>
      <c r="T676" s="171"/>
      <c r="AT676" s="166" t="s">
        <v>160</v>
      </c>
      <c r="AU676" s="166" t="s">
        <v>89</v>
      </c>
      <c r="AV676" s="13" t="s">
        <v>155</v>
      </c>
      <c r="AW676" s="13" t="s">
        <v>31</v>
      </c>
      <c r="AX676" s="13" t="s">
        <v>82</v>
      </c>
      <c r="AY676" s="166" t="s">
        <v>156</v>
      </c>
    </row>
    <row r="677" spans="2:65" s="1" customFormat="1" ht="69" customHeight="1">
      <c r="B677" s="136"/>
      <c r="C677" s="280" t="s">
        <v>1323</v>
      </c>
      <c r="D677" s="280" t="s">
        <v>263</v>
      </c>
      <c r="E677" s="288" t="s">
        <v>4092</v>
      </c>
      <c r="F677" s="289" t="s">
        <v>8468</v>
      </c>
      <c r="G677" s="183" t="s">
        <v>178</v>
      </c>
      <c r="H677" s="184">
        <v>2.4</v>
      </c>
      <c r="I677" s="185"/>
      <c r="J677" s="186">
        <v>0</v>
      </c>
      <c r="K677" s="187"/>
      <c r="L677" s="188"/>
      <c r="M677" s="189" t="s">
        <v>1</v>
      </c>
      <c r="N677" s="190" t="s">
        <v>42</v>
      </c>
      <c r="P677" s="147">
        <f>O677*H677</f>
        <v>0</v>
      </c>
      <c r="Q677" s="147">
        <v>1.7999999999999999E-2</v>
      </c>
      <c r="R677" s="147">
        <f>Q677*H677</f>
        <v>4.3199999999999995E-2</v>
      </c>
      <c r="S677" s="147">
        <v>0</v>
      </c>
      <c r="T677" s="148">
        <f>S677*H677</f>
        <v>0</v>
      </c>
      <c r="AR677" s="149" t="s">
        <v>664</v>
      </c>
      <c r="AT677" s="149" t="s">
        <v>263</v>
      </c>
      <c r="AU677" s="149" t="s">
        <v>89</v>
      </c>
      <c r="AY677" s="17" t="s">
        <v>156</v>
      </c>
      <c r="BE677" s="150">
        <f>IF(N677="základná",J677,0)</f>
        <v>0</v>
      </c>
      <c r="BF677" s="150">
        <f>IF(N677="znížená",J677,0)</f>
        <v>0</v>
      </c>
      <c r="BG677" s="150">
        <f>IF(N677="zákl. prenesená",J677,0)</f>
        <v>0</v>
      </c>
      <c r="BH677" s="150">
        <f>IF(N677="zníž. prenesená",J677,0)</f>
        <v>0</v>
      </c>
      <c r="BI677" s="150">
        <f>IF(N677="nulová",J677,0)</f>
        <v>0</v>
      </c>
      <c r="BJ677" s="17" t="s">
        <v>89</v>
      </c>
      <c r="BK677" s="150">
        <f>ROUND(I677*H677,2)</f>
        <v>0</v>
      </c>
      <c r="BL677" s="17" t="s">
        <v>403</v>
      </c>
      <c r="BM677" s="149" t="s">
        <v>4093</v>
      </c>
    </row>
    <row r="678" spans="2:65" s="1" customFormat="1" ht="16.5" customHeight="1">
      <c r="B678" s="136"/>
      <c r="C678" s="137" t="s">
        <v>1328</v>
      </c>
      <c r="D678" s="137" t="s">
        <v>157</v>
      </c>
      <c r="E678" s="138" t="s">
        <v>4094</v>
      </c>
      <c r="F678" s="139" t="s">
        <v>4095</v>
      </c>
      <c r="G678" s="140" t="s">
        <v>396</v>
      </c>
      <c r="H678" s="141">
        <v>6.4</v>
      </c>
      <c r="I678" s="142"/>
      <c r="J678" s="143">
        <v>0</v>
      </c>
      <c r="K678" s="144"/>
      <c r="L678" s="32"/>
      <c r="M678" s="145" t="s">
        <v>1</v>
      </c>
      <c r="N678" s="146" t="s">
        <v>42</v>
      </c>
      <c r="P678" s="147">
        <f>O678*H678</f>
        <v>0</v>
      </c>
      <c r="Q678" s="147">
        <v>3.3E-4</v>
      </c>
      <c r="R678" s="147">
        <f>Q678*H678</f>
        <v>2.1120000000000002E-3</v>
      </c>
      <c r="S678" s="147">
        <v>0</v>
      </c>
      <c r="T678" s="148">
        <f>S678*H678</f>
        <v>0</v>
      </c>
      <c r="AR678" s="149" t="s">
        <v>403</v>
      </c>
      <c r="AT678" s="149" t="s">
        <v>157</v>
      </c>
      <c r="AU678" s="149" t="s">
        <v>89</v>
      </c>
      <c r="AY678" s="17" t="s">
        <v>156</v>
      </c>
      <c r="BE678" s="150">
        <f>IF(N678="základná",J678,0)</f>
        <v>0</v>
      </c>
      <c r="BF678" s="150">
        <f>IF(N678="znížená",J678,0)</f>
        <v>0</v>
      </c>
      <c r="BG678" s="150">
        <f>IF(N678="zákl. prenesená",J678,0)</f>
        <v>0</v>
      </c>
      <c r="BH678" s="150">
        <f>IF(N678="zníž. prenesená",J678,0)</f>
        <v>0</v>
      </c>
      <c r="BI678" s="150">
        <f>IF(N678="nulová",J678,0)</f>
        <v>0</v>
      </c>
      <c r="BJ678" s="17" t="s">
        <v>89</v>
      </c>
      <c r="BK678" s="150">
        <f>ROUND(I678*H678,2)</f>
        <v>0</v>
      </c>
      <c r="BL678" s="17" t="s">
        <v>403</v>
      </c>
      <c r="BM678" s="149" t="s">
        <v>4096</v>
      </c>
    </row>
    <row r="679" spans="2:65" s="11" customFormat="1">
      <c r="B679" s="151"/>
      <c r="D679" s="152" t="s">
        <v>160</v>
      </c>
      <c r="E679" s="153" t="s">
        <v>1</v>
      </c>
      <c r="F679" s="154" t="s">
        <v>4097</v>
      </c>
      <c r="H679" s="153" t="s">
        <v>1</v>
      </c>
      <c r="I679" s="155"/>
      <c r="L679" s="151"/>
      <c r="M679" s="156"/>
      <c r="T679" s="157"/>
      <c r="AT679" s="153" t="s">
        <v>160</v>
      </c>
      <c r="AU679" s="153" t="s">
        <v>89</v>
      </c>
      <c r="AV679" s="11" t="s">
        <v>82</v>
      </c>
      <c r="AW679" s="11" t="s">
        <v>31</v>
      </c>
      <c r="AX679" s="11" t="s">
        <v>76</v>
      </c>
      <c r="AY679" s="153" t="s">
        <v>156</v>
      </c>
    </row>
    <row r="680" spans="2:65" s="12" customFormat="1">
      <c r="B680" s="158"/>
      <c r="D680" s="152" t="s">
        <v>160</v>
      </c>
      <c r="E680" s="159" t="s">
        <v>1</v>
      </c>
      <c r="F680" s="160" t="s">
        <v>4098</v>
      </c>
      <c r="H680" s="161">
        <v>6.4</v>
      </c>
      <c r="I680" s="162"/>
      <c r="L680" s="158"/>
      <c r="M680" s="163"/>
      <c r="T680" s="164"/>
      <c r="AT680" s="159" t="s">
        <v>160</v>
      </c>
      <c r="AU680" s="159" t="s">
        <v>89</v>
      </c>
      <c r="AV680" s="12" t="s">
        <v>89</v>
      </c>
      <c r="AW680" s="12" t="s">
        <v>31</v>
      </c>
      <c r="AX680" s="12" t="s">
        <v>76</v>
      </c>
      <c r="AY680" s="159" t="s">
        <v>156</v>
      </c>
    </row>
    <row r="681" spans="2:65" s="15" customFormat="1">
      <c r="B681" s="193"/>
      <c r="D681" s="152" t="s">
        <v>160</v>
      </c>
      <c r="E681" s="194" t="s">
        <v>1</v>
      </c>
      <c r="F681" s="195" t="s">
        <v>278</v>
      </c>
      <c r="H681" s="196">
        <v>6.4</v>
      </c>
      <c r="I681" s="197"/>
      <c r="L681" s="193"/>
      <c r="M681" s="198"/>
      <c r="T681" s="199"/>
      <c r="AT681" s="194" t="s">
        <v>160</v>
      </c>
      <c r="AU681" s="194" t="s">
        <v>89</v>
      </c>
      <c r="AV681" s="15" t="s">
        <v>163</v>
      </c>
      <c r="AW681" s="15" t="s">
        <v>31</v>
      </c>
      <c r="AX681" s="15" t="s">
        <v>76</v>
      </c>
      <c r="AY681" s="194" t="s">
        <v>156</v>
      </c>
    </row>
    <row r="682" spans="2:65" s="13" customFormat="1">
      <c r="B682" s="165"/>
      <c r="D682" s="152" t="s">
        <v>160</v>
      </c>
      <c r="E682" s="166" t="s">
        <v>1</v>
      </c>
      <c r="F682" s="167" t="s">
        <v>161</v>
      </c>
      <c r="H682" s="168">
        <v>6.4</v>
      </c>
      <c r="I682" s="169"/>
      <c r="L682" s="165"/>
      <c r="M682" s="170"/>
      <c r="T682" s="171"/>
      <c r="AT682" s="166" t="s">
        <v>160</v>
      </c>
      <c r="AU682" s="166" t="s">
        <v>89</v>
      </c>
      <c r="AV682" s="13" t="s">
        <v>155</v>
      </c>
      <c r="AW682" s="13" t="s">
        <v>31</v>
      </c>
      <c r="AX682" s="13" t="s">
        <v>82</v>
      </c>
      <c r="AY682" s="166" t="s">
        <v>156</v>
      </c>
    </row>
    <row r="683" spans="2:65" s="1" customFormat="1" ht="16.5" customHeight="1">
      <c r="B683" s="136"/>
      <c r="C683" s="180" t="s">
        <v>1334</v>
      </c>
      <c r="D683" s="180" t="s">
        <v>263</v>
      </c>
      <c r="E683" s="181" t="s">
        <v>4099</v>
      </c>
      <c r="F683" s="182" t="s">
        <v>4100</v>
      </c>
      <c r="G683" s="183" t="s">
        <v>396</v>
      </c>
      <c r="H683" s="184">
        <v>6.4</v>
      </c>
      <c r="I683" s="185"/>
      <c r="J683" s="186">
        <v>0</v>
      </c>
      <c r="K683" s="187"/>
      <c r="L683" s="188"/>
      <c r="M683" s="189" t="s">
        <v>1</v>
      </c>
      <c r="N683" s="190" t="s">
        <v>42</v>
      </c>
      <c r="P683" s="147">
        <f>O683*H683</f>
        <v>0</v>
      </c>
      <c r="Q683" s="147">
        <v>1.3500000000000001E-3</v>
      </c>
      <c r="R683" s="147">
        <f>Q683*H683</f>
        <v>8.6400000000000001E-3</v>
      </c>
      <c r="S683" s="147">
        <v>0</v>
      </c>
      <c r="T683" s="148">
        <f>S683*H683</f>
        <v>0</v>
      </c>
      <c r="AR683" s="149" t="s">
        <v>664</v>
      </c>
      <c r="AT683" s="149" t="s">
        <v>263</v>
      </c>
      <c r="AU683" s="149" t="s">
        <v>89</v>
      </c>
      <c r="AY683" s="17" t="s">
        <v>156</v>
      </c>
      <c r="BE683" s="150">
        <f>IF(N683="základná",J683,0)</f>
        <v>0</v>
      </c>
      <c r="BF683" s="150">
        <f>IF(N683="znížená",J683,0)</f>
        <v>0</v>
      </c>
      <c r="BG683" s="150">
        <f>IF(N683="zákl. prenesená",J683,0)</f>
        <v>0</v>
      </c>
      <c r="BH683" s="150">
        <f>IF(N683="zníž. prenesená",J683,0)</f>
        <v>0</v>
      </c>
      <c r="BI683" s="150">
        <f>IF(N683="nulová",J683,0)</f>
        <v>0</v>
      </c>
      <c r="BJ683" s="17" t="s">
        <v>89</v>
      </c>
      <c r="BK683" s="150">
        <f>ROUND(I683*H683,2)</f>
        <v>0</v>
      </c>
      <c r="BL683" s="17" t="s">
        <v>403</v>
      </c>
      <c r="BM683" s="149" t="s">
        <v>4101</v>
      </c>
    </row>
    <row r="684" spans="2:65" s="1" customFormat="1" ht="44.25" customHeight="1">
      <c r="B684" s="136"/>
      <c r="C684" s="137" t="s">
        <v>1343</v>
      </c>
      <c r="D684" s="137" t="s">
        <v>157</v>
      </c>
      <c r="E684" s="138" t="s">
        <v>4102</v>
      </c>
      <c r="F684" s="139" t="s">
        <v>4103</v>
      </c>
      <c r="G684" s="140" t="s">
        <v>333</v>
      </c>
      <c r="H684" s="141">
        <v>6</v>
      </c>
      <c r="I684" s="142"/>
      <c r="J684" s="143">
        <v>0</v>
      </c>
      <c r="K684" s="144"/>
      <c r="L684" s="32"/>
      <c r="M684" s="145" t="s">
        <v>1</v>
      </c>
      <c r="N684" s="146" t="s">
        <v>42</v>
      </c>
      <c r="P684" s="147">
        <f>O684*H684</f>
        <v>0</v>
      </c>
      <c r="Q684" s="147">
        <v>3.48E-3</v>
      </c>
      <c r="R684" s="147">
        <f>Q684*H684</f>
        <v>2.0879999999999999E-2</v>
      </c>
      <c r="S684" s="147">
        <v>0</v>
      </c>
      <c r="T684" s="148">
        <f>S684*H684</f>
        <v>0</v>
      </c>
      <c r="AR684" s="149" t="s">
        <v>403</v>
      </c>
      <c r="AT684" s="149" t="s">
        <v>157</v>
      </c>
      <c r="AU684" s="149" t="s">
        <v>89</v>
      </c>
      <c r="AY684" s="17" t="s">
        <v>156</v>
      </c>
      <c r="BE684" s="150">
        <f>IF(N684="základná",J684,0)</f>
        <v>0</v>
      </c>
      <c r="BF684" s="150">
        <f>IF(N684="znížená",J684,0)</f>
        <v>0</v>
      </c>
      <c r="BG684" s="150">
        <f>IF(N684="zákl. prenesená",J684,0)</f>
        <v>0</v>
      </c>
      <c r="BH684" s="150">
        <f>IF(N684="zníž. prenesená",J684,0)</f>
        <v>0</v>
      </c>
      <c r="BI684" s="150">
        <f>IF(N684="nulová",J684,0)</f>
        <v>0</v>
      </c>
      <c r="BJ684" s="17" t="s">
        <v>89</v>
      </c>
      <c r="BK684" s="150">
        <f>ROUND(I684*H684,2)</f>
        <v>0</v>
      </c>
      <c r="BL684" s="17" t="s">
        <v>403</v>
      </c>
      <c r="BM684" s="149" t="s">
        <v>4104</v>
      </c>
    </row>
    <row r="685" spans="2:65" s="12" customFormat="1">
      <c r="B685" s="158"/>
      <c r="D685" s="152" t="s">
        <v>160</v>
      </c>
      <c r="E685" s="159" t="s">
        <v>1</v>
      </c>
      <c r="F685" s="160" t="s">
        <v>4105</v>
      </c>
      <c r="H685" s="161">
        <v>6</v>
      </c>
      <c r="I685" s="162"/>
      <c r="L685" s="158"/>
      <c r="M685" s="163"/>
      <c r="T685" s="164"/>
      <c r="AT685" s="159" t="s">
        <v>160</v>
      </c>
      <c r="AU685" s="159" t="s">
        <v>89</v>
      </c>
      <c r="AV685" s="12" t="s">
        <v>89</v>
      </c>
      <c r="AW685" s="12" t="s">
        <v>31</v>
      </c>
      <c r="AX685" s="12" t="s">
        <v>76</v>
      </c>
      <c r="AY685" s="159" t="s">
        <v>156</v>
      </c>
    </row>
    <row r="686" spans="2:65" s="13" customFormat="1">
      <c r="B686" s="165"/>
      <c r="D686" s="152" t="s">
        <v>160</v>
      </c>
      <c r="E686" s="166" t="s">
        <v>1</v>
      </c>
      <c r="F686" s="167" t="s">
        <v>161</v>
      </c>
      <c r="H686" s="168">
        <v>6</v>
      </c>
      <c r="I686" s="169"/>
      <c r="L686" s="165"/>
      <c r="M686" s="170"/>
      <c r="T686" s="171"/>
      <c r="AT686" s="166" t="s">
        <v>160</v>
      </c>
      <c r="AU686" s="166" t="s">
        <v>89</v>
      </c>
      <c r="AV686" s="13" t="s">
        <v>155</v>
      </c>
      <c r="AW686" s="13" t="s">
        <v>31</v>
      </c>
      <c r="AX686" s="13" t="s">
        <v>82</v>
      </c>
      <c r="AY686" s="166" t="s">
        <v>156</v>
      </c>
    </row>
    <row r="687" spans="2:65" s="1" customFormat="1" ht="24.2" customHeight="1">
      <c r="B687" s="136"/>
      <c r="C687" s="137" t="s">
        <v>1350</v>
      </c>
      <c r="D687" s="137" t="s">
        <v>157</v>
      </c>
      <c r="E687" s="138" t="s">
        <v>2959</v>
      </c>
      <c r="F687" s="139" t="s">
        <v>2960</v>
      </c>
      <c r="G687" s="140" t="s">
        <v>296</v>
      </c>
      <c r="H687" s="141">
        <v>7.4999999999999997E-2</v>
      </c>
      <c r="I687" s="142"/>
      <c r="J687" s="143">
        <v>0</v>
      </c>
      <c r="K687" s="144"/>
      <c r="L687" s="32"/>
      <c r="M687" s="145" t="s">
        <v>1</v>
      </c>
      <c r="N687" s="146" t="s">
        <v>42</v>
      </c>
      <c r="P687" s="147">
        <f>O687*H687</f>
        <v>0</v>
      </c>
      <c r="Q687" s="147">
        <v>0</v>
      </c>
      <c r="R687" s="147">
        <f>Q687*H687</f>
        <v>0</v>
      </c>
      <c r="S687" s="147">
        <v>0</v>
      </c>
      <c r="T687" s="148">
        <f>S687*H687</f>
        <v>0</v>
      </c>
      <c r="AR687" s="149" t="s">
        <v>403</v>
      </c>
      <c r="AT687" s="149" t="s">
        <v>157</v>
      </c>
      <c r="AU687" s="149" t="s">
        <v>89</v>
      </c>
      <c r="AY687" s="17" t="s">
        <v>156</v>
      </c>
      <c r="BE687" s="150">
        <f>IF(N687="základná",J687,0)</f>
        <v>0</v>
      </c>
      <c r="BF687" s="150">
        <f>IF(N687="znížená",J687,0)</f>
        <v>0</v>
      </c>
      <c r="BG687" s="150">
        <f>IF(N687="zákl. prenesená",J687,0)</f>
        <v>0</v>
      </c>
      <c r="BH687" s="150">
        <f>IF(N687="zníž. prenesená",J687,0)</f>
        <v>0</v>
      </c>
      <c r="BI687" s="150">
        <f>IF(N687="nulová",J687,0)</f>
        <v>0</v>
      </c>
      <c r="BJ687" s="17" t="s">
        <v>89</v>
      </c>
      <c r="BK687" s="150">
        <f>ROUND(I687*H687,2)</f>
        <v>0</v>
      </c>
      <c r="BL687" s="17" t="s">
        <v>403</v>
      </c>
      <c r="BM687" s="149" t="s">
        <v>4106</v>
      </c>
    </row>
    <row r="688" spans="2:65" s="1" customFormat="1" ht="24.2" customHeight="1">
      <c r="B688" s="136"/>
      <c r="C688" s="137" t="s">
        <v>1357</v>
      </c>
      <c r="D688" s="137" t="s">
        <v>157</v>
      </c>
      <c r="E688" s="138" t="s">
        <v>2962</v>
      </c>
      <c r="F688" s="139" t="s">
        <v>2963</v>
      </c>
      <c r="G688" s="140" t="s">
        <v>296</v>
      </c>
      <c r="H688" s="141">
        <v>7.4999999999999997E-2</v>
      </c>
      <c r="I688" s="142"/>
      <c r="J688" s="143">
        <v>0</v>
      </c>
      <c r="K688" s="144"/>
      <c r="L688" s="32"/>
      <c r="M688" s="145" t="s">
        <v>1</v>
      </c>
      <c r="N688" s="146" t="s">
        <v>42</v>
      </c>
      <c r="P688" s="147">
        <f>O688*H688</f>
        <v>0</v>
      </c>
      <c r="Q688" s="147">
        <v>0</v>
      </c>
      <c r="R688" s="147">
        <f>Q688*H688</f>
        <v>0</v>
      </c>
      <c r="S688" s="147">
        <v>0</v>
      </c>
      <c r="T688" s="148">
        <f>S688*H688</f>
        <v>0</v>
      </c>
      <c r="AR688" s="149" t="s">
        <v>403</v>
      </c>
      <c r="AT688" s="149" t="s">
        <v>157</v>
      </c>
      <c r="AU688" s="149" t="s">
        <v>89</v>
      </c>
      <c r="AY688" s="17" t="s">
        <v>156</v>
      </c>
      <c r="BE688" s="150">
        <f>IF(N688="základná",J688,0)</f>
        <v>0</v>
      </c>
      <c r="BF688" s="150">
        <f>IF(N688="znížená",J688,0)</f>
        <v>0</v>
      </c>
      <c r="BG688" s="150">
        <f>IF(N688="zákl. prenesená",J688,0)</f>
        <v>0</v>
      </c>
      <c r="BH688" s="150">
        <f>IF(N688="zníž. prenesená",J688,0)</f>
        <v>0</v>
      </c>
      <c r="BI688" s="150">
        <f>IF(N688="nulová",J688,0)</f>
        <v>0</v>
      </c>
      <c r="BJ688" s="17" t="s">
        <v>89</v>
      </c>
      <c r="BK688" s="150">
        <f>ROUND(I688*H688,2)</f>
        <v>0</v>
      </c>
      <c r="BL688" s="17" t="s">
        <v>403</v>
      </c>
      <c r="BM688" s="149" t="s">
        <v>4107</v>
      </c>
    </row>
    <row r="689" spans="2:65" s="10" customFormat="1" ht="22.9" customHeight="1">
      <c r="B689" s="126"/>
      <c r="D689" s="127" t="s">
        <v>75</v>
      </c>
      <c r="E689" s="191" t="s">
        <v>4108</v>
      </c>
      <c r="F689" s="191" t="s">
        <v>4109</v>
      </c>
      <c r="I689" s="129"/>
      <c r="J689" s="192">
        <v>0</v>
      </c>
      <c r="L689" s="126"/>
      <c r="M689" s="131"/>
      <c r="P689" s="132">
        <f>SUM(P690:P727)</f>
        <v>0</v>
      </c>
      <c r="R689" s="132">
        <f>SUM(R690:R727)</f>
        <v>2.4735000000000005</v>
      </c>
      <c r="T689" s="133">
        <f>SUM(T690:T727)</f>
        <v>0</v>
      </c>
      <c r="AR689" s="127" t="s">
        <v>89</v>
      </c>
      <c r="AT689" s="134" t="s">
        <v>75</v>
      </c>
      <c r="AU689" s="134" t="s">
        <v>82</v>
      </c>
      <c r="AY689" s="127" t="s">
        <v>156</v>
      </c>
      <c r="BK689" s="135">
        <f>SUM(BK690:BK727)</f>
        <v>0</v>
      </c>
    </row>
    <row r="690" spans="2:65" s="1" customFormat="1" ht="24.2" customHeight="1">
      <c r="B690" s="136"/>
      <c r="C690" s="137" t="s">
        <v>1367</v>
      </c>
      <c r="D690" s="137" t="s">
        <v>157</v>
      </c>
      <c r="E690" s="138" t="s">
        <v>4110</v>
      </c>
      <c r="F690" s="139" t="s">
        <v>4111</v>
      </c>
      <c r="G690" s="140" t="s">
        <v>178</v>
      </c>
      <c r="H690" s="141">
        <v>48.5</v>
      </c>
      <c r="I690" s="142"/>
      <c r="J690" s="143">
        <v>0</v>
      </c>
      <c r="K690" s="144"/>
      <c r="L690" s="32"/>
      <c r="M690" s="145" t="s">
        <v>1</v>
      </c>
      <c r="N690" s="146" t="s">
        <v>42</v>
      </c>
      <c r="P690" s="147">
        <f>O690*H690</f>
        <v>0</v>
      </c>
      <c r="Q690" s="147">
        <v>1E-3</v>
      </c>
      <c r="R690" s="147">
        <f>Q690*H690</f>
        <v>4.8500000000000001E-2</v>
      </c>
      <c r="S690" s="147">
        <v>0</v>
      </c>
      <c r="T690" s="148">
        <f>S690*H690</f>
        <v>0</v>
      </c>
      <c r="AR690" s="149" t="s">
        <v>403</v>
      </c>
      <c r="AT690" s="149" t="s">
        <v>157</v>
      </c>
      <c r="AU690" s="149" t="s">
        <v>89</v>
      </c>
      <c r="AY690" s="17" t="s">
        <v>156</v>
      </c>
      <c r="BE690" s="150">
        <f>IF(N690="základná",J690,0)</f>
        <v>0</v>
      </c>
      <c r="BF690" s="150">
        <f>IF(N690="znížená",J690,0)</f>
        <v>0</v>
      </c>
      <c r="BG690" s="150">
        <f>IF(N690="zákl. prenesená",J690,0)</f>
        <v>0</v>
      </c>
      <c r="BH690" s="150">
        <f>IF(N690="zníž. prenesená",J690,0)</f>
        <v>0</v>
      </c>
      <c r="BI690" s="150">
        <f>IF(N690="nulová",J690,0)</f>
        <v>0</v>
      </c>
      <c r="BJ690" s="17" t="s">
        <v>89</v>
      </c>
      <c r="BK690" s="150">
        <f>ROUND(I690*H690,2)</f>
        <v>0</v>
      </c>
      <c r="BL690" s="17" t="s">
        <v>403</v>
      </c>
      <c r="BM690" s="149" t="s">
        <v>4112</v>
      </c>
    </row>
    <row r="691" spans="2:65" s="11" customFormat="1">
      <c r="B691" s="151"/>
      <c r="D691" s="152" t="s">
        <v>160</v>
      </c>
      <c r="E691" s="153" t="s">
        <v>1</v>
      </c>
      <c r="F691" s="154" t="s">
        <v>4113</v>
      </c>
      <c r="H691" s="153" t="s">
        <v>1</v>
      </c>
      <c r="I691" s="155"/>
      <c r="L691" s="151"/>
      <c r="M691" s="156"/>
      <c r="T691" s="157"/>
      <c r="AT691" s="153" t="s">
        <v>160</v>
      </c>
      <c r="AU691" s="153" t="s">
        <v>89</v>
      </c>
      <c r="AV691" s="11" t="s">
        <v>82</v>
      </c>
      <c r="AW691" s="11" t="s">
        <v>31</v>
      </c>
      <c r="AX691" s="11" t="s">
        <v>76</v>
      </c>
      <c r="AY691" s="153" t="s">
        <v>156</v>
      </c>
    </row>
    <row r="692" spans="2:65" s="12" customFormat="1">
      <c r="B692" s="158"/>
      <c r="D692" s="152" t="s">
        <v>160</v>
      </c>
      <c r="E692" s="159" t="s">
        <v>1</v>
      </c>
      <c r="F692" s="160" t="s">
        <v>4114</v>
      </c>
      <c r="H692" s="161">
        <v>9.9979999999999993</v>
      </c>
      <c r="I692" s="162"/>
      <c r="L692" s="158"/>
      <c r="M692" s="163"/>
      <c r="T692" s="164"/>
      <c r="AT692" s="159" t="s">
        <v>160</v>
      </c>
      <c r="AU692" s="159" t="s">
        <v>89</v>
      </c>
      <c r="AV692" s="12" t="s">
        <v>89</v>
      </c>
      <c r="AW692" s="12" t="s">
        <v>31</v>
      </c>
      <c r="AX692" s="12" t="s">
        <v>76</v>
      </c>
      <c r="AY692" s="159" t="s">
        <v>156</v>
      </c>
    </row>
    <row r="693" spans="2:65" s="12" customFormat="1">
      <c r="B693" s="158"/>
      <c r="D693" s="152" t="s">
        <v>160</v>
      </c>
      <c r="E693" s="159" t="s">
        <v>1</v>
      </c>
      <c r="F693" s="160" t="s">
        <v>4115</v>
      </c>
      <c r="H693" s="161">
        <v>9.9979999999999993</v>
      </c>
      <c r="I693" s="162"/>
      <c r="L693" s="158"/>
      <c r="M693" s="163"/>
      <c r="T693" s="164"/>
      <c r="AT693" s="159" t="s">
        <v>160</v>
      </c>
      <c r="AU693" s="159" t="s">
        <v>89</v>
      </c>
      <c r="AV693" s="12" t="s">
        <v>89</v>
      </c>
      <c r="AW693" s="12" t="s">
        <v>31</v>
      </c>
      <c r="AX693" s="12" t="s">
        <v>76</v>
      </c>
      <c r="AY693" s="159" t="s">
        <v>156</v>
      </c>
    </row>
    <row r="694" spans="2:65" s="15" customFormat="1">
      <c r="B694" s="193"/>
      <c r="D694" s="152" t="s">
        <v>160</v>
      </c>
      <c r="E694" s="194" t="s">
        <v>1</v>
      </c>
      <c r="F694" s="195" t="s">
        <v>278</v>
      </c>
      <c r="H694" s="196">
        <v>19.995999999999999</v>
      </c>
      <c r="I694" s="197"/>
      <c r="L694" s="193"/>
      <c r="M694" s="198"/>
      <c r="T694" s="199"/>
      <c r="AT694" s="194" t="s">
        <v>160</v>
      </c>
      <c r="AU694" s="194" t="s">
        <v>89</v>
      </c>
      <c r="AV694" s="15" t="s">
        <v>163</v>
      </c>
      <c r="AW694" s="15" t="s">
        <v>31</v>
      </c>
      <c r="AX694" s="15" t="s">
        <v>76</v>
      </c>
      <c r="AY694" s="194" t="s">
        <v>156</v>
      </c>
    </row>
    <row r="695" spans="2:65" s="11" customFormat="1">
      <c r="B695" s="151"/>
      <c r="D695" s="152" t="s">
        <v>160</v>
      </c>
      <c r="E695" s="153" t="s">
        <v>1</v>
      </c>
      <c r="F695" s="154" t="s">
        <v>4116</v>
      </c>
      <c r="H695" s="153" t="s">
        <v>1</v>
      </c>
      <c r="I695" s="155"/>
      <c r="L695" s="151"/>
      <c r="M695" s="156"/>
      <c r="T695" s="157"/>
      <c r="AT695" s="153" t="s">
        <v>160</v>
      </c>
      <c r="AU695" s="153" t="s">
        <v>89</v>
      </c>
      <c r="AV695" s="11" t="s">
        <v>82</v>
      </c>
      <c r="AW695" s="11" t="s">
        <v>31</v>
      </c>
      <c r="AX695" s="11" t="s">
        <v>76</v>
      </c>
      <c r="AY695" s="153" t="s">
        <v>156</v>
      </c>
    </row>
    <row r="696" spans="2:65" s="12" customFormat="1">
      <c r="B696" s="158"/>
      <c r="D696" s="152" t="s">
        <v>160</v>
      </c>
      <c r="E696" s="159" t="s">
        <v>1</v>
      </c>
      <c r="F696" s="160" t="s">
        <v>4117</v>
      </c>
      <c r="H696" s="161">
        <v>14.943</v>
      </c>
      <c r="I696" s="162"/>
      <c r="L696" s="158"/>
      <c r="M696" s="163"/>
      <c r="T696" s="164"/>
      <c r="AT696" s="159" t="s">
        <v>160</v>
      </c>
      <c r="AU696" s="159" t="s">
        <v>89</v>
      </c>
      <c r="AV696" s="12" t="s">
        <v>89</v>
      </c>
      <c r="AW696" s="12" t="s">
        <v>31</v>
      </c>
      <c r="AX696" s="12" t="s">
        <v>76</v>
      </c>
      <c r="AY696" s="159" t="s">
        <v>156</v>
      </c>
    </row>
    <row r="697" spans="2:65" s="15" customFormat="1">
      <c r="B697" s="193"/>
      <c r="D697" s="152" t="s">
        <v>160</v>
      </c>
      <c r="E697" s="194" t="s">
        <v>1</v>
      </c>
      <c r="F697" s="195" t="s">
        <v>278</v>
      </c>
      <c r="H697" s="196">
        <v>14.943</v>
      </c>
      <c r="I697" s="197"/>
      <c r="L697" s="193"/>
      <c r="M697" s="198"/>
      <c r="T697" s="199"/>
      <c r="AT697" s="194" t="s">
        <v>160</v>
      </c>
      <c r="AU697" s="194" t="s">
        <v>89</v>
      </c>
      <c r="AV697" s="15" t="s">
        <v>163</v>
      </c>
      <c r="AW697" s="15" t="s">
        <v>31</v>
      </c>
      <c r="AX697" s="15" t="s">
        <v>76</v>
      </c>
      <c r="AY697" s="194" t="s">
        <v>156</v>
      </c>
    </row>
    <row r="698" spans="2:65" s="11" customFormat="1">
      <c r="B698" s="151"/>
      <c r="D698" s="152" t="s">
        <v>160</v>
      </c>
      <c r="E698" s="153" t="s">
        <v>1</v>
      </c>
      <c r="F698" s="154" t="s">
        <v>4118</v>
      </c>
      <c r="H698" s="153" t="s">
        <v>1</v>
      </c>
      <c r="I698" s="155"/>
      <c r="L698" s="151"/>
      <c r="M698" s="156"/>
      <c r="T698" s="157"/>
      <c r="AT698" s="153" t="s">
        <v>160</v>
      </c>
      <c r="AU698" s="153" t="s">
        <v>89</v>
      </c>
      <c r="AV698" s="11" t="s">
        <v>82</v>
      </c>
      <c r="AW698" s="11" t="s">
        <v>31</v>
      </c>
      <c r="AX698" s="11" t="s">
        <v>76</v>
      </c>
      <c r="AY698" s="153" t="s">
        <v>156</v>
      </c>
    </row>
    <row r="699" spans="2:65" s="12" customFormat="1">
      <c r="B699" s="158"/>
      <c r="D699" s="152" t="s">
        <v>160</v>
      </c>
      <c r="E699" s="159" t="s">
        <v>1</v>
      </c>
      <c r="F699" s="160" t="s">
        <v>4119</v>
      </c>
      <c r="H699" s="161">
        <v>5.0529999999999999</v>
      </c>
      <c r="I699" s="162"/>
      <c r="L699" s="158"/>
      <c r="M699" s="163"/>
      <c r="T699" s="164"/>
      <c r="AT699" s="159" t="s">
        <v>160</v>
      </c>
      <c r="AU699" s="159" t="s">
        <v>89</v>
      </c>
      <c r="AV699" s="12" t="s">
        <v>89</v>
      </c>
      <c r="AW699" s="12" t="s">
        <v>31</v>
      </c>
      <c r="AX699" s="12" t="s">
        <v>76</v>
      </c>
      <c r="AY699" s="159" t="s">
        <v>156</v>
      </c>
    </row>
    <row r="700" spans="2:65" s="15" customFormat="1">
      <c r="B700" s="193"/>
      <c r="D700" s="152" t="s">
        <v>160</v>
      </c>
      <c r="E700" s="194" t="s">
        <v>1</v>
      </c>
      <c r="F700" s="195" t="s">
        <v>278</v>
      </c>
      <c r="H700" s="196">
        <v>5.0529999999999999</v>
      </c>
      <c r="I700" s="197"/>
      <c r="L700" s="193"/>
      <c r="M700" s="198"/>
      <c r="T700" s="199"/>
      <c r="AT700" s="194" t="s">
        <v>160</v>
      </c>
      <c r="AU700" s="194" t="s">
        <v>89</v>
      </c>
      <c r="AV700" s="15" t="s">
        <v>163</v>
      </c>
      <c r="AW700" s="15" t="s">
        <v>31</v>
      </c>
      <c r="AX700" s="15" t="s">
        <v>76</v>
      </c>
      <c r="AY700" s="194" t="s">
        <v>156</v>
      </c>
    </row>
    <row r="701" spans="2:65" s="11" customFormat="1">
      <c r="B701" s="151"/>
      <c r="D701" s="152" t="s">
        <v>160</v>
      </c>
      <c r="E701" s="153" t="s">
        <v>1</v>
      </c>
      <c r="F701" s="154" t="s">
        <v>4120</v>
      </c>
      <c r="H701" s="153" t="s">
        <v>1</v>
      </c>
      <c r="I701" s="155"/>
      <c r="L701" s="151"/>
      <c r="M701" s="156"/>
      <c r="T701" s="157"/>
      <c r="AT701" s="153" t="s">
        <v>160</v>
      </c>
      <c r="AU701" s="153" t="s">
        <v>89</v>
      </c>
      <c r="AV701" s="11" t="s">
        <v>82</v>
      </c>
      <c r="AW701" s="11" t="s">
        <v>31</v>
      </c>
      <c r="AX701" s="11" t="s">
        <v>76</v>
      </c>
      <c r="AY701" s="153" t="s">
        <v>156</v>
      </c>
    </row>
    <row r="702" spans="2:65" s="12" customFormat="1">
      <c r="B702" s="158"/>
      <c r="D702" s="152" t="s">
        <v>160</v>
      </c>
      <c r="E702" s="159" t="s">
        <v>1</v>
      </c>
      <c r="F702" s="160" t="s">
        <v>4121</v>
      </c>
      <c r="H702" s="161">
        <v>8.3849999999999998</v>
      </c>
      <c r="I702" s="162"/>
      <c r="L702" s="158"/>
      <c r="M702" s="163"/>
      <c r="T702" s="164"/>
      <c r="AT702" s="159" t="s">
        <v>160</v>
      </c>
      <c r="AU702" s="159" t="s">
        <v>89</v>
      </c>
      <c r="AV702" s="12" t="s">
        <v>89</v>
      </c>
      <c r="AW702" s="12" t="s">
        <v>31</v>
      </c>
      <c r="AX702" s="12" t="s">
        <v>76</v>
      </c>
      <c r="AY702" s="159" t="s">
        <v>156</v>
      </c>
    </row>
    <row r="703" spans="2:65" s="15" customFormat="1">
      <c r="B703" s="193"/>
      <c r="D703" s="152" t="s">
        <v>160</v>
      </c>
      <c r="E703" s="194" t="s">
        <v>1</v>
      </c>
      <c r="F703" s="195" t="s">
        <v>278</v>
      </c>
      <c r="H703" s="196">
        <v>8.3849999999999998</v>
      </c>
      <c r="I703" s="197"/>
      <c r="L703" s="193"/>
      <c r="M703" s="198"/>
      <c r="T703" s="199"/>
      <c r="AT703" s="194" t="s">
        <v>160</v>
      </c>
      <c r="AU703" s="194" t="s">
        <v>89</v>
      </c>
      <c r="AV703" s="15" t="s">
        <v>163</v>
      </c>
      <c r="AW703" s="15" t="s">
        <v>31</v>
      </c>
      <c r="AX703" s="15" t="s">
        <v>76</v>
      </c>
      <c r="AY703" s="194" t="s">
        <v>156</v>
      </c>
    </row>
    <row r="704" spans="2:65" s="12" customFormat="1">
      <c r="B704" s="158"/>
      <c r="D704" s="152" t="s">
        <v>160</v>
      </c>
      <c r="E704" s="159" t="s">
        <v>1</v>
      </c>
      <c r="F704" s="160" t="s">
        <v>4122</v>
      </c>
      <c r="H704" s="161">
        <v>0.123</v>
      </c>
      <c r="I704" s="162"/>
      <c r="L704" s="158"/>
      <c r="M704" s="163"/>
      <c r="T704" s="164"/>
      <c r="AT704" s="159" t="s">
        <v>160</v>
      </c>
      <c r="AU704" s="159" t="s">
        <v>89</v>
      </c>
      <c r="AV704" s="12" t="s">
        <v>89</v>
      </c>
      <c r="AW704" s="12" t="s">
        <v>31</v>
      </c>
      <c r="AX704" s="12" t="s">
        <v>76</v>
      </c>
      <c r="AY704" s="159" t="s">
        <v>156</v>
      </c>
    </row>
    <row r="705" spans="2:65" s="13" customFormat="1">
      <c r="B705" s="165"/>
      <c r="D705" s="152" t="s">
        <v>160</v>
      </c>
      <c r="E705" s="166" t="s">
        <v>1</v>
      </c>
      <c r="F705" s="167" t="s">
        <v>4123</v>
      </c>
      <c r="H705" s="168">
        <v>48.5</v>
      </c>
      <c r="I705" s="169"/>
      <c r="L705" s="165"/>
      <c r="M705" s="170"/>
      <c r="T705" s="171"/>
      <c r="AT705" s="166" t="s">
        <v>160</v>
      </c>
      <c r="AU705" s="166" t="s">
        <v>89</v>
      </c>
      <c r="AV705" s="13" t="s">
        <v>155</v>
      </c>
      <c r="AW705" s="13" t="s">
        <v>31</v>
      </c>
      <c r="AX705" s="13" t="s">
        <v>82</v>
      </c>
      <c r="AY705" s="166" t="s">
        <v>156</v>
      </c>
    </row>
    <row r="706" spans="2:65" s="1" customFormat="1" ht="55.5" customHeight="1">
      <c r="B706" s="136"/>
      <c r="C706" s="180" t="s">
        <v>1374</v>
      </c>
      <c r="D706" s="180" t="s">
        <v>263</v>
      </c>
      <c r="E706" s="181" t="s">
        <v>4124</v>
      </c>
      <c r="F706" s="182" t="s">
        <v>4125</v>
      </c>
      <c r="G706" s="183" t="s">
        <v>178</v>
      </c>
      <c r="H706" s="184">
        <v>48.5</v>
      </c>
      <c r="I706" s="185"/>
      <c r="J706" s="186">
        <v>0</v>
      </c>
      <c r="K706" s="187"/>
      <c r="L706" s="188"/>
      <c r="M706" s="189" t="s">
        <v>1</v>
      </c>
      <c r="N706" s="190" t="s">
        <v>42</v>
      </c>
      <c r="P706" s="147">
        <f>O706*H706</f>
        <v>0</v>
      </c>
      <c r="Q706" s="147">
        <v>0.05</v>
      </c>
      <c r="R706" s="147">
        <f>Q706*H706</f>
        <v>2.4250000000000003</v>
      </c>
      <c r="S706" s="147">
        <v>0</v>
      </c>
      <c r="T706" s="148">
        <f>S706*H706</f>
        <v>0</v>
      </c>
      <c r="AR706" s="149" t="s">
        <v>664</v>
      </c>
      <c r="AT706" s="149" t="s">
        <v>263</v>
      </c>
      <c r="AU706" s="149" t="s">
        <v>89</v>
      </c>
      <c r="AY706" s="17" t="s">
        <v>156</v>
      </c>
      <c r="BE706" s="150">
        <f>IF(N706="základná",J706,0)</f>
        <v>0</v>
      </c>
      <c r="BF706" s="150">
        <f>IF(N706="znížená",J706,0)</f>
        <v>0</v>
      </c>
      <c r="BG706" s="150">
        <f>IF(N706="zákl. prenesená",J706,0)</f>
        <v>0</v>
      </c>
      <c r="BH706" s="150">
        <f>IF(N706="zníž. prenesená",J706,0)</f>
        <v>0</v>
      </c>
      <c r="BI706" s="150">
        <f>IF(N706="nulová",J706,0)</f>
        <v>0</v>
      </c>
      <c r="BJ706" s="17" t="s">
        <v>89</v>
      </c>
      <c r="BK706" s="150">
        <f>ROUND(I706*H706,2)</f>
        <v>0</v>
      </c>
      <c r="BL706" s="17" t="s">
        <v>403</v>
      </c>
      <c r="BM706" s="149" t="s">
        <v>4126</v>
      </c>
    </row>
    <row r="707" spans="2:65" s="11" customFormat="1">
      <c r="B707" s="151"/>
      <c r="D707" s="152" t="s">
        <v>160</v>
      </c>
      <c r="E707" s="153" t="s">
        <v>1</v>
      </c>
      <c r="F707" s="154" t="s">
        <v>4127</v>
      </c>
      <c r="H707" s="153" t="s">
        <v>1</v>
      </c>
      <c r="I707" s="155"/>
      <c r="L707" s="151"/>
      <c r="M707" s="156"/>
      <c r="T707" s="157"/>
      <c r="AT707" s="153" t="s">
        <v>160</v>
      </c>
      <c r="AU707" s="153" t="s">
        <v>89</v>
      </c>
      <c r="AV707" s="11" t="s">
        <v>82</v>
      </c>
      <c r="AW707" s="11" t="s">
        <v>31</v>
      </c>
      <c r="AX707" s="11" t="s">
        <v>76</v>
      </c>
      <c r="AY707" s="153" t="s">
        <v>156</v>
      </c>
    </row>
    <row r="708" spans="2:65" s="11" customFormat="1" ht="22.5">
      <c r="B708" s="151"/>
      <c r="D708" s="152" t="s">
        <v>160</v>
      </c>
      <c r="E708" s="153" t="s">
        <v>1</v>
      </c>
      <c r="F708" s="154" t="s">
        <v>4128</v>
      </c>
      <c r="H708" s="153" t="s">
        <v>1</v>
      </c>
      <c r="I708" s="155"/>
      <c r="L708" s="151"/>
      <c r="M708" s="156"/>
      <c r="T708" s="157"/>
      <c r="AT708" s="153" t="s">
        <v>160</v>
      </c>
      <c r="AU708" s="153" t="s">
        <v>89</v>
      </c>
      <c r="AV708" s="11" t="s">
        <v>82</v>
      </c>
      <c r="AW708" s="11" t="s">
        <v>31</v>
      </c>
      <c r="AX708" s="11" t="s">
        <v>76</v>
      </c>
      <c r="AY708" s="153" t="s">
        <v>156</v>
      </c>
    </row>
    <row r="709" spans="2:65" s="11" customFormat="1" ht="22.5">
      <c r="B709" s="151"/>
      <c r="D709" s="152" t="s">
        <v>160</v>
      </c>
      <c r="E709" s="153" t="s">
        <v>1</v>
      </c>
      <c r="F709" s="154" t="s">
        <v>4129</v>
      </c>
      <c r="H709" s="153" t="s">
        <v>1</v>
      </c>
      <c r="I709" s="155"/>
      <c r="L709" s="151"/>
      <c r="M709" s="156"/>
      <c r="T709" s="157"/>
      <c r="AT709" s="153" t="s">
        <v>160</v>
      </c>
      <c r="AU709" s="153" t="s">
        <v>89</v>
      </c>
      <c r="AV709" s="11" t="s">
        <v>82</v>
      </c>
      <c r="AW709" s="11" t="s">
        <v>31</v>
      </c>
      <c r="AX709" s="11" t="s">
        <v>76</v>
      </c>
      <c r="AY709" s="153" t="s">
        <v>156</v>
      </c>
    </row>
    <row r="710" spans="2:65" s="11" customFormat="1">
      <c r="B710" s="151"/>
      <c r="D710" s="152" t="s">
        <v>160</v>
      </c>
      <c r="E710" s="153" t="s">
        <v>1</v>
      </c>
      <c r="F710" s="154" t="s">
        <v>4130</v>
      </c>
      <c r="H710" s="153" t="s">
        <v>1</v>
      </c>
      <c r="I710" s="155"/>
      <c r="L710" s="151"/>
      <c r="M710" s="156"/>
      <c r="T710" s="157"/>
      <c r="AT710" s="153" t="s">
        <v>160</v>
      </c>
      <c r="AU710" s="153" t="s">
        <v>89</v>
      </c>
      <c r="AV710" s="11" t="s">
        <v>82</v>
      </c>
      <c r="AW710" s="11" t="s">
        <v>31</v>
      </c>
      <c r="AX710" s="11" t="s">
        <v>76</v>
      </c>
      <c r="AY710" s="153" t="s">
        <v>156</v>
      </c>
    </row>
    <row r="711" spans="2:65" s="11" customFormat="1">
      <c r="B711" s="151"/>
      <c r="D711" s="152" t="s">
        <v>160</v>
      </c>
      <c r="E711" s="153" t="s">
        <v>1</v>
      </c>
      <c r="F711" s="154" t="s">
        <v>4113</v>
      </c>
      <c r="H711" s="153" t="s">
        <v>1</v>
      </c>
      <c r="I711" s="155"/>
      <c r="L711" s="151"/>
      <c r="M711" s="156"/>
      <c r="T711" s="157"/>
      <c r="AT711" s="153" t="s">
        <v>160</v>
      </c>
      <c r="AU711" s="153" t="s">
        <v>89</v>
      </c>
      <c r="AV711" s="11" t="s">
        <v>82</v>
      </c>
      <c r="AW711" s="11" t="s">
        <v>31</v>
      </c>
      <c r="AX711" s="11" t="s">
        <v>76</v>
      </c>
      <c r="AY711" s="153" t="s">
        <v>156</v>
      </c>
    </row>
    <row r="712" spans="2:65" s="12" customFormat="1">
      <c r="B712" s="158"/>
      <c r="D712" s="152" t="s">
        <v>160</v>
      </c>
      <c r="E712" s="159" t="s">
        <v>1</v>
      </c>
      <c r="F712" s="160" t="s">
        <v>4114</v>
      </c>
      <c r="H712" s="161">
        <v>9.9979999999999993</v>
      </c>
      <c r="I712" s="162"/>
      <c r="L712" s="158"/>
      <c r="M712" s="163"/>
      <c r="T712" s="164"/>
      <c r="AT712" s="159" t="s">
        <v>160</v>
      </c>
      <c r="AU712" s="159" t="s">
        <v>89</v>
      </c>
      <c r="AV712" s="12" t="s">
        <v>89</v>
      </c>
      <c r="AW712" s="12" t="s">
        <v>31</v>
      </c>
      <c r="AX712" s="12" t="s">
        <v>76</v>
      </c>
      <c r="AY712" s="159" t="s">
        <v>156</v>
      </c>
    </row>
    <row r="713" spans="2:65" s="12" customFormat="1">
      <c r="B713" s="158"/>
      <c r="D713" s="152" t="s">
        <v>160</v>
      </c>
      <c r="E713" s="159" t="s">
        <v>1</v>
      </c>
      <c r="F713" s="160" t="s">
        <v>4115</v>
      </c>
      <c r="H713" s="161">
        <v>9.9979999999999993</v>
      </c>
      <c r="I713" s="162"/>
      <c r="L713" s="158"/>
      <c r="M713" s="163"/>
      <c r="T713" s="164"/>
      <c r="AT713" s="159" t="s">
        <v>160</v>
      </c>
      <c r="AU713" s="159" t="s">
        <v>89</v>
      </c>
      <c r="AV713" s="12" t="s">
        <v>89</v>
      </c>
      <c r="AW713" s="12" t="s">
        <v>31</v>
      </c>
      <c r="AX713" s="12" t="s">
        <v>76</v>
      </c>
      <c r="AY713" s="159" t="s">
        <v>156</v>
      </c>
    </row>
    <row r="714" spans="2:65" s="15" customFormat="1">
      <c r="B714" s="193"/>
      <c r="D714" s="152" t="s">
        <v>160</v>
      </c>
      <c r="E714" s="194" t="s">
        <v>1</v>
      </c>
      <c r="F714" s="195" t="s">
        <v>278</v>
      </c>
      <c r="H714" s="196">
        <v>19.995999999999999</v>
      </c>
      <c r="I714" s="197"/>
      <c r="L714" s="193"/>
      <c r="M714" s="198"/>
      <c r="T714" s="199"/>
      <c r="AT714" s="194" t="s">
        <v>160</v>
      </c>
      <c r="AU714" s="194" t="s">
        <v>89</v>
      </c>
      <c r="AV714" s="15" t="s">
        <v>163</v>
      </c>
      <c r="AW714" s="15" t="s">
        <v>31</v>
      </c>
      <c r="AX714" s="15" t="s">
        <v>76</v>
      </c>
      <c r="AY714" s="194" t="s">
        <v>156</v>
      </c>
    </row>
    <row r="715" spans="2:65" s="11" customFormat="1">
      <c r="B715" s="151"/>
      <c r="D715" s="152" t="s">
        <v>160</v>
      </c>
      <c r="E715" s="153" t="s">
        <v>1</v>
      </c>
      <c r="F715" s="154" t="s">
        <v>4116</v>
      </c>
      <c r="H715" s="153" t="s">
        <v>1</v>
      </c>
      <c r="I715" s="155"/>
      <c r="L715" s="151"/>
      <c r="M715" s="156"/>
      <c r="T715" s="157"/>
      <c r="AT715" s="153" t="s">
        <v>160</v>
      </c>
      <c r="AU715" s="153" t="s">
        <v>89</v>
      </c>
      <c r="AV715" s="11" t="s">
        <v>82</v>
      </c>
      <c r="AW715" s="11" t="s">
        <v>31</v>
      </c>
      <c r="AX715" s="11" t="s">
        <v>76</v>
      </c>
      <c r="AY715" s="153" t="s">
        <v>156</v>
      </c>
    </row>
    <row r="716" spans="2:65" s="12" customFormat="1">
      <c r="B716" s="158"/>
      <c r="D716" s="152" t="s">
        <v>160</v>
      </c>
      <c r="E716" s="159" t="s">
        <v>1</v>
      </c>
      <c r="F716" s="160" t="s">
        <v>4117</v>
      </c>
      <c r="H716" s="161">
        <v>14.943</v>
      </c>
      <c r="I716" s="162"/>
      <c r="L716" s="158"/>
      <c r="M716" s="163"/>
      <c r="T716" s="164"/>
      <c r="AT716" s="159" t="s">
        <v>160</v>
      </c>
      <c r="AU716" s="159" t="s">
        <v>89</v>
      </c>
      <c r="AV716" s="12" t="s">
        <v>89</v>
      </c>
      <c r="AW716" s="12" t="s">
        <v>31</v>
      </c>
      <c r="AX716" s="12" t="s">
        <v>76</v>
      </c>
      <c r="AY716" s="159" t="s">
        <v>156</v>
      </c>
    </row>
    <row r="717" spans="2:65" s="15" customFormat="1">
      <c r="B717" s="193"/>
      <c r="D717" s="152" t="s">
        <v>160</v>
      </c>
      <c r="E717" s="194" t="s">
        <v>1</v>
      </c>
      <c r="F717" s="195" t="s">
        <v>278</v>
      </c>
      <c r="H717" s="196">
        <v>14.943</v>
      </c>
      <c r="I717" s="197"/>
      <c r="L717" s="193"/>
      <c r="M717" s="198"/>
      <c r="T717" s="199"/>
      <c r="AT717" s="194" t="s">
        <v>160</v>
      </c>
      <c r="AU717" s="194" t="s">
        <v>89</v>
      </c>
      <c r="AV717" s="15" t="s">
        <v>163</v>
      </c>
      <c r="AW717" s="15" t="s">
        <v>31</v>
      </c>
      <c r="AX717" s="15" t="s">
        <v>76</v>
      </c>
      <c r="AY717" s="194" t="s">
        <v>156</v>
      </c>
    </row>
    <row r="718" spans="2:65" s="11" customFormat="1">
      <c r="B718" s="151"/>
      <c r="D718" s="152" t="s">
        <v>160</v>
      </c>
      <c r="E718" s="153" t="s">
        <v>1</v>
      </c>
      <c r="F718" s="154" t="s">
        <v>4118</v>
      </c>
      <c r="H718" s="153" t="s">
        <v>1</v>
      </c>
      <c r="I718" s="155"/>
      <c r="L718" s="151"/>
      <c r="M718" s="156"/>
      <c r="T718" s="157"/>
      <c r="AT718" s="153" t="s">
        <v>160</v>
      </c>
      <c r="AU718" s="153" t="s">
        <v>89</v>
      </c>
      <c r="AV718" s="11" t="s">
        <v>82</v>
      </c>
      <c r="AW718" s="11" t="s">
        <v>31</v>
      </c>
      <c r="AX718" s="11" t="s">
        <v>76</v>
      </c>
      <c r="AY718" s="153" t="s">
        <v>156</v>
      </c>
    </row>
    <row r="719" spans="2:65" s="12" customFormat="1">
      <c r="B719" s="158"/>
      <c r="D719" s="152" t="s">
        <v>160</v>
      </c>
      <c r="E719" s="159" t="s">
        <v>1</v>
      </c>
      <c r="F719" s="160" t="s">
        <v>4119</v>
      </c>
      <c r="H719" s="161">
        <v>5.0529999999999999</v>
      </c>
      <c r="I719" s="162"/>
      <c r="L719" s="158"/>
      <c r="M719" s="163"/>
      <c r="T719" s="164"/>
      <c r="AT719" s="159" t="s">
        <v>160</v>
      </c>
      <c r="AU719" s="159" t="s">
        <v>89</v>
      </c>
      <c r="AV719" s="12" t="s">
        <v>89</v>
      </c>
      <c r="AW719" s="12" t="s">
        <v>31</v>
      </c>
      <c r="AX719" s="12" t="s">
        <v>76</v>
      </c>
      <c r="AY719" s="159" t="s">
        <v>156</v>
      </c>
    </row>
    <row r="720" spans="2:65" s="15" customFormat="1">
      <c r="B720" s="193"/>
      <c r="D720" s="152" t="s">
        <v>160</v>
      </c>
      <c r="E720" s="194" t="s">
        <v>1</v>
      </c>
      <c r="F720" s="195" t="s">
        <v>278</v>
      </c>
      <c r="H720" s="196">
        <v>5.0529999999999999</v>
      </c>
      <c r="I720" s="197"/>
      <c r="L720" s="193"/>
      <c r="M720" s="198"/>
      <c r="T720" s="199"/>
      <c r="AT720" s="194" t="s">
        <v>160</v>
      </c>
      <c r="AU720" s="194" t="s">
        <v>89</v>
      </c>
      <c r="AV720" s="15" t="s">
        <v>163</v>
      </c>
      <c r="AW720" s="15" t="s">
        <v>31</v>
      </c>
      <c r="AX720" s="15" t="s">
        <v>76</v>
      </c>
      <c r="AY720" s="194" t="s">
        <v>156</v>
      </c>
    </row>
    <row r="721" spans="2:65" s="11" customFormat="1">
      <c r="B721" s="151"/>
      <c r="D721" s="152" t="s">
        <v>160</v>
      </c>
      <c r="E721" s="153" t="s">
        <v>1</v>
      </c>
      <c r="F721" s="154" t="s">
        <v>4120</v>
      </c>
      <c r="H721" s="153" t="s">
        <v>1</v>
      </c>
      <c r="I721" s="155"/>
      <c r="L721" s="151"/>
      <c r="M721" s="156"/>
      <c r="T721" s="157"/>
      <c r="AT721" s="153" t="s">
        <v>160</v>
      </c>
      <c r="AU721" s="153" t="s">
        <v>89</v>
      </c>
      <c r="AV721" s="11" t="s">
        <v>82</v>
      </c>
      <c r="AW721" s="11" t="s">
        <v>31</v>
      </c>
      <c r="AX721" s="11" t="s">
        <v>76</v>
      </c>
      <c r="AY721" s="153" t="s">
        <v>156</v>
      </c>
    </row>
    <row r="722" spans="2:65" s="12" customFormat="1">
      <c r="B722" s="158"/>
      <c r="D722" s="152" t="s">
        <v>160</v>
      </c>
      <c r="E722" s="159" t="s">
        <v>1</v>
      </c>
      <c r="F722" s="160" t="s">
        <v>4121</v>
      </c>
      <c r="H722" s="161">
        <v>8.3849999999999998</v>
      </c>
      <c r="I722" s="162"/>
      <c r="L722" s="158"/>
      <c r="M722" s="163"/>
      <c r="T722" s="164"/>
      <c r="AT722" s="159" t="s">
        <v>160</v>
      </c>
      <c r="AU722" s="159" t="s">
        <v>89</v>
      </c>
      <c r="AV722" s="12" t="s">
        <v>89</v>
      </c>
      <c r="AW722" s="12" t="s">
        <v>31</v>
      </c>
      <c r="AX722" s="12" t="s">
        <v>76</v>
      </c>
      <c r="AY722" s="159" t="s">
        <v>156</v>
      </c>
    </row>
    <row r="723" spans="2:65" s="15" customFormat="1">
      <c r="B723" s="193"/>
      <c r="D723" s="152" t="s">
        <v>160</v>
      </c>
      <c r="E723" s="194" t="s">
        <v>1</v>
      </c>
      <c r="F723" s="195" t="s">
        <v>278</v>
      </c>
      <c r="H723" s="196">
        <v>8.3849999999999998</v>
      </c>
      <c r="I723" s="197"/>
      <c r="L723" s="193"/>
      <c r="M723" s="198"/>
      <c r="T723" s="199"/>
      <c r="AT723" s="194" t="s">
        <v>160</v>
      </c>
      <c r="AU723" s="194" t="s">
        <v>89</v>
      </c>
      <c r="AV723" s="15" t="s">
        <v>163</v>
      </c>
      <c r="AW723" s="15" t="s">
        <v>31</v>
      </c>
      <c r="AX723" s="15" t="s">
        <v>76</v>
      </c>
      <c r="AY723" s="194" t="s">
        <v>156</v>
      </c>
    </row>
    <row r="724" spans="2:65" s="12" customFormat="1">
      <c r="B724" s="158"/>
      <c r="D724" s="152" t="s">
        <v>160</v>
      </c>
      <c r="E724" s="159" t="s">
        <v>1</v>
      </c>
      <c r="F724" s="160" t="s">
        <v>4122</v>
      </c>
      <c r="H724" s="161">
        <v>0.123</v>
      </c>
      <c r="I724" s="162"/>
      <c r="L724" s="158"/>
      <c r="M724" s="163"/>
      <c r="T724" s="164"/>
      <c r="AT724" s="159" t="s">
        <v>160</v>
      </c>
      <c r="AU724" s="159" t="s">
        <v>89</v>
      </c>
      <c r="AV724" s="12" t="s">
        <v>89</v>
      </c>
      <c r="AW724" s="12" t="s">
        <v>31</v>
      </c>
      <c r="AX724" s="12" t="s">
        <v>76</v>
      </c>
      <c r="AY724" s="159" t="s">
        <v>156</v>
      </c>
    </row>
    <row r="725" spans="2:65" s="13" customFormat="1">
      <c r="B725" s="165"/>
      <c r="D725" s="152" t="s">
        <v>160</v>
      </c>
      <c r="E725" s="166" t="s">
        <v>1</v>
      </c>
      <c r="F725" s="167" t="s">
        <v>4123</v>
      </c>
      <c r="H725" s="168">
        <v>48.499999999999993</v>
      </c>
      <c r="I725" s="169"/>
      <c r="L725" s="165"/>
      <c r="M725" s="170"/>
      <c r="T725" s="171"/>
      <c r="AT725" s="166" t="s">
        <v>160</v>
      </c>
      <c r="AU725" s="166" t="s">
        <v>89</v>
      </c>
      <c r="AV725" s="13" t="s">
        <v>155</v>
      </c>
      <c r="AW725" s="13" t="s">
        <v>31</v>
      </c>
      <c r="AX725" s="13" t="s">
        <v>82</v>
      </c>
      <c r="AY725" s="166" t="s">
        <v>156</v>
      </c>
    </row>
    <row r="726" spans="2:65" s="1" customFormat="1" ht="24.2" customHeight="1">
      <c r="B726" s="136"/>
      <c r="C726" s="137" t="s">
        <v>1380</v>
      </c>
      <c r="D726" s="137" t="s">
        <v>157</v>
      </c>
      <c r="E726" s="138" t="s">
        <v>2959</v>
      </c>
      <c r="F726" s="139" t="s">
        <v>2960</v>
      </c>
      <c r="G726" s="140" t="s">
        <v>296</v>
      </c>
      <c r="H726" s="141">
        <v>2.4740000000000002</v>
      </c>
      <c r="I726" s="142"/>
      <c r="J726" s="143">
        <v>0</v>
      </c>
      <c r="K726" s="144"/>
      <c r="L726" s="32"/>
      <c r="M726" s="145" t="s">
        <v>1</v>
      </c>
      <c r="N726" s="146" t="s">
        <v>42</v>
      </c>
      <c r="P726" s="147">
        <f>O726*H726</f>
        <v>0</v>
      </c>
      <c r="Q726" s="147">
        <v>0</v>
      </c>
      <c r="R726" s="147">
        <f>Q726*H726</f>
        <v>0</v>
      </c>
      <c r="S726" s="147">
        <v>0</v>
      </c>
      <c r="T726" s="148">
        <f>S726*H726</f>
        <v>0</v>
      </c>
      <c r="AR726" s="149" t="s">
        <v>403</v>
      </c>
      <c r="AT726" s="149" t="s">
        <v>157</v>
      </c>
      <c r="AU726" s="149" t="s">
        <v>89</v>
      </c>
      <c r="AY726" s="17" t="s">
        <v>156</v>
      </c>
      <c r="BE726" s="150">
        <f>IF(N726="základná",J726,0)</f>
        <v>0</v>
      </c>
      <c r="BF726" s="150">
        <f>IF(N726="znížená",J726,0)</f>
        <v>0</v>
      </c>
      <c r="BG726" s="150">
        <f>IF(N726="zákl. prenesená",J726,0)</f>
        <v>0</v>
      </c>
      <c r="BH726" s="150">
        <f>IF(N726="zníž. prenesená",J726,0)</f>
        <v>0</v>
      </c>
      <c r="BI726" s="150">
        <f>IF(N726="nulová",J726,0)</f>
        <v>0</v>
      </c>
      <c r="BJ726" s="17" t="s">
        <v>89</v>
      </c>
      <c r="BK726" s="150">
        <f>ROUND(I726*H726,2)</f>
        <v>0</v>
      </c>
      <c r="BL726" s="17" t="s">
        <v>403</v>
      </c>
      <c r="BM726" s="149" t="s">
        <v>4131</v>
      </c>
    </row>
    <row r="727" spans="2:65" s="1" customFormat="1" ht="24.2" customHeight="1">
      <c r="B727" s="136"/>
      <c r="C727" s="137" t="s">
        <v>1387</v>
      </c>
      <c r="D727" s="137" t="s">
        <v>157</v>
      </c>
      <c r="E727" s="138" t="s">
        <v>2962</v>
      </c>
      <c r="F727" s="139" t="s">
        <v>2963</v>
      </c>
      <c r="G727" s="140" t="s">
        <v>296</v>
      </c>
      <c r="H727" s="141">
        <v>2.4740000000000002</v>
      </c>
      <c r="I727" s="142"/>
      <c r="J727" s="143">
        <v>0</v>
      </c>
      <c r="K727" s="144"/>
      <c r="L727" s="32"/>
      <c r="M727" s="145" t="s">
        <v>1</v>
      </c>
      <c r="N727" s="146" t="s">
        <v>42</v>
      </c>
      <c r="P727" s="147">
        <f>O727*H727</f>
        <v>0</v>
      </c>
      <c r="Q727" s="147">
        <v>0</v>
      </c>
      <c r="R727" s="147">
        <f>Q727*H727</f>
        <v>0</v>
      </c>
      <c r="S727" s="147">
        <v>0</v>
      </c>
      <c r="T727" s="148">
        <f>S727*H727</f>
        <v>0</v>
      </c>
      <c r="AR727" s="149" t="s">
        <v>403</v>
      </c>
      <c r="AT727" s="149" t="s">
        <v>157</v>
      </c>
      <c r="AU727" s="149" t="s">
        <v>89</v>
      </c>
      <c r="AY727" s="17" t="s">
        <v>156</v>
      </c>
      <c r="BE727" s="150">
        <f>IF(N727="základná",J727,0)</f>
        <v>0</v>
      </c>
      <c r="BF727" s="150">
        <f>IF(N727="znížená",J727,0)</f>
        <v>0</v>
      </c>
      <c r="BG727" s="150">
        <f>IF(N727="zákl. prenesená",J727,0)</f>
        <v>0</v>
      </c>
      <c r="BH727" s="150">
        <f>IF(N727="zníž. prenesená",J727,0)</f>
        <v>0</v>
      </c>
      <c r="BI727" s="150">
        <f>IF(N727="nulová",J727,0)</f>
        <v>0</v>
      </c>
      <c r="BJ727" s="17" t="s">
        <v>89</v>
      </c>
      <c r="BK727" s="150">
        <f>ROUND(I727*H727,2)</f>
        <v>0</v>
      </c>
      <c r="BL727" s="17" t="s">
        <v>403</v>
      </c>
      <c r="BM727" s="149" t="s">
        <v>4132</v>
      </c>
    </row>
    <row r="728" spans="2:65" s="10" customFormat="1" ht="22.9" customHeight="1">
      <c r="B728" s="126"/>
      <c r="D728" s="127" t="s">
        <v>75</v>
      </c>
      <c r="E728" s="191" t="s">
        <v>4133</v>
      </c>
      <c r="F728" s="191" t="s">
        <v>4134</v>
      </c>
      <c r="I728" s="129"/>
      <c r="J728" s="192">
        <v>0</v>
      </c>
      <c r="L728" s="126"/>
      <c r="M728" s="131"/>
      <c r="P728" s="132">
        <f>SUM(P729:P741)</f>
        <v>0</v>
      </c>
      <c r="R728" s="132">
        <f>SUM(R729:R741)</f>
        <v>9.5999999999999992E-3</v>
      </c>
      <c r="T728" s="133">
        <f>SUM(T729:T741)</f>
        <v>0</v>
      </c>
      <c r="AR728" s="127" t="s">
        <v>89</v>
      </c>
      <c r="AT728" s="134" t="s">
        <v>75</v>
      </c>
      <c r="AU728" s="134" t="s">
        <v>82</v>
      </c>
      <c r="AY728" s="127" t="s">
        <v>156</v>
      </c>
      <c r="BK728" s="135">
        <f>SUM(BK729:BK741)</f>
        <v>0</v>
      </c>
    </row>
    <row r="729" spans="2:65" s="1" customFormat="1" ht="16.5" customHeight="1">
      <c r="B729" s="136"/>
      <c r="C729" s="137" t="s">
        <v>1394</v>
      </c>
      <c r="D729" s="137" t="s">
        <v>157</v>
      </c>
      <c r="E729" s="138" t="s">
        <v>4135</v>
      </c>
      <c r="F729" s="139" t="s">
        <v>4136</v>
      </c>
      <c r="G729" s="140" t="s">
        <v>333</v>
      </c>
      <c r="H729" s="141">
        <v>3</v>
      </c>
      <c r="I729" s="142"/>
      <c r="J729" s="143">
        <v>0</v>
      </c>
      <c r="K729" s="144"/>
      <c r="L729" s="32"/>
      <c r="M729" s="145" t="s">
        <v>1</v>
      </c>
      <c r="N729" s="146" t="s">
        <v>42</v>
      </c>
      <c r="P729" s="147">
        <f>O729*H729</f>
        <v>0</v>
      </c>
      <c r="Q729" s="147">
        <v>0</v>
      </c>
      <c r="R729" s="147">
        <f>Q729*H729</f>
        <v>0</v>
      </c>
      <c r="S729" s="147">
        <v>0</v>
      </c>
      <c r="T729" s="148">
        <f>S729*H729</f>
        <v>0</v>
      </c>
      <c r="AR729" s="149" t="s">
        <v>403</v>
      </c>
      <c r="AT729" s="149" t="s">
        <v>157</v>
      </c>
      <c r="AU729" s="149" t="s">
        <v>89</v>
      </c>
      <c r="AY729" s="17" t="s">
        <v>156</v>
      </c>
      <c r="BE729" s="150">
        <f>IF(N729="základná",J729,0)</f>
        <v>0</v>
      </c>
      <c r="BF729" s="150">
        <f>IF(N729="znížená",J729,0)</f>
        <v>0</v>
      </c>
      <c r="BG729" s="150">
        <f>IF(N729="zákl. prenesená",J729,0)</f>
        <v>0</v>
      </c>
      <c r="BH729" s="150">
        <f>IF(N729="zníž. prenesená",J729,0)</f>
        <v>0</v>
      </c>
      <c r="BI729" s="150">
        <f>IF(N729="nulová",J729,0)</f>
        <v>0</v>
      </c>
      <c r="BJ729" s="17" t="s">
        <v>89</v>
      </c>
      <c r="BK729" s="150">
        <f>ROUND(I729*H729,2)</f>
        <v>0</v>
      </c>
      <c r="BL729" s="17" t="s">
        <v>403</v>
      </c>
      <c r="BM729" s="149" t="s">
        <v>4137</v>
      </c>
    </row>
    <row r="730" spans="2:65" s="12" customFormat="1">
      <c r="B730" s="158"/>
      <c r="D730" s="152" t="s">
        <v>160</v>
      </c>
      <c r="E730" s="159" t="s">
        <v>1</v>
      </c>
      <c r="F730" s="160" t="s">
        <v>1178</v>
      </c>
      <c r="H730" s="161">
        <v>3</v>
      </c>
      <c r="I730" s="162"/>
      <c r="L730" s="158"/>
      <c r="M730" s="163"/>
      <c r="T730" s="164"/>
      <c r="AT730" s="159" t="s">
        <v>160</v>
      </c>
      <c r="AU730" s="159" t="s">
        <v>89</v>
      </c>
      <c r="AV730" s="12" t="s">
        <v>89</v>
      </c>
      <c r="AW730" s="12" t="s">
        <v>31</v>
      </c>
      <c r="AX730" s="12" t="s">
        <v>76</v>
      </c>
      <c r="AY730" s="159" t="s">
        <v>156</v>
      </c>
    </row>
    <row r="731" spans="2:65" s="13" customFormat="1">
      <c r="B731" s="165"/>
      <c r="D731" s="152" t="s">
        <v>160</v>
      </c>
      <c r="E731" s="166" t="s">
        <v>1</v>
      </c>
      <c r="F731" s="167" t="s">
        <v>161</v>
      </c>
      <c r="H731" s="168">
        <v>3</v>
      </c>
      <c r="I731" s="169"/>
      <c r="L731" s="165"/>
      <c r="M731" s="170"/>
      <c r="T731" s="171"/>
      <c r="AT731" s="166" t="s">
        <v>160</v>
      </c>
      <c r="AU731" s="166" t="s">
        <v>89</v>
      </c>
      <c r="AV731" s="13" t="s">
        <v>155</v>
      </c>
      <c r="AW731" s="13" t="s">
        <v>31</v>
      </c>
      <c r="AX731" s="13" t="s">
        <v>82</v>
      </c>
      <c r="AY731" s="166" t="s">
        <v>156</v>
      </c>
    </row>
    <row r="732" spans="2:65" s="1" customFormat="1" ht="24.2" customHeight="1">
      <c r="B732" s="136"/>
      <c r="C732" s="180" t="s">
        <v>1406</v>
      </c>
      <c r="D732" s="180" t="s">
        <v>263</v>
      </c>
      <c r="E732" s="181" t="s">
        <v>4138</v>
      </c>
      <c r="F732" s="182" t="s">
        <v>4139</v>
      </c>
      <c r="G732" s="183" t="s">
        <v>333</v>
      </c>
      <c r="H732" s="184">
        <v>3</v>
      </c>
      <c r="I732" s="185"/>
      <c r="J732" s="186">
        <v>0</v>
      </c>
      <c r="K732" s="187"/>
      <c r="L732" s="188"/>
      <c r="M732" s="189" t="s">
        <v>1</v>
      </c>
      <c r="N732" s="190" t="s">
        <v>42</v>
      </c>
      <c r="P732" s="147">
        <f>O732*H732</f>
        <v>0</v>
      </c>
      <c r="Q732" s="147">
        <v>2.3999999999999998E-3</v>
      </c>
      <c r="R732" s="147">
        <f>Q732*H732</f>
        <v>7.1999999999999998E-3</v>
      </c>
      <c r="S732" s="147">
        <v>0</v>
      </c>
      <c r="T732" s="148">
        <f>S732*H732</f>
        <v>0</v>
      </c>
      <c r="AR732" s="149" t="s">
        <v>664</v>
      </c>
      <c r="AT732" s="149" t="s">
        <v>263</v>
      </c>
      <c r="AU732" s="149" t="s">
        <v>89</v>
      </c>
      <c r="AY732" s="17" t="s">
        <v>156</v>
      </c>
      <c r="BE732" s="150">
        <f>IF(N732="základná",J732,0)</f>
        <v>0</v>
      </c>
      <c r="BF732" s="150">
        <f>IF(N732="znížená",J732,0)</f>
        <v>0</v>
      </c>
      <c r="BG732" s="150">
        <f>IF(N732="zákl. prenesená",J732,0)</f>
        <v>0</v>
      </c>
      <c r="BH732" s="150">
        <f>IF(N732="zníž. prenesená",J732,0)</f>
        <v>0</v>
      </c>
      <c r="BI732" s="150">
        <f>IF(N732="nulová",J732,0)</f>
        <v>0</v>
      </c>
      <c r="BJ732" s="17" t="s">
        <v>89</v>
      </c>
      <c r="BK732" s="150">
        <f>ROUND(I732*H732,2)</f>
        <v>0</v>
      </c>
      <c r="BL732" s="17" t="s">
        <v>403</v>
      </c>
      <c r="BM732" s="149" t="s">
        <v>4140</v>
      </c>
    </row>
    <row r="733" spans="2:65" s="12" customFormat="1">
      <c r="B733" s="158"/>
      <c r="D733" s="152" t="s">
        <v>160</v>
      </c>
      <c r="E733" s="159" t="s">
        <v>1</v>
      </c>
      <c r="F733" s="160" t="s">
        <v>163</v>
      </c>
      <c r="H733" s="161">
        <v>3</v>
      </c>
      <c r="I733" s="162"/>
      <c r="L733" s="158"/>
      <c r="M733" s="163"/>
      <c r="T733" s="164"/>
      <c r="AT733" s="159" t="s">
        <v>160</v>
      </c>
      <c r="AU733" s="159" t="s">
        <v>89</v>
      </c>
      <c r="AV733" s="12" t="s">
        <v>89</v>
      </c>
      <c r="AW733" s="12" t="s">
        <v>31</v>
      </c>
      <c r="AX733" s="12" t="s">
        <v>76</v>
      </c>
      <c r="AY733" s="159" t="s">
        <v>156</v>
      </c>
    </row>
    <row r="734" spans="2:65" s="13" customFormat="1">
      <c r="B734" s="165"/>
      <c r="D734" s="152" t="s">
        <v>160</v>
      </c>
      <c r="E734" s="166" t="s">
        <v>1</v>
      </c>
      <c r="F734" s="167" t="s">
        <v>161</v>
      </c>
      <c r="H734" s="168">
        <v>3</v>
      </c>
      <c r="I734" s="169"/>
      <c r="L734" s="165"/>
      <c r="M734" s="170"/>
      <c r="T734" s="171"/>
      <c r="AT734" s="166" t="s">
        <v>160</v>
      </c>
      <c r="AU734" s="166" t="s">
        <v>89</v>
      </c>
      <c r="AV734" s="13" t="s">
        <v>155</v>
      </c>
      <c r="AW734" s="13" t="s">
        <v>31</v>
      </c>
      <c r="AX734" s="13" t="s">
        <v>82</v>
      </c>
      <c r="AY734" s="166" t="s">
        <v>156</v>
      </c>
    </row>
    <row r="735" spans="2:65" s="1" customFormat="1" ht="16.5" customHeight="1">
      <c r="B735" s="136"/>
      <c r="C735" s="137" t="s">
        <v>1419</v>
      </c>
      <c r="D735" s="137" t="s">
        <v>157</v>
      </c>
      <c r="E735" s="138" t="s">
        <v>4141</v>
      </c>
      <c r="F735" s="139" t="s">
        <v>4142</v>
      </c>
      <c r="G735" s="140" t="s">
        <v>333</v>
      </c>
      <c r="H735" s="141">
        <v>1</v>
      </c>
      <c r="I735" s="142"/>
      <c r="J735" s="143">
        <v>0</v>
      </c>
      <c r="K735" s="144"/>
      <c r="L735" s="32"/>
      <c r="M735" s="145" t="s">
        <v>1</v>
      </c>
      <c r="N735" s="146" t="s">
        <v>42</v>
      </c>
      <c r="P735" s="147">
        <f>O735*H735</f>
        <v>0</v>
      </c>
      <c r="Q735" s="147">
        <v>0</v>
      </c>
      <c r="R735" s="147">
        <f>Q735*H735</f>
        <v>0</v>
      </c>
      <c r="S735" s="147">
        <v>0</v>
      </c>
      <c r="T735" s="148">
        <f>S735*H735</f>
        <v>0</v>
      </c>
      <c r="AR735" s="149" t="s">
        <v>403</v>
      </c>
      <c r="AT735" s="149" t="s">
        <v>157</v>
      </c>
      <c r="AU735" s="149" t="s">
        <v>89</v>
      </c>
      <c r="AY735" s="17" t="s">
        <v>156</v>
      </c>
      <c r="BE735" s="150">
        <f>IF(N735="základná",J735,0)</f>
        <v>0</v>
      </c>
      <c r="BF735" s="150">
        <f>IF(N735="znížená",J735,0)</f>
        <v>0</v>
      </c>
      <c r="BG735" s="150">
        <f>IF(N735="zákl. prenesená",J735,0)</f>
        <v>0</v>
      </c>
      <c r="BH735" s="150">
        <f>IF(N735="zníž. prenesená",J735,0)</f>
        <v>0</v>
      </c>
      <c r="BI735" s="150">
        <f>IF(N735="nulová",J735,0)</f>
        <v>0</v>
      </c>
      <c r="BJ735" s="17" t="s">
        <v>89</v>
      </c>
      <c r="BK735" s="150">
        <f>ROUND(I735*H735,2)</f>
        <v>0</v>
      </c>
      <c r="BL735" s="17" t="s">
        <v>403</v>
      </c>
      <c r="BM735" s="149" t="s">
        <v>4143</v>
      </c>
    </row>
    <row r="736" spans="2:65" s="12" customFormat="1">
      <c r="B736" s="158"/>
      <c r="D736" s="152" t="s">
        <v>160</v>
      </c>
      <c r="E736" s="159" t="s">
        <v>1</v>
      </c>
      <c r="F736" s="160" t="s">
        <v>1184</v>
      </c>
      <c r="H736" s="161">
        <v>1</v>
      </c>
      <c r="I736" s="162"/>
      <c r="L736" s="158"/>
      <c r="M736" s="163"/>
      <c r="T736" s="164"/>
      <c r="AT736" s="159" t="s">
        <v>160</v>
      </c>
      <c r="AU736" s="159" t="s">
        <v>89</v>
      </c>
      <c r="AV736" s="12" t="s">
        <v>89</v>
      </c>
      <c r="AW736" s="12" t="s">
        <v>31</v>
      </c>
      <c r="AX736" s="12" t="s">
        <v>76</v>
      </c>
      <c r="AY736" s="159" t="s">
        <v>156</v>
      </c>
    </row>
    <row r="737" spans="2:65" s="13" customFormat="1">
      <c r="B737" s="165"/>
      <c r="D737" s="152" t="s">
        <v>160</v>
      </c>
      <c r="E737" s="166" t="s">
        <v>1</v>
      </c>
      <c r="F737" s="167" t="s">
        <v>161</v>
      </c>
      <c r="H737" s="168">
        <v>1</v>
      </c>
      <c r="I737" s="169"/>
      <c r="L737" s="165"/>
      <c r="M737" s="170"/>
      <c r="T737" s="171"/>
      <c r="AT737" s="166" t="s">
        <v>160</v>
      </c>
      <c r="AU737" s="166" t="s">
        <v>89</v>
      </c>
      <c r="AV737" s="13" t="s">
        <v>155</v>
      </c>
      <c r="AW737" s="13" t="s">
        <v>31</v>
      </c>
      <c r="AX737" s="13" t="s">
        <v>82</v>
      </c>
      <c r="AY737" s="166" t="s">
        <v>156</v>
      </c>
    </row>
    <row r="738" spans="2:65" s="1" customFormat="1" ht="24.2" customHeight="1">
      <c r="B738" s="136"/>
      <c r="C738" s="180" t="s">
        <v>1423</v>
      </c>
      <c r="D738" s="180" t="s">
        <v>263</v>
      </c>
      <c r="E738" s="181" t="s">
        <v>4144</v>
      </c>
      <c r="F738" s="182" t="s">
        <v>4145</v>
      </c>
      <c r="G738" s="183" t="s">
        <v>333</v>
      </c>
      <c r="H738" s="184">
        <v>1</v>
      </c>
      <c r="I738" s="185"/>
      <c r="J738" s="186">
        <v>0</v>
      </c>
      <c r="K738" s="187"/>
      <c r="L738" s="188"/>
      <c r="M738" s="189" t="s">
        <v>1</v>
      </c>
      <c r="N738" s="190" t="s">
        <v>42</v>
      </c>
      <c r="P738" s="147">
        <f>O738*H738</f>
        <v>0</v>
      </c>
      <c r="Q738" s="147">
        <v>2.3999999999999998E-3</v>
      </c>
      <c r="R738" s="147">
        <f>Q738*H738</f>
        <v>2.3999999999999998E-3</v>
      </c>
      <c r="S738" s="147">
        <v>0</v>
      </c>
      <c r="T738" s="148">
        <f>S738*H738</f>
        <v>0</v>
      </c>
      <c r="AR738" s="149" t="s">
        <v>664</v>
      </c>
      <c r="AT738" s="149" t="s">
        <v>263</v>
      </c>
      <c r="AU738" s="149" t="s">
        <v>89</v>
      </c>
      <c r="AY738" s="17" t="s">
        <v>156</v>
      </c>
      <c r="BE738" s="150">
        <f>IF(N738="základná",J738,0)</f>
        <v>0</v>
      </c>
      <c r="BF738" s="150">
        <f>IF(N738="znížená",J738,0)</f>
        <v>0</v>
      </c>
      <c r="BG738" s="150">
        <f>IF(N738="zákl. prenesená",J738,0)</f>
        <v>0</v>
      </c>
      <c r="BH738" s="150">
        <f>IF(N738="zníž. prenesená",J738,0)</f>
        <v>0</v>
      </c>
      <c r="BI738" s="150">
        <f>IF(N738="nulová",J738,0)</f>
        <v>0</v>
      </c>
      <c r="BJ738" s="17" t="s">
        <v>89</v>
      </c>
      <c r="BK738" s="150">
        <f>ROUND(I738*H738,2)</f>
        <v>0</v>
      </c>
      <c r="BL738" s="17" t="s">
        <v>403</v>
      </c>
      <c r="BM738" s="149" t="s">
        <v>4146</v>
      </c>
    </row>
    <row r="739" spans="2:65" s="12" customFormat="1">
      <c r="B739" s="158"/>
      <c r="D739" s="152" t="s">
        <v>160</v>
      </c>
      <c r="E739" s="159" t="s">
        <v>1</v>
      </c>
      <c r="F739" s="160" t="s">
        <v>82</v>
      </c>
      <c r="H739" s="161">
        <v>1</v>
      </c>
      <c r="I739" s="162"/>
      <c r="L739" s="158"/>
      <c r="M739" s="163"/>
      <c r="T739" s="164"/>
      <c r="AT739" s="159" t="s">
        <v>160</v>
      </c>
      <c r="AU739" s="159" t="s">
        <v>89</v>
      </c>
      <c r="AV739" s="12" t="s">
        <v>89</v>
      </c>
      <c r="AW739" s="12" t="s">
        <v>31</v>
      </c>
      <c r="AX739" s="12" t="s">
        <v>76</v>
      </c>
      <c r="AY739" s="159" t="s">
        <v>156</v>
      </c>
    </row>
    <row r="740" spans="2:65" s="13" customFormat="1">
      <c r="B740" s="165"/>
      <c r="D740" s="152" t="s">
        <v>160</v>
      </c>
      <c r="E740" s="166" t="s">
        <v>1</v>
      </c>
      <c r="F740" s="167" t="s">
        <v>161</v>
      </c>
      <c r="H740" s="168">
        <v>1</v>
      </c>
      <c r="I740" s="169"/>
      <c r="L740" s="165"/>
      <c r="M740" s="170"/>
      <c r="T740" s="171"/>
      <c r="AT740" s="166" t="s">
        <v>160</v>
      </c>
      <c r="AU740" s="166" t="s">
        <v>89</v>
      </c>
      <c r="AV740" s="13" t="s">
        <v>155</v>
      </c>
      <c r="AW740" s="13" t="s">
        <v>31</v>
      </c>
      <c r="AX740" s="13" t="s">
        <v>82</v>
      </c>
      <c r="AY740" s="166" t="s">
        <v>156</v>
      </c>
    </row>
    <row r="741" spans="2:65" s="1" customFormat="1" ht="33" customHeight="1">
      <c r="B741" s="136"/>
      <c r="C741" s="137" t="s">
        <v>1427</v>
      </c>
      <c r="D741" s="137" t="s">
        <v>157</v>
      </c>
      <c r="E741" s="138" t="s">
        <v>4147</v>
      </c>
      <c r="F741" s="139" t="s">
        <v>4148</v>
      </c>
      <c r="G741" s="140" t="s">
        <v>4149</v>
      </c>
      <c r="H741" s="201"/>
      <c r="I741" s="142"/>
      <c r="J741" s="143">
        <v>0</v>
      </c>
      <c r="K741" s="144"/>
      <c r="L741" s="32"/>
      <c r="M741" s="145" t="s">
        <v>1</v>
      </c>
      <c r="N741" s="146" t="s">
        <v>42</v>
      </c>
      <c r="P741" s="147">
        <f>O741*H741</f>
        <v>0</v>
      </c>
      <c r="Q741" s="147">
        <v>0</v>
      </c>
      <c r="R741" s="147">
        <f>Q741*H741</f>
        <v>0</v>
      </c>
      <c r="S741" s="147">
        <v>0</v>
      </c>
      <c r="T741" s="148">
        <f>S741*H741</f>
        <v>0</v>
      </c>
      <c r="AR741" s="149" t="s">
        <v>403</v>
      </c>
      <c r="AT741" s="149" t="s">
        <v>157</v>
      </c>
      <c r="AU741" s="149" t="s">
        <v>89</v>
      </c>
      <c r="AY741" s="17" t="s">
        <v>156</v>
      </c>
      <c r="BE741" s="150">
        <f>IF(N741="základná",J741,0)</f>
        <v>0</v>
      </c>
      <c r="BF741" s="150">
        <f>IF(N741="znížená",J741,0)</f>
        <v>0</v>
      </c>
      <c r="BG741" s="150">
        <f>IF(N741="zákl. prenesená",J741,0)</f>
        <v>0</v>
      </c>
      <c r="BH741" s="150">
        <f>IF(N741="zníž. prenesená",J741,0)</f>
        <v>0</v>
      </c>
      <c r="BI741" s="150">
        <f>IF(N741="nulová",J741,0)</f>
        <v>0</v>
      </c>
      <c r="BJ741" s="17" t="s">
        <v>89</v>
      </c>
      <c r="BK741" s="150">
        <f>ROUND(I741*H741,2)</f>
        <v>0</v>
      </c>
      <c r="BL741" s="17" t="s">
        <v>403</v>
      </c>
      <c r="BM741" s="149" t="s">
        <v>4150</v>
      </c>
    </row>
    <row r="742" spans="2:65" s="10" customFormat="1" ht="22.9" customHeight="1">
      <c r="B742" s="126"/>
      <c r="D742" s="127" t="s">
        <v>75</v>
      </c>
      <c r="E742" s="191" t="s">
        <v>1698</v>
      </c>
      <c r="F742" s="191" t="s">
        <v>1699</v>
      </c>
      <c r="I742" s="129"/>
      <c r="J742" s="192">
        <v>0</v>
      </c>
      <c r="L742" s="126"/>
      <c r="M742" s="131"/>
      <c r="P742" s="132">
        <f>SUM(P743:P842)</f>
        <v>0</v>
      </c>
      <c r="R742" s="132">
        <f>SUM(R743:R842)</f>
        <v>2.9832805200000003E-2</v>
      </c>
      <c r="T742" s="133">
        <f>SUM(T743:T842)</f>
        <v>0</v>
      </c>
      <c r="AR742" s="127" t="s">
        <v>89</v>
      </c>
      <c r="AT742" s="134" t="s">
        <v>75</v>
      </c>
      <c r="AU742" s="134" t="s">
        <v>82</v>
      </c>
      <c r="AY742" s="127" t="s">
        <v>156</v>
      </c>
      <c r="BK742" s="135">
        <f>SUM(BK743:BK842)</f>
        <v>0</v>
      </c>
    </row>
    <row r="743" spans="2:65" s="1" customFormat="1" ht="24.2" customHeight="1">
      <c r="B743" s="136"/>
      <c r="C743" s="137" t="s">
        <v>1404</v>
      </c>
      <c r="D743" s="137" t="s">
        <v>157</v>
      </c>
      <c r="E743" s="138" t="s">
        <v>4151</v>
      </c>
      <c r="F743" s="139" t="s">
        <v>4152</v>
      </c>
      <c r="G743" s="140" t="s">
        <v>178</v>
      </c>
      <c r="H743" s="141">
        <v>105.283</v>
      </c>
      <c r="I743" s="142"/>
      <c r="J743" s="143">
        <v>0</v>
      </c>
      <c r="K743" s="144"/>
      <c r="L743" s="32"/>
      <c r="M743" s="145" t="s">
        <v>1</v>
      </c>
      <c r="N743" s="146" t="s">
        <v>42</v>
      </c>
      <c r="P743" s="147">
        <f>O743*H743</f>
        <v>0</v>
      </c>
      <c r="Q743" s="147">
        <v>0</v>
      </c>
      <c r="R743" s="147">
        <f>Q743*H743</f>
        <v>0</v>
      </c>
      <c r="S743" s="147">
        <v>0</v>
      </c>
      <c r="T743" s="148">
        <f>S743*H743</f>
        <v>0</v>
      </c>
      <c r="AR743" s="149" t="s">
        <v>403</v>
      </c>
      <c r="AT743" s="149" t="s">
        <v>157</v>
      </c>
      <c r="AU743" s="149" t="s">
        <v>89</v>
      </c>
      <c r="AY743" s="17" t="s">
        <v>156</v>
      </c>
      <c r="BE743" s="150">
        <f>IF(N743="základná",J743,0)</f>
        <v>0</v>
      </c>
      <c r="BF743" s="150">
        <f>IF(N743="znížená",J743,0)</f>
        <v>0</v>
      </c>
      <c r="BG743" s="150">
        <f>IF(N743="zákl. prenesená",J743,0)</f>
        <v>0</v>
      </c>
      <c r="BH743" s="150">
        <f>IF(N743="zníž. prenesená",J743,0)</f>
        <v>0</v>
      </c>
      <c r="BI743" s="150">
        <f>IF(N743="nulová",J743,0)</f>
        <v>0</v>
      </c>
      <c r="BJ743" s="17" t="s">
        <v>89</v>
      </c>
      <c r="BK743" s="150">
        <f>ROUND(I743*H743,2)</f>
        <v>0</v>
      </c>
      <c r="BL743" s="17" t="s">
        <v>403</v>
      </c>
      <c r="BM743" s="149" t="s">
        <v>4153</v>
      </c>
    </row>
    <row r="744" spans="2:65" s="11" customFormat="1">
      <c r="B744" s="151"/>
      <c r="D744" s="152" t="s">
        <v>160</v>
      </c>
      <c r="E744" s="153" t="s">
        <v>1</v>
      </c>
      <c r="F744" s="154" t="s">
        <v>4154</v>
      </c>
      <c r="H744" s="153" t="s">
        <v>1</v>
      </c>
      <c r="I744" s="155"/>
      <c r="L744" s="151"/>
      <c r="M744" s="156"/>
      <c r="T744" s="157"/>
      <c r="AT744" s="153" t="s">
        <v>160</v>
      </c>
      <c r="AU744" s="153" t="s">
        <v>89</v>
      </c>
      <c r="AV744" s="11" t="s">
        <v>82</v>
      </c>
      <c r="AW744" s="11" t="s">
        <v>31</v>
      </c>
      <c r="AX744" s="11" t="s">
        <v>76</v>
      </c>
      <c r="AY744" s="153" t="s">
        <v>156</v>
      </c>
    </row>
    <row r="745" spans="2:65" s="11" customFormat="1">
      <c r="B745" s="151"/>
      <c r="D745" s="152" t="s">
        <v>160</v>
      </c>
      <c r="E745" s="153" t="s">
        <v>1</v>
      </c>
      <c r="F745" s="154" t="s">
        <v>4155</v>
      </c>
      <c r="H745" s="153" t="s">
        <v>1</v>
      </c>
      <c r="I745" s="155"/>
      <c r="L745" s="151"/>
      <c r="M745" s="156"/>
      <c r="T745" s="157"/>
      <c r="AT745" s="153" t="s">
        <v>160</v>
      </c>
      <c r="AU745" s="153" t="s">
        <v>89</v>
      </c>
      <c r="AV745" s="11" t="s">
        <v>82</v>
      </c>
      <c r="AW745" s="11" t="s">
        <v>31</v>
      </c>
      <c r="AX745" s="11" t="s">
        <v>76</v>
      </c>
      <c r="AY745" s="153" t="s">
        <v>156</v>
      </c>
    </row>
    <row r="746" spans="2:65" s="12" customFormat="1">
      <c r="B746" s="158"/>
      <c r="D746" s="152" t="s">
        <v>160</v>
      </c>
      <c r="E746" s="159" t="s">
        <v>1</v>
      </c>
      <c r="F746" s="160" t="s">
        <v>4156</v>
      </c>
      <c r="H746" s="161">
        <v>16.055</v>
      </c>
      <c r="I746" s="162"/>
      <c r="L746" s="158"/>
      <c r="M746" s="163"/>
      <c r="T746" s="164"/>
      <c r="AT746" s="159" t="s">
        <v>160</v>
      </c>
      <c r="AU746" s="159" t="s">
        <v>89</v>
      </c>
      <c r="AV746" s="12" t="s">
        <v>89</v>
      </c>
      <c r="AW746" s="12" t="s">
        <v>31</v>
      </c>
      <c r="AX746" s="12" t="s">
        <v>76</v>
      </c>
      <c r="AY746" s="159" t="s">
        <v>156</v>
      </c>
    </row>
    <row r="747" spans="2:65" s="11" customFormat="1">
      <c r="B747" s="151"/>
      <c r="D747" s="152" t="s">
        <v>160</v>
      </c>
      <c r="E747" s="153" t="s">
        <v>1</v>
      </c>
      <c r="F747" s="154" t="s">
        <v>3954</v>
      </c>
      <c r="H747" s="153" t="s">
        <v>1</v>
      </c>
      <c r="I747" s="155"/>
      <c r="L747" s="151"/>
      <c r="M747" s="156"/>
      <c r="T747" s="157"/>
      <c r="AT747" s="153" t="s">
        <v>160</v>
      </c>
      <c r="AU747" s="153" t="s">
        <v>89</v>
      </c>
      <c r="AV747" s="11" t="s">
        <v>82</v>
      </c>
      <c r="AW747" s="11" t="s">
        <v>31</v>
      </c>
      <c r="AX747" s="11" t="s">
        <v>76</v>
      </c>
      <c r="AY747" s="153" t="s">
        <v>156</v>
      </c>
    </row>
    <row r="748" spans="2:65" s="12" customFormat="1">
      <c r="B748" s="158"/>
      <c r="D748" s="152" t="s">
        <v>160</v>
      </c>
      <c r="E748" s="159" t="s">
        <v>1</v>
      </c>
      <c r="F748" s="160" t="s">
        <v>4157</v>
      </c>
      <c r="H748" s="161">
        <v>20.16</v>
      </c>
      <c r="I748" s="162"/>
      <c r="L748" s="158"/>
      <c r="M748" s="163"/>
      <c r="T748" s="164"/>
      <c r="AT748" s="159" t="s">
        <v>160</v>
      </c>
      <c r="AU748" s="159" t="s">
        <v>89</v>
      </c>
      <c r="AV748" s="12" t="s">
        <v>89</v>
      </c>
      <c r="AW748" s="12" t="s">
        <v>31</v>
      </c>
      <c r="AX748" s="12" t="s">
        <v>76</v>
      </c>
      <c r="AY748" s="159" t="s">
        <v>156</v>
      </c>
    </row>
    <row r="749" spans="2:65" s="11" customFormat="1">
      <c r="B749" s="151"/>
      <c r="D749" s="152" t="s">
        <v>160</v>
      </c>
      <c r="E749" s="153" t="s">
        <v>1</v>
      </c>
      <c r="F749" s="154" t="s">
        <v>3838</v>
      </c>
      <c r="H749" s="153" t="s">
        <v>1</v>
      </c>
      <c r="I749" s="155"/>
      <c r="L749" s="151"/>
      <c r="M749" s="156"/>
      <c r="T749" s="157"/>
      <c r="AT749" s="153" t="s">
        <v>160</v>
      </c>
      <c r="AU749" s="153" t="s">
        <v>89</v>
      </c>
      <c r="AV749" s="11" t="s">
        <v>82</v>
      </c>
      <c r="AW749" s="11" t="s">
        <v>31</v>
      </c>
      <c r="AX749" s="11" t="s">
        <v>76</v>
      </c>
      <c r="AY749" s="153" t="s">
        <v>156</v>
      </c>
    </row>
    <row r="750" spans="2:65" s="12" customFormat="1">
      <c r="B750" s="158"/>
      <c r="D750" s="152" t="s">
        <v>160</v>
      </c>
      <c r="E750" s="159" t="s">
        <v>1</v>
      </c>
      <c r="F750" s="160" t="s">
        <v>4158</v>
      </c>
      <c r="H750" s="161">
        <v>2.3199999999999998</v>
      </c>
      <c r="I750" s="162"/>
      <c r="L750" s="158"/>
      <c r="M750" s="163"/>
      <c r="T750" s="164"/>
      <c r="AT750" s="159" t="s">
        <v>160</v>
      </c>
      <c r="AU750" s="159" t="s">
        <v>89</v>
      </c>
      <c r="AV750" s="12" t="s">
        <v>89</v>
      </c>
      <c r="AW750" s="12" t="s">
        <v>31</v>
      </c>
      <c r="AX750" s="12" t="s">
        <v>76</v>
      </c>
      <c r="AY750" s="159" t="s">
        <v>156</v>
      </c>
    </row>
    <row r="751" spans="2:65" s="11" customFormat="1">
      <c r="B751" s="151"/>
      <c r="D751" s="152" t="s">
        <v>160</v>
      </c>
      <c r="E751" s="153" t="s">
        <v>1</v>
      </c>
      <c r="F751" s="154" t="s">
        <v>4003</v>
      </c>
      <c r="H751" s="153" t="s">
        <v>1</v>
      </c>
      <c r="I751" s="155"/>
      <c r="L751" s="151"/>
      <c r="M751" s="156"/>
      <c r="T751" s="157"/>
      <c r="AT751" s="153" t="s">
        <v>160</v>
      </c>
      <c r="AU751" s="153" t="s">
        <v>89</v>
      </c>
      <c r="AV751" s="11" t="s">
        <v>82</v>
      </c>
      <c r="AW751" s="11" t="s">
        <v>31</v>
      </c>
      <c r="AX751" s="11" t="s">
        <v>76</v>
      </c>
      <c r="AY751" s="153" t="s">
        <v>156</v>
      </c>
    </row>
    <row r="752" spans="2:65" s="12" customFormat="1">
      <c r="B752" s="158"/>
      <c r="D752" s="152" t="s">
        <v>160</v>
      </c>
      <c r="E752" s="159" t="s">
        <v>1</v>
      </c>
      <c r="F752" s="160" t="s">
        <v>4159</v>
      </c>
      <c r="H752" s="161">
        <v>2.8730000000000002</v>
      </c>
      <c r="I752" s="162"/>
      <c r="L752" s="158"/>
      <c r="M752" s="163"/>
      <c r="T752" s="164"/>
      <c r="AT752" s="159" t="s">
        <v>160</v>
      </c>
      <c r="AU752" s="159" t="s">
        <v>89</v>
      </c>
      <c r="AV752" s="12" t="s">
        <v>89</v>
      </c>
      <c r="AW752" s="12" t="s">
        <v>31</v>
      </c>
      <c r="AX752" s="12" t="s">
        <v>76</v>
      </c>
      <c r="AY752" s="159" t="s">
        <v>156</v>
      </c>
    </row>
    <row r="753" spans="2:51" s="11" customFormat="1">
      <c r="B753" s="151"/>
      <c r="D753" s="152" t="s">
        <v>160</v>
      </c>
      <c r="E753" s="153" t="s">
        <v>1</v>
      </c>
      <c r="F753" s="154" t="s">
        <v>4160</v>
      </c>
      <c r="H753" s="153" t="s">
        <v>1</v>
      </c>
      <c r="I753" s="155"/>
      <c r="L753" s="151"/>
      <c r="M753" s="156"/>
      <c r="T753" s="157"/>
      <c r="AT753" s="153" t="s">
        <v>160</v>
      </c>
      <c r="AU753" s="153" t="s">
        <v>89</v>
      </c>
      <c r="AV753" s="11" t="s">
        <v>82</v>
      </c>
      <c r="AW753" s="11" t="s">
        <v>31</v>
      </c>
      <c r="AX753" s="11" t="s">
        <v>76</v>
      </c>
      <c r="AY753" s="153" t="s">
        <v>156</v>
      </c>
    </row>
    <row r="754" spans="2:51" s="12" customFormat="1">
      <c r="B754" s="158"/>
      <c r="D754" s="152" t="s">
        <v>160</v>
      </c>
      <c r="E754" s="159" t="s">
        <v>1</v>
      </c>
      <c r="F754" s="160" t="s">
        <v>4161</v>
      </c>
      <c r="H754" s="161">
        <v>1.3979999999999999</v>
      </c>
      <c r="I754" s="162"/>
      <c r="L754" s="158"/>
      <c r="M754" s="163"/>
      <c r="T754" s="164"/>
      <c r="AT754" s="159" t="s">
        <v>160</v>
      </c>
      <c r="AU754" s="159" t="s">
        <v>89</v>
      </c>
      <c r="AV754" s="12" t="s">
        <v>89</v>
      </c>
      <c r="AW754" s="12" t="s">
        <v>31</v>
      </c>
      <c r="AX754" s="12" t="s">
        <v>76</v>
      </c>
      <c r="AY754" s="159" t="s">
        <v>156</v>
      </c>
    </row>
    <row r="755" spans="2:51" s="11" customFormat="1">
      <c r="B755" s="151"/>
      <c r="D755" s="152" t="s">
        <v>160</v>
      </c>
      <c r="E755" s="153" t="s">
        <v>1</v>
      </c>
      <c r="F755" s="154" t="s">
        <v>4162</v>
      </c>
      <c r="H755" s="153" t="s">
        <v>1</v>
      </c>
      <c r="I755" s="155"/>
      <c r="L755" s="151"/>
      <c r="M755" s="156"/>
      <c r="T755" s="157"/>
      <c r="AT755" s="153" t="s">
        <v>160</v>
      </c>
      <c r="AU755" s="153" t="s">
        <v>89</v>
      </c>
      <c r="AV755" s="11" t="s">
        <v>82</v>
      </c>
      <c r="AW755" s="11" t="s">
        <v>31</v>
      </c>
      <c r="AX755" s="11" t="s">
        <v>76</v>
      </c>
      <c r="AY755" s="153" t="s">
        <v>156</v>
      </c>
    </row>
    <row r="756" spans="2:51" s="11" customFormat="1">
      <c r="B756" s="151"/>
      <c r="D756" s="152" t="s">
        <v>160</v>
      </c>
      <c r="E756" s="153" t="s">
        <v>1</v>
      </c>
      <c r="F756" s="154" t="s">
        <v>3852</v>
      </c>
      <c r="H756" s="153" t="s">
        <v>1</v>
      </c>
      <c r="I756" s="155"/>
      <c r="L756" s="151"/>
      <c r="M756" s="156"/>
      <c r="T756" s="157"/>
      <c r="AT756" s="153" t="s">
        <v>160</v>
      </c>
      <c r="AU756" s="153" t="s">
        <v>89</v>
      </c>
      <c r="AV756" s="11" t="s">
        <v>82</v>
      </c>
      <c r="AW756" s="11" t="s">
        <v>31</v>
      </c>
      <c r="AX756" s="11" t="s">
        <v>76</v>
      </c>
      <c r="AY756" s="153" t="s">
        <v>156</v>
      </c>
    </row>
    <row r="757" spans="2:51" s="12" customFormat="1">
      <c r="B757" s="158"/>
      <c r="D757" s="152" t="s">
        <v>160</v>
      </c>
      <c r="E757" s="159" t="s">
        <v>1</v>
      </c>
      <c r="F757" s="160" t="s">
        <v>4163</v>
      </c>
      <c r="H757" s="161">
        <v>1.512</v>
      </c>
      <c r="I757" s="162"/>
      <c r="L757" s="158"/>
      <c r="M757" s="163"/>
      <c r="T757" s="164"/>
      <c r="AT757" s="159" t="s">
        <v>160</v>
      </c>
      <c r="AU757" s="159" t="s">
        <v>89</v>
      </c>
      <c r="AV757" s="12" t="s">
        <v>89</v>
      </c>
      <c r="AW757" s="12" t="s">
        <v>31</v>
      </c>
      <c r="AX757" s="12" t="s">
        <v>76</v>
      </c>
      <c r="AY757" s="159" t="s">
        <v>156</v>
      </c>
    </row>
    <row r="758" spans="2:51" s="11" customFormat="1">
      <c r="B758" s="151"/>
      <c r="D758" s="152" t="s">
        <v>160</v>
      </c>
      <c r="E758" s="153" t="s">
        <v>1</v>
      </c>
      <c r="F758" s="154" t="s">
        <v>3854</v>
      </c>
      <c r="H758" s="153" t="s">
        <v>1</v>
      </c>
      <c r="I758" s="155"/>
      <c r="L758" s="151"/>
      <c r="M758" s="156"/>
      <c r="T758" s="157"/>
      <c r="AT758" s="153" t="s">
        <v>160</v>
      </c>
      <c r="AU758" s="153" t="s">
        <v>89</v>
      </c>
      <c r="AV758" s="11" t="s">
        <v>82</v>
      </c>
      <c r="AW758" s="11" t="s">
        <v>31</v>
      </c>
      <c r="AX758" s="11" t="s">
        <v>76</v>
      </c>
      <c r="AY758" s="153" t="s">
        <v>156</v>
      </c>
    </row>
    <row r="759" spans="2:51" s="12" customFormat="1">
      <c r="B759" s="158"/>
      <c r="D759" s="152" t="s">
        <v>160</v>
      </c>
      <c r="E759" s="159" t="s">
        <v>1</v>
      </c>
      <c r="F759" s="160" t="s">
        <v>4164</v>
      </c>
      <c r="H759" s="161">
        <v>1.2350000000000001</v>
      </c>
      <c r="I759" s="162"/>
      <c r="L759" s="158"/>
      <c r="M759" s="163"/>
      <c r="T759" s="164"/>
      <c r="AT759" s="159" t="s">
        <v>160</v>
      </c>
      <c r="AU759" s="159" t="s">
        <v>89</v>
      </c>
      <c r="AV759" s="12" t="s">
        <v>89</v>
      </c>
      <c r="AW759" s="12" t="s">
        <v>31</v>
      </c>
      <c r="AX759" s="12" t="s">
        <v>76</v>
      </c>
      <c r="AY759" s="159" t="s">
        <v>156</v>
      </c>
    </row>
    <row r="760" spans="2:51" s="11" customFormat="1">
      <c r="B760" s="151"/>
      <c r="D760" s="152" t="s">
        <v>160</v>
      </c>
      <c r="E760" s="153" t="s">
        <v>1</v>
      </c>
      <c r="F760" s="154" t="s">
        <v>3859</v>
      </c>
      <c r="H760" s="153" t="s">
        <v>1</v>
      </c>
      <c r="I760" s="155"/>
      <c r="L760" s="151"/>
      <c r="M760" s="156"/>
      <c r="T760" s="157"/>
      <c r="AT760" s="153" t="s">
        <v>160</v>
      </c>
      <c r="AU760" s="153" t="s">
        <v>89</v>
      </c>
      <c r="AV760" s="11" t="s">
        <v>82</v>
      </c>
      <c r="AW760" s="11" t="s">
        <v>31</v>
      </c>
      <c r="AX760" s="11" t="s">
        <v>76</v>
      </c>
      <c r="AY760" s="153" t="s">
        <v>156</v>
      </c>
    </row>
    <row r="761" spans="2:51" s="12" customFormat="1">
      <c r="B761" s="158"/>
      <c r="D761" s="152" t="s">
        <v>160</v>
      </c>
      <c r="E761" s="159" t="s">
        <v>1</v>
      </c>
      <c r="F761" s="160" t="s">
        <v>4165</v>
      </c>
      <c r="H761" s="161">
        <v>5.34</v>
      </c>
      <c r="I761" s="162"/>
      <c r="L761" s="158"/>
      <c r="M761" s="163"/>
      <c r="T761" s="164"/>
      <c r="AT761" s="159" t="s">
        <v>160</v>
      </c>
      <c r="AU761" s="159" t="s">
        <v>89</v>
      </c>
      <c r="AV761" s="12" t="s">
        <v>89</v>
      </c>
      <c r="AW761" s="12" t="s">
        <v>31</v>
      </c>
      <c r="AX761" s="12" t="s">
        <v>76</v>
      </c>
      <c r="AY761" s="159" t="s">
        <v>156</v>
      </c>
    </row>
    <row r="762" spans="2:51" s="11" customFormat="1">
      <c r="B762" s="151"/>
      <c r="D762" s="152" t="s">
        <v>160</v>
      </c>
      <c r="E762" s="153" t="s">
        <v>1</v>
      </c>
      <c r="F762" s="154" t="s">
        <v>4166</v>
      </c>
      <c r="H762" s="153" t="s">
        <v>1</v>
      </c>
      <c r="I762" s="155"/>
      <c r="L762" s="151"/>
      <c r="M762" s="156"/>
      <c r="T762" s="157"/>
      <c r="AT762" s="153" t="s">
        <v>160</v>
      </c>
      <c r="AU762" s="153" t="s">
        <v>89</v>
      </c>
      <c r="AV762" s="11" t="s">
        <v>82</v>
      </c>
      <c r="AW762" s="11" t="s">
        <v>31</v>
      </c>
      <c r="AX762" s="11" t="s">
        <v>76</v>
      </c>
      <c r="AY762" s="153" t="s">
        <v>156</v>
      </c>
    </row>
    <row r="763" spans="2:51" s="12" customFormat="1">
      <c r="B763" s="158"/>
      <c r="D763" s="152" t="s">
        <v>160</v>
      </c>
      <c r="E763" s="159" t="s">
        <v>1</v>
      </c>
      <c r="F763" s="160" t="s">
        <v>4167</v>
      </c>
      <c r="H763" s="161">
        <v>16.38</v>
      </c>
      <c r="I763" s="162"/>
      <c r="L763" s="158"/>
      <c r="M763" s="163"/>
      <c r="T763" s="164"/>
      <c r="AT763" s="159" t="s">
        <v>160</v>
      </c>
      <c r="AU763" s="159" t="s">
        <v>89</v>
      </c>
      <c r="AV763" s="12" t="s">
        <v>89</v>
      </c>
      <c r="AW763" s="12" t="s">
        <v>31</v>
      </c>
      <c r="AX763" s="12" t="s">
        <v>76</v>
      </c>
      <c r="AY763" s="159" t="s">
        <v>156</v>
      </c>
    </row>
    <row r="764" spans="2:51" s="12" customFormat="1">
      <c r="B764" s="158"/>
      <c r="D764" s="152" t="s">
        <v>160</v>
      </c>
      <c r="E764" s="159" t="s">
        <v>1</v>
      </c>
      <c r="F764" s="160" t="s">
        <v>4167</v>
      </c>
      <c r="H764" s="161">
        <v>16.38</v>
      </c>
      <c r="I764" s="162"/>
      <c r="L764" s="158"/>
      <c r="M764" s="163"/>
      <c r="T764" s="164"/>
      <c r="AT764" s="159" t="s">
        <v>160</v>
      </c>
      <c r="AU764" s="159" t="s">
        <v>89</v>
      </c>
      <c r="AV764" s="12" t="s">
        <v>89</v>
      </c>
      <c r="AW764" s="12" t="s">
        <v>31</v>
      </c>
      <c r="AX764" s="12" t="s">
        <v>76</v>
      </c>
      <c r="AY764" s="159" t="s">
        <v>156</v>
      </c>
    </row>
    <row r="765" spans="2:51" s="12" customFormat="1">
      <c r="B765" s="158"/>
      <c r="D765" s="152" t="s">
        <v>160</v>
      </c>
      <c r="E765" s="159" t="s">
        <v>1</v>
      </c>
      <c r="F765" s="160" t="s">
        <v>4168</v>
      </c>
      <c r="H765" s="161">
        <v>4.6399999999999997</v>
      </c>
      <c r="I765" s="162"/>
      <c r="L765" s="158"/>
      <c r="M765" s="163"/>
      <c r="T765" s="164"/>
      <c r="AT765" s="159" t="s">
        <v>160</v>
      </c>
      <c r="AU765" s="159" t="s">
        <v>89</v>
      </c>
      <c r="AV765" s="12" t="s">
        <v>89</v>
      </c>
      <c r="AW765" s="12" t="s">
        <v>31</v>
      </c>
      <c r="AX765" s="12" t="s">
        <v>76</v>
      </c>
      <c r="AY765" s="159" t="s">
        <v>156</v>
      </c>
    </row>
    <row r="766" spans="2:51" s="12" customFormat="1">
      <c r="B766" s="158"/>
      <c r="D766" s="152" t="s">
        <v>160</v>
      </c>
      <c r="E766" s="159" t="s">
        <v>1</v>
      </c>
      <c r="F766" s="160" t="s">
        <v>4169</v>
      </c>
      <c r="H766" s="161">
        <v>14.52</v>
      </c>
      <c r="I766" s="162"/>
      <c r="L766" s="158"/>
      <c r="M766" s="163"/>
      <c r="T766" s="164"/>
      <c r="AT766" s="159" t="s">
        <v>160</v>
      </c>
      <c r="AU766" s="159" t="s">
        <v>89</v>
      </c>
      <c r="AV766" s="12" t="s">
        <v>89</v>
      </c>
      <c r="AW766" s="12" t="s">
        <v>31</v>
      </c>
      <c r="AX766" s="12" t="s">
        <v>76</v>
      </c>
      <c r="AY766" s="159" t="s">
        <v>156</v>
      </c>
    </row>
    <row r="767" spans="2:51" s="12" customFormat="1">
      <c r="B767" s="158"/>
      <c r="D767" s="152" t="s">
        <v>160</v>
      </c>
      <c r="E767" s="159" t="s">
        <v>1</v>
      </c>
      <c r="F767" s="160" t="s">
        <v>4170</v>
      </c>
      <c r="H767" s="161">
        <v>2.4700000000000002</v>
      </c>
      <c r="I767" s="162"/>
      <c r="L767" s="158"/>
      <c r="M767" s="163"/>
      <c r="T767" s="164"/>
      <c r="AT767" s="159" t="s">
        <v>160</v>
      </c>
      <c r="AU767" s="159" t="s">
        <v>89</v>
      </c>
      <c r="AV767" s="12" t="s">
        <v>89</v>
      </c>
      <c r="AW767" s="12" t="s">
        <v>31</v>
      </c>
      <c r="AX767" s="12" t="s">
        <v>76</v>
      </c>
      <c r="AY767" s="159" t="s">
        <v>156</v>
      </c>
    </row>
    <row r="768" spans="2:51" s="15" customFormat="1">
      <c r="B768" s="193"/>
      <c r="D768" s="152" t="s">
        <v>160</v>
      </c>
      <c r="E768" s="194" t="s">
        <v>1</v>
      </c>
      <c r="F768" s="195" t="s">
        <v>278</v>
      </c>
      <c r="H768" s="196">
        <v>105.28299999999999</v>
      </c>
      <c r="I768" s="197"/>
      <c r="L768" s="193"/>
      <c r="M768" s="198"/>
      <c r="T768" s="199"/>
      <c r="AT768" s="194" t="s">
        <v>160</v>
      </c>
      <c r="AU768" s="194" t="s">
        <v>89</v>
      </c>
      <c r="AV768" s="15" t="s">
        <v>163</v>
      </c>
      <c r="AW768" s="15" t="s">
        <v>31</v>
      </c>
      <c r="AX768" s="15" t="s">
        <v>76</v>
      </c>
      <c r="AY768" s="194" t="s">
        <v>156</v>
      </c>
    </row>
    <row r="769" spans="2:65" s="13" customFormat="1">
      <c r="B769" s="165"/>
      <c r="D769" s="152" t="s">
        <v>160</v>
      </c>
      <c r="E769" s="166" t="s">
        <v>1</v>
      </c>
      <c r="F769" s="167" t="s">
        <v>4123</v>
      </c>
      <c r="H769" s="168">
        <v>105.28299999999999</v>
      </c>
      <c r="I769" s="169"/>
      <c r="L769" s="165"/>
      <c r="M769" s="170"/>
      <c r="T769" s="171"/>
      <c r="AT769" s="166" t="s">
        <v>160</v>
      </c>
      <c r="AU769" s="166" t="s">
        <v>89</v>
      </c>
      <c r="AV769" s="13" t="s">
        <v>155</v>
      </c>
      <c r="AW769" s="13" t="s">
        <v>31</v>
      </c>
      <c r="AX769" s="13" t="s">
        <v>82</v>
      </c>
      <c r="AY769" s="166" t="s">
        <v>156</v>
      </c>
    </row>
    <row r="770" spans="2:65" s="1" customFormat="1" ht="33" customHeight="1">
      <c r="B770" s="136"/>
      <c r="C770" s="137" t="s">
        <v>1436</v>
      </c>
      <c r="D770" s="137" t="s">
        <v>157</v>
      </c>
      <c r="E770" s="138" t="s">
        <v>4171</v>
      </c>
      <c r="F770" s="139" t="s">
        <v>4172</v>
      </c>
      <c r="G770" s="140" t="s">
        <v>178</v>
      </c>
      <c r="H770" s="141">
        <v>122.03700000000001</v>
      </c>
      <c r="I770" s="142"/>
      <c r="J770" s="143">
        <v>0</v>
      </c>
      <c r="K770" s="144"/>
      <c r="L770" s="32"/>
      <c r="M770" s="145" t="s">
        <v>1</v>
      </c>
      <c r="N770" s="146" t="s">
        <v>42</v>
      </c>
      <c r="P770" s="147">
        <f>O770*H770</f>
        <v>0</v>
      </c>
      <c r="Q770" s="147">
        <v>2.4000000000000001E-4</v>
      </c>
      <c r="R770" s="147">
        <f>Q770*H770</f>
        <v>2.9288880000000003E-2</v>
      </c>
      <c r="S770" s="147">
        <v>0</v>
      </c>
      <c r="T770" s="148">
        <f>S770*H770</f>
        <v>0</v>
      </c>
      <c r="AR770" s="149" t="s">
        <v>403</v>
      </c>
      <c r="AT770" s="149" t="s">
        <v>157</v>
      </c>
      <c r="AU770" s="149" t="s">
        <v>89</v>
      </c>
      <c r="AY770" s="17" t="s">
        <v>156</v>
      </c>
      <c r="BE770" s="150">
        <f>IF(N770="základná",J770,0)</f>
        <v>0</v>
      </c>
      <c r="BF770" s="150">
        <f>IF(N770="znížená",J770,0)</f>
        <v>0</v>
      </c>
      <c r="BG770" s="150">
        <f>IF(N770="zákl. prenesená",J770,0)</f>
        <v>0</v>
      </c>
      <c r="BH770" s="150">
        <f>IF(N770="zníž. prenesená",J770,0)</f>
        <v>0</v>
      </c>
      <c r="BI770" s="150">
        <f>IF(N770="nulová",J770,0)</f>
        <v>0</v>
      </c>
      <c r="BJ770" s="17" t="s">
        <v>89</v>
      </c>
      <c r="BK770" s="150">
        <f>ROUND(I770*H770,2)</f>
        <v>0</v>
      </c>
      <c r="BL770" s="17" t="s">
        <v>403</v>
      </c>
      <c r="BM770" s="149" t="s">
        <v>4173</v>
      </c>
    </row>
    <row r="771" spans="2:65" s="11" customFormat="1" ht="22.5">
      <c r="B771" s="151"/>
      <c r="D771" s="152" t="s">
        <v>160</v>
      </c>
      <c r="E771" s="153" t="s">
        <v>1</v>
      </c>
      <c r="F771" s="154" t="s">
        <v>4174</v>
      </c>
      <c r="H771" s="153" t="s">
        <v>1</v>
      </c>
      <c r="I771" s="155"/>
      <c r="L771" s="151"/>
      <c r="M771" s="156"/>
      <c r="T771" s="157"/>
      <c r="AT771" s="153" t="s">
        <v>160</v>
      </c>
      <c r="AU771" s="153" t="s">
        <v>89</v>
      </c>
      <c r="AV771" s="11" t="s">
        <v>82</v>
      </c>
      <c r="AW771" s="11" t="s">
        <v>31</v>
      </c>
      <c r="AX771" s="11" t="s">
        <v>76</v>
      </c>
      <c r="AY771" s="153" t="s">
        <v>156</v>
      </c>
    </row>
    <row r="772" spans="2:65" s="11" customFormat="1">
      <c r="B772" s="151"/>
      <c r="D772" s="152" t="s">
        <v>160</v>
      </c>
      <c r="E772" s="153" t="s">
        <v>1</v>
      </c>
      <c r="F772" s="154" t="s">
        <v>3753</v>
      </c>
      <c r="H772" s="153" t="s">
        <v>1</v>
      </c>
      <c r="I772" s="155"/>
      <c r="L772" s="151"/>
      <c r="M772" s="156"/>
      <c r="T772" s="157"/>
      <c r="AT772" s="153" t="s">
        <v>160</v>
      </c>
      <c r="AU772" s="153" t="s">
        <v>89</v>
      </c>
      <c r="AV772" s="11" t="s">
        <v>82</v>
      </c>
      <c r="AW772" s="11" t="s">
        <v>31</v>
      </c>
      <c r="AX772" s="11" t="s">
        <v>76</v>
      </c>
      <c r="AY772" s="153" t="s">
        <v>156</v>
      </c>
    </row>
    <row r="773" spans="2:65" s="12" customFormat="1">
      <c r="B773" s="158"/>
      <c r="D773" s="152" t="s">
        <v>160</v>
      </c>
      <c r="E773" s="159" t="s">
        <v>1</v>
      </c>
      <c r="F773" s="160" t="s">
        <v>4175</v>
      </c>
      <c r="H773" s="161">
        <v>2.0880000000000001</v>
      </c>
      <c r="I773" s="162"/>
      <c r="L773" s="158"/>
      <c r="M773" s="163"/>
      <c r="T773" s="164"/>
      <c r="AT773" s="159" t="s">
        <v>160</v>
      </c>
      <c r="AU773" s="159" t="s">
        <v>89</v>
      </c>
      <c r="AV773" s="12" t="s">
        <v>89</v>
      </c>
      <c r="AW773" s="12" t="s">
        <v>31</v>
      </c>
      <c r="AX773" s="12" t="s">
        <v>76</v>
      </c>
      <c r="AY773" s="159" t="s">
        <v>156</v>
      </c>
    </row>
    <row r="774" spans="2:65" s="12" customFormat="1">
      <c r="B774" s="158"/>
      <c r="D774" s="152" t="s">
        <v>160</v>
      </c>
      <c r="E774" s="159" t="s">
        <v>1</v>
      </c>
      <c r="F774" s="160" t="s">
        <v>4176</v>
      </c>
      <c r="H774" s="161">
        <v>2.0880000000000001</v>
      </c>
      <c r="I774" s="162"/>
      <c r="L774" s="158"/>
      <c r="M774" s="163"/>
      <c r="T774" s="164"/>
      <c r="AT774" s="159" t="s">
        <v>160</v>
      </c>
      <c r="AU774" s="159" t="s">
        <v>89</v>
      </c>
      <c r="AV774" s="12" t="s">
        <v>89</v>
      </c>
      <c r="AW774" s="12" t="s">
        <v>31</v>
      </c>
      <c r="AX774" s="12" t="s">
        <v>76</v>
      </c>
      <c r="AY774" s="159" t="s">
        <v>156</v>
      </c>
    </row>
    <row r="775" spans="2:65" s="11" customFormat="1">
      <c r="B775" s="151"/>
      <c r="D775" s="152" t="s">
        <v>160</v>
      </c>
      <c r="E775" s="153" t="s">
        <v>1</v>
      </c>
      <c r="F775" s="154" t="s">
        <v>4177</v>
      </c>
      <c r="H775" s="153" t="s">
        <v>1</v>
      </c>
      <c r="I775" s="155"/>
      <c r="L775" s="151"/>
      <c r="M775" s="156"/>
      <c r="T775" s="157"/>
      <c r="AT775" s="153" t="s">
        <v>160</v>
      </c>
      <c r="AU775" s="153" t="s">
        <v>89</v>
      </c>
      <c r="AV775" s="11" t="s">
        <v>82</v>
      </c>
      <c r="AW775" s="11" t="s">
        <v>31</v>
      </c>
      <c r="AX775" s="11" t="s">
        <v>76</v>
      </c>
      <c r="AY775" s="153" t="s">
        <v>156</v>
      </c>
    </row>
    <row r="776" spans="2:65" s="11" customFormat="1">
      <c r="B776" s="151"/>
      <c r="D776" s="152" t="s">
        <v>160</v>
      </c>
      <c r="E776" s="153" t="s">
        <v>1</v>
      </c>
      <c r="F776" s="154" t="s">
        <v>3850</v>
      </c>
      <c r="H776" s="153" t="s">
        <v>1</v>
      </c>
      <c r="I776" s="155"/>
      <c r="L776" s="151"/>
      <c r="M776" s="156"/>
      <c r="T776" s="157"/>
      <c r="AT776" s="153" t="s">
        <v>160</v>
      </c>
      <c r="AU776" s="153" t="s">
        <v>89</v>
      </c>
      <c r="AV776" s="11" t="s">
        <v>82</v>
      </c>
      <c r="AW776" s="11" t="s">
        <v>31</v>
      </c>
      <c r="AX776" s="11" t="s">
        <v>76</v>
      </c>
      <c r="AY776" s="153" t="s">
        <v>156</v>
      </c>
    </row>
    <row r="777" spans="2:65" s="12" customFormat="1">
      <c r="B777" s="158"/>
      <c r="D777" s="152" t="s">
        <v>160</v>
      </c>
      <c r="E777" s="159" t="s">
        <v>1</v>
      </c>
      <c r="F777" s="160" t="s">
        <v>4178</v>
      </c>
      <c r="H777" s="161">
        <v>3.63</v>
      </c>
      <c r="I777" s="162"/>
      <c r="L777" s="158"/>
      <c r="M777" s="163"/>
      <c r="T777" s="164"/>
      <c r="AT777" s="159" t="s">
        <v>160</v>
      </c>
      <c r="AU777" s="159" t="s">
        <v>89</v>
      </c>
      <c r="AV777" s="12" t="s">
        <v>89</v>
      </c>
      <c r="AW777" s="12" t="s">
        <v>31</v>
      </c>
      <c r="AX777" s="12" t="s">
        <v>76</v>
      </c>
      <c r="AY777" s="159" t="s">
        <v>156</v>
      </c>
    </row>
    <row r="778" spans="2:65" s="12" customFormat="1">
      <c r="B778" s="158"/>
      <c r="D778" s="152" t="s">
        <v>160</v>
      </c>
      <c r="E778" s="159" t="s">
        <v>1</v>
      </c>
      <c r="F778" s="160" t="s">
        <v>4179</v>
      </c>
      <c r="H778" s="161">
        <v>9.68</v>
      </c>
      <c r="I778" s="162"/>
      <c r="L778" s="158"/>
      <c r="M778" s="163"/>
      <c r="T778" s="164"/>
      <c r="AT778" s="159" t="s">
        <v>160</v>
      </c>
      <c r="AU778" s="159" t="s">
        <v>89</v>
      </c>
      <c r="AV778" s="12" t="s">
        <v>89</v>
      </c>
      <c r="AW778" s="12" t="s">
        <v>31</v>
      </c>
      <c r="AX778" s="12" t="s">
        <v>76</v>
      </c>
      <c r="AY778" s="159" t="s">
        <v>156</v>
      </c>
    </row>
    <row r="779" spans="2:65" s="11" customFormat="1">
      <c r="B779" s="151"/>
      <c r="D779" s="152" t="s">
        <v>160</v>
      </c>
      <c r="E779" s="153" t="s">
        <v>1</v>
      </c>
      <c r="F779" s="154" t="s">
        <v>3856</v>
      </c>
      <c r="H779" s="153" t="s">
        <v>1</v>
      </c>
      <c r="I779" s="155"/>
      <c r="L779" s="151"/>
      <c r="M779" s="156"/>
      <c r="T779" s="157"/>
      <c r="AT779" s="153" t="s">
        <v>160</v>
      </c>
      <c r="AU779" s="153" t="s">
        <v>89</v>
      </c>
      <c r="AV779" s="11" t="s">
        <v>82</v>
      </c>
      <c r="AW779" s="11" t="s">
        <v>31</v>
      </c>
      <c r="AX779" s="11" t="s">
        <v>76</v>
      </c>
      <c r="AY779" s="153" t="s">
        <v>156</v>
      </c>
    </row>
    <row r="780" spans="2:65" s="12" customFormat="1">
      <c r="B780" s="158"/>
      <c r="D780" s="152" t="s">
        <v>160</v>
      </c>
      <c r="E780" s="159" t="s">
        <v>1</v>
      </c>
      <c r="F780" s="160" t="s">
        <v>4180</v>
      </c>
      <c r="H780" s="161">
        <v>4.84</v>
      </c>
      <c r="I780" s="162"/>
      <c r="L780" s="158"/>
      <c r="M780" s="163"/>
      <c r="T780" s="164"/>
      <c r="AT780" s="159" t="s">
        <v>160</v>
      </c>
      <c r="AU780" s="159" t="s">
        <v>89</v>
      </c>
      <c r="AV780" s="12" t="s">
        <v>89</v>
      </c>
      <c r="AW780" s="12" t="s">
        <v>31</v>
      </c>
      <c r="AX780" s="12" t="s">
        <v>76</v>
      </c>
      <c r="AY780" s="159" t="s">
        <v>156</v>
      </c>
    </row>
    <row r="781" spans="2:65" s="12" customFormat="1">
      <c r="B781" s="158"/>
      <c r="D781" s="152" t="s">
        <v>160</v>
      </c>
      <c r="E781" s="159" t="s">
        <v>1</v>
      </c>
      <c r="F781" s="160" t="s">
        <v>4181</v>
      </c>
      <c r="H781" s="161">
        <v>3.63</v>
      </c>
      <c r="I781" s="162"/>
      <c r="L781" s="158"/>
      <c r="M781" s="163"/>
      <c r="T781" s="164"/>
      <c r="AT781" s="159" t="s">
        <v>160</v>
      </c>
      <c r="AU781" s="159" t="s">
        <v>89</v>
      </c>
      <c r="AV781" s="12" t="s">
        <v>89</v>
      </c>
      <c r="AW781" s="12" t="s">
        <v>31</v>
      </c>
      <c r="AX781" s="12" t="s">
        <v>76</v>
      </c>
      <c r="AY781" s="159" t="s">
        <v>156</v>
      </c>
    </row>
    <row r="782" spans="2:65" s="11" customFormat="1">
      <c r="B782" s="151"/>
      <c r="D782" s="152" t="s">
        <v>160</v>
      </c>
      <c r="E782" s="153" t="s">
        <v>1</v>
      </c>
      <c r="F782" s="154" t="s">
        <v>3865</v>
      </c>
      <c r="H782" s="153" t="s">
        <v>1</v>
      </c>
      <c r="I782" s="155"/>
      <c r="L782" s="151"/>
      <c r="M782" s="156"/>
      <c r="T782" s="157"/>
      <c r="AT782" s="153" t="s">
        <v>160</v>
      </c>
      <c r="AU782" s="153" t="s">
        <v>89</v>
      </c>
      <c r="AV782" s="11" t="s">
        <v>82</v>
      </c>
      <c r="AW782" s="11" t="s">
        <v>31</v>
      </c>
      <c r="AX782" s="11" t="s">
        <v>76</v>
      </c>
      <c r="AY782" s="153" t="s">
        <v>156</v>
      </c>
    </row>
    <row r="783" spans="2:65" s="12" customFormat="1">
      <c r="B783" s="158"/>
      <c r="D783" s="152" t="s">
        <v>160</v>
      </c>
      <c r="E783" s="159" t="s">
        <v>1</v>
      </c>
      <c r="F783" s="160" t="s">
        <v>4182</v>
      </c>
      <c r="H783" s="161">
        <v>1.2350000000000001</v>
      </c>
      <c r="I783" s="162"/>
      <c r="L783" s="158"/>
      <c r="M783" s="163"/>
      <c r="T783" s="164"/>
      <c r="AT783" s="159" t="s">
        <v>160</v>
      </c>
      <c r="AU783" s="159" t="s">
        <v>89</v>
      </c>
      <c r="AV783" s="12" t="s">
        <v>89</v>
      </c>
      <c r="AW783" s="12" t="s">
        <v>31</v>
      </c>
      <c r="AX783" s="12" t="s">
        <v>76</v>
      </c>
      <c r="AY783" s="159" t="s">
        <v>156</v>
      </c>
    </row>
    <row r="784" spans="2:65" s="15" customFormat="1">
      <c r="B784" s="193"/>
      <c r="D784" s="152" t="s">
        <v>160</v>
      </c>
      <c r="E784" s="194" t="s">
        <v>1</v>
      </c>
      <c r="F784" s="195" t="s">
        <v>278</v>
      </c>
      <c r="H784" s="196">
        <v>27.190999999999999</v>
      </c>
      <c r="I784" s="197"/>
      <c r="L784" s="193"/>
      <c r="M784" s="198"/>
      <c r="T784" s="199"/>
      <c r="AT784" s="194" t="s">
        <v>160</v>
      </c>
      <c r="AU784" s="194" t="s">
        <v>89</v>
      </c>
      <c r="AV784" s="15" t="s">
        <v>163</v>
      </c>
      <c r="AW784" s="15" t="s">
        <v>31</v>
      </c>
      <c r="AX784" s="15" t="s">
        <v>76</v>
      </c>
      <c r="AY784" s="194" t="s">
        <v>156</v>
      </c>
    </row>
    <row r="785" spans="2:51" s="11" customFormat="1">
      <c r="B785" s="151"/>
      <c r="D785" s="152" t="s">
        <v>160</v>
      </c>
      <c r="E785" s="153" t="s">
        <v>1</v>
      </c>
      <c r="F785" s="154" t="s">
        <v>4154</v>
      </c>
      <c r="H785" s="153" t="s">
        <v>1</v>
      </c>
      <c r="I785" s="155"/>
      <c r="L785" s="151"/>
      <c r="M785" s="156"/>
      <c r="T785" s="157"/>
      <c r="AT785" s="153" t="s">
        <v>160</v>
      </c>
      <c r="AU785" s="153" t="s">
        <v>89</v>
      </c>
      <c r="AV785" s="11" t="s">
        <v>82</v>
      </c>
      <c r="AW785" s="11" t="s">
        <v>31</v>
      </c>
      <c r="AX785" s="11" t="s">
        <v>76</v>
      </c>
      <c r="AY785" s="153" t="s">
        <v>156</v>
      </c>
    </row>
    <row r="786" spans="2:51" s="11" customFormat="1">
      <c r="B786" s="151"/>
      <c r="D786" s="152" t="s">
        <v>160</v>
      </c>
      <c r="E786" s="153" t="s">
        <v>1</v>
      </c>
      <c r="F786" s="154" t="s">
        <v>4155</v>
      </c>
      <c r="H786" s="153" t="s">
        <v>1</v>
      </c>
      <c r="I786" s="155"/>
      <c r="L786" s="151"/>
      <c r="M786" s="156"/>
      <c r="T786" s="157"/>
      <c r="AT786" s="153" t="s">
        <v>160</v>
      </c>
      <c r="AU786" s="153" t="s">
        <v>89</v>
      </c>
      <c r="AV786" s="11" t="s">
        <v>82</v>
      </c>
      <c r="AW786" s="11" t="s">
        <v>31</v>
      </c>
      <c r="AX786" s="11" t="s">
        <v>76</v>
      </c>
      <c r="AY786" s="153" t="s">
        <v>156</v>
      </c>
    </row>
    <row r="787" spans="2:51" s="12" customFormat="1">
      <c r="B787" s="158"/>
      <c r="D787" s="152" t="s">
        <v>160</v>
      </c>
      <c r="E787" s="159" t="s">
        <v>1</v>
      </c>
      <c r="F787" s="160" t="s">
        <v>4156</v>
      </c>
      <c r="H787" s="161">
        <v>16.055</v>
      </c>
      <c r="I787" s="162"/>
      <c r="L787" s="158"/>
      <c r="M787" s="163"/>
      <c r="T787" s="164"/>
      <c r="AT787" s="159" t="s">
        <v>160</v>
      </c>
      <c r="AU787" s="159" t="s">
        <v>89</v>
      </c>
      <c r="AV787" s="12" t="s">
        <v>89</v>
      </c>
      <c r="AW787" s="12" t="s">
        <v>31</v>
      </c>
      <c r="AX787" s="12" t="s">
        <v>76</v>
      </c>
      <c r="AY787" s="159" t="s">
        <v>156</v>
      </c>
    </row>
    <row r="788" spans="2:51" s="11" customFormat="1">
      <c r="B788" s="151"/>
      <c r="D788" s="152" t="s">
        <v>160</v>
      </c>
      <c r="E788" s="153" t="s">
        <v>1</v>
      </c>
      <c r="F788" s="154" t="s">
        <v>3954</v>
      </c>
      <c r="H788" s="153" t="s">
        <v>1</v>
      </c>
      <c r="I788" s="155"/>
      <c r="L788" s="151"/>
      <c r="M788" s="156"/>
      <c r="T788" s="157"/>
      <c r="AT788" s="153" t="s">
        <v>160</v>
      </c>
      <c r="AU788" s="153" t="s">
        <v>89</v>
      </c>
      <c r="AV788" s="11" t="s">
        <v>82</v>
      </c>
      <c r="AW788" s="11" t="s">
        <v>31</v>
      </c>
      <c r="AX788" s="11" t="s">
        <v>76</v>
      </c>
      <c r="AY788" s="153" t="s">
        <v>156</v>
      </c>
    </row>
    <row r="789" spans="2:51" s="12" customFormat="1">
      <c r="B789" s="158"/>
      <c r="D789" s="152" t="s">
        <v>160</v>
      </c>
      <c r="E789" s="159" t="s">
        <v>1</v>
      </c>
      <c r="F789" s="160" t="s">
        <v>4157</v>
      </c>
      <c r="H789" s="161">
        <v>20.16</v>
      </c>
      <c r="I789" s="162"/>
      <c r="L789" s="158"/>
      <c r="M789" s="163"/>
      <c r="T789" s="164"/>
      <c r="AT789" s="159" t="s">
        <v>160</v>
      </c>
      <c r="AU789" s="159" t="s">
        <v>89</v>
      </c>
      <c r="AV789" s="12" t="s">
        <v>89</v>
      </c>
      <c r="AW789" s="12" t="s">
        <v>31</v>
      </c>
      <c r="AX789" s="12" t="s">
        <v>76</v>
      </c>
      <c r="AY789" s="159" t="s">
        <v>156</v>
      </c>
    </row>
    <row r="790" spans="2:51" s="11" customFormat="1">
      <c r="B790" s="151"/>
      <c r="D790" s="152" t="s">
        <v>160</v>
      </c>
      <c r="E790" s="153" t="s">
        <v>1</v>
      </c>
      <c r="F790" s="154" t="s">
        <v>3838</v>
      </c>
      <c r="H790" s="153" t="s">
        <v>1</v>
      </c>
      <c r="I790" s="155"/>
      <c r="L790" s="151"/>
      <c r="M790" s="156"/>
      <c r="T790" s="157"/>
      <c r="AT790" s="153" t="s">
        <v>160</v>
      </c>
      <c r="AU790" s="153" t="s">
        <v>89</v>
      </c>
      <c r="AV790" s="11" t="s">
        <v>82</v>
      </c>
      <c r="AW790" s="11" t="s">
        <v>31</v>
      </c>
      <c r="AX790" s="11" t="s">
        <v>76</v>
      </c>
      <c r="AY790" s="153" t="s">
        <v>156</v>
      </c>
    </row>
    <row r="791" spans="2:51" s="12" customFormat="1">
      <c r="B791" s="158"/>
      <c r="D791" s="152" t="s">
        <v>160</v>
      </c>
      <c r="E791" s="159" t="s">
        <v>1</v>
      </c>
      <c r="F791" s="160" t="s">
        <v>4158</v>
      </c>
      <c r="H791" s="161">
        <v>2.3199999999999998</v>
      </c>
      <c r="I791" s="162"/>
      <c r="L791" s="158"/>
      <c r="M791" s="163"/>
      <c r="T791" s="164"/>
      <c r="AT791" s="159" t="s">
        <v>160</v>
      </c>
      <c r="AU791" s="159" t="s">
        <v>89</v>
      </c>
      <c r="AV791" s="12" t="s">
        <v>89</v>
      </c>
      <c r="AW791" s="12" t="s">
        <v>31</v>
      </c>
      <c r="AX791" s="12" t="s">
        <v>76</v>
      </c>
      <c r="AY791" s="159" t="s">
        <v>156</v>
      </c>
    </row>
    <row r="792" spans="2:51" s="11" customFormat="1">
      <c r="B792" s="151"/>
      <c r="D792" s="152" t="s">
        <v>160</v>
      </c>
      <c r="E792" s="153" t="s">
        <v>1</v>
      </c>
      <c r="F792" s="154" t="s">
        <v>4003</v>
      </c>
      <c r="H792" s="153" t="s">
        <v>1</v>
      </c>
      <c r="I792" s="155"/>
      <c r="L792" s="151"/>
      <c r="M792" s="156"/>
      <c r="T792" s="157"/>
      <c r="AT792" s="153" t="s">
        <v>160</v>
      </c>
      <c r="AU792" s="153" t="s">
        <v>89</v>
      </c>
      <c r="AV792" s="11" t="s">
        <v>82</v>
      </c>
      <c r="AW792" s="11" t="s">
        <v>31</v>
      </c>
      <c r="AX792" s="11" t="s">
        <v>76</v>
      </c>
      <c r="AY792" s="153" t="s">
        <v>156</v>
      </c>
    </row>
    <row r="793" spans="2:51" s="12" customFormat="1">
      <c r="B793" s="158"/>
      <c r="D793" s="152" t="s">
        <v>160</v>
      </c>
      <c r="E793" s="159" t="s">
        <v>1</v>
      </c>
      <c r="F793" s="160" t="s">
        <v>4159</v>
      </c>
      <c r="H793" s="161">
        <v>2.8730000000000002</v>
      </c>
      <c r="I793" s="162"/>
      <c r="L793" s="158"/>
      <c r="M793" s="163"/>
      <c r="T793" s="164"/>
      <c r="AT793" s="159" t="s">
        <v>160</v>
      </c>
      <c r="AU793" s="159" t="s">
        <v>89</v>
      </c>
      <c r="AV793" s="12" t="s">
        <v>89</v>
      </c>
      <c r="AW793" s="12" t="s">
        <v>31</v>
      </c>
      <c r="AX793" s="12" t="s">
        <v>76</v>
      </c>
      <c r="AY793" s="159" t="s">
        <v>156</v>
      </c>
    </row>
    <row r="794" spans="2:51" s="11" customFormat="1">
      <c r="B794" s="151"/>
      <c r="D794" s="152" t="s">
        <v>160</v>
      </c>
      <c r="E794" s="153" t="s">
        <v>1</v>
      </c>
      <c r="F794" s="154" t="s">
        <v>4160</v>
      </c>
      <c r="H794" s="153" t="s">
        <v>1</v>
      </c>
      <c r="I794" s="155"/>
      <c r="L794" s="151"/>
      <c r="M794" s="156"/>
      <c r="T794" s="157"/>
      <c r="AT794" s="153" t="s">
        <v>160</v>
      </c>
      <c r="AU794" s="153" t="s">
        <v>89</v>
      </c>
      <c r="AV794" s="11" t="s">
        <v>82</v>
      </c>
      <c r="AW794" s="11" t="s">
        <v>31</v>
      </c>
      <c r="AX794" s="11" t="s">
        <v>76</v>
      </c>
      <c r="AY794" s="153" t="s">
        <v>156</v>
      </c>
    </row>
    <row r="795" spans="2:51" s="12" customFormat="1">
      <c r="B795" s="158"/>
      <c r="D795" s="152" t="s">
        <v>160</v>
      </c>
      <c r="E795" s="159" t="s">
        <v>1</v>
      </c>
      <c r="F795" s="160" t="s">
        <v>4161</v>
      </c>
      <c r="H795" s="161">
        <v>1.3979999999999999</v>
      </c>
      <c r="I795" s="162"/>
      <c r="L795" s="158"/>
      <c r="M795" s="163"/>
      <c r="T795" s="164"/>
      <c r="AT795" s="159" t="s">
        <v>160</v>
      </c>
      <c r="AU795" s="159" t="s">
        <v>89</v>
      </c>
      <c r="AV795" s="12" t="s">
        <v>89</v>
      </c>
      <c r="AW795" s="12" t="s">
        <v>31</v>
      </c>
      <c r="AX795" s="12" t="s">
        <v>76</v>
      </c>
      <c r="AY795" s="159" t="s">
        <v>156</v>
      </c>
    </row>
    <row r="796" spans="2:51" s="11" customFormat="1">
      <c r="B796" s="151"/>
      <c r="D796" s="152" t="s">
        <v>160</v>
      </c>
      <c r="E796" s="153" t="s">
        <v>1</v>
      </c>
      <c r="F796" s="154" t="s">
        <v>3933</v>
      </c>
      <c r="H796" s="153" t="s">
        <v>1</v>
      </c>
      <c r="I796" s="155"/>
      <c r="L796" s="151"/>
      <c r="M796" s="156"/>
      <c r="T796" s="157"/>
      <c r="AT796" s="153" t="s">
        <v>160</v>
      </c>
      <c r="AU796" s="153" t="s">
        <v>89</v>
      </c>
      <c r="AV796" s="11" t="s">
        <v>82</v>
      </c>
      <c r="AW796" s="11" t="s">
        <v>31</v>
      </c>
      <c r="AX796" s="11" t="s">
        <v>76</v>
      </c>
      <c r="AY796" s="153" t="s">
        <v>156</v>
      </c>
    </row>
    <row r="797" spans="2:51" s="12" customFormat="1">
      <c r="B797" s="158"/>
      <c r="D797" s="152" t="s">
        <v>160</v>
      </c>
      <c r="E797" s="159" t="s">
        <v>1</v>
      </c>
      <c r="F797" s="160" t="s">
        <v>4183</v>
      </c>
      <c r="H797" s="161">
        <v>5.9429999999999996</v>
      </c>
      <c r="I797" s="162"/>
      <c r="L797" s="158"/>
      <c r="M797" s="163"/>
      <c r="T797" s="164"/>
      <c r="AT797" s="159" t="s">
        <v>160</v>
      </c>
      <c r="AU797" s="159" t="s">
        <v>89</v>
      </c>
      <c r="AV797" s="12" t="s">
        <v>89</v>
      </c>
      <c r="AW797" s="12" t="s">
        <v>31</v>
      </c>
      <c r="AX797" s="12" t="s">
        <v>76</v>
      </c>
      <c r="AY797" s="159" t="s">
        <v>156</v>
      </c>
    </row>
    <row r="798" spans="2:51" s="11" customFormat="1">
      <c r="B798" s="151"/>
      <c r="D798" s="152" t="s">
        <v>160</v>
      </c>
      <c r="E798" s="153" t="s">
        <v>1</v>
      </c>
      <c r="F798" s="154" t="s">
        <v>3852</v>
      </c>
      <c r="H798" s="153" t="s">
        <v>1</v>
      </c>
      <c r="I798" s="155"/>
      <c r="L798" s="151"/>
      <c r="M798" s="156"/>
      <c r="T798" s="157"/>
      <c r="AT798" s="153" t="s">
        <v>160</v>
      </c>
      <c r="AU798" s="153" t="s">
        <v>89</v>
      </c>
      <c r="AV798" s="11" t="s">
        <v>82</v>
      </c>
      <c r="AW798" s="11" t="s">
        <v>31</v>
      </c>
      <c r="AX798" s="11" t="s">
        <v>76</v>
      </c>
      <c r="AY798" s="153" t="s">
        <v>156</v>
      </c>
    </row>
    <row r="799" spans="2:51" s="12" customFormat="1">
      <c r="B799" s="158"/>
      <c r="D799" s="152" t="s">
        <v>160</v>
      </c>
      <c r="E799" s="159" t="s">
        <v>1</v>
      </c>
      <c r="F799" s="160" t="s">
        <v>4163</v>
      </c>
      <c r="H799" s="161">
        <v>1.512</v>
      </c>
      <c r="I799" s="162"/>
      <c r="L799" s="158"/>
      <c r="M799" s="163"/>
      <c r="T799" s="164"/>
      <c r="AT799" s="159" t="s">
        <v>160</v>
      </c>
      <c r="AU799" s="159" t="s">
        <v>89</v>
      </c>
      <c r="AV799" s="12" t="s">
        <v>89</v>
      </c>
      <c r="AW799" s="12" t="s">
        <v>31</v>
      </c>
      <c r="AX799" s="12" t="s">
        <v>76</v>
      </c>
      <c r="AY799" s="159" t="s">
        <v>156</v>
      </c>
    </row>
    <row r="800" spans="2:51" s="11" customFormat="1">
      <c r="B800" s="151"/>
      <c r="D800" s="152" t="s">
        <v>160</v>
      </c>
      <c r="E800" s="153" t="s">
        <v>1</v>
      </c>
      <c r="F800" s="154" t="s">
        <v>3854</v>
      </c>
      <c r="H800" s="153" t="s">
        <v>1</v>
      </c>
      <c r="I800" s="155"/>
      <c r="L800" s="151"/>
      <c r="M800" s="156"/>
      <c r="T800" s="157"/>
      <c r="AT800" s="153" t="s">
        <v>160</v>
      </c>
      <c r="AU800" s="153" t="s">
        <v>89</v>
      </c>
      <c r="AV800" s="11" t="s">
        <v>82</v>
      </c>
      <c r="AW800" s="11" t="s">
        <v>31</v>
      </c>
      <c r="AX800" s="11" t="s">
        <v>76</v>
      </c>
      <c r="AY800" s="153" t="s">
        <v>156</v>
      </c>
    </row>
    <row r="801" spans="2:65" s="12" customFormat="1">
      <c r="B801" s="158"/>
      <c r="D801" s="152" t="s">
        <v>160</v>
      </c>
      <c r="E801" s="159" t="s">
        <v>1</v>
      </c>
      <c r="F801" s="160" t="s">
        <v>4164</v>
      </c>
      <c r="H801" s="161">
        <v>1.2350000000000001</v>
      </c>
      <c r="I801" s="162"/>
      <c r="L801" s="158"/>
      <c r="M801" s="163"/>
      <c r="T801" s="164"/>
      <c r="AT801" s="159" t="s">
        <v>160</v>
      </c>
      <c r="AU801" s="159" t="s">
        <v>89</v>
      </c>
      <c r="AV801" s="12" t="s">
        <v>89</v>
      </c>
      <c r="AW801" s="12" t="s">
        <v>31</v>
      </c>
      <c r="AX801" s="12" t="s">
        <v>76</v>
      </c>
      <c r="AY801" s="159" t="s">
        <v>156</v>
      </c>
    </row>
    <row r="802" spans="2:65" s="11" customFormat="1">
      <c r="B802" s="151"/>
      <c r="D802" s="152" t="s">
        <v>160</v>
      </c>
      <c r="E802" s="153" t="s">
        <v>1</v>
      </c>
      <c r="F802" s="154" t="s">
        <v>3859</v>
      </c>
      <c r="H802" s="153" t="s">
        <v>1</v>
      </c>
      <c r="I802" s="155"/>
      <c r="L802" s="151"/>
      <c r="M802" s="156"/>
      <c r="T802" s="157"/>
      <c r="AT802" s="153" t="s">
        <v>160</v>
      </c>
      <c r="AU802" s="153" t="s">
        <v>89</v>
      </c>
      <c r="AV802" s="11" t="s">
        <v>82</v>
      </c>
      <c r="AW802" s="11" t="s">
        <v>31</v>
      </c>
      <c r="AX802" s="11" t="s">
        <v>76</v>
      </c>
      <c r="AY802" s="153" t="s">
        <v>156</v>
      </c>
    </row>
    <row r="803" spans="2:65" s="12" customFormat="1">
      <c r="B803" s="158"/>
      <c r="D803" s="152" t="s">
        <v>160</v>
      </c>
      <c r="E803" s="159" t="s">
        <v>1</v>
      </c>
      <c r="F803" s="160" t="s">
        <v>4165</v>
      </c>
      <c r="H803" s="161">
        <v>5.34</v>
      </c>
      <c r="I803" s="162"/>
      <c r="L803" s="158"/>
      <c r="M803" s="163"/>
      <c r="T803" s="164"/>
      <c r="AT803" s="159" t="s">
        <v>160</v>
      </c>
      <c r="AU803" s="159" t="s">
        <v>89</v>
      </c>
      <c r="AV803" s="12" t="s">
        <v>89</v>
      </c>
      <c r="AW803" s="12" t="s">
        <v>31</v>
      </c>
      <c r="AX803" s="12" t="s">
        <v>76</v>
      </c>
      <c r="AY803" s="159" t="s">
        <v>156</v>
      </c>
    </row>
    <row r="804" spans="2:65" s="11" customFormat="1">
      <c r="B804" s="151"/>
      <c r="D804" s="152" t="s">
        <v>160</v>
      </c>
      <c r="E804" s="153" t="s">
        <v>1</v>
      </c>
      <c r="F804" s="154" t="s">
        <v>4166</v>
      </c>
      <c r="H804" s="153" t="s">
        <v>1</v>
      </c>
      <c r="I804" s="155"/>
      <c r="L804" s="151"/>
      <c r="M804" s="156"/>
      <c r="T804" s="157"/>
      <c r="AT804" s="153" t="s">
        <v>160</v>
      </c>
      <c r="AU804" s="153" t="s">
        <v>89</v>
      </c>
      <c r="AV804" s="11" t="s">
        <v>82</v>
      </c>
      <c r="AW804" s="11" t="s">
        <v>31</v>
      </c>
      <c r="AX804" s="11" t="s">
        <v>76</v>
      </c>
      <c r="AY804" s="153" t="s">
        <v>156</v>
      </c>
    </row>
    <row r="805" spans="2:65" s="12" customFormat="1">
      <c r="B805" s="158"/>
      <c r="D805" s="152" t="s">
        <v>160</v>
      </c>
      <c r="E805" s="159" t="s">
        <v>1</v>
      </c>
      <c r="F805" s="160" t="s">
        <v>4167</v>
      </c>
      <c r="H805" s="161">
        <v>16.38</v>
      </c>
      <c r="I805" s="162"/>
      <c r="L805" s="158"/>
      <c r="M805" s="163"/>
      <c r="T805" s="164"/>
      <c r="AT805" s="159" t="s">
        <v>160</v>
      </c>
      <c r="AU805" s="159" t="s">
        <v>89</v>
      </c>
      <c r="AV805" s="12" t="s">
        <v>89</v>
      </c>
      <c r="AW805" s="12" t="s">
        <v>31</v>
      </c>
      <c r="AX805" s="12" t="s">
        <v>76</v>
      </c>
      <c r="AY805" s="159" t="s">
        <v>156</v>
      </c>
    </row>
    <row r="806" spans="2:65" s="12" customFormat="1">
      <c r="B806" s="158"/>
      <c r="D806" s="152" t="s">
        <v>160</v>
      </c>
      <c r="E806" s="159" t="s">
        <v>1</v>
      </c>
      <c r="F806" s="160" t="s">
        <v>4168</v>
      </c>
      <c r="H806" s="161">
        <v>4.6399999999999997</v>
      </c>
      <c r="I806" s="162"/>
      <c r="L806" s="158"/>
      <c r="M806" s="163"/>
      <c r="T806" s="164"/>
      <c r="AT806" s="159" t="s">
        <v>160</v>
      </c>
      <c r="AU806" s="159" t="s">
        <v>89</v>
      </c>
      <c r="AV806" s="12" t="s">
        <v>89</v>
      </c>
      <c r="AW806" s="12" t="s">
        <v>31</v>
      </c>
      <c r="AX806" s="12" t="s">
        <v>76</v>
      </c>
      <c r="AY806" s="159" t="s">
        <v>156</v>
      </c>
    </row>
    <row r="807" spans="2:65" s="12" customFormat="1">
      <c r="B807" s="158"/>
      <c r="D807" s="152" t="s">
        <v>160</v>
      </c>
      <c r="E807" s="159" t="s">
        <v>1</v>
      </c>
      <c r="F807" s="160" t="s">
        <v>4169</v>
      </c>
      <c r="H807" s="161">
        <v>14.52</v>
      </c>
      <c r="I807" s="162"/>
      <c r="L807" s="158"/>
      <c r="M807" s="163"/>
      <c r="T807" s="164"/>
      <c r="AT807" s="159" t="s">
        <v>160</v>
      </c>
      <c r="AU807" s="159" t="s">
        <v>89</v>
      </c>
      <c r="AV807" s="12" t="s">
        <v>89</v>
      </c>
      <c r="AW807" s="12" t="s">
        <v>31</v>
      </c>
      <c r="AX807" s="12" t="s">
        <v>76</v>
      </c>
      <c r="AY807" s="159" t="s">
        <v>156</v>
      </c>
    </row>
    <row r="808" spans="2:65" s="12" customFormat="1">
      <c r="B808" s="158"/>
      <c r="D808" s="152" t="s">
        <v>160</v>
      </c>
      <c r="E808" s="159" t="s">
        <v>1</v>
      </c>
      <c r="F808" s="160" t="s">
        <v>4170</v>
      </c>
      <c r="H808" s="161">
        <v>2.4700000000000002</v>
      </c>
      <c r="I808" s="162"/>
      <c r="L808" s="158"/>
      <c r="M808" s="163"/>
      <c r="T808" s="164"/>
      <c r="AT808" s="159" t="s">
        <v>160</v>
      </c>
      <c r="AU808" s="159" t="s">
        <v>89</v>
      </c>
      <c r="AV808" s="12" t="s">
        <v>89</v>
      </c>
      <c r="AW808" s="12" t="s">
        <v>31</v>
      </c>
      <c r="AX808" s="12" t="s">
        <v>76</v>
      </c>
      <c r="AY808" s="159" t="s">
        <v>156</v>
      </c>
    </row>
    <row r="809" spans="2:65" s="15" customFormat="1">
      <c r="B809" s="193"/>
      <c r="D809" s="152" t="s">
        <v>160</v>
      </c>
      <c r="E809" s="194" t="s">
        <v>1</v>
      </c>
      <c r="F809" s="195" t="s">
        <v>278</v>
      </c>
      <c r="H809" s="196">
        <v>94.845999999999989</v>
      </c>
      <c r="I809" s="197"/>
      <c r="L809" s="193"/>
      <c r="M809" s="198"/>
      <c r="T809" s="199"/>
      <c r="AT809" s="194" t="s">
        <v>160</v>
      </c>
      <c r="AU809" s="194" t="s">
        <v>89</v>
      </c>
      <c r="AV809" s="15" t="s">
        <v>163</v>
      </c>
      <c r="AW809" s="15" t="s">
        <v>31</v>
      </c>
      <c r="AX809" s="15" t="s">
        <v>76</v>
      </c>
      <c r="AY809" s="194" t="s">
        <v>156</v>
      </c>
    </row>
    <row r="810" spans="2:65" s="13" customFormat="1">
      <c r="B810" s="165"/>
      <c r="D810" s="152" t="s">
        <v>160</v>
      </c>
      <c r="E810" s="166" t="s">
        <v>4184</v>
      </c>
      <c r="F810" s="167" t="s">
        <v>4123</v>
      </c>
      <c r="H810" s="168">
        <v>122.03699999999998</v>
      </c>
      <c r="I810" s="169"/>
      <c r="L810" s="165"/>
      <c r="M810" s="170"/>
      <c r="T810" s="171"/>
      <c r="AT810" s="166" t="s">
        <v>160</v>
      </c>
      <c r="AU810" s="166" t="s">
        <v>89</v>
      </c>
      <c r="AV810" s="13" t="s">
        <v>155</v>
      </c>
      <c r="AW810" s="13" t="s">
        <v>31</v>
      </c>
      <c r="AX810" s="13" t="s">
        <v>82</v>
      </c>
      <c r="AY810" s="166" t="s">
        <v>156</v>
      </c>
    </row>
    <row r="811" spans="2:65" s="1" customFormat="1" ht="33" customHeight="1">
      <c r="B811" s="136"/>
      <c r="C811" s="137" t="s">
        <v>1442</v>
      </c>
      <c r="D811" s="137" t="s">
        <v>157</v>
      </c>
      <c r="E811" s="138" t="s">
        <v>4185</v>
      </c>
      <c r="F811" s="139" t="s">
        <v>4186</v>
      </c>
      <c r="G811" s="140" t="s">
        <v>178</v>
      </c>
      <c r="H811" s="141">
        <v>1.56</v>
      </c>
      <c r="I811" s="142"/>
      <c r="J811" s="143">
        <v>0</v>
      </c>
      <c r="K811" s="144"/>
      <c r="L811" s="32"/>
      <c r="M811" s="145" t="s">
        <v>1</v>
      </c>
      <c r="N811" s="146" t="s">
        <v>42</v>
      </c>
      <c r="P811" s="147">
        <f>O811*H811</f>
        <v>0</v>
      </c>
      <c r="Q811" s="147">
        <v>0</v>
      </c>
      <c r="R811" s="147">
        <f>Q811*H811</f>
        <v>0</v>
      </c>
      <c r="S811" s="147">
        <v>0</v>
      </c>
      <c r="T811" s="148">
        <f>S811*H811</f>
        <v>0</v>
      </c>
      <c r="AR811" s="149" t="s">
        <v>403</v>
      </c>
      <c r="AT811" s="149" t="s">
        <v>157</v>
      </c>
      <c r="AU811" s="149" t="s">
        <v>89</v>
      </c>
      <c r="AY811" s="17" t="s">
        <v>156</v>
      </c>
      <c r="BE811" s="150">
        <f>IF(N811="základná",J811,0)</f>
        <v>0</v>
      </c>
      <c r="BF811" s="150">
        <f>IF(N811="znížená",J811,0)</f>
        <v>0</v>
      </c>
      <c r="BG811" s="150">
        <f>IF(N811="zákl. prenesená",J811,0)</f>
        <v>0</v>
      </c>
      <c r="BH811" s="150">
        <f>IF(N811="zníž. prenesená",J811,0)</f>
        <v>0</v>
      </c>
      <c r="BI811" s="150">
        <f>IF(N811="nulová",J811,0)</f>
        <v>0</v>
      </c>
      <c r="BJ811" s="17" t="s">
        <v>89</v>
      </c>
      <c r="BK811" s="150">
        <f>ROUND(I811*H811,2)</f>
        <v>0</v>
      </c>
      <c r="BL811" s="17" t="s">
        <v>403</v>
      </c>
      <c r="BM811" s="149" t="s">
        <v>4187</v>
      </c>
    </row>
    <row r="812" spans="2:65" s="11" customFormat="1">
      <c r="B812" s="151"/>
      <c r="D812" s="152" t="s">
        <v>160</v>
      </c>
      <c r="E812" s="153" t="s">
        <v>1</v>
      </c>
      <c r="F812" s="154" t="s">
        <v>4188</v>
      </c>
      <c r="H812" s="153" t="s">
        <v>1</v>
      </c>
      <c r="I812" s="155"/>
      <c r="L812" s="151"/>
      <c r="M812" s="156"/>
      <c r="T812" s="157"/>
      <c r="AT812" s="153" t="s">
        <v>160</v>
      </c>
      <c r="AU812" s="153" t="s">
        <v>89</v>
      </c>
      <c r="AV812" s="11" t="s">
        <v>82</v>
      </c>
      <c r="AW812" s="11" t="s">
        <v>31</v>
      </c>
      <c r="AX812" s="11" t="s">
        <v>76</v>
      </c>
      <c r="AY812" s="153" t="s">
        <v>156</v>
      </c>
    </row>
    <row r="813" spans="2:65" s="11" customFormat="1">
      <c r="B813" s="151"/>
      <c r="D813" s="152" t="s">
        <v>160</v>
      </c>
      <c r="E813" s="153" t="s">
        <v>1</v>
      </c>
      <c r="F813" s="154" t="s">
        <v>4189</v>
      </c>
      <c r="H813" s="153" t="s">
        <v>1</v>
      </c>
      <c r="I813" s="155"/>
      <c r="L813" s="151"/>
      <c r="M813" s="156"/>
      <c r="T813" s="157"/>
      <c r="AT813" s="153" t="s">
        <v>160</v>
      </c>
      <c r="AU813" s="153" t="s">
        <v>89</v>
      </c>
      <c r="AV813" s="11" t="s">
        <v>82</v>
      </c>
      <c r="AW813" s="11" t="s">
        <v>31</v>
      </c>
      <c r="AX813" s="11" t="s">
        <v>76</v>
      </c>
      <c r="AY813" s="153" t="s">
        <v>156</v>
      </c>
    </row>
    <row r="814" spans="2:65" s="11" customFormat="1">
      <c r="B814" s="151"/>
      <c r="D814" s="152" t="s">
        <v>160</v>
      </c>
      <c r="E814" s="153" t="s">
        <v>1</v>
      </c>
      <c r="F814" s="154" t="s">
        <v>4190</v>
      </c>
      <c r="H814" s="153" t="s">
        <v>1</v>
      </c>
      <c r="I814" s="155"/>
      <c r="L814" s="151"/>
      <c r="M814" s="156"/>
      <c r="T814" s="157"/>
      <c r="AT814" s="153" t="s">
        <v>160</v>
      </c>
      <c r="AU814" s="153" t="s">
        <v>89</v>
      </c>
      <c r="AV814" s="11" t="s">
        <v>82</v>
      </c>
      <c r="AW814" s="11" t="s">
        <v>31</v>
      </c>
      <c r="AX814" s="11" t="s">
        <v>76</v>
      </c>
      <c r="AY814" s="153" t="s">
        <v>156</v>
      </c>
    </row>
    <row r="815" spans="2:65" s="11" customFormat="1">
      <c r="B815" s="151"/>
      <c r="D815" s="152" t="s">
        <v>160</v>
      </c>
      <c r="E815" s="153" t="s">
        <v>1</v>
      </c>
      <c r="F815" s="154" t="s">
        <v>4191</v>
      </c>
      <c r="H815" s="153" t="s">
        <v>1</v>
      </c>
      <c r="I815" s="155"/>
      <c r="L815" s="151"/>
      <c r="M815" s="156"/>
      <c r="T815" s="157"/>
      <c r="AT815" s="153" t="s">
        <v>160</v>
      </c>
      <c r="AU815" s="153" t="s">
        <v>89</v>
      </c>
      <c r="AV815" s="11" t="s">
        <v>82</v>
      </c>
      <c r="AW815" s="11" t="s">
        <v>31</v>
      </c>
      <c r="AX815" s="11" t="s">
        <v>76</v>
      </c>
      <c r="AY815" s="153" t="s">
        <v>156</v>
      </c>
    </row>
    <row r="816" spans="2:65" s="11" customFormat="1">
      <c r="B816" s="151"/>
      <c r="D816" s="152" t="s">
        <v>160</v>
      </c>
      <c r="E816" s="153" t="s">
        <v>1</v>
      </c>
      <c r="F816" s="154" t="s">
        <v>4192</v>
      </c>
      <c r="H816" s="153" t="s">
        <v>1</v>
      </c>
      <c r="I816" s="155"/>
      <c r="L816" s="151"/>
      <c r="M816" s="156"/>
      <c r="T816" s="157"/>
      <c r="AT816" s="153" t="s">
        <v>160</v>
      </c>
      <c r="AU816" s="153" t="s">
        <v>89</v>
      </c>
      <c r="AV816" s="11" t="s">
        <v>82</v>
      </c>
      <c r="AW816" s="11" t="s">
        <v>31</v>
      </c>
      <c r="AX816" s="11" t="s">
        <v>76</v>
      </c>
      <c r="AY816" s="153" t="s">
        <v>156</v>
      </c>
    </row>
    <row r="817" spans="2:65" s="12" customFormat="1">
      <c r="B817" s="158"/>
      <c r="D817" s="152" t="s">
        <v>160</v>
      </c>
      <c r="E817" s="159" t="s">
        <v>1</v>
      </c>
      <c r="F817" s="160" t="s">
        <v>4193</v>
      </c>
      <c r="H817" s="161">
        <v>1.56</v>
      </c>
      <c r="I817" s="162"/>
      <c r="L817" s="158"/>
      <c r="M817" s="163"/>
      <c r="T817" s="164"/>
      <c r="AT817" s="159" t="s">
        <v>160</v>
      </c>
      <c r="AU817" s="159" t="s">
        <v>89</v>
      </c>
      <c r="AV817" s="12" t="s">
        <v>89</v>
      </c>
      <c r="AW817" s="12" t="s">
        <v>31</v>
      </c>
      <c r="AX817" s="12" t="s">
        <v>76</v>
      </c>
      <c r="AY817" s="159" t="s">
        <v>156</v>
      </c>
    </row>
    <row r="818" spans="2:65" s="13" customFormat="1">
      <c r="B818" s="165"/>
      <c r="D818" s="152" t="s">
        <v>160</v>
      </c>
      <c r="E818" s="166" t="s">
        <v>1</v>
      </c>
      <c r="F818" s="167" t="s">
        <v>161</v>
      </c>
      <c r="H818" s="168">
        <v>1.56</v>
      </c>
      <c r="I818" s="169"/>
      <c r="L818" s="165"/>
      <c r="M818" s="170"/>
      <c r="T818" s="171"/>
      <c r="AT818" s="166" t="s">
        <v>160</v>
      </c>
      <c r="AU818" s="166" t="s">
        <v>89</v>
      </c>
      <c r="AV818" s="13" t="s">
        <v>155</v>
      </c>
      <c r="AW818" s="13" t="s">
        <v>31</v>
      </c>
      <c r="AX818" s="13" t="s">
        <v>82</v>
      </c>
      <c r="AY818" s="166" t="s">
        <v>156</v>
      </c>
    </row>
    <row r="819" spans="2:65" s="1" customFormat="1" ht="24.2" customHeight="1">
      <c r="B819" s="136"/>
      <c r="C819" s="137" t="s">
        <v>1434</v>
      </c>
      <c r="D819" s="137" t="s">
        <v>157</v>
      </c>
      <c r="E819" s="138" t="s">
        <v>4194</v>
      </c>
      <c r="F819" s="139" t="s">
        <v>4195</v>
      </c>
      <c r="G819" s="140" t="s">
        <v>178</v>
      </c>
      <c r="H819" s="141">
        <v>1.56</v>
      </c>
      <c r="I819" s="142"/>
      <c r="J819" s="143">
        <v>0</v>
      </c>
      <c r="K819" s="144"/>
      <c r="L819" s="32"/>
      <c r="M819" s="145" t="s">
        <v>1</v>
      </c>
      <c r="N819" s="146" t="s">
        <v>42</v>
      </c>
      <c r="P819" s="147">
        <f>O819*H819</f>
        <v>0</v>
      </c>
      <c r="Q819" s="147">
        <v>8.0000000000000007E-5</v>
      </c>
      <c r="R819" s="147">
        <f>Q819*H819</f>
        <v>1.2480000000000002E-4</v>
      </c>
      <c r="S819" s="147">
        <v>0</v>
      </c>
      <c r="T819" s="148">
        <f>S819*H819</f>
        <v>0</v>
      </c>
      <c r="AR819" s="149" t="s">
        <v>403</v>
      </c>
      <c r="AT819" s="149" t="s">
        <v>157</v>
      </c>
      <c r="AU819" s="149" t="s">
        <v>89</v>
      </c>
      <c r="AY819" s="17" t="s">
        <v>156</v>
      </c>
      <c r="BE819" s="150">
        <f>IF(N819="základná",J819,0)</f>
        <v>0</v>
      </c>
      <c r="BF819" s="150">
        <f>IF(N819="znížená",J819,0)</f>
        <v>0</v>
      </c>
      <c r="BG819" s="150">
        <f>IF(N819="zákl. prenesená",J819,0)</f>
        <v>0</v>
      </c>
      <c r="BH819" s="150">
        <f>IF(N819="zníž. prenesená",J819,0)</f>
        <v>0</v>
      </c>
      <c r="BI819" s="150">
        <f>IF(N819="nulová",J819,0)</f>
        <v>0</v>
      </c>
      <c r="BJ819" s="17" t="s">
        <v>89</v>
      </c>
      <c r="BK819" s="150">
        <f>ROUND(I819*H819,2)</f>
        <v>0</v>
      </c>
      <c r="BL819" s="17" t="s">
        <v>403</v>
      </c>
      <c r="BM819" s="149" t="s">
        <v>4196</v>
      </c>
    </row>
    <row r="820" spans="2:65" s="11" customFormat="1">
      <c r="B820" s="151"/>
      <c r="D820" s="152" t="s">
        <v>160</v>
      </c>
      <c r="E820" s="153" t="s">
        <v>1</v>
      </c>
      <c r="F820" s="154" t="s">
        <v>4188</v>
      </c>
      <c r="H820" s="153" t="s">
        <v>1</v>
      </c>
      <c r="I820" s="155"/>
      <c r="L820" s="151"/>
      <c r="M820" s="156"/>
      <c r="T820" s="157"/>
      <c r="AT820" s="153" t="s">
        <v>160</v>
      </c>
      <c r="AU820" s="153" t="s">
        <v>89</v>
      </c>
      <c r="AV820" s="11" t="s">
        <v>82</v>
      </c>
      <c r="AW820" s="11" t="s">
        <v>31</v>
      </c>
      <c r="AX820" s="11" t="s">
        <v>76</v>
      </c>
      <c r="AY820" s="153" t="s">
        <v>156</v>
      </c>
    </row>
    <row r="821" spans="2:65" s="11" customFormat="1">
      <c r="B821" s="151"/>
      <c r="D821" s="152" t="s">
        <v>160</v>
      </c>
      <c r="E821" s="153" t="s">
        <v>1</v>
      </c>
      <c r="F821" s="154" t="s">
        <v>4189</v>
      </c>
      <c r="H821" s="153" t="s">
        <v>1</v>
      </c>
      <c r="I821" s="155"/>
      <c r="L821" s="151"/>
      <c r="M821" s="156"/>
      <c r="T821" s="157"/>
      <c r="AT821" s="153" t="s">
        <v>160</v>
      </c>
      <c r="AU821" s="153" t="s">
        <v>89</v>
      </c>
      <c r="AV821" s="11" t="s">
        <v>82</v>
      </c>
      <c r="AW821" s="11" t="s">
        <v>31</v>
      </c>
      <c r="AX821" s="11" t="s">
        <v>76</v>
      </c>
      <c r="AY821" s="153" t="s">
        <v>156</v>
      </c>
    </row>
    <row r="822" spans="2:65" s="11" customFormat="1">
      <c r="B822" s="151"/>
      <c r="D822" s="152" t="s">
        <v>160</v>
      </c>
      <c r="E822" s="153" t="s">
        <v>1</v>
      </c>
      <c r="F822" s="154" t="s">
        <v>4190</v>
      </c>
      <c r="H822" s="153" t="s">
        <v>1</v>
      </c>
      <c r="I822" s="155"/>
      <c r="L822" s="151"/>
      <c r="M822" s="156"/>
      <c r="T822" s="157"/>
      <c r="AT822" s="153" t="s">
        <v>160</v>
      </c>
      <c r="AU822" s="153" t="s">
        <v>89</v>
      </c>
      <c r="AV822" s="11" t="s">
        <v>82</v>
      </c>
      <c r="AW822" s="11" t="s">
        <v>31</v>
      </c>
      <c r="AX822" s="11" t="s">
        <v>76</v>
      </c>
      <c r="AY822" s="153" t="s">
        <v>156</v>
      </c>
    </row>
    <row r="823" spans="2:65" s="11" customFormat="1">
      <c r="B823" s="151"/>
      <c r="D823" s="152" t="s">
        <v>160</v>
      </c>
      <c r="E823" s="153" t="s">
        <v>1</v>
      </c>
      <c r="F823" s="154" t="s">
        <v>4191</v>
      </c>
      <c r="H823" s="153" t="s">
        <v>1</v>
      </c>
      <c r="I823" s="155"/>
      <c r="L823" s="151"/>
      <c r="M823" s="156"/>
      <c r="T823" s="157"/>
      <c r="AT823" s="153" t="s">
        <v>160</v>
      </c>
      <c r="AU823" s="153" t="s">
        <v>89</v>
      </c>
      <c r="AV823" s="11" t="s">
        <v>82</v>
      </c>
      <c r="AW823" s="11" t="s">
        <v>31</v>
      </c>
      <c r="AX823" s="11" t="s">
        <v>76</v>
      </c>
      <c r="AY823" s="153" t="s">
        <v>156</v>
      </c>
    </row>
    <row r="824" spans="2:65" s="11" customFormat="1">
      <c r="B824" s="151"/>
      <c r="D824" s="152" t="s">
        <v>160</v>
      </c>
      <c r="E824" s="153" t="s">
        <v>1</v>
      </c>
      <c r="F824" s="154" t="s">
        <v>4192</v>
      </c>
      <c r="H824" s="153" t="s">
        <v>1</v>
      </c>
      <c r="I824" s="155"/>
      <c r="L824" s="151"/>
      <c r="M824" s="156"/>
      <c r="T824" s="157"/>
      <c r="AT824" s="153" t="s">
        <v>160</v>
      </c>
      <c r="AU824" s="153" t="s">
        <v>89</v>
      </c>
      <c r="AV824" s="11" t="s">
        <v>82</v>
      </c>
      <c r="AW824" s="11" t="s">
        <v>31</v>
      </c>
      <c r="AX824" s="11" t="s">
        <v>76</v>
      </c>
      <c r="AY824" s="153" t="s">
        <v>156</v>
      </c>
    </row>
    <row r="825" spans="2:65" s="12" customFormat="1">
      <c r="B825" s="158"/>
      <c r="D825" s="152" t="s">
        <v>160</v>
      </c>
      <c r="E825" s="159" t="s">
        <v>1</v>
      </c>
      <c r="F825" s="160" t="s">
        <v>4193</v>
      </c>
      <c r="H825" s="161">
        <v>1.56</v>
      </c>
      <c r="I825" s="162"/>
      <c r="L825" s="158"/>
      <c r="M825" s="163"/>
      <c r="T825" s="164"/>
      <c r="AT825" s="159" t="s">
        <v>160</v>
      </c>
      <c r="AU825" s="159" t="s">
        <v>89</v>
      </c>
      <c r="AV825" s="12" t="s">
        <v>89</v>
      </c>
      <c r="AW825" s="12" t="s">
        <v>31</v>
      </c>
      <c r="AX825" s="12" t="s">
        <v>76</v>
      </c>
      <c r="AY825" s="159" t="s">
        <v>156</v>
      </c>
    </row>
    <row r="826" spans="2:65" s="13" customFormat="1">
      <c r="B826" s="165"/>
      <c r="D826" s="152" t="s">
        <v>160</v>
      </c>
      <c r="E826" s="166" t="s">
        <v>1</v>
      </c>
      <c r="F826" s="167" t="s">
        <v>161</v>
      </c>
      <c r="H826" s="168">
        <v>1.56</v>
      </c>
      <c r="I826" s="169"/>
      <c r="L826" s="165"/>
      <c r="M826" s="170"/>
      <c r="T826" s="171"/>
      <c r="AT826" s="166" t="s">
        <v>160</v>
      </c>
      <c r="AU826" s="166" t="s">
        <v>89</v>
      </c>
      <c r="AV826" s="13" t="s">
        <v>155</v>
      </c>
      <c r="AW826" s="13" t="s">
        <v>31</v>
      </c>
      <c r="AX826" s="13" t="s">
        <v>82</v>
      </c>
      <c r="AY826" s="166" t="s">
        <v>156</v>
      </c>
    </row>
    <row r="827" spans="2:65" s="1" customFormat="1" ht="24.2" customHeight="1">
      <c r="B827" s="136"/>
      <c r="C827" s="137" t="s">
        <v>1449</v>
      </c>
      <c r="D827" s="137" t="s">
        <v>157</v>
      </c>
      <c r="E827" s="138" t="s">
        <v>4197</v>
      </c>
      <c r="F827" s="139" t="s">
        <v>4198</v>
      </c>
      <c r="G827" s="140" t="s">
        <v>178</v>
      </c>
      <c r="H827" s="141">
        <v>1.56</v>
      </c>
      <c r="I827" s="142"/>
      <c r="J827" s="143">
        <v>0</v>
      </c>
      <c r="K827" s="144"/>
      <c r="L827" s="32"/>
      <c r="M827" s="145" t="s">
        <v>1</v>
      </c>
      <c r="N827" s="146" t="s">
        <v>42</v>
      </c>
      <c r="P827" s="147">
        <f>O827*H827</f>
        <v>0</v>
      </c>
      <c r="Q827" s="147">
        <v>2.6866999999999999E-4</v>
      </c>
      <c r="R827" s="147">
        <f>Q827*H827</f>
        <v>4.1912519999999997E-4</v>
      </c>
      <c r="S827" s="147">
        <v>0</v>
      </c>
      <c r="T827" s="148">
        <f>S827*H827</f>
        <v>0</v>
      </c>
      <c r="AR827" s="149" t="s">
        <v>403</v>
      </c>
      <c r="AT827" s="149" t="s">
        <v>157</v>
      </c>
      <c r="AU827" s="149" t="s">
        <v>89</v>
      </c>
      <c r="AY827" s="17" t="s">
        <v>156</v>
      </c>
      <c r="BE827" s="150">
        <f>IF(N827="základná",J827,0)</f>
        <v>0</v>
      </c>
      <c r="BF827" s="150">
        <f>IF(N827="znížená",J827,0)</f>
        <v>0</v>
      </c>
      <c r="BG827" s="150">
        <f>IF(N827="zákl. prenesená",J827,0)</f>
        <v>0</v>
      </c>
      <c r="BH827" s="150">
        <f>IF(N827="zníž. prenesená",J827,0)</f>
        <v>0</v>
      </c>
      <c r="BI827" s="150">
        <f>IF(N827="nulová",J827,0)</f>
        <v>0</v>
      </c>
      <c r="BJ827" s="17" t="s">
        <v>89</v>
      </c>
      <c r="BK827" s="150">
        <f>ROUND(I827*H827,2)</f>
        <v>0</v>
      </c>
      <c r="BL827" s="17" t="s">
        <v>403</v>
      </c>
      <c r="BM827" s="149" t="s">
        <v>4199</v>
      </c>
    </row>
    <row r="828" spans="2:65" s="11" customFormat="1">
      <c r="B828" s="151"/>
      <c r="D828" s="152" t="s">
        <v>160</v>
      </c>
      <c r="E828" s="153" t="s">
        <v>1</v>
      </c>
      <c r="F828" s="154" t="s">
        <v>4188</v>
      </c>
      <c r="H828" s="153" t="s">
        <v>1</v>
      </c>
      <c r="I828" s="155"/>
      <c r="L828" s="151"/>
      <c r="M828" s="156"/>
      <c r="T828" s="157"/>
      <c r="AT828" s="153" t="s">
        <v>160</v>
      </c>
      <c r="AU828" s="153" t="s">
        <v>89</v>
      </c>
      <c r="AV828" s="11" t="s">
        <v>82</v>
      </c>
      <c r="AW828" s="11" t="s">
        <v>31</v>
      </c>
      <c r="AX828" s="11" t="s">
        <v>76</v>
      </c>
      <c r="AY828" s="153" t="s">
        <v>156</v>
      </c>
    </row>
    <row r="829" spans="2:65" s="11" customFormat="1">
      <c r="B829" s="151"/>
      <c r="D829" s="152" t="s">
        <v>160</v>
      </c>
      <c r="E829" s="153" t="s">
        <v>1</v>
      </c>
      <c r="F829" s="154" t="s">
        <v>4189</v>
      </c>
      <c r="H829" s="153" t="s">
        <v>1</v>
      </c>
      <c r="I829" s="155"/>
      <c r="L829" s="151"/>
      <c r="M829" s="156"/>
      <c r="T829" s="157"/>
      <c r="AT829" s="153" t="s">
        <v>160</v>
      </c>
      <c r="AU829" s="153" t="s">
        <v>89</v>
      </c>
      <c r="AV829" s="11" t="s">
        <v>82</v>
      </c>
      <c r="AW829" s="11" t="s">
        <v>31</v>
      </c>
      <c r="AX829" s="11" t="s">
        <v>76</v>
      </c>
      <c r="AY829" s="153" t="s">
        <v>156</v>
      </c>
    </row>
    <row r="830" spans="2:65" s="11" customFormat="1">
      <c r="B830" s="151"/>
      <c r="D830" s="152" t="s">
        <v>160</v>
      </c>
      <c r="E830" s="153" t="s">
        <v>1</v>
      </c>
      <c r="F830" s="154" t="s">
        <v>4190</v>
      </c>
      <c r="H830" s="153" t="s">
        <v>1</v>
      </c>
      <c r="I830" s="155"/>
      <c r="L830" s="151"/>
      <c r="M830" s="156"/>
      <c r="T830" s="157"/>
      <c r="AT830" s="153" t="s">
        <v>160</v>
      </c>
      <c r="AU830" s="153" t="s">
        <v>89</v>
      </c>
      <c r="AV830" s="11" t="s">
        <v>82</v>
      </c>
      <c r="AW830" s="11" t="s">
        <v>31</v>
      </c>
      <c r="AX830" s="11" t="s">
        <v>76</v>
      </c>
      <c r="AY830" s="153" t="s">
        <v>156</v>
      </c>
    </row>
    <row r="831" spans="2:65" s="11" customFormat="1">
      <c r="B831" s="151"/>
      <c r="D831" s="152" t="s">
        <v>160</v>
      </c>
      <c r="E831" s="153" t="s">
        <v>1</v>
      </c>
      <c r="F831" s="154" t="s">
        <v>4191</v>
      </c>
      <c r="H831" s="153" t="s">
        <v>1</v>
      </c>
      <c r="I831" s="155"/>
      <c r="L831" s="151"/>
      <c r="M831" s="156"/>
      <c r="T831" s="157"/>
      <c r="AT831" s="153" t="s">
        <v>160</v>
      </c>
      <c r="AU831" s="153" t="s">
        <v>89</v>
      </c>
      <c r="AV831" s="11" t="s">
        <v>82</v>
      </c>
      <c r="AW831" s="11" t="s">
        <v>31</v>
      </c>
      <c r="AX831" s="11" t="s">
        <v>76</v>
      </c>
      <c r="AY831" s="153" t="s">
        <v>156</v>
      </c>
    </row>
    <row r="832" spans="2:65" s="11" customFormat="1">
      <c r="B832" s="151"/>
      <c r="D832" s="152" t="s">
        <v>160</v>
      </c>
      <c r="E832" s="153" t="s">
        <v>1</v>
      </c>
      <c r="F832" s="154" t="s">
        <v>4192</v>
      </c>
      <c r="H832" s="153" t="s">
        <v>1</v>
      </c>
      <c r="I832" s="155"/>
      <c r="L832" s="151"/>
      <c r="M832" s="156"/>
      <c r="T832" s="157"/>
      <c r="AT832" s="153" t="s">
        <v>160</v>
      </c>
      <c r="AU832" s="153" t="s">
        <v>89</v>
      </c>
      <c r="AV832" s="11" t="s">
        <v>82</v>
      </c>
      <c r="AW832" s="11" t="s">
        <v>31</v>
      </c>
      <c r="AX832" s="11" t="s">
        <v>76</v>
      </c>
      <c r="AY832" s="153" t="s">
        <v>156</v>
      </c>
    </row>
    <row r="833" spans="2:65" s="12" customFormat="1">
      <c r="B833" s="158"/>
      <c r="D833" s="152" t="s">
        <v>160</v>
      </c>
      <c r="E833" s="159" t="s">
        <v>1</v>
      </c>
      <c r="F833" s="160" t="s">
        <v>4193</v>
      </c>
      <c r="H833" s="161">
        <v>1.56</v>
      </c>
      <c r="I833" s="162"/>
      <c r="L833" s="158"/>
      <c r="M833" s="163"/>
      <c r="T833" s="164"/>
      <c r="AT833" s="159" t="s">
        <v>160</v>
      </c>
      <c r="AU833" s="159" t="s">
        <v>89</v>
      </c>
      <c r="AV833" s="12" t="s">
        <v>89</v>
      </c>
      <c r="AW833" s="12" t="s">
        <v>31</v>
      </c>
      <c r="AX833" s="12" t="s">
        <v>76</v>
      </c>
      <c r="AY833" s="159" t="s">
        <v>156</v>
      </c>
    </row>
    <row r="834" spans="2:65" s="13" customFormat="1">
      <c r="B834" s="165"/>
      <c r="D834" s="152" t="s">
        <v>160</v>
      </c>
      <c r="E834" s="166" t="s">
        <v>1</v>
      </c>
      <c r="F834" s="167" t="s">
        <v>161</v>
      </c>
      <c r="H834" s="168">
        <v>1.56</v>
      </c>
      <c r="I834" s="169"/>
      <c r="L834" s="165"/>
      <c r="M834" s="170"/>
      <c r="T834" s="171"/>
      <c r="AT834" s="166" t="s">
        <v>160</v>
      </c>
      <c r="AU834" s="166" t="s">
        <v>89</v>
      </c>
      <c r="AV834" s="13" t="s">
        <v>155</v>
      </c>
      <c r="AW834" s="13" t="s">
        <v>31</v>
      </c>
      <c r="AX834" s="13" t="s">
        <v>82</v>
      </c>
      <c r="AY834" s="166" t="s">
        <v>156</v>
      </c>
    </row>
    <row r="835" spans="2:65" s="1" customFormat="1" ht="16.5" customHeight="1">
      <c r="B835" s="136"/>
      <c r="C835" s="137" t="s">
        <v>1454</v>
      </c>
      <c r="D835" s="137" t="s">
        <v>157</v>
      </c>
      <c r="E835" s="138" t="s">
        <v>164</v>
      </c>
      <c r="F835" s="139" t="s">
        <v>4200</v>
      </c>
      <c r="G835" s="140" t="s">
        <v>165</v>
      </c>
      <c r="H835" s="141">
        <v>3</v>
      </c>
      <c r="I835" s="142"/>
      <c r="J835" s="143">
        <v>0</v>
      </c>
      <c r="K835" s="144"/>
      <c r="L835" s="32"/>
      <c r="M835" s="145" t="s">
        <v>1</v>
      </c>
      <c r="N835" s="146" t="s">
        <v>42</v>
      </c>
      <c r="P835" s="147">
        <f>O835*H835</f>
        <v>0</v>
      </c>
      <c r="Q835" s="147">
        <v>0</v>
      </c>
      <c r="R835" s="147">
        <f>Q835*H835</f>
        <v>0</v>
      </c>
      <c r="S835" s="147">
        <v>0</v>
      </c>
      <c r="T835" s="148">
        <f>S835*H835</f>
        <v>0</v>
      </c>
      <c r="AR835" s="149" t="s">
        <v>988</v>
      </c>
      <c r="AT835" s="149" t="s">
        <v>157</v>
      </c>
      <c r="AU835" s="149" t="s">
        <v>89</v>
      </c>
      <c r="AY835" s="17" t="s">
        <v>156</v>
      </c>
      <c r="BE835" s="150">
        <f>IF(N835="základná",J835,0)</f>
        <v>0</v>
      </c>
      <c r="BF835" s="150">
        <f>IF(N835="znížená",J835,0)</f>
        <v>0</v>
      </c>
      <c r="BG835" s="150">
        <f>IF(N835="zákl. prenesená",J835,0)</f>
        <v>0</v>
      </c>
      <c r="BH835" s="150">
        <f>IF(N835="zníž. prenesená",J835,0)</f>
        <v>0</v>
      </c>
      <c r="BI835" s="150">
        <f>IF(N835="nulová",J835,0)</f>
        <v>0</v>
      </c>
      <c r="BJ835" s="17" t="s">
        <v>89</v>
      </c>
      <c r="BK835" s="150">
        <f>ROUND(I835*H835,2)</f>
        <v>0</v>
      </c>
      <c r="BL835" s="17" t="s">
        <v>988</v>
      </c>
      <c r="BM835" s="149" t="s">
        <v>4201</v>
      </c>
    </row>
    <row r="836" spans="2:65" s="11" customFormat="1">
      <c r="B836" s="151"/>
      <c r="D836" s="152" t="s">
        <v>160</v>
      </c>
      <c r="E836" s="153" t="s">
        <v>1</v>
      </c>
      <c r="F836" s="154" t="s">
        <v>4188</v>
      </c>
      <c r="H836" s="153" t="s">
        <v>1</v>
      </c>
      <c r="I836" s="155"/>
      <c r="L836" s="151"/>
      <c r="M836" s="156"/>
      <c r="T836" s="157"/>
      <c r="AT836" s="153" t="s">
        <v>160</v>
      </c>
      <c r="AU836" s="153" t="s">
        <v>89</v>
      </c>
      <c r="AV836" s="11" t="s">
        <v>82</v>
      </c>
      <c r="AW836" s="11" t="s">
        <v>31</v>
      </c>
      <c r="AX836" s="11" t="s">
        <v>76</v>
      </c>
      <c r="AY836" s="153" t="s">
        <v>156</v>
      </c>
    </row>
    <row r="837" spans="2:65" s="11" customFormat="1">
      <c r="B837" s="151"/>
      <c r="D837" s="152" t="s">
        <v>160</v>
      </c>
      <c r="E837" s="153" t="s">
        <v>1</v>
      </c>
      <c r="F837" s="154" t="s">
        <v>4189</v>
      </c>
      <c r="H837" s="153" t="s">
        <v>1</v>
      </c>
      <c r="I837" s="155"/>
      <c r="L837" s="151"/>
      <c r="M837" s="156"/>
      <c r="T837" s="157"/>
      <c r="AT837" s="153" t="s">
        <v>160</v>
      </c>
      <c r="AU837" s="153" t="s">
        <v>89</v>
      </c>
      <c r="AV837" s="11" t="s">
        <v>82</v>
      </c>
      <c r="AW837" s="11" t="s">
        <v>31</v>
      </c>
      <c r="AX837" s="11" t="s">
        <v>76</v>
      </c>
      <c r="AY837" s="153" t="s">
        <v>156</v>
      </c>
    </row>
    <row r="838" spans="2:65" s="11" customFormat="1">
      <c r="B838" s="151"/>
      <c r="D838" s="152" t="s">
        <v>160</v>
      </c>
      <c r="E838" s="153" t="s">
        <v>1</v>
      </c>
      <c r="F838" s="154" t="s">
        <v>4190</v>
      </c>
      <c r="H838" s="153" t="s">
        <v>1</v>
      </c>
      <c r="I838" s="155"/>
      <c r="L838" s="151"/>
      <c r="M838" s="156"/>
      <c r="T838" s="157"/>
      <c r="AT838" s="153" t="s">
        <v>160</v>
      </c>
      <c r="AU838" s="153" t="s">
        <v>89</v>
      </c>
      <c r="AV838" s="11" t="s">
        <v>82</v>
      </c>
      <c r="AW838" s="11" t="s">
        <v>31</v>
      </c>
      <c r="AX838" s="11" t="s">
        <v>76</v>
      </c>
      <c r="AY838" s="153" t="s">
        <v>156</v>
      </c>
    </row>
    <row r="839" spans="2:65" s="11" customFormat="1">
      <c r="B839" s="151"/>
      <c r="D839" s="152" t="s">
        <v>160</v>
      </c>
      <c r="E839" s="153" t="s">
        <v>1</v>
      </c>
      <c r="F839" s="154" t="s">
        <v>4191</v>
      </c>
      <c r="H839" s="153" t="s">
        <v>1</v>
      </c>
      <c r="I839" s="155"/>
      <c r="L839" s="151"/>
      <c r="M839" s="156"/>
      <c r="T839" s="157"/>
      <c r="AT839" s="153" t="s">
        <v>160</v>
      </c>
      <c r="AU839" s="153" t="s">
        <v>89</v>
      </c>
      <c r="AV839" s="11" t="s">
        <v>82</v>
      </c>
      <c r="AW839" s="11" t="s">
        <v>31</v>
      </c>
      <c r="AX839" s="11" t="s">
        <v>76</v>
      </c>
      <c r="AY839" s="153" t="s">
        <v>156</v>
      </c>
    </row>
    <row r="840" spans="2:65" s="11" customFormat="1">
      <c r="B840" s="151"/>
      <c r="D840" s="152" t="s">
        <v>160</v>
      </c>
      <c r="E840" s="153" t="s">
        <v>1</v>
      </c>
      <c r="F840" s="154" t="s">
        <v>4192</v>
      </c>
      <c r="H840" s="153" t="s">
        <v>1</v>
      </c>
      <c r="I840" s="155"/>
      <c r="L840" s="151"/>
      <c r="M840" s="156"/>
      <c r="T840" s="157"/>
      <c r="AT840" s="153" t="s">
        <v>160</v>
      </c>
      <c r="AU840" s="153" t="s">
        <v>89</v>
      </c>
      <c r="AV840" s="11" t="s">
        <v>82</v>
      </c>
      <c r="AW840" s="11" t="s">
        <v>31</v>
      </c>
      <c r="AX840" s="11" t="s">
        <v>76</v>
      </c>
      <c r="AY840" s="153" t="s">
        <v>156</v>
      </c>
    </row>
    <row r="841" spans="2:65" s="12" customFormat="1">
      <c r="B841" s="158"/>
      <c r="D841" s="152" t="s">
        <v>160</v>
      </c>
      <c r="E841" s="159" t="s">
        <v>1</v>
      </c>
      <c r="F841" s="160" t="s">
        <v>163</v>
      </c>
      <c r="H841" s="161">
        <v>3</v>
      </c>
      <c r="I841" s="162"/>
      <c r="L841" s="158"/>
      <c r="M841" s="163"/>
      <c r="T841" s="164"/>
      <c r="AT841" s="159" t="s">
        <v>160</v>
      </c>
      <c r="AU841" s="159" t="s">
        <v>89</v>
      </c>
      <c r="AV841" s="12" t="s">
        <v>89</v>
      </c>
      <c r="AW841" s="12" t="s">
        <v>31</v>
      </c>
      <c r="AX841" s="12" t="s">
        <v>76</v>
      </c>
      <c r="AY841" s="159" t="s">
        <v>156</v>
      </c>
    </row>
    <row r="842" spans="2:65" s="13" customFormat="1">
      <c r="B842" s="165"/>
      <c r="D842" s="152" t="s">
        <v>160</v>
      </c>
      <c r="E842" s="166" t="s">
        <v>1</v>
      </c>
      <c r="F842" s="167" t="s">
        <v>161</v>
      </c>
      <c r="H842" s="168">
        <v>3</v>
      </c>
      <c r="I842" s="169"/>
      <c r="L842" s="165"/>
      <c r="M842" s="172"/>
      <c r="N842" s="173"/>
      <c r="O842" s="173"/>
      <c r="P842" s="173"/>
      <c r="Q842" s="173"/>
      <c r="R842" s="173"/>
      <c r="S842" s="173"/>
      <c r="T842" s="174"/>
      <c r="AT842" s="166" t="s">
        <v>160</v>
      </c>
      <c r="AU842" s="166" t="s">
        <v>89</v>
      </c>
      <c r="AV842" s="13" t="s">
        <v>155</v>
      </c>
      <c r="AW842" s="13" t="s">
        <v>31</v>
      </c>
      <c r="AX842" s="13" t="s">
        <v>82</v>
      </c>
      <c r="AY842" s="166" t="s">
        <v>156</v>
      </c>
    </row>
    <row r="843" spans="2:65" s="1" customFormat="1" ht="6.95" customHeight="1">
      <c r="B843" s="47"/>
      <c r="C843" s="48"/>
      <c r="D843" s="48"/>
      <c r="E843" s="48"/>
      <c r="F843" s="48"/>
      <c r="G843" s="48"/>
      <c r="H843" s="48"/>
      <c r="I843" s="48"/>
      <c r="J843" s="48"/>
      <c r="K843" s="48"/>
      <c r="L843" s="32"/>
    </row>
  </sheetData>
  <autoFilter ref="C134:K842"/>
  <mergeCells count="12">
    <mergeCell ref="E127:H127"/>
    <mergeCell ref="L2:V2"/>
    <mergeCell ref="E85:H85"/>
    <mergeCell ref="E87:H87"/>
    <mergeCell ref="E89:H89"/>
    <mergeCell ref="E123:H123"/>
    <mergeCell ref="E125:H12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2:BM622"/>
  <sheetViews>
    <sheetView showGridLines="0" topLeftCell="A102" workbookViewId="0">
      <selection activeCell="J604" sqref="J60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38" t="s">
        <v>5</v>
      </c>
      <c r="M2" s="239"/>
      <c r="N2" s="239"/>
      <c r="O2" s="239"/>
      <c r="P2" s="239"/>
      <c r="Q2" s="239"/>
      <c r="R2" s="239"/>
      <c r="S2" s="239"/>
      <c r="T2" s="239"/>
      <c r="U2" s="239"/>
      <c r="V2" s="239"/>
      <c r="AT2" s="17" t="s">
        <v>99</v>
      </c>
      <c r="AZ2" s="175" t="s">
        <v>4202</v>
      </c>
      <c r="BA2" s="175" t="s">
        <v>4202</v>
      </c>
      <c r="BB2" s="175" t="s">
        <v>396</v>
      </c>
      <c r="BC2" s="175" t="s">
        <v>4203</v>
      </c>
      <c r="BD2" s="175" t="s">
        <v>89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  <c r="AZ3" s="175" t="s">
        <v>4204</v>
      </c>
      <c r="BA3" s="175" t="s">
        <v>4205</v>
      </c>
      <c r="BB3" s="175" t="s">
        <v>396</v>
      </c>
      <c r="BC3" s="175" t="s">
        <v>4206</v>
      </c>
      <c r="BD3" s="175" t="s">
        <v>89</v>
      </c>
    </row>
    <row r="4" spans="2:56" ht="24.95" customHeight="1">
      <c r="B4" s="20"/>
      <c r="D4" s="21" t="s">
        <v>136</v>
      </c>
      <c r="L4" s="20"/>
      <c r="M4" s="95" t="s">
        <v>9</v>
      </c>
      <c r="AT4" s="17" t="s">
        <v>3</v>
      </c>
      <c r="AZ4" s="175" t="s">
        <v>4207</v>
      </c>
      <c r="BA4" s="175" t="s">
        <v>4208</v>
      </c>
      <c r="BB4" s="175" t="s">
        <v>396</v>
      </c>
      <c r="BC4" s="175" t="s">
        <v>4209</v>
      </c>
      <c r="BD4" s="175" t="s">
        <v>89</v>
      </c>
    </row>
    <row r="5" spans="2:56" ht="6.95" customHeight="1">
      <c r="B5" s="20"/>
      <c r="L5" s="20"/>
    </row>
    <row r="6" spans="2:56" ht="12" customHeight="1">
      <c r="B6" s="20"/>
      <c r="D6" s="27" t="s">
        <v>15</v>
      </c>
      <c r="L6" s="20"/>
    </row>
    <row r="7" spans="2:56" ht="26.25" customHeight="1">
      <c r="B7" s="20"/>
      <c r="E7" s="274" t="str">
        <f>'Rekapitulácia stavby'!K6</f>
        <v>SO01 - TOPOĽČIANKY, Centrálny logistický sklad (CLS), KASÁRNE, REKONŠTRUKCIA OBJEKTU UBYTOVNE 001</v>
      </c>
      <c r="F7" s="275"/>
      <c r="G7" s="275"/>
      <c r="H7" s="275"/>
      <c r="L7" s="20"/>
    </row>
    <row r="8" spans="2:56" ht="12" customHeight="1">
      <c r="B8" s="20"/>
      <c r="D8" s="27" t="s">
        <v>137</v>
      </c>
      <c r="L8" s="20"/>
    </row>
    <row r="9" spans="2:56" s="1" customFormat="1" ht="23.25" customHeight="1">
      <c r="B9" s="32"/>
      <c r="E9" s="274" t="s">
        <v>198</v>
      </c>
      <c r="F9" s="273"/>
      <c r="G9" s="273"/>
      <c r="H9" s="273"/>
      <c r="L9" s="32"/>
    </row>
    <row r="10" spans="2:56" s="1" customFormat="1" ht="12" customHeight="1">
      <c r="B10" s="32"/>
      <c r="D10" s="27" t="s">
        <v>202</v>
      </c>
      <c r="L10" s="32"/>
    </row>
    <row r="11" spans="2:56" s="1" customFormat="1" ht="30" customHeight="1">
      <c r="B11" s="32"/>
      <c r="E11" s="270" t="s">
        <v>4210</v>
      </c>
      <c r="F11" s="273"/>
      <c r="G11" s="273"/>
      <c r="H11" s="273"/>
      <c r="L11" s="32"/>
    </row>
    <row r="12" spans="2:56" s="1" customFormat="1">
      <c r="B12" s="32"/>
      <c r="L12" s="32"/>
    </row>
    <row r="13" spans="2:5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5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20. 11. 2025</v>
      </c>
      <c r="L14" s="32"/>
    </row>
    <row r="15" spans="2:56" s="1" customFormat="1" ht="10.9" customHeight="1">
      <c r="B15" s="32"/>
      <c r="L15" s="32"/>
    </row>
    <row r="16" spans="2:5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6" t="str">
        <f>'Rekapitulácia stavby'!E14</f>
        <v>Vyplň údaj</v>
      </c>
      <c r="F20" s="277"/>
      <c r="G20" s="277"/>
      <c r="H20" s="277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6"/>
      <c r="E29" s="257" t="s">
        <v>1</v>
      </c>
      <c r="F29" s="257"/>
      <c r="G29" s="257"/>
      <c r="H29" s="257"/>
      <c r="L29" s="96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7" t="s">
        <v>36</v>
      </c>
      <c r="J32" s="69"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8">
        <f>ROUND((SUM(BE134:BE621)),  2)</f>
        <v>0</v>
      </c>
      <c r="G35" s="99"/>
      <c r="H35" s="99"/>
      <c r="I35" s="100">
        <v>0.23</v>
      </c>
      <c r="J35" s="98">
        <f>ROUND(((SUM(BE134:BE621))*I35),  2)</f>
        <v>0</v>
      </c>
      <c r="L35" s="32"/>
    </row>
    <row r="36" spans="2:12" s="1" customFormat="1" ht="14.45" customHeight="1">
      <c r="B36" s="32"/>
      <c r="E36" s="37" t="s">
        <v>42</v>
      </c>
      <c r="F36" s="98">
        <f>ROUND((SUM(BF134:BF621)),  2)</f>
        <v>0</v>
      </c>
      <c r="G36" s="99"/>
      <c r="H36" s="99"/>
      <c r="I36" s="100">
        <v>0.23</v>
      </c>
      <c r="J36" s="98">
        <f>ROUND(((SUM(BF134:BF621))*I36),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8">
        <f>ROUND((SUM(BG134:BG621)),  2)</f>
        <v>0</v>
      </c>
      <c r="I37" s="101">
        <v>0.23</v>
      </c>
      <c r="J37" s="88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8">
        <f>ROUND((SUM(BH134:BH621)),  2)</f>
        <v>0</v>
      </c>
      <c r="I38" s="101">
        <v>0.23</v>
      </c>
      <c r="J38" s="88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8">
        <f>ROUND((SUM(BI134:BI621)),  2)</f>
        <v>0</v>
      </c>
      <c r="G39" s="99"/>
      <c r="H39" s="99"/>
      <c r="I39" s="100">
        <v>0</v>
      </c>
      <c r="J39" s="98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2"/>
      <c r="D41" s="103" t="s">
        <v>46</v>
      </c>
      <c r="E41" s="60"/>
      <c r="F41" s="60"/>
      <c r="G41" s="104" t="s">
        <v>47</v>
      </c>
      <c r="H41" s="105" t="s">
        <v>48</v>
      </c>
      <c r="I41" s="60"/>
      <c r="J41" s="106">
        <v>0</v>
      </c>
      <c r="K41" s="107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08" t="s">
        <v>52</v>
      </c>
      <c r="G61" s="46" t="s">
        <v>51</v>
      </c>
      <c r="H61" s="34"/>
      <c r="I61" s="34"/>
      <c r="J61" s="109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08" t="s">
        <v>52</v>
      </c>
      <c r="G76" s="46" t="s">
        <v>51</v>
      </c>
      <c r="H76" s="34"/>
      <c r="I76" s="34"/>
      <c r="J76" s="109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138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4" t="str">
        <f>E7</f>
        <v>SO01 - TOPOĽČIANKY, Centrálny logistický sklad (CLS), KASÁRNE, REKONŠTRUKCIA OBJEKTU UBYTOVNE 001</v>
      </c>
      <c r="F85" s="275"/>
      <c r="G85" s="275"/>
      <c r="H85" s="275"/>
      <c r="L85" s="32"/>
    </row>
    <row r="86" spans="2:12" ht="12" customHeight="1">
      <c r="B86" s="20"/>
      <c r="C86" s="27" t="s">
        <v>137</v>
      </c>
      <c r="L86" s="20"/>
    </row>
    <row r="87" spans="2:12" s="1" customFormat="1" ht="23.25" customHeight="1">
      <c r="B87" s="32"/>
      <c r="E87" s="274" t="s">
        <v>198</v>
      </c>
      <c r="F87" s="273"/>
      <c r="G87" s="273"/>
      <c r="H87" s="273"/>
      <c r="L87" s="32"/>
    </row>
    <row r="88" spans="2:12" s="1" customFormat="1" ht="12" customHeight="1">
      <c r="B88" s="32"/>
      <c r="C88" s="27" t="s">
        <v>202</v>
      </c>
      <c r="L88" s="32"/>
    </row>
    <row r="89" spans="2:12" s="1" customFormat="1" ht="30" customHeight="1">
      <c r="B89" s="32"/>
      <c r="E89" s="270" t="str">
        <f>E11</f>
        <v>SO01.4 - SO01.4 Výkaz plastových  výrobkov v.č.A-14, Výkaz hliníkových výrobkov v.č.A-17</v>
      </c>
      <c r="F89" s="273"/>
      <c r="G89" s="273"/>
      <c r="H89" s="273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Topoľčianky </v>
      </c>
      <c r="I91" s="27" t="s">
        <v>21</v>
      </c>
      <c r="J91" s="55" t="str">
        <f>IF(J14="","",J14)</f>
        <v>20. 11. 2025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 xml:space="preserve">MV SR Pribinova č.2, 812 72 Bratislava </v>
      </c>
      <c r="I93" s="27" t="s">
        <v>29</v>
      </c>
      <c r="J93" s="30" t="str">
        <f>E23</f>
        <v>STAPRING a.s. Ing.A. Režná,Ing.I.Kóňa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K. Šinská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0" t="s">
        <v>139</v>
      </c>
      <c r="D96" s="102"/>
      <c r="E96" s="102"/>
      <c r="F96" s="102"/>
      <c r="G96" s="102"/>
      <c r="H96" s="102"/>
      <c r="I96" s="102"/>
      <c r="J96" s="111" t="s">
        <v>140</v>
      </c>
      <c r="K96" s="102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2" t="s">
        <v>141</v>
      </c>
      <c r="J98" s="69">
        <v>0</v>
      </c>
      <c r="L98" s="32"/>
      <c r="AU98" s="17" t="s">
        <v>142</v>
      </c>
    </row>
    <row r="99" spans="2:47" s="8" customFormat="1" ht="24.95" customHeight="1">
      <c r="B99" s="113"/>
      <c r="D99" s="114" t="s">
        <v>234</v>
      </c>
      <c r="E99" s="115"/>
      <c r="F99" s="115"/>
      <c r="G99" s="115"/>
      <c r="H99" s="115"/>
      <c r="I99" s="115"/>
      <c r="J99" s="116">
        <v>0</v>
      </c>
      <c r="L99" s="113"/>
    </row>
    <row r="100" spans="2:47" s="14" customFormat="1" ht="19.899999999999999" customHeight="1">
      <c r="B100" s="176"/>
      <c r="D100" s="177" t="s">
        <v>236</v>
      </c>
      <c r="E100" s="178"/>
      <c r="F100" s="178"/>
      <c r="G100" s="178"/>
      <c r="H100" s="178"/>
      <c r="I100" s="178"/>
      <c r="J100" s="179">
        <v>0</v>
      </c>
      <c r="L100" s="176"/>
    </row>
    <row r="101" spans="2:47" s="14" customFormat="1" ht="19.899999999999999" customHeight="1">
      <c r="B101" s="176"/>
      <c r="D101" s="177" t="s">
        <v>4211</v>
      </c>
      <c r="E101" s="178"/>
      <c r="F101" s="178"/>
      <c r="G101" s="178"/>
      <c r="H101" s="178"/>
      <c r="I101" s="178"/>
      <c r="J101" s="179">
        <v>0</v>
      </c>
      <c r="L101" s="176"/>
    </row>
    <row r="102" spans="2:47" s="14" customFormat="1" ht="19.899999999999999" customHeight="1">
      <c r="B102" s="176"/>
      <c r="D102" s="177" t="s">
        <v>4212</v>
      </c>
      <c r="E102" s="178"/>
      <c r="F102" s="178"/>
      <c r="G102" s="178"/>
      <c r="H102" s="178"/>
      <c r="I102" s="178"/>
      <c r="J102" s="179">
        <v>0</v>
      </c>
      <c r="L102" s="176"/>
    </row>
    <row r="103" spans="2:47" s="14" customFormat="1" ht="19.899999999999999" customHeight="1">
      <c r="B103" s="176"/>
      <c r="D103" s="177" t="s">
        <v>251</v>
      </c>
      <c r="E103" s="178"/>
      <c r="F103" s="178"/>
      <c r="G103" s="178"/>
      <c r="H103" s="178"/>
      <c r="I103" s="178"/>
      <c r="J103" s="179">
        <v>0</v>
      </c>
      <c r="L103" s="176"/>
    </row>
    <row r="104" spans="2:47" s="8" customFormat="1" ht="24.95" customHeight="1">
      <c r="B104" s="113"/>
      <c r="D104" s="114" t="s">
        <v>252</v>
      </c>
      <c r="E104" s="115"/>
      <c r="F104" s="115"/>
      <c r="G104" s="115"/>
      <c r="H104" s="115"/>
      <c r="I104" s="115"/>
      <c r="J104" s="116">
        <v>0</v>
      </c>
      <c r="L104" s="113"/>
    </row>
    <row r="105" spans="2:47" s="14" customFormat="1" ht="19.899999999999999" customHeight="1">
      <c r="B105" s="176"/>
      <c r="D105" s="177" t="s">
        <v>1981</v>
      </c>
      <c r="E105" s="178"/>
      <c r="F105" s="178"/>
      <c r="G105" s="178"/>
      <c r="H105" s="178"/>
      <c r="I105" s="178"/>
      <c r="J105" s="179">
        <v>0</v>
      </c>
      <c r="L105" s="176"/>
    </row>
    <row r="106" spans="2:47" s="14" customFormat="1" ht="19.899999999999999" customHeight="1">
      <c r="B106" s="176"/>
      <c r="D106" s="177" t="s">
        <v>1982</v>
      </c>
      <c r="E106" s="178"/>
      <c r="F106" s="178"/>
      <c r="G106" s="178"/>
      <c r="H106" s="178"/>
      <c r="I106" s="178"/>
      <c r="J106" s="179">
        <v>0</v>
      </c>
      <c r="L106" s="176"/>
    </row>
    <row r="107" spans="2:47" s="14" customFormat="1" ht="19.899999999999999" customHeight="1">
      <c r="B107" s="176"/>
      <c r="D107" s="177" t="s">
        <v>255</v>
      </c>
      <c r="E107" s="178"/>
      <c r="F107" s="178"/>
      <c r="G107" s="178"/>
      <c r="H107" s="178"/>
      <c r="I107" s="178"/>
      <c r="J107" s="179">
        <v>0</v>
      </c>
      <c r="L107" s="176"/>
    </row>
    <row r="108" spans="2:47" s="14" customFormat="1" ht="19.899999999999999" customHeight="1">
      <c r="B108" s="176"/>
      <c r="D108" s="177" t="s">
        <v>256</v>
      </c>
      <c r="E108" s="178"/>
      <c r="F108" s="178"/>
      <c r="G108" s="178"/>
      <c r="H108" s="178"/>
      <c r="I108" s="178"/>
      <c r="J108" s="179">
        <v>0</v>
      </c>
      <c r="L108" s="176"/>
    </row>
    <row r="109" spans="2:47" s="14" customFormat="1" ht="19.899999999999999" customHeight="1">
      <c r="B109" s="176"/>
      <c r="D109" s="177" t="s">
        <v>4213</v>
      </c>
      <c r="E109" s="178"/>
      <c r="F109" s="178"/>
      <c r="G109" s="178"/>
      <c r="H109" s="178"/>
      <c r="I109" s="178"/>
      <c r="J109" s="179">
        <v>0</v>
      </c>
      <c r="L109" s="176"/>
    </row>
    <row r="110" spans="2:47" s="14" customFormat="1" ht="19.899999999999999" customHeight="1">
      <c r="B110" s="176"/>
      <c r="D110" s="177" t="s">
        <v>257</v>
      </c>
      <c r="E110" s="178"/>
      <c r="F110" s="178"/>
      <c r="G110" s="178"/>
      <c r="H110" s="178"/>
      <c r="I110" s="178"/>
      <c r="J110" s="179">
        <v>0</v>
      </c>
      <c r="L110" s="176"/>
    </row>
    <row r="111" spans="2:47" s="14" customFormat="1" ht="19.899999999999999" customHeight="1">
      <c r="B111" s="176"/>
      <c r="D111" s="177" t="s">
        <v>4214</v>
      </c>
      <c r="E111" s="178"/>
      <c r="F111" s="178"/>
      <c r="G111" s="178"/>
      <c r="H111" s="178"/>
      <c r="I111" s="178"/>
      <c r="J111" s="179">
        <v>0</v>
      </c>
      <c r="L111" s="176"/>
    </row>
    <row r="112" spans="2:47" s="14" customFormat="1" ht="19.899999999999999" customHeight="1">
      <c r="B112" s="176"/>
      <c r="D112" s="177" t="s">
        <v>3747</v>
      </c>
      <c r="E112" s="178"/>
      <c r="F112" s="178"/>
      <c r="G112" s="178"/>
      <c r="H112" s="178"/>
      <c r="I112" s="178"/>
      <c r="J112" s="179">
        <v>0</v>
      </c>
      <c r="L112" s="176"/>
    </row>
    <row r="113" spans="2:12" s="1" customFormat="1" ht="21.75" customHeight="1">
      <c r="B113" s="32"/>
      <c r="L113" s="32"/>
    </row>
    <row r="114" spans="2:12" s="1" customFormat="1" ht="6.9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32"/>
    </row>
    <row r="118" spans="2:12" s="1" customFormat="1" ht="6.95" customHeight="1"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32"/>
    </row>
    <row r="119" spans="2:12" s="1" customFormat="1" ht="24.95" customHeight="1">
      <c r="B119" s="32"/>
      <c r="C119" s="21" t="s">
        <v>143</v>
      </c>
      <c r="L119" s="32"/>
    </row>
    <row r="120" spans="2:12" s="1" customFormat="1" ht="6.95" customHeight="1">
      <c r="B120" s="32"/>
      <c r="L120" s="32"/>
    </row>
    <row r="121" spans="2:12" s="1" customFormat="1" ht="12" customHeight="1">
      <c r="B121" s="32"/>
      <c r="C121" s="27" t="s">
        <v>15</v>
      </c>
      <c r="L121" s="32"/>
    </row>
    <row r="122" spans="2:12" s="1" customFormat="1" ht="26.25" customHeight="1">
      <c r="B122" s="32"/>
      <c r="E122" s="274" t="str">
        <f>E7</f>
        <v>SO01 - TOPOĽČIANKY, Centrálny logistický sklad (CLS), KASÁRNE, REKONŠTRUKCIA OBJEKTU UBYTOVNE 001</v>
      </c>
      <c r="F122" s="275"/>
      <c r="G122" s="275"/>
      <c r="H122" s="275"/>
      <c r="L122" s="32"/>
    </row>
    <row r="123" spans="2:12" ht="12" customHeight="1">
      <c r="B123" s="20"/>
      <c r="C123" s="27" t="s">
        <v>137</v>
      </c>
      <c r="L123" s="20"/>
    </row>
    <row r="124" spans="2:12" s="1" customFormat="1" ht="23.25" customHeight="1">
      <c r="B124" s="32"/>
      <c r="E124" s="274" t="s">
        <v>198</v>
      </c>
      <c r="F124" s="273"/>
      <c r="G124" s="273"/>
      <c r="H124" s="273"/>
      <c r="L124" s="32"/>
    </row>
    <row r="125" spans="2:12" s="1" customFormat="1" ht="12" customHeight="1">
      <c r="B125" s="32"/>
      <c r="C125" s="27" t="s">
        <v>202</v>
      </c>
      <c r="L125" s="32"/>
    </row>
    <row r="126" spans="2:12" s="1" customFormat="1" ht="30" customHeight="1">
      <c r="B126" s="32"/>
      <c r="E126" s="270" t="str">
        <f>E11</f>
        <v>SO01.4 - SO01.4 Výkaz plastových  výrobkov v.č.A-14, Výkaz hliníkových výrobkov v.č.A-17</v>
      </c>
      <c r="F126" s="273"/>
      <c r="G126" s="273"/>
      <c r="H126" s="273"/>
      <c r="L126" s="32"/>
    </row>
    <row r="127" spans="2:12" s="1" customFormat="1" ht="6.95" customHeight="1">
      <c r="B127" s="32"/>
      <c r="L127" s="32"/>
    </row>
    <row r="128" spans="2:12" s="1" customFormat="1" ht="12" customHeight="1">
      <c r="B128" s="32"/>
      <c r="C128" s="27" t="s">
        <v>19</v>
      </c>
      <c r="F128" s="25" t="str">
        <f>F14</f>
        <v xml:space="preserve">Topoľčianky </v>
      </c>
      <c r="I128" s="27" t="s">
        <v>21</v>
      </c>
      <c r="J128" s="55" t="str">
        <f>IF(J14="","",J14)</f>
        <v>20. 11. 2025</v>
      </c>
      <c r="L128" s="32"/>
    </row>
    <row r="129" spans="2:65" s="1" customFormat="1" ht="6.95" customHeight="1">
      <c r="B129" s="32"/>
      <c r="L129" s="32"/>
    </row>
    <row r="130" spans="2:65" s="1" customFormat="1" ht="40.15" customHeight="1">
      <c r="B130" s="32"/>
      <c r="C130" s="27" t="s">
        <v>23</v>
      </c>
      <c r="F130" s="25" t="str">
        <f>E17</f>
        <v xml:space="preserve">MV SR Pribinova č.2, 812 72 Bratislava </v>
      </c>
      <c r="I130" s="27" t="s">
        <v>29</v>
      </c>
      <c r="J130" s="30" t="str">
        <f>E23</f>
        <v>STAPRING a.s. Ing.A. Režná,Ing.I.Kóňa</v>
      </c>
      <c r="L130" s="32"/>
    </row>
    <row r="131" spans="2:65" s="1" customFormat="1" ht="15.2" customHeight="1">
      <c r="B131" s="32"/>
      <c r="C131" s="27" t="s">
        <v>27</v>
      </c>
      <c r="F131" s="25" t="str">
        <f>IF(E20="","",E20)</f>
        <v>Vyplň údaj</v>
      </c>
      <c r="I131" s="27" t="s">
        <v>32</v>
      </c>
      <c r="J131" s="30" t="str">
        <f>E26</f>
        <v>K. Šinská</v>
      </c>
      <c r="L131" s="32"/>
    </row>
    <row r="132" spans="2:65" s="1" customFormat="1" ht="10.35" customHeight="1">
      <c r="B132" s="32"/>
      <c r="L132" s="32"/>
    </row>
    <row r="133" spans="2:65" s="9" customFormat="1" ht="29.25" customHeight="1">
      <c r="B133" s="117"/>
      <c r="C133" s="118" t="s">
        <v>144</v>
      </c>
      <c r="D133" s="119" t="s">
        <v>61</v>
      </c>
      <c r="E133" s="119" t="s">
        <v>57</v>
      </c>
      <c r="F133" s="119" t="s">
        <v>58</v>
      </c>
      <c r="G133" s="119" t="s">
        <v>145</v>
      </c>
      <c r="H133" s="119" t="s">
        <v>146</v>
      </c>
      <c r="I133" s="119" t="s">
        <v>147</v>
      </c>
      <c r="J133" s="120" t="s">
        <v>140</v>
      </c>
      <c r="K133" s="121" t="s">
        <v>148</v>
      </c>
      <c r="L133" s="117"/>
      <c r="M133" s="62" t="s">
        <v>1</v>
      </c>
      <c r="N133" s="63" t="s">
        <v>40</v>
      </c>
      <c r="O133" s="63" t="s">
        <v>149</v>
      </c>
      <c r="P133" s="63" t="s">
        <v>150</v>
      </c>
      <c r="Q133" s="63" t="s">
        <v>151</v>
      </c>
      <c r="R133" s="63" t="s">
        <v>152</v>
      </c>
      <c r="S133" s="63" t="s">
        <v>153</v>
      </c>
      <c r="T133" s="64" t="s">
        <v>154</v>
      </c>
    </row>
    <row r="134" spans="2:65" s="1" customFormat="1" ht="22.9" customHeight="1">
      <c r="B134" s="32"/>
      <c r="C134" s="67" t="s">
        <v>141</v>
      </c>
      <c r="J134" s="122">
        <v>0</v>
      </c>
      <c r="L134" s="32"/>
      <c r="M134" s="65"/>
      <c r="N134" s="56"/>
      <c r="O134" s="56"/>
      <c r="P134" s="123">
        <f>P135+P163</f>
        <v>0</v>
      </c>
      <c r="Q134" s="56"/>
      <c r="R134" s="123">
        <f>R135+R163</f>
        <v>14.224660779999997</v>
      </c>
      <c r="S134" s="56"/>
      <c r="T134" s="124">
        <f>T135+T163</f>
        <v>0</v>
      </c>
      <c r="AT134" s="17" t="s">
        <v>75</v>
      </c>
      <c r="AU134" s="17" t="s">
        <v>142</v>
      </c>
      <c r="BK134" s="125">
        <f>BK135+BK163</f>
        <v>0</v>
      </c>
    </row>
    <row r="135" spans="2:65" s="10" customFormat="1" ht="25.9" customHeight="1">
      <c r="B135" s="126"/>
      <c r="D135" s="127" t="s">
        <v>75</v>
      </c>
      <c r="E135" s="128" t="s">
        <v>261</v>
      </c>
      <c r="F135" s="128" t="s">
        <v>262</v>
      </c>
      <c r="I135" s="129"/>
      <c r="J135" s="130">
        <v>0</v>
      </c>
      <c r="L135" s="126"/>
      <c r="M135" s="131"/>
      <c r="P135" s="132">
        <f>P136+SUM(P137:P139)+P144+P150+P161</f>
        <v>0</v>
      </c>
      <c r="R135" s="132">
        <f>R136+SUM(R137:R139)+R144+R150+R161</f>
        <v>8.6407501799999995</v>
      </c>
      <c r="T135" s="133">
        <f>T136+SUM(T137:T139)+T144+T150+T161</f>
        <v>0</v>
      </c>
      <c r="AR135" s="127" t="s">
        <v>82</v>
      </c>
      <c r="AT135" s="134" t="s">
        <v>75</v>
      </c>
      <c r="AU135" s="134" t="s">
        <v>76</v>
      </c>
      <c r="AY135" s="127" t="s">
        <v>156</v>
      </c>
      <c r="BK135" s="135">
        <f>BK136+SUM(BK137:BK139)+BK144+BK150+BK161</f>
        <v>0</v>
      </c>
    </row>
    <row r="136" spans="2:65" s="1" customFormat="1" ht="66.75" customHeight="1">
      <c r="B136" s="136"/>
      <c r="C136" s="180" t="s">
        <v>82</v>
      </c>
      <c r="D136" s="180"/>
      <c r="E136" s="181"/>
      <c r="F136" s="220" t="s">
        <v>8454</v>
      </c>
      <c r="G136" s="183" t="s">
        <v>1</v>
      </c>
      <c r="H136" s="184"/>
      <c r="I136" s="185"/>
      <c r="J136" s="186"/>
      <c r="K136" s="187"/>
      <c r="L136" s="188"/>
      <c r="M136" s="189" t="s">
        <v>1</v>
      </c>
      <c r="N136" s="190" t="s">
        <v>42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173</v>
      </c>
      <c r="AT136" s="149" t="s">
        <v>263</v>
      </c>
      <c r="AU136" s="149" t="s">
        <v>82</v>
      </c>
      <c r="AY136" s="17" t="s">
        <v>156</v>
      </c>
      <c r="BE136" s="150">
        <f>IF(N136="základná",J136,0)</f>
        <v>0</v>
      </c>
      <c r="BF136" s="150">
        <f>IF(N136="znížená",J136,0)</f>
        <v>0</v>
      </c>
      <c r="BG136" s="150">
        <f>IF(N136="zákl. prenesená",J136,0)</f>
        <v>0</v>
      </c>
      <c r="BH136" s="150">
        <f>IF(N136="zníž. prenesená",J136,0)</f>
        <v>0</v>
      </c>
      <c r="BI136" s="150">
        <f>IF(N136="nulová",J136,0)</f>
        <v>0</v>
      </c>
      <c r="BJ136" s="17" t="s">
        <v>89</v>
      </c>
      <c r="BK136" s="150">
        <f>ROUND(I136*H136,2)</f>
        <v>0</v>
      </c>
      <c r="BL136" s="17" t="s">
        <v>155</v>
      </c>
      <c r="BM136" s="149" t="s">
        <v>4215</v>
      </c>
    </row>
    <row r="137" spans="2:65" s="11" customFormat="1">
      <c r="B137" s="151"/>
      <c r="D137" s="152" t="s">
        <v>160</v>
      </c>
      <c r="E137" s="153" t="s">
        <v>1</v>
      </c>
      <c r="F137" s="154"/>
      <c r="H137" s="153" t="s">
        <v>1</v>
      </c>
      <c r="I137" s="155"/>
      <c r="L137" s="151"/>
      <c r="M137" s="156"/>
      <c r="T137" s="157"/>
      <c r="AT137" s="153" t="s">
        <v>160</v>
      </c>
      <c r="AU137" s="153" t="s">
        <v>82</v>
      </c>
      <c r="AV137" s="11" t="s">
        <v>82</v>
      </c>
      <c r="AW137" s="11" t="s">
        <v>31</v>
      </c>
      <c r="AX137" s="11" t="s">
        <v>76</v>
      </c>
      <c r="AY137" s="153" t="s">
        <v>156</v>
      </c>
    </row>
    <row r="138" spans="2:65" s="13" customFormat="1">
      <c r="B138" s="165"/>
      <c r="D138" s="152" t="s">
        <v>160</v>
      </c>
      <c r="E138" s="166" t="s">
        <v>1</v>
      </c>
      <c r="F138" s="167"/>
      <c r="H138" s="168"/>
      <c r="I138" s="169"/>
      <c r="L138" s="165"/>
      <c r="M138" s="170"/>
      <c r="T138" s="171"/>
      <c r="AT138" s="166" t="s">
        <v>160</v>
      </c>
      <c r="AU138" s="166" t="s">
        <v>82</v>
      </c>
      <c r="AV138" s="13" t="s">
        <v>155</v>
      </c>
      <c r="AW138" s="13" t="s">
        <v>31</v>
      </c>
      <c r="AX138" s="13" t="s">
        <v>82</v>
      </c>
      <c r="AY138" s="166" t="s">
        <v>156</v>
      </c>
    </row>
    <row r="139" spans="2:65" s="10" customFormat="1" ht="22.9" customHeight="1">
      <c r="B139" s="126"/>
      <c r="D139" s="127" t="s">
        <v>75</v>
      </c>
      <c r="E139" s="191" t="s">
        <v>169</v>
      </c>
      <c r="F139" s="191" t="s">
        <v>300</v>
      </c>
      <c r="I139" s="129"/>
      <c r="J139" s="192">
        <v>0</v>
      </c>
      <c r="L139" s="126"/>
      <c r="M139" s="131"/>
      <c r="P139" s="132">
        <f>SUM(P140:P143)</f>
        <v>0</v>
      </c>
      <c r="R139" s="132">
        <f>SUM(R140:R143)</f>
        <v>0.56806319999999999</v>
      </c>
      <c r="T139" s="133">
        <f>SUM(T140:T143)</f>
        <v>0</v>
      </c>
      <c r="AR139" s="127" t="s">
        <v>82</v>
      </c>
      <c r="AT139" s="134" t="s">
        <v>75</v>
      </c>
      <c r="AU139" s="134" t="s">
        <v>82</v>
      </c>
      <c r="AY139" s="127" t="s">
        <v>156</v>
      </c>
      <c r="BK139" s="135">
        <f>SUM(BK140:BK143)</f>
        <v>0</v>
      </c>
    </row>
    <row r="140" spans="2:65" s="1" customFormat="1" ht="33" customHeight="1">
      <c r="B140" s="136"/>
      <c r="C140" s="137" t="s">
        <v>89</v>
      </c>
      <c r="D140" s="137" t="s">
        <v>157</v>
      </c>
      <c r="E140" s="138" t="s">
        <v>4216</v>
      </c>
      <c r="F140" s="139" t="s">
        <v>4217</v>
      </c>
      <c r="G140" s="140" t="s">
        <v>178</v>
      </c>
      <c r="H140" s="141">
        <v>56.58</v>
      </c>
      <c r="I140" s="142"/>
      <c r="J140" s="143">
        <v>0</v>
      </c>
      <c r="K140" s="144"/>
      <c r="L140" s="32"/>
      <c r="M140" s="145" t="s">
        <v>1</v>
      </c>
      <c r="N140" s="146" t="s">
        <v>42</v>
      </c>
      <c r="P140" s="147">
        <f>O140*H140</f>
        <v>0</v>
      </c>
      <c r="Q140" s="147">
        <v>1.004E-2</v>
      </c>
      <c r="R140" s="147">
        <f>Q140*H140</f>
        <v>0.56806319999999999</v>
      </c>
      <c r="S140" s="147">
        <v>0</v>
      </c>
      <c r="T140" s="148">
        <f>S140*H140</f>
        <v>0</v>
      </c>
      <c r="AR140" s="149" t="s">
        <v>155</v>
      </c>
      <c r="AT140" s="149" t="s">
        <v>157</v>
      </c>
      <c r="AU140" s="149" t="s">
        <v>89</v>
      </c>
      <c r="AY140" s="17" t="s">
        <v>156</v>
      </c>
      <c r="BE140" s="150">
        <f>IF(N140="základná",J140,0)</f>
        <v>0</v>
      </c>
      <c r="BF140" s="150">
        <f>IF(N140="znížená",J140,0)</f>
        <v>0</v>
      </c>
      <c r="BG140" s="150">
        <f>IF(N140="zákl. prenesená",J140,0)</f>
        <v>0</v>
      </c>
      <c r="BH140" s="150">
        <f>IF(N140="zníž. prenesená",J140,0)</f>
        <v>0</v>
      </c>
      <c r="BI140" s="150">
        <f>IF(N140="nulová",J140,0)</f>
        <v>0</v>
      </c>
      <c r="BJ140" s="17" t="s">
        <v>89</v>
      </c>
      <c r="BK140" s="150">
        <f>ROUND(I140*H140,2)</f>
        <v>0</v>
      </c>
      <c r="BL140" s="17" t="s">
        <v>155</v>
      </c>
      <c r="BM140" s="149" t="s">
        <v>4218</v>
      </c>
    </row>
    <row r="141" spans="2:65" s="11" customFormat="1">
      <c r="B141" s="151"/>
      <c r="D141" s="152" t="s">
        <v>160</v>
      </c>
      <c r="E141" s="153" t="s">
        <v>1</v>
      </c>
      <c r="F141" s="154" t="s">
        <v>4219</v>
      </c>
      <c r="H141" s="153" t="s">
        <v>1</v>
      </c>
      <c r="I141" s="155"/>
      <c r="L141" s="151"/>
      <c r="M141" s="156"/>
      <c r="T141" s="157"/>
      <c r="AT141" s="153" t="s">
        <v>160</v>
      </c>
      <c r="AU141" s="153" t="s">
        <v>89</v>
      </c>
      <c r="AV141" s="11" t="s">
        <v>82</v>
      </c>
      <c r="AW141" s="11" t="s">
        <v>31</v>
      </c>
      <c r="AX141" s="11" t="s">
        <v>76</v>
      </c>
      <c r="AY141" s="153" t="s">
        <v>156</v>
      </c>
    </row>
    <row r="142" spans="2:65" s="12" customFormat="1">
      <c r="B142" s="158"/>
      <c r="D142" s="152" t="s">
        <v>160</v>
      </c>
      <c r="E142" s="159" t="s">
        <v>1</v>
      </c>
      <c r="F142" s="160" t="s">
        <v>4220</v>
      </c>
      <c r="H142" s="161">
        <v>56.58</v>
      </c>
      <c r="I142" s="162"/>
      <c r="L142" s="158"/>
      <c r="M142" s="163"/>
      <c r="T142" s="164"/>
      <c r="AT142" s="159" t="s">
        <v>160</v>
      </c>
      <c r="AU142" s="159" t="s">
        <v>89</v>
      </c>
      <c r="AV142" s="12" t="s">
        <v>89</v>
      </c>
      <c r="AW142" s="12" t="s">
        <v>31</v>
      </c>
      <c r="AX142" s="12" t="s">
        <v>76</v>
      </c>
      <c r="AY142" s="159" t="s">
        <v>156</v>
      </c>
    </row>
    <row r="143" spans="2:65" s="13" customFormat="1">
      <c r="B143" s="165"/>
      <c r="D143" s="152" t="s">
        <v>160</v>
      </c>
      <c r="E143" s="166" t="s">
        <v>1</v>
      </c>
      <c r="F143" s="167" t="s">
        <v>348</v>
      </c>
      <c r="H143" s="168">
        <v>56.58</v>
      </c>
      <c r="I143" s="169"/>
      <c r="L143" s="165"/>
      <c r="M143" s="170"/>
      <c r="T143" s="171"/>
      <c r="AT143" s="166" t="s">
        <v>160</v>
      </c>
      <c r="AU143" s="166" t="s">
        <v>89</v>
      </c>
      <c r="AV143" s="13" t="s">
        <v>155</v>
      </c>
      <c r="AW143" s="13" t="s">
        <v>31</v>
      </c>
      <c r="AX143" s="13" t="s">
        <v>82</v>
      </c>
      <c r="AY143" s="166" t="s">
        <v>156</v>
      </c>
    </row>
    <row r="144" spans="2:65" s="10" customFormat="1" ht="22.9" customHeight="1">
      <c r="B144" s="126"/>
      <c r="D144" s="127" t="s">
        <v>75</v>
      </c>
      <c r="E144" s="191" t="s">
        <v>2302</v>
      </c>
      <c r="F144" s="191" t="s">
        <v>4221</v>
      </c>
      <c r="I144" s="129"/>
      <c r="J144" s="192">
        <v>0</v>
      </c>
      <c r="L144" s="126"/>
      <c r="M144" s="131"/>
      <c r="P144" s="132">
        <f>SUM(P145:P149)</f>
        <v>0</v>
      </c>
      <c r="R144" s="132">
        <f>SUM(R145:R149)</f>
        <v>8.0726869800000003</v>
      </c>
      <c r="T144" s="133">
        <f>SUM(T145:T149)</f>
        <v>0</v>
      </c>
      <c r="AR144" s="127" t="s">
        <v>82</v>
      </c>
      <c r="AT144" s="134" t="s">
        <v>75</v>
      </c>
      <c r="AU144" s="134" t="s">
        <v>82</v>
      </c>
      <c r="AY144" s="127" t="s">
        <v>156</v>
      </c>
      <c r="BK144" s="135">
        <f>SUM(BK145:BK149)</f>
        <v>0</v>
      </c>
    </row>
    <row r="145" spans="2:65" s="1" customFormat="1" ht="24.2" customHeight="1">
      <c r="B145" s="136"/>
      <c r="C145" s="137" t="s">
        <v>163</v>
      </c>
      <c r="D145" s="137" t="s">
        <v>157</v>
      </c>
      <c r="E145" s="138" t="s">
        <v>4222</v>
      </c>
      <c r="F145" s="139" t="s">
        <v>4223</v>
      </c>
      <c r="G145" s="140" t="s">
        <v>178</v>
      </c>
      <c r="H145" s="141">
        <v>225.054</v>
      </c>
      <c r="I145" s="142"/>
      <c r="J145" s="143">
        <v>0</v>
      </c>
      <c r="K145" s="144"/>
      <c r="L145" s="32"/>
      <c r="M145" s="145" t="s">
        <v>1</v>
      </c>
      <c r="N145" s="146" t="s">
        <v>42</v>
      </c>
      <c r="P145" s="147">
        <f>O145*H145</f>
        <v>0</v>
      </c>
      <c r="Q145" s="147">
        <v>3.5869999999999999E-2</v>
      </c>
      <c r="R145" s="147">
        <f>Q145*H145</f>
        <v>8.0726869800000003</v>
      </c>
      <c r="S145" s="147">
        <v>0</v>
      </c>
      <c r="T145" s="148">
        <f>S145*H145</f>
        <v>0</v>
      </c>
      <c r="AR145" s="149" t="s">
        <v>155</v>
      </c>
      <c r="AT145" s="149" t="s">
        <v>157</v>
      </c>
      <c r="AU145" s="149" t="s">
        <v>89</v>
      </c>
      <c r="AY145" s="17" t="s">
        <v>156</v>
      </c>
      <c r="BE145" s="150">
        <f>IF(N145="základná",J145,0)</f>
        <v>0</v>
      </c>
      <c r="BF145" s="150">
        <f>IF(N145="znížená",J145,0)</f>
        <v>0</v>
      </c>
      <c r="BG145" s="150">
        <f>IF(N145="zákl. prenesená",J145,0)</f>
        <v>0</v>
      </c>
      <c r="BH145" s="150">
        <f>IF(N145="zníž. prenesená",J145,0)</f>
        <v>0</v>
      </c>
      <c r="BI145" s="150">
        <f>IF(N145="nulová",J145,0)</f>
        <v>0</v>
      </c>
      <c r="BJ145" s="17" t="s">
        <v>89</v>
      </c>
      <c r="BK145" s="150">
        <f>ROUND(I145*H145,2)</f>
        <v>0</v>
      </c>
      <c r="BL145" s="17" t="s">
        <v>155</v>
      </c>
      <c r="BM145" s="149" t="s">
        <v>4224</v>
      </c>
    </row>
    <row r="146" spans="2:65" s="11" customFormat="1">
      <c r="B146" s="151"/>
      <c r="D146" s="152" t="s">
        <v>160</v>
      </c>
      <c r="E146" s="153" t="s">
        <v>1</v>
      </c>
      <c r="F146" s="154" t="s">
        <v>4225</v>
      </c>
      <c r="H146" s="153" t="s">
        <v>1</v>
      </c>
      <c r="I146" s="155"/>
      <c r="L146" s="151"/>
      <c r="M146" s="156"/>
      <c r="T146" s="157"/>
      <c r="AT146" s="153" t="s">
        <v>160</v>
      </c>
      <c r="AU146" s="153" t="s">
        <v>89</v>
      </c>
      <c r="AV146" s="11" t="s">
        <v>82</v>
      </c>
      <c r="AW146" s="11" t="s">
        <v>31</v>
      </c>
      <c r="AX146" s="11" t="s">
        <v>76</v>
      </c>
      <c r="AY146" s="153" t="s">
        <v>156</v>
      </c>
    </row>
    <row r="147" spans="2:65" s="12" customFormat="1">
      <c r="B147" s="158"/>
      <c r="D147" s="152" t="s">
        <v>160</v>
      </c>
      <c r="E147" s="159" t="s">
        <v>1</v>
      </c>
      <c r="F147" s="160" t="s">
        <v>4226</v>
      </c>
      <c r="H147" s="161">
        <v>207.06</v>
      </c>
      <c r="I147" s="162"/>
      <c r="L147" s="158"/>
      <c r="M147" s="163"/>
      <c r="T147" s="164"/>
      <c r="AT147" s="159" t="s">
        <v>160</v>
      </c>
      <c r="AU147" s="159" t="s">
        <v>89</v>
      </c>
      <c r="AV147" s="12" t="s">
        <v>89</v>
      </c>
      <c r="AW147" s="12" t="s">
        <v>31</v>
      </c>
      <c r="AX147" s="12" t="s">
        <v>76</v>
      </c>
      <c r="AY147" s="159" t="s">
        <v>156</v>
      </c>
    </row>
    <row r="148" spans="2:65" s="12" customFormat="1">
      <c r="B148" s="158"/>
      <c r="D148" s="152" t="s">
        <v>160</v>
      </c>
      <c r="E148" s="159" t="s">
        <v>1</v>
      </c>
      <c r="F148" s="160" t="s">
        <v>4227</v>
      </c>
      <c r="H148" s="161">
        <v>17.994</v>
      </c>
      <c r="I148" s="162"/>
      <c r="L148" s="158"/>
      <c r="M148" s="163"/>
      <c r="T148" s="164"/>
      <c r="AT148" s="159" t="s">
        <v>160</v>
      </c>
      <c r="AU148" s="159" t="s">
        <v>89</v>
      </c>
      <c r="AV148" s="12" t="s">
        <v>89</v>
      </c>
      <c r="AW148" s="12" t="s">
        <v>31</v>
      </c>
      <c r="AX148" s="12" t="s">
        <v>76</v>
      </c>
      <c r="AY148" s="159" t="s">
        <v>156</v>
      </c>
    </row>
    <row r="149" spans="2:65" s="13" customFormat="1">
      <c r="B149" s="165"/>
      <c r="D149" s="152" t="s">
        <v>160</v>
      </c>
      <c r="E149" s="166" t="s">
        <v>1</v>
      </c>
      <c r="F149" s="167" t="s">
        <v>161</v>
      </c>
      <c r="H149" s="168">
        <v>225.054</v>
      </c>
      <c r="I149" s="169"/>
      <c r="L149" s="165"/>
      <c r="M149" s="170"/>
      <c r="T149" s="171"/>
      <c r="AT149" s="166" t="s">
        <v>160</v>
      </c>
      <c r="AU149" s="166" t="s">
        <v>89</v>
      </c>
      <c r="AV149" s="13" t="s">
        <v>155</v>
      </c>
      <c r="AW149" s="13" t="s">
        <v>31</v>
      </c>
      <c r="AX149" s="13" t="s">
        <v>82</v>
      </c>
      <c r="AY149" s="166" t="s">
        <v>156</v>
      </c>
    </row>
    <row r="150" spans="2:65" s="10" customFormat="1" ht="22.9" customHeight="1">
      <c r="B150" s="126"/>
      <c r="D150" s="127" t="s">
        <v>75</v>
      </c>
      <c r="E150" s="191" t="s">
        <v>1392</v>
      </c>
      <c r="F150" s="191" t="s">
        <v>4228</v>
      </c>
      <c r="I150" s="129"/>
      <c r="J150" s="192">
        <v>0</v>
      </c>
      <c r="L150" s="126"/>
      <c r="M150" s="131"/>
      <c r="P150" s="132">
        <f>SUM(P151:P160)</f>
        <v>0</v>
      </c>
      <c r="R150" s="132">
        <f>SUM(R151:R160)</f>
        <v>0</v>
      </c>
      <c r="T150" s="133">
        <f>SUM(T151:T160)</f>
        <v>0</v>
      </c>
      <c r="AR150" s="127" t="s">
        <v>82</v>
      </c>
      <c r="AT150" s="134" t="s">
        <v>75</v>
      </c>
      <c r="AU150" s="134" t="s">
        <v>82</v>
      </c>
      <c r="AY150" s="127" t="s">
        <v>156</v>
      </c>
      <c r="BK150" s="135">
        <f>SUM(BK151:BK160)</f>
        <v>0</v>
      </c>
    </row>
    <row r="151" spans="2:65" s="1" customFormat="1" ht="16.5" customHeight="1">
      <c r="B151" s="136"/>
      <c r="C151" s="137" t="s">
        <v>155</v>
      </c>
      <c r="D151" s="137" t="s">
        <v>157</v>
      </c>
      <c r="E151" s="138" t="s">
        <v>3643</v>
      </c>
      <c r="F151" s="139" t="s">
        <v>4229</v>
      </c>
      <c r="G151" s="140" t="s">
        <v>4230</v>
      </c>
      <c r="H151" s="141">
        <v>20</v>
      </c>
      <c r="I151" s="142"/>
      <c r="J151" s="143">
        <v>0</v>
      </c>
      <c r="K151" s="144"/>
      <c r="L151" s="32"/>
      <c r="M151" s="145" t="s">
        <v>1</v>
      </c>
      <c r="N151" s="146" t="s">
        <v>42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1219</v>
      </c>
      <c r="AT151" s="149" t="s">
        <v>157</v>
      </c>
      <c r="AU151" s="149" t="s">
        <v>89</v>
      </c>
      <c r="AY151" s="17" t="s">
        <v>156</v>
      </c>
      <c r="BE151" s="150">
        <f>IF(N151="základná",J151,0)</f>
        <v>0</v>
      </c>
      <c r="BF151" s="150">
        <f>IF(N151="znížená",J151,0)</f>
        <v>0</v>
      </c>
      <c r="BG151" s="150">
        <f>IF(N151="zákl. prenesená",J151,0)</f>
        <v>0</v>
      </c>
      <c r="BH151" s="150">
        <f>IF(N151="zníž. prenesená",J151,0)</f>
        <v>0</v>
      </c>
      <c r="BI151" s="150">
        <f>IF(N151="nulová",J151,0)</f>
        <v>0</v>
      </c>
      <c r="BJ151" s="17" t="s">
        <v>89</v>
      </c>
      <c r="BK151" s="150">
        <f>ROUND(I151*H151,2)</f>
        <v>0</v>
      </c>
      <c r="BL151" s="17" t="s">
        <v>1219</v>
      </c>
      <c r="BM151" s="149" t="s">
        <v>4231</v>
      </c>
    </row>
    <row r="152" spans="2:65" s="12" customFormat="1">
      <c r="B152" s="158"/>
      <c r="D152" s="152" t="s">
        <v>160</v>
      </c>
      <c r="E152" s="159" t="s">
        <v>1</v>
      </c>
      <c r="F152" s="160" t="s">
        <v>175</v>
      </c>
      <c r="H152" s="161">
        <v>10</v>
      </c>
      <c r="I152" s="162"/>
      <c r="L152" s="158"/>
      <c r="M152" s="163"/>
      <c r="T152" s="164"/>
      <c r="AT152" s="159" t="s">
        <v>160</v>
      </c>
      <c r="AU152" s="159" t="s">
        <v>89</v>
      </c>
      <c r="AV152" s="12" t="s">
        <v>89</v>
      </c>
      <c r="AW152" s="12" t="s">
        <v>31</v>
      </c>
      <c r="AX152" s="12" t="s">
        <v>76</v>
      </c>
      <c r="AY152" s="159" t="s">
        <v>156</v>
      </c>
    </row>
    <row r="153" spans="2:65" s="15" customFormat="1">
      <c r="B153" s="193"/>
      <c r="D153" s="152" t="s">
        <v>160</v>
      </c>
      <c r="E153" s="194" t="s">
        <v>1</v>
      </c>
      <c r="F153" s="195" t="s">
        <v>4232</v>
      </c>
      <c r="H153" s="196">
        <v>10</v>
      </c>
      <c r="I153" s="197"/>
      <c r="L153" s="193"/>
      <c r="M153" s="198"/>
      <c r="T153" s="199"/>
      <c r="AT153" s="194" t="s">
        <v>160</v>
      </c>
      <c r="AU153" s="194" t="s">
        <v>89</v>
      </c>
      <c r="AV153" s="15" t="s">
        <v>163</v>
      </c>
      <c r="AW153" s="15" t="s">
        <v>31</v>
      </c>
      <c r="AX153" s="15" t="s">
        <v>76</v>
      </c>
      <c r="AY153" s="194" t="s">
        <v>156</v>
      </c>
    </row>
    <row r="154" spans="2:65" s="12" customFormat="1">
      <c r="B154" s="158"/>
      <c r="D154" s="152" t="s">
        <v>160</v>
      </c>
      <c r="E154" s="159" t="s">
        <v>1</v>
      </c>
      <c r="F154" s="160" t="s">
        <v>175</v>
      </c>
      <c r="H154" s="161">
        <v>10</v>
      </c>
      <c r="I154" s="162"/>
      <c r="L154" s="158"/>
      <c r="M154" s="163"/>
      <c r="T154" s="164"/>
      <c r="AT154" s="159" t="s">
        <v>160</v>
      </c>
      <c r="AU154" s="159" t="s">
        <v>89</v>
      </c>
      <c r="AV154" s="12" t="s">
        <v>89</v>
      </c>
      <c r="AW154" s="12" t="s">
        <v>31</v>
      </c>
      <c r="AX154" s="12" t="s">
        <v>76</v>
      </c>
      <c r="AY154" s="159" t="s">
        <v>156</v>
      </c>
    </row>
    <row r="155" spans="2:65" s="15" customFormat="1">
      <c r="B155" s="193"/>
      <c r="D155" s="152" t="s">
        <v>160</v>
      </c>
      <c r="E155" s="194" t="s">
        <v>1</v>
      </c>
      <c r="F155" s="195" t="s">
        <v>4233</v>
      </c>
      <c r="H155" s="196">
        <v>10</v>
      </c>
      <c r="I155" s="197"/>
      <c r="L155" s="193"/>
      <c r="M155" s="198"/>
      <c r="T155" s="199"/>
      <c r="AT155" s="194" t="s">
        <v>160</v>
      </c>
      <c r="AU155" s="194" t="s">
        <v>89</v>
      </c>
      <c r="AV155" s="15" t="s">
        <v>163</v>
      </c>
      <c r="AW155" s="15" t="s">
        <v>31</v>
      </c>
      <c r="AX155" s="15" t="s">
        <v>76</v>
      </c>
      <c r="AY155" s="194" t="s">
        <v>156</v>
      </c>
    </row>
    <row r="156" spans="2:65" s="13" customFormat="1">
      <c r="B156" s="165"/>
      <c r="D156" s="152" t="s">
        <v>160</v>
      </c>
      <c r="E156" s="166" t="s">
        <v>1</v>
      </c>
      <c r="F156" s="167" t="s">
        <v>161</v>
      </c>
      <c r="H156" s="168">
        <v>20</v>
      </c>
      <c r="I156" s="169"/>
      <c r="L156" s="165"/>
      <c r="M156" s="170"/>
      <c r="T156" s="171"/>
      <c r="AT156" s="166" t="s">
        <v>160</v>
      </c>
      <c r="AU156" s="166" t="s">
        <v>89</v>
      </c>
      <c r="AV156" s="13" t="s">
        <v>155</v>
      </c>
      <c r="AW156" s="13" t="s">
        <v>31</v>
      </c>
      <c r="AX156" s="13" t="s">
        <v>82</v>
      </c>
      <c r="AY156" s="166" t="s">
        <v>156</v>
      </c>
    </row>
    <row r="157" spans="2:65" s="1" customFormat="1" ht="37.9" customHeight="1">
      <c r="B157" s="136"/>
      <c r="C157" s="137" t="s">
        <v>168</v>
      </c>
      <c r="D157" s="137" t="s">
        <v>157</v>
      </c>
      <c r="E157" s="138" t="s">
        <v>4234</v>
      </c>
      <c r="F157" s="139" t="s">
        <v>4235</v>
      </c>
      <c r="G157" s="140" t="s">
        <v>165</v>
      </c>
      <c r="H157" s="141">
        <v>20</v>
      </c>
      <c r="I157" s="142"/>
      <c r="J157" s="143">
        <v>0</v>
      </c>
      <c r="K157" s="144"/>
      <c r="L157" s="32"/>
      <c r="M157" s="145" t="s">
        <v>1</v>
      </c>
      <c r="N157" s="146" t="s">
        <v>42</v>
      </c>
      <c r="P157" s="147">
        <f>O157*H157</f>
        <v>0</v>
      </c>
      <c r="Q157" s="147">
        <v>0</v>
      </c>
      <c r="R157" s="147">
        <f>Q157*H157</f>
        <v>0</v>
      </c>
      <c r="S157" s="147">
        <v>0</v>
      </c>
      <c r="T157" s="148">
        <f>S157*H157</f>
        <v>0</v>
      </c>
      <c r="AR157" s="149" t="s">
        <v>155</v>
      </c>
      <c r="AT157" s="149" t="s">
        <v>157</v>
      </c>
      <c r="AU157" s="149" t="s">
        <v>89</v>
      </c>
      <c r="AY157" s="17" t="s">
        <v>156</v>
      </c>
      <c r="BE157" s="150">
        <f>IF(N157="základná",J157,0)</f>
        <v>0</v>
      </c>
      <c r="BF157" s="150">
        <f>IF(N157="znížená",J157,0)</f>
        <v>0</v>
      </c>
      <c r="BG157" s="150">
        <f>IF(N157="zákl. prenesená",J157,0)</f>
        <v>0</v>
      </c>
      <c r="BH157" s="150">
        <f>IF(N157="zníž. prenesená",J157,0)</f>
        <v>0</v>
      </c>
      <c r="BI157" s="150">
        <f>IF(N157="nulová",J157,0)</f>
        <v>0</v>
      </c>
      <c r="BJ157" s="17" t="s">
        <v>89</v>
      </c>
      <c r="BK157" s="150">
        <f>ROUND(I157*H157,2)</f>
        <v>0</v>
      </c>
      <c r="BL157" s="17" t="s">
        <v>155</v>
      </c>
      <c r="BM157" s="149" t="s">
        <v>4236</v>
      </c>
    </row>
    <row r="158" spans="2:65" s="12" customFormat="1">
      <c r="B158" s="158"/>
      <c r="D158" s="152" t="s">
        <v>160</v>
      </c>
      <c r="E158" s="159" t="s">
        <v>1</v>
      </c>
      <c r="F158" s="160" t="s">
        <v>167</v>
      </c>
      <c r="H158" s="161">
        <v>20</v>
      </c>
      <c r="I158" s="162"/>
      <c r="L158" s="158"/>
      <c r="M158" s="163"/>
      <c r="T158" s="164"/>
      <c r="AT158" s="159" t="s">
        <v>160</v>
      </c>
      <c r="AU158" s="159" t="s">
        <v>89</v>
      </c>
      <c r="AV158" s="12" t="s">
        <v>89</v>
      </c>
      <c r="AW158" s="12" t="s">
        <v>31</v>
      </c>
      <c r="AX158" s="12" t="s">
        <v>76</v>
      </c>
      <c r="AY158" s="159" t="s">
        <v>156</v>
      </c>
    </row>
    <row r="159" spans="2:65" s="15" customFormat="1">
      <c r="B159" s="193"/>
      <c r="D159" s="152" t="s">
        <v>160</v>
      </c>
      <c r="E159" s="194" t="s">
        <v>1</v>
      </c>
      <c r="F159" s="195" t="s">
        <v>4237</v>
      </c>
      <c r="H159" s="196">
        <v>20</v>
      </c>
      <c r="I159" s="197"/>
      <c r="L159" s="193"/>
      <c r="M159" s="198"/>
      <c r="T159" s="199"/>
      <c r="AT159" s="194" t="s">
        <v>160</v>
      </c>
      <c r="AU159" s="194" t="s">
        <v>89</v>
      </c>
      <c r="AV159" s="15" t="s">
        <v>163</v>
      </c>
      <c r="AW159" s="15" t="s">
        <v>31</v>
      </c>
      <c r="AX159" s="15" t="s">
        <v>76</v>
      </c>
      <c r="AY159" s="194" t="s">
        <v>156</v>
      </c>
    </row>
    <row r="160" spans="2:65" s="13" customFormat="1">
      <c r="B160" s="165"/>
      <c r="D160" s="152" t="s">
        <v>160</v>
      </c>
      <c r="E160" s="166" t="s">
        <v>1</v>
      </c>
      <c r="F160" s="167" t="s">
        <v>161</v>
      </c>
      <c r="H160" s="168">
        <v>20</v>
      </c>
      <c r="I160" s="169"/>
      <c r="L160" s="165"/>
      <c r="M160" s="170"/>
      <c r="T160" s="171"/>
      <c r="AT160" s="166" t="s">
        <v>160</v>
      </c>
      <c r="AU160" s="166" t="s">
        <v>89</v>
      </c>
      <c r="AV160" s="13" t="s">
        <v>155</v>
      </c>
      <c r="AW160" s="13" t="s">
        <v>31</v>
      </c>
      <c r="AX160" s="13" t="s">
        <v>82</v>
      </c>
      <c r="AY160" s="166" t="s">
        <v>156</v>
      </c>
    </row>
    <row r="161" spans="2:65" s="10" customFormat="1" ht="22.9" customHeight="1">
      <c r="B161" s="126"/>
      <c r="D161" s="127" t="s">
        <v>75</v>
      </c>
      <c r="E161" s="191" t="s">
        <v>1454</v>
      </c>
      <c r="F161" s="191" t="s">
        <v>1512</v>
      </c>
      <c r="I161" s="129"/>
      <c r="J161" s="192">
        <v>0</v>
      </c>
      <c r="L161" s="126"/>
      <c r="M161" s="131"/>
      <c r="P161" s="132">
        <f>P162</f>
        <v>0</v>
      </c>
      <c r="R161" s="132">
        <f>R162</f>
        <v>0</v>
      </c>
      <c r="T161" s="133">
        <f>T162</f>
        <v>0</v>
      </c>
      <c r="AR161" s="127" t="s">
        <v>82</v>
      </c>
      <c r="AT161" s="134" t="s">
        <v>75</v>
      </c>
      <c r="AU161" s="134" t="s">
        <v>82</v>
      </c>
      <c r="AY161" s="127" t="s">
        <v>156</v>
      </c>
      <c r="BK161" s="135">
        <f>BK162</f>
        <v>0</v>
      </c>
    </row>
    <row r="162" spans="2:65" s="1" customFormat="1" ht="24.2" customHeight="1">
      <c r="B162" s="136"/>
      <c r="C162" s="137" t="s">
        <v>169</v>
      </c>
      <c r="D162" s="137" t="s">
        <v>157</v>
      </c>
      <c r="E162" s="138" t="s">
        <v>1514</v>
      </c>
      <c r="F162" s="139" t="s">
        <v>1515</v>
      </c>
      <c r="G162" s="140" t="s">
        <v>296</v>
      </c>
      <c r="H162" s="141">
        <v>8.641</v>
      </c>
      <c r="I162" s="142"/>
      <c r="J162" s="143">
        <v>0</v>
      </c>
      <c r="K162" s="144"/>
      <c r="L162" s="32"/>
      <c r="M162" s="145" t="s">
        <v>1</v>
      </c>
      <c r="N162" s="146" t="s">
        <v>42</v>
      </c>
      <c r="P162" s="147">
        <f>O162*H162</f>
        <v>0</v>
      </c>
      <c r="Q162" s="147">
        <v>0</v>
      </c>
      <c r="R162" s="147">
        <f>Q162*H162</f>
        <v>0</v>
      </c>
      <c r="S162" s="147">
        <v>0</v>
      </c>
      <c r="T162" s="148">
        <f>S162*H162</f>
        <v>0</v>
      </c>
      <c r="AR162" s="149" t="s">
        <v>155</v>
      </c>
      <c r="AT162" s="149" t="s">
        <v>157</v>
      </c>
      <c r="AU162" s="149" t="s">
        <v>89</v>
      </c>
      <c r="AY162" s="17" t="s">
        <v>156</v>
      </c>
      <c r="BE162" s="150">
        <f>IF(N162="základná",J162,0)</f>
        <v>0</v>
      </c>
      <c r="BF162" s="150">
        <f>IF(N162="znížená",J162,0)</f>
        <v>0</v>
      </c>
      <c r="BG162" s="150">
        <f>IF(N162="zákl. prenesená",J162,0)</f>
        <v>0</v>
      </c>
      <c r="BH162" s="150">
        <f>IF(N162="zníž. prenesená",J162,0)</f>
        <v>0</v>
      </c>
      <c r="BI162" s="150">
        <f>IF(N162="nulová",J162,0)</f>
        <v>0</v>
      </c>
      <c r="BJ162" s="17" t="s">
        <v>89</v>
      </c>
      <c r="BK162" s="150">
        <f>ROUND(I162*H162,2)</f>
        <v>0</v>
      </c>
      <c r="BL162" s="17" t="s">
        <v>155</v>
      </c>
      <c r="BM162" s="149" t="s">
        <v>4238</v>
      </c>
    </row>
    <row r="163" spans="2:65" s="10" customFormat="1" ht="25.9" customHeight="1">
      <c r="B163" s="126"/>
      <c r="D163" s="127" t="s">
        <v>75</v>
      </c>
      <c r="E163" s="128" t="s">
        <v>1517</v>
      </c>
      <c r="F163" s="128" t="s">
        <v>1518</v>
      </c>
      <c r="I163" s="129"/>
      <c r="J163" s="130">
        <v>0</v>
      </c>
      <c r="L163" s="126"/>
      <c r="M163" s="131"/>
      <c r="P163" s="132">
        <f>P164+P170+P179+P202+P237+P543+P549+P608</f>
        <v>0</v>
      </c>
      <c r="R163" s="132">
        <f>R164+R170+R179+R202+R237+R543+R549+R608</f>
        <v>5.5839105999999985</v>
      </c>
      <c r="T163" s="133">
        <f>T164+T170+T179+T202+T237+T543+T549+T608</f>
        <v>0</v>
      </c>
      <c r="AR163" s="127" t="s">
        <v>89</v>
      </c>
      <c r="AT163" s="134" t="s">
        <v>75</v>
      </c>
      <c r="AU163" s="134" t="s">
        <v>76</v>
      </c>
      <c r="AY163" s="127" t="s">
        <v>156</v>
      </c>
      <c r="BK163" s="135">
        <f>BK164+BK170+BK179+BK202+BK237+BK543+BK549+BK608</f>
        <v>0</v>
      </c>
    </row>
    <row r="164" spans="2:65" s="10" customFormat="1" ht="22.9" customHeight="1">
      <c r="B164" s="126"/>
      <c r="D164" s="127" t="s">
        <v>75</v>
      </c>
      <c r="E164" s="191" t="s">
        <v>2589</v>
      </c>
      <c r="F164" s="191" t="s">
        <v>2590</v>
      </c>
      <c r="I164" s="129"/>
      <c r="J164" s="192">
        <v>0</v>
      </c>
      <c r="L164" s="126"/>
      <c r="M164" s="131"/>
      <c r="P164" s="132">
        <f>SUM(P165:P169)</f>
        <v>0</v>
      </c>
      <c r="R164" s="132">
        <f>SUM(R165:R169)</f>
        <v>0.11881799999999999</v>
      </c>
      <c r="T164" s="133">
        <f>SUM(T165:T169)</f>
        <v>0</v>
      </c>
      <c r="AR164" s="127" t="s">
        <v>89</v>
      </c>
      <c r="AT164" s="134" t="s">
        <v>75</v>
      </c>
      <c r="AU164" s="134" t="s">
        <v>82</v>
      </c>
      <c r="AY164" s="127" t="s">
        <v>156</v>
      </c>
      <c r="BK164" s="135">
        <f>SUM(BK165:BK169)</f>
        <v>0</v>
      </c>
    </row>
    <row r="165" spans="2:65" s="1" customFormat="1" ht="24.2" customHeight="1">
      <c r="B165" s="136"/>
      <c r="C165" s="137" t="s">
        <v>171</v>
      </c>
      <c r="D165" s="137" t="s">
        <v>157</v>
      </c>
      <c r="E165" s="138" t="s">
        <v>4239</v>
      </c>
      <c r="F165" s="139" t="s">
        <v>4240</v>
      </c>
      <c r="G165" s="140" t="s">
        <v>178</v>
      </c>
      <c r="H165" s="141">
        <v>56.58</v>
      </c>
      <c r="I165" s="142"/>
      <c r="J165" s="143">
        <v>0</v>
      </c>
      <c r="K165" s="144"/>
      <c r="L165" s="32"/>
      <c r="M165" s="145" t="s">
        <v>1</v>
      </c>
      <c r="N165" s="146" t="s">
        <v>42</v>
      </c>
      <c r="P165" s="147">
        <f>O165*H165</f>
        <v>0</v>
      </c>
      <c r="Q165" s="147">
        <v>2.0999999999999999E-3</v>
      </c>
      <c r="R165" s="147">
        <f>Q165*H165</f>
        <v>0.11881799999999999</v>
      </c>
      <c r="S165" s="147">
        <v>0</v>
      </c>
      <c r="T165" s="148">
        <f>S165*H165</f>
        <v>0</v>
      </c>
      <c r="AR165" s="149" t="s">
        <v>403</v>
      </c>
      <c r="AT165" s="149" t="s">
        <v>157</v>
      </c>
      <c r="AU165" s="149" t="s">
        <v>89</v>
      </c>
      <c r="AY165" s="17" t="s">
        <v>156</v>
      </c>
      <c r="BE165" s="150">
        <f>IF(N165="základná",J165,0)</f>
        <v>0</v>
      </c>
      <c r="BF165" s="150">
        <f>IF(N165="znížená",J165,0)</f>
        <v>0</v>
      </c>
      <c r="BG165" s="150">
        <f>IF(N165="zákl. prenesená",J165,0)</f>
        <v>0</v>
      </c>
      <c r="BH165" s="150">
        <f>IF(N165="zníž. prenesená",J165,0)</f>
        <v>0</v>
      </c>
      <c r="BI165" s="150">
        <f>IF(N165="nulová",J165,0)</f>
        <v>0</v>
      </c>
      <c r="BJ165" s="17" t="s">
        <v>89</v>
      </c>
      <c r="BK165" s="150">
        <f>ROUND(I165*H165,2)</f>
        <v>0</v>
      </c>
      <c r="BL165" s="17" t="s">
        <v>403</v>
      </c>
      <c r="BM165" s="149" t="s">
        <v>4241</v>
      </c>
    </row>
    <row r="166" spans="2:65" s="12" customFormat="1">
      <c r="B166" s="158"/>
      <c r="D166" s="152" t="s">
        <v>160</v>
      </c>
      <c r="E166" s="159" t="s">
        <v>1</v>
      </c>
      <c r="F166" s="160" t="s">
        <v>4220</v>
      </c>
      <c r="H166" s="161">
        <v>56.58</v>
      </c>
      <c r="I166" s="162"/>
      <c r="L166" s="158"/>
      <c r="M166" s="163"/>
      <c r="T166" s="164"/>
      <c r="AT166" s="159" t="s">
        <v>160</v>
      </c>
      <c r="AU166" s="159" t="s">
        <v>89</v>
      </c>
      <c r="AV166" s="12" t="s">
        <v>89</v>
      </c>
      <c r="AW166" s="12" t="s">
        <v>31</v>
      </c>
      <c r="AX166" s="12" t="s">
        <v>76</v>
      </c>
      <c r="AY166" s="159" t="s">
        <v>156</v>
      </c>
    </row>
    <row r="167" spans="2:65" s="13" customFormat="1">
      <c r="B167" s="165"/>
      <c r="D167" s="152" t="s">
        <v>160</v>
      </c>
      <c r="E167" s="166" t="s">
        <v>1</v>
      </c>
      <c r="F167" s="167" t="s">
        <v>161</v>
      </c>
      <c r="H167" s="168">
        <v>56.58</v>
      </c>
      <c r="I167" s="169"/>
      <c r="L167" s="165"/>
      <c r="M167" s="170"/>
      <c r="T167" s="171"/>
      <c r="AT167" s="166" t="s">
        <v>160</v>
      </c>
      <c r="AU167" s="166" t="s">
        <v>89</v>
      </c>
      <c r="AV167" s="13" t="s">
        <v>155</v>
      </c>
      <c r="AW167" s="13" t="s">
        <v>31</v>
      </c>
      <c r="AX167" s="13" t="s">
        <v>82</v>
      </c>
      <c r="AY167" s="166" t="s">
        <v>156</v>
      </c>
    </row>
    <row r="168" spans="2:65" s="1" customFormat="1" ht="24.2" customHeight="1">
      <c r="B168" s="136"/>
      <c r="C168" s="137" t="s">
        <v>173</v>
      </c>
      <c r="D168" s="137" t="s">
        <v>157</v>
      </c>
      <c r="E168" s="138" t="s">
        <v>2699</v>
      </c>
      <c r="F168" s="139" t="s">
        <v>2700</v>
      </c>
      <c r="G168" s="140" t="s">
        <v>296</v>
      </c>
      <c r="H168" s="141">
        <v>0.11899999999999999</v>
      </c>
      <c r="I168" s="142"/>
      <c r="J168" s="143">
        <v>0</v>
      </c>
      <c r="K168" s="144"/>
      <c r="L168" s="32"/>
      <c r="M168" s="145" t="s">
        <v>1</v>
      </c>
      <c r="N168" s="146" t="s">
        <v>42</v>
      </c>
      <c r="P168" s="147">
        <f>O168*H168</f>
        <v>0</v>
      </c>
      <c r="Q168" s="147">
        <v>0</v>
      </c>
      <c r="R168" s="147">
        <f>Q168*H168</f>
        <v>0</v>
      </c>
      <c r="S168" s="147">
        <v>0</v>
      </c>
      <c r="T168" s="148">
        <f>S168*H168</f>
        <v>0</v>
      </c>
      <c r="AR168" s="149" t="s">
        <v>403</v>
      </c>
      <c r="AT168" s="149" t="s">
        <v>157</v>
      </c>
      <c r="AU168" s="149" t="s">
        <v>89</v>
      </c>
      <c r="AY168" s="17" t="s">
        <v>156</v>
      </c>
      <c r="BE168" s="150">
        <f>IF(N168="základná",J168,0)</f>
        <v>0</v>
      </c>
      <c r="BF168" s="150">
        <f>IF(N168="znížená",J168,0)</f>
        <v>0</v>
      </c>
      <c r="BG168" s="150">
        <f>IF(N168="zákl. prenesená",J168,0)</f>
        <v>0</v>
      </c>
      <c r="BH168" s="150">
        <f>IF(N168="zníž. prenesená",J168,0)</f>
        <v>0</v>
      </c>
      <c r="BI168" s="150">
        <f>IF(N168="nulová",J168,0)</f>
        <v>0</v>
      </c>
      <c r="BJ168" s="17" t="s">
        <v>89</v>
      </c>
      <c r="BK168" s="150">
        <f>ROUND(I168*H168,2)</f>
        <v>0</v>
      </c>
      <c r="BL168" s="17" t="s">
        <v>403</v>
      </c>
      <c r="BM168" s="149" t="s">
        <v>4242</v>
      </c>
    </row>
    <row r="169" spans="2:65" s="1" customFormat="1" ht="24.2" customHeight="1">
      <c r="B169" s="136"/>
      <c r="C169" s="137" t="s">
        <v>174</v>
      </c>
      <c r="D169" s="137" t="s">
        <v>157</v>
      </c>
      <c r="E169" s="138" t="s">
        <v>2702</v>
      </c>
      <c r="F169" s="139" t="s">
        <v>2703</v>
      </c>
      <c r="G169" s="140" t="s">
        <v>296</v>
      </c>
      <c r="H169" s="141">
        <v>0.11899999999999999</v>
      </c>
      <c r="I169" s="142"/>
      <c r="J169" s="143">
        <v>0</v>
      </c>
      <c r="K169" s="144"/>
      <c r="L169" s="32"/>
      <c r="M169" s="145" t="s">
        <v>1</v>
      </c>
      <c r="N169" s="146" t="s">
        <v>42</v>
      </c>
      <c r="P169" s="147">
        <f>O169*H169</f>
        <v>0</v>
      </c>
      <c r="Q169" s="147">
        <v>0</v>
      </c>
      <c r="R169" s="147">
        <f>Q169*H169</f>
        <v>0</v>
      </c>
      <c r="S169" s="147">
        <v>0</v>
      </c>
      <c r="T169" s="148">
        <f>S169*H169</f>
        <v>0</v>
      </c>
      <c r="AR169" s="149" t="s">
        <v>403</v>
      </c>
      <c r="AT169" s="149" t="s">
        <v>157</v>
      </c>
      <c r="AU169" s="149" t="s">
        <v>89</v>
      </c>
      <c r="AY169" s="17" t="s">
        <v>156</v>
      </c>
      <c r="BE169" s="150">
        <f>IF(N169="základná",J169,0)</f>
        <v>0</v>
      </c>
      <c r="BF169" s="150">
        <f>IF(N169="znížená",J169,0)</f>
        <v>0</v>
      </c>
      <c r="BG169" s="150">
        <f>IF(N169="zákl. prenesená",J169,0)</f>
        <v>0</v>
      </c>
      <c r="BH169" s="150">
        <f>IF(N169="zníž. prenesená",J169,0)</f>
        <v>0</v>
      </c>
      <c r="BI169" s="150">
        <f>IF(N169="nulová",J169,0)</f>
        <v>0</v>
      </c>
      <c r="BJ169" s="17" t="s">
        <v>89</v>
      </c>
      <c r="BK169" s="150">
        <f>ROUND(I169*H169,2)</f>
        <v>0</v>
      </c>
      <c r="BL169" s="17" t="s">
        <v>403</v>
      </c>
      <c r="BM169" s="149" t="s">
        <v>4243</v>
      </c>
    </row>
    <row r="170" spans="2:65" s="10" customFormat="1" ht="22.9" customHeight="1">
      <c r="B170" s="126"/>
      <c r="D170" s="127" t="s">
        <v>75</v>
      </c>
      <c r="E170" s="191" t="s">
        <v>2705</v>
      </c>
      <c r="F170" s="191" t="s">
        <v>2706</v>
      </c>
      <c r="I170" s="129"/>
      <c r="J170" s="192">
        <v>0</v>
      </c>
      <c r="L170" s="126"/>
      <c r="M170" s="131"/>
      <c r="P170" s="132">
        <f>SUM(P171:P178)</f>
        <v>0</v>
      </c>
      <c r="R170" s="132">
        <f>SUM(R171:R178)</f>
        <v>0.39486599999999999</v>
      </c>
      <c r="T170" s="133">
        <f>SUM(T171:T178)</f>
        <v>0</v>
      </c>
      <c r="AR170" s="127" t="s">
        <v>89</v>
      </c>
      <c r="AT170" s="134" t="s">
        <v>75</v>
      </c>
      <c r="AU170" s="134" t="s">
        <v>82</v>
      </c>
      <c r="AY170" s="127" t="s">
        <v>156</v>
      </c>
      <c r="BK170" s="135">
        <f>SUM(BK171:BK178)</f>
        <v>0</v>
      </c>
    </row>
    <row r="171" spans="2:65" s="1" customFormat="1" ht="24.2" customHeight="1">
      <c r="B171" s="136"/>
      <c r="C171" s="137" t="s">
        <v>175</v>
      </c>
      <c r="D171" s="137" t="s">
        <v>157</v>
      </c>
      <c r="E171" s="138" t="s">
        <v>4244</v>
      </c>
      <c r="F171" s="139" t="s">
        <v>4245</v>
      </c>
      <c r="G171" s="140" t="s">
        <v>178</v>
      </c>
      <c r="H171" s="141">
        <v>90</v>
      </c>
      <c r="I171" s="142"/>
      <c r="J171" s="143">
        <v>0</v>
      </c>
      <c r="K171" s="144"/>
      <c r="L171" s="32"/>
      <c r="M171" s="145" t="s">
        <v>1</v>
      </c>
      <c r="N171" s="146" t="s">
        <v>42</v>
      </c>
      <c r="P171" s="147">
        <f>O171*H171</f>
        <v>0</v>
      </c>
      <c r="Q171" s="147">
        <v>3.5000000000000001E-3</v>
      </c>
      <c r="R171" s="147">
        <f>Q171*H171</f>
        <v>0.315</v>
      </c>
      <c r="S171" s="147">
        <v>0</v>
      </c>
      <c r="T171" s="148">
        <f>S171*H171</f>
        <v>0</v>
      </c>
      <c r="AR171" s="149" t="s">
        <v>403</v>
      </c>
      <c r="AT171" s="149" t="s">
        <v>157</v>
      </c>
      <c r="AU171" s="149" t="s">
        <v>89</v>
      </c>
      <c r="AY171" s="17" t="s">
        <v>156</v>
      </c>
      <c r="BE171" s="150">
        <f>IF(N171="základná",J171,0)</f>
        <v>0</v>
      </c>
      <c r="BF171" s="150">
        <f>IF(N171="znížená",J171,0)</f>
        <v>0</v>
      </c>
      <c r="BG171" s="150">
        <f>IF(N171="zákl. prenesená",J171,0)</f>
        <v>0</v>
      </c>
      <c r="BH171" s="150">
        <f>IF(N171="zníž. prenesená",J171,0)</f>
        <v>0</v>
      </c>
      <c r="BI171" s="150">
        <f>IF(N171="nulová",J171,0)</f>
        <v>0</v>
      </c>
      <c r="BJ171" s="17" t="s">
        <v>89</v>
      </c>
      <c r="BK171" s="150">
        <f>ROUND(I171*H171,2)</f>
        <v>0</v>
      </c>
      <c r="BL171" s="17" t="s">
        <v>403</v>
      </c>
      <c r="BM171" s="149" t="s">
        <v>4246</v>
      </c>
    </row>
    <row r="172" spans="2:65" s="11" customFormat="1">
      <c r="B172" s="151"/>
      <c r="D172" s="152" t="s">
        <v>160</v>
      </c>
      <c r="E172" s="153" t="s">
        <v>1</v>
      </c>
      <c r="F172" s="154" t="s">
        <v>4247</v>
      </c>
      <c r="H172" s="153" t="s">
        <v>1</v>
      </c>
      <c r="I172" s="155"/>
      <c r="L172" s="151"/>
      <c r="M172" s="156"/>
      <c r="T172" s="157"/>
      <c r="AT172" s="153" t="s">
        <v>160</v>
      </c>
      <c r="AU172" s="153" t="s">
        <v>89</v>
      </c>
      <c r="AV172" s="11" t="s">
        <v>82</v>
      </c>
      <c r="AW172" s="11" t="s">
        <v>31</v>
      </c>
      <c r="AX172" s="11" t="s">
        <v>76</v>
      </c>
      <c r="AY172" s="153" t="s">
        <v>156</v>
      </c>
    </row>
    <row r="173" spans="2:65" s="12" customFormat="1">
      <c r="B173" s="158"/>
      <c r="D173" s="152" t="s">
        <v>160</v>
      </c>
      <c r="E173" s="159" t="s">
        <v>1</v>
      </c>
      <c r="F173" s="160" t="s">
        <v>4248</v>
      </c>
      <c r="H173" s="161">
        <v>90</v>
      </c>
      <c r="I173" s="162"/>
      <c r="L173" s="158"/>
      <c r="M173" s="163"/>
      <c r="T173" s="164"/>
      <c r="AT173" s="159" t="s">
        <v>160</v>
      </c>
      <c r="AU173" s="159" t="s">
        <v>89</v>
      </c>
      <c r="AV173" s="12" t="s">
        <v>89</v>
      </c>
      <c r="AW173" s="12" t="s">
        <v>31</v>
      </c>
      <c r="AX173" s="12" t="s">
        <v>76</v>
      </c>
      <c r="AY173" s="159" t="s">
        <v>156</v>
      </c>
    </row>
    <row r="174" spans="2:65" s="13" customFormat="1">
      <c r="B174" s="165"/>
      <c r="D174" s="152" t="s">
        <v>160</v>
      </c>
      <c r="E174" s="166" t="s">
        <v>1</v>
      </c>
      <c r="F174" s="167" t="s">
        <v>161</v>
      </c>
      <c r="H174" s="168">
        <v>90</v>
      </c>
      <c r="I174" s="169"/>
      <c r="L174" s="165"/>
      <c r="M174" s="170"/>
      <c r="T174" s="171"/>
      <c r="AT174" s="166" t="s">
        <v>160</v>
      </c>
      <c r="AU174" s="166" t="s">
        <v>89</v>
      </c>
      <c r="AV174" s="13" t="s">
        <v>155</v>
      </c>
      <c r="AW174" s="13" t="s">
        <v>31</v>
      </c>
      <c r="AX174" s="13" t="s">
        <v>82</v>
      </c>
      <c r="AY174" s="166" t="s">
        <v>156</v>
      </c>
    </row>
    <row r="175" spans="2:65" s="1" customFormat="1" ht="21.75" customHeight="1">
      <c r="B175" s="136"/>
      <c r="C175" s="180" t="s">
        <v>330</v>
      </c>
      <c r="D175" s="180" t="s">
        <v>263</v>
      </c>
      <c r="E175" s="181" t="s">
        <v>4249</v>
      </c>
      <c r="F175" s="182" t="s">
        <v>4250</v>
      </c>
      <c r="G175" s="183" t="s">
        <v>178</v>
      </c>
      <c r="H175" s="184">
        <v>91.8</v>
      </c>
      <c r="I175" s="185"/>
      <c r="J175" s="186">
        <v>0</v>
      </c>
      <c r="K175" s="187"/>
      <c r="L175" s="188"/>
      <c r="M175" s="189" t="s">
        <v>1</v>
      </c>
      <c r="N175" s="190" t="s">
        <v>42</v>
      </c>
      <c r="P175" s="147">
        <f>O175*H175</f>
        <v>0</v>
      </c>
      <c r="Q175" s="147">
        <v>8.7000000000000001E-4</v>
      </c>
      <c r="R175" s="147">
        <f>Q175*H175</f>
        <v>7.9865999999999993E-2</v>
      </c>
      <c r="S175" s="147">
        <v>0</v>
      </c>
      <c r="T175" s="148">
        <f>S175*H175</f>
        <v>0</v>
      </c>
      <c r="AR175" s="149" t="s">
        <v>664</v>
      </c>
      <c r="AT175" s="149" t="s">
        <v>263</v>
      </c>
      <c r="AU175" s="149" t="s">
        <v>89</v>
      </c>
      <c r="AY175" s="17" t="s">
        <v>156</v>
      </c>
      <c r="BE175" s="150">
        <f>IF(N175="základná",J175,0)</f>
        <v>0</v>
      </c>
      <c r="BF175" s="150">
        <f>IF(N175="znížená",J175,0)</f>
        <v>0</v>
      </c>
      <c r="BG175" s="150">
        <f>IF(N175="zákl. prenesená",J175,0)</f>
        <v>0</v>
      </c>
      <c r="BH175" s="150">
        <f>IF(N175="zníž. prenesená",J175,0)</f>
        <v>0</v>
      </c>
      <c r="BI175" s="150">
        <f>IF(N175="nulová",J175,0)</f>
        <v>0</v>
      </c>
      <c r="BJ175" s="17" t="s">
        <v>89</v>
      </c>
      <c r="BK175" s="150">
        <f>ROUND(I175*H175,2)</f>
        <v>0</v>
      </c>
      <c r="BL175" s="17" t="s">
        <v>403</v>
      </c>
      <c r="BM175" s="149" t="s">
        <v>4251</v>
      </c>
    </row>
    <row r="176" spans="2:65" s="12" customFormat="1">
      <c r="B176" s="158"/>
      <c r="D176" s="152" t="s">
        <v>160</v>
      </c>
      <c r="F176" s="160" t="s">
        <v>4252</v>
      </c>
      <c r="H176" s="161">
        <v>91.8</v>
      </c>
      <c r="I176" s="162"/>
      <c r="L176" s="158"/>
      <c r="M176" s="163"/>
      <c r="T176" s="164"/>
      <c r="AT176" s="159" t="s">
        <v>160</v>
      </c>
      <c r="AU176" s="159" t="s">
        <v>89</v>
      </c>
      <c r="AV176" s="12" t="s">
        <v>89</v>
      </c>
      <c r="AW176" s="12" t="s">
        <v>3</v>
      </c>
      <c r="AX176" s="12" t="s">
        <v>82</v>
      </c>
      <c r="AY176" s="159" t="s">
        <v>156</v>
      </c>
    </row>
    <row r="177" spans="2:65" s="1" customFormat="1" ht="24.2" customHeight="1">
      <c r="B177" s="136"/>
      <c r="C177" s="137" t="s">
        <v>172</v>
      </c>
      <c r="D177" s="137" t="s">
        <v>157</v>
      </c>
      <c r="E177" s="138" t="s">
        <v>2723</v>
      </c>
      <c r="F177" s="139" t="s">
        <v>2724</v>
      </c>
      <c r="G177" s="140" t="s">
        <v>296</v>
      </c>
      <c r="H177" s="141">
        <v>0.39500000000000002</v>
      </c>
      <c r="I177" s="142"/>
      <c r="J177" s="143">
        <v>0</v>
      </c>
      <c r="K177" s="144"/>
      <c r="L177" s="32"/>
      <c r="M177" s="145" t="s">
        <v>1</v>
      </c>
      <c r="N177" s="146" t="s">
        <v>42</v>
      </c>
      <c r="P177" s="147">
        <f>O177*H177</f>
        <v>0</v>
      </c>
      <c r="Q177" s="147">
        <v>0</v>
      </c>
      <c r="R177" s="147">
        <f>Q177*H177</f>
        <v>0</v>
      </c>
      <c r="S177" s="147">
        <v>0</v>
      </c>
      <c r="T177" s="148">
        <f>S177*H177</f>
        <v>0</v>
      </c>
      <c r="AR177" s="149" t="s">
        <v>403</v>
      </c>
      <c r="AT177" s="149" t="s">
        <v>157</v>
      </c>
      <c r="AU177" s="149" t="s">
        <v>89</v>
      </c>
      <c r="AY177" s="17" t="s">
        <v>156</v>
      </c>
      <c r="BE177" s="150">
        <f>IF(N177="základná",J177,0)</f>
        <v>0</v>
      </c>
      <c r="BF177" s="150">
        <f>IF(N177="znížená",J177,0)</f>
        <v>0</v>
      </c>
      <c r="BG177" s="150">
        <f>IF(N177="zákl. prenesená",J177,0)</f>
        <v>0</v>
      </c>
      <c r="BH177" s="150">
        <f>IF(N177="zníž. prenesená",J177,0)</f>
        <v>0</v>
      </c>
      <c r="BI177" s="150">
        <f>IF(N177="nulová",J177,0)</f>
        <v>0</v>
      </c>
      <c r="BJ177" s="17" t="s">
        <v>89</v>
      </c>
      <c r="BK177" s="150">
        <f>ROUND(I177*H177,2)</f>
        <v>0</v>
      </c>
      <c r="BL177" s="17" t="s">
        <v>403</v>
      </c>
      <c r="BM177" s="149" t="s">
        <v>4253</v>
      </c>
    </row>
    <row r="178" spans="2:65" s="1" customFormat="1" ht="24.2" customHeight="1">
      <c r="B178" s="136"/>
      <c r="C178" s="137" t="s">
        <v>369</v>
      </c>
      <c r="D178" s="137" t="s">
        <v>157</v>
      </c>
      <c r="E178" s="138" t="s">
        <v>2726</v>
      </c>
      <c r="F178" s="139" t="s">
        <v>2727</v>
      </c>
      <c r="G178" s="140" t="s">
        <v>296</v>
      </c>
      <c r="H178" s="141">
        <v>0.39500000000000002</v>
      </c>
      <c r="I178" s="142"/>
      <c r="J178" s="143">
        <v>0</v>
      </c>
      <c r="K178" s="144"/>
      <c r="L178" s="32"/>
      <c r="M178" s="145" t="s">
        <v>1</v>
      </c>
      <c r="N178" s="146" t="s">
        <v>42</v>
      </c>
      <c r="P178" s="147">
        <f>O178*H178</f>
        <v>0</v>
      </c>
      <c r="Q178" s="147">
        <v>0</v>
      </c>
      <c r="R178" s="147">
        <f>Q178*H178</f>
        <v>0</v>
      </c>
      <c r="S178" s="147">
        <v>0</v>
      </c>
      <c r="T178" s="148">
        <f>S178*H178</f>
        <v>0</v>
      </c>
      <c r="AR178" s="149" t="s">
        <v>403</v>
      </c>
      <c r="AT178" s="149" t="s">
        <v>157</v>
      </c>
      <c r="AU178" s="149" t="s">
        <v>89</v>
      </c>
      <c r="AY178" s="17" t="s">
        <v>156</v>
      </c>
      <c r="BE178" s="150">
        <f>IF(N178="základná",J178,0)</f>
        <v>0</v>
      </c>
      <c r="BF178" s="150">
        <f>IF(N178="znížená",J178,0)</f>
        <v>0</v>
      </c>
      <c r="BG178" s="150">
        <f>IF(N178="zákl. prenesená",J178,0)</f>
        <v>0</v>
      </c>
      <c r="BH178" s="150">
        <f>IF(N178="zníž. prenesená",J178,0)</f>
        <v>0</v>
      </c>
      <c r="BI178" s="150">
        <f>IF(N178="nulová",J178,0)</f>
        <v>0</v>
      </c>
      <c r="BJ178" s="17" t="s">
        <v>89</v>
      </c>
      <c r="BK178" s="150">
        <f>ROUND(I178*H178,2)</f>
        <v>0</v>
      </c>
      <c r="BL178" s="17" t="s">
        <v>403</v>
      </c>
      <c r="BM178" s="149" t="s">
        <v>4254</v>
      </c>
    </row>
    <row r="179" spans="2:65" s="10" customFormat="1" ht="22.9" customHeight="1">
      <c r="B179" s="126"/>
      <c r="D179" s="127" t="s">
        <v>75</v>
      </c>
      <c r="E179" s="191" t="s">
        <v>1552</v>
      </c>
      <c r="F179" s="191" t="s">
        <v>1553</v>
      </c>
      <c r="I179" s="129"/>
      <c r="J179" s="192">
        <v>0</v>
      </c>
      <c r="L179" s="126"/>
      <c r="M179" s="131"/>
      <c r="P179" s="132">
        <f>SUM(P180:P201)</f>
        <v>0</v>
      </c>
      <c r="R179" s="132">
        <f>SUM(R180:R201)</f>
        <v>0.327712</v>
      </c>
      <c r="T179" s="133">
        <f>SUM(T180:T201)</f>
        <v>0</v>
      </c>
      <c r="AR179" s="127" t="s">
        <v>89</v>
      </c>
      <c r="AT179" s="134" t="s">
        <v>75</v>
      </c>
      <c r="AU179" s="134" t="s">
        <v>82</v>
      </c>
      <c r="AY179" s="127" t="s">
        <v>156</v>
      </c>
      <c r="BK179" s="135">
        <f>SUM(BK180:BK201)</f>
        <v>0</v>
      </c>
    </row>
    <row r="180" spans="2:65" s="1" customFormat="1" ht="24.2" customHeight="1">
      <c r="B180" s="136"/>
      <c r="C180" s="137" t="s">
        <v>378</v>
      </c>
      <c r="D180" s="137" t="s">
        <v>157</v>
      </c>
      <c r="E180" s="138" t="s">
        <v>4255</v>
      </c>
      <c r="F180" s="139" t="s">
        <v>4256</v>
      </c>
      <c r="G180" s="140" t="s">
        <v>396</v>
      </c>
      <c r="H180" s="141">
        <v>186.2</v>
      </c>
      <c r="I180" s="142"/>
      <c r="J180" s="143">
        <v>0</v>
      </c>
      <c r="K180" s="144"/>
      <c r="L180" s="32"/>
      <c r="M180" s="145" t="s">
        <v>1</v>
      </c>
      <c r="N180" s="146" t="s">
        <v>42</v>
      </c>
      <c r="P180" s="147">
        <f>O180*H180</f>
        <v>0</v>
      </c>
      <c r="Q180" s="147">
        <v>1.7600000000000001E-3</v>
      </c>
      <c r="R180" s="147">
        <f>Q180*H180</f>
        <v>0.327712</v>
      </c>
      <c r="S180" s="147">
        <v>0</v>
      </c>
      <c r="T180" s="148">
        <f>S180*H180</f>
        <v>0</v>
      </c>
      <c r="AR180" s="149" t="s">
        <v>403</v>
      </c>
      <c r="AT180" s="149" t="s">
        <v>157</v>
      </c>
      <c r="AU180" s="149" t="s">
        <v>89</v>
      </c>
      <c r="AY180" s="17" t="s">
        <v>156</v>
      </c>
      <c r="BE180" s="150">
        <f>IF(N180="základná",J180,0)</f>
        <v>0</v>
      </c>
      <c r="BF180" s="150">
        <f>IF(N180="znížená",J180,0)</f>
        <v>0</v>
      </c>
      <c r="BG180" s="150">
        <f>IF(N180="zákl. prenesená",J180,0)</f>
        <v>0</v>
      </c>
      <c r="BH180" s="150">
        <f>IF(N180="zníž. prenesená",J180,0)</f>
        <v>0</v>
      </c>
      <c r="BI180" s="150">
        <f>IF(N180="nulová",J180,0)</f>
        <v>0</v>
      </c>
      <c r="BJ180" s="17" t="s">
        <v>89</v>
      </c>
      <c r="BK180" s="150">
        <f>ROUND(I180*H180,2)</f>
        <v>0</v>
      </c>
      <c r="BL180" s="17" t="s">
        <v>403</v>
      </c>
      <c r="BM180" s="149" t="s">
        <v>4257</v>
      </c>
    </row>
    <row r="181" spans="2:65" s="12" customFormat="1">
      <c r="B181" s="158"/>
      <c r="D181" s="152" t="s">
        <v>160</v>
      </c>
      <c r="E181" s="159" t="s">
        <v>1</v>
      </c>
      <c r="F181" s="160" t="s">
        <v>4258</v>
      </c>
      <c r="H181" s="161">
        <v>91.2</v>
      </c>
      <c r="I181" s="162"/>
      <c r="L181" s="158"/>
      <c r="M181" s="163"/>
      <c r="T181" s="164"/>
      <c r="AT181" s="159" t="s">
        <v>160</v>
      </c>
      <c r="AU181" s="159" t="s">
        <v>89</v>
      </c>
      <c r="AV181" s="12" t="s">
        <v>89</v>
      </c>
      <c r="AW181" s="12" t="s">
        <v>31</v>
      </c>
      <c r="AX181" s="12" t="s">
        <v>76</v>
      </c>
      <c r="AY181" s="159" t="s">
        <v>156</v>
      </c>
    </row>
    <row r="182" spans="2:65" s="12" customFormat="1">
      <c r="B182" s="158"/>
      <c r="D182" s="152" t="s">
        <v>160</v>
      </c>
      <c r="E182" s="159" t="s">
        <v>1</v>
      </c>
      <c r="F182" s="160" t="s">
        <v>1569</v>
      </c>
      <c r="H182" s="161">
        <v>24</v>
      </c>
      <c r="I182" s="162"/>
      <c r="L182" s="158"/>
      <c r="M182" s="163"/>
      <c r="T182" s="164"/>
      <c r="AT182" s="159" t="s">
        <v>160</v>
      </c>
      <c r="AU182" s="159" t="s">
        <v>89</v>
      </c>
      <c r="AV182" s="12" t="s">
        <v>89</v>
      </c>
      <c r="AW182" s="12" t="s">
        <v>31</v>
      </c>
      <c r="AX182" s="12" t="s">
        <v>76</v>
      </c>
      <c r="AY182" s="159" t="s">
        <v>156</v>
      </c>
    </row>
    <row r="183" spans="2:65" s="12" customFormat="1">
      <c r="B183" s="158"/>
      <c r="D183" s="152" t="s">
        <v>160</v>
      </c>
      <c r="E183" s="159" t="s">
        <v>1</v>
      </c>
      <c r="F183" s="160" t="s">
        <v>1566</v>
      </c>
      <c r="H183" s="161">
        <v>14.4</v>
      </c>
      <c r="I183" s="162"/>
      <c r="L183" s="158"/>
      <c r="M183" s="163"/>
      <c r="T183" s="164"/>
      <c r="AT183" s="159" t="s">
        <v>160</v>
      </c>
      <c r="AU183" s="159" t="s">
        <v>89</v>
      </c>
      <c r="AV183" s="12" t="s">
        <v>89</v>
      </c>
      <c r="AW183" s="12" t="s">
        <v>31</v>
      </c>
      <c r="AX183" s="12" t="s">
        <v>76</v>
      </c>
      <c r="AY183" s="159" t="s">
        <v>156</v>
      </c>
    </row>
    <row r="184" spans="2:65" s="12" customFormat="1">
      <c r="B184" s="158"/>
      <c r="D184" s="152" t="s">
        <v>160</v>
      </c>
      <c r="E184" s="159" t="s">
        <v>1</v>
      </c>
      <c r="F184" s="160" t="s">
        <v>1561</v>
      </c>
      <c r="H184" s="161">
        <v>3.6</v>
      </c>
      <c r="I184" s="162"/>
      <c r="L184" s="158"/>
      <c r="M184" s="163"/>
      <c r="T184" s="164"/>
      <c r="AT184" s="159" t="s">
        <v>160</v>
      </c>
      <c r="AU184" s="159" t="s">
        <v>89</v>
      </c>
      <c r="AV184" s="12" t="s">
        <v>89</v>
      </c>
      <c r="AW184" s="12" t="s">
        <v>31</v>
      </c>
      <c r="AX184" s="12" t="s">
        <v>76</v>
      </c>
      <c r="AY184" s="159" t="s">
        <v>156</v>
      </c>
    </row>
    <row r="185" spans="2:65" s="12" customFormat="1">
      <c r="B185" s="158"/>
      <c r="D185" s="152" t="s">
        <v>160</v>
      </c>
      <c r="E185" s="159" t="s">
        <v>1</v>
      </c>
      <c r="F185" s="160" t="s">
        <v>4259</v>
      </c>
      <c r="H185" s="161">
        <v>12</v>
      </c>
      <c r="I185" s="162"/>
      <c r="L185" s="158"/>
      <c r="M185" s="163"/>
      <c r="T185" s="164"/>
      <c r="AT185" s="159" t="s">
        <v>160</v>
      </c>
      <c r="AU185" s="159" t="s">
        <v>89</v>
      </c>
      <c r="AV185" s="12" t="s">
        <v>89</v>
      </c>
      <c r="AW185" s="12" t="s">
        <v>31</v>
      </c>
      <c r="AX185" s="12" t="s">
        <v>76</v>
      </c>
      <c r="AY185" s="159" t="s">
        <v>156</v>
      </c>
    </row>
    <row r="186" spans="2:65" s="12" customFormat="1">
      <c r="B186" s="158"/>
      <c r="D186" s="152" t="s">
        <v>160</v>
      </c>
      <c r="E186" s="159" t="s">
        <v>1</v>
      </c>
      <c r="F186" s="160" t="s">
        <v>4260</v>
      </c>
      <c r="H186" s="161">
        <v>9</v>
      </c>
      <c r="I186" s="162"/>
      <c r="L186" s="158"/>
      <c r="M186" s="163"/>
      <c r="T186" s="164"/>
      <c r="AT186" s="159" t="s">
        <v>160</v>
      </c>
      <c r="AU186" s="159" t="s">
        <v>89</v>
      </c>
      <c r="AV186" s="12" t="s">
        <v>89</v>
      </c>
      <c r="AW186" s="12" t="s">
        <v>31</v>
      </c>
      <c r="AX186" s="12" t="s">
        <v>76</v>
      </c>
      <c r="AY186" s="159" t="s">
        <v>156</v>
      </c>
    </row>
    <row r="187" spans="2:65" s="12" customFormat="1">
      <c r="B187" s="158"/>
      <c r="D187" s="152" t="s">
        <v>160</v>
      </c>
      <c r="E187" s="159" t="s">
        <v>1</v>
      </c>
      <c r="F187" s="160" t="s">
        <v>4261</v>
      </c>
      <c r="H187" s="161">
        <v>2.4</v>
      </c>
      <c r="I187" s="162"/>
      <c r="L187" s="158"/>
      <c r="M187" s="163"/>
      <c r="T187" s="164"/>
      <c r="AT187" s="159" t="s">
        <v>160</v>
      </c>
      <c r="AU187" s="159" t="s">
        <v>89</v>
      </c>
      <c r="AV187" s="12" t="s">
        <v>89</v>
      </c>
      <c r="AW187" s="12" t="s">
        <v>31</v>
      </c>
      <c r="AX187" s="12" t="s">
        <v>76</v>
      </c>
      <c r="AY187" s="159" t="s">
        <v>156</v>
      </c>
    </row>
    <row r="188" spans="2:65" s="12" customFormat="1">
      <c r="B188" s="158"/>
      <c r="D188" s="152" t="s">
        <v>160</v>
      </c>
      <c r="E188" s="159" t="s">
        <v>1</v>
      </c>
      <c r="F188" s="160" t="s">
        <v>4262</v>
      </c>
      <c r="H188" s="161">
        <v>11.7</v>
      </c>
      <c r="I188" s="162"/>
      <c r="L188" s="158"/>
      <c r="M188" s="163"/>
      <c r="T188" s="164"/>
      <c r="AT188" s="159" t="s">
        <v>160</v>
      </c>
      <c r="AU188" s="159" t="s">
        <v>89</v>
      </c>
      <c r="AV188" s="12" t="s">
        <v>89</v>
      </c>
      <c r="AW188" s="12" t="s">
        <v>31</v>
      </c>
      <c r="AX188" s="12" t="s">
        <v>76</v>
      </c>
      <c r="AY188" s="159" t="s">
        <v>156</v>
      </c>
    </row>
    <row r="189" spans="2:65" s="12" customFormat="1">
      <c r="B189" s="158"/>
      <c r="D189" s="152" t="s">
        <v>160</v>
      </c>
      <c r="E189" s="159" t="s">
        <v>1</v>
      </c>
      <c r="F189" s="160" t="s">
        <v>1570</v>
      </c>
      <c r="H189" s="161">
        <v>1.2</v>
      </c>
      <c r="I189" s="162"/>
      <c r="L189" s="158"/>
      <c r="M189" s="163"/>
      <c r="T189" s="164"/>
      <c r="AT189" s="159" t="s">
        <v>160</v>
      </c>
      <c r="AU189" s="159" t="s">
        <v>89</v>
      </c>
      <c r="AV189" s="12" t="s">
        <v>89</v>
      </c>
      <c r="AW189" s="12" t="s">
        <v>31</v>
      </c>
      <c r="AX189" s="12" t="s">
        <v>76</v>
      </c>
      <c r="AY189" s="159" t="s">
        <v>156</v>
      </c>
    </row>
    <row r="190" spans="2:65" s="12" customFormat="1">
      <c r="B190" s="158"/>
      <c r="D190" s="152" t="s">
        <v>160</v>
      </c>
      <c r="E190" s="159" t="s">
        <v>1</v>
      </c>
      <c r="F190" s="160" t="s">
        <v>4263</v>
      </c>
      <c r="H190" s="161">
        <v>2.7</v>
      </c>
      <c r="I190" s="162"/>
      <c r="L190" s="158"/>
      <c r="M190" s="163"/>
      <c r="T190" s="164"/>
      <c r="AT190" s="159" t="s">
        <v>160</v>
      </c>
      <c r="AU190" s="159" t="s">
        <v>89</v>
      </c>
      <c r="AV190" s="12" t="s">
        <v>89</v>
      </c>
      <c r="AW190" s="12" t="s">
        <v>31</v>
      </c>
      <c r="AX190" s="12" t="s">
        <v>76</v>
      </c>
      <c r="AY190" s="159" t="s">
        <v>156</v>
      </c>
    </row>
    <row r="191" spans="2:65" s="12" customFormat="1">
      <c r="B191" s="158"/>
      <c r="D191" s="152" t="s">
        <v>160</v>
      </c>
      <c r="E191" s="159" t="s">
        <v>1</v>
      </c>
      <c r="F191" s="160" t="s">
        <v>1564</v>
      </c>
      <c r="H191" s="161">
        <v>1.8</v>
      </c>
      <c r="I191" s="162"/>
      <c r="L191" s="158"/>
      <c r="M191" s="163"/>
      <c r="T191" s="164"/>
      <c r="AT191" s="159" t="s">
        <v>160</v>
      </c>
      <c r="AU191" s="159" t="s">
        <v>89</v>
      </c>
      <c r="AV191" s="12" t="s">
        <v>89</v>
      </c>
      <c r="AW191" s="12" t="s">
        <v>31</v>
      </c>
      <c r="AX191" s="12" t="s">
        <v>76</v>
      </c>
      <c r="AY191" s="159" t="s">
        <v>156</v>
      </c>
    </row>
    <row r="192" spans="2:65" s="12" customFormat="1">
      <c r="B192" s="158"/>
      <c r="D192" s="152" t="s">
        <v>160</v>
      </c>
      <c r="E192" s="159" t="s">
        <v>1</v>
      </c>
      <c r="F192" s="160" t="s">
        <v>4264</v>
      </c>
      <c r="H192" s="161">
        <v>0.9</v>
      </c>
      <c r="I192" s="162"/>
      <c r="L192" s="158"/>
      <c r="M192" s="163"/>
      <c r="T192" s="164"/>
      <c r="AT192" s="159" t="s">
        <v>160</v>
      </c>
      <c r="AU192" s="159" t="s">
        <v>89</v>
      </c>
      <c r="AV192" s="12" t="s">
        <v>89</v>
      </c>
      <c r="AW192" s="12" t="s">
        <v>31</v>
      </c>
      <c r="AX192" s="12" t="s">
        <v>76</v>
      </c>
      <c r="AY192" s="159" t="s">
        <v>156</v>
      </c>
    </row>
    <row r="193" spans="2:65" s="12" customFormat="1">
      <c r="B193" s="158"/>
      <c r="D193" s="152" t="s">
        <v>160</v>
      </c>
      <c r="E193" s="159" t="s">
        <v>1</v>
      </c>
      <c r="F193" s="160" t="s">
        <v>4265</v>
      </c>
      <c r="H193" s="161">
        <v>1.4</v>
      </c>
      <c r="I193" s="162"/>
      <c r="L193" s="158"/>
      <c r="M193" s="163"/>
      <c r="T193" s="164"/>
      <c r="AT193" s="159" t="s">
        <v>160</v>
      </c>
      <c r="AU193" s="159" t="s">
        <v>89</v>
      </c>
      <c r="AV193" s="12" t="s">
        <v>89</v>
      </c>
      <c r="AW193" s="12" t="s">
        <v>31</v>
      </c>
      <c r="AX193" s="12" t="s">
        <v>76</v>
      </c>
      <c r="AY193" s="159" t="s">
        <v>156</v>
      </c>
    </row>
    <row r="194" spans="2:65" s="12" customFormat="1">
      <c r="B194" s="158"/>
      <c r="D194" s="152" t="s">
        <v>160</v>
      </c>
      <c r="E194" s="159" t="s">
        <v>1</v>
      </c>
      <c r="F194" s="160" t="s">
        <v>1570</v>
      </c>
      <c r="H194" s="161">
        <v>1.2</v>
      </c>
      <c r="I194" s="162"/>
      <c r="L194" s="158"/>
      <c r="M194" s="163"/>
      <c r="T194" s="164"/>
      <c r="AT194" s="159" t="s">
        <v>160</v>
      </c>
      <c r="AU194" s="159" t="s">
        <v>89</v>
      </c>
      <c r="AV194" s="12" t="s">
        <v>89</v>
      </c>
      <c r="AW194" s="12" t="s">
        <v>31</v>
      </c>
      <c r="AX194" s="12" t="s">
        <v>76</v>
      </c>
      <c r="AY194" s="159" t="s">
        <v>156</v>
      </c>
    </row>
    <row r="195" spans="2:65" s="12" customFormat="1">
      <c r="B195" s="158"/>
      <c r="D195" s="152" t="s">
        <v>160</v>
      </c>
      <c r="E195" s="159" t="s">
        <v>1</v>
      </c>
      <c r="F195" s="160" t="s">
        <v>4266</v>
      </c>
      <c r="H195" s="161">
        <v>3.6</v>
      </c>
      <c r="I195" s="162"/>
      <c r="L195" s="158"/>
      <c r="M195" s="163"/>
      <c r="T195" s="164"/>
      <c r="AT195" s="159" t="s">
        <v>160</v>
      </c>
      <c r="AU195" s="159" t="s">
        <v>89</v>
      </c>
      <c r="AV195" s="12" t="s">
        <v>89</v>
      </c>
      <c r="AW195" s="12" t="s">
        <v>31</v>
      </c>
      <c r="AX195" s="12" t="s">
        <v>76</v>
      </c>
      <c r="AY195" s="159" t="s">
        <v>156</v>
      </c>
    </row>
    <row r="196" spans="2:65" s="12" customFormat="1">
      <c r="B196" s="158"/>
      <c r="D196" s="152" t="s">
        <v>160</v>
      </c>
      <c r="E196" s="159" t="s">
        <v>1</v>
      </c>
      <c r="F196" s="160" t="s">
        <v>4267</v>
      </c>
      <c r="H196" s="161">
        <v>2.4</v>
      </c>
      <c r="I196" s="162"/>
      <c r="L196" s="158"/>
      <c r="M196" s="163"/>
      <c r="T196" s="164"/>
      <c r="AT196" s="159" t="s">
        <v>160</v>
      </c>
      <c r="AU196" s="159" t="s">
        <v>89</v>
      </c>
      <c r="AV196" s="12" t="s">
        <v>89</v>
      </c>
      <c r="AW196" s="12" t="s">
        <v>31</v>
      </c>
      <c r="AX196" s="12" t="s">
        <v>76</v>
      </c>
      <c r="AY196" s="159" t="s">
        <v>156</v>
      </c>
    </row>
    <row r="197" spans="2:65" s="12" customFormat="1">
      <c r="B197" s="158"/>
      <c r="D197" s="152" t="s">
        <v>160</v>
      </c>
      <c r="E197" s="159" t="s">
        <v>1</v>
      </c>
      <c r="F197" s="160" t="s">
        <v>4268</v>
      </c>
      <c r="H197" s="161">
        <v>0.9</v>
      </c>
      <c r="I197" s="162"/>
      <c r="L197" s="158"/>
      <c r="M197" s="163"/>
      <c r="T197" s="164"/>
      <c r="AT197" s="159" t="s">
        <v>160</v>
      </c>
      <c r="AU197" s="159" t="s">
        <v>89</v>
      </c>
      <c r="AV197" s="12" t="s">
        <v>89</v>
      </c>
      <c r="AW197" s="12" t="s">
        <v>31</v>
      </c>
      <c r="AX197" s="12" t="s">
        <v>76</v>
      </c>
      <c r="AY197" s="159" t="s">
        <v>156</v>
      </c>
    </row>
    <row r="198" spans="2:65" s="12" customFormat="1">
      <c r="B198" s="158"/>
      <c r="D198" s="152" t="s">
        <v>160</v>
      </c>
      <c r="E198" s="159" t="s">
        <v>1</v>
      </c>
      <c r="F198" s="160" t="s">
        <v>4269</v>
      </c>
      <c r="H198" s="161">
        <v>1.8</v>
      </c>
      <c r="I198" s="162"/>
      <c r="L198" s="158"/>
      <c r="M198" s="163"/>
      <c r="T198" s="164"/>
      <c r="AT198" s="159" t="s">
        <v>160</v>
      </c>
      <c r="AU198" s="159" t="s">
        <v>89</v>
      </c>
      <c r="AV198" s="12" t="s">
        <v>89</v>
      </c>
      <c r="AW198" s="12" t="s">
        <v>31</v>
      </c>
      <c r="AX198" s="12" t="s">
        <v>76</v>
      </c>
      <c r="AY198" s="159" t="s">
        <v>156</v>
      </c>
    </row>
    <row r="199" spans="2:65" s="13" customFormat="1">
      <c r="B199" s="165"/>
      <c r="D199" s="152" t="s">
        <v>160</v>
      </c>
      <c r="E199" s="166" t="s">
        <v>1</v>
      </c>
      <c r="F199" s="167" t="s">
        <v>161</v>
      </c>
      <c r="H199" s="168">
        <v>186.2</v>
      </c>
      <c r="I199" s="169"/>
      <c r="L199" s="165"/>
      <c r="M199" s="170"/>
      <c r="T199" s="171"/>
      <c r="AT199" s="166" t="s">
        <v>160</v>
      </c>
      <c r="AU199" s="166" t="s">
        <v>89</v>
      </c>
      <c r="AV199" s="13" t="s">
        <v>155</v>
      </c>
      <c r="AW199" s="13" t="s">
        <v>31</v>
      </c>
      <c r="AX199" s="13" t="s">
        <v>82</v>
      </c>
      <c r="AY199" s="166" t="s">
        <v>156</v>
      </c>
    </row>
    <row r="200" spans="2:65" s="1" customFormat="1" ht="24.2" customHeight="1">
      <c r="B200" s="136"/>
      <c r="C200" s="137" t="s">
        <v>393</v>
      </c>
      <c r="D200" s="137" t="s">
        <v>157</v>
      </c>
      <c r="E200" s="138" t="s">
        <v>3829</v>
      </c>
      <c r="F200" s="139" t="s">
        <v>3830</v>
      </c>
      <c r="G200" s="140" t="s">
        <v>296</v>
      </c>
      <c r="H200" s="141">
        <v>0.32800000000000001</v>
      </c>
      <c r="I200" s="142"/>
      <c r="J200" s="143">
        <v>0</v>
      </c>
      <c r="K200" s="144"/>
      <c r="L200" s="32"/>
      <c r="M200" s="145" t="s">
        <v>1</v>
      </c>
      <c r="N200" s="146" t="s">
        <v>42</v>
      </c>
      <c r="P200" s="147">
        <f>O200*H200</f>
        <v>0</v>
      </c>
      <c r="Q200" s="147">
        <v>0</v>
      </c>
      <c r="R200" s="147">
        <f>Q200*H200</f>
        <v>0</v>
      </c>
      <c r="S200" s="147">
        <v>0</v>
      </c>
      <c r="T200" s="148">
        <f>S200*H200</f>
        <v>0</v>
      </c>
      <c r="AR200" s="149" t="s">
        <v>403</v>
      </c>
      <c r="AT200" s="149" t="s">
        <v>157</v>
      </c>
      <c r="AU200" s="149" t="s">
        <v>89</v>
      </c>
      <c r="AY200" s="17" t="s">
        <v>156</v>
      </c>
      <c r="BE200" s="150">
        <f>IF(N200="základná",J200,0)</f>
        <v>0</v>
      </c>
      <c r="BF200" s="150">
        <f>IF(N200="znížená",J200,0)</f>
        <v>0</v>
      </c>
      <c r="BG200" s="150">
        <f>IF(N200="zákl. prenesená",J200,0)</f>
        <v>0</v>
      </c>
      <c r="BH200" s="150">
        <f>IF(N200="zníž. prenesená",J200,0)</f>
        <v>0</v>
      </c>
      <c r="BI200" s="150">
        <f>IF(N200="nulová",J200,0)</f>
        <v>0</v>
      </c>
      <c r="BJ200" s="17" t="s">
        <v>89</v>
      </c>
      <c r="BK200" s="150">
        <f>ROUND(I200*H200,2)</f>
        <v>0</v>
      </c>
      <c r="BL200" s="17" t="s">
        <v>403</v>
      </c>
      <c r="BM200" s="149" t="s">
        <v>4270</v>
      </c>
    </row>
    <row r="201" spans="2:65" s="1" customFormat="1" ht="24.2" customHeight="1">
      <c r="B201" s="136"/>
      <c r="C201" s="137" t="s">
        <v>403</v>
      </c>
      <c r="D201" s="137" t="s">
        <v>157</v>
      </c>
      <c r="E201" s="138" t="s">
        <v>3832</v>
      </c>
      <c r="F201" s="139" t="s">
        <v>3833</v>
      </c>
      <c r="G201" s="140" t="s">
        <v>296</v>
      </c>
      <c r="H201" s="141">
        <v>0.32800000000000001</v>
      </c>
      <c r="I201" s="142"/>
      <c r="J201" s="143">
        <v>0</v>
      </c>
      <c r="K201" s="144"/>
      <c r="L201" s="32"/>
      <c r="M201" s="145" t="s">
        <v>1</v>
      </c>
      <c r="N201" s="146" t="s">
        <v>42</v>
      </c>
      <c r="P201" s="147">
        <f>O201*H201</f>
        <v>0</v>
      </c>
      <c r="Q201" s="147">
        <v>0</v>
      </c>
      <c r="R201" s="147">
        <f>Q201*H201</f>
        <v>0</v>
      </c>
      <c r="S201" s="147">
        <v>0</v>
      </c>
      <c r="T201" s="148">
        <f>S201*H201</f>
        <v>0</v>
      </c>
      <c r="AR201" s="149" t="s">
        <v>403</v>
      </c>
      <c r="AT201" s="149" t="s">
        <v>157</v>
      </c>
      <c r="AU201" s="149" t="s">
        <v>89</v>
      </c>
      <c r="AY201" s="17" t="s">
        <v>156</v>
      </c>
      <c r="BE201" s="150">
        <f>IF(N201="základná",J201,0)</f>
        <v>0</v>
      </c>
      <c r="BF201" s="150">
        <f>IF(N201="znížená",J201,0)</f>
        <v>0</v>
      </c>
      <c r="BG201" s="150">
        <f>IF(N201="zákl. prenesená",J201,0)</f>
        <v>0</v>
      </c>
      <c r="BH201" s="150">
        <f>IF(N201="zníž. prenesená",J201,0)</f>
        <v>0</v>
      </c>
      <c r="BI201" s="150">
        <f>IF(N201="nulová",J201,0)</f>
        <v>0</v>
      </c>
      <c r="BJ201" s="17" t="s">
        <v>89</v>
      </c>
      <c r="BK201" s="150">
        <f>ROUND(I201*H201,2)</f>
        <v>0</v>
      </c>
      <c r="BL201" s="17" t="s">
        <v>403</v>
      </c>
      <c r="BM201" s="149" t="s">
        <v>4271</v>
      </c>
    </row>
    <row r="202" spans="2:65" s="10" customFormat="1" ht="22.9" customHeight="1">
      <c r="B202" s="126"/>
      <c r="D202" s="127" t="s">
        <v>75</v>
      </c>
      <c r="E202" s="191" t="s">
        <v>1577</v>
      </c>
      <c r="F202" s="191" t="s">
        <v>1578</v>
      </c>
      <c r="I202" s="129"/>
      <c r="J202" s="192">
        <v>0</v>
      </c>
      <c r="L202" s="126"/>
      <c r="M202" s="131"/>
      <c r="P202" s="132">
        <f>SUM(P203:P236)</f>
        <v>0</v>
      </c>
      <c r="R202" s="132">
        <f>SUM(R203:R236)</f>
        <v>0.27262799999999998</v>
      </c>
      <c r="T202" s="133">
        <f>SUM(T203:T236)</f>
        <v>0</v>
      </c>
      <c r="AR202" s="127" t="s">
        <v>89</v>
      </c>
      <c r="AT202" s="134" t="s">
        <v>75</v>
      </c>
      <c r="AU202" s="134" t="s">
        <v>82</v>
      </c>
      <c r="AY202" s="127" t="s">
        <v>156</v>
      </c>
      <c r="BK202" s="135">
        <f>SUM(BK203:BK236)</f>
        <v>0</v>
      </c>
    </row>
    <row r="203" spans="2:65" s="1" customFormat="1" ht="16.5" customHeight="1">
      <c r="B203" s="136"/>
      <c r="C203" s="137" t="s">
        <v>409</v>
      </c>
      <c r="D203" s="137" t="s">
        <v>157</v>
      </c>
      <c r="E203" s="138" t="s">
        <v>4272</v>
      </c>
      <c r="F203" s="139" t="s">
        <v>4273</v>
      </c>
      <c r="G203" s="140" t="s">
        <v>396</v>
      </c>
      <c r="H203" s="141">
        <v>15.6</v>
      </c>
      <c r="I203" s="142"/>
      <c r="J203" s="143">
        <v>0</v>
      </c>
      <c r="K203" s="144"/>
      <c r="L203" s="32"/>
      <c r="M203" s="145" t="s">
        <v>1</v>
      </c>
      <c r="N203" s="146" t="s">
        <v>42</v>
      </c>
      <c r="P203" s="147">
        <f>O203*H203</f>
        <v>0</v>
      </c>
      <c r="Q203" s="147">
        <v>1.25E-4</v>
      </c>
      <c r="R203" s="147">
        <f>Q203*H203</f>
        <v>1.9499999999999999E-3</v>
      </c>
      <c r="S203" s="147">
        <v>0</v>
      </c>
      <c r="T203" s="148">
        <f>S203*H203</f>
        <v>0</v>
      </c>
      <c r="AR203" s="149" t="s">
        <v>403</v>
      </c>
      <c r="AT203" s="149" t="s">
        <v>157</v>
      </c>
      <c r="AU203" s="149" t="s">
        <v>89</v>
      </c>
      <c r="AY203" s="17" t="s">
        <v>156</v>
      </c>
      <c r="BE203" s="150">
        <f>IF(N203="základná",J203,0)</f>
        <v>0</v>
      </c>
      <c r="BF203" s="150">
        <f>IF(N203="znížená",J203,0)</f>
        <v>0</v>
      </c>
      <c r="BG203" s="150">
        <f>IF(N203="zákl. prenesená",J203,0)</f>
        <v>0</v>
      </c>
      <c r="BH203" s="150">
        <f>IF(N203="zníž. prenesená",J203,0)</f>
        <v>0</v>
      </c>
      <c r="BI203" s="150">
        <f>IF(N203="nulová",J203,0)</f>
        <v>0</v>
      </c>
      <c r="BJ203" s="17" t="s">
        <v>89</v>
      </c>
      <c r="BK203" s="150">
        <f>ROUND(I203*H203,2)</f>
        <v>0</v>
      </c>
      <c r="BL203" s="17" t="s">
        <v>403</v>
      </c>
      <c r="BM203" s="149" t="s">
        <v>4274</v>
      </c>
    </row>
    <row r="204" spans="2:65" s="11" customFormat="1">
      <c r="B204" s="151"/>
      <c r="D204" s="152" t="s">
        <v>160</v>
      </c>
      <c r="E204" s="153" t="s">
        <v>1</v>
      </c>
      <c r="F204" s="154" t="s">
        <v>4275</v>
      </c>
      <c r="H204" s="153" t="s">
        <v>1</v>
      </c>
      <c r="I204" s="155"/>
      <c r="L204" s="151"/>
      <c r="M204" s="156"/>
      <c r="T204" s="157"/>
      <c r="AT204" s="153" t="s">
        <v>160</v>
      </c>
      <c r="AU204" s="153" t="s">
        <v>89</v>
      </c>
      <c r="AV204" s="11" t="s">
        <v>82</v>
      </c>
      <c r="AW204" s="11" t="s">
        <v>31</v>
      </c>
      <c r="AX204" s="11" t="s">
        <v>76</v>
      </c>
      <c r="AY204" s="153" t="s">
        <v>156</v>
      </c>
    </row>
    <row r="205" spans="2:65" s="11" customFormat="1" ht="22.5">
      <c r="B205" s="151"/>
      <c r="D205" s="152" t="s">
        <v>160</v>
      </c>
      <c r="E205" s="153" t="s">
        <v>1</v>
      </c>
      <c r="F205" s="154" t="s">
        <v>4276</v>
      </c>
      <c r="H205" s="153" t="s">
        <v>1</v>
      </c>
      <c r="I205" s="155"/>
      <c r="L205" s="151"/>
      <c r="M205" s="156"/>
      <c r="T205" s="157"/>
      <c r="AT205" s="153" t="s">
        <v>160</v>
      </c>
      <c r="AU205" s="153" t="s">
        <v>89</v>
      </c>
      <c r="AV205" s="11" t="s">
        <v>82</v>
      </c>
      <c r="AW205" s="11" t="s">
        <v>31</v>
      </c>
      <c r="AX205" s="11" t="s">
        <v>76</v>
      </c>
      <c r="AY205" s="153" t="s">
        <v>156</v>
      </c>
    </row>
    <row r="206" spans="2:65" s="12" customFormat="1">
      <c r="B206" s="158"/>
      <c r="D206" s="152" t="s">
        <v>160</v>
      </c>
      <c r="E206" s="159" t="s">
        <v>1</v>
      </c>
      <c r="F206" s="160" t="s">
        <v>4277</v>
      </c>
      <c r="H206" s="161">
        <v>15.6</v>
      </c>
      <c r="I206" s="162"/>
      <c r="L206" s="158"/>
      <c r="M206" s="163"/>
      <c r="T206" s="164"/>
      <c r="AT206" s="159" t="s">
        <v>160</v>
      </c>
      <c r="AU206" s="159" t="s">
        <v>89</v>
      </c>
      <c r="AV206" s="12" t="s">
        <v>89</v>
      </c>
      <c r="AW206" s="12" t="s">
        <v>31</v>
      </c>
      <c r="AX206" s="12" t="s">
        <v>76</v>
      </c>
      <c r="AY206" s="159" t="s">
        <v>156</v>
      </c>
    </row>
    <row r="207" spans="2:65" s="13" customFormat="1">
      <c r="B207" s="165"/>
      <c r="D207" s="152" t="s">
        <v>160</v>
      </c>
      <c r="E207" s="166" t="s">
        <v>1</v>
      </c>
      <c r="F207" s="167" t="s">
        <v>161</v>
      </c>
      <c r="H207" s="168">
        <v>15.6</v>
      </c>
      <c r="I207" s="169"/>
      <c r="L207" s="165"/>
      <c r="M207" s="170"/>
      <c r="T207" s="171"/>
      <c r="AT207" s="166" t="s">
        <v>160</v>
      </c>
      <c r="AU207" s="166" t="s">
        <v>89</v>
      </c>
      <c r="AV207" s="13" t="s">
        <v>155</v>
      </c>
      <c r="AW207" s="13" t="s">
        <v>31</v>
      </c>
      <c r="AX207" s="13" t="s">
        <v>82</v>
      </c>
      <c r="AY207" s="166" t="s">
        <v>156</v>
      </c>
    </row>
    <row r="208" spans="2:65" s="1" customFormat="1" ht="24.2" customHeight="1">
      <c r="B208" s="136"/>
      <c r="C208" s="180" t="s">
        <v>414</v>
      </c>
      <c r="D208" s="180" t="s">
        <v>263</v>
      </c>
      <c r="E208" s="181" t="s">
        <v>4278</v>
      </c>
      <c r="F208" s="182" t="s">
        <v>4279</v>
      </c>
      <c r="G208" s="183" t="s">
        <v>333</v>
      </c>
      <c r="H208" s="184">
        <v>3</v>
      </c>
      <c r="I208" s="185"/>
      <c r="J208" s="186">
        <v>0</v>
      </c>
      <c r="K208" s="187"/>
      <c r="L208" s="188"/>
      <c r="M208" s="189" t="s">
        <v>1</v>
      </c>
      <c r="N208" s="190" t="s">
        <v>42</v>
      </c>
      <c r="P208" s="147">
        <f>O208*H208</f>
        <v>0</v>
      </c>
      <c r="Q208" s="147">
        <v>1.29E-2</v>
      </c>
      <c r="R208" s="147">
        <f>Q208*H208</f>
        <v>3.8699999999999998E-2</v>
      </c>
      <c r="S208" s="147">
        <v>0</v>
      </c>
      <c r="T208" s="148">
        <f>S208*H208</f>
        <v>0</v>
      </c>
      <c r="AR208" s="149" t="s">
        <v>664</v>
      </c>
      <c r="AT208" s="149" t="s">
        <v>263</v>
      </c>
      <c r="AU208" s="149" t="s">
        <v>89</v>
      </c>
      <c r="AY208" s="17" t="s">
        <v>156</v>
      </c>
      <c r="BE208" s="150">
        <f>IF(N208="základná",J208,0)</f>
        <v>0</v>
      </c>
      <c r="BF208" s="150">
        <f>IF(N208="znížená",J208,0)</f>
        <v>0</v>
      </c>
      <c r="BG208" s="150">
        <f>IF(N208="zákl. prenesená",J208,0)</f>
        <v>0</v>
      </c>
      <c r="BH208" s="150">
        <f>IF(N208="zníž. prenesená",J208,0)</f>
        <v>0</v>
      </c>
      <c r="BI208" s="150">
        <f>IF(N208="nulová",J208,0)</f>
        <v>0</v>
      </c>
      <c r="BJ208" s="17" t="s">
        <v>89</v>
      </c>
      <c r="BK208" s="150">
        <f>ROUND(I208*H208,2)</f>
        <v>0</v>
      </c>
      <c r="BL208" s="17" t="s">
        <v>403</v>
      </c>
      <c r="BM208" s="149" t="s">
        <v>4280</v>
      </c>
    </row>
    <row r="209" spans="2:65" s="12" customFormat="1">
      <c r="B209" s="158"/>
      <c r="D209" s="152" t="s">
        <v>160</v>
      </c>
      <c r="E209" s="159" t="s">
        <v>1</v>
      </c>
      <c r="F209" s="160" t="s">
        <v>4281</v>
      </c>
      <c r="H209" s="161">
        <v>3</v>
      </c>
      <c r="I209" s="162"/>
      <c r="L209" s="158"/>
      <c r="M209" s="163"/>
      <c r="T209" s="164"/>
      <c r="AT209" s="159" t="s">
        <v>160</v>
      </c>
      <c r="AU209" s="159" t="s">
        <v>89</v>
      </c>
      <c r="AV209" s="12" t="s">
        <v>89</v>
      </c>
      <c r="AW209" s="12" t="s">
        <v>31</v>
      </c>
      <c r="AX209" s="12" t="s">
        <v>76</v>
      </c>
      <c r="AY209" s="159" t="s">
        <v>156</v>
      </c>
    </row>
    <row r="210" spans="2:65" s="13" customFormat="1">
      <c r="B210" s="165"/>
      <c r="D210" s="152" t="s">
        <v>160</v>
      </c>
      <c r="E210" s="166" t="s">
        <v>1</v>
      </c>
      <c r="F210" s="167" t="s">
        <v>4282</v>
      </c>
      <c r="H210" s="168">
        <v>3</v>
      </c>
      <c r="I210" s="169"/>
      <c r="L210" s="165"/>
      <c r="M210" s="170"/>
      <c r="T210" s="171"/>
      <c r="AT210" s="166" t="s">
        <v>160</v>
      </c>
      <c r="AU210" s="166" t="s">
        <v>89</v>
      </c>
      <c r="AV210" s="13" t="s">
        <v>155</v>
      </c>
      <c r="AW210" s="13" t="s">
        <v>31</v>
      </c>
      <c r="AX210" s="13" t="s">
        <v>82</v>
      </c>
      <c r="AY210" s="166" t="s">
        <v>156</v>
      </c>
    </row>
    <row r="211" spans="2:65" s="1" customFormat="1" ht="24.2" customHeight="1">
      <c r="B211" s="136"/>
      <c r="C211" s="137" t="s">
        <v>432</v>
      </c>
      <c r="D211" s="137" t="s">
        <v>157</v>
      </c>
      <c r="E211" s="138" t="s">
        <v>4283</v>
      </c>
      <c r="F211" s="139" t="s">
        <v>4284</v>
      </c>
      <c r="G211" s="140" t="s">
        <v>170</v>
      </c>
      <c r="H211" s="141">
        <v>188.6</v>
      </c>
      <c r="I211" s="142"/>
      <c r="J211" s="143">
        <v>0</v>
      </c>
      <c r="K211" s="144"/>
      <c r="L211" s="32"/>
      <c r="M211" s="145" t="s">
        <v>1</v>
      </c>
      <c r="N211" s="146" t="s">
        <v>42</v>
      </c>
      <c r="P211" s="147">
        <f>O211*H211</f>
        <v>0</v>
      </c>
      <c r="Q211" s="147">
        <v>2.5000000000000001E-4</v>
      </c>
      <c r="R211" s="147">
        <f>Q211*H211</f>
        <v>4.7149999999999997E-2</v>
      </c>
      <c r="S211" s="147">
        <v>0</v>
      </c>
      <c r="T211" s="148">
        <f>S211*H211</f>
        <v>0</v>
      </c>
      <c r="AR211" s="149" t="s">
        <v>403</v>
      </c>
      <c r="AT211" s="149" t="s">
        <v>157</v>
      </c>
      <c r="AU211" s="149" t="s">
        <v>89</v>
      </c>
      <c r="AY211" s="17" t="s">
        <v>156</v>
      </c>
      <c r="BE211" s="150">
        <f>IF(N211="základná",J211,0)</f>
        <v>0</v>
      </c>
      <c r="BF211" s="150">
        <f>IF(N211="znížená",J211,0)</f>
        <v>0</v>
      </c>
      <c r="BG211" s="150">
        <f>IF(N211="zákl. prenesená",J211,0)</f>
        <v>0</v>
      </c>
      <c r="BH211" s="150">
        <f>IF(N211="zníž. prenesená",J211,0)</f>
        <v>0</v>
      </c>
      <c r="BI211" s="150">
        <f>IF(N211="nulová",J211,0)</f>
        <v>0</v>
      </c>
      <c r="BJ211" s="17" t="s">
        <v>89</v>
      </c>
      <c r="BK211" s="150">
        <f>ROUND(I211*H211,2)</f>
        <v>0</v>
      </c>
      <c r="BL211" s="17" t="s">
        <v>403</v>
      </c>
      <c r="BM211" s="149" t="s">
        <v>4285</v>
      </c>
    </row>
    <row r="212" spans="2:65" s="12" customFormat="1">
      <c r="B212" s="158"/>
      <c r="D212" s="152" t="s">
        <v>160</v>
      </c>
      <c r="E212" s="159" t="s">
        <v>1</v>
      </c>
      <c r="F212" s="160" t="s">
        <v>4258</v>
      </c>
      <c r="H212" s="161">
        <v>91.2</v>
      </c>
      <c r="I212" s="162"/>
      <c r="L212" s="158"/>
      <c r="M212" s="163"/>
      <c r="T212" s="164"/>
      <c r="AT212" s="159" t="s">
        <v>160</v>
      </c>
      <c r="AU212" s="159" t="s">
        <v>89</v>
      </c>
      <c r="AV212" s="12" t="s">
        <v>89</v>
      </c>
      <c r="AW212" s="12" t="s">
        <v>31</v>
      </c>
      <c r="AX212" s="12" t="s">
        <v>76</v>
      </c>
      <c r="AY212" s="159" t="s">
        <v>156</v>
      </c>
    </row>
    <row r="213" spans="2:65" s="12" customFormat="1">
      <c r="B213" s="158"/>
      <c r="D213" s="152" t="s">
        <v>160</v>
      </c>
      <c r="E213" s="159" t="s">
        <v>1</v>
      </c>
      <c r="F213" s="160" t="s">
        <v>1569</v>
      </c>
      <c r="H213" s="161">
        <v>24</v>
      </c>
      <c r="I213" s="162"/>
      <c r="L213" s="158"/>
      <c r="M213" s="163"/>
      <c r="T213" s="164"/>
      <c r="AT213" s="159" t="s">
        <v>160</v>
      </c>
      <c r="AU213" s="159" t="s">
        <v>89</v>
      </c>
      <c r="AV213" s="12" t="s">
        <v>89</v>
      </c>
      <c r="AW213" s="12" t="s">
        <v>31</v>
      </c>
      <c r="AX213" s="12" t="s">
        <v>76</v>
      </c>
      <c r="AY213" s="159" t="s">
        <v>156</v>
      </c>
    </row>
    <row r="214" spans="2:65" s="12" customFormat="1">
      <c r="B214" s="158"/>
      <c r="D214" s="152" t="s">
        <v>160</v>
      </c>
      <c r="E214" s="159" t="s">
        <v>1</v>
      </c>
      <c r="F214" s="160" t="s">
        <v>1566</v>
      </c>
      <c r="H214" s="161">
        <v>14.4</v>
      </c>
      <c r="I214" s="162"/>
      <c r="L214" s="158"/>
      <c r="M214" s="163"/>
      <c r="T214" s="164"/>
      <c r="AT214" s="159" t="s">
        <v>160</v>
      </c>
      <c r="AU214" s="159" t="s">
        <v>89</v>
      </c>
      <c r="AV214" s="12" t="s">
        <v>89</v>
      </c>
      <c r="AW214" s="12" t="s">
        <v>31</v>
      </c>
      <c r="AX214" s="12" t="s">
        <v>76</v>
      </c>
      <c r="AY214" s="159" t="s">
        <v>156</v>
      </c>
    </row>
    <row r="215" spans="2:65" s="12" customFormat="1">
      <c r="B215" s="158"/>
      <c r="D215" s="152" t="s">
        <v>160</v>
      </c>
      <c r="E215" s="159" t="s">
        <v>1</v>
      </c>
      <c r="F215" s="160" t="s">
        <v>1561</v>
      </c>
      <c r="H215" s="161">
        <v>3.6</v>
      </c>
      <c r="I215" s="162"/>
      <c r="L215" s="158"/>
      <c r="M215" s="163"/>
      <c r="T215" s="164"/>
      <c r="AT215" s="159" t="s">
        <v>160</v>
      </c>
      <c r="AU215" s="159" t="s">
        <v>89</v>
      </c>
      <c r="AV215" s="12" t="s">
        <v>89</v>
      </c>
      <c r="AW215" s="12" t="s">
        <v>31</v>
      </c>
      <c r="AX215" s="12" t="s">
        <v>76</v>
      </c>
      <c r="AY215" s="159" t="s">
        <v>156</v>
      </c>
    </row>
    <row r="216" spans="2:65" s="12" customFormat="1">
      <c r="B216" s="158"/>
      <c r="D216" s="152" t="s">
        <v>160</v>
      </c>
      <c r="E216" s="159" t="s">
        <v>1</v>
      </c>
      <c r="F216" s="160" t="s">
        <v>4259</v>
      </c>
      <c r="H216" s="161">
        <v>12</v>
      </c>
      <c r="I216" s="162"/>
      <c r="L216" s="158"/>
      <c r="M216" s="163"/>
      <c r="T216" s="164"/>
      <c r="AT216" s="159" t="s">
        <v>160</v>
      </c>
      <c r="AU216" s="159" t="s">
        <v>89</v>
      </c>
      <c r="AV216" s="12" t="s">
        <v>89</v>
      </c>
      <c r="AW216" s="12" t="s">
        <v>31</v>
      </c>
      <c r="AX216" s="12" t="s">
        <v>76</v>
      </c>
      <c r="AY216" s="159" t="s">
        <v>156</v>
      </c>
    </row>
    <row r="217" spans="2:65" s="12" customFormat="1">
      <c r="B217" s="158"/>
      <c r="D217" s="152" t="s">
        <v>160</v>
      </c>
      <c r="E217" s="159" t="s">
        <v>1</v>
      </c>
      <c r="F217" s="160" t="s">
        <v>4260</v>
      </c>
      <c r="H217" s="161">
        <v>9</v>
      </c>
      <c r="I217" s="162"/>
      <c r="L217" s="158"/>
      <c r="M217" s="163"/>
      <c r="T217" s="164"/>
      <c r="AT217" s="159" t="s">
        <v>160</v>
      </c>
      <c r="AU217" s="159" t="s">
        <v>89</v>
      </c>
      <c r="AV217" s="12" t="s">
        <v>89</v>
      </c>
      <c r="AW217" s="12" t="s">
        <v>31</v>
      </c>
      <c r="AX217" s="12" t="s">
        <v>76</v>
      </c>
      <c r="AY217" s="159" t="s">
        <v>156</v>
      </c>
    </row>
    <row r="218" spans="2:65" s="12" customFormat="1">
      <c r="B218" s="158"/>
      <c r="D218" s="152" t="s">
        <v>160</v>
      </c>
      <c r="E218" s="159" t="s">
        <v>1</v>
      </c>
      <c r="F218" s="160" t="s">
        <v>4261</v>
      </c>
      <c r="H218" s="161">
        <v>2.4</v>
      </c>
      <c r="I218" s="162"/>
      <c r="L218" s="158"/>
      <c r="M218" s="163"/>
      <c r="T218" s="164"/>
      <c r="AT218" s="159" t="s">
        <v>160</v>
      </c>
      <c r="AU218" s="159" t="s">
        <v>89</v>
      </c>
      <c r="AV218" s="12" t="s">
        <v>89</v>
      </c>
      <c r="AW218" s="12" t="s">
        <v>31</v>
      </c>
      <c r="AX218" s="12" t="s">
        <v>76</v>
      </c>
      <c r="AY218" s="159" t="s">
        <v>156</v>
      </c>
    </row>
    <row r="219" spans="2:65" s="12" customFormat="1">
      <c r="B219" s="158"/>
      <c r="D219" s="152" t="s">
        <v>160</v>
      </c>
      <c r="E219" s="159" t="s">
        <v>1</v>
      </c>
      <c r="F219" s="160" t="s">
        <v>4262</v>
      </c>
      <c r="H219" s="161">
        <v>11.7</v>
      </c>
      <c r="I219" s="162"/>
      <c r="L219" s="158"/>
      <c r="M219" s="163"/>
      <c r="T219" s="164"/>
      <c r="AT219" s="159" t="s">
        <v>160</v>
      </c>
      <c r="AU219" s="159" t="s">
        <v>89</v>
      </c>
      <c r="AV219" s="12" t="s">
        <v>89</v>
      </c>
      <c r="AW219" s="12" t="s">
        <v>31</v>
      </c>
      <c r="AX219" s="12" t="s">
        <v>76</v>
      </c>
      <c r="AY219" s="159" t="s">
        <v>156</v>
      </c>
    </row>
    <row r="220" spans="2:65" s="12" customFormat="1">
      <c r="B220" s="158"/>
      <c r="D220" s="152" t="s">
        <v>160</v>
      </c>
      <c r="E220" s="159" t="s">
        <v>1</v>
      </c>
      <c r="F220" s="160" t="s">
        <v>1570</v>
      </c>
      <c r="H220" s="161">
        <v>1.2</v>
      </c>
      <c r="I220" s="162"/>
      <c r="L220" s="158"/>
      <c r="M220" s="163"/>
      <c r="T220" s="164"/>
      <c r="AT220" s="159" t="s">
        <v>160</v>
      </c>
      <c r="AU220" s="159" t="s">
        <v>89</v>
      </c>
      <c r="AV220" s="12" t="s">
        <v>89</v>
      </c>
      <c r="AW220" s="12" t="s">
        <v>31</v>
      </c>
      <c r="AX220" s="12" t="s">
        <v>76</v>
      </c>
      <c r="AY220" s="159" t="s">
        <v>156</v>
      </c>
    </row>
    <row r="221" spans="2:65" s="12" customFormat="1">
      <c r="B221" s="158"/>
      <c r="D221" s="152" t="s">
        <v>160</v>
      </c>
      <c r="E221" s="159" t="s">
        <v>1</v>
      </c>
      <c r="F221" s="160" t="s">
        <v>4263</v>
      </c>
      <c r="H221" s="161">
        <v>2.7</v>
      </c>
      <c r="I221" s="162"/>
      <c r="L221" s="158"/>
      <c r="M221" s="163"/>
      <c r="T221" s="164"/>
      <c r="AT221" s="159" t="s">
        <v>160</v>
      </c>
      <c r="AU221" s="159" t="s">
        <v>89</v>
      </c>
      <c r="AV221" s="12" t="s">
        <v>89</v>
      </c>
      <c r="AW221" s="12" t="s">
        <v>31</v>
      </c>
      <c r="AX221" s="12" t="s">
        <v>76</v>
      </c>
      <c r="AY221" s="159" t="s">
        <v>156</v>
      </c>
    </row>
    <row r="222" spans="2:65" s="12" customFormat="1">
      <c r="B222" s="158"/>
      <c r="D222" s="152" t="s">
        <v>160</v>
      </c>
      <c r="E222" s="159" t="s">
        <v>1</v>
      </c>
      <c r="F222" s="160" t="s">
        <v>1564</v>
      </c>
      <c r="H222" s="161">
        <v>1.8</v>
      </c>
      <c r="I222" s="162"/>
      <c r="L222" s="158"/>
      <c r="M222" s="163"/>
      <c r="T222" s="164"/>
      <c r="AT222" s="159" t="s">
        <v>160</v>
      </c>
      <c r="AU222" s="159" t="s">
        <v>89</v>
      </c>
      <c r="AV222" s="12" t="s">
        <v>89</v>
      </c>
      <c r="AW222" s="12" t="s">
        <v>31</v>
      </c>
      <c r="AX222" s="12" t="s">
        <v>76</v>
      </c>
      <c r="AY222" s="159" t="s">
        <v>156</v>
      </c>
    </row>
    <row r="223" spans="2:65" s="12" customFormat="1">
      <c r="B223" s="158"/>
      <c r="D223" s="152" t="s">
        <v>160</v>
      </c>
      <c r="E223" s="159" t="s">
        <v>1</v>
      </c>
      <c r="F223" s="160" t="s">
        <v>4264</v>
      </c>
      <c r="H223" s="161">
        <v>0.9</v>
      </c>
      <c r="I223" s="162"/>
      <c r="L223" s="158"/>
      <c r="M223" s="163"/>
      <c r="T223" s="164"/>
      <c r="AT223" s="159" t="s">
        <v>160</v>
      </c>
      <c r="AU223" s="159" t="s">
        <v>89</v>
      </c>
      <c r="AV223" s="12" t="s">
        <v>89</v>
      </c>
      <c r="AW223" s="12" t="s">
        <v>31</v>
      </c>
      <c r="AX223" s="12" t="s">
        <v>76</v>
      </c>
      <c r="AY223" s="159" t="s">
        <v>156</v>
      </c>
    </row>
    <row r="224" spans="2:65" s="12" customFormat="1">
      <c r="B224" s="158"/>
      <c r="D224" s="152" t="s">
        <v>160</v>
      </c>
      <c r="E224" s="159" t="s">
        <v>1</v>
      </c>
      <c r="F224" s="160" t="s">
        <v>4265</v>
      </c>
      <c r="H224" s="161">
        <v>1.4</v>
      </c>
      <c r="I224" s="162"/>
      <c r="L224" s="158"/>
      <c r="M224" s="163"/>
      <c r="T224" s="164"/>
      <c r="AT224" s="159" t="s">
        <v>160</v>
      </c>
      <c r="AU224" s="159" t="s">
        <v>89</v>
      </c>
      <c r="AV224" s="12" t="s">
        <v>89</v>
      </c>
      <c r="AW224" s="12" t="s">
        <v>31</v>
      </c>
      <c r="AX224" s="12" t="s">
        <v>76</v>
      </c>
      <c r="AY224" s="159" t="s">
        <v>156</v>
      </c>
    </row>
    <row r="225" spans="2:65" s="12" customFormat="1">
      <c r="B225" s="158"/>
      <c r="D225" s="152" t="s">
        <v>160</v>
      </c>
      <c r="E225" s="159" t="s">
        <v>1</v>
      </c>
      <c r="F225" s="160" t="s">
        <v>1570</v>
      </c>
      <c r="H225" s="161">
        <v>1.2</v>
      </c>
      <c r="I225" s="162"/>
      <c r="L225" s="158"/>
      <c r="M225" s="163"/>
      <c r="T225" s="164"/>
      <c r="AT225" s="159" t="s">
        <v>160</v>
      </c>
      <c r="AU225" s="159" t="s">
        <v>89</v>
      </c>
      <c r="AV225" s="12" t="s">
        <v>89</v>
      </c>
      <c r="AW225" s="12" t="s">
        <v>31</v>
      </c>
      <c r="AX225" s="12" t="s">
        <v>76</v>
      </c>
      <c r="AY225" s="159" t="s">
        <v>156</v>
      </c>
    </row>
    <row r="226" spans="2:65" s="12" customFormat="1">
      <c r="B226" s="158"/>
      <c r="D226" s="152" t="s">
        <v>160</v>
      </c>
      <c r="E226" s="159" t="s">
        <v>1</v>
      </c>
      <c r="F226" s="160" t="s">
        <v>4266</v>
      </c>
      <c r="H226" s="161">
        <v>3.6</v>
      </c>
      <c r="I226" s="162"/>
      <c r="L226" s="158"/>
      <c r="M226" s="163"/>
      <c r="T226" s="164"/>
      <c r="AT226" s="159" t="s">
        <v>160</v>
      </c>
      <c r="AU226" s="159" t="s">
        <v>89</v>
      </c>
      <c r="AV226" s="12" t="s">
        <v>89</v>
      </c>
      <c r="AW226" s="12" t="s">
        <v>31</v>
      </c>
      <c r="AX226" s="12" t="s">
        <v>76</v>
      </c>
      <c r="AY226" s="159" t="s">
        <v>156</v>
      </c>
    </row>
    <row r="227" spans="2:65" s="12" customFormat="1">
      <c r="B227" s="158"/>
      <c r="D227" s="152" t="s">
        <v>160</v>
      </c>
      <c r="E227" s="159" t="s">
        <v>1</v>
      </c>
      <c r="F227" s="160" t="s">
        <v>4267</v>
      </c>
      <c r="H227" s="161">
        <v>2.4</v>
      </c>
      <c r="I227" s="162"/>
      <c r="L227" s="158"/>
      <c r="M227" s="163"/>
      <c r="T227" s="164"/>
      <c r="AT227" s="159" t="s">
        <v>160</v>
      </c>
      <c r="AU227" s="159" t="s">
        <v>89</v>
      </c>
      <c r="AV227" s="12" t="s">
        <v>89</v>
      </c>
      <c r="AW227" s="12" t="s">
        <v>31</v>
      </c>
      <c r="AX227" s="12" t="s">
        <v>76</v>
      </c>
      <c r="AY227" s="159" t="s">
        <v>156</v>
      </c>
    </row>
    <row r="228" spans="2:65" s="12" customFormat="1">
      <c r="B228" s="158"/>
      <c r="D228" s="152" t="s">
        <v>160</v>
      </c>
      <c r="E228" s="159" t="s">
        <v>1</v>
      </c>
      <c r="F228" s="160" t="s">
        <v>4268</v>
      </c>
      <c r="H228" s="161">
        <v>0.9</v>
      </c>
      <c r="I228" s="162"/>
      <c r="L228" s="158"/>
      <c r="M228" s="163"/>
      <c r="T228" s="164"/>
      <c r="AT228" s="159" t="s">
        <v>160</v>
      </c>
      <c r="AU228" s="159" t="s">
        <v>89</v>
      </c>
      <c r="AV228" s="12" t="s">
        <v>89</v>
      </c>
      <c r="AW228" s="12" t="s">
        <v>31</v>
      </c>
      <c r="AX228" s="12" t="s">
        <v>76</v>
      </c>
      <c r="AY228" s="159" t="s">
        <v>156</v>
      </c>
    </row>
    <row r="229" spans="2:65" s="12" customFormat="1">
      <c r="B229" s="158"/>
      <c r="D229" s="152" t="s">
        <v>160</v>
      </c>
      <c r="E229" s="159" t="s">
        <v>1</v>
      </c>
      <c r="F229" s="160" t="s">
        <v>4269</v>
      </c>
      <c r="H229" s="161">
        <v>1.8</v>
      </c>
      <c r="I229" s="162"/>
      <c r="L229" s="158"/>
      <c r="M229" s="163"/>
      <c r="T229" s="164"/>
      <c r="AT229" s="159" t="s">
        <v>160</v>
      </c>
      <c r="AU229" s="159" t="s">
        <v>89</v>
      </c>
      <c r="AV229" s="12" t="s">
        <v>89</v>
      </c>
      <c r="AW229" s="12" t="s">
        <v>31</v>
      </c>
      <c r="AX229" s="12" t="s">
        <v>76</v>
      </c>
      <c r="AY229" s="159" t="s">
        <v>156</v>
      </c>
    </row>
    <row r="230" spans="2:65" s="15" customFormat="1">
      <c r="B230" s="193"/>
      <c r="D230" s="152" t="s">
        <v>160</v>
      </c>
      <c r="E230" s="194" t="s">
        <v>1</v>
      </c>
      <c r="F230" s="195" t="s">
        <v>278</v>
      </c>
      <c r="H230" s="196">
        <v>186.2</v>
      </c>
      <c r="I230" s="197"/>
      <c r="L230" s="193"/>
      <c r="M230" s="198"/>
      <c r="T230" s="199"/>
      <c r="AT230" s="194" t="s">
        <v>160</v>
      </c>
      <c r="AU230" s="194" t="s">
        <v>89</v>
      </c>
      <c r="AV230" s="15" t="s">
        <v>163</v>
      </c>
      <c r="AW230" s="15" t="s">
        <v>31</v>
      </c>
      <c r="AX230" s="15" t="s">
        <v>76</v>
      </c>
      <c r="AY230" s="194" t="s">
        <v>156</v>
      </c>
    </row>
    <row r="231" spans="2:65" s="12" customFormat="1">
      <c r="B231" s="158"/>
      <c r="D231" s="152" t="s">
        <v>160</v>
      </c>
      <c r="E231" s="159" t="s">
        <v>1</v>
      </c>
      <c r="F231" s="160" t="s">
        <v>4286</v>
      </c>
      <c r="H231" s="161">
        <v>2.4</v>
      </c>
      <c r="I231" s="162"/>
      <c r="L231" s="158"/>
      <c r="M231" s="163"/>
      <c r="T231" s="164"/>
      <c r="AT231" s="159" t="s">
        <v>160</v>
      </c>
      <c r="AU231" s="159" t="s">
        <v>89</v>
      </c>
      <c r="AV231" s="12" t="s">
        <v>89</v>
      </c>
      <c r="AW231" s="12" t="s">
        <v>31</v>
      </c>
      <c r="AX231" s="12" t="s">
        <v>76</v>
      </c>
      <c r="AY231" s="159" t="s">
        <v>156</v>
      </c>
    </row>
    <row r="232" spans="2:65" s="15" customFormat="1">
      <c r="B232" s="193"/>
      <c r="D232" s="152" t="s">
        <v>160</v>
      </c>
      <c r="E232" s="194" t="s">
        <v>1</v>
      </c>
      <c r="F232" s="195" t="s">
        <v>278</v>
      </c>
      <c r="H232" s="196">
        <v>2.4</v>
      </c>
      <c r="I232" s="197"/>
      <c r="L232" s="193"/>
      <c r="M232" s="198"/>
      <c r="T232" s="199"/>
      <c r="AT232" s="194" t="s">
        <v>160</v>
      </c>
      <c r="AU232" s="194" t="s">
        <v>89</v>
      </c>
      <c r="AV232" s="15" t="s">
        <v>163</v>
      </c>
      <c r="AW232" s="15" t="s">
        <v>31</v>
      </c>
      <c r="AX232" s="15" t="s">
        <v>76</v>
      </c>
      <c r="AY232" s="194" t="s">
        <v>156</v>
      </c>
    </row>
    <row r="233" spans="2:65" s="13" customFormat="1">
      <c r="B233" s="165"/>
      <c r="D233" s="152" t="s">
        <v>160</v>
      </c>
      <c r="E233" s="166" t="s">
        <v>4202</v>
      </c>
      <c r="F233" s="167" t="s">
        <v>161</v>
      </c>
      <c r="H233" s="168">
        <v>188.6</v>
      </c>
      <c r="I233" s="169"/>
      <c r="L233" s="165"/>
      <c r="M233" s="170"/>
      <c r="T233" s="171"/>
      <c r="AT233" s="166" t="s">
        <v>160</v>
      </c>
      <c r="AU233" s="166" t="s">
        <v>89</v>
      </c>
      <c r="AV233" s="13" t="s">
        <v>155</v>
      </c>
      <c r="AW233" s="13" t="s">
        <v>31</v>
      </c>
      <c r="AX233" s="13" t="s">
        <v>82</v>
      </c>
      <c r="AY233" s="166" t="s">
        <v>156</v>
      </c>
    </row>
    <row r="234" spans="2:65" s="1" customFormat="1" ht="24.2" customHeight="1">
      <c r="B234" s="136"/>
      <c r="C234" s="180" t="s">
        <v>167</v>
      </c>
      <c r="D234" s="180" t="s">
        <v>263</v>
      </c>
      <c r="E234" s="181" t="s">
        <v>4287</v>
      </c>
      <c r="F234" s="182" t="s">
        <v>4288</v>
      </c>
      <c r="G234" s="183" t="s">
        <v>396</v>
      </c>
      <c r="H234" s="184">
        <v>188.6</v>
      </c>
      <c r="I234" s="185"/>
      <c r="J234" s="186">
        <v>0</v>
      </c>
      <c r="K234" s="187"/>
      <c r="L234" s="188"/>
      <c r="M234" s="189" t="s">
        <v>1</v>
      </c>
      <c r="N234" s="190" t="s">
        <v>42</v>
      </c>
      <c r="P234" s="147">
        <f>O234*H234</f>
        <v>0</v>
      </c>
      <c r="Q234" s="147">
        <v>9.7999999999999997E-4</v>
      </c>
      <c r="R234" s="147">
        <f>Q234*H234</f>
        <v>0.18482799999999999</v>
      </c>
      <c r="S234" s="147">
        <v>0</v>
      </c>
      <c r="T234" s="148">
        <f>S234*H234</f>
        <v>0</v>
      </c>
      <c r="AR234" s="149" t="s">
        <v>664</v>
      </c>
      <c r="AT234" s="149" t="s">
        <v>263</v>
      </c>
      <c r="AU234" s="149" t="s">
        <v>89</v>
      </c>
      <c r="AY234" s="17" t="s">
        <v>156</v>
      </c>
      <c r="BE234" s="150">
        <f>IF(N234="základná",J234,0)</f>
        <v>0</v>
      </c>
      <c r="BF234" s="150">
        <f>IF(N234="znížená",J234,0)</f>
        <v>0</v>
      </c>
      <c r="BG234" s="150">
        <f>IF(N234="zákl. prenesená",J234,0)</f>
        <v>0</v>
      </c>
      <c r="BH234" s="150">
        <f>IF(N234="zníž. prenesená",J234,0)</f>
        <v>0</v>
      </c>
      <c r="BI234" s="150">
        <f>IF(N234="nulová",J234,0)</f>
        <v>0</v>
      </c>
      <c r="BJ234" s="17" t="s">
        <v>89</v>
      </c>
      <c r="BK234" s="150">
        <f>ROUND(I234*H234,2)</f>
        <v>0</v>
      </c>
      <c r="BL234" s="17" t="s">
        <v>403</v>
      </c>
      <c r="BM234" s="149" t="s">
        <v>4289</v>
      </c>
    </row>
    <row r="235" spans="2:65" s="1" customFormat="1" ht="24.2" customHeight="1">
      <c r="B235" s="136"/>
      <c r="C235" s="137" t="s">
        <v>447</v>
      </c>
      <c r="D235" s="137" t="s">
        <v>157</v>
      </c>
      <c r="E235" s="138" t="s">
        <v>3939</v>
      </c>
      <c r="F235" s="139" t="s">
        <v>3940</v>
      </c>
      <c r="G235" s="140" t="s">
        <v>296</v>
      </c>
      <c r="H235" s="141">
        <v>0.27300000000000002</v>
      </c>
      <c r="I235" s="142"/>
      <c r="J235" s="143">
        <v>0</v>
      </c>
      <c r="K235" s="144"/>
      <c r="L235" s="32"/>
      <c r="M235" s="145" t="s">
        <v>1</v>
      </c>
      <c r="N235" s="146" t="s">
        <v>42</v>
      </c>
      <c r="P235" s="147">
        <f>O235*H235</f>
        <v>0</v>
      </c>
      <c r="Q235" s="147">
        <v>0</v>
      </c>
      <c r="R235" s="147">
        <f>Q235*H235</f>
        <v>0</v>
      </c>
      <c r="S235" s="147">
        <v>0</v>
      </c>
      <c r="T235" s="148">
        <f>S235*H235</f>
        <v>0</v>
      </c>
      <c r="AR235" s="149" t="s">
        <v>403</v>
      </c>
      <c r="AT235" s="149" t="s">
        <v>157</v>
      </c>
      <c r="AU235" s="149" t="s">
        <v>89</v>
      </c>
      <c r="AY235" s="17" t="s">
        <v>156</v>
      </c>
      <c r="BE235" s="150">
        <f>IF(N235="základná",J235,0)</f>
        <v>0</v>
      </c>
      <c r="BF235" s="150">
        <f>IF(N235="znížená",J235,0)</f>
        <v>0</v>
      </c>
      <c r="BG235" s="150">
        <f>IF(N235="zákl. prenesená",J235,0)</f>
        <v>0</v>
      </c>
      <c r="BH235" s="150">
        <f>IF(N235="zníž. prenesená",J235,0)</f>
        <v>0</v>
      </c>
      <c r="BI235" s="150">
        <f>IF(N235="nulová",J235,0)</f>
        <v>0</v>
      </c>
      <c r="BJ235" s="17" t="s">
        <v>89</v>
      </c>
      <c r="BK235" s="150">
        <f>ROUND(I235*H235,2)</f>
        <v>0</v>
      </c>
      <c r="BL235" s="17" t="s">
        <v>403</v>
      </c>
      <c r="BM235" s="149" t="s">
        <v>4290</v>
      </c>
    </row>
    <row r="236" spans="2:65" s="1" customFormat="1" ht="24.2" customHeight="1">
      <c r="B236" s="136"/>
      <c r="C236" s="137" t="s">
        <v>495</v>
      </c>
      <c r="D236" s="137" t="s">
        <v>157</v>
      </c>
      <c r="E236" s="138" t="s">
        <v>3942</v>
      </c>
      <c r="F236" s="139" t="s">
        <v>3943</v>
      </c>
      <c r="G236" s="140" t="s">
        <v>296</v>
      </c>
      <c r="H236" s="141">
        <v>0.27300000000000002</v>
      </c>
      <c r="I236" s="142"/>
      <c r="J236" s="143">
        <v>0</v>
      </c>
      <c r="K236" s="144"/>
      <c r="L236" s="32"/>
      <c r="M236" s="145" t="s">
        <v>1</v>
      </c>
      <c r="N236" s="146" t="s">
        <v>42</v>
      </c>
      <c r="P236" s="147">
        <f>O236*H236</f>
        <v>0</v>
      </c>
      <c r="Q236" s="147">
        <v>0</v>
      </c>
      <c r="R236" s="147">
        <f>Q236*H236</f>
        <v>0</v>
      </c>
      <c r="S236" s="147">
        <v>0</v>
      </c>
      <c r="T236" s="148">
        <f>S236*H236</f>
        <v>0</v>
      </c>
      <c r="AR236" s="149" t="s">
        <v>403</v>
      </c>
      <c r="AT236" s="149" t="s">
        <v>157</v>
      </c>
      <c r="AU236" s="149" t="s">
        <v>89</v>
      </c>
      <c r="AY236" s="17" t="s">
        <v>156</v>
      </c>
      <c r="BE236" s="150">
        <f>IF(N236="základná",J236,0)</f>
        <v>0</v>
      </c>
      <c r="BF236" s="150">
        <f>IF(N236="znížená",J236,0)</f>
        <v>0</v>
      </c>
      <c r="BG236" s="150">
        <f>IF(N236="zákl. prenesená",J236,0)</f>
        <v>0</v>
      </c>
      <c r="BH236" s="150">
        <f>IF(N236="zníž. prenesená",J236,0)</f>
        <v>0</v>
      </c>
      <c r="BI236" s="150">
        <f>IF(N236="nulová",J236,0)</f>
        <v>0</v>
      </c>
      <c r="BJ236" s="17" t="s">
        <v>89</v>
      </c>
      <c r="BK236" s="150">
        <f>ROUND(I236*H236,2)</f>
        <v>0</v>
      </c>
      <c r="BL236" s="17" t="s">
        <v>403</v>
      </c>
      <c r="BM236" s="149" t="s">
        <v>4291</v>
      </c>
    </row>
    <row r="237" spans="2:65" s="10" customFormat="1" ht="22.9" customHeight="1">
      <c r="B237" s="126"/>
      <c r="D237" s="127" t="s">
        <v>75</v>
      </c>
      <c r="E237" s="191" t="s">
        <v>4292</v>
      </c>
      <c r="F237" s="191" t="s">
        <v>4293</v>
      </c>
      <c r="I237" s="129"/>
      <c r="J237" s="192">
        <v>0</v>
      </c>
      <c r="L237" s="126"/>
      <c r="M237" s="131"/>
      <c r="P237" s="132">
        <f>SUM(P238:P542)</f>
        <v>0</v>
      </c>
      <c r="R237" s="132">
        <f>SUM(R238:R542)</f>
        <v>3.7281015999999996</v>
      </c>
      <c r="T237" s="133">
        <f>SUM(T238:T542)</f>
        <v>0</v>
      </c>
      <c r="AR237" s="127" t="s">
        <v>89</v>
      </c>
      <c r="AT237" s="134" t="s">
        <v>75</v>
      </c>
      <c r="AU237" s="134" t="s">
        <v>82</v>
      </c>
      <c r="AY237" s="127" t="s">
        <v>156</v>
      </c>
      <c r="BK237" s="135">
        <f>SUM(BK238:BK542)</f>
        <v>0</v>
      </c>
    </row>
    <row r="238" spans="2:65" s="1" customFormat="1" ht="24.2" customHeight="1">
      <c r="B238" s="136"/>
      <c r="C238" s="137" t="s">
        <v>7</v>
      </c>
      <c r="D238" s="137" t="s">
        <v>157</v>
      </c>
      <c r="E238" s="138" t="s">
        <v>4294</v>
      </c>
      <c r="F238" s="139" t="s">
        <v>4295</v>
      </c>
      <c r="G238" s="140" t="s">
        <v>396</v>
      </c>
      <c r="H238" s="141">
        <v>690.2</v>
      </c>
      <c r="I238" s="142"/>
      <c r="J238" s="143">
        <v>0</v>
      </c>
      <c r="K238" s="144"/>
      <c r="L238" s="32"/>
      <c r="M238" s="145" t="s">
        <v>1</v>
      </c>
      <c r="N238" s="146" t="s">
        <v>42</v>
      </c>
      <c r="P238" s="147">
        <f>O238*H238</f>
        <v>0</v>
      </c>
      <c r="Q238" s="147">
        <v>2.2000000000000001E-4</v>
      </c>
      <c r="R238" s="147">
        <f>Q238*H238</f>
        <v>0.15184400000000001</v>
      </c>
      <c r="S238" s="147">
        <v>0</v>
      </c>
      <c r="T238" s="148">
        <f>S238*H238</f>
        <v>0</v>
      </c>
      <c r="AR238" s="149" t="s">
        <v>403</v>
      </c>
      <c r="AT238" s="149" t="s">
        <v>157</v>
      </c>
      <c r="AU238" s="149" t="s">
        <v>89</v>
      </c>
      <c r="AY238" s="17" t="s">
        <v>156</v>
      </c>
      <c r="BE238" s="150">
        <f>IF(N238="základná",J238,0)</f>
        <v>0</v>
      </c>
      <c r="BF238" s="150">
        <f>IF(N238="znížená",J238,0)</f>
        <v>0</v>
      </c>
      <c r="BG238" s="150">
        <f>IF(N238="zákl. prenesená",J238,0)</f>
        <v>0</v>
      </c>
      <c r="BH238" s="150">
        <f>IF(N238="zníž. prenesená",J238,0)</f>
        <v>0</v>
      </c>
      <c r="BI238" s="150">
        <f>IF(N238="nulová",J238,0)</f>
        <v>0</v>
      </c>
      <c r="BJ238" s="17" t="s">
        <v>89</v>
      </c>
      <c r="BK238" s="150">
        <f>ROUND(I238*H238,2)</f>
        <v>0</v>
      </c>
      <c r="BL238" s="17" t="s">
        <v>403</v>
      </c>
      <c r="BM238" s="149" t="s">
        <v>4296</v>
      </c>
    </row>
    <row r="239" spans="2:65" s="11" customFormat="1" ht="22.5">
      <c r="B239" s="151"/>
      <c r="D239" s="152" t="s">
        <v>160</v>
      </c>
      <c r="E239" s="153" t="s">
        <v>1</v>
      </c>
      <c r="F239" s="154" t="s">
        <v>4297</v>
      </c>
      <c r="H239" s="153" t="s">
        <v>1</v>
      </c>
      <c r="I239" s="155"/>
      <c r="L239" s="151"/>
      <c r="M239" s="156"/>
      <c r="T239" s="157"/>
      <c r="AT239" s="153" t="s">
        <v>160</v>
      </c>
      <c r="AU239" s="153" t="s">
        <v>89</v>
      </c>
      <c r="AV239" s="11" t="s">
        <v>82</v>
      </c>
      <c r="AW239" s="11" t="s">
        <v>31</v>
      </c>
      <c r="AX239" s="11" t="s">
        <v>76</v>
      </c>
      <c r="AY239" s="153" t="s">
        <v>156</v>
      </c>
    </row>
    <row r="240" spans="2:65" s="11" customFormat="1">
      <c r="B240" s="151"/>
      <c r="D240" s="152" t="s">
        <v>160</v>
      </c>
      <c r="E240" s="153" t="s">
        <v>1</v>
      </c>
      <c r="F240" s="154" t="s">
        <v>4298</v>
      </c>
      <c r="H240" s="153" t="s">
        <v>1</v>
      </c>
      <c r="I240" s="155"/>
      <c r="L240" s="151"/>
      <c r="M240" s="156"/>
      <c r="T240" s="157"/>
      <c r="AT240" s="153" t="s">
        <v>160</v>
      </c>
      <c r="AU240" s="153" t="s">
        <v>89</v>
      </c>
      <c r="AV240" s="11" t="s">
        <v>82</v>
      </c>
      <c r="AW240" s="11" t="s">
        <v>31</v>
      </c>
      <c r="AX240" s="11" t="s">
        <v>76</v>
      </c>
      <c r="AY240" s="153" t="s">
        <v>156</v>
      </c>
    </row>
    <row r="241" spans="2:51" s="11" customFormat="1">
      <c r="B241" s="151"/>
      <c r="D241" s="152" t="s">
        <v>160</v>
      </c>
      <c r="E241" s="153" t="s">
        <v>1</v>
      </c>
      <c r="F241" s="154" t="s">
        <v>4299</v>
      </c>
      <c r="H241" s="153" t="s">
        <v>1</v>
      </c>
      <c r="I241" s="155"/>
      <c r="L241" s="151"/>
      <c r="M241" s="156"/>
      <c r="T241" s="157"/>
      <c r="AT241" s="153" t="s">
        <v>160</v>
      </c>
      <c r="AU241" s="153" t="s">
        <v>89</v>
      </c>
      <c r="AV241" s="11" t="s">
        <v>82</v>
      </c>
      <c r="AW241" s="11" t="s">
        <v>31</v>
      </c>
      <c r="AX241" s="11" t="s">
        <v>76</v>
      </c>
      <c r="AY241" s="153" t="s">
        <v>156</v>
      </c>
    </row>
    <row r="242" spans="2:51" s="11" customFormat="1" ht="22.5">
      <c r="B242" s="151"/>
      <c r="D242" s="152" t="s">
        <v>160</v>
      </c>
      <c r="E242" s="153" t="s">
        <v>1</v>
      </c>
      <c r="F242" s="154" t="s">
        <v>4300</v>
      </c>
      <c r="H242" s="153" t="s">
        <v>1</v>
      </c>
      <c r="I242" s="155"/>
      <c r="L242" s="151"/>
      <c r="M242" s="156"/>
      <c r="T242" s="157"/>
      <c r="AT242" s="153" t="s">
        <v>160</v>
      </c>
      <c r="AU242" s="153" t="s">
        <v>89</v>
      </c>
      <c r="AV242" s="11" t="s">
        <v>82</v>
      </c>
      <c r="AW242" s="11" t="s">
        <v>31</v>
      </c>
      <c r="AX242" s="11" t="s">
        <v>76</v>
      </c>
      <c r="AY242" s="153" t="s">
        <v>156</v>
      </c>
    </row>
    <row r="243" spans="2:51" s="11" customFormat="1">
      <c r="B243" s="151"/>
      <c r="D243" s="152" t="s">
        <v>160</v>
      </c>
      <c r="E243" s="153" t="s">
        <v>1</v>
      </c>
      <c r="F243" s="154" t="s">
        <v>4301</v>
      </c>
      <c r="H243" s="153" t="s">
        <v>1</v>
      </c>
      <c r="I243" s="155"/>
      <c r="L243" s="151"/>
      <c r="M243" s="156"/>
      <c r="T243" s="157"/>
      <c r="AT243" s="153" t="s">
        <v>160</v>
      </c>
      <c r="AU243" s="153" t="s">
        <v>89</v>
      </c>
      <c r="AV243" s="11" t="s">
        <v>82</v>
      </c>
      <c r="AW243" s="11" t="s">
        <v>31</v>
      </c>
      <c r="AX243" s="11" t="s">
        <v>76</v>
      </c>
      <c r="AY243" s="153" t="s">
        <v>156</v>
      </c>
    </row>
    <row r="244" spans="2:51" s="11" customFormat="1">
      <c r="B244" s="151"/>
      <c r="D244" s="152" t="s">
        <v>160</v>
      </c>
      <c r="E244" s="153" t="s">
        <v>1</v>
      </c>
      <c r="F244" s="154" t="s">
        <v>4302</v>
      </c>
      <c r="H244" s="153" t="s">
        <v>1</v>
      </c>
      <c r="I244" s="155"/>
      <c r="L244" s="151"/>
      <c r="M244" s="156"/>
      <c r="T244" s="157"/>
      <c r="AT244" s="153" t="s">
        <v>160</v>
      </c>
      <c r="AU244" s="153" t="s">
        <v>89</v>
      </c>
      <c r="AV244" s="11" t="s">
        <v>82</v>
      </c>
      <c r="AW244" s="11" t="s">
        <v>31</v>
      </c>
      <c r="AX244" s="11" t="s">
        <v>76</v>
      </c>
      <c r="AY244" s="153" t="s">
        <v>156</v>
      </c>
    </row>
    <row r="245" spans="2:51" s="11" customFormat="1">
      <c r="B245" s="151"/>
      <c r="D245" s="152" t="s">
        <v>160</v>
      </c>
      <c r="E245" s="153" t="s">
        <v>1</v>
      </c>
      <c r="F245" s="154" t="s">
        <v>4303</v>
      </c>
      <c r="H245" s="153" t="s">
        <v>1</v>
      </c>
      <c r="I245" s="155"/>
      <c r="L245" s="151"/>
      <c r="M245" s="156"/>
      <c r="T245" s="157"/>
      <c r="AT245" s="153" t="s">
        <v>160</v>
      </c>
      <c r="AU245" s="153" t="s">
        <v>89</v>
      </c>
      <c r="AV245" s="11" t="s">
        <v>82</v>
      </c>
      <c r="AW245" s="11" t="s">
        <v>31</v>
      </c>
      <c r="AX245" s="11" t="s">
        <v>76</v>
      </c>
      <c r="AY245" s="153" t="s">
        <v>156</v>
      </c>
    </row>
    <row r="246" spans="2:51" s="11" customFormat="1">
      <c r="B246" s="151"/>
      <c r="D246" s="152" t="s">
        <v>160</v>
      </c>
      <c r="E246" s="153" t="s">
        <v>1</v>
      </c>
      <c r="F246" s="154" t="s">
        <v>4304</v>
      </c>
      <c r="H246" s="153" t="s">
        <v>1</v>
      </c>
      <c r="I246" s="155"/>
      <c r="L246" s="151"/>
      <c r="M246" s="156"/>
      <c r="T246" s="157"/>
      <c r="AT246" s="153" t="s">
        <v>160</v>
      </c>
      <c r="AU246" s="153" t="s">
        <v>89</v>
      </c>
      <c r="AV246" s="11" t="s">
        <v>82</v>
      </c>
      <c r="AW246" s="11" t="s">
        <v>31</v>
      </c>
      <c r="AX246" s="11" t="s">
        <v>76</v>
      </c>
      <c r="AY246" s="153" t="s">
        <v>156</v>
      </c>
    </row>
    <row r="247" spans="2:51" s="12" customFormat="1">
      <c r="B247" s="158"/>
      <c r="D247" s="152" t="s">
        <v>160</v>
      </c>
      <c r="E247" s="159" t="s">
        <v>1</v>
      </c>
      <c r="F247" s="160" t="s">
        <v>4305</v>
      </c>
      <c r="H247" s="161">
        <v>342</v>
      </c>
      <c r="I247" s="162"/>
      <c r="L247" s="158"/>
      <c r="M247" s="163"/>
      <c r="T247" s="164"/>
      <c r="AT247" s="159" t="s">
        <v>160</v>
      </c>
      <c r="AU247" s="159" t="s">
        <v>89</v>
      </c>
      <c r="AV247" s="12" t="s">
        <v>89</v>
      </c>
      <c r="AW247" s="12" t="s">
        <v>31</v>
      </c>
      <c r="AX247" s="12" t="s">
        <v>76</v>
      </c>
      <c r="AY247" s="159" t="s">
        <v>156</v>
      </c>
    </row>
    <row r="248" spans="2:51" s="12" customFormat="1">
      <c r="B248" s="158"/>
      <c r="D248" s="152" t="s">
        <v>160</v>
      </c>
      <c r="E248" s="159" t="s">
        <v>1</v>
      </c>
      <c r="F248" s="160" t="s">
        <v>4306</v>
      </c>
      <c r="H248" s="161">
        <v>84</v>
      </c>
      <c r="I248" s="162"/>
      <c r="L248" s="158"/>
      <c r="M248" s="163"/>
      <c r="T248" s="164"/>
      <c r="AT248" s="159" t="s">
        <v>160</v>
      </c>
      <c r="AU248" s="159" t="s">
        <v>89</v>
      </c>
      <c r="AV248" s="12" t="s">
        <v>89</v>
      </c>
      <c r="AW248" s="12" t="s">
        <v>31</v>
      </c>
      <c r="AX248" s="12" t="s">
        <v>76</v>
      </c>
      <c r="AY248" s="159" t="s">
        <v>156</v>
      </c>
    </row>
    <row r="249" spans="2:51" s="12" customFormat="1">
      <c r="B249" s="158"/>
      <c r="D249" s="152" t="s">
        <v>160</v>
      </c>
      <c r="E249" s="159" t="s">
        <v>1</v>
      </c>
      <c r="F249" s="160" t="s">
        <v>4307</v>
      </c>
      <c r="H249" s="161">
        <v>36</v>
      </c>
      <c r="I249" s="162"/>
      <c r="L249" s="158"/>
      <c r="M249" s="163"/>
      <c r="T249" s="164"/>
      <c r="AT249" s="159" t="s">
        <v>160</v>
      </c>
      <c r="AU249" s="159" t="s">
        <v>89</v>
      </c>
      <c r="AV249" s="12" t="s">
        <v>89</v>
      </c>
      <c r="AW249" s="12" t="s">
        <v>31</v>
      </c>
      <c r="AX249" s="12" t="s">
        <v>76</v>
      </c>
      <c r="AY249" s="159" t="s">
        <v>156</v>
      </c>
    </row>
    <row r="250" spans="2:51" s="12" customFormat="1">
      <c r="B250" s="158"/>
      <c r="D250" s="152" t="s">
        <v>160</v>
      </c>
      <c r="E250" s="159" t="s">
        <v>1</v>
      </c>
      <c r="F250" s="160" t="s">
        <v>4308</v>
      </c>
      <c r="H250" s="161">
        <v>14.4</v>
      </c>
      <c r="I250" s="162"/>
      <c r="L250" s="158"/>
      <c r="M250" s="163"/>
      <c r="T250" s="164"/>
      <c r="AT250" s="159" t="s">
        <v>160</v>
      </c>
      <c r="AU250" s="159" t="s">
        <v>89</v>
      </c>
      <c r="AV250" s="12" t="s">
        <v>89</v>
      </c>
      <c r="AW250" s="12" t="s">
        <v>31</v>
      </c>
      <c r="AX250" s="12" t="s">
        <v>76</v>
      </c>
      <c r="AY250" s="159" t="s">
        <v>156</v>
      </c>
    </row>
    <row r="251" spans="2:51" s="12" customFormat="1">
      <c r="B251" s="158"/>
      <c r="D251" s="152" t="s">
        <v>160</v>
      </c>
      <c r="E251" s="159" t="s">
        <v>1</v>
      </c>
      <c r="F251" s="160" t="s">
        <v>4309</v>
      </c>
      <c r="H251" s="161">
        <v>36</v>
      </c>
      <c r="I251" s="162"/>
      <c r="L251" s="158"/>
      <c r="M251" s="163"/>
      <c r="T251" s="164"/>
      <c r="AT251" s="159" t="s">
        <v>160</v>
      </c>
      <c r="AU251" s="159" t="s">
        <v>89</v>
      </c>
      <c r="AV251" s="12" t="s">
        <v>89</v>
      </c>
      <c r="AW251" s="12" t="s">
        <v>31</v>
      </c>
      <c r="AX251" s="12" t="s">
        <v>76</v>
      </c>
      <c r="AY251" s="159" t="s">
        <v>156</v>
      </c>
    </row>
    <row r="252" spans="2:51" s="12" customFormat="1">
      <c r="B252" s="158"/>
      <c r="D252" s="152" t="s">
        <v>160</v>
      </c>
      <c r="E252" s="159" t="s">
        <v>1</v>
      </c>
      <c r="F252" s="160" t="s">
        <v>4310</v>
      </c>
      <c r="H252" s="161">
        <v>39</v>
      </c>
      <c r="I252" s="162"/>
      <c r="L252" s="158"/>
      <c r="M252" s="163"/>
      <c r="T252" s="164"/>
      <c r="AT252" s="159" t="s">
        <v>160</v>
      </c>
      <c r="AU252" s="159" t="s">
        <v>89</v>
      </c>
      <c r="AV252" s="12" t="s">
        <v>89</v>
      </c>
      <c r="AW252" s="12" t="s">
        <v>31</v>
      </c>
      <c r="AX252" s="12" t="s">
        <v>76</v>
      </c>
      <c r="AY252" s="159" t="s">
        <v>156</v>
      </c>
    </row>
    <row r="253" spans="2:51" s="12" customFormat="1">
      <c r="B253" s="158"/>
      <c r="D253" s="152" t="s">
        <v>160</v>
      </c>
      <c r="E253" s="159" t="s">
        <v>1</v>
      </c>
      <c r="F253" s="160" t="s">
        <v>4311</v>
      </c>
      <c r="H253" s="161">
        <v>8.4</v>
      </c>
      <c r="I253" s="162"/>
      <c r="L253" s="158"/>
      <c r="M253" s="163"/>
      <c r="T253" s="164"/>
      <c r="AT253" s="159" t="s">
        <v>160</v>
      </c>
      <c r="AU253" s="159" t="s">
        <v>89</v>
      </c>
      <c r="AV253" s="12" t="s">
        <v>89</v>
      </c>
      <c r="AW253" s="12" t="s">
        <v>31</v>
      </c>
      <c r="AX253" s="12" t="s">
        <v>76</v>
      </c>
      <c r="AY253" s="159" t="s">
        <v>156</v>
      </c>
    </row>
    <row r="254" spans="2:51" s="12" customFormat="1">
      <c r="B254" s="158"/>
      <c r="D254" s="152" t="s">
        <v>160</v>
      </c>
      <c r="E254" s="159" t="s">
        <v>1</v>
      </c>
      <c r="F254" s="160" t="s">
        <v>4312</v>
      </c>
      <c r="H254" s="161">
        <v>54.6</v>
      </c>
      <c r="I254" s="162"/>
      <c r="L254" s="158"/>
      <c r="M254" s="163"/>
      <c r="T254" s="164"/>
      <c r="AT254" s="159" t="s">
        <v>160</v>
      </c>
      <c r="AU254" s="159" t="s">
        <v>89</v>
      </c>
      <c r="AV254" s="12" t="s">
        <v>89</v>
      </c>
      <c r="AW254" s="12" t="s">
        <v>31</v>
      </c>
      <c r="AX254" s="12" t="s">
        <v>76</v>
      </c>
      <c r="AY254" s="159" t="s">
        <v>156</v>
      </c>
    </row>
    <row r="255" spans="2:51" s="12" customFormat="1">
      <c r="B255" s="158"/>
      <c r="D255" s="152" t="s">
        <v>160</v>
      </c>
      <c r="E255" s="159" t="s">
        <v>1</v>
      </c>
      <c r="F255" s="160" t="s">
        <v>4313</v>
      </c>
      <c r="H255" s="161">
        <v>6.6</v>
      </c>
      <c r="I255" s="162"/>
      <c r="L255" s="158"/>
      <c r="M255" s="163"/>
      <c r="T255" s="164"/>
      <c r="AT255" s="159" t="s">
        <v>160</v>
      </c>
      <c r="AU255" s="159" t="s">
        <v>89</v>
      </c>
      <c r="AV255" s="12" t="s">
        <v>89</v>
      </c>
      <c r="AW255" s="12" t="s">
        <v>31</v>
      </c>
      <c r="AX255" s="12" t="s">
        <v>76</v>
      </c>
      <c r="AY255" s="159" t="s">
        <v>156</v>
      </c>
    </row>
    <row r="256" spans="2:51" s="12" customFormat="1">
      <c r="B256" s="158"/>
      <c r="D256" s="152" t="s">
        <v>160</v>
      </c>
      <c r="E256" s="159" t="s">
        <v>1</v>
      </c>
      <c r="F256" s="160" t="s">
        <v>4314</v>
      </c>
      <c r="H256" s="161">
        <v>7.2</v>
      </c>
      <c r="I256" s="162"/>
      <c r="L256" s="158"/>
      <c r="M256" s="163"/>
      <c r="T256" s="164"/>
      <c r="AT256" s="159" t="s">
        <v>160</v>
      </c>
      <c r="AU256" s="159" t="s">
        <v>89</v>
      </c>
      <c r="AV256" s="12" t="s">
        <v>89</v>
      </c>
      <c r="AW256" s="12" t="s">
        <v>31</v>
      </c>
      <c r="AX256" s="12" t="s">
        <v>76</v>
      </c>
      <c r="AY256" s="159" t="s">
        <v>156</v>
      </c>
    </row>
    <row r="257" spans="2:65" s="12" customFormat="1">
      <c r="B257" s="158"/>
      <c r="D257" s="152" t="s">
        <v>160</v>
      </c>
      <c r="E257" s="159" t="s">
        <v>1</v>
      </c>
      <c r="F257" s="160" t="s">
        <v>4315</v>
      </c>
      <c r="H257" s="161">
        <v>6.6</v>
      </c>
      <c r="I257" s="162"/>
      <c r="L257" s="158"/>
      <c r="M257" s="163"/>
      <c r="T257" s="164"/>
      <c r="AT257" s="159" t="s">
        <v>160</v>
      </c>
      <c r="AU257" s="159" t="s">
        <v>89</v>
      </c>
      <c r="AV257" s="12" t="s">
        <v>89</v>
      </c>
      <c r="AW257" s="12" t="s">
        <v>31</v>
      </c>
      <c r="AX257" s="12" t="s">
        <v>76</v>
      </c>
      <c r="AY257" s="159" t="s">
        <v>156</v>
      </c>
    </row>
    <row r="258" spans="2:65" s="12" customFormat="1">
      <c r="B258" s="158"/>
      <c r="D258" s="152" t="s">
        <v>160</v>
      </c>
      <c r="E258" s="159" t="s">
        <v>1</v>
      </c>
      <c r="F258" s="160" t="s">
        <v>4316</v>
      </c>
      <c r="H258" s="161">
        <v>3.6</v>
      </c>
      <c r="I258" s="162"/>
      <c r="L258" s="158"/>
      <c r="M258" s="163"/>
      <c r="T258" s="164"/>
      <c r="AT258" s="159" t="s">
        <v>160</v>
      </c>
      <c r="AU258" s="159" t="s">
        <v>89</v>
      </c>
      <c r="AV258" s="12" t="s">
        <v>89</v>
      </c>
      <c r="AW258" s="12" t="s">
        <v>31</v>
      </c>
      <c r="AX258" s="12" t="s">
        <v>76</v>
      </c>
      <c r="AY258" s="159" t="s">
        <v>156</v>
      </c>
    </row>
    <row r="259" spans="2:65" s="12" customFormat="1">
      <c r="B259" s="158"/>
      <c r="D259" s="152" t="s">
        <v>160</v>
      </c>
      <c r="E259" s="159" t="s">
        <v>1</v>
      </c>
      <c r="F259" s="160" t="s">
        <v>4317</v>
      </c>
      <c r="H259" s="161">
        <v>6.4</v>
      </c>
      <c r="I259" s="162"/>
      <c r="L259" s="158"/>
      <c r="M259" s="163"/>
      <c r="T259" s="164"/>
      <c r="AT259" s="159" t="s">
        <v>160</v>
      </c>
      <c r="AU259" s="159" t="s">
        <v>89</v>
      </c>
      <c r="AV259" s="12" t="s">
        <v>89</v>
      </c>
      <c r="AW259" s="12" t="s">
        <v>31</v>
      </c>
      <c r="AX259" s="12" t="s">
        <v>76</v>
      </c>
      <c r="AY259" s="159" t="s">
        <v>156</v>
      </c>
    </row>
    <row r="260" spans="2:65" s="12" customFormat="1">
      <c r="B260" s="158"/>
      <c r="D260" s="152" t="s">
        <v>160</v>
      </c>
      <c r="E260" s="159" t="s">
        <v>1</v>
      </c>
      <c r="F260" s="160" t="s">
        <v>4318</v>
      </c>
      <c r="H260" s="161">
        <v>3.6</v>
      </c>
      <c r="I260" s="162"/>
      <c r="L260" s="158"/>
      <c r="M260" s="163"/>
      <c r="T260" s="164"/>
      <c r="AT260" s="159" t="s">
        <v>160</v>
      </c>
      <c r="AU260" s="159" t="s">
        <v>89</v>
      </c>
      <c r="AV260" s="12" t="s">
        <v>89</v>
      </c>
      <c r="AW260" s="12" t="s">
        <v>31</v>
      </c>
      <c r="AX260" s="12" t="s">
        <v>76</v>
      </c>
      <c r="AY260" s="159" t="s">
        <v>156</v>
      </c>
    </row>
    <row r="261" spans="2:65" s="12" customFormat="1">
      <c r="B261" s="158"/>
      <c r="D261" s="152" t="s">
        <v>160</v>
      </c>
      <c r="E261" s="159" t="s">
        <v>1</v>
      </c>
      <c r="F261" s="160" t="s">
        <v>4319</v>
      </c>
      <c r="H261" s="161">
        <v>12</v>
      </c>
      <c r="I261" s="162"/>
      <c r="L261" s="158"/>
      <c r="M261" s="163"/>
      <c r="T261" s="164"/>
      <c r="AT261" s="159" t="s">
        <v>160</v>
      </c>
      <c r="AU261" s="159" t="s">
        <v>89</v>
      </c>
      <c r="AV261" s="12" t="s">
        <v>89</v>
      </c>
      <c r="AW261" s="12" t="s">
        <v>31</v>
      </c>
      <c r="AX261" s="12" t="s">
        <v>76</v>
      </c>
      <c r="AY261" s="159" t="s">
        <v>156</v>
      </c>
    </row>
    <row r="262" spans="2:65" s="12" customFormat="1">
      <c r="B262" s="158"/>
      <c r="D262" s="152" t="s">
        <v>160</v>
      </c>
      <c r="E262" s="159" t="s">
        <v>1</v>
      </c>
      <c r="F262" s="160" t="s">
        <v>4320</v>
      </c>
      <c r="H262" s="161">
        <v>4</v>
      </c>
      <c r="I262" s="162"/>
      <c r="L262" s="158"/>
      <c r="M262" s="163"/>
      <c r="T262" s="164"/>
      <c r="AT262" s="159" t="s">
        <v>160</v>
      </c>
      <c r="AU262" s="159" t="s">
        <v>89</v>
      </c>
      <c r="AV262" s="12" t="s">
        <v>89</v>
      </c>
      <c r="AW262" s="12" t="s">
        <v>31</v>
      </c>
      <c r="AX262" s="12" t="s">
        <v>76</v>
      </c>
      <c r="AY262" s="159" t="s">
        <v>156</v>
      </c>
    </row>
    <row r="263" spans="2:65" s="12" customFormat="1">
      <c r="B263" s="158"/>
      <c r="D263" s="152" t="s">
        <v>160</v>
      </c>
      <c r="E263" s="159" t="s">
        <v>1</v>
      </c>
      <c r="F263" s="160" t="s">
        <v>4321</v>
      </c>
      <c r="H263" s="161">
        <v>8.4</v>
      </c>
      <c r="I263" s="162"/>
      <c r="L263" s="158"/>
      <c r="M263" s="163"/>
      <c r="T263" s="164"/>
      <c r="AT263" s="159" t="s">
        <v>160</v>
      </c>
      <c r="AU263" s="159" t="s">
        <v>89</v>
      </c>
      <c r="AV263" s="12" t="s">
        <v>89</v>
      </c>
      <c r="AW263" s="12" t="s">
        <v>31</v>
      </c>
      <c r="AX263" s="12" t="s">
        <v>76</v>
      </c>
      <c r="AY263" s="159" t="s">
        <v>156</v>
      </c>
    </row>
    <row r="264" spans="2:65" s="12" customFormat="1">
      <c r="B264" s="158"/>
      <c r="D264" s="152" t="s">
        <v>160</v>
      </c>
      <c r="E264" s="159" t="s">
        <v>1</v>
      </c>
      <c r="F264" s="160" t="s">
        <v>4322</v>
      </c>
      <c r="H264" s="161">
        <v>5.4</v>
      </c>
      <c r="I264" s="162"/>
      <c r="L264" s="158"/>
      <c r="M264" s="163"/>
      <c r="T264" s="164"/>
      <c r="AT264" s="159" t="s">
        <v>160</v>
      </c>
      <c r="AU264" s="159" t="s">
        <v>89</v>
      </c>
      <c r="AV264" s="12" t="s">
        <v>89</v>
      </c>
      <c r="AW264" s="12" t="s">
        <v>31</v>
      </c>
      <c r="AX264" s="12" t="s">
        <v>76</v>
      </c>
      <c r="AY264" s="159" t="s">
        <v>156</v>
      </c>
    </row>
    <row r="265" spans="2:65" s="12" customFormat="1">
      <c r="B265" s="158"/>
      <c r="D265" s="152" t="s">
        <v>160</v>
      </c>
      <c r="E265" s="159" t="s">
        <v>1</v>
      </c>
      <c r="F265" s="160" t="s">
        <v>4323</v>
      </c>
      <c r="H265" s="161">
        <v>12</v>
      </c>
      <c r="I265" s="162"/>
      <c r="L265" s="158"/>
      <c r="M265" s="163"/>
      <c r="T265" s="164"/>
      <c r="AT265" s="159" t="s">
        <v>160</v>
      </c>
      <c r="AU265" s="159" t="s">
        <v>89</v>
      </c>
      <c r="AV265" s="12" t="s">
        <v>89</v>
      </c>
      <c r="AW265" s="12" t="s">
        <v>31</v>
      </c>
      <c r="AX265" s="12" t="s">
        <v>76</v>
      </c>
      <c r="AY265" s="159" t="s">
        <v>156</v>
      </c>
    </row>
    <row r="266" spans="2:65" s="15" customFormat="1">
      <c r="B266" s="193"/>
      <c r="D266" s="152" t="s">
        <v>160</v>
      </c>
      <c r="E266" s="194" t="s">
        <v>1</v>
      </c>
      <c r="F266" s="195" t="s">
        <v>4324</v>
      </c>
      <c r="H266" s="196">
        <v>690.2</v>
      </c>
      <c r="I266" s="197"/>
      <c r="L266" s="193"/>
      <c r="M266" s="198"/>
      <c r="T266" s="199"/>
      <c r="AT266" s="194" t="s">
        <v>160</v>
      </c>
      <c r="AU266" s="194" t="s">
        <v>89</v>
      </c>
      <c r="AV266" s="15" t="s">
        <v>163</v>
      </c>
      <c r="AW266" s="15" t="s">
        <v>31</v>
      </c>
      <c r="AX266" s="15" t="s">
        <v>76</v>
      </c>
      <c r="AY266" s="194" t="s">
        <v>156</v>
      </c>
    </row>
    <row r="267" spans="2:65" s="13" customFormat="1">
      <c r="B267" s="165"/>
      <c r="D267" s="152" t="s">
        <v>160</v>
      </c>
      <c r="E267" s="166" t="s">
        <v>4204</v>
      </c>
      <c r="F267" s="167" t="s">
        <v>161</v>
      </c>
      <c r="H267" s="168">
        <v>690.2</v>
      </c>
      <c r="I267" s="169"/>
      <c r="L267" s="165"/>
      <c r="M267" s="170"/>
      <c r="T267" s="171"/>
      <c r="AT267" s="166" t="s">
        <v>160</v>
      </c>
      <c r="AU267" s="166" t="s">
        <v>89</v>
      </c>
      <c r="AV267" s="13" t="s">
        <v>155</v>
      </c>
      <c r="AW267" s="13" t="s">
        <v>31</v>
      </c>
      <c r="AX267" s="13" t="s">
        <v>82</v>
      </c>
      <c r="AY267" s="166" t="s">
        <v>156</v>
      </c>
    </row>
    <row r="268" spans="2:65" s="1" customFormat="1" ht="37.9" customHeight="1">
      <c r="B268" s="136"/>
      <c r="C268" s="180" t="s">
        <v>548</v>
      </c>
      <c r="D268" s="180" t="s">
        <v>263</v>
      </c>
      <c r="E268" s="181" t="s">
        <v>4325</v>
      </c>
      <c r="F268" s="182" t="s">
        <v>4326</v>
      </c>
      <c r="G268" s="183" t="s">
        <v>396</v>
      </c>
      <c r="H268" s="184">
        <v>690.2</v>
      </c>
      <c r="I268" s="185"/>
      <c r="J268" s="186">
        <v>0</v>
      </c>
      <c r="K268" s="187"/>
      <c r="L268" s="188"/>
      <c r="M268" s="189" t="s">
        <v>1</v>
      </c>
      <c r="N268" s="190" t="s">
        <v>42</v>
      </c>
      <c r="P268" s="147">
        <f>O268*H268</f>
        <v>0</v>
      </c>
      <c r="Q268" s="147">
        <v>1E-4</v>
      </c>
      <c r="R268" s="147">
        <f>Q268*H268</f>
        <v>6.9020000000000012E-2</v>
      </c>
      <c r="S268" s="147">
        <v>0</v>
      </c>
      <c r="T268" s="148">
        <f>S268*H268</f>
        <v>0</v>
      </c>
      <c r="AR268" s="149" t="s">
        <v>664</v>
      </c>
      <c r="AT268" s="149" t="s">
        <v>263</v>
      </c>
      <c r="AU268" s="149" t="s">
        <v>89</v>
      </c>
      <c r="AY268" s="17" t="s">
        <v>156</v>
      </c>
      <c r="BE268" s="150">
        <f>IF(N268="základná",J268,0)</f>
        <v>0</v>
      </c>
      <c r="BF268" s="150">
        <f>IF(N268="znížená",J268,0)</f>
        <v>0</v>
      </c>
      <c r="BG268" s="150">
        <f>IF(N268="zákl. prenesená",J268,0)</f>
        <v>0</v>
      </c>
      <c r="BH268" s="150">
        <f>IF(N268="zníž. prenesená",J268,0)</f>
        <v>0</v>
      </c>
      <c r="BI268" s="150">
        <f>IF(N268="nulová",J268,0)</f>
        <v>0</v>
      </c>
      <c r="BJ268" s="17" t="s">
        <v>89</v>
      </c>
      <c r="BK268" s="150">
        <f>ROUND(I268*H268,2)</f>
        <v>0</v>
      </c>
      <c r="BL268" s="17" t="s">
        <v>403</v>
      </c>
      <c r="BM268" s="149" t="s">
        <v>4327</v>
      </c>
    </row>
    <row r="269" spans="2:65" s="12" customFormat="1">
      <c r="B269" s="158"/>
      <c r="D269" s="152" t="s">
        <v>160</v>
      </c>
      <c r="E269" s="159" t="s">
        <v>1</v>
      </c>
      <c r="F269" s="160" t="s">
        <v>4206</v>
      </c>
      <c r="H269" s="161">
        <v>690.2</v>
      </c>
      <c r="I269" s="162"/>
      <c r="L269" s="158"/>
      <c r="M269" s="163"/>
      <c r="T269" s="164"/>
      <c r="AT269" s="159" t="s">
        <v>160</v>
      </c>
      <c r="AU269" s="159" t="s">
        <v>89</v>
      </c>
      <c r="AV269" s="12" t="s">
        <v>89</v>
      </c>
      <c r="AW269" s="12" t="s">
        <v>31</v>
      </c>
      <c r="AX269" s="12" t="s">
        <v>76</v>
      </c>
      <c r="AY269" s="159" t="s">
        <v>156</v>
      </c>
    </row>
    <row r="270" spans="2:65" s="13" customFormat="1">
      <c r="B270" s="165"/>
      <c r="D270" s="152" t="s">
        <v>160</v>
      </c>
      <c r="E270" s="166" t="s">
        <v>1</v>
      </c>
      <c r="F270" s="167" t="s">
        <v>161</v>
      </c>
      <c r="H270" s="168">
        <v>690.2</v>
      </c>
      <c r="I270" s="169"/>
      <c r="L270" s="165"/>
      <c r="M270" s="170"/>
      <c r="T270" s="171"/>
      <c r="AT270" s="166" t="s">
        <v>160</v>
      </c>
      <c r="AU270" s="166" t="s">
        <v>89</v>
      </c>
      <c r="AV270" s="13" t="s">
        <v>155</v>
      </c>
      <c r="AW270" s="13" t="s">
        <v>31</v>
      </c>
      <c r="AX270" s="13" t="s">
        <v>82</v>
      </c>
      <c r="AY270" s="166" t="s">
        <v>156</v>
      </c>
    </row>
    <row r="271" spans="2:65" s="1" customFormat="1" ht="37.9" customHeight="1">
      <c r="B271" s="136"/>
      <c r="C271" s="180" t="s">
        <v>571</v>
      </c>
      <c r="D271" s="180" t="s">
        <v>263</v>
      </c>
      <c r="E271" s="181" t="s">
        <v>4328</v>
      </c>
      <c r="F271" s="182" t="s">
        <v>4329</v>
      </c>
      <c r="G271" s="183" t="s">
        <v>396</v>
      </c>
      <c r="H271" s="184">
        <v>690.2</v>
      </c>
      <c r="I271" s="185"/>
      <c r="J271" s="186">
        <v>0</v>
      </c>
      <c r="K271" s="187"/>
      <c r="L271" s="188"/>
      <c r="M271" s="189" t="s">
        <v>1</v>
      </c>
      <c r="N271" s="190" t="s">
        <v>42</v>
      </c>
      <c r="P271" s="147">
        <f>O271*H271</f>
        <v>0</v>
      </c>
      <c r="Q271" s="147">
        <v>1E-4</v>
      </c>
      <c r="R271" s="147">
        <f>Q271*H271</f>
        <v>6.9020000000000012E-2</v>
      </c>
      <c r="S271" s="147">
        <v>0</v>
      </c>
      <c r="T271" s="148">
        <f>S271*H271</f>
        <v>0</v>
      </c>
      <c r="AR271" s="149" t="s">
        <v>664</v>
      </c>
      <c r="AT271" s="149" t="s">
        <v>263</v>
      </c>
      <c r="AU271" s="149" t="s">
        <v>89</v>
      </c>
      <c r="AY271" s="17" t="s">
        <v>156</v>
      </c>
      <c r="BE271" s="150">
        <f>IF(N271="základná",J271,0)</f>
        <v>0</v>
      </c>
      <c r="BF271" s="150">
        <f>IF(N271="znížená",J271,0)</f>
        <v>0</v>
      </c>
      <c r="BG271" s="150">
        <f>IF(N271="zákl. prenesená",J271,0)</f>
        <v>0</v>
      </c>
      <c r="BH271" s="150">
        <f>IF(N271="zníž. prenesená",J271,0)</f>
        <v>0</v>
      </c>
      <c r="BI271" s="150">
        <f>IF(N271="nulová",J271,0)</f>
        <v>0</v>
      </c>
      <c r="BJ271" s="17" t="s">
        <v>89</v>
      </c>
      <c r="BK271" s="150">
        <f>ROUND(I271*H271,2)</f>
        <v>0</v>
      </c>
      <c r="BL271" s="17" t="s">
        <v>403</v>
      </c>
      <c r="BM271" s="149" t="s">
        <v>4330</v>
      </c>
    </row>
    <row r="272" spans="2:65" s="12" customFormat="1">
      <c r="B272" s="158"/>
      <c r="D272" s="152" t="s">
        <v>160</v>
      </c>
      <c r="E272" s="159" t="s">
        <v>1</v>
      </c>
      <c r="F272" s="160" t="s">
        <v>4206</v>
      </c>
      <c r="H272" s="161">
        <v>690.2</v>
      </c>
      <c r="I272" s="162"/>
      <c r="L272" s="158"/>
      <c r="M272" s="163"/>
      <c r="T272" s="164"/>
      <c r="AT272" s="159" t="s">
        <v>160</v>
      </c>
      <c r="AU272" s="159" t="s">
        <v>89</v>
      </c>
      <c r="AV272" s="12" t="s">
        <v>89</v>
      </c>
      <c r="AW272" s="12" t="s">
        <v>31</v>
      </c>
      <c r="AX272" s="12" t="s">
        <v>76</v>
      </c>
      <c r="AY272" s="159" t="s">
        <v>156</v>
      </c>
    </row>
    <row r="273" spans="2:65" s="13" customFormat="1">
      <c r="B273" s="165"/>
      <c r="D273" s="152" t="s">
        <v>160</v>
      </c>
      <c r="E273" s="166" t="s">
        <v>1</v>
      </c>
      <c r="F273" s="167" t="s">
        <v>161</v>
      </c>
      <c r="H273" s="168">
        <v>690.2</v>
      </c>
      <c r="I273" s="169"/>
      <c r="L273" s="165"/>
      <c r="M273" s="170"/>
      <c r="T273" s="171"/>
      <c r="AT273" s="166" t="s">
        <v>160</v>
      </c>
      <c r="AU273" s="166" t="s">
        <v>89</v>
      </c>
      <c r="AV273" s="13" t="s">
        <v>155</v>
      </c>
      <c r="AW273" s="13" t="s">
        <v>31</v>
      </c>
      <c r="AX273" s="13" t="s">
        <v>82</v>
      </c>
      <c r="AY273" s="166" t="s">
        <v>156</v>
      </c>
    </row>
    <row r="274" spans="2:65" s="1" customFormat="1" ht="33" customHeight="1">
      <c r="B274" s="136"/>
      <c r="C274" s="180" t="s">
        <v>587</v>
      </c>
      <c r="D274" s="180" t="s">
        <v>263</v>
      </c>
      <c r="E274" s="181" t="s">
        <v>4331</v>
      </c>
      <c r="F274" s="182" t="s">
        <v>4332</v>
      </c>
      <c r="G274" s="183" t="s">
        <v>333</v>
      </c>
      <c r="H274" s="184">
        <v>38</v>
      </c>
      <c r="I274" s="185"/>
      <c r="J274" s="186">
        <v>0</v>
      </c>
      <c r="K274" s="187"/>
      <c r="L274" s="188"/>
      <c r="M274" s="189" t="s">
        <v>1</v>
      </c>
      <c r="N274" s="190" t="s">
        <v>42</v>
      </c>
      <c r="P274" s="147">
        <f>O274*H274</f>
        <v>0</v>
      </c>
      <c r="Q274" s="147">
        <v>0.02</v>
      </c>
      <c r="R274" s="147">
        <f>Q274*H274</f>
        <v>0.76</v>
      </c>
      <c r="S274" s="147">
        <v>0</v>
      </c>
      <c r="T274" s="148">
        <f>S274*H274</f>
        <v>0</v>
      </c>
      <c r="AR274" s="149" t="s">
        <v>664</v>
      </c>
      <c r="AT274" s="149" t="s">
        <v>263</v>
      </c>
      <c r="AU274" s="149" t="s">
        <v>89</v>
      </c>
      <c r="AY274" s="17" t="s">
        <v>156</v>
      </c>
      <c r="BE274" s="150">
        <f>IF(N274="základná",J274,0)</f>
        <v>0</v>
      </c>
      <c r="BF274" s="150">
        <f>IF(N274="znížená",J274,0)</f>
        <v>0</v>
      </c>
      <c r="BG274" s="150">
        <f>IF(N274="zákl. prenesená",J274,0)</f>
        <v>0</v>
      </c>
      <c r="BH274" s="150">
        <f>IF(N274="zníž. prenesená",J274,0)</f>
        <v>0</v>
      </c>
      <c r="BI274" s="150">
        <f>IF(N274="nulová",J274,0)</f>
        <v>0</v>
      </c>
      <c r="BJ274" s="17" t="s">
        <v>89</v>
      </c>
      <c r="BK274" s="150">
        <f>ROUND(I274*H274,2)</f>
        <v>0</v>
      </c>
      <c r="BL274" s="17" t="s">
        <v>403</v>
      </c>
      <c r="BM274" s="149" t="s">
        <v>4333</v>
      </c>
    </row>
    <row r="275" spans="2:65" s="11" customFormat="1">
      <c r="B275" s="151"/>
      <c r="D275" s="152" t="s">
        <v>160</v>
      </c>
      <c r="E275" s="153" t="s">
        <v>1</v>
      </c>
      <c r="F275" s="154" t="s">
        <v>4334</v>
      </c>
      <c r="H275" s="153" t="s">
        <v>1</v>
      </c>
      <c r="I275" s="155"/>
      <c r="L275" s="151"/>
      <c r="M275" s="156"/>
      <c r="T275" s="157"/>
      <c r="AT275" s="153" t="s">
        <v>160</v>
      </c>
      <c r="AU275" s="153" t="s">
        <v>89</v>
      </c>
      <c r="AV275" s="11" t="s">
        <v>82</v>
      </c>
      <c r="AW275" s="11" t="s">
        <v>31</v>
      </c>
      <c r="AX275" s="11" t="s">
        <v>76</v>
      </c>
      <c r="AY275" s="153" t="s">
        <v>156</v>
      </c>
    </row>
    <row r="276" spans="2:65" s="11" customFormat="1">
      <c r="B276" s="151"/>
      <c r="D276" s="152" t="s">
        <v>160</v>
      </c>
      <c r="E276" s="153" t="s">
        <v>1</v>
      </c>
      <c r="F276" s="154" t="s">
        <v>4335</v>
      </c>
      <c r="H276" s="153" t="s">
        <v>1</v>
      </c>
      <c r="I276" s="155"/>
      <c r="L276" s="151"/>
      <c r="M276" s="156"/>
      <c r="T276" s="157"/>
      <c r="AT276" s="153" t="s">
        <v>160</v>
      </c>
      <c r="AU276" s="153" t="s">
        <v>89</v>
      </c>
      <c r="AV276" s="11" t="s">
        <v>82</v>
      </c>
      <c r="AW276" s="11" t="s">
        <v>31</v>
      </c>
      <c r="AX276" s="11" t="s">
        <v>76</v>
      </c>
      <c r="AY276" s="153" t="s">
        <v>156</v>
      </c>
    </row>
    <row r="277" spans="2:65" s="11" customFormat="1" ht="22.5">
      <c r="B277" s="151"/>
      <c r="D277" s="152" t="s">
        <v>160</v>
      </c>
      <c r="E277" s="153" t="s">
        <v>1</v>
      </c>
      <c r="F277" s="154" t="s">
        <v>4336</v>
      </c>
      <c r="H277" s="153" t="s">
        <v>1</v>
      </c>
      <c r="I277" s="155"/>
      <c r="L277" s="151"/>
      <c r="M277" s="156"/>
      <c r="T277" s="157"/>
      <c r="AT277" s="153" t="s">
        <v>160</v>
      </c>
      <c r="AU277" s="153" t="s">
        <v>89</v>
      </c>
      <c r="AV277" s="11" t="s">
        <v>82</v>
      </c>
      <c r="AW277" s="11" t="s">
        <v>31</v>
      </c>
      <c r="AX277" s="11" t="s">
        <v>76</v>
      </c>
      <c r="AY277" s="153" t="s">
        <v>156</v>
      </c>
    </row>
    <row r="278" spans="2:65" s="11" customFormat="1">
      <c r="B278" s="151"/>
      <c r="D278" s="152" t="s">
        <v>160</v>
      </c>
      <c r="E278" s="153" t="s">
        <v>1</v>
      </c>
      <c r="F278" s="154" t="s">
        <v>4337</v>
      </c>
      <c r="H278" s="153" t="s">
        <v>1</v>
      </c>
      <c r="I278" s="155"/>
      <c r="L278" s="151"/>
      <c r="M278" s="156"/>
      <c r="T278" s="157"/>
      <c r="AT278" s="153" t="s">
        <v>160</v>
      </c>
      <c r="AU278" s="153" t="s">
        <v>89</v>
      </c>
      <c r="AV278" s="11" t="s">
        <v>82</v>
      </c>
      <c r="AW278" s="11" t="s">
        <v>31</v>
      </c>
      <c r="AX278" s="11" t="s">
        <v>76</v>
      </c>
      <c r="AY278" s="153" t="s">
        <v>156</v>
      </c>
    </row>
    <row r="279" spans="2:65" s="11" customFormat="1">
      <c r="B279" s="151"/>
      <c r="D279" s="152" t="s">
        <v>160</v>
      </c>
      <c r="E279" s="153" t="s">
        <v>1</v>
      </c>
      <c r="F279" s="154" t="s">
        <v>4338</v>
      </c>
      <c r="H279" s="153" t="s">
        <v>1</v>
      </c>
      <c r="I279" s="155"/>
      <c r="L279" s="151"/>
      <c r="M279" s="156"/>
      <c r="T279" s="157"/>
      <c r="AT279" s="153" t="s">
        <v>160</v>
      </c>
      <c r="AU279" s="153" t="s">
        <v>89</v>
      </c>
      <c r="AV279" s="11" t="s">
        <v>82</v>
      </c>
      <c r="AW279" s="11" t="s">
        <v>31</v>
      </c>
      <c r="AX279" s="11" t="s">
        <v>76</v>
      </c>
      <c r="AY279" s="153" t="s">
        <v>156</v>
      </c>
    </row>
    <row r="280" spans="2:65" s="11" customFormat="1">
      <c r="B280" s="151"/>
      <c r="D280" s="152" t="s">
        <v>160</v>
      </c>
      <c r="E280" s="153" t="s">
        <v>1</v>
      </c>
      <c r="F280" s="154" t="s">
        <v>4339</v>
      </c>
      <c r="H280" s="153" t="s">
        <v>1</v>
      </c>
      <c r="I280" s="155"/>
      <c r="L280" s="151"/>
      <c r="M280" s="156"/>
      <c r="T280" s="157"/>
      <c r="AT280" s="153" t="s">
        <v>160</v>
      </c>
      <c r="AU280" s="153" t="s">
        <v>89</v>
      </c>
      <c r="AV280" s="11" t="s">
        <v>82</v>
      </c>
      <c r="AW280" s="11" t="s">
        <v>31</v>
      </c>
      <c r="AX280" s="11" t="s">
        <v>76</v>
      </c>
      <c r="AY280" s="153" t="s">
        <v>156</v>
      </c>
    </row>
    <row r="281" spans="2:65" s="11" customFormat="1">
      <c r="B281" s="151"/>
      <c r="D281" s="152" t="s">
        <v>160</v>
      </c>
      <c r="E281" s="153" t="s">
        <v>1</v>
      </c>
      <c r="F281" s="154" t="s">
        <v>4340</v>
      </c>
      <c r="H281" s="153" t="s">
        <v>1</v>
      </c>
      <c r="I281" s="155"/>
      <c r="L281" s="151"/>
      <c r="M281" s="156"/>
      <c r="T281" s="157"/>
      <c r="AT281" s="153" t="s">
        <v>160</v>
      </c>
      <c r="AU281" s="153" t="s">
        <v>89</v>
      </c>
      <c r="AV281" s="11" t="s">
        <v>82</v>
      </c>
      <c r="AW281" s="11" t="s">
        <v>31</v>
      </c>
      <c r="AX281" s="11" t="s">
        <v>76</v>
      </c>
      <c r="AY281" s="153" t="s">
        <v>156</v>
      </c>
    </row>
    <row r="282" spans="2:65" s="12" customFormat="1">
      <c r="B282" s="158"/>
      <c r="D282" s="152" t="s">
        <v>160</v>
      </c>
      <c r="E282" s="159" t="s">
        <v>1</v>
      </c>
      <c r="F282" s="160" t="s">
        <v>4341</v>
      </c>
      <c r="H282" s="161">
        <v>38</v>
      </c>
      <c r="I282" s="162"/>
      <c r="L282" s="158"/>
      <c r="M282" s="163"/>
      <c r="T282" s="164"/>
      <c r="AT282" s="159" t="s">
        <v>160</v>
      </c>
      <c r="AU282" s="159" t="s">
        <v>89</v>
      </c>
      <c r="AV282" s="12" t="s">
        <v>89</v>
      </c>
      <c r="AW282" s="12" t="s">
        <v>31</v>
      </c>
      <c r="AX282" s="12" t="s">
        <v>76</v>
      </c>
      <c r="AY282" s="159" t="s">
        <v>156</v>
      </c>
    </row>
    <row r="283" spans="2:65" s="13" customFormat="1">
      <c r="B283" s="165"/>
      <c r="D283" s="152" t="s">
        <v>160</v>
      </c>
      <c r="E283" s="166" t="s">
        <v>1</v>
      </c>
      <c r="F283" s="167" t="s">
        <v>161</v>
      </c>
      <c r="H283" s="168">
        <v>38</v>
      </c>
      <c r="I283" s="169"/>
      <c r="L283" s="165"/>
      <c r="M283" s="170"/>
      <c r="T283" s="171"/>
      <c r="AT283" s="166" t="s">
        <v>160</v>
      </c>
      <c r="AU283" s="166" t="s">
        <v>89</v>
      </c>
      <c r="AV283" s="13" t="s">
        <v>155</v>
      </c>
      <c r="AW283" s="13" t="s">
        <v>31</v>
      </c>
      <c r="AX283" s="13" t="s">
        <v>82</v>
      </c>
      <c r="AY283" s="166" t="s">
        <v>156</v>
      </c>
    </row>
    <row r="284" spans="2:65" s="1" customFormat="1" ht="33" customHeight="1">
      <c r="B284" s="136"/>
      <c r="C284" s="180" t="s">
        <v>602</v>
      </c>
      <c r="D284" s="180" t="s">
        <v>263</v>
      </c>
      <c r="E284" s="181" t="s">
        <v>4342</v>
      </c>
      <c r="F284" s="182" t="s">
        <v>4343</v>
      </c>
      <c r="G284" s="183" t="s">
        <v>333</v>
      </c>
      <c r="H284" s="184">
        <v>10</v>
      </c>
      <c r="I284" s="185"/>
      <c r="J284" s="186">
        <v>0</v>
      </c>
      <c r="K284" s="187"/>
      <c r="L284" s="188"/>
      <c r="M284" s="189" t="s">
        <v>1</v>
      </c>
      <c r="N284" s="190" t="s">
        <v>42</v>
      </c>
      <c r="P284" s="147">
        <f>O284*H284</f>
        <v>0</v>
      </c>
      <c r="Q284" s="147">
        <v>0.02</v>
      </c>
      <c r="R284" s="147">
        <f>Q284*H284</f>
        <v>0.2</v>
      </c>
      <c r="S284" s="147">
        <v>0</v>
      </c>
      <c r="T284" s="148">
        <f>S284*H284</f>
        <v>0</v>
      </c>
      <c r="AR284" s="149" t="s">
        <v>664</v>
      </c>
      <c r="AT284" s="149" t="s">
        <v>263</v>
      </c>
      <c r="AU284" s="149" t="s">
        <v>89</v>
      </c>
      <c r="AY284" s="17" t="s">
        <v>156</v>
      </c>
      <c r="BE284" s="150">
        <f>IF(N284="základná",J284,0)</f>
        <v>0</v>
      </c>
      <c r="BF284" s="150">
        <f>IF(N284="znížená",J284,0)</f>
        <v>0</v>
      </c>
      <c r="BG284" s="150">
        <f>IF(N284="zákl. prenesená",J284,0)</f>
        <v>0</v>
      </c>
      <c r="BH284" s="150">
        <f>IF(N284="zníž. prenesená",J284,0)</f>
        <v>0</v>
      </c>
      <c r="BI284" s="150">
        <f>IF(N284="nulová",J284,0)</f>
        <v>0</v>
      </c>
      <c r="BJ284" s="17" t="s">
        <v>89</v>
      </c>
      <c r="BK284" s="150">
        <f>ROUND(I284*H284,2)</f>
        <v>0</v>
      </c>
      <c r="BL284" s="17" t="s">
        <v>403</v>
      </c>
      <c r="BM284" s="149" t="s">
        <v>4344</v>
      </c>
    </row>
    <row r="285" spans="2:65" s="11" customFormat="1">
      <c r="B285" s="151"/>
      <c r="D285" s="152" t="s">
        <v>160</v>
      </c>
      <c r="E285" s="153" t="s">
        <v>1</v>
      </c>
      <c r="F285" s="154" t="s">
        <v>4345</v>
      </c>
      <c r="H285" s="153" t="s">
        <v>1</v>
      </c>
      <c r="I285" s="155"/>
      <c r="L285" s="151"/>
      <c r="M285" s="156"/>
      <c r="T285" s="157"/>
      <c r="AT285" s="153" t="s">
        <v>160</v>
      </c>
      <c r="AU285" s="153" t="s">
        <v>89</v>
      </c>
      <c r="AV285" s="11" t="s">
        <v>82</v>
      </c>
      <c r="AW285" s="11" t="s">
        <v>31</v>
      </c>
      <c r="AX285" s="11" t="s">
        <v>76</v>
      </c>
      <c r="AY285" s="153" t="s">
        <v>156</v>
      </c>
    </row>
    <row r="286" spans="2:65" s="11" customFormat="1">
      <c r="B286" s="151"/>
      <c r="D286" s="152" t="s">
        <v>160</v>
      </c>
      <c r="E286" s="153" t="s">
        <v>1</v>
      </c>
      <c r="F286" s="154" t="s">
        <v>4335</v>
      </c>
      <c r="H286" s="153" t="s">
        <v>1</v>
      </c>
      <c r="I286" s="155"/>
      <c r="L286" s="151"/>
      <c r="M286" s="156"/>
      <c r="T286" s="157"/>
      <c r="AT286" s="153" t="s">
        <v>160</v>
      </c>
      <c r="AU286" s="153" t="s">
        <v>89</v>
      </c>
      <c r="AV286" s="11" t="s">
        <v>82</v>
      </c>
      <c r="AW286" s="11" t="s">
        <v>31</v>
      </c>
      <c r="AX286" s="11" t="s">
        <v>76</v>
      </c>
      <c r="AY286" s="153" t="s">
        <v>156</v>
      </c>
    </row>
    <row r="287" spans="2:65" s="11" customFormat="1" ht="22.5">
      <c r="B287" s="151"/>
      <c r="D287" s="152" t="s">
        <v>160</v>
      </c>
      <c r="E287" s="153" t="s">
        <v>1</v>
      </c>
      <c r="F287" s="154" t="s">
        <v>4336</v>
      </c>
      <c r="H287" s="153" t="s">
        <v>1</v>
      </c>
      <c r="I287" s="155"/>
      <c r="L287" s="151"/>
      <c r="M287" s="156"/>
      <c r="T287" s="157"/>
      <c r="AT287" s="153" t="s">
        <v>160</v>
      </c>
      <c r="AU287" s="153" t="s">
        <v>89</v>
      </c>
      <c r="AV287" s="11" t="s">
        <v>82</v>
      </c>
      <c r="AW287" s="11" t="s">
        <v>31</v>
      </c>
      <c r="AX287" s="11" t="s">
        <v>76</v>
      </c>
      <c r="AY287" s="153" t="s">
        <v>156</v>
      </c>
    </row>
    <row r="288" spans="2:65" s="11" customFormat="1">
      <c r="B288" s="151"/>
      <c r="D288" s="152" t="s">
        <v>160</v>
      </c>
      <c r="E288" s="153" t="s">
        <v>1</v>
      </c>
      <c r="F288" s="154" t="s">
        <v>4337</v>
      </c>
      <c r="H288" s="153" t="s">
        <v>1</v>
      </c>
      <c r="I288" s="155"/>
      <c r="L288" s="151"/>
      <c r="M288" s="156"/>
      <c r="T288" s="157"/>
      <c r="AT288" s="153" t="s">
        <v>160</v>
      </c>
      <c r="AU288" s="153" t="s">
        <v>89</v>
      </c>
      <c r="AV288" s="11" t="s">
        <v>82</v>
      </c>
      <c r="AW288" s="11" t="s">
        <v>31</v>
      </c>
      <c r="AX288" s="11" t="s">
        <v>76</v>
      </c>
      <c r="AY288" s="153" t="s">
        <v>156</v>
      </c>
    </row>
    <row r="289" spans="2:65" s="11" customFormat="1">
      <c r="B289" s="151"/>
      <c r="D289" s="152" t="s">
        <v>160</v>
      </c>
      <c r="E289" s="153" t="s">
        <v>1</v>
      </c>
      <c r="F289" s="154" t="s">
        <v>4338</v>
      </c>
      <c r="H289" s="153" t="s">
        <v>1</v>
      </c>
      <c r="I289" s="155"/>
      <c r="L289" s="151"/>
      <c r="M289" s="156"/>
      <c r="T289" s="157"/>
      <c r="AT289" s="153" t="s">
        <v>160</v>
      </c>
      <c r="AU289" s="153" t="s">
        <v>89</v>
      </c>
      <c r="AV289" s="11" t="s">
        <v>82</v>
      </c>
      <c r="AW289" s="11" t="s">
        <v>31</v>
      </c>
      <c r="AX289" s="11" t="s">
        <v>76</v>
      </c>
      <c r="AY289" s="153" t="s">
        <v>156</v>
      </c>
    </row>
    <row r="290" spans="2:65" s="11" customFormat="1">
      <c r="B290" s="151"/>
      <c r="D290" s="152" t="s">
        <v>160</v>
      </c>
      <c r="E290" s="153" t="s">
        <v>1</v>
      </c>
      <c r="F290" s="154" t="s">
        <v>4339</v>
      </c>
      <c r="H290" s="153" t="s">
        <v>1</v>
      </c>
      <c r="I290" s="155"/>
      <c r="L290" s="151"/>
      <c r="M290" s="156"/>
      <c r="T290" s="157"/>
      <c r="AT290" s="153" t="s">
        <v>160</v>
      </c>
      <c r="AU290" s="153" t="s">
        <v>89</v>
      </c>
      <c r="AV290" s="11" t="s">
        <v>82</v>
      </c>
      <c r="AW290" s="11" t="s">
        <v>31</v>
      </c>
      <c r="AX290" s="11" t="s">
        <v>76</v>
      </c>
      <c r="AY290" s="153" t="s">
        <v>156</v>
      </c>
    </row>
    <row r="291" spans="2:65" s="11" customFormat="1">
      <c r="B291" s="151"/>
      <c r="D291" s="152" t="s">
        <v>160</v>
      </c>
      <c r="E291" s="153" t="s">
        <v>1</v>
      </c>
      <c r="F291" s="154" t="s">
        <v>4340</v>
      </c>
      <c r="H291" s="153" t="s">
        <v>1</v>
      </c>
      <c r="I291" s="155"/>
      <c r="L291" s="151"/>
      <c r="M291" s="156"/>
      <c r="T291" s="157"/>
      <c r="AT291" s="153" t="s">
        <v>160</v>
      </c>
      <c r="AU291" s="153" t="s">
        <v>89</v>
      </c>
      <c r="AV291" s="11" t="s">
        <v>82</v>
      </c>
      <c r="AW291" s="11" t="s">
        <v>31</v>
      </c>
      <c r="AX291" s="11" t="s">
        <v>76</v>
      </c>
      <c r="AY291" s="153" t="s">
        <v>156</v>
      </c>
    </row>
    <row r="292" spans="2:65" s="12" customFormat="1">
      <c r="B292" s="158"/>
      <c r="D292" s="152" t="s">
        <v>160</v>
      </c>
      <c r="E292" s="159" t="s">
        <v>1</v>
      </c>
      <c r="F292" s="160" t="s">
        <v>4346</v>
      </c>
      <c r="H292" s="161">
        <v>10</v>
      </c>
      <c r="I292" s="162"/>
      <c r="L292" s="158"/>
      <c r="M292" s="163"/>
      <c r="T292" s="164"/>
      <c r="AT292" s="159" t="s">
        <v>160</v>
      </c>
      <c r="AU292" s="159" t="s">
        <v>89</v>
      </c>
      <c r="AV292" s="12" t="s">
        <v>89</v>
      </c>
      <c r="AW292" s="12" t="s">
        <v>31</v>
      </c>
      <c r="AX292" s="12" t="s">
        <v>76</v>
      </c>
      <c r="AY292" s="159" t="s">
        <v>156</v>
      </c>
    </row>
    <row r="293" spans="2:65" s="13" customFormat="1">
      <c r="B293" s="165"/>
      <c r="D293" s="152" t="s">
        <v>160</v>
      </c>
      <c r="E293" s="166" t="s">
        <v>1</v>
      </c>
      <c r="F293" s="167" t="s">
        <v>161</v>
      </c>
      <c r="H293" s="168">
        <v>10</v>
      </c>
      <c r="I293" s="169"/>
      <c r="L293" s="165"/>
      <c r="M293" s="170"/>
      <c r="T293" s="171"/>
      <c r="AT293" s="166" t="s">
        <v>160</v>
      </c>
      <c r="AU293" s="166" t="s">
        <v>89</v>
      </c>
      <c r="AV293" s="13" t="s">
        <v>155</v>
      </c>
      <c r="AW293" s="13" t="s">
        <v>31</v>
      </c>
      <c r="AX293" s="13" t="s">
        <v>82</v>
      </c>
      <c r="AY293" s="166" t="s">
        <v>156</v>
      </c>
    </row>
    <row r="294" spans="2:65" s="1" customFormat="1" ht="33" customHeight="1">
      <c r="B294" s="136"/>
      <c r="C294" s="180" t="s">
        <v>608</v>
      </c>
      <c r="D294" s="180" t="s">
        <v>263</v>
      </c>
      <c r="E294" s="181" t="s">
        <v>4347</v>
      </c>
      <c r="F294" s="182" t="s">
        <v>4348</v>
      </c>
      <c r="G294" s="183" t="s">
        <v>333</v>
      </c>
      <c r="H294" s="184">
        <v>6</v>
      </c>
      <c r="I294" s="185"/>
      <c r="J294" s="186">
        <v>0</v>
      </c>
      <c r="K294" s="187"/>
      <c r="L294" s="188"/>
      <c r="M294" s="189" t="s">
        <v>1</v>
      </c>
      <c r="N294" s="190" t="s">
        <v>42</v>
      </c>
      <c r="P294" s="147">
        <f>O294*H294</f>
        <v>0</v>
      </c>
      <c r="Q294" s="147">
        <v>0.02</v>
      </c>
      <c r="R294" s="147">
        <f>Q294*H294</f>
        <v>0.12</v>
      </c>
      <c r="S294" s="147">
        <v>0</v>
      </c>
      <c r="T294" s="148">
        <f>S294*H294</f>
        <v>0</v>
      </c>
      <c r="AR294" s="149" t="s">
        <v>664</v>
      </c>
      <c r="AT294" s="149" t="s">
        <v>263</v>
      </c>
      <c r="AU294" s="149" t="s">
        <v>89</v>
      </c>
      <c r="AY294" s="17" t="s">
        <v>156</v>
      </c>
      <c r="BE294" s="150">
        <f>IF(N294="základná",J294,0)</f>
        <v>0</v>
      </c>
      <c r="BF294" s="150">
        <f>IF(N294="znížená",J294,0)</f>
        <v>0</v>
      </c>
      <c r="BG294" s="150">
        <f>IF(N294="zákl. prenesená",J294,0)</f>
        <v>0</v>
      </c>
      <c r="BH294" s="150">
        <f>IF(N294="zníž. prenesená",J294,0)</f>
        <v>0</v>
      </c>
      <c r="BI294" s="150">
        <f>IF(N294="nulová",J294,0)</f>
        <v>0</v>
      </c>
      <c r="BJ294" s="17" t="s">
        <v>89</v>
      </c>
      <c r="BK294" s="150">
        <f>ROUND(I294*H294,2)</f>
        <v>0</v>
      </c>
      <c r="BL294" s="17" t="s">
        <v>403</v>
      </c>
      <c r="BM294" s="149" t="s">
        <v>4349</v>
      </c>
    </row>
    <row r="295" spans="2:65" s="11" customFormat="1">
      <c r="B295" s="151"/>
      <c r="D295" s="152" t="s">
        <v>160</v>
      </c>
      <c r="E295" s="153" t="s">
        <v>1</v>
      </c>
      <c r="F295" s="154" t="s">
        <v>4350</v>
      </c>
      <c r="H295" s="153" t="s">
        <v>1</v>
      </c>
      <c r="I295" s="155"/>
      <c r="L295" s="151"/>
      <c r="M295" s="156"/>
      <c r="T295" s="157"/>
      <c r="AT295" s="153" t="s">
        <v>160</v>
      </c>
      <c r="AU295" s="153" t="s">
        <v>89</v>
      </c>
      <c r="AV295" s="11" t="s">
        <v>82</v>
      </c>
      <c r="AW295" s="11" t="s">
        <v>31</v>
      </c>
      <c r="AX295" s="11" t="s">
        <v>76</v>
      </c>
      <c r="AY295" s="153" t="s">
        <v>156</v>
      </c>
    </row>
    <row r="296" spans="2:65" s="11" customFormat="1">
      <c r="B296" s="151"/>
      <c r="D296" s="152" t="s">
        <v>160</v>
      </c>
      <c r="E296" s="153" t="s">
        <v>1</v>
      </c>
      <c r="F296" s="154" t="s">
        <v>4335</v>
      </c>
      <c r="H296" s="153" t="s">
        <v>1</v>
      </c>
      <c r="I296" s="155"/>
      <c r="L296" s="151"/>
      <c r="M296" s="156"/>
      <c r="T296" s="157"/>
      <c r="AT296" s="153" t="s">
        <v>160</v>
      </c>
      <c r="AU296" s="153" t="s">
        <v>89</v>
      </c>
      <c r="AV296" s="11" t="s">
        <v>82</v>
      </c>
      <c r="AW296" s="11" t="s">
        <v>31</v>
      </c>
      <c r="AX296" s="11" t="s">
        <v>76</v>
      </c>
      <c r="AY296" s="153" t="s">
        <v>156</v>
      </c>
    </row>
    <row r="297" spans="2:65" s="11" customFormat="1">
      <c r="B297" s="151"/>
      <c r="D297" s="152" t="s">
        <v>160</v>
      </c>
      <c r="E297" s="153" t="s">
        <v>1</v>
      </c>
      <c r="F297" s="154" t="s">
        <v>4351</v>
      </c>
      <c r="H297" s="153" t="s">
        <v>1</v>
      </c>
      <c r="I297" s="155"/>
      <c r="L297" s="151"/>
      <c r="M297" s="156"/>
      <c r="T297" s="157"/>
      <c r="AT297" s="153" t="s">
        <v>160</v>
      </c>
      <c r="AU297" s="153" t="s">
        <v>89</v>
      </c>
      <c r="AV297" s="11" t="s">
        <v>82</v>
      </c>
      <c r="AW297" s="11" t="s">
        <v>31</v>
      </c>
      <c r="AX297" s="11" t="s">
        <v>76</v>
      </c>
      <c r="AY297" s="153" t="s">
        <v>156</v>
      </c>
    </row>
    <row r="298" spans="2:65" s="11" customFormat="1">
      <c r="B298" s="151"/>
      <c r="D298" s="152" t="s">
        <v>160</v>
      </c>
      <c r="E298" s="153" t="s">
        <v>1</v>
      </c>
      <c r="F298" s="154" t="s">
        <v>4337</v>
      </c>
      <c r="H298" s="153" t="s">
        <v>1</v>
      </c>
      <c r="I298" s="155"/>
      <c r="L298" s="151"/>
      <c r="M298" s="156"/>
      <c r="T298" s="157"/>
      <c r="AT298" s="153" t="s">
        <v>160</v>
      </c>
      <c r="AU298" s="153" t="s">
        <v>89</v>
      </c>
      <c r="AV298" s="11" t="s">
        <v>82</v>
      </c>
      <c r="AW298" s="11" t="s">
        <v>31</v>
      </c>
      <c r="AX298" s="11" t="s">
        <v>76</v>
      </c>
      <c r="AY298" s="153" t="s">
        <v>156</v>
      </c>
    </row>
    <row r="299" spans="2:65" s="11" customFormat="1">
      <c r="B299" s="151"/>
      <c r="D299" s="152" t="s">
        <v>160</v>
      </c>
      <c r="E299" s="153" t="s">
        <v>1</v>
      </c>
      <c r="F299" s="154" t="s">
        <v>4339</v>
      </c>
      <c r="H299" s="153" t="s">
        <v>1</v>
      </c>
      <c r="I299" s="155"/>
      <c r="L299" s="151"/>
      <c r="M299" s="156"/>
      <c r="T299" s="157"/>
      <c r="AT299" s="153" t="s">
        <v>160</v>
      </c>
      <c r="AU299" s="153" t="s">
        <v>89</v>
      </c>
      <c r="AV299" s="11" t="s">
        <v>82</v>
      </c>
      <c r="AW299" s="11" t="s">
        <v>31</v>
      </c>
      <c r="AX299" s="11" t="s">
        <v>76</v>
      </c>
      <c r="AY299" s="153" t="s">
        <v>156</v>
      </c>
    </row>
    <row r="300" spans="2:65" s="11" customFormat="1">
      <c r="B300" s="151"/>
      <c r="D300" s="152" t="s">
        <v>160</v>
      </c>
      <c r="E300" s="153" t="s">
        <v>1</v>
      </c>
      <c r="F300" s="154" t="s">
        <v>4340</v>
      </c>
      <c r="H300" s="153" t="s">
        <v>1</v>
      </c>
      <c r="I300" s="155"/>
      <c r="L300" s="151"/>
      <c r="M300" s="156"/>
      <c r="T300" s="157"/>
      <c r="AT300" s="153" t="s">
        <v>160</v>
      </c>
      <c r="AU300" s="153" t="s">
        <v>89</v>
      </c>
      <c r="AV300" s="11" t="s">
        <v>82</v>
      </c>
      <c r="AW300" s="11" t="s">
        <v>31</v>
      </c>
      <c r="AX300" s="11" t="s">
        <v>76</v>
      </c>
      <c r="AY300" s="153" t="s">
        <v>156</v>
      </c>
    </row>
    <row r="301" spans="2:65" s="12" customFormat="1">
      <c r="B301" s="158"/>
      <c r="D301" s="152" t="s">
        <v>160</v>
      </c>
      <c r="E301" s="159" t="s">
        <v>1</v>
      </c>
      <c r="F301" s="160" t="s">
        <v>4352</v>
      </c>
      <c r="H301" s="161">
        <v>6</v>
      </c>
      <c r="I301" s="162"/>
      <c r="L301" s="158"/>
      <c r="M301" s="163"/>
      <c r="T301" s="164"/>
      <c r="AT301" s="159" t="s">
        <v>160</v>
      </c>
      <c r="AU301" s="159" t="s">
        <v>89</v>
      </c>
      <c r="AV301" s="12" t="s">
        <v>89</v>
      </c>
      <c r="AW301" s="12" t="s">
        <v>31</v>
      </c>
      <c r="AX301" s="12" t="s">
        <v>76</v>
      </c>
      <c r="AY301" s="159" t="s">
        <v>156</v>
      </c>
    </row>
    <row r="302" spans="2:65" s="13" customFormat="1">
      <c r="B302" s="165"/>
      <c r="D302" s="152" t="s">
        <v>160</v>
      </c>
      <c r="E302" s="166" t="s">
        <v>1</v>
      </c>
      <c r="F302" s="167" t="s">
        <v>161</v>
      </c>
      <c r="H302" s="168">
        <v>6</v>
      </c>
      <c r="I302" s="169"/>
      <c r="L302" s="165"/>
      <c r="M302" s="170"/>
      <c r="T302" s="171"/>
      <c r="AT302" s="166" t="s">
        <v>160</v>
      </c>
      <c r="AU302" s="166" t="s">
        <v>89</v>
      </c>
      <c r="AV302" s="13" t="s">
        <v>155</v>
      </c>
      <c r="AW302" s="13" t="s">
        <v>31</v>
      </c>
      <c r="AX302" s="13" t="s">
        <v>82</v>
      </c>
      <c r="AY302" s="166" t="s">
        <v>156</v>
      </c>
    </row>
    <row r="303" spans="2:65" s="1" customFormat="1" ht="33" customHeight="1">
      <c r="B303" s="136"/>
      <c r="C303" s="180" t="s">
        <v>626</v>
      </c>
      <c r="D303" s="180" t="s">
        <v>263</v>
      </c>
      <c r="E303" s="181" t="s">
        <v>4353</v>
      </c>
      <c r="F303" s="182" t="s">
        <v>4354</v>
      </c>
      <c r="G303" s="183" t="s">
        <v>333</v>
      </c>
      <c r="H303" s="184">
        <v>3</v>
      </c>
      <c r="I303" s="185"/>
      <c r="J303" s="186">
        <v>0</v>
      </c>
      <c r="K303" s="187"/>
      <c r="L303" s="188"/>
      <c r="M303" s="189" t="s">
        <v>1</v>
      </c>
      <c r="N303" s="190" t="s">
        <v>42</v>
      </c>
      <c r="P303" s="147">
        <f>O303*H303</f>
        <v>0</v>
      </c>
      <c r="Q303" s="147">
        <v>0.02</v>
      </c>
      <c r="R303" s="147">
        <f>Q303*H303</f>
        <v>0.06</v>
      </c>
      <c r="S303" s="147">
        <v>0</v>
      </c>
      <c r="T303" s="148">
        <f>S303*H303</f>
        <v>0</v>
      </c>
      <c r="AR303" s="149" t="s">
        <v>664</v>
      </c>
      <c r="AT303" s="149" t="s">
        <v>263</v>
      </c>
      <c r="AU303" s="149" t="s">
        <v>89</v>
      </c>
      <c r="AY303" s="17" t="s">
        <v>156</v>
      </c>
      <c r="BE303" s="150">
        <f>IF(N303="základná",J303,0)</f>
        <v>0</v>
      </c>
      <c r="BF303" s="150">
        <f>IF(N303="znížená",J303,0)</f>
        <v>0</v>
      </c>
      <c r="BG303" s="150">
        <f>IF(N303="zákl. prenesená",J303,0)</f>
        <v>0</v>
      </c>
      <c r="BH303" s="150">
        <f>IF(N303="zníž. prenesená",J303,0)</f>
        <v>0</v>
      </c>
      <c r="BI303" s="150">
        <f>IF(N303="nulová",J303,0)</f>
        <v>0</v>
      </c>
      <c r="BJ303" s="17" t="s">
        <v>89</v>
      </c>
      <c r="BK303" s="150">
        <f>ROUND(I303*H303,2)</f>
        <v>0</v>
      </c>
      <c r="BL303" s="17" t="s">
        <v>403</v>
      </c>
      <c r="BM303" s="149" t="s">
        <v>4355</v>
      </c>
    </row>
    <row r="304" spans="2:65" s="11" customFormat="1">
      <c r="B304" s="151"/>
      <c r="D304" s="152" t="s">
        <v>160</v>
      </c>
      <c r="E304" s="153" t="s">
        <v>1</v>
      </c>
      <c r="F304" s="154" t="s">
        <v>4356</v>
      </c>
      <c r="H304" s="153" t="s">
        <v>1</v>
      </c>
      <c r="I304" s="155"/>
      <c r="L304" s="151"/>
      <c r="M304" s="156"/>
      <c r="T304" s="157"/>
      <c r="AT304" s="153" t="s">
        <v>160</v>
      </c>
      <c r="AU304" s="153" t="s">
        <v>89</v>
      </c>
      <c r="AV304" s="11" t="s">
        <v>82</v>
      </c>
      <c r="AW304" s="11" t="s">
        <v>31</v>
      </c>
      <c r="AX304" s="11" t="s">
        <v>76</v>
      </c>
      <c r="AY304" s="153" t="s">
        <v>156</v>
      </c>
    </row>
    <row r="305" spans="2:65" s="11" customFormat="1">
      <c r="B305" s="151"/>
      <c r="D305" s="152" t="s">
        <v>160</v>
      </c>
      <c r="E305" s="153" t="s">
        <v>1</v>
      </c>
      <c r="F305" s="154" t="s">
        <v>4335</v>
      </c>
      <c r="H305" s="153" t="s">
        <v>1</v>
      </c>
      <c r="I305" s="155"/>
      <c r="L305" s="151"/>
      <c r="M305" s="156"/>
      <c r="T305" s="157"/>
      <c r="AT305" s="153" t="s">
        <v>160</v>
      </c>
      <c r="AU305" s="153" t="s">
        <v>89</v>
      </c>
      <c r="AV305" s="11" t="s">
        <v>82</v>
      </c>
      <c r="AW305" s="11" t="s">
        <v>31</v>
      </c>
      <c r="AX305" s="11" t="s">
        <v>76</v>
      </c>
      <c r="AY305" s="153" t="s">
        <v>156</v>
      </c>
    </row>
    <row r="306" spans="2:65" s="11" customFormat="1">
      <c r="B306" s="151"/>
      <c r="D306" s="152" t="s">
        <v>160</v>
      </c>
      <c r="E306" s="153" t="s">
        <v>1</v>
      </c>
      <c r="F306" s="154" t="s">
        <v>4357</v>
      </c>
      <c r="H306" s="153" t="s">
        <v>1</v>
      </c>
      <c r="I306" s="155"/>
      <c r="L306" s="151"/>
      <c r="M306" s="156"/>
      <c r="T306" s="157"/>
      <c r="AT306" s="153" t="s">
        <v>160</v>
      </c>
      <c r="AU306" s="153" t="s">
        <v>89</v>
      </c>
      <c r="AV306" s="11" t="s">
        <v>82</v>
      </c>
      <c r="AW306" s="11" t="s">
        <v>31</v>
      </c>
      <c r="AX306" s="11" t="s">
        <v>76</v>
      </c>
      <c r="AY306" s="153" t="s">
        <v>156</v>
      </c>
    </row>
    <row r="307" spans="2:65" s="11" customFormat="1">
      <c r="B307" s="151"/>
      <c r="D307" s="152" t="s">
        <v>160</v>
      </c>
      <c r="E307" s="153" t="s">
        <v>1</v>
      </c>
      <c r="F307" s="154" t="s">
        <v>4337</v>
      </c>
      <c r="H307" s="153" t="s">
        <v>1</v>
      </c>
      <c r="I307" s="155"/>
      <c r="L307" s="151"/>
      <c r="M307" s="156"/>
      <c r="T307" s="157"/>
      <c r="AT307" s="153" t="s">
        <v>160</v>
      </c>
      <c r="AU307" s="153" t="s">
        <v>89</v>
      </c>
      <c r="AV307" s="11" t="s">
        <v>82</v>
      </c>
      <c r="AW307" s="11" t="s">
        <v>31</v>
      </c>
      <c r="AX307" s="11" t="s">
        <v>76</v>
      </c>
      <c r="AY307" s="153" t="s">
        <v>156</v>
      </c>
    </row>
    <row r="308" spans="2:65" s="11" customFormat="1">
      <c r="B308" s="151"/>
      <c r="D308" s="152" t="s">
        <v>160</v>
      </c>
      <c r="E308" s="153" t="s">
        <v>1</v>
      </c>
      <c r="F308" s="154" t="s">
        <v>4339</v>
      </c>
      <c r="H308" s="153" t="s">
        <v>1</v>
      </c>
      <c r="I308" s="155"/>
      <c r="L308" s="151"/>
      <c r="M308" s="156"/>
      <c r="T308" s="157"/>
      <c r="AT308" s="153" t="s">
        <v>160</v>
      </c>
      <c r="AU308" s="153" t="s">
        <v>89</v>
      </c>
      <c r="AV308" s="11" t="s">
        <v>82</v>
      </c>
      <c r="AW308" s="11" t="s">
        <v>31</v>
      </c>
      <c r="AX308" s="11" t="s">
        <v>76</v>
      </c>
      <c r="AY308" s="153" t="s">
        <v>156</v>
      </c>
    </row>
    <row r="309" spans="2:65" s="11" customFormat="1">
      <c r="B309" s="151"/>
      <c r="D309" s="152" t="s">
        <v>160</v>
      </c>
      <c r="E309" s="153" t="s">
        <v>1</v>
      </c>
      <c r="F309" s="154" t="s">
        <v>4340</v>
      </c>
      <c r="H309" s="153" t="s">
        <v>1</v>
      </c>
      <c r="I309" s="155"/>
      <c r="L309" s="151"/>
      <c r="M309" s="156"/>
      <c r="T309" s="157"/>
      <c r="AT309" s="153" t="s">
        <v>160</v>
      </c>
      <c r="AU309" s="153" t="s">
        <v>89</v>
      </c>
      <c r="AV309" s="11" t="s">
        <v>82</v>
      </c>
      <c r="AW309" s="11" t="s">
        <v>31</v>
      </c>
      <c r="AX309" s="11" t="s">
        <v>76</v>
      </c>
      <c r="AY309" s="153" t="s">
        <v>156</v>
      </c>
    </row>
    <row r="310" spans="2:65" s="12" customFormat="1">
      <c r="B310" s="158"/>
      <c r="D310" s="152" t="s">
        <v>160</v>
      </c>
      <c r="E310" s="159" t="s">
        <v>1</v>
      </c>
      <c r="F310" s="160" t="s">
        <v>4358</v>
      </c>
      <c r="H310" s="161">
        <v>3</v>
      </c>
      <c r="I310" s="162"/>
      <c r="L310" s="158"/>
      <c r="M310" s="163"/>
      <c r="T310" s="164"/>
      <c r="AT310" s="159" t="s">
        <v>160</v>
      </c>
      <c r="AU310" s="159" t="s">
        <v>89</v>
      </c>
      <c r="AV310" s="12" t="s">
        <v>89</v>
      </c>
      <c r="AW310" s="12" t="s">
        <v>31</v>
      </c>
      <c r="AX310" s="12" t="s">
        <v>76</v>
      </c>
      <c r="AY310" s="159" t="s">
        <v>156</v>
      </c>
    </row>
    <row r="311" spans="2:65" s="13" customFormat="1">
      <c r="B311" s="165"/>
      <c r="D311" s="152" t="s">
        <v>160</v>
      </c>
      <c r="E311" s="166" t="s">
        <v>1</v>
      </c>
      <c r="F311" s="167" t="s">
        <v>161</v>
      </c>
      <c r="H311" s="168">
        <v>3</v>
      </c>
      <c r="I311" s="169"/>
      <c r="L311" s="165"/>
      <c r="M311" s="170"/>
      <c r="T311" s="171"/>
      <c r="AT311" s="166" t="s">
        <v>160</v>
      </c>
      <c r="AU311" s="166" t="s">
        <v>89</v>
      </c>
      <c r="AV311" s="13" t="s">
        <v>155</v>
      </c>
      <c r="AW311" s="13" t="s">
        <v>31</v>
      </c>
      <c r="AX311" s="13" t="s">
        <v>82</v>
      </c>
      <c r="AY311" s="166" t="s">
        <v>156</v>
      </c>
    </row>
    <row r="312" spans="2:65" s="1" customFormat="1" ht="33" customHeight="1">
      <c r="B312" s="136"/>
      <c r="C312" s="180" t="s">
        <v>633</v>
      </c>
      <c r="D312" s="180" t="s">
        <v>263</v>
      </c>
      <c r="E312" s="181" t="s">
        <v>4359</v>
      </c>
      <c r="F312" s="182" t="s">
        <v>4360</v>
      </c>
      <c r="G312" s="183" t="s">
        <v>333</v>
      </c>
      <c r="H312" s="184">
        <v>5</v>
      </c>
      <c r="I312" s="185"/>
      <c r="J312" s="186">
        <v>0</v>
      </c>
      <c r="K312" s="187"/>
      <c r="L312" s="188"/>
      <c r="M312" s="189" t="s">
        <v>1</v>
      </c>
      <c r="N312" s="190" t="s">
        <v>42</v>
      </c>
      <c r="P312" s="147">
        <f>O312*H312</f>
        <v>0</v>
      </c>
      <c r="Q312" s="147">
        <v>0.02</v>
      </c>
      <c r="R312" s="147">
        <f>Q312*H312</f>
        <v>0.1</v>
      </c>
      <c r="S312" s="147">
        <v>0</v>
      </c>
      <c r="T312" s="148">
        <f>S312*H312</f>
        <v>0</v>
      </c>
      <c r="AR312" s="149" t="s">
        <v>664</v>
      </c>
      <c r="AT312" s="149" t="s">
        <v>263</v>
      </c>
      <c r="AU312" s="149" t="s">
        <v>89</v>
      </c>
      <c r="AY312" s="17" t="s">
        <v>156</v>
      </c>
      <c r="BE312" s="150">
        <f>IF(N312="základná",J312,0)</f>
        <v>0</v>
      </c>
      <c r="BF312" s="150">
        <f>IF(N312="znížená",J312,0)</f>
        <v>0</v>
      </c>
      <c r="BG312" s="150">
        <f>IF(N312="zákl. prenesená",J312,0)</f>
        <v>0</v>
      </c>
      <c r="BH312" s="150">
        <f>IF(N312="zníž. prenesená",J312,0)</f>
        <v>0</v>
      </c>
      <c r="BI312" s="150">
        <f>IF(N312="nulová",J312,0)</f>
        <v>0</v>
      </c>
      <c r="BJ312" s="17" t="s">
        <v>89</v>
      </c>
      <c r="BK312" s="150">
        <f>ROUND(I312*H312,2)</f>
        <v>0</v>
      </c>
      <c r="BL312" s="17" t="s">
        <v>403</v>
      </c>
      <c r="BM312" s="149" t="s">
        <v>4361</v>
      </c>
    </row>
    <row r="313" spans="2:65" s="11" customFormat="1">
      <c r="B313" s="151"/>
      <c r="D313" s="152" t="s">
        <v>160</v>
      </c>
      <c r="E313" s="153" t="s">
        <v>1</v>
      </c>
      <c r="F313" s="154" t="s">
        <v>4362</v>
      </c>
      <c r="H313" s="153" t="s">
        <v>1</v>
      </c>
      <c r="I313" s="155"/>
      <c r="L313" s="151"/>
      <c r="M313" s="156"/>
      <c r="T313" s="157"/>
      <c r="AT313" s="153" t="s">
        <v>160</v>
      </c>
      <c r="AU313" s="153" t="s">
        <v>89</v>
      </c>
      <c r="AV313" s="11" t="s">
        <v>82</v>
      </c>
      <c r="AW313" s="11" t="s">
        <v>31</v>
      </c>
      <c r="AX313" s="11" t="s">
        <v>76</v>
      </c>
      <c r="AY313" s="153" t="s">
        <v>156</v>
      </c>
    </row>
    <row r="314" spans="2:65" s="11" customFormat="1">
      <c r="B314" s="151"/>
      <c r="D314" s="152" t="s">
        <v>160</v>
      </c>
      <c r="E314" s="153" t="s">
        <v>1</v>
      </c>
      <c r="F314" s="154" t="s">
        <v>4335</v>
      </c>
      <c r="H314" s="153" t="s">
        <v>1</v>
      </c>
      <c r="I314" s="155"/>
      <c r="L314" s="151"/>
      <c r="M314" s="156"/>
      <c r="T314" s="157"/>
      <c r="AT314" s="153" t="s">
        <v>160</v>
      </c>
      <c r="AU314" s="153" t="s">
        <v>89</v>
      </c>
      <c r="AV314" s="11" t="s">
        <v>82</v>
      </c>
      <c r="AW314" s="11" t="s">
        <v>31</v>
      </c>
      <c r="AX314" s="11" t="s">
        <v>76</v>
      </c>
      <c r="AY314" s="153" t="s">
        <v>156</v>
      </c>
    </row>
    <row r="315" spans="2:65" s="11" customFormat="1">
      <c r="B315" s="151"/>
      <c r="D315" s="152" t="s">
        <v>160</v>
      </c>
      <c r="E315" s="153" t="s">
        <v>1</v>
      </c>
      <c r="F315" s="154" t="s">
        <v>4357</v>
      </c>
      <c r="H315" s="153" t="s">
        <v>1</v>
      </c>
      <c r="I315" s="155"/>
      <c r="L315" s="151"/>
      <c r="M315" s="156"/>
      <c r="T315" s="157"/>
      <c r="AT315" s="153" t="s">
        <v>160</v>
      </c>
      <c r="AU315" s="153" t="s">
        <v>89</v>
      </c>
      <c r="AV315" s="11" t="s">
        <v>82</v>
      </c>
      <c r="AW315" s="11" t="s">
        <v>31</v>
      </c>
      <c r="AX315" s="11" t="s">
        <v>76</v>
      </c>
      <c r="AY315" s="153" t="s">
        <v>156</v>
      </c>
    </row>
    <row r="316" spans="2:65" s="11" customFormat="1">
      <c r="B316" s="151"/>
      <c r="D316" s="152" t="s">
        <v>160</v>
      </c>
      <c r="E316" s="153" t="s">
        <v>1</v>
      </c>
      <c r="F316" s="154" t="s">
        <v>4337</v>
      </c>
      <c r="H316" s="153" t="s">
        <v>1</v>
      </c>
      <c r="I316" s="155"/>
      <c r="L316" s="151"/>
      <c r="M316" s="156"/>
      <c r="T316" s="157"/>
      <c r="AT316" s="153" t="s">
        <v>160</v>
      </c>
      <c r="AU316" s="153" t="s">
        <v>89</v>
      </c>
      <c r="AV316" s="11" t="s">
        <v>82</v>
      </c>
      <c r="AW316" s="11" t="s">
        <v>31</v>
      </c>
      <c r="AX316" s="11" t="s">
        <v>76</v>
      </c>
      <c r="AY316" s="153" t="s">
        <v>156</v>
      </c>
    </row>
    <row r="317" spans="2:65" s="11" customFormat="1">
      <c r="B317" s="151"/>
      <c r="D317" s="152" t="s">
        <v>160</v>
      </c>
      <c r="E317" s="153" t="s">
        <v>1</v>
      </c>
      <c r="F317" s="154" t="s">
        <v>4339</v>
      </c>
      <c r="H317" s="153" t="s">
        <v>1</v>
      </c>
      <c r="I317" s="155"/>
      <c r="L317" s="151"/>
      <c r="M317" s="156"/>
      <c r="T317" s="157"/>
      <c r="AT317" s="153" t="s">
        <v>160</v>
      </c>
      <c r="AU317" s="153" t="s">
        <v>89</v>
      </c>
      <c r="AV317" s="11" t="s">
        <v>82</v>
      </c>
      <c r="AW317" s="11" t="s">
        <v>31</v>
      </c>
      <c r="AX317" s="11" t="s">
        <v>76</v>
      </c>
      <c r="AY317" s="153" t="s">
        <v>156</v>
      </c>
    </row>
    <row r="318" spans="2:65" s="11" customFormat="1">
      <c r="B318" s="151"/>
      <c r="D318" s="152" t="s">
        <v>160</v>
      </c>
      <c r="E318" s="153" t="s">
        <v>1</v>
      </c>
      <c r="F318" s="154" t="s">
        <v>4340</v>
      </c>
      <c r="H318" s="153" t="s">
        <v>1</v>
      </c>
      <c r="I318" s="155"/>
      <c r="L318" s="151"/>
      <c r="M318" s="156"/>
      <c r="T318" s="157"/>
      <c r="AT318" s="153" t="s">
        <v>160</v>
      </c>
      <c r="AU318" s="153" t="s">
        <v>89</v>
      </c>
      <c r="AV318" s="11" t="s">
        <v>82</v>
      </c>
      <c r="AW318" s="11" t="s">
        <v>31</v>
      </c>
      <c r="AX318" s="11" t="s">
        <v>76</v>
      </c>
      <c r="AY318" s="153" t="s">
        <v>156</v>
      </c>
    </row>
    <row r="319" spans="2:65" s="12" customFormat="1">
      <c r="B319" s="158"/>
      <c r="D319" s="152" t="s">
        <v>160</v>
      </c>
      <c r="E319" s="159" t="s">
        <v>1</v>
      </c>
      <c r="F319" s="160" t="s">
        <v>4363</v>
      </c>
      <c r="H319" s="161">
        <v>5</v>
      </c>
      <c r="I319" s="162"/>
      <c r="L319" s="158"/>
      <c r="M319" s="163"/>
      <c r="T319" s="164"/>
      <c r="AT319" s="159" t="s">
        <v>160</v>
      </c>
      <c r="AU319" s="159" t="s">
        <v>89</v>
      </c>
      <c r="AV319" s="12" t="s">
        <v>89</v>
      </c>
      <c r="AW319" s="12" t="s">
        <v>31</v>
      </c>
      <c r="AX319" s="12" t="s">
        <v>76</v>
      </c>
      <c r="AY319" s="159" t="s">
        <v>156</v>
      </c>
    </row>
    <row r="320" spans="2:65" s="13" customFormat="1">
      <c r="B320" s="165"/>
      <c r="D320" s="152" t="s">
        <v>160</v>
      </c>
      <c r="E320" s="166" t="s">
        <v>1</v>
      </c>
      <c r="F320" s="167" t="s">
        <v>161</v>
      </c>
      <c r="H320" s="168">
        <v>5</v>
      </c>
      <c r="I320" s="169"/>
      <c r="L320" s="165"/>
      <c r="M320" s="170"/>
      <c r="T320" s="171"/>
      <c r="AT320" s="166" t="s">
        <v>160</v>
      </c>
      <c r="AU320" s="166" t="s">
        <v>89</v>
      </c>
      <c r="AV320" s="13" t="s">
        <v>155</v>
      </c>
      <c r="AW320" s="13" t="s">
        <v>31</v>
      </c>
      <c r="AX320" s="13" t="s">
        <v>82</v>
      </c>
      <c r="AY320" s="166" t="s">
        <v>156</v>
      </c>
    </row>
    <row r="321" spans="2:65" s="1" customFormat="1" ht="33" customHeight="1">
      <c r="B321" s="136"/>
      <c r="C321" s="180" t="s">
        <v>647</v>
      </c>
      <c r="D321" s="180" t="s">
        <v>263</v>
      </c>
      <c r="E321" s="181" t="s">
        <v>4364</v>
      </c>
      <c r="F321" s="182" t="s">
        <v>4365</v>
      </c>
      <c r="G321" s="183" t="s">
        <v>333</v>
      </c>
      <c r="H321" s="184">
        <v>5</v>
      </c>
      <c r="I321" s="185"/>
      <c r="J321" s="186">
        <v>0</v>
      </c>
      <c r="K321" s="187"/>
      <c r="L321" s="188"/>
      <c r="M321" s="189" t="s">
        <v>1</v>
      </c>
      <c r="N321" s="190" t="s">
        <v>42</v>
      </c>
      <c r="P321" s="147">
        <f>O321*H321</f>
        <v>0</v>
      </c>
      <c r="Q321" s="147">
        <v>0.02</v>
      </c>
      <c r="R321" s="147">
        <f>Q321*H321</f>
        <v>0.1</v>
      </c>
      <c r="S321" s="147">
        <v>0</v>
      </c>
      <c r="T321" s="148">
        <f>S321*H321</f>
        <v>0</v>
      </c>
      <c r="AR321" s="149" t="s">
        <v>664</v>
      </c>
      <c r="AT321" s="149" t="s">
        <v>263</v>
      </c>
      <c r="AU321" s="149" t="s">
        <v>89</v>
      </c>
      <c r="AY321" s="17" t="s">
        <v>156</v>
      </c>
      <c r="BE321" s="150">
        <f>IF(N321="základná",J321,0)</f>
        <v>0</v>
      </c>
      <c r="BF321" s="150">
        <f>IF(N321="znížená",J321,0)</f>
        <v>0</v>
      </c>
      <c r="BG321" s="150">
        <f>IF(N321="zákl. prenesená",J321,0)</f>
        <v>0</v>
      </c>
      <c r="BH321" s="150">
        <f>IF(N321="zníž. prenesená",J321,0)</f>
        <v>0</v>
      </c>
      <c r="BI321" s="150">
        <f>IF(N321="nulová",J321,0)</f>
        <v>0</v>
      </c>
      <c r="BJ321" s="17" t="s">
        <v>89</v>
      </c>
      <c r="BK321" s="150">
        <f>ROUND(I321*H321,2)</f>
        <v>0</v>
      </c>
      <c r="BL321" s="17" t="s">
        <v>403</v>
      </c>
      <c r="BM321" s="149" t="s">
        <v>4366</v>
      </c>
    </row>
    <row r="322" spans="2:65" s="11" customFormat="1">
      <c r="B322" s="151"/>
      <c r="D322" s="152" t="s">
        <v>160</v>
      </c>
      <c r="E322" s="153" t="s">
        <v>1</v>
      </c>
      <c r="F322" s="154" t="s">
        <v>4367</v>
      </c>
      <c r="H322" s="153" t="s">
        <v>1</v>
      </c>
      <c r="I322" s="155"/>
      <c r="L322" s="151"/>
      <c r="M322" s="156"/>
      <c r="T322" s="157"/>
      <c r="AT322" s="153" t="s">
        <v>160</v>
      </c>
      <c r="AU322" s="153" t="s">
        <v>89</v>
      </c>
      <c r="AV322" s="11" t="s">
        <v>82</v>
      </c>
      <c r="AW322" s="11" t="s">
        <v>31</v>
      </c>
      <c r="AX322" s="11" t="s">
        <v>76</v>
      </c>
      <c r="AY322" s="153" t="s">
        <v>156</v>
      </c>
    </row>
    <row r="323" spans="2:65" s="11" customFormat="1">
      <c r="B323" s="151"/>
      <c r="D323" s="152" t="s">
        <v>160</v>
      </c>
      <c r="E323" s="153" t="s">
        <v>1</v>
      </c>
      <c r="F323" s="154" t="s">
        <v>4335</v>
      </c>
      <c r="H323" s="153" t="s">
        <v>1</v>
      </c>
      <c r="I323" s="155"/>
      <c r="L323" s="151"/>
      <c r="M323" s="156"/>
      <c r="T323" s="157"/>
      <c r="AT323" s="153" t="s">
        <v>160</v>
      </c>
      <c r="AU323" s="153" t="s">
        <v>89</v>
      </c>
      <c r="AV323" s="11" t="s">
        <v>82</v>
      </c>
      <c r="AW323" s="11" t="s">
        <v>31</v>
      </c>
      <c r="AX323" s="11" t="s">
        <v>76</v>
      </c>
      <c r="AY323" s="153" t="s">
        <v>156</v>
      </c>
    </row>
    <row r="324" spans="2:65" s="11" customFormat="1" ht="22.5">
      <c r="B324" s="151"/>
      <c r="D324" s="152" t="s">
        <v>160</v>
      </c>
      <c r="E324" s="153" t="s">
        <v>1</v>
      </c>
      <c r="F324" s="154" t="s">
        <v>4336</v>
      </c>
      <c r="H324" s="153" t="s">
        <v>1</v>
      </c>
      <c r="I324" s="155"/>
      <c r="L324" s="151"/>
      <c r="M324" s="156"/>
      <c r="T324" s="157"/>
      <c r="AT324" s="153" t="s">
        <v>160</v>
      </c>
      <c r="AU324" s="153" t="s">
        <v>89</v>
      </c>
      <c r="AV324" s="11" t="s">
        <v>82</v>
      </c>
      <c r="AW324" s="11" t="s">
        <v>31</v>
      </c>
      <c r="AX324" s="11" t="s">
        <v>76</v>
      </c>
      <c r="AY324" s="153" t="s">
        <v>156</v>
      </c>
    </row>
    <row r="325" spans="2:65" s="11" customFormat="1">
      <c r="B325" s="151"/>
      <c r="D325" s="152" t="s">
        <v>160</v>
      </c>
      <c r="E325" s="153" t="s">
        <v>1</v>
      </c>
      <c r="F325" s="154" t="s">
        <v>4337</v>
      </c>
      <c r="H325" s="153" t="s">
        <v>1</v>
      </c>
      <c r="I325" s="155"/>
      <c r="L325" s="151"/>
      <c r="M325" s="156"/>
      <c r="T325" s="157"/>
      <c r="AT325" s="153" t="s">
        <v>160</v>
      </c>
      <c r="AU325" s="153" t="s">
        <v>89</v>
      </c>
      <c r="AV325" s="11" t="s">
        <v>82</v>
      </c>
      <c r="AW325" s="11" t="s">
        <v>31</v>
      </c>
      <c r="AX325" s="11" t="s">
        <v>76</v>
      </c>
      <c r="AY325" s="153" t="s">
        <v>156</v>
      </c>
    </row>
    <row r="326" spans="2:65" s="11" customFormat="1">
      <c r="B326" s="151"/>
      <c r="D326" s="152" t="s">
        <v>160</v>
      </c>
      <c r="E326" s="153" t="s">
        <v>1</v>
      </c>
      <c r="F326" s="154" t="s">
        <v>4338</v>
      </c>
      <c r="H326" s="153" t="s">
        <v>1</v>
      </c>
      <c r="I326" s="155"/>
      <c r="L326" s="151"/>
      <c r="M326" s="156"/>
      <c r="T326" s="157"/>
      <c r="AT326" s="153" t="s">
        <v>160</v>
      </c>
      <c r="AU326" s="153" t="s">
        <v>89</v>
      </c>
      <c r="AV326" s="11" t="s">
        <v>82</v>
      </c>
      <c r="AW326" s="11" t="s">
        <v>31</v>
      </c>
      <c r="AX326" s="11" t="s">
        <v>76</v>
      </c>
      <c r="AY326" s="153" t="s">
        <v>156</v>
      </c>
    </row>
    <row r="327" spans="2:65" s="11" customFormat="1">
      <c r="B327" s="151"/>
      <c r="D327" s="152" t="s">
        <v>160</v>
      </c>
      <c r="E327" s="153" t="s">
        <v>1</v>
      </c>
      <c r="F327" s="154" t="s">
        <v>4368</v>
      </c>
      <c r="H327" s="153" t="s">
        <v>1</v>
      </c>
      <c r="I327" s="155"/>
      <c r="L327" s="151"/>
      <c r="M327" s="156"/>
      <c r="T327" s="157"/>
      <c r="AT327" s="153" t="s">
        <v>160</v>
      </c>
      <c r="AU327" s="153" t="s">
        <v>89</v>
      </c>
      <c r="AV327" s="11" t="s">
        <v>82</v>
      </c>
      <c r="AW327" s="11" t="s">
        <v>31</v>
      </c>
      <c r="AX327" s="11" t="s">
        <v>76</v>
      </c>
      <c r="AY327" s="153" t="s">
        <v>156</v>
      </c>
    </row>
    <row r="328" spans="2:65" s="11" customFormat="1">
      <c r="B328" s="151"/>
      <c r="D328" s="152" t="s">
        <v>160</v>
      </c>
      <c r="E328" s="153" t="s">
        <v>1</v>
      </c>
      <c r="F328" s="154" t="s">
        <v>4369</v>
      </c>
      <c r="H328" s="153" t="s">
        <v>1</v>
      </c>
      <c r="I328" s="155"/>
      <c r="L328" s="151"/>
      <c r="M328" s="156"/>
      <c r="T328" s="157"/>
      <c r="AT328" s="153" t="s">
        <v>160</v>
      </c>
      <c r="AU328" s="153" t="s">
        <v>89</v>
      </c>
      <c r="AV328" s="11" t="s">
        <v>82</v>
      </c>
      <c r="AW328" s="11" t="s">
        <v>31</v>
      </c>
      <c r="AX328" s="11" t="s">
        <v>76</v>
      </c>
      <c r="AY328" s="153" t="s">
        <v>156</v>
      </c>
    </row>
    <row r="329" spans="2:65" s="12" customFormat="1">
      <c r="B329" s="158"/>
      <c r="D329" s="152" t="s">
        <v>160</v>
      </c>
      <c r="E329" s="159" t="s">
        <v>1</v>
      </c>
      <c r="F329" s="160" t="s">
        <v>4370</v>
      </c>
      <c r="H329" s="161">
        <v>5</v>
      </c>
      <c r="I329" s="162"/>
      <c r="L329" s="158"/>
      <c r="M329" s="163"/>
      <c r="T329" s="164"/>
      <c r="AT329" s="159" t="s">
        <v>160</v>
      </c>
      <c r="AU329" s="159" t="s">
        <v>89</v>
      </c>
      <c r="AV329" s="12" t="s">
        <v>89</v>
      </c>
      <c r="AW329" s="12" t="s">
        <v>31</v>
      </c>
      <c r="AX329" s="12" t="s">
        <v>76</v>
      </c>
      <c r="AY329" s="159" t="s">
        <v>156</v>
      </c>
    </row>
    <row r="330" spans="2:65" s="13" customFormat="1">
      <c r="B330" s="165"/>
      <c r="D330" s="152" t="s">
        <v>160</v>
      </c>
      <c r="E330" s="166" t="s">
        <v>1</v>
      </c>
      <c r="F330" s="167" t="s">
        <v>161</v>
      </c>
      <c r="H330" s="168">
        <v>5</v>
      </c>
      <c r="I330" s="169"/>
      <c r="L330" s="165"/>
      <c r="M330" s="170"/>
      <c r="T330" s="171"/>
      <c r="AT330" s="166" t="s">
        <v>160</v>
      </c>
      <c r="AU330" s="166" t="s">
        <v>89</v>
      </c>
      <c r="AV330" s="13" t="s">
        <v>155</v>
      </c>
      <c r="AW330" s="13" t="s">
        <v>31</v>
      </c>
      <c r="AX330" s="13" t="s">
        <v>82</v>
      </c>
      <c r="AY330" s="166" t="s">
        <v>156</v>
      </c>
    </row>
    <row r="331" spans="2:65" s="1" customFormat="1" ht="33" customHeight="1">
      <c r="B331" s="136"/>
      <c r="C331" s="180" t="s">
        <v>664</v>
      </c>
      <c r="D331" s="180" t="s">
        <v>263</v>
      </c>
      <c r="E331" s="181" t="s">
        <v>4371</v>
      </c>
      <c r="F331" s="182" t="s">
        <v>4348</v>
      </c>
      <c r="G331" s="183" t="s">
        <v>333</v>
      </c>
      <c r="H331" s="184">
        <v>1</v>
      </c>
      <c r="I331" s="185"/>
      <c r="J331" s="186">
        <v>0</v>
      </c>
      <c r="K331" s="187"/>
      <c r="L331" s="188"/>
      <c r="M331" s="189" t="s">
        <v>1</v>
      </c>
      <c r="N331" s="190" t="s">
        <v>42</v>
      </c>
      <c r="P331" s="147">
        <f>O331*H331</f>
        <v>0</v>
      </c>
      <c r="Q331" s="147">
        <v>0.02</v>
      </c>
      <c r="R331" s="147">
        <f>Q331*H331</f>
        <v>0.02</v>
      </c>
      <c r="S331" s="147">
        <v>0</v>
      </c>
      <c r="T331" s="148">
        <f>S331*H331</f>
        <v>0</v>
      </c>
      <c r="AR331" s="149" t="s">
        <v>664</v>
      </c>
      <c r="AT331" s="149" t="s">
        <v>263</v>
      </c>
      <c r="AU331" s="149" t="s">
        <v>89</v>
      </c>
      <c r="AY331" s="17" t="s">
        <v>156</v>
      </c>
      <c r="BE331" s="150">
        <f>IF(N331="základná",J331,0)</f>
        <v>0</v>
      </c>
      <c r="BF331" s="150">
        <f>IF(N331="znížená",J331,0)</f>
        <v>0</v>
      </c>
      <c r="BG331" s="150">
        <f>IF(N331="zákl. prenesená",J331,0)</f>
        <v>0</v>
      </c>
      <c r="BH331" s="150">
        <f>IF(N331="zníž. prenesená",J331,0)</f>
        <v>0</v>
      </c>
      <c r="BI331" s="150">
        <f>IF(N331="nulová",J331,0)</f>
        <v>0</v>
      </c>
      <c r="BJ331" s="17" t="s">
        <v>89</v>
      </c>
      <c r="BK331" s="150">
        <f>ROUND(I331*H331,2)</f>
        <v>0</v>
      </c>
      <c r="BL331" s="17" t="s">
        <v>403</v>
      </c>
      <c r="BM331" s="149" t="s">
        <v>4372</v>
      </c>
    </row>
    <row r="332" spans="2:65" s="11" customFormat="1">
      <c r="B332" s="151"/>
      <c r="D332" s="152" t="s">
        <v>160</v>
      </c>
      <c r="E332" s="153" t="s">
        <v>1</v>
      </c>
      <c r="F332" s="154" t="s">
        <v>4373</v>
      </c>
      <c r="H332" s="153" t="s">
        <v>1</v>
      </c>
      <c r="I332" s="155"/>
      <c r="L332" s="151"/>
      <c r="M332" s="156"/>
      <c r="T332" s="157"/>
      <c r="AT332" s="153" t="s">
        <v>160</v>
      </c>
      <c r="AU332" s="153" t="s">
        <v>89</v>
      </c>
      <c r="AV332" s="11" t="s">
        <v>82</v>
      </c>
      <c r="AW332" s="11" t="s">
        <v>31</v>
      </c>
      <c r="AX332" s="11" t="s">
        <v>76</v>
      </c>
      <c r="AY332" s="153" t="s">
        <v>156</v>
      </c>
    </row>
    <row r="333" spans="2:65" s="11" customFormat="1">
      <c r="B333" s="151"/>
      <c r="D333" s="152" t="s">
        <v>160</v>
      </c>
      <c r="E333" s="153" t="s">
        <v>1</v>
      </c>
      <c r="F333" s="154" t="s">
        <v>4335</v>
      </c>
      <c r="H333" s="153" t="s">
        <v>1</v>
      </c>
      <c r="I333" s="155"/>
      <c r="L333" s="151"/>
      <c r="M333" s="156"/>
      <c r="T333" s="157"/>
      <c r="AT333" s="153" t="s">
        <v>160</v>
      </c>
      <c r="AU333" s="153" t="s">
        <v>89</v>
      </c>
      <c r="AV333" s="11" t="s">
        <v>82</v>
      </c>
      <c r="AW333" s="11" t="s">
        <v>31</v>
      </c>
      <c r="AX333" s="11" t="s">
        <v>76</v>
      </c>
      <c r="AY333" s="153" t="s">
        <v>156</v>
      </c>
    </row>
    <row r="334" spans="2:65" s="11" customFormat="1" ht="22.5">
      <c r="B334" s="151"/>
      <c r="D334" s="152" t="s">
        <v>160</v>
      </c>
      <c r="E334" s="153" t="s">
        <v>1</v>
      </c>
      <c r="F334" s="154" t="s">
        <v>4374</v>
      </c>
      <c r="H334" s="153" t="s">
        <v>1</v>
      </c>
      <c r="I334" s="155"/>
      <c r="L334" s="151"/>
      <c r="M334" s="156"/>
      <c r="T334" s="157"/>
      <c r="AT334" s="153" t="s">
        <v>160</v>
      </c>
      <c r="AU334" s="153" t="s">
        <v>89</v>
      </c>
      <c r="AV334" s="11" t="s">
        <v>82</v>
      </c>
      <c r="AW334" s="11" t="s">
        <v>31</v>
      </c>
      <c r="AX334" s="11" t="s">
        <v>76</v>
      </c>
      <c r="AY334" s="153" t="s">
        <v>156</v>
      </c>
    </row>
    <row r="335" spans="2:65" s="11" customFormat="1">
      <c r="B335" s="151"/>
      <c r="D335" s="152" t="s">
        <v>160</v>
      </c>
      <c r="E335" s="153" t="s">
        <v>1</v>
      </c>
      <c r="F335" s="154" t="s">
        <v>4337</v>
      </c>
      <c r="H335" s="153" t="s">
        <v>1</v>
      </c>
      <c r="I335" s="155"/>
      <c r="L335" s="151"/>
      <c r="M335" s="156"/>
      <c r="T335" s="157"/>
      <c r="AT335" s="153" t="s">
        <v>160</v>
      </c>
      <c r="AU335" s="153" t="s">
        <v>89</v>
      </c>
      <c r="AV335" s="11" t="s">
        <v>82</v>
      </c>
      <c r="AW335" s="11" t="s">
        <v>31</v>
      </c>
      <c r="AX335" s="11" t="s">
        <v>76</v>
      </c>
      <c r="AY335" s="153" t="s">
        <v>156</v>
      </c>
    </row>
    <row r="336" spans="2:65" s="11" customFormat="1">
      <c r="B336" s="151"/>
      <c r="D336" s="152" t="s">
        <v>160</v>
      </c>
      <c r="E336" s="153" t="s">
        <v>1</v>
      </c>
      <c r="F336" s="154" t="s">
        <v>4339</v>
      </c>
      <c r="H336" s="153" t="s">
        <v>1</v>
      </c>
      <c r="I336" s="155"/>
      <c r="L336" s="151"/>
      <c r="M336" s="156"/>
      <c r="T336" s="157"/>
      <c r="AT336" s="153" t="s">
        <v>160</v>
      </c>
      <c r="AU336" s="153" t="s">
        <v>89</v>
      </c>
      <c r="AV336" s="11" t="s">
        <v>82</v>
      </c>
      <c r="AW336" s="11" t="s">
        <v>31</v>
      </c>
      <c r="AX336" s="11" t="s">
        <v>76</v>
      </c>
      <c r="AY336" s="153" t="s">
        <v>156</v>
      </c>
    </row>
    <row r="337" spans="2:65" s="11" customFormat="1">
      <c r="B337" s="151"/>
      <c r="D337" s="152" t="s">
        <v>160</v>
      </c>
      <c r="E337" s="153" t="s">
        <v>1</v>
      </c>
      <c r="F337" s="154" t="s">
        <v>4340</v>
      </c>
      <c r="H337" s="153" t="s">
        <v>1</v>
      </c>
      <c r="I337" s="155"/>
      <c r="L337" s="151"/>
      <c r="M337" s="156"/>
      <c r="T337" s="157"/>
      <c r="AT337" s="153" t="s">
        <v>160</v>
      </c>
      <c r="AU337" s="153" t="s">
        <v>89</v>
      </c>
      <c r="AV337" s="11" t="s">
        <v>82</v>
      </c>
      <c r="AW337" s="11" t="s">
        <v>31</v>
      </c>
      <c r="AX337" s="11" t="s">
        <v>76</v>
      </c>
      <c r="AY337" s="153" t="s">
        <v>156</v>
      </c>
    </row>
    <row r="338" spans="2:65" s="12" customFormat="1">
      <c r="B338" s="158"/>
      <c r="D338" s="152" t="s">
        <v>160</v>
      </c>
      <c r="E338" s="159" t="s">
        <v>1</v>
      </c>
      <c r="F338" s="160" t="s">
        <v>4375</v>
      </c>
      <c r="H338" s="161">
        <v>1</v>
      </c>
      <c r="I338" s="162"/>
      <c r="L338" s="158"/>
      <c r="M338" s="163"/>
      <c r="T338" s="164"/>
      <c r="AT338" s="159" t="s">
        <v>160</v>
      </c>
      <c r="AU338" s="159" t="s">
        <v>89</v>
      </c>
      <c r="AV338" s="12" t="s">
        <v>89</v>
      </c>
      <c r="AW338" s="12" t="s">
        <v>31</v>
      </c>
      <c r="AX338" s="12" t="s">
        <v>76</v>
      </c>
      <c r="AY338" s="159" t="s">
        <v>156</v>
      </c>
    </row>
    <row r="339" spans="2:65" s="13" customFormat="1">
      <c r="B339" s="165"/>
      <c r="D339" s="152" t="s">
        <v>160</v>
      </c>
      <c r="E339" s="166" t="s">
        <v>1</v>
      </c>
      <c r="F339" s="167" t="s">
        <v>161</v>
      </c>
      <c r="H339" s="168">
        <v>1</v>
      </c>
      <c r="I339" s="169"/>
      <c r="L339" s="165"/>
      <c r="M339" s="170"/>
      <c r="T339" s="171"/>
      <c r="AT339" s="166" t="s">
        <v>160</v>
      </c>
      <c r="AU339" s="166" t="s">
        <v>89</v>
      </c>
      <c r="AV339" s="13" t="s">
        <v>155</v>
      </c>
      <c r="AW339" s="13" t="s">
        <v>31</v>
      </c>
      <c r="AX339" s="13" t="s">
        <v>82</v>
      </c>
      <c r="AY339" s="166" t="s">
        <v>156</v>
      </c>
    </row>
    <row r="340" spans="2:65" s="1" customFormat="1" ht="24.2" customHeight="1">
      <c r="B340" s="136"/>
      <c r="C340" s="180" t="s">
        <v>681</v>
      </c>
      <c r="D340" s="180" t="s">
        <v>263</v>
      </c>
      <c r="E340" s="181" t="s">
        <v>4376</v>
      </c>
      <c r="F340" s="182" t="s">
        <v>4377</v>
      </c>
      <c r="G340" s="183" t="s">
        <v>333</v>
      </c>
      <c r="H340" s="184">
        <v>13</v>
      </c>
      <c r="I340" s="185"/>
      <c r="J340" s="186">
        <v>0</v>
      </c>
      <c r="K340" s="187"/>
      <c r="L340" s="188"/>
      <c r="M340" s="189" t="s">
        <v>1</v>
      </c>
      <c r="N340" s="190" t="s">
        <v>42</v>
      </c>
      <c r="P340" s="147">
        <f>O340*H340</f>
        <v>0</v>
      </c>
      <c r="Q340" s="147">
        <v>0.02</v>
      </c>
      <c r="R340" s="147">
        <f>Q340*H340</f>
        <v>0.26</v>
      </c>
      <c r="S340" s="147">
        <v>0</v>
      </c>
      <c r="T340" s="148">
        <f>S340*H340</f>
        <v>0</v>
      </c>
      <c r="AR340" s="149" t="s">
        <v>664</v>
      </c>
      <c r="AT340" s="149" t="s">
        <v>263</v>
      </c>
      <c r="AU340" s="149" t="s">
        <v>89</v>
      </c>
      <c r="AY340" s="17" t="s">
        <v>156</v>
      </c>
      <c r="BE340" s="150">
        <f>IF(N340="základná",J340,0)</f>
        <v>0</v>
      </c>
      <c r="BF340" s="150">
        <f>IF(N340="znížená",J340,0)</f>
        <v>0</v>
      </c>
      <c r="BG340" s="150">
        <f>IF(N340="zákl. prenesená",J340,0)</f>
        <v>0</v>
      </c>
      <c r="BH340" s="150">
        <f>IF(N340="zníž. prenesená",J340,0)</f>
        <v>0</v>
      </c>
      <c r="BI340" s="150">
        <f>IF(N340="nulová",J340,0)</f>
        <v>0</v>
      </c>
      <c r="BJ340" s="17" t="s">
        <v>89</v>
      </c>
      <c r="BK340" s="150">
        <f>ROUND(I340*H340,2)</f>
        <v>0</v>
      </c>
      <c r="BL340" s="17" t="s">
        <v>403</v>
      </c>
      <c r="BM340" s="149" t="s">
        <v>4378</v>
      </c>
    </row>
    <row r="341" spans="2:65" s="11" customFormat="1">
      <c r="B341" s="151"/>
      <c r="D341" s="152" t="s">
        <v>160</v>
      </c>
      <c r="E341" s="153" t="s">
        <v>1</v>
      </c>
      <c r="F341" s="154" t="s">
        <v>4379</v>
      </c>
      <c r="H341" s="153" t="s">
        <v>1</v>
      </c>
      <c r="I341" s="155"/>
      <c r="L341" s="151"/>
      <c r="M341" s="156"/>
      <c r="T341" s="157"/>
      <c r="AT341" s="153" t="s">
        <v>160</v>
      </c>
      <c r="AU341" s="153" t="s">
        <v>89</v>
      </c>
      <c r="AV341" s="11" t="s">
        <v>82</v>
      </c>
      <c r="AW341" s="11" t="s">
        <v>31</v>
      </c>
      <c r="AX341" s="11" t="s">
        <v>76</v>
      </c>
      <c r="AY341" s="153" t="s">
        <v>156</v>
      </c>
    </row>
    <row r="342" spans="2:65" s="11" customFormat="1">
      <c r="B342" s="151"/>
      <c r="D342" s="152" t="s">
        <v>160</v>
      </c>
      <c r="E342" s="153" t="s">
        <v>1</v>
      </c>
      <c r="F342" s="154" t="s">
        <v>4335</v>
      </c>
      <c r="H342" s="153" t="s">
        <v>1</v>
      </c>
      <c r="I342" s="155"/>
      <c r="L342" s="151"/>
      <c r="M342" s="156"/>
      <c r="T342" s="157"/>
      <c r="AT342" s="153" t="s">
        <v>160</v>
      </c>
      <c r="AU342" s="153" t="s">
        <v>89</v>
      </c>
      <c r="AV342" s="11" t="s">
        <v>82</v>
      </c>
      <c r="AW342" s="11" t="s">
        <v>31</v>
      </c>
      <c r="AX342" s="11" t="s">
        <v>76</v>
      </c>
      <c r="AY342" s="153" t="s">
        <v>156</v>
      </c>
    </row>
    <row r="343" spans="2:65" s="11" customFormat="1" ht="22.5">
      <c r="B343" s="151"/>
      <c r="D343" s="152" t="s">
        <v>160</v>
      </c>
      <c r="E343" s="153" t="s">
        <v>1</v>
      </c>
      <c r="F343" s="154" t="s">
        <v>4380</v>
      </c>
      <c r="H343" s="153" t="s">
        <v>1</v>
      </c>
      <c r="I343" s="155"/>
      <c r="L343" s="151"/>
      <c r="M343" s="156"/>
      <c r="T343" s="157"/>
      <c r="AT343" s="153" t="s">
        <v>160</v>
      </c>
      <c r="AU343" s="153" t="s">
        <v>89</v>
      </c>
      <c r="AV343" s="11" t="s">
        <v>82</v>
      </c>
      <c r="AW343" s="11" t="s">
        <v>31</v>
      </c>
      <c r="AX343" s="11" t="s">
        <v>76</v>
      </c>
      <c r="AY343" s="153" t="s">
        <v>156</v>
      </c>
    </row>
    <row r="344" spans="2:65" s="11" customFormat="1">
      <c r="B344" s="151"/>
      <c r="D344" s="152" t="s">
        <v>160</v>
      </c>
      <c r="E344" s="153" t="s">
        <v>1</v>
      </c>
      <c r="F344" s="154" t="s">
        <v>4337</v>
      </c>
      <c r="H344" s="153" t="s">
        <v>1</v>
      </c>
      <c r="I344" s="155"/>
      <c r="L344" s="151"/>
      <c r="M344" s="156"/>
      <c r="T344" s="157"/>
      <c r="AT344" s="153" t="s">
        <v>160</v>
      </c>
      <c r="AU344" s="153" t="s">
        <v>89</v>
      </c>
      <c r="AV344" s="11" t="s">
        <v>82</v>
      </c>
      <c r="AW344" s="11" t="s">
        <v>31</v>
      </c>
      <c r="AX344" s="11" t="s">
        <v>76</v>
      </c>
      <c r="AY344" s="153" t="s">
        <v>156</v>
      </c>
    </row>
    <row r="345" spans="2:65" s="11" customFormat="1">
      <c r="B345" s="151"/>
      <c r="D345" s="152" t="s">
        <v>160</v>
      </c>
      <c r="E345" s="153" t="s">
        <v>1</v>
      </c>
      <c r="F345" s="154" t="s">
        <v>4381</v>
      </c>
      <c r="H345" s="153" t="s">
        <v>1</v>
      </c>
      <c r="I345" s="155"/>
      <c r="L345" s="151"/>
      <c r="M345" s="156"/>
      <c r="T345" s="157"/>
      <c r="AT345" s="153" t="s">
        <v>160</v>
      </c>
      <c r="AU345" s="153" t="s">
        <v>89</v>
      </c>
      <c r="AV345" s="11" t="s">
        <v>82</v>
      </c>
      <c r="AW345" s="11" t="s">
        <v>31</v>
      </c>
      <c r="AX345" s="11" t="s">
        <v>76</v>
      </c>
      <c r="AY345" s="153" t="s">
        <v>156</v>
      </c>
    </row>
    <row r="346" spans="2:65" s="11" customFormat="1">
      <c r="B346" s="151"/>
      <c r="D346" s="152" t="s">
        <v>160</v>
      </c>
      <c r="E346" s="153" t="s">
        <v>1</v>
      </c>
      <c r="F346" s="154" t="s">
        <v>4382</v>
      </c>
      <c r="H346" s="153" t="s">
        <v>1</v>
      </c>
      <c r="I346" s="155"/>
      <c r="L346" s="151"/>
      <c r="M346" s="156"/>
      <c r="T346" s="157"/>
      <c r="AT346" s="153" t="s">
        <v>160</v>
      </c>
      <c r="AU346" s="153" t="s">
        <v>89</v>
      </c>
      <c r="AV346" s="11" t="s">
        <v>82</v>
      </c>
      <c r="AW346" s="11" t="s">
        <v>31</v>
      </c>
      <c r="AX346" s="11" t="s">
        <v>76</v>
      </c>
      <c r="AY346" s="153" t="s">
        <v>156</v>
      </c>
    </row>
    <row r="347" spans="2:65" s="12" customFormat="1">
      <c r="B347" s="158"/>
      <c r="D347" s="152" t="s">
        <v>160</v>
      </c>
      <c r="E347" s="159" t="s">
        <v>1</v>
      </c>
      <c r="F347" s="160" t="s">
        <v>4383</v>
      </c>
      <c r="H347" s="161">
        <v>13</v>
      </c>
      <c r="I347" s="162"/>
      <c r="L347" s="158"/>
      <c r="M347" s="163"/>
      <c r="T347" s="164"/>
      <c r="AT347" s="159" t="s">
        <v>160</v>
      </c>
      <c r="AU347" s="159" t="s">
        <v>89</v>
      </c>
      <c r="AV347" s="12" t="s">
        <v>89</v>
      </c>
      <c r="AW347" s="12" t="s">
        <v>31</v>
      </c>
      <c r="AX347" s="12" t="s">
        <v>76</v>
      </c>
      <c r="AY347" s="159" t="s">
        <v>156</v>
      </c>
    </row>
    <row r="348" spans="2:65" s="13" customFormat="1">
      <c r="B348" s="165"/>
      <c r="D348" s="152" t="s">
        <v>160</v>
      </c>
      <c r="E348" s="166" t="s">
        <v>1</v>
      </c>
      <c r="F348" s="167" t="s">
        <v>161</v>
      </c>
      <c r="H348" s="168">
        <v>13</v>
      </c>
      <c r="I348" s="169"/>
      <c r="L348" s="165"/>
      <c r="M348" s="170"/>
      <c r="T348" s="171"/>
      <c r="AT348" s="166" t="s">
        <v>160</v>
      </c>
      <c r="AU348" s="166" t="s">
        <v>89</v>
      </c>
      <c r="AV348" s="13" t="s">
        <v>155</v>
      </c>
      <c r="AW348" s="13" t="s">
        <v>31</v>
      </c>
      <c r="AX348" s="13" t="s">
        <v>82</v>
      </c>
      <c r="AY348" s="166" t="s">
        <v>156</v>
      </c>
    </row>
    <row r="349" spans="2:65" s="1" customFormat="1" ht="24.2" customHeight="1">
      <c r="B349" s="136"/>
      <c r="C349" s="180" t="s">
        <v>688</v>
      </c>
      <c r="D349" s="180" t="s">
        <v>263</v>
      </c>
      <c r="E349" s="181" t="s">
        <v>4384</v>
      </c>
      <c r="F349" s="182" t="s">
        <v>4385</v>
      </c>
      <c r="G349" s="183" t="s">
        <v>333</v>
      </c>
      <c r="H349" s="184">
        <v>1</v>
      </c>
      <c r="I349" s="185"/>
      <c r="J349" s="186">
        <v>0</v>
      </c>
      <c r="K349" s="187"/>
      <c r="L349" s="188"/>
      <c r="M349" s="189" t="s">
        <v>1</v>
      </c>
      <c r="N349" s="190" t="s">
        <v>42</v>
      </c>
      <c r="P349" s="147">
        <f>O349*H349</f>
        <v>0</v>
      </c>
      <c r="Q349" s="147">
        <v>0.02</v>
      </c>
      <c r="R349" s="147">
        <f>Q349*H349</f>
        <v>0.02</v>
      </c>
      <c r="S349" s="147">
        <v>0</v>
      </c>
      <c r="T349" s="148">
        <f>S349*H349</f>
        <v>0</v>
      </c>
      <c r="AR349" s="149" t="s">
        <v>664</v>
      </c>
      <c r="AT349" s="149" t="s">
        <v>263</v>
      </c>
      <c r="AU349" s="149" t="s">
        <v>89</v>
      </c>
      <c r="AY349" s="17" t="s">
        <v>156</v>
      </c>
      <c r="BE349" s="150">
        <f>IF(N349="základná",J349,0)</f>
        <v>0</v>
      </c>
      <c r="BF349" s="150">
        <f>IF(N349="znížená",J349,0)</f>
        <v>0</v>
      </c>
      <c r="BG349" s="150">
        <f>IF(N349="zákl. prenesená",J349,0)</f>
        <v>0</v>
      </c>
      <c r="BH349" s="150">
        <f>IF(N349="zníž. prenesená",J349,0)</f>
        <v>0</v>
      </c>
      <c r="BI349" s="150">
        <f>IF(N349="nulová",J349,0)</f>
        <v>0</v>
      </c>
      <c r="BJ349" s="17" t="s">
        <v>89</v>
      </c>
      <c r="BK349" s="150">
        <f>ROUND(I349*H349,2)</f>
        <v>0</v>
      </c>
      <c r="BL349" s="17" t="s">
        <v>403</v>
      </c>
      <c r="BM349" s="149" t="s">
        <v>4386</v>
      </c>
    </row>
    <row r="350" spans="2:65" s="11" customFormat="1">
      <c r="B350" s="151"/>
      <c r="D350" s="152" t="s">
        <v>160</v>
      </c>
      <c r="E350" s="153" t="s">
        <v>1</v>
      </c>
      <c r="F350" s="154" t="s">
        <v>4387</v>
      </c>
      <c r="H350" s="153" t="s">
        <v>1</v>
      </c>
      <c r="I350" s="155"/>
      <c r="L350" s="151"/>
      <c r="M350" s="156"/>
      <c r="T350" s="157"/>
      <c r="AT350" s="153" t="s">
        <v>160</v>
      </c>
      <c r="AU350" s="153" t="s">
        <v>89</v>
      </c>
      <c r="AV350" s="11" t="s">
        <v>82</v>
      </c>
      <c r="AW350" s="11" t="s">
        <v>31</v>
      </c>
      <c r="AX350" s="11" t="s">
        <v>76</v>
      </c>
      <c r="AY350" s="153" t="s">
        <v>156</v>
      </c>
    </row>
    <row r="351" spans="2:65" s="11" customFormat="1">
      <c r="B351" s="151"/>
      <c r="D351" s="152" t="s">
        <v>160</v>
      </c>
      <c r="E351" s="153" t="s">
        <v>1</v>
      </c>
      <c r="F351" s="154" t="s">
        <v>4335</v>
      </c>
      <c r="H351" s="153" t="s">
        <v>1</v>
      </c>
      <c r="I351" s="155"/>
      <c r="L351" s="151"/>
      <c r="M351" s="156"/>
      <c r="T351" s="157"/>
      <c r="AT351" s="153" t="s">
        <v>160</v>
      </c>
      <c r="AU351" s="153" t="s">
        <v>89</v>
      </c>
      <c r="AV351" s="11" t="s">
        <v>82</v>
      </c>
      <c r="AW351" s="11" t="s">
        <v>31</v>
      </c>
      <c r="AX351" s="11" t="s">
        <v>76</v>
      </c>
      <c r="AY351" s="153" t="s">
        <v>156</v>
      </c>
    </row>
    <row r="352" spans="2:65" s="11" customFormat="1">
      <c r="B352" s="151"/>
      <c r="D352" s="152" t="s">
        <v>160</v>
      </c>
      <c r="E352" s="153" t="s">
        <v>1</v>
      </c>
      <c r="F352" s="154" t="s">
        <v>4388</v>
      </c>
      <c r="H352" s="153" t="s">
        <v>1</v>
      </c>
      <c r="I352" s="155"/>
      <c r="L352" s="151"/>
      <c r="M352" s="156"/>
      <c r="T352" s="157"/>
      <c r="AT352" s="153" t="s">
        <v>160</v>
      </c>
      <c r="AU352" s="153" t="s">
        <v>89</v>
      </c>
      <c r="AV352" s="11" t="s">
        <v>82</v>
      </c>
      <c r="AW352" s="11" t="s">
        <v>31</v>
      </c>
      <c r="AX352" s="11" t="s">
        <v>76</v>
      </c>
      <c r="AY352" s="153" t="s">
        <v>156</v>
      </c>
    </row>
    <row r="353" spans="2:65" s="11" customFormat="1">
      <c r="B353" s="151"/>
      <c r="D353" s="152" t="s">
        <v>160</v>
      </c>
      <c r="E353" s="153" t="s">
        <v>1</v>
      </c>
      <c r="F353" s="154" t="s">
        <v>4337</v>
      </c>
      <c r="H353" s="153" t="s">
        <v>1</v>
      </c>
      <c r="I353" s="155"/>
      <c r="L353" s="151"/>
      <c r="M353" s="156"/>
      <c r="T353" s="157"/>
      <c r="AT353" s="153" t="s">
        <v>160</v>
      </c>
      <c r="AU353" s="153" t="s">
        <v>89</v>
      </c>
      <c r="AV353" s="11" t="s">
        <v>82</v>
      </c>
      <c r="AW353" s="11" t="s">
        <v>31</v>
      </c>
      <c r="AX353" s="11" t="s">
        <v>76</v>
      </c>
      <c r="AY353" s="153" t="s">
        <v>156</v>
      </c>
    </row>
    <row r="354" spans="2:65" s="11" customFormat="1">
      <c r="B354" s="151"/>
      <c r="D354" s="152" t="s">
        <v>160</v>
      </c>
      <c r="E354" s="153" t="s">
        <v>1</v>
      </c>
      <c r="F354" s="154" t="s">
        <v>4389</v>
      </c>
      <c r="H354" s="153" t="s">
        <v>1</v>
      </c>
      <c r="I354" s="155"/>
      <c r="L354" s="151"/>
      <c r="M354" s="156"/>
      <c r="T354" s="157"/>
      <c r="AT354" s="153" t="s">
        <v>160</v>
      </c>
      <c r="AU354" s="153" t="s">
        <v>89</v>
      </c>
      <c r="AV354" s="11" t="s">
        <v>82</v>
      </c>
      <c r="AW354" s="11" t="s">
        <v>31</v>
      </c>
      <c r="AX354" s="11" t="s">
        <v>76</v>
      </c>
      <c r="AY354" s="153" t="s">
        <v>156</v>
      </c>
    </row>
    <row r="355" spans="2:65" s="11" customFormat="1">
      <c r="B355" s="151"/>
      <c r="D355" s="152" t="s">
        <v>160</v>
      </c>
      <c r="E355" s="153" t="s">
        <v>1</v>
      </c>
      <c r="F355" s="154" t="s">
        <v>4390</v>
      </c>
      <c r="H355" s="153" t="s">
        <v>1</v>
      </c>
      <c r="I355" s="155"/>
      <c r="L355" s="151"/>
      <c r="M355" s="156"/>
      <c r="T355" s="157"/>
      <c r="AT355" s="153" t="s">
        <v>160</v>
      </c>
      <c r="AU355" s="153" t="s">
        <v>89</v>
      </c>
      <c r="AV355" s="11" t="s">
        <v>82</v>
      </c>
      <c r="AW355" s="11" t="s">
        <v>31</v>
      </c>
      <c r="AX355" s="11" t="s">
        <v>76</v>
      </c>
      <c r="AY355" s="153" t="s">
        <v>156</v>
      </c>
    </row>
    <row r="356" spans="2:65" s="12" customFormat="1">
      <c r="B356" s="158"/>
      <c r="D356" s="152" t="s">
        <v>160</v>
      </c>
      <c r="E356" s="159" t="s">
        <v>1</v>
      </c>
      <c r="F356" s="160" t="s">
        <v>4391</v>
      </c>
      <c r="H356" s="161">
        <v>1</v>
      </c>
      <c r="I356" s="162"/>
      <c r="L356" s="158"/>
      <c r="M356" s="163"/>
      <c r="T356" s="164"/>
      <c r="AT356" s="159" t="s">
        <v>160</v>
      </c>
      <c r="AU356" s="159" t="s">
        <v>89</v>
      </c>
      <c r="AV356" s="12" t="s">
        <v>89</v>
      </c>
      <c r="AW356" s="12" t="s">
        <v>31</v>
      </c>
      <c r="AX356" s="12" t="s">
        <v>76</v>
      </c>
      <c r="AY356" s="159" t="s">
        <v>156</v>
      </c>
    </row>
    <row r="357" spans="2:65" s="13" customFormat="1">
      <c r="B357" s="165"/>
      <c r="D357" s="152" t="s">
        <v>160</v>
      </c>
      <c r="E357" s="166" t="s">
        <v>1</v>
      </c>
      <c r="F357" s="167" t="s">
        <v>161</v>
      </c>
      <c r="H357" s="168">
        <v>1</v>
      </c>
      <c r="I357" s="169"/>
      <c r="L357" s="165"/>
      <c r="M357" s="170"/>
      <c r="T357" s="171"/>
      <c r="AT357" s="166" t="s">
        <v>160</v>
      </c>
      <c r="AU357" s="166" t="s">
        <v>89</v>
      </c>
      <c r="AV357" s="13" t="s">
        <v>155</v>
      </c>
      <c r="AW357" s="13" t="s">
        <v>31</v>
      </c>
      <c r="AX357" s="13" t="s">
        <v>82</v>
      </c>
      <c r="AY357" s="166" t="s">
        <v>156</v>
      </c>
    </row>
    <row r="358" spans="2:65" s="1" customFormat="1" ht="33" customHeight="1">
      <c r="B358" s="136"/>
      <c r="C358" s="180" t="s">
        <v>702</v>
      </c>
      <c r="D358" s="180" t="s">
        <v>263</v>
      </c>
      <c r="E358" s="181" t="s">
        <v>4392</v>
      </c>
      <c r="F358" s="182" t="s">
        <v>4393</v>
      </c>
      <c r="G358" s="183" t="s">
        <v>333</v>
      </c>
      <c r="H358" s="184">
        <v>1</v>
      </c>
      <c r="I358" s="185"/>
      <c r="J358" s="186">
        <v>0</v>
      </c>
      <c r="K358" s="187"/>
      <c r="L358" s="188"/>
      <c r="M358" s="189" t="s">
        <v>1</v>
      </c>
      <c r="N358" s="190" t="s">
        <v>42</v>
      </c>
      <c r="P358" s="147">
        <f>O358*H358</f>
        <v>0</v>
      </c>
      <c r="Q358" s="147">
        <v>0.02</v>
      </c>
      <c r="R358" s="147">
        <f>Q358*H358</f>
        <v>0.02</v>
      </c>
      <c r="S358" s="147">
        <v>0</v>
      </c>
      <c r="T358" s="148">
        <f>S358*H358</f>
        <v>0</v>
      </c>
      <c r="AR358" s="149" t="s">
        <v>664</v>
      </c>
      <c r="AT358" s="149" t="s">
        <v>263</v>
      </c>
      <c r="AU358" s="149" t="s">
        <v>89</v>
      </c>
      <c r="AY358" s="17" t="s">
        <v>156</v>
      </c>
      <c r="BE358" s="150">
        <f>IF(N358="základná",J358,0)</f>
        <v>0</v>
      </c>
      <c r="BF358" s="150">
        <f>IF(N358="znížená",J358,0)</f>
        <v>0</v>
      </c>
      <c r="BG358" s="150">
        <f>IF(N358="zákl. prenesená",J358,0)</f>
        <v>0</v>
      </c>
      <c r="BH358" s="150">
        <f>IF(N358="zníž. prenesená",J358,0)</f>
        <v>0</v>
      </c>
      <c r="BI358" s="150">
        <f>IF(N358="nulová",J358,0)</f>
        <v>0</v>
      </c>
      <c r="BJ358" s="17" t="s">
        <v>89</v>
      </c>
      <c r="BK358" s="150">
        <f>ROUND(I358*H358,2)</f>
        <v>0</v>
      </c>
      <c r="BL358" s="17" t="s">
        <v>403</v>
      </c>
      <c r="BM358" s="149" t="s">
        <v>4394</v>
      </c>
    </row>
    <row r="359" spans="2:65" s="11" customFormat="1">
      <c r="B359" s="151"/>
      <c r="D359" s="152" t="s">
        <v>160</v>
      </c>
      <c r="E359" s="153" t="s">
        <v>1</v>
      </c>
      <c r="F359" s="154" t="s">
        <v>4395</v>
      </c>
      <c r="H359" s="153" t="s">
        <v>1</v>
      </c>
      <c r="I359" s="155"/>
      <c r="L359" s="151"/>
      <c r="M359" s="156"/>
      <c r="T359" s="157"/>
      <c r="AT359" s="153" t="s">
        <v>160</v>
      </c>
      <c r="AU359" s="153" t="s">
        <v>89</v>
      </c>
      <c r="AV359" s="11" t="s">
        <v>82</v>
      </c>
      <c r="AW359" s="11" t="s">
        <v>31</v>
      </c>
      <c r="AX359" s="11" t="s">
        <v>76</v>
      </c>
      <c r="AY359" s="153" t="s">
        <v>156</v>
      </c>
    </row>
    <row r="360" spans="2:65" s="11" customFormat="1">
      <c r="B360" s="151"/>
      <c r="D360" s="152" t="s">
        <v>160</v>
      </c>
      <c r="E360" s="153" t="s">
        <v>1</v>
      </c>
      <c r="F360" s="154" t="s">
        <v>4335</v>
      </c>
      <c r="H360" s="153" t="s">
        <v>1</v>
      </c>
      <c r="I360" s="155"/>
      <c r="L360" s="151"/>
      <c r="M360" s="156"/>
      <c r="T360" s="157"/>
      <c r="AT360" s="153" t="s">
        <v>160</v>
      </c>
      <c r="AU360" s="153" t="s">
        <v>89</v>
      </c>
      <c r="AV360" s="11" t="s">
        <v>82</v>
      </c>
      <c r="AW360" s="11" t="s">
        <v>31</v>
      </c>
      <c r="AX360" s="11" t="s">
        <v>76</v>
      </c>
      <c r="AY360" s="153" t="s">
        <v>156</v>
      </c>
    </row>
    <row r="361" spans="2:65" s="11" customFormat="1">
      <c r="B361" s="151"/>
      <c r="D361" s="152" t="s">
        <v>160</v>
      </c>
      <c r="E361" s="153" t="s">
        <v>1</v>
      </c>
      <c r="F361" s="154" t="s">
        <v>4396</v>
      </c>
      <c r="H361" s="153" t="s">
        <v>1</v>
      </c>
      <c r="I361" s="155"/>
      <c r="L361" s="151"/>
      <c r="M361" s="156"/>
      <c r="T361" s="157"/>
      <c r="AT361" s="153" t="s">
        <v>160</v>
      </c>
      <c r="AU361" s="153" t="s">
        <v>89</v>
      </c>
      <c r="AV361" s="11" t="s">
        <v>82</v>
      </c>
      <c r="AW361" s="11" t="s">
        <v>31</v>
      </c>
      <c r="AX361" s="11" t="s">
        <v>76</v>
      </c>
      <c r="AY361" s="153" t="s">
        <v>156</v>
      </c>
    </row>
    <row r="362" spans="2:65" s="11" customFormat="1">
      <c r="B362" s="151"/>
      <c r="D362" s="152" t="s">
        <v>160</v>
      </c>
      <c r="E362" s="153" t="s">
        <v>1</v>
      </c>
      <c r="F362" s="154" t="s">
        <v>4337</v>
      </c>
      <c r="H362" s="153" t="s">
        <v>1</v>
      </c>
      <c r="I362" s="155"/>
      <c r="L362" s="151"/>
      <c r="M362" s="156"/>
      <c r="T362" s="157"/>
      <c r="AT362" s="153" t="s">
        <v>160</v>
      </c>
      <c r="AU362" s="153" t="s">
        <v>89</v>
      </c>
      <c r="AV362" s="11" t="s">
        <v>82</v>
      </c>
      <c r="AW362" s="11" t="s">
        <v>31</v>
      </c>
      <c r="AX362" s="11" t="s">
        <v>76</v>
      </c>
      <c r="AY362" s="153" t="s">
        <v>156</v>
      </c>
    </row>
    <row r="363" spans="2:65" s="11" customFormat="1">
      <c r="B363" s="151"/>
      <c r="D363" s="152" t="s">
        <v>160</v>
      </c>
      <c r="E363" s="153" t="s">
        <v>1</v>
      </c>
      <c r="F363" s="154" t="s">
        <v>4397</v>
      </c>
      <c r="H363" s="153" t="s">
        <v>1</v>
      </c>
      <c r="I363" s="155"/>
      <c r="L363" s="151"/>
      <c r="M363" s="156"/>
      <c r="T363" s="157"/>
      <c r="AT363" s="153" t="s">
        <v>160</v>
      </c>
      <c r="AU363" s="153" t="s">
        <v>89</v>
      </c>
      <c r="AV363" s="11" t="s">
        <v>82</v>
      </c>
      <c r="AW363" s="11" t="s">
        <v>31</v>
      </c>
      <c r="AX363" s="11" t="s">
        <v>76</v>
      </c>
      <c r="AY363" s="153" t="s">
        <v>156</v>
      </c>
    </row>
    <row r="364" spans="2:65" s="11" customFormat="1">
      <c r="B364" s="151"/>
      <c r="D364" s="152" t="s">
        <v>160</v>
      </c>
      <c r="E364" s="153" t="s">
        <v>1</v>
      </c>
      <c r="F364" s="154" t="s">
        <v>4398</v>
      </c>
      <c r="H364" s="153" t="s">
        <v>1</v>
      </c>
      <c r="I364" s="155"/>
      <c r="L364" s="151"/>
      <c r="M364" s="156"/>
      <c r="T364" s="157"/>
      <c r="AT364" s="153" t="s">
        <v>160</v>
      </c>
      <c r="AU364" s="153" t="s">
        <v>89</v>
      </c>
      <c r="AV364" s="11" t="s">
        <v>82</v>
      </c>
      <c r="AW364" s="11" t="s">
        <v>31</v>
      </c>
      <c r="AX364" s="11" t="s">
        <v>76</v>
      </c>
      <c r="AY364" s="153" t="s">
        <v>156</v>
      </c>
    </row>
    <row r="365" spans="2:65" s="12" customFormat="1">
      <c r="B365" s="158"/>
      <c r="D365" s="152" t="s">
        <v>160</v>
      </c>
      <c r="E365" s="159" t="s">
        <v>1</v>
      </c>
      <c r="F365" s="160" t="s">
        <v>4399</v>
      </c>
      <c r="H365" s="161">
        <v>1</v>
      </c>
      <c r="I365" s="162"/>
      <c r="L365" s="158"/>
      <c r="M365" s="163"/>
      <c r="T365" s="164"/>
      <c r="AT365" s="159" t="s">
        <v>160</v>
      </c>
      <c r="AU365" s="159" t="s">
        <v>89</v>
      </c>
      <c r="AV365" s="12" t="s">
        <v>89</v>
      </c>
      <c r="AW365" s="12" t="s">
        <v>31</v>
      </c>
      <c r="AX365" s="12" t="s">
        <v>76</v>
      </c>
      <c r="AY365" s="159" t="s">
        <v>156</v>
      </c>
    </row>
    <row r="366" spans="2:65" s="13" customFormat="1">
      <c r="B366" s="165"/>
      <c r="D366" s="152" t="s">
        <v>160</v>
      </c>
      <c r="E366" s="166" t="s">
        <v>1</v>
      </c>
      <c r="F366" s="167" t="s">
        <v>161</v>
      </c>
      <c r="H366" s="168">
        <v>1</v>
      </c>
      <c r="I366" s="169"/>
      <c r="L366" s="165"/>
      <c r="M366" s="170"/>
      <c r="T366" s="171"/>
      <c r="AT366" s="166" t="s">
        <v>160</v>
      </c>
      <c r="AU366" s="166" t="s">
        <v>89</v>
      </c>
      <c r="AV366" s="13" t="s">
        <v>155</v>
      </c>
      <c r="AW366" s="13" t="s">
        <v>31</v>
      </c>
      <c r="AX366" s="13" t="s">
        <v>82</v>
      </c>
      <c r="AY366" s="166" t="s">
        <v>156</v>
      </c>
    </row>
    <row r="367" spans="2:65" s="1" customFormat="1" ht="33" customHeight="1">
      <c r="B367" s="136"/>
      <c r="C367" s="180" t="s">
        <v>715</v>
      </c>
      <c r="D367" s="180" t="s">
        <v>263</v>
      </c>
      <c r="E367" s="181" t="s">
        <v>4400</v>
      </c>
      <c r="F367" s="182" t="s">
        <v>4401</v>
      </c>
      <c r="G367" s="183" t="s">
        <v>333</v>
      </c>
      <c r="H367" s="184">
        <v>1</v>
      </c>
      <c r="I367" s="185"/>
      <c r="J367" s="186">
        <v>0</v>
      </c>
      <c r="K367" s="187"/>
      <c r="L367" s="188"/>
      <c r="M367" s="189" t="s">
        <v>1</v>
      </c>
      <c r="N367" s="190" t="s">
        <v>42</v>
      </c>
      <c r="P367" s="147">
        <f>O367*H367</f>
        <v>0</v>
      </c>
      <c r="Q367" s="147">
        <v>0.02</v>
      </c>
      <c r="R367" s="147">
        <f>Q367*H367</f>
        <v>0.02</v>
      </c>
      <c r="S367" s="147">
        <v>0</v>
      </c>
      <c r="T367" s="148">
        <f>S367*H367</f>
        <v>0</v>
      </c>
      <c r="AR367" s="149" t="s">
        <v>664</v>
      </c>
      <c r="AT367" s="149" t="s">
        <v>263</v>
      </c>
      <c r="AU367" s="149" t="s">
        <v>89</v>
      </c>
      <c r="AY367" s="17" t="s">
        <v>156</v>
      </c>
      <c r="BE367" s="150">
        <f>IF(N367="základná",J367,0)</f>
        <v>0</v>
      </c>
      <c r="BF367" s="150">
        <f>IF(N367="znížená",J367,0)</f>
        <v>0</v>
      </c>
      <c r="BG367" s="150">
        <f>IF(N367="zákl. prenesená",J367,0)</f>
        <v>0</v>
      </c>
      <c r="BH367" s="150">
        <f>IF(N367="zníž. prenesená",J367,0)</f>
        <v>0</v>
      </c>
      <c r="BI367" s="150">
        <f>IF(N367="nulová",J367,0)</f>
        <v>0</v>
      </c>
      <c r="BJ367" s="17" t="s">
        <v>89</v>
      </c>
      <c r="BK367" s="150">
        <f>ROUND(I367*H367,2)</f>
        <v>0</v>
      </c>
      <c r="BL367" s="17" t="s">
        <v>403</v>
      </c>
      <c r="BM367" s="149" t="s">
        <v>4402</v>
      </c>
    </row>
    <row r="368" spans="2:65" s="11" customFormat="1">
      <c r="B368" s="151"/>
      <c r="D368" s="152" t="s">
        <v>160</v>
      </c>
      <c r="E368" s="153" t="s">
        <v>1</v>
      </c>
      <c r="F368" s="154" t="s">
        <v>4403</v>
      </c>
      <c r="H368" s="153" t="s">
        <v>1</v>
      </c>
      <c r="I368" s="155"/>
      <c r="L368" s="151"/>
      <c r="M368" s="156"/>
      <c r="T368" s="157"/>
      <c r="AT368" s="153" t="s">
        <v>160</v>
      </c>
      <c r="AU368" s="153" t="s">
        <v>89</v>
      </c>
      <c r="AV368" s="11" t="s">
        <v>82</v>
      </c>
      <c r="AW368" s="11" t="s">
        <v>31</v>
      </c>
      <c r="AX368" s="11" t="s">
        <v>76</v>
      </c>
      <c r="AY368" s="153" t="s">
        <v>156</v>
      </c>
    </row>
    <row r="369" spans="2:65" s="11" customFormat="1">
      <c r="B369" s="151"/>
      <c r="D369" s="152" t="s">
        <v>160</v>
      </c>
      <c r="E369" s="153" t="s">
        <v>1</v>
      </c>
      <c r="F369" s="154" t="s">
        <v>4335</v>
      </c>
      <c r="H369" s="153" t="s">
        <v>1</v>
      </c>
      <c r="I369" s="155"/>
      <c r="L369" s="151"/>
      <c r="M369" s="156"/>
      <c r="T369" s="157"/>
      <c r="AT369" s="153" t="s">
        <v>160</v>
      </c>
      <c r="AU369" s="153" t="s">
        <v>89</v>
      </c>
      <c r="AV369" s="11" t="s">
        <v>82</v>
      </c>
      <c r="AW369" s="11" t="s">
        <v>31</v>
      </c>
      <c r="AX369" s="11" t="s">
        <v>76</v>
      </c>
      <c r="AY369" s="153" t="s">
        <v>156</v>
      </c>
    </row>
    <row r="370" spans="2:65" s="11" customFormat="1">
      <c r="B370" s="151"/>
      <c r="D370" s="152" t="s">
        <v>160</v>
      </c>
      <c r="E370" s="153" t="s">
        <v>1</v>
      </c>
      <c r="F370" s="154" t="s">
        <v>4396</v>
      </c>
      <c r="H370" s="153" t="s">
        <v>1</v>
      </c>
      <c r="I370" s="155"/>
      <c r="L370" s="151"/>
      <c r="M370" s="156"/>
      <c r="T370" s="157"/>
      <c r="AT370" s="153" t="s">
        <v>160</v>
      </c>
      <c r="AU370" s="153" t="s">
        <v>89</v>
      </c>
      <c r="AV370" s="11" t="s">
        <v>82</v>
      </c>
      <c r="AW370" s="11" t="s">
        <v>31</v>
      </c>
      <c r="AX370" s="11" t="s">
        <v>76</v>
      </c>
      <c r="AY370" s="153" t="s">
        <v>156</v>
      </c>
    </row>
    <row r="371" spans="2:65" s="11" customFormat="1">
      <c r="B371" s="151"/>
      <c r="D371" s="152" t="s">
        <v>160</v>
      </c>
      <c r="E371" s="153" t="s">
        <v>1</v>
      </c>
      <c r="F371" s="154" t="s">
        <v>4337</v>
      </c>
      <c r="H371" s="153" t="s">
        <v>1</v>
      </c>
      <c r="I371" s="155"/>
      <c r="L371" s="151"/>
      <c r="M371" s="156"/>
      <c r="T371" s="157"/>
      <c r="AT371" s="153" t="s">
        <v>160</v>
      </c>
      <c r="AU371" s="153" t="s">
        <v>89</v>
      </c>
      <c r="AV371" s="11" t="s">
        <v>82</v>
      </c>
      <c r="AW371" s="11" t="s">
        <v>31</v>
      </c>
      <c r="AX371" s="11" t="s">
        <v>76</v>
      </c>
      <c r="AY371" s="153" t="s">
        <v>156</v>
      </c>
    </row>
    <row r="372" spans="2:65" s="11" customFormat="1">
      <c r="B372" s="151"/>
      <c r="D372" s="152" t="s">
        <v>160</v>
      </c>
      <c r="E372" s="153" t="s">
        <v>1</v>
      </c>
      <c r="F372" s="154" t="s">
        <v>4368</v>
      </c>
      <c r="H372" s="153" t="s">
        <v>1</v>
      </c>
      <c r="I372" s="155"/>
      <c r="L372" s="151"/>
      <c r="M372" s="156"/>
      <c r="T372" s="157"/>
      <c r="AT372" s="153" t="s">
        <v>160</v>
      </c>
      <c r="AU372" s="153" t="s">
        <v>89</v>
      </c>
      <c r="AV372" s="11" t="s">
        <v>82</v>
      </c>
      <c r="AW372" s="11" t="s">
        <v>31</v>
      </c>
      <c r="AX372" s="11" t="s">
        <v>76</v>
      </c>
      <c r="AY372" s="153" t="s">
        <v>156</v>
      </c>
    </row>
    <row r="373" spans="2:65" s="11" customFormat="1">
      <c r="B373" s="151"/>
      <c r="D373" s="152" t="s">
        <v>160</v>
      </c>
      <c r="E373" s="153" t="s">
        <v>1</v>
      </c>
      <c r="F373" s="154" t="s">
        <v>4369</v>
      </c>
      <c r="H373" s="153" t="s">
        <v>1</v>
      </c>
      <c r="I373" s="155"/>
      <c r="L373" s="151"/>
      <c r="M373" s="156"/>
      <c r="T373" s="157"/>
      <c r="AT373" s="153" t="s">
        <v>160</v>
      </c>
      <c r="AU373" s="153" t="s">
        <v>89</v>
      </c>
      <c r="AV373" s="11" t="s">
        <v>82</v>
      </c>
      <c r="AW373" s="11" t="s">
        <v>31</v>
      </c>
      <c r="AX373" s="11" t="s">
        <v>76</v>
      </c>
      <c r="AY373" s="153" t="s">
        <v>156</v>
      </c>
    </row>
    <row r="374" spans="2:65" s="12" customFormat="1">
      <c r="B374" s="158"/>
      <c r="D374" s="152" t="s">
        <v>160</v>
      </c>
      <c r="E374" s="159" t="s">
        <v>1</v>
      </c>
      <c r="F374" s="160" t="s">
        <v>4391</v>
      </c>
      <c r="H374" s="161">
        <v>1</v>
      </c>
      <c r="I374" s="162"/>
      <c r="L374" s="158"/>
      <c r="M374" s="163"/>
      <c r="T374" s="164"/>
      <c r="AT374" s="159" t="s">
        <v>160</v>
      </c>
      <c r="AU374" s="159" t="s">
        <v>89</v>
      </c>
      <c r="AV374" s="12" t="s">
        <v>89</v>
      </c>
      <c r="AW374" s="12" t="s">
        <v>31</v>
      </c>
      <c r="AX374" s="12" t="s">
        <v>76</v>
      </c>
      <c r="AY374" s="159" t="s">
        <v>156</v>
      </c>
    </row>
    <row r="375" spans="2:65" s="13" customFormat="1">
      <c r="B375" s="165"/>
      <c r="D375" s="152" t="s">
        <v>160</v>
      </c>
      <c r="E375" s="166" t="s">
        <v>1</v>
      </c>
      <c r="F375" s="167" t="s">
        <v>161</v>
      </c>
      <c r="H375" s="168">
        <v>1</v>
      </c>
      <c r="I375" s="169"/>
      <c r="L375" s="165"/>
      <c r="M375" s="170"/>
      <c r="T375" s="171"/>
      <c r="AT375" s="166" t="s">
        <v>160</v>
      </c>
      <c r="AU375" s="166" t="s">
        <v>89</v>
      </c>
      <c r="AV375" s="13" t="s">
        <v>155</v>
      </c>
      <c r="AW375" s="13" t="s">
        <v>31</v>
      </c>
      <c r="AX375" s="13" t="s">
        <v>82</v>
      </c>
      <c r="AY375" s="166" t="s">
        <v>156</v>
      </c>
    </row>
    <row r="376" spans="2:65" s="1" customFormat="1" ht="24.2" customHeight="1">
      <c r="B376" s="136"/>
      <c r="C376" s="180" t="s">
        <v>731</v>
      </c>
      <c r="D376" s="180" t="s">
        <v>263</v>
      </c>
      <c r="E376" s="181" t="s">
        <v>4404</v>
      </c>
      <c r="F376" s="182" t="s">
        <v>4405</v>
      </c>
      <c r="G376" s="183" t="s">
        <v>333</v>
      </c>
      <c r="H376" s="184">
        <v>1</v>
      </c>
      <c r="I376" s="185"/>
      <c r="J376" s="186">
        <v>0</v>
      </c>
      <c r="K376" s="187"/>
      <c r="L376" s="188"/>
      <c r="M376" s="189" t="s">
        <v>1</v>
      </c>
      <c r="N376" s="190" t="s">
        <v>42</v>
      </c>
      <c r="P376" s="147">
        <f>O376*H376</f>
        <v>0</v>
      </c>
      <c r="Q376" s="147">
        <v>0.02</v>
      </c>
      <c r="R376" s="147">
        <f>Q376*H376</f>
        <v>0.02</v>
      </c>
      <c r="S376" s="147">
        <v>0</v>
      </c>
      <c r="T376" s="148">
        <f>S376*H376</f>
        <v>0</v>
      </c>
      <c r="AR376" s="149" t="s">
        <v>664</v>
      </c>
      <c r="AT376" s="149" t="s">
        <v>263</v>
      </c>
      <c r="AU376" s="149" t="s">
        <v>89</v>
      </c>
      <c r="AY376" s="17" t="s">
        <v>156</v>
      </c>
      <c r="BE376" s="150">
        <f>IF(N376="základná",J376,0)</f>
        <v>0</v>
      </c>
      <c r="BF376" s="150">
        <f>IF(N376="znížená",J376,0)</f>
        <v>0</v>
      </c>
      <c r="BG376" s="150">
        <f>IF(N376="zákl. prenesená",J376,0)</f>
        <v>0</v>
      </c>
      <c r="BH376" s="150">
        <f>IF(N376="zníž. prenesená",J376,0)</f>
        <v>0</v>
      </c>
      <c r="BI376" s="150">
        <f>IF(N376="nulová",J376,0)</f>
        <v>0</v>
      </c>
      <c r="BJ376" s="17" t="s">
        <v>89</v>
      </c>
      <c r="BK376" s="150">
        <f>ROUND(I376*H376,2)</f>
        <v>0</v>
      </c>
      <c r="BL376" s="17" t="s">
        <v>403</v>
      </c>
      <c r="BM376" s="149" t="s">
        <v>4406</v>
      </c>
    </row>
    <row r="377" spans="2:65" s="11" customFormat="1">
      <c r="B377" s="151"/>
      <c r="D377" s="152" t="s">
        <v>160</v>
      </c>
      <c r="E377" s="153" t="s">
        <v>1</v>
      </c>
      <c r="F377" s="154" t="s">
        <v>4407</v>
      </c>
      <c r="H377" s="153" t="s">
        <v>1</v>
      </c>
      <c r="I377" s="155"/>
      <c r="L377" s="151"/>
      <c r="M377" s="156"/>
      <c r="T377" s="157"/>
      <c r="AT377" s="153" t="s">
        <v>160</v>
      </c>
      <c r="AU377" s="153" t="s">
        <v>89</v>
      </c>
      <c r="AV377" s="11" t="s">
        <v>82</v>
      </c>
      <c r="AW377" s="11" t="s">
        <v>31</v>
      </c>
      <c r="AX377" s="11" t="s">
        <v>76</v>
      </c>
      <c r="AY377" s="153" t="s">
        <v>156</v>
      </c>
    </row>
    <row r="378" spans="2:65" s="11" customFormat="1">
      <c r="B378" s="151"/>
      <c r="D378" s="152" t="s">
        <v>160</v>
      </c>
      <c r="E378" s="153" t="s">
        <v>1</v>
      </c>
      <c r="F378" s="154" t="s">
        <v>4335</v>
      </c>
      <c r="H378" s="153" t="s">
        <v>1</v>
      </c>
      <c r="I378" s="155"/>
      <c r="L378" s="151"/>
      <c r="M378" s="156"/>
      <c r="T378" s="157"/>
      <c r="AT378" s="153" t="s">
        <v>160</v>
      </c>
      <c r="AU378" s="153" t="s">
        <v>89</v>
      </c>
      <c r="AV378" s="11" t="s">
        <v>82</v>
      </c>
      <c r="AW378" s="11" t="s">
        <v>31</v>
      </c>
      <c r="AX378" s="11" t="s">
        <v>76</v>
      </c>
      <c r="AY378" s="153" t="s">
        <v>156</v>
      </c>
    </row>
    <row r="379" spans="2:65" s="11" customFormat="1">
      <c r="B379" s="151"/>
      <c r="D379" s="152" t="s">
        <v>160</v>
      </c>
      <c r="E379" s="153" t="s">
        <v>1</v>
      </c>
      <c r="F379" s="154" t="s">
        <v>4408</v>
      </c>
      <c r="H379" s="153" t="s">
        <v>1</v>
      </c>
      <c r="I379" s="155"/>
      <c r="L379" s="151"/>
      <c r="M379" s="156"/>
      <c r="T379" s="157"/>
      <c r="AT379" s="153" t="s">
        <v>160</v>
      </c>
      <c r="AU379" s="153" t="s">
        <v>89</v>
      </c>
      <c r="AV379" s="11" t="s">
        <v>82</v>
      </c>
      <c r="AW379" s="11" t="s">
        <v>31</v>
      </c>
      <c r="AX379" s="11" t="s">
        <v>76</v>
      </c>
      <c r="AY379" s="153" t="s">
        <v>156</v>
      </c>
    </row>
    <row r="380" spans="2:65" s="11" customFormat="1">
      <c r="B380" s="151"/>
      <c r="D380" s="152" t="s">
        <v>160</v>
      </c>
      <c r="E380" s="153" t="s">
        <v>1</v>
      </c>
      <c r="F380" s="154" t="s">
        <v>4337</v>
      </c>
      <c r="H380" s="153" t="s">
        <v>1</v>
      </c>
      <c r="I380" s="155"/>
      <c r="L380" s="151"/>
      <c r="M380" s="156"/>
      <c r="T380" s="157"/>
      <c r="AT380" s="153" t="s">
        <v>160</v>
      </c>
      <c r="AU380" s="153" t="s">
        <v>89</v>
      </c>
      <c r="AV380" s="11" t="s">
        <v>82</v>
      </c>
      <c r="AW380" s="11" t="s">
        <v>31</v>
      </c>
      <c r="AX380" s="11" t="s">
        <v>76</v>
      </c>
      <c r="AY380" s="153" t="s">
        <v>156</v>
      </c>
    </row>
    <row r="381" spans="2:65" s="11" customFormat="1">
      <c r="B381" s="151"/>
      <c r="D381" s="152" t="s">
        <v>160</v>
      </c>
      <c r="E381" s="153" t="s">
        <v>1</v>
      </c>
      <c r="F381" s="154" t="s">
        <v>4381</v>
      </c>
      <c r="H381" s="153" t="s">
        <v>1</v>
      </c>
      <c r="I381" s="155"/>
      <c r="L381" s="151"/>
      <c r="M381" s="156"/>
      <c r="T381" s="157"/>
      <c r="AT381" s="153" t="s">
        <v>160</v>
      </c>
      <c r="AU381" s="153" t="s">
        <v>89</v>
      </c>
      <c r="AV381" s="11" t="s">
        <v>82</v>
      </c>
      <c r="AW381" s="11" t="s">
        <v>31</v>
      </c>
      <c r="AX381" s="11" t="s">
        <v>76</v>
      </c>
      <c r="AY381" s="153" t="s">
        <v>156</v>
      </c>
    </row>
    <row r="382" spans="2:65" s="11" customFormat="1">
      <c r="B382" s="151"/>
      <c r="D382" s="152" t="s">
        <v>160</v>
      </c>
      <c r="E382" s="153" t="s">
        <v>1</v>
      </c>
      <c r="F382" s="154" t="s">
        <v>4382</v>
      </c>
      <c r="H382" s="153" t="s">
        <v>1</v>
      </c>
      <c r="I382" s="155"/>
      <c r="L382" s="151"/>
      <c r="M382" s="156"/>
      <c r="T382" s="157"/>
      <c r="AT382" s="153" t="s">
        <v>160</v>
      </c>
      <c r="AU382" s="153" t="s">
        <v>89</v>
      </c>
      <c r="AV382" s="11" t="s">
        <v>82</v>
      </c>
      <c r="AW382" s="11" t="s">
        <v>31</v>
      </c>
      <c r="AX382" s="11" t="s">
        <v>76</v>
      </c>
      <c r="AY382" s="153" t="s">
        <v>156</v>
      </c>
    </row>
    <row r="383" spans="2:65" s="12" customFormat="1">
      <c r="B383" s="158"/>
      <c r="D383" s="152" t="s">
        <v>160</v>
      </c>
      <c r="E383" s="159" t="s">
        <v>1</v>
      </c>
      <c r="F383" s="160" t="s">
        <v>4391</v>
      </c>
      <c r="H383" s="161">
        <v>1</v>
      </c>
      <c r="I383" s="162"/>
      <c r="L383" s="158"/>
      <c r="M383" s="163"/>
      <c r="T383" s="164"/>
      <c r="AT383" s="159" t="s">
        <v>160</v>
      </c>
      <c r="AU383" s="159" t="s">
        <v>89</v>
      </c>
      <c r="AV383" s="12" t="s">
        <v>89</v>
      </c>
      <c r="AW383" s="12" t="s">
        <v>31</v>
      </c>
      <c r="AX383" s="12" t="s">
        <v>76</v>
      </c>
      <c r="AY383" s="159" t="s">
        <v>156</v>
      </c>
    </row>
    <row r="384" spans="2:65" s="13" customFormat="1">
      <c r="B384" s="165"/>
      <c r="D384" s="152" t="s">
        <v>160</v>
      </c>
      <c r="E384" s="166" t="s">
        <v>1</v>
      </c>
      <c r="F384" s="167" t="s">
        <v>161</v>
      </c>
      <c r="H384" s="168">
        <v>1</v>
      </c>
      <c r="I384" s="169"/>
      <c r="L384" s="165"/>
      <c r="M384" s="170"/>
      <c r="T384" s="171"/>
      <c r="AT384" s="166" t="s">
        <v>160</v>
      </c>
      <c r="AU384" s="166" t="s">
        <v>89</v>
      </c>
      <c r="AV384" s="13" t="s">
        <v>155</v>
      </c>
      <c r="AW384" s="13" t="s">
        <v>31</v>
      </c>
      <c r="AX384" s="13" t="s">
        <v>82</v>
      </c>
      <c r="AY384" s="166" t="s">
        <v>156</v>
      </c>
    </row>
    <row r="385" spans="2:65" s="1" customFormat="1" ht="24.2" customHeight="1">
      <c r="B385" s="136"/>
      <c r="C385" s="180" t="s">
        <v>749</v>
      </c>
      <c r="D385" s="180" t="s">
        <v>263</v>
      </c>
      <c r="E385" s="181" t="s">
        <v>4409</v>
      </c>
      <c r="F385" s="182" t="s">
        <v>4410</v>
      </c>
      <c r="G385" s="183" t="s">
        <v>333</v>
      </c>
      <c r="H385" s="184">
        <v>2</v>
      </c>
      <c r="I385" s="185"/>
      <c r="J385" s="186">
        <v>0</v>
      </c>
      <c r="K385" s="187"/>
      <c r="L385" s="188"/>
      <c r="M385" s="189" t="s">
        <v>1</v>
      </c>
      <c r="N385" s="190" t="s">
        <v>42</v>
      </c>
      <c r="P385" s="147">
        <f>O385*H385</f>
        <v>0</v>
      </c>
      <c r="Q385" s="147">
        <v>0.02</v>
      </c>
      <c r="R385" s="147">
        <f>Q385*H385</f>
        <v>0.04</v>
      </c>
      <c r="S385" s="147">
        <v>0</v>
      </c>
      <c r="T385" s="148">
        <f>S385*H385</f>
        <v>0</v>
      </c>
      <c r="AR385" s="149" t="s">
        <v>664</v>
      </c>
      <c r="AT385" s="149" t="s">
        <v>263</v>
      </c>
      <c r="AU385" s="149" t="s">
        <v>89</v>
      </c>
      <c r="AY385" s="17" t="s">
        <v>156</v>
      </c>
      <c r="BE385" s="150">
        <f>IF(N385="základná",J385,0)</f>
        <v>0</v>
      </c>
      <c r="BF385" s="150">
        <f>IF(N385="znížená",J385,0)</f>
        <v>0</v>
      </c>
      <c r="BG385" s="150">
        <f>IF(N385="zákl. prenesená",J385,0)</f>
        <v>0</v>
      </c>
      <c r="BH385" s="150">
        <f>IF(N385="zníž. prenesená",J385,0)</f>
        <v>0</v>
      </c>
      <c r="BI385" s="150">
        <f>IF(N385="nulová",J385,0)</f>
        <v>0</v>
      </c>
      <c r="BJ385" s="17" t="s">
        <v>89</v>
      </c>
      <c r="BK385" s="150">
        <f>ROUND(I385*H385,2)</f>
        <v>0</v>
      </c>
      <c r="BL385" s="17" t="s">
        <v>403</v>
      </c>
      <c r="BM385" s="149" t="s">
        <v>4411</v>
      </c>
    </row>
    <row r="386" spans="2:65" s="11" customFormat="1">
      <c r="B386" s="151"/>
      <c r="D386" s="152" t="s">
        <v>160</v>
      </c>
      <c r="E386" s="153" t="s">
        <v>1</v>
      </c>
      <c r="F386" s="154" t="s">
        <v>4412</v>
      </c>
      <c r="H386" s="153" t="s">
        <v>1</v>
      </c>
      <c r="I386" s="155"/>
      <c r="L386" s="151"/>
      <c r="M386" s="156"/>
      <c r="T386" s="157"/>
      <c r="AT386" s="153" t="s">
        <v>160</v>
      </c>
      <c r="AU386" s="153" t="s">
        <v>89</v>
      </c>
      <c r="AV386" s="11" t="s">
        <v>82</v>
      </c>
      <c r="AW386" s="11" t="s">
        <v>31</v>
      </c>
      <c r="AX386" s="11" t="s">
        <v>76</v>
      </c>
      <c r="AY386" s="153" t="s">
        <v>156</v>
      </c>
    </row>
    <row r="387" spans="2:65" s="11" customFormat="1">
      <c r="B387" s="151"/>
      <c r="D387" s="152" t="s">
        <v>160</v>
      </c>
      <c r="E387" s="153" t="s">
        <v>1</v>
      </c>
      <c r="F387" s="154" t="s">
        <v>4335</v>
      </c>
      <c r="H387" s="153" t="s">
        <v>1</v>
      </c>
      <c r="I387" s="155"/>
      <c r="L387" s="151"/>
      <c r="M387" s="156"/>
      <c r="T387" s="157"/>
      <c r="AT387" s="153" t="s">
        <v>160</v>
      </c>
      <c r="AU387" s="153" t="s">
        <v>89</v>
      </c>
      <c r="AV387" s="11" t="s">
        <v>82</v>
      </c>
      <c r="AW387" s="11" t="s">
        <v>31</v>
      </c>
      <c r="AX387" s="11" t="s">
        <v>76</v>
      </c>
      <c r="AY387" s="153" t="s">
        <v>156</v>
      </c>
    </row>
    <row r="388" spans="2:65" s="11" customFormat="1">
      <c r="B388" s="151"/>
      <c r="D388" s="152" t="s">
        <v>160</v>
      </c>
      <c r="E388" s="153" t="s">
        <v>1</v>
      </c>
      <c r="F388" s="154" t="s">
        <v>4408</v>
      </c>
      <c r="H388" s="153" t="s">
        <v>1</v>
      </c>
      <c r="I388" s="155"/>
      <c r="L388" s="151"/>
      <c r="M388" s="156"/>
      <c r="T388" s="157"/>
      <c r="AT388" s="153" t="s">
        <v>160</v>
      </c>
      <c r="AU388" s="153" t="s">
        <v>89</v>
      </c>
      <c r="AV388" s="11" t="s">
        <v>82</v>
      </c>
      <c r="AW388" s="11" t="s">
        <v>31</v>
      </c>
      <c r="AX388" s="11" t="s">
        <v>76</v>
      </c>
      <c r="AY388" s="153" t="s">
        <v>156</v>
      </c>
    </row>
    <row r="389" spans="2:65" s="11" customFormat="1">
      <c r="B389" s="151"/>
      <c r="D389" s="152" t="s">
        <v>160</v>
      </c>
      <c r="E389" s="153" t="s">
        <v>1</v>
      </c>
      <c r="F389" s="154" t="s">
        <v>4337</v>
      </c>
      <c r="H389" s="153" t="s">
        <v>1</v>
      </c>
      <c r="I389" s="155"/>
      <c r="L389" s="151"/>
      <c r="M389" s="156"/>
      <c r="T389" s="157"/>
      <c r="AT389" s="153" t="s">
        <v>160</v>
      </c>
      <c r="AU389" s="153" t="s">
        <v>89</v>
      </c>
      <c r="AV389" s="11" t="s">
        <v>82</v>
      </c>
      <c r="AW389" s="11" t="s">
        <v>31</v>
      </c>
      <c r="AX389" s="11" t="s">
        <v>76</v>
      </c>
      <c r="AY389" s="153" t="s">
        <v>156</v>
      </c>
    </row>
    <row r="390" spans="2:65" s="11" customFormat="1">
      <c r="B390" s="151"/>
      <c r="D390" s="152" t="s">
        <v>160</v>
      </c>
      <c r="E390" s="153" t="s">
        <v>1</v>
      </c>
      <c r="F390" s="154" t="s">
        <v>4381</v>
      </c>
      <c r="H390" s="153" t="s">
        <v>1</v>
      </c>
      <c r="I390" s="155"/>
      <c r="L390" s="151"/>
      <c r="M390" s="156"/>
      <c r="T390" s="157"/>
      <c r="AT390" s="153" t="s">
        <v>160</v>
      </c>
      <c r="AU390" s="153" t="s">
        <v>89</v>
      </c>
      <c r="AV390" s="11" t="s">
        <v>82</v>
      </c>
      <c r="AW390" s="11" t="s">
        <v>31</v>
      </c>
      <c r="AX390" s="11" t="s">
        <v>76</v>
      </c>
      <c r="AY390" s="153" t="s">
        <v>156</v>
      </c>
    </row>
    <row r="391" spans="2:65" s="11" customFormat="1">
      <c r="B391" s="151"/>
      <c r="D391" s="152" t="s">
        <v>160</v>
      </c>
      <c r="E391" s="153" t="s">
        <v>1</v>
      </c>
      <c r="F391" s="154" t="s">
        <v>4382</v>
      </c>
      <c r="H391" s="153" t="s">
        <v>1</v>
      </c>
      <c r="I391" s="155"/>
      <c r="L391" s="151"/>
      <c r="M391" s="156"/>
      <c r="T391" s="157"/>
      <c r="AT391" s="153" t="s">
        <v>160</v>
      </c>
      <c r="AU391" s="153" t="s">
        <v>89</v>
      </c>
      <c r="AV391" s="11" t="s">
        <v>82</v>
      </c>
      <c r="AW391" s="11" t="s">
        <v>31</v>
      </c>
      <c r="AX391" s="11" t="s">
        <v>76</v>
      </c>
      <c r="AY391" s="153" t="s">
        <v>156</v>
      </c>
    </row>
    <row r="392" spans="2:65" s="12" customFormat="1">
      <c r="B392" s="158"/>
      <c r="D392" s="152" t="s">
        <v>160</v>
      </c>
      <c r="E392" s="159" t="s">
        <v>1</v>
      </c>
      <c r="F392" s="160" t="s">
        <v>4413</v>
      </c>
      <c r="H392" s="161">
        <v>2</v>
      </c>
      <c r="I392" s="162"/>
      <c r="L392" s="158"/>
      <c r="M392" s="163"/>
      <c r="T392" s="164"/>
      <c r="AT392" s="159" t="s">
        <v>160</v>
      </c>
      <c r="AU392" s="159" t="s">
        <v>89</v>
      </c>
      <c r="AV392" s="12" t="s">
        <v>89</v>
      </c>
      <c r="AW392" s="12" t="s">
        <v>31</v>
      </c>
      <c r="AX392" s="12" t="s">
        <v>76</v>
      </c>
      <c r="AY392" s="159" t="s">
        <v>156</v>
      </c>
    </row>
    <row r="393" spans="2:65" s="13" customFormat="1">
      <c r="B393" s="165"/>
      <c r="D393" s="152" t="s">
        <v>160</v>
      </c>
      <c r="E393" s="166" t="s">
        <v>1</v>
      </c>
      <c r="F393" s="167" t="s">
        <v>161</v>
      </c>
      <c r="H393" s="168">
        <v>2</v>
      </c>
      <c r="I393" s="169"/>
      <c r="L393" s="165"/>
      <c r="M393" s="170"/>
      <c r="T393" s="171"/>
      <c r="AT393" s="166" t="s">
        <v>160</v>
      </c>
      <c r="AU393" s="166" t="s">
        <v>89</v>
      </c>
      <c r="AV393" s="13" t="s">
        <v>155</v>
      </c>
      <c r="AW393" s="13" t="s">
        <v>31</v>
      </c>
      <c r="AX393" s="13" t="s">
        <v>82</v>
      </c>
      <c r="AY393" s="166" t="s">
        <v>156</v>
      </c>
    </row>
    <row r="394" spans="2:65" s="1" customFormat="1" ht="33" customHeight="1">
      <c r="B394" s="136"/>
      <c r="C394" s="180" t="s">
        <v>756</v>
      </c>
      <c r="D394" s="180" t="s">
        <v>263</v>
      </c>
      <c r="E394" s="181" t="s">
        <v>4414</v>
      </c>
      <c r="F394" s="182" t="s">
        <v>4415</v>
      </c>
      <c r="G394" s="183" t="s">
        <v>333</v>
      </c>
      <c r="H394" s="184">
        <v>1</v>
      </c>
      <c r="I394" s="185"/>
      <c r="J394" s="186">
        <v>0</v>
      </c>
      <c r="K394" s="187"/>
      <c r="L394" s="188"/>
      <c r="M394" s="189" t="s">
        <v>1</v>
      </c>
      <c r="N394" s="190" t="s">
        <v>42</v>
      </c>
      <c r="P394" s="147">
        <f>O394*H394</f>
        <v>0</v>
      </c>
      <c r="Q394" s="147">
        <v>0.02</v>
      </c>
      <c r="R394" s="147">
        <f>Q394*H394</f>
        <v>0.02</v>
      </c>
      <c r="S394" s="147">
        <v>0</v>
      </c>
      <c r="T394" s="148">
        <f>S394*H394</f>
        <v>0</v>
      </c>
      <c r="AR394" s="149" t="s">
        <v>664</v>
      </c>
      <c r="AT394" s="149" t="s">
        <v>263</v>
      </c>
      <c r="AU394" s="149" t="s">
        <v>89</v>
      </c>
      <c r="AY394" s="17" t="s">
        <v>156</v>
      </c>
      <c r="BE394" s="150">
        <f>IF(N394="základná",J394,0)</f>
        <v>0</v>
      </c>
      <c r="BF394" s="150">
        <f>IF(N394="znížená",J394,0)</f>
        <v>0</v>
      </c>
      <c r="BG394" s="150">
        <f>IF(N394="zákl. prenesená",J394,0)</f>
        <v>0</v>
      </c>
      <c r="BH394" s="150">
        <f>IF(N394="zníž. prenesená",J394,0)</f>
        <v>0</v>
      </c>
      <c r="BI394" s="150">
        <f>IF(N394="nulová",J394,0)</f>
        <v>0</v>
      </c>
      <c r="BJ394" s="17" t="s">
        <v>89</v>
      </c>
      <c r="BK394" s="150">
        <f>ROUND(I394*H394,2)</f>
        <v>0</v>
      </c>
      <c r="BL394" s="17" t="s">
        <v>403</v>
      </c>
      <c r="BM394" s="149" t="s">
        <v>4416</v>
      </c>
    </row>
    <row r="395" spans="2:65" s="11" customFormat="1">
      <c r="B395" s="151"/>
      <c r="D395" s="152" t="s">
        <v>160</v>
      </c>
      <c r="E395" s="153" t="s">
        <v>1</v>
      </c>
      <c r="F395" s="154" t="s">
        <v>4417</v>
      </c>
      <c r="H395" s="153" t="s">
        <v>1</v>
      </c>
      <c r="I395" s="155"/>
      <c r="L395" s="151"/>
      <c r="M395" s="156"/>
      <c r="T395" s="157"/>
      <c r="AT395" s="153" t="s">
        <v>160</v>
      </c>
      <c r="AU395" s="153" t="s">
        <v>89</v>
      </c>
      <c r="AV395" s="11" t="s">
        <v>82</v>
      </c>
      <c r="AW395" s="11" t="s">
        <v>31</v>
      </c>
      <c r="AX395" s="11" t="s">
        <v>76</v>
      </c>
      <c r="AY395" s="153" t="s">
        <v>156</v>
      </c>
    </row>
    <row r="396" spans="2:65" s="11" customFormat="1">
      <c r="B396" s="151"/>
      <c r="D396" s="152" t="s">
        <v>160</v>
      </c>
      <c r="E396" s="153" t="s">
        <v>1</v>
      </c>
      <c r="F396" s="154" t="s">
        <v>4335</v>
      </c>
      <c r="H396" s="153" t="s">
        <v>1</v>
      </c>
      <c r="I396" s="155"/>
      <c r="L396" s="151"/>
      <c r="M396" s="156"/>
      <c r="T396" s="157"/>
      <c r="AT396" s="153" t="s">
        <v>160</v>
      </c>
      <c r="AU396" s="153" t="s">
        <v>89</v>
      </c>
      <c r="AV396" s="11" t="s">
        <v>82</v>
      </c>
      <c r="AW396" s="11" t="s">
        <v>31</v>
      </c>
      <c r="AX396" s="11" t="s">
        <v>76</v>
      </c>
      <c r="AY396" s="153" t="s">
        <v>156</v>
      </c>
    </row>
    <row r="397" spans="2:65" s="11" customFormat="1">
      <c r="B397" s="151"/>
      <c r="D397" s="152" t="s">
        <v>160</v>
      </c>
      <c r="E397" s="153" t="s">
        <v>1</v>
      </c>
      <c r="F397" s="154" t="s">
        <v>4418</v>
      </c>
      <c r="H397" s="153" t="s">
        <v>1</v>
      </c>
      <c r="I397" s="155"/>
      <c r="L397" s="151"/>
      <c r="M397" s="156"/>
      <c r="T397" s="157"/>
      <c r="AT397" s="153" t="s">
        <v>160</v>
      </c>
      <c r="AU397" s="153" t="s">
        <v>89</v>
      </c>
      <c r="AV397" s="11" t="s">
        <v>82</v>
      </c>
      <c r="AW397" s="11" t="s">
        <v>31</v>
      </c>
      <c r="AX397" s="11" t="s">
        <v>76</v>
      </c>
      <c r="AY397" s="153" t="s">
        <v>156</v>
      </c>
    </row>
    <row r="398" spans="2:65" s="11" customFormat="1">
      <c r="B398" s="151"/>
      <c r="D398" s="152" t="s">
        <v>160</v>
      </c>
      <c r="E398" s="153" t="s">
        <v>1</v>
      </c>
      <c r="F398" s="154" t="s">
        <v>4337</v>
      </c>
      <c r="H398" s="153" t="s">
        <v>1</v>
      </c>
      <c r="I398" s="155"/>
      <c r="L398" s="151"/>
      <c r="M398" s="156"/>
      <c r="T398" s="157"/>
      <c r="AT398" s="153" t="s">
        <v>160</v>
      </c>
      <c r="AU398" s="153" t="s">
        <v>89</v>
      </c>
      <c r="AV398" s="11" t="s">
        <v>82</v>
      </c>
      <c r="AW398" s="11" t="s">
        <v>31</v>
      </c>
      <c r="AX398" s="11" t="s">
        <v>76</v>
      </c>
      <c r="AY398" s="153" t="s">
        <v>156</v>
      </c>
    </row>
    <row r="399" spans="2:65" s="11" customFormat="1">
      <c r="B399" s="151"/>
      <c r="D399" s="152" t="s">
        <v>160</v>
      </c>
      <c r="E399" s="153" t="s">
        <v>1</v>
      </c>
      <c r="F399" s="154" t="s">
        <v>4381</v>
      </c>
      <c r="H399" s="153" t="s">
        <v>1</v>
      </c>
      <c r="I399" s="155"/>
      <c r="L399" s="151"/>
      <c r="M399" s="156"/>
      <c r="T399" s="157"/>
      <c r="AT399" s="153" t="s">
        <v>160</v>
      </c>
      <c r="AU399" s="153" t="s">
        <v>89</v>
      </c>
      <c r="AV399" s="11" t="s">
        <v>82</v>
      </c>
      <c r="AW399" s="11" t="s">
        <v>31</v>
      </c>
      <c r="AX399" s="11" t="s">
        <v>76</v>
      </c>
      <c r="AY399" s="153" t="s">
        <v>156</v>
      </c>
    </row>
    <row r="400" spans="2:65" s="11" customFormat="1">
      <c r="B400" s="151"/>
      <c r="D400" s="152" t="s">
        <v>160</v>
      </c>
      <c r="E400" s="153" t="s">
        <v>1</v>
      </c>
      <c r="F400" s="154" t="s">
        <v>4382</v>
      </c>
      <c r="H400" s="153" t="s">
        <v>1</v>
      </c>
      <c r="I400" s="155"/>
      <c r="L400" s="151"/>
      <c r="M400" s="156"/>
      <c r="T400" s="157"/>
      <c r="AT400" s="153" t="s">
        <v>160</v>
      </c>
      <c r="AU400" s="153" t="s">
        <v>89</v>
      </c>
      <c r="AV400" s="11" t="s">
        <v>82</v>
      </c>
      <c r="AW400" s="11" t="s">
        <v>31</v>
      </c>
      <c r="AX400" s="11" t="s">
        <v>76</v>
      </c>
      <c r="AY400" s="153" t="s">
        <v>156</v>
      </c>
    </row>
    <row r="401" spans="2:65" s="12" customFormat="1">
      <c r="B401" s="158"/>
      <c r="D401" s="152" t="s">
        <v>160</v>
      </c>
      <c r="E401" s="159" t="s">
        <v>1</v>
      </c>
      <c r="F401" s="160" t="s">
        <v>82</v>
      </c>
      <c r="H401" s="161">
        <v>1</v>
      </c>
      <c r="I401" s="162"/>
      <c r="L401" s="158"/>
      <c r="M401" s="163"/>
      <c r="T401" s="164"/>
      <c r="AT401" s="159" t="s">
        <v>160</v>
      </c>
      <c r="AU401" s="159" t="s">
        <v>89</v>
      </c>
      <c r="AV401" s="12" t="s">
        <v>89</v>
      </c>
      <c r="AW401" s="12" t="s">
        <v>31</v>
      </c>
      <c r="AX401" s="12" t="s">
        <v>76</v>
      </c>
      <c r="AY401" s="159" t="s">
        <v>156</v>
      </c>
    </row>
    <row r="402" spans="2:65" s="13" customFormat="1">
      <c r="B402" s="165"/>
      <c r="D402" s="152" t="s">
        <v>160</v>
      </c>
      <c r="E402" s="166" t="s">
        <v>1</v>
      </c>
      <c r="F402" s="167" t="s">
        <v>161</v>
      </c>
      <c r="H402" s="168">
        <v>1</v>
      </c>
      <c r="I402" s="169"/>
      <c r="L402" s="165"/>
      <c r="M402" s="170"/>
      <c r="T402" s="171"/>
      <c r="AT402" s="166" t="s">
        <v>160</v>
      </c>
      <c r="AU402" s="166" t="s">
        <v>89</v>
      </c>
      <c r="AV402" s="13" t="s">
        <v>155</v>
      </c>
      <c r="AW402" s="13" t="s">
        <v>31</v>
      </c>
      <c r="AX402" s="13" t="s">
        <v>82</v>
      </c>
      <c r="AY402" s="166" t="s">
        <v>156</v>
      </c>
    </row>
    <row r="403" spans="2:65" s="1" customFormat="1" ht="24.2" customHeight="1">
      <c r="B403" s="136"/>
      <c r="C403" s="180" t="s">
        <v>764</v>
      </c>
      <c r="D403" s="180" t="s">
        <v>263</v>
      </c>
      <c r="E403" s="181" t="s">
        <v>4419</v>
      </c>
      <c r="F403" s="182" t="s">
        <v>4420</v>
      </c>
      <c r="G403" s="183" t="s">
        <v>333</v>
      </c>
      <c r="H403" s="184">
        <v>4</v>
      </c>
      <c r="I403" s="185"/>
      <c r="J403" s="186">
        <v>0</v>
      </c>
      <c r="K403" s="187"/>
      <c r="L403" s="188"/>
      <c r="M403" s="189" t="s">
        <v>1</v>
      </c>
      <c r="N403" s="190" t="s">
        <v>42</v>
      </c>
      <c r="P403" s="147">
        <f>O403*H403</f>
        <v>0</v>
      </c>
      <c r="Q403" s="147">
        <v>0.02</v>
      </c>
      <c r="R403" s="147">
        <f>Q403*H403</f>
        <v>0.08</v>
      </c>
      <c r="S403" s="147">
        <v>0</v>
      </c>
      <c r="T403" s="148">
        <f>S403*H403</f>
        <v>0</v>
      </c>
      <c r="AR403" s="149" t="s">
        <v>664</v>
      </c>
      <c r="AT403" s="149" t="s">
        <v>263</v>
      </c>
      <c r="AU403" s="149" t="s">
        <v>89</v>
      </c>
      <c r="AY403" s="17" t="s">
        <v>156</v>
      </c>
      <c r="BE403" s="150">
        <f>IF(N403="základná",J403,0)</f>
        <v>0</v>
      </c>
      <c r="BF403" s="150">
        <f>IF(N403="znížená",J403,0)</f>
        <v>0</v>
      </c>
      <c r="BG403" s="150">
        <f>IF(N403="zákl. prenesená",J403,0)</f>
        <v>0</v>
      </c>
      <c r="BH403" s="150">
        <f>IF(N403="zníž. prenesená",J403,0)</f>
        <v>0</v>
      </c>
      <c r="BI403" s="150">
        <f>IF(N403="nulová",J403,0)</f>
        <v>0</v>
      </c>
      <c r="BJ403" s="17" t="s">
        <v>89</v>
      </c>
      <c r="BK403" s="150">
        <f>ROUND(I403*H403,2)</f>
        <v>0</v>
      </c>
      <c r="BL403" s="17" t="s">
        <v>403</v>
      </c>
      <c r="BM403" s="149" t="s">
        <v>4421</v>
      </c>
    </row>
    <row r="404" spans="2:65" s="11" customFormat="1">
      <c r="B404" s="151"/>
      <c r="D404" s="152" t="s">
        <v>160</v>
      </c>
      <c r="E404" s="153" t="s">
        <v>1</v>
      </c>
      <c r="F404" s="154" t="s">
        <v>4422</v>
      </c>
      <c r="H404" s="153" t="s">
        <v>1</v>
      </c>
      <c r="I404" s="155"/>
      <c r="L404" s="151"/>
      <c r="M404" s="156"/>
      <c r="T404" s="157"/>
      <c r="AT404" s="153" t="s">
        <v>160</v>
      </c>
      <c r="AU404" s="153" t="s">
        <v>89</v>
      </c>
      <c r="AV404" s="11" t="s">
        <v>82</v>
      </c>
      <c r="AW404" s="11" t="s">
        <v>31</v>
      </c>
      <c r="AX404" s="11" t="s">
        <v>76</v>
      </c>
      <c r="AY404" s="153" t="s">
        <v>156</v>
      </c>
    </row>
    <row r="405" spans="2:65" s="11" customFormat="1">
      <c r="B405" s="151"/>
      <c r="D405" s="152" t="s">
        <v>160</v>
      </c>
      <c r="E405" s="153" t="s">
        <v>1</v>
      </c>
      <c r="F405" s="154" t="s">
        <v>4335</v>
      </c>
      <c r="H405" s="153" t="s">
        <v>1</v>
      </c>
      <c r="I405" s="155"/>
      <c r="L405" s="151"/>
      <c r="M405" s="156"/>
      <c r="T405" s="157"/>
      <c r="AT405" s="153" t="s">
        <v>160</v>
      </c>
      <c r="AU405" s="153" t="s">
        <v>89</v>
      </c>
      <c r="AV405" s="11" t="s">
        <v>82</v>
      </c>
      <c r="AW405" s="11" t="s">
        <v>31</v>
      </c>
      <c r="AX405" s="11" t="s">
        <v>76</v>
      </c>
      <c r="AY405" s="153" t="s">
        <v>156</v>
      </c>
    </row>
    <row r="406" spans="2:65" s="11" customFormat="1">
      <c r="B406" s="151"/>
      <c r="D406" s="152" t="s">
        <v>160</v>
      </c>
      <c r="E406" s="153" t="s">
        <v>1</v>
      </c>
      <c r="F406" s="154" t="s">
        <v>4418</v>
      </c>
      <c r="H406" s="153" t="s">
        <v>1</v>
      </c>
      <c r="I406" s="155"/>
      <c r="L406" s="151"/>
      <c r="M406" s="156"/>
      <c r="T406" s="157"/>
      <c r="AT406" s="153" t="s">
        <v>160</v>
      </c>
      <c r="AU406" s="153" t="s">
        <v>89</v>
      </c>
      <c r="AV406" s="11" t="s">
        <v>82</v>
      </c>
      <c r="AW406" s="11" t="s">
        <v>31</v>
      </c>
      <c r="AX406" s="11" t="s">
        <v>76</v>
      </c>
      <c r="AY406" s="153" t="s">
        <v>156</v>
      </c>
    </row>
    <row r="407" spans="2:65" s="11" customFormat="1">
      <c r="B407" s="151"/>
      <c r="D407" s="152" t="s">
        <v>160</v>
      </c>
      <c r="E407" s="153" t="s">
        <v>1</v>
      </c>
      <c r="F407" s="154" t="s">
        <v>4337</v>
      </c>
      <c r="H407" s="153" t="s">
        <v>1</v>
      </c>
      <c r="I407" s="155"/>
      <c r="L407" s="151"/>
      <c r="M407" s="156"/>
      <c r="T407" s="157"/>
      <c r="AT407" s="153" t="s">
        <v>160</v>
      </c>
      <c r="AU407" s="153" t="s">
        <v>89</v>
      </c>
      <c r="AV407" s="11" t="s">
        <v>82</v>
      </c>
      <c r="AW407" s="11" t="s">
        <v>31</v>
      </c>
      <c r="AX407" s="11" t="s">
        <v>76</v>
      </c>
      <c r="AY407" s="153" t="s">
        <v>156</v>
      </c>
    </row>
    <row r="408" spans="2:65" s="11" customFormat="1">
      <c r="B408" s="151"/>
      <c r="D408" s="152" t="s">
        <v>160</v>
      </c>
      <c r="E408" s="153" t="s">
        <v>1</v>
      </c>
      <c r="F408" s="154" t="s">
        <v>4381</v>
      </c>
      <c r="H408" s="153" t="s">
        <v>1</v>
      </c>
      <c r="I408" s="155"/>
      <c r="L408" s="151"/>
      <c r="M408" s="156"/>
      <c r="T408" s="157"/>
      <c r="AT408" s="153" t="s">
        <v>160</v>
      </c>
      <c r="AU408" s="153" t="s">
        <v>89</v>
      </c>
      <c r="AV408" s="11" t="s">
        <v>82</v>
      </c>
      <c r="AW408" s="11" t="s">
        <v>31</v>
      </c>
      <c r="AX408" s="11" t="s">
        <v>76</v>
      </c>
      <c r="AY408" s="153" t="s">
        <v>156</v>
      </c>
    </row>
    <row r="409" spans="2:65" s="11" customFormat="1">
      <c r="B409" s="151"/>
      <c r="D409" s="152" t="s">
        <v>160</v>
      </c>
      <c r="E409" s="153" t="s">
        <v>1</v>
      </c>
      <c r="F409" s="154" t="s">
        <v>4382</v>
      </c>
      <c r="H409" s="153" t="s">
        <v>1</v>
      </c>
      <c r="I409" s="155"/>
      <c r="L409" s="151"/>
      <c r="M409" s="156"/>
      <c r="T409" s="157"/>
      <c r="AT409" s="153" t="s">
        <v>160</v>
      </c>
      <c r="AU409" s="153" t="s">
        <v>89</v>
      </c>
      <c r="AV409" s="11" t="s">
        <v>82</v>
      </c>
      <c r="AW409" s="11" t="s">
        <v>31</v>
      </c>
      <c r="AX409" s="11" t="s">
        <v>76</v>
      </c>
      <c r="AY409" s="153" t="s">
        <v>156</v>
      </c>
    </row>
    <row r="410" spans="2:65" s="12" customFormat="1">
      <c r="B410" s="158"/>
      <c r="D410" s="152" t="s">
        <v>160</v>
      </c>
      <c r="E410" s="159" t="s">
        <v>1</v>
      </c>
      <c r="F410" s="160" t="s">
        <v>4423</v>
      </c>
      <c r="H410" s="161">
        <v>4</v>
      </c>
      <c r="I410" s="162"/>
      <c r="L410" s="158"/>
      <c r="M410" s="163"/>
      <c r="T410" s="164"/>
      <c r="AT410" s="159" t="s">
        <v>160</v>
      </c>
      <c r="AU410" s="159" t="s">
        <v>89</v>
      </c>
      <c r="AV410" s="12" t="s">
        <v>89</v>
      </c>
      <c r="AW410" s="12" t="s">
        <v>31</v>
      </c>
      <c r="AX410" s="12" t="s">
        <v>76</v>
      </c>
      <c r="AY410" s="159" t="s">
        <v>156</v>
      </c>
    </row>
    <row r="411" spans="2:65" s="13" customFormat="1">
      <c r="B411" s="165"/>
      <c r="D411" s="152" t="s">
        <v>160</v>
      </c>
      <c r="E411" s="166" t="s">
        <v>1</v>
      </c>
      <c r="F411" s="167" t="s">
        <v>161</v>
      </c>
      <c r="H411" s="168">
        <v>4</v>
      </c>
      <c r="I411" s="169"/>
      <c r="L411" s="165"/>
      <c r="M411" s="170"/>
      <c r="T411" s="171"/>
      <c r="AT411" s="166" t="s">
        <v>160</v>
      </c>
      <c r="AU411" s="166" t="s">
        <v>89</v>
      </c>
      <c r="AV411" s="13" t="s">
        <v>155</v>
      </c>
      <c r="AW411" s="13" t="s">
        <v>31</v>
      </c>
      <c r="AX411" s="13" t="s">
        <v>82</v>
      </c>
      <c r="AY411" s="166" t="s">
        <v>156</v>
      </c>
    </row>
    <row r="412" spans="2:65" s="1" customFormat="1" ht="24.2" customHeight="1">
      <c r="B412" s="136"/>
      <c r="C412" s="180" t="s">
        <v>776</v>
      </c>
      <c r="D412" s="180" t="s">
        <v>263</v>
      </c>
      <c r="E412" s="181" t="s">
        <v>4424</v>
      </c>
      <c r="F412" s="182" t="s">
        <v>4425</v>
      </c>
      <c r="G412" s="183" t="s">
        <v>333</v>
      </c>
      <c r="H412" s="184">
        <v>1</v>
      </c>
      <c r="I412" s="185"/>
      <c r="J412" s="186">
        <v>0</v>
      </c>
      <c r="K412" s="187"/>
      <c r="L412" s="188"/>
      <c r="M412" s="189" t="s">
        <v>1</v>
      </c>
      <c r="N412" s="190" t="s">
        <v>42</v>
      </c>
      <c r="P412" s="147">
        <f>O412*H412</f>
        <v>0</v>
      </c>
      <c r="Q412" s="147">
        <v>0.02</v>
      </c>
      <c r="R412" s="147">
        <f>Q412*H412</f>
        <v>0.02</v>
      </c>
      <c r="S412" s="147">
        <v>0</v>
      </c>
      <c r="T412" s="148">
        <f>S412*H412</f>
        <v>0</v>
      </c>
      <c r="AR412" s="149" t="s">
        <v>664</v>
      </c>
      <c r="AT412" s="149" t="s">
        <v>263</v>
      </c>
      <c r="AU412" s="149" t="s">
        <v>89</v>
      </c>
      <c r="AY412" s="17" t="s">
        <v>156</v>
      </c>
      <c r="BE412" s="150">
        <f>IF(N412="základná",J412,0)</f>
        <v>0</v>
      </c>
      <c r="BF412" s="150">
        <f>IF(N412="znížená",J412,0)</f>
        <v>0</v>
      </c>
      <c r="BG412" s="150">
        <f>IF(N412="zákl. prenesená",J412,0)</f>
        <v>0</v>
      </c>
      <c r="BH412" s="150">
        <f>IF(N412="zníž. prenesená",J412,0)</f>
        <v>0</v>
      </c>
      <c r="BI412" s="150">
        <f>IF(N412="nulová",J412,0)</f>
        <v>0</v>
      </c>
      <c r="BJ412" s="17" t="s">
        <v>89</v>
      </c>
      <c r="BK412" s="150">
        <f>ROUND(I412*H412,2)</f>
        <v>0</v>
      </c>
      <c r="BL412" s="17" t="s">
        <v>403</v>
      </c>
      <c r="BM412" s="149" t="s">
        <v>4426</v>
      </c>
    </row>
    <row r="413" spans="2:65" s="11" customFormat="1">
      <c r="B413" s="151"/>
      <c r="D413" s="152" t="s">
        <v>160</v>
      </c>
      <c r="E413" s="153" t="s">
        <v>1</v>
      </c>
      <c r="F413" s="154" t="s">
        <v>4427</v>
      </c>
      <c r="H413" s="153" t="s">
        <v>1</v>
      </c>
      <c r="I413" s="155"/>
      <c r="L413" s="151"/>
      <c r="M413" s="156"/>
      <c r="T413" s="157"/>
      <c r="AT413" s="153" t="s">
        <v>160</v>
      </c>
      <c r="AU413" s="153" t="s">
        <v>89</v>
      </c>
      <c r="AV413" s="11" t="s">
        <v>82</v>
      </c>
      <c r="AW413" s="11" t="s">
        <v>31</v>
      </c>
      <c r="AX413" s="11" t="s">
        <v>76</v>
      </c>
      <c r="AY413" s="153" t="s">
        <v>156</v>
      </c>
    </row>
    <row r="414" spans="2:65" s="11" customFormat="1">
      <c r="B414" s="151"/>
      <c r="D414" s="152" t="s">
        <v>160</v>
      </c>
      <c r="E414" s="153" t="s">
        <v>1</v>
      </c>
      <c r="F414" s="154" t="s">
        <v>4335</v>
      </c>
      <c r="H414" s="153" t="s">
        <v>1</v>
      </c>
      <c r="I414" s="155"/>
      <c r="L414" s="151"/>
      <c r="M414" s="156"/>
      <c r="T414" s="157"/>
      <c r="AT414" s="153" t="s">
        <v>160</v>
      </c>
      <c r="AU414" s="153" t="s">
        <v>89</v>
      </c>
      <c r="AV414" s="11" t="s">
        <v>82</v>
      </c>
      <c r="AW414" s="11" t="s">
        <v>31</v>
      </c>
      <c r="AX414" s="11" t="s">
        <v>76</v>
      </c>
      <c r="AY414" s="153" t="s">
        <v>156</v>
      </c>
    </row>
    <row r="415" spans="2:65" s="11" customFormat="1">
      <c r="B415" s="151"/>
      <c r="D415" s="152" t="s">
        <v>160</v>
      </c>
      <c r="E415" s="153" t="s">
        <v>1</v>
      </c>
      <c r="F415" s="154" t="s">
        <v>4428</v>
      </c>
      <c r="H415" s="153" t="s">
        <v>1</v>
      </c>
      <c r="I415" s="155"/>
      <c r="L415" s="151"/>
      <c r="M415" s="156"/>
      <c r="T415" s="157"/>
      <c r="AT415" s="153" t="s">
        <v>160</v>
      </c>
      <c r="AU415" s="153" t="s">
        <v>89</v>
      </c>
      <c r="AV415" s="11" t="s">
        <v>82</v>
      </c>
      <c r="AW415" s="11" t="s">
        <v>31</v>
      </c>
      <c r="AX415" s="11" t="s">
        <v>76</v>
      </c>
      <c r="AY415" s="153" t="s">
        <v>156</v>
      </c>
    </row>
    <row r="416" spans="2:65" s="11" customFormat="1">
      <c r="B416" s="151"/>
      <c r="D416" s="152" t="s">
        <v>160</v>
      </c>
      <c r="E416" s="153" t="s">
        <v>1</v>
      </c>
      <c r="F416" s="154" t="s">
        <v>4337</v>
      </c>
      <c r="H416" s="153" t="s">
        <v>1</v>
      </c>
      <c r="I416" s="155"/>
      <c r="L416" s="151"/>
      <c r="M416" s="156"/>
      <c r="T416" s="157"/>
      <c r="AT416" s="153" t="s">
        <v>160</v>
      </c>
      <c r="AU416" s="153" t="s">
        <v>89</v>
      </c>
      <c r="AV416" s="11" t="s">
        <v>82</v>
      </c>
      <c r="AW416" s="11" t="s">
        <v>31</v>
      </c>
      <c r="AX416" s="11" t="s">
        <v>76</v>
      </c>
      <c r="AY416" s="153" t="s">
        <v>156</v>
      </c>
    </row>
    <row r="417" spans="2:65" s="11" customFormat="1">
      <c r="B417" s="151"/>
      <c r="D417" s="152" t="s">
        <v>160</v>
      </c>
      <c r="E417" s="153" t="s">
        <v>1</v>
      </c>
      <c r="F417" s="154" t="s">
        <v>4381</v>
      </c>
      <c r="H417" s="153" t="s">
        <v>1</v>
      </c>
      <c r="I417" s="155"/>
      <c r="L417" s="151"/>
      <c r="M417" s="156"/>
      <c r="T417" s="157"/>
      <c r="AT417" s="153" t="s">
        <v>160</v>
      </c>
      <c r="AU417" s="153" t="s">
        <v>89</v>
      </c>
      <c r="AV417" s="11" t="s">
        <v>82</v>
      </c>
      <c r="AW417" s="11" t="s">
        <v>31</v>
      </c>
      <c r="AX417" s="11" t="s">
        <v>76</v>
      </c>
      <c r="AY417" s="153" t="s">
        <v>156</v>
      </c>
    </row>
    <row r="418" spans="2:65" s="11" customFormat="1">
      <c r="B418" s="151"/>
      <c r="D418" s="152" t="s">
        <v>160</v>
      </c>
      <c r="E418" s="153" t="s">
        <v>1</v>
      </c>
      <c r="F418" s="154" t="s">
        <v>4382</v>
      </c>
      <c r="H418" s="153" t="s">
        <v>1</v>
      </c>
      <c r="I418" s="155"/>
      <c r="L418" s="151"/>
      <c r="M418" s="156"/>
      <c r="T418" s="157"/>
      <c r="AT418" s="153" t="s">
        <v>160</v>
      </c>
      <c r="AU418" s="153" t="s">
        <v>89</v>
      </c>
      <c r="AV418" s="11" t="s">
        <v>82</v>
      </c>
      <c r="AW418" s="11" t="s">
        <v>31</v>
      </c>
      <c r="AX418" s="11" t="s">
        <v>76</v>
      </c>
      <c r="AY418" s="153" t="s">
        <v>156</v>
      </c>
    </row>
    <row r="419" spans="2:65" s="12" customFormat="1">
      <c r="B419" s="158"/>
      <c r="D419" s="152" t="s">
        <v>160</v>
      </c>
      <c r="E419" s="159" t="s">
        <v>1</v>
      </c>
      <c r="F419" s="160" t="s">
        <v>4399</v>
      </c>
      <c r="H419" s="161">
        <v>1</v>
      </c>
      <c r="I419" s="162"/>
      <c r="L419" s="158"/>
      <c r="M419" s="163"/>
      <c r="T419" s="164"/>
      <c r="AT419" s="159" t="s">
        <v>160</v>
      </c>
      <c r="AU419" s="159" t="s">
        <v>89</v>
      </c>
      <c r="AV419" s="12" t="s">
        <v>89</v>
      </c>
      <c r="AW419" s="12" t="s">
        <v>31</v>
      </c>
      <c r="AX419" s="12" t="s">
        <v>76</v>
      </c>
      <c r="AY419" s="159" t="s">
        <v>156</v>
      </c>
    </row>
    <row r="420" spans="2:65" s="13" customFormat="1">
      <c r="B420" s="165"/>
      <c r="D420" s="152" t="s">
        <v>160</v>
      </c>
      <c r="E420" s="166" t="s">
        <v>1</v>
      </c>
      <c r="F420" s="167" t="s">
        <v>161</v>
      </c>
      <c r="H420" s="168">
        <v>1</v>
      </c>
      <c r="I420" s="169"/>
      <c r="L420" s="165"/>
      <c r="M420" s="170"/>
      <c r="T420" s="171"/>
      <c r="AT420" s="166" t="s">
        <v>160</v>
      </c>
      <c r="AU420" s="166" t="s">
        <v>89</v>
      </c>
      <c r="AV420" s="13" t="s">
        <v>155</v>
      </c>
      <c r="AW420" s="13" t="s">
        <v>31</v>
      </c>
      <c r="AX420" s="13" t="s">
        <v>82</v>
      </c>
      <c r="AY420" s="166" t="s">
        <v>156</v>
      </c>
    </row>
    <row r="421" spans="2:65" s="1" customFormat="1" ht="24.2" customHeight="1">
      <c r="B421" s="136"/>
      <c r="C421" s="180" t="s">
        <v>892</v>
      </c>
      <c r="D421" s="180" t="s">
        <v>263</v>
      </c>
      <c r="E421" s="181" t="s">
        <v>4429</v>
      </c>
      <c r="F421" s="182" t="s">
        <v>4430</v>
      </c>
      <c r="G421" s="183" t="s">
        <v>333</v>
      </c>
      <c r="H421" s="184">
        <v>1</v>
      </c>
      <c r="I421" s="185"/>
      <c r="J421" s="186">
        <v>0</v>
      </c>
      <c r="K421" s="187"/>
      <c r="L421" s="188"/>
      <c r="M421" s="189" t="s">
        <v>1</v>
      </c>
      <c r="N421" s="190" t="s">
        <v>42</v>
      </c>
      <c r="P421" s="147">
        <f>O421*H421</f>
        <v>0</v>
      </c>
      <c r="Q421" s="147">
        <v>0.02</v>
      </c>
      <c r="R421" s="147">
        <f>Q421*H421</f>
        <v>0.02</v>
      </c>
      <c r="S421" s="147">
        <v>0</v>
      </c>
      <c r="T421" s="148">
        <f>S421*H421</f>
        <v>0</v>
      </c>
      <c r="AR421" s="149" t="s">
        <v>664</v>
      </c>
      <c r="AT421" s="149" t="s">
        <v>263</v>
      </c>
      <c r="AU421" s="149" t="s">
        <v>89</v>
      </c>
      <c r="AY421" s="17" t="s">
        <v>156</v>
      </c>
      <c r="BE421" s="150">
        <f>IF(N421="základná",J421,0)</f>
        <v>0</v>
      </c>
      <c r="BF421" s="150">
        <f>IF(N421="znížená",J421,0)</f>
        <v>0</v>
      </c>
      <c r="BG421" s="150">
        <f>IF(N421="zákl. prenesená",J421,0)</f>
        <v>0</v>
      </c>
      <c r="BH421" s="150">
        <f>IF(N421="zníž. prenesená",J421,0)</f>
        <v>0</v>
      </c>
      <c r="BI421" s="150">
        <f>IF(N421="nulová",J421,0)</f>
        <v>0</v>
      </c>
      <c r="BJ421" s="17" t="s">
        <v>89</v>
      </c>
      <c r="BK421" s="150">
        <f>ROUND(I421*H421,2)</f>
        <v>0</v>
      </c>
      <c r="BL421" s="17" t="s">
        <v>403</v>
      </c>
      <c r="BM421" s="149" t="s">
        <v>4431</v>
      </c>
    </row>
    <row r="422" spans="2:65" s="11" customFormat="1">
      <c r="B422" s="151"/>
      <c r="D422" s="152" t="s">
        <v>160</v>
      </c>
      <c r="E422" s="153" t="s">
        <v>1</v>
      </c>
      <c r="F422" s="154" t="s">
        <v>4432</v>
      </c>
      <c r="H422" s="153" t="s">
        <v>1</v>
      </c>
      <c r="I422" s="155"/>
      <c r="L422" s="151"/>
      <c r="M422" s="156"/>
      <c r="T422" s="157"/>
      <c r="AT422" s="153" t="s">
        <v>160</v>
      </c>
      <c r="AU422" s="153" t="s">
        <v>89</v>
      </c>
      <c r="AV422" s="11" t="s">
        <v>82</v>
      </c>
      <c r="AW422" s="11" t="s">
        <v>31</v>
      </c>
      <c r="AX422" s="11" t="s">
        <v>76</v>
      </c>
      <c r="AY422" s="153" t="s">
        <v>156</v>
      </c>
    </row>
    <row r="423" spans="2:65" s="11" customFormat="1">
      <c r="B423" s="151"/>
      <c r="D423" s="152" t="s">
        <v>160</v>
      </c>
      <c r="E423" s="153" t="s">
        <v>1</v>
      </c>
      <c r="F423" s="154" t="s">
        <v>4335</v>
      </c>
      <c r="H423" s="153" t="s">
        <v>1</v>
      </c>
      <c r="I423" s="155"/>
      <c r="L423" s="151"/>
      <c r="M423" s="156"/>
      <c r="T423" s="157"/>
      <c r="AT423" s="153" t="s">
        <v>160</v>
      </c>
      <c r="AU423" s="153" t="s">
        <v>89</v>
      </c>
      <c r="AV423" s="11" t="s">
        <v>82</v>
      </c>
      <c r="AW423" s="11" t="s">
        <v>31</v>
      </c>
      <c r="AX423" s="11" t="s">
        <v>76</v>
      </c>
      <c r="AY423" s="153" t="s">
        <v>156</v>
      </c>
    </row>
    <row r="424" spans="2:65" s="11" customFormat="1" ht="22.5">
      <c r="B424" s="151"/>
      <c r="D424" s="152" t="s">
        <v>160</v>
      </c>
      <c r="E424" s="153" t="s">
        <v>1</v>
      </c>
      <c r="F424" s="154" t="s">
        <v>4433</v>
      </c>
      <c r="H424" s="153" t="s">
        <v>1</v>
      </c>
      <c r="I424" s="155"/>
      <c r="L424" s="151"/>
      <c r="M424" s="156"/>
      <c r="T424" s="157"/>
      <c r="AT424" s="153" t="s">
        <v>160</v>
      </c>
      <c r="AU424" s="153" t="s">
        <v>89</v>
      </c>
      <c r="AV424" s="11" t="s">
        <v>82</v>
      </c>
      <c r="AW424" s="11" t="s">
        <v>31</v>
      </c>
      <c r="AX424" s="11" t="s">
        <v>76</v>
      </c>
      <c r="AY424" s="153" t="s">
        <v>156</v>
      </c>
    </row>
    <row r="425" spans="2:65" s="11" customFormat="1">
      <c r="B425" s="151"/>
      <c r="D425" s="152" t="s">
        <v>160</v>
      </c>
      <c r="E425" s="153" t="s">
        <v>1</v>
      </c>
      <c r="F425" s="154" t="s">
        <v>4337</v>
      </c>
      <c r="H425" s="153" t="s">
        <v>1</v>
      </c>
      <c r="I425" s="155"/>
      <c r="L425" s="151"/>
      <c r="M425" s="156"/>
      <c r="T425" s="157"/>
      <c r="AT425" s="153" t="s">
        <v>160</v>
      </c>
      <c r="AU425" s="153" t="s">
        <v>89</v>
      </c>
      <c r="AV425" s="11" t="s">
        <v>82</v>
      </c>
      <c r="AW425" s="11" t="s">
        <v>31</v>
      </c>
      <c r="AX425" s="11" t="s">
        <v>76</v>
      </c>
      <c r="AY425" s="153" t="s">
        <v>156</v>
      </c>
    </row>
    <row r="426" spans="2:65" s="11" customFormat="1">
      <c r="B426" s="151"/>
      <c r="D426" s="152" t="s">
        <v>160</v>
      </c>
      <c r="E426" s="153" t="s">
        <v>1</v>
      </c>
      <c r="F426" s="154" t="s">
        <v>4339</v>
      </c>
      <c r="H426" s="153" t="s">
        <v>1</v>
      </c>
      <c r="I426" s="155"/>
      <c r="L426" s="151"/>
      <c r="M426" s="156"/>
      <c r="T426" s="157"/>
      <c r="AT426" s="153" t="s">
        <v>160</v>
      </c>
      <c r="AU426" s="153" t="s">
        <v>89</v>
      </c>
      <c r="AV426" s="11" t="s">
        <v>82</v>
      </c>
      <c r="AW426" s="11" t="s">
        <v>31</v>
      </c>
      <c r="AX426" s="11" t="s">
        <v>76</v>
      </c>
      <c r="AY426" s="153" t="s">
        <v>156</v>
      </c>
    </row>
    <row r="427" spans="2:65" s="11" customFormat="1">
      <c r="B427" s="151"/>
      <c r="D427" s="152" t="s">
        <v>160</v>
      </c>
      <c r="E427" s="153" t="s">
        <v>1</v>
      </c>
      <c r="F427" s="154" t="s">
        <v>4340</v>
      </c>
      <c r="H427" s="153" t="s">
        <v>1</v>
      </c>
      <c r="I427" s="155"/>
      <c r="L427" s="151"/>
      <c r="M427" s="156"/>
      <c r="T427" s="157"/>
      <c r="AT427" s="153" t="s">
        <v>160</v>
      </c>
      <c r="AU427" s="153" t="s">
        <v>89</v>
      </c>
      <c r="AV427" s="11" t="s">
        <v>82</v>
      </c>
      <c r="AW427" s="11" t="s">
        <v>31</v>
      </c>
      <c r="AX427" s="11" t="s">
        <v>76</v>
      </c>
      <c r="AY427" s="153" t="s">
        <v>156</v>
      </c>
    </row>
    <row r="428" spans="2:65" s="12" customFormat="1">
      <c r="B428" s="158"/>
      <c r="D428" s="152" t="s">
        <v>160</v>
      </c>
      <c r="E428" s="159" t="s">
        <v>1</v>
      </c>
      <c r="F428" s="160" t="s">
        <v>4399</v>
      </c>
      <c r="H428" s="161">
        <v>1</v>
      </c>
      <c r="I428" s="162"/>
      <c r="L428" s="158"/>
      <c r="M428" s="163"/>
      <c r="T428" s="164"/>
      <c r="AT428" s="159" t="s">
        <v>160</v>
      </c>
      <c r="AU428" s="159" t="s">
        <v>89</v>
      </c>
      <c r="AV428" s="12" t="s">
        <v>89</v>
      </c>
      <c r="AW428" s="12" t="s">
        <v>31</v>
      </c>
      <c r="AX428" s="12" t="s">
        <v>76</v>
      </c>
      <c r="AY428" s="159" t="s">
        <v>156</v>
      </c>
    </row>
    <row r="429" spans="2:65" s="13" customFormat="1">
      <c r="B429" s="165"/>
      <c r="D429" s="152" t="s">
        <v>160</v>
      </c>
      <c r="E429" s="166" t="s">
        <v>1</v>
      </c>
      <c r="F429" s="167" t="s">
        <v>161</v>
      </c>
      <c r="H429" s="168">
        <v>1</v>
      </c>
      <c r="I429" s="169"/>
      <c r="L429" s="165"/>
      <c r="M429" s="170"/>
      <c r="T429" s="171"/>
      <c r="AT429" s="166" t="s">
        <v>160</v>
      </c>
      <c r="AU429" s="166" t="s">
        <v>89</v>
      </c>
      <c r="AV429" s="13" t="s">
        <v>155</v>
      </c>
      <c r="AW429" s="13" t="s">
        <v>31</v>
      </c>
      <c r="AX429" s="13" t="s">
        <v>82</v>
      </c>
      <c r="AY429" s="166" t="s">
        <v>156</v>
      </c>
    </row>
    <row r="430" spans="2:65" s="1" customFormat="1" ht="24.2" customHeight="1">
      <c r="B430" s="136"/>
      <c r="C430" s="180" t="s">
        <v>963</v>
      </c>
      <c r="D430" s="180" t="s">
        <v>263</v>
      </c>
      <c r="E430" s="181" t="s">
        <v>4434</v>
      </c>
      <c r="F430" s="182" t="s">
        <v>4435</v>
      </c>
      <c r="G430" s="183" t="s">
        <v>333</v>
      </c>
      <c r="H430" s="184">
        <v>1</v>
      </c>
      <c r="I430" s="185"/>
      <c r="J430" s="186">
        <v>0</v>
      </c>
      <c r="K430" s="187"/>
      <c r="L430" s="188"/>
      <c r="M430" s="189" t="s">
        <v>1</v>
      </c>
      <c r="N430" s="190" t="s">
        <v>42</v>
      </c>
      <c r="P430" s="147">
        <f>O430*H430</f>
        <v>0</v>
      </c>
      <c r="Q430" s="147">
        <v>0.02</v>
      </c>
      <c r="R430" s="147">
        <f>Q430*H430</f>
        <v>0.02</v>
      </c>
      <c r="S430" s="147">
        <v>0</v>
      </c>
      <c r="T430" s="148">
        <f>S430*H430</f>
        <v>0</v>
      </c>
      <c r="AR430" s="149" t="s">
        <v>664</v>
      </c>
      <c r="AT430" s="149" t="s">
        <v>263</v>
      </c>
      <c r="AU430" s="149" t="s">
        <v>89</v>
      </c>
      <c r="AY430" s="17" t="s">
        <v>156</v>
      </c>
      <c r="BE430" s="150">
        <f>IF(N430="základná",J430,0)</f>
        <v>0</v>
      </c>
      <c r="BF430" s="150">
        <f>IF(N430="znížená",J430,0)</f>
        <v>0</v>
      </c>
      <c r="BG430" s="150">
        <f>IF(N430="zákl. prenesená",J430,0)</f>
        <v>0</v>
      </c>
      <c r="BH430" s="150">
        <f>IF(N430="zníž. prenesená",J430,0)</f>
        <v>0</v>
      </c>
      <c r="BI430" s="150">
        <f>IF(N430="nulová",J430,0)</f>
        <v>0</v>
      </c>
      <c r="BJ430" s="17" t="s">
        <v>89</v>
      </c>
      <c r="BK430" s="150">
        <f>ROUND(I430*H430,2)</f>
        <v>0</v>
      </c>
      <c r="BL430" s="17" t="s">
        <v>403</v>
      </c>
      <c r="BM430" s="149" t="s">
        <v>4436</v>
      </c>
    </row>
    <row r="431" spans="2:65" s="11" customFormat="1">
      <c r="B431" s="151"/>
      <c r="D431" s="152" t="s">
        <v>160</v>
      </c>
      <c r="E431" s="153" t="s">
        <v>1</v>
      </c>
      <c r="F431" s="154" t="s">
        <v>4437</v>
      </c>
      <c r="H431" s="153" t="s">
        <v>1</v>
      </c>
      <c r="I431" s="155"/>
      <c r="L431" s="151"/>
      <c r="M431" s="156"/>
      <c r="T431" s="157"/>
      <c r="AT431" s="153" t="s">
        <v>160</v>
      </c>
      <c r="AU431" s="153" t="s">
        <v>89</v>
      </c>
      <c r="AV431" s="11" t="s">
        <v>82</v>
      </c>
      <c r="AW431" s="11" t="s">
        <v>31</v>
      </c>
      <c r="AX431" s="11" t="s">
        <v>76</v>
      </c>
      <c r="AY431" s="153" t="s">
        <v>156</v>
      </c>
    </row>
    <row r="432" spans="2:65" s="11" customFormat="1">
      <c r="B432" s="151"/>
      <c r="D432" s="152" t="s">
        <v>160</v>
      </c>
      <c r="E432" s="153" t="s">
        <v>1</v>
      </c>
      <c r="F432" s="154" t="s">
        <v>4335</v>
      </c>
      <c r="H432" s="153" t="s">
        <v>1</v>
      </c>
      <c r="I432" s="155"/>
      <c r="L432" s="151"/>
      <c r="M432" s="156"/>
      <c r="T432" s="157"/>
      <c r="AT432" s="153" t="s">
        <v>160</v>
      </c>
      <c r="AU432" s="153" t="s">
        <v>89</v>
      </c>
      <c r="AV432" s="11" t="s">
        <v>82</v>
      </c>
      <c r="AW432" s="11" t="s">
        <v>31</v>
      </c>
      <c r="AX432" s="11" t="s">
        <v>76</v>
      </c>
      <c r="AY432" s="153" t="s">
        <v>156</v>
      </c>
    </row>
    <row r="433" spans="2:65" s="11" customFormat="1">
      <c r="B433" s="151"/>
      <c r="D433" s="152" t="s">
        <v>160</v>
      </c>
      <c r="E433" s="153" t="s">
        <v>1</v>
      </c>
      <c r="F433" s="154" t="s">
        <v>4438</v>
      </c>
      <c r="H433" s="153" t="s">
        <v>1</v>
      </c>
      <c r="I433" s="155"/>
      <c r="L433" s="151"/>
      <c r="M433" s="156"/>
      <c r="T433" s="157"/>
      <c r="AT433" s="153" t="s">
        <v>160</v>
      </c>
      <c r="AU433" s="153" t="s">
        <v>89</v>
      </c>
      <c r="AV433" s="11" t="s">
        <v>82</v>
      </c>
      <c r="AW433" s="11" t="s">
        <v>31</v>
      </c>
      <c r="AX433" s="11" t="s">
        <v>76</v>
      </c>
      <c r="AY433" s="153" t="s">
        <v>156</v>
      </c>
    </row>
    <row r="434" spans="2:65" s="11" customFormat="1">
      <c r="B434" s="151"/>
      <c r="D434" s="152" t="s">
        <v>160</v>
      </c>
      <c r="E434" s="153" t="s">
        <v>1</v>
      </c>
      <c r="F434" s="154" t="s">
        <v>4337</v>
      </c>
      <c r="H434" s="153" t="s">
        <v>1</v>
      </c>
      <c r="I434" s="155"/>
      <c r="L434" s="151"/>
      <c r="M434" s="156"/>
      <c r="T434" s="157"/>
      <c r="AT434" s="153" t="s">
        <v>160</v>
      </c>
      <c r="AU434" s="153" t="s">
        <v>89</v>
      </c>
      <c r="AV434" s="11" t="s">
        <v>82</v>
      </c>
      <c r="AW434" s="11" t="s">
        <v>31</v>
      </c>
      <c r="AX434" s="11" t="s">
        <v>76</v>
      </c>
      <c r="AY434" s="153" t="s">
        <v>156</v>
      </c>
    </row>
    <row r="435" spans="2:65" s="11" customFormat="1">
      <c r="B435" s="151"/>
      <c r="D435" s="152" t="s">
        <v>160</v>
      </c>
      <c r="E435" s="153" t="s">
        <v>1</v>
      </c>
      <c r="F435" s="154" t="s">
        <v>4439</v>
      </c>
      <c r="H435" s="153" t="s">
        <v>1</v>
      </c>
      <c r="I435" s="155"/>
      <c r="L435" s="151"/>
      <c r="M435" s="156"/>
      <c r="T435" s="157"/>
      <c r="AT435" s="153" t="s">
        <v>160</v>
      </c>
      <c r="AU435" s="153" t="s">
        <v>89</v>
      </c>
      <c r="AV435" s="11" t="s">
        <v>82</v>
      </c>
      <c r="AW435" s="11" t="s">
        <v>31</v>
      </c>
      <c r="AX435" s="11" t="s">
        <v>76</v>
      </c>
      <c r="AY435" s="153" t="s">
        <v>156</v>
      </c>
    </row>
    <row r="436" spans="2:65" s="11" customFormat="1">
      <c r="B436" s="151"/>
      <c r="D436" s="152" t="s">
        <v>160</v>
      </c>
      <c r="E436" s="153" t="s">
        <v>1</v>
      </c>
      <c r="F436" s="154" t="s">
        <v>4381</v>
      </c>
      <c r="H436" s="153" t="s">
        <v>1</v>
      </c>
      <c r="I436" s="155"/>
      <c r="L436" s="151"/>
      <c r="M436" s="156"/>
      <c r="T436" s="157"/>
      <c r="AT436" s="153" t="s">
        <v>160</v>
      </c>
      <c r="AU436" s="153" t="s">
        <v>89</v>
      </c>
      <c r="AV436" s="11" t="s">
        <v>82</v>
      </c>
      <c r="AW436" s="11" t="s">
        <v>31</v>
      </c>
      <c r="AX436" s="11" t="s">
        <v>76</v>
      </c>
      <c r="AY436" s="153" t="s">
        <v>156</v>
      </c>
    </row>
    <row r="437" spans="2:65" s="11" customFormat="1">
      <c r="B437" s="151"/>
      <c r="D437" s="152" t="s">
        <v>160</v>
      </c>
      <c r="E437" s="153" t="s">
        <v>1</v>
      </c>
      <c r="F437" s="154" t="s">
        <v>4382</v>
      </c>
      <c r="H437" s="153" t="s">
        <v>1</v>
      </c>
      <c r="I437" s="155"/>
      <c r="L437" s="151"/>
      <c r="M437" s="156"/>
      <c r="T437" s="157"/>
      <c r="AT437" s="153" t="s">
        <v>160</v>
      </c>
      <c r="AU437" s="153" t="s">
        <v>89</v>
      </c>
      <c r="AV437" s="11" t="s">
        <v>82</v>
      </c>
      <c r="AW437" s="11" t="s">
        <v>31</v>
      </c>
      <c r="AX437" s="11" t="s">
        <v>76</v>
      </c>
      <c r="AY437" s="153" t="s">
        <v>156</v>
      </c>
    </row>
    <row r="438" spans="2:65" s="12" customFormat="1">
      <c r="B438" s="158"/>
      <c r="D438" s="152" t="s">
        <v>160</v>
      </c>
      <c r="E438" s="159" t="s">
        <v>1</v>
      </c>
      <c r="F438" s="160" t="s">
        <v>4399</v>
      </c>
      <c r="H438" s="161">
        <v>1</v>
      </c>
      <c r="I438" s="162"/>
      <c r="L438" s="158"/>
      <c r="M438" s="163"/>
      <c r="T438" s="164"/>
      <c r="AT438" s="159" t="s">
        <v>160</v>
      </c>
      <c r="AU438" s="159" t="s">
        <v>89</v>
      </c>
      <c r="AV438" s="12" t="s">
        <v>89</v>
      </c>
      <c r="AW438" s="12" t="s">
        <v>31</v>
      </c>
      <c r="AX438" s="12" t="s">
        <v>76</v>
      </c>
      <c r="AY438" s="159" t="s">
        <v>156</v>
      </c>
    </row>
    <row r="439" spans="2:65" s="13" customFormat="1">
      <c r="B439" s="165"/>
      <c r="D439" s="152" t="s">
        <v>160</v>
      </c>
      <c r="E439" s="166" t="s">
        <v>1</v>
      </c>
      <c r="F439" s="167" t="s">
        <v>161</v>
      </c>
      <c r="H439" s="168">
        <v>1</v>
      </c>
      <c r="I439" s="169"/>
      <c r="L439" s="165"/>
      <c r="M439" s="170"/>
      <c r="T439" s="171"/>
      <c r="AT439" s="166" t="s">
        <v>160</v>
      </c>
      <c r="AU439" s="166" t="s">
        <v>89</v>
      </c>
      <c r="AV439" s="13" t="s">
        <v>155</v>
      </c>
      <c r="AW439" s="13" t="s">
        <v>31</v>
      </c>
      <c r="AX439" s="13" t="s">
        <v>82</v>
      </c>
      <c r="AY439" s="166" t="s">
        <v>156</v>
      </c>
    </row>
    <row r="440" spans="2:65" s="1" customFormat="1" ht="24.2" customHeight="1">
      <c r="B440" s="136"/>
      <c r="C440" s="180" t="s">
        <v>981</v>
      </c>
      <c r="D440" s="180" t="s">
        <v>263</v>
      </c>
      <c r="E440" s="181" t="s">
        <v>4440</v>
      </c>
      <c r="F440" s="182" t="s">
        <v>4441</v>
      </c>
      <c r="G440" s="183" t="s">
        <v>333</v>
      </c>
      <c r="H440" s="184">
        <v>2</v>
      </c>
      <c r="I440" s="185"/>
      <c r="J440" s="186">
        <v>0</v>
      </c>
      <c r="K440" s="187"/>
      <c r="L440" s="188"/>
      <c r="M440" s="189" t="s">
        <v>1</v>
      </c>
      <c r="N440" s="190" t="s">
        <v>42</v>
      </c>
      <c r="P440" s="147">
        <f>O440*H440</f>
        <v>0</v>
      </c>
      <c r="Q440" s="147">
        <v>0.02</v>
      </c>
      <c r="R440" s="147">
        <f>Q440*H440</f>
        <v>0.04</v>
      </c>
      <c r="S440" s="147">
        <v>0</v>
      </c>
      <c r="T440" s="148">
        <f>S440*H440</f>
        <v>0</v>
      </c>
      <c r="AR440" s="149" t="s">
        <v>664</v>
      </c>
      <c r="AT440" s="149" t="s">
        <v>263</v>
      </c>
      <c r="AU440" s="149" t="s">
        <v>89</v>
      </c>
      <c r="AY440" s="17" t="s">
        <v>156</v>
      </c>
      <c r="BE440" s="150">
        <f>IF(N440="základná",J440,0)</f>
        <v>0</v>
      </c>
      <c r="BF440" s="150">
        <f>IF(N440="znížená",J440,0)</f>
        <v>0</v>
      </c>
      <c r="BG440" s="150">
        <f>IF(N440="zákl. prenesená",J440,0)</f>
        <v>0</v>
      </c>
      <c r="BH440" s="150">
        <f>IF(N440="zníž. prenesená",J440,0)</f>
        <v>0</v>
      </c>
      <c r="BI440" s="150">
        <f>IF(N440="nulová",J440,0)</f>
        <v>0</v>
      </c>
      <c r="BJ440" s="17" t="s">
        <v>89</v>
      </c>
      <c r="BK440" s="150">
        <f>ROUND(I440*H440,2)</f>
        <v>0</v>
      </c>
      <c r="BL440" s="17" t="s">
        <v>403</v>
      </c>
      <c r="BM440" s="149" t="s">
        <v>4442</v>
      </c>
    </row>
    <row r="441" spans="2:65" s="11" customFormat="1">
      <c r="B441" s="151"/>
      <c r="D441" s="152" t="s">
        <v>160</v>
      </c>
      <c r="E441" s="153" t="s">
        <v>1</v>
      </c>
      <c r="F441" s="154" t="s">
        <v>4443</v>
      </c>
      <c r="H441" s="153" t="s">
        <v>1</v>
      </c>
      <c r="I441" s="155"/>
      <c r="L441" s="151"/>
      <c r="M441" s="156"/>
      <c r="T441" s="157"/>
      <c r="AT441" s="153" t="s">
        <v>160</v>
      </c>
      <c r="AU441" s="153" t="s">
        <v>89</v>
      </c>
      <c r="AV441" s="11" t="s">
        <v>82</v>
      </c>
      <c r="AW441" s="11" t="s">
        <v>31</v>
      </c>
      <c r="AX441" s="11" t="s">
        <v>76</v>
      </c>
      <c r="AY441" s="153" t="s">
        <v>156</v>
      </c>
    </row>
    <row r="442" spans="2:65" s="11" customFormat="1">
      <c r="B442" s="151"/>
      <c r="D442" s="152" t="s">
        <v>160</v>
      </c>
      <c r="E442" s="153" t="s">
        <v>1</v>
      </c>
      <c r="F442" s="154" t="s">
        <v>4335</v>
      </c>
      <c r="H442" s="153" t="s">
        <v>1</v>
      </c>
      <c r="I442" s="155"/>
      <c r="L442" s="151"/>
      <c r="M442" s="156"/>
      <c r="T442" s="157"/>
      <c r="AT442" s="153" t="s">
        <v>160</v>
      </c>
      <c r="AU442" s="153" t="s">
        <v>89</v>
      </c>
      <c r="AV442" s="11" t="s">
        <v>82</v>
      </c>
      <c r="AW442" s="11" t="s">
        <v>31</v>
      </c>
      <c r="AX442" s="11" t="s">
        <v>76</v>
      </c>
      <c r="AY442" s="153" t="s">
        <v>156</v>
      </c>
    </row>
    <row r="443" spans="2:65" s="11" customFormat="1">
      <c r="B443" s="151"/>
      <c r="D443" s="152" t="s">
        <v>160</v>
      </c>
      <c r="E443" s="153" t="s">
        <v>1</v>
      </c>
      <c r="F443" s="154" t="s">
        <v>4438</v>
      </c>
      <c r="H443" s="153" t="s">
        <v>1</v>
      </c>
      <c r="I443" s="155"/>
      <c r="L443" s="151"/>
      <c r="M443" s="156"/>
      <c r="T443" s="157"/>
      <c r="AT443" s="153" t="s">
        <v>160</v>
      </c>
      <c r="AU443" s="153" t="s">
        <v>89</v>
      </c>
      <c r="AV443" s="11" t="s">
        <v>82</v>
      </c>
      <c r="AW443" s="11" t="s">
        <v>31</v>
      </c>
      <c r="AX443" s="11" t="s">
        <v>76</v>
      </c>
      <c r="AY443" s="153" t="s">
        <v>156</v>
      </c>
    </row>
    <row r="444" spans="2:65" s="11" customFormat="1">
      <c r="B444" s="151"/>
      <c r="D444" s="152" t="s">
        <v>160</v>
      </c>
      <c r="E444" s="153" t="s">
        <v>1</v>
      </c>
      <c r="F444" s="154" t="s">
        <v>4337</v>
      </c>
      <c r="H444" s="153" t="s">
        <v>1</v>
      </c>
      <c r="I444" s="155"/>
      <c r="L444" s="151"/>
      <c r="M444" s="156"/>
      <c r="T444" s="157"/>
      <c r="AT444" s="153" t="s">
        <v>160</v>
      </c>
      <c r="AU444" s="153" t="s">
        <v>89</v>
      </c>
      <c r="AV444" s="11" t="s">
        <v>82</v>
      </c>
      <c r="AW444" s="11" t="s">
        <v>31</v>
      </c>
      <c r="AX444" s="11" t="s">
        <v>76</v>
      </c>
      <c r="AY444" s="153" t="s">
        <v>156</v>
      </c>
    </row>
    <row r="445" spans="2:65" s="11" customFormat="1">
      <c r="B445" s="151"/>
      <c r="D445" s="152" t="s">
        <v>160</v>
      </c>
      <c r="E445" s="153" t="s">
        <v>1</v>
      </c>
      <c r="F445" s="154" t="s">
        <v>4439</v>
      </c>
      <c r="H445" s="153" t="s">
        <v>1</v>
      </c>
      <c r="I445" s="155"/>
      <c r="L445" s="151"/>
      <c r="M445" s="156"/>
      <c r="T445" s="157"/>
      <c r="AT445" s="153" t="s">
        <v>160</v>
      </c>
      <c r="AU445" s="153" t="s">
        <v>89</v>
      </c>
      <c r="AV445" s="11" t="s">
        <v>82</v>
      </c>
      <c r="AW445" s="11" t="s">
        <v>31</v>
      </c>
      <c r="AX445" s="11" t="s">
        <v>76</v>
      </c>
      <c r="AY445" s="153" t="s">
        <v>156</v>
      </c>
    </row>
    <row r="446" spans="2:65" s="11" customFormat="1">
      <c r="B446" s="151"/>
      <c r="D446" s="152" t="s">
        <v>160</v>
      </c>
      <c r="E446" s="153" t="s">
        <v>1</v>
      </c>
      <c r="F446" s="154" t="s">
        <v>4381</v>
      </c>
      <c r="H446" s="153" t="s">
        <v>1</v>
      </c>
      <c r="I446" s="155"/>
      <c r="L446" s="151"/>
      <c r="M446" s="156"/>
      <c r="T446" s="157"/>
      <c r="AT446" s="153" t="s">
        <v>160</v>
      </c>
      <c r="AU446" s="153" t="s">
        <v>89</v>
      </c>
      <c r="AV446" s="11" t="s">
        <v>82</v>
      </c>
      <c r="AW446" s="11" t="s">
        <v>31</v>
      </c>
      <c r="AX446" s="11" t="s">
        <v>76</v>
      </c>
      <c r="AY446" s="153" t="s">
        <v>156</v>
      </c>
    </row>
    <row r="447" spans="2:65" s="11" customFormat="1">
      <c r="B447" s="151"/>
      <c r="D447" s="152" t="s">
        <v>160</v>
      </c>
      <c r="E447" s="153" t="s">
        <v>1</v>
      </c>
      <c r="F447" s="154" t="s">
        <v>4382</v>
      </c>
      <c r="H447" s="153" t="s">
        <v>1</v>
      </c>
      <c r="I447" s="155"/>
      <c r="L447" s="151"/>
      <c r="M447" s="156"/>
      <c r="T447" s="157"/>
      <c r="AT447" s="153" t="s">
        <v>160</v>
      </c>
      <c r="AU447" s="153" t="s">
        <v>89</v>
      </c>
      <c r="AV447" s="11" t="s">
        <v>82</v>
      </c>
      <c r="AW447" s="11" t="s">
        <v>31</v>
      </c>
      <c r="AX447" s="11" t="s">
        <v>76</v>
      </c>
      <c r="AY447" s="153" t="s">
        <v>156</v>
      </c>
    </row>
    <row r="448" spans="2:65" s="12" customFormat="1">
      <c r="B448" s="158"/>
      <c r="D448" s="152" t="s">
        <v>160</v>
      </c>
      <c r="E448" s="159" t="s">
        <v>1</v>
      </c>
      <c r="F448" s="160" t="s">
        <v>4444</v>
      </c>
      <c r="H448" s="161">
        <v>2</v>
      </c>
      <c r="I448" s="162"/>
      <c r="L448" s="158"/>
      <c r="M448" s="163"/>
      <c r="T448" s="164"/>
      <c r="AT448" s="159" t="s">
        <v>160</v>
      </c>
      <c r="AU448" s="159" t="s">
        <v>89</v>
      </c>
      <c r="AV448" s="12" t="s">
        <v>89</v>
      </c>
      <c r="AW448" s="12" t="s">
        <v>31</v>
      </c>
      <c r="AX448" s="12" t="s">
        <v>76</v>
      </c>
      <c r="AY448" s="159" t="s">
        <v>156</v>
      </c>
    </row>
    <row r="449" spans="2:65" s="13" customFormat="1">
      <c r="B449" s="165"/>
      <c r="D449" s="152" t="s">
        <v>160</v>
      </c>
      <c r="E449" s="166" t="s">
        <v>1</v>
      </c>
      <c r="F449" s="167" t="s">
        <v>161</v>
      </c>
      <c r="H449" s="168">
        <v>2</v>
      </c>
      <c r="I449" s="169"/>
      <c r="L449" s="165"/>
      <c r="M449" s="170"/>
      <c r="T449" s="171"/>
      <c r="AT449" s="166" t="s">
        <v>160</v>
      </c>
      <c r="AU449" s="166" t="s">
        <v>89</v>
      </c>
      <c r="AV449" s="13" t="s">
        <v>155</v>
      </c>
      <c r="AW449" s="13" t="s">
        <v>31</v>
      </c>
      <c r="AX449" s="13" t="s">
        <v>82</v>
      </c>
      <c r="AY449" s="166" t="s">
        <v>156</v>
      </c>
    </row>
    <row r="450" spans="2:65" s="1" customFormat="1" ht="24.2" customHeight="1">
      <c r="B450" s="136"/>
      <c r="C450" s="137" t="s">
        <v>985</v>
      </c>
      <c r="D450" s="137" t="s">
        <v>157</v>
      </c>
      <c r="E450" s="138" t="s">
        <v>4445</v>
      </c>
      <c r="F450" s="139" t="s">
        <v>4446</v>
      </c>
      <c r="G450" s="140" t="s">
        <v>178</v>
      </c>
      <c r="H450" s="141">
        <v>164.79</v>
      </c>
      <c r="I450" s="142"/>
      <c r="J450" s="143">
        <v>0</v>
      </c>
      <c r="K450" s="144"/>
      <c r="L450" s="32"/>
      <c r="M450" s="145" t="s">
        <v>1</v>
      </c>
      <c r="N450" s="146" t="s">
        <v>42</v>
      </c>
      <c r="P450" s="147">
        <f>O450*H450</f>
        <v>0</v>
      </c>
      <c r="Q450" s="147">
        <v>0</v>
      </c>
      <c r="R450" s="147">
        <f>Q450*H450</f>
        <v>0</v>
      </c>
      <c r="S450" s="147">
        <v>0</v>
      </c>
      <c r="T450" s="148">
        <f>S450*H450</f>
        <v>0</v>
      </c>
      <c r="AR450" s="149" t="s">
        <v>403</v>
      </c>
      <c r="AT450" s="149" t="s">
        <v>157</v>
      </c>
      <c r="AU450" s="149" t="s">
        <v>89</v>
      </c>
      <c r="AY450" s="17" t="s">
        <v>156</v>
      </c>
      <c r="BE450" s="150">
        <f>IF(N450="základná",J450,0)</f>
        <v>0</v>
      </c>
      <c r="BF450" s="150">
        <f>IF(N450="znížená",J450,0)</f>
        <v>0</v>
      </c>
      <c r="BG450" s="150">
        <f>IF(N450="zákl. prenesená",J450,0)</f>
        <v>0</v>
      </c>
      <c r="BH450" s="150">
        <f>IF(N450="zníž. prenesená",J450,0)</f>
        <v>0</v>
      </c>
      <c r="BI450" s="150">
        <f>IF(N450="nulová",J450,0)</f>
        <v>0</v>
      </c>
      <c r="BJ450" s="17" t="s">
        <v>89</v>
      </c>
      <c r="BK450" s="150">
        <f>ROUND(I450*H450,2)</f>
        <v>0</v>
      </c>
      <c r="BL450" s="17" t="s">
        <v>403</v>
      </c>
      <c r="BM450" s="149" t="s">
        <v>4447</v>
      </c>
    </row>
    <row r="451" spans="2:65" s="11" customFormat="1">
      <c r="B451" s="151"/>
      <c r="D451" s="152" t="s">
        <v>160</v>
      </c>
      <c r="E451" s="153" t="s">
        <v>1</v>
      </c>
      <c r="F451" s="154" t="s">
        <v>4448</v>
      </c>
      <c r="H451" s="153" t="s">
        <v>1</v>
      </c>
      <c r="I451" s="155"/>
      <c r="L451" s="151"/>
      <c r="M451" s="156"/>
      <c r="T451" s="157"/>
      <c r="AT451" s="153" t="s">
        <v>160</v>
      </c>
      <c r="AU451" s="153" t="s">
        <v>89</v>
      </c>
      <c r="AV451" s="11" t="s">
        <v>82</v>
      </c>
      <c r="AW451" s="11" t="s">
        <v>31</v>
      </c>
      <c r="AX451" s="11" t="s">
        <v>76</v>
      </c>
      <c r="AY451" s="153" t="s">
        <v>156</v>
      </c>
    </row>
    <row r="452" spans="2:65" s="12" customFormat="1">
      <c r="B452" s="158"/>
      <c r="D452" s="152" t="s">
        <v>160</v>
      </c>
      <c r="E452" s="159" t="s">
        <v>1</v>
      </c>
      <c r="F452" s="160" t="s">
        <v>4449</v>
      </c>
      <c r="H452" s="161">
        <v>9</v>
      </c>
      <c r="I452" s="162"/>
      <c r="L452" s="158"/>
      <c r="M452" s="163"/>
      <c r="T452" s="164"/>
      <c r="AT452" s="159" t="s">
        <v>160</v>
      </c>
      <c r="AU452" s="159" t="s">
        <v>89</v>
      </c>
      <c r="AV452" s="12" t="s">
        <v>89</v>
      </c>
      <c r="AW452" s="12" t="s">
        <v>31</v>
      </c>
      <c r="AX452" s="12" t="s">
        <v>76</v>
      </c>
      <c r="AY452" s="159" t="s">
        <v>156</v>
      </c>
    </row>
    <row r="453" spans="2:65" s="12" customFormat="1" ht="22.5">
      <c r="B453" s="158"/>
      <c r="D453" s="152" t="s">
        <v>160</v>
      </c>
      <c r="E453" s="159" t="s">
        <v>1</v>
      </c>
      <c r="F453" s="160" t="s">
        <v>4450</v>
      </c>
      <c r="H453" s="161">
        <v>54.72</v>
      </c>
      <c r="I453" s="162"/>
      <c r="L453" s="158"/>
      <c r="M453" s="163"/>
      <c r="T453" s="164"/>
      <c r="AT453" s="159" t="s">
        <v>160</v>
      </c>
      <c r="AU453" s="159" t="s">
        <v>89</v>
      </c>
      <c r="AV453" s="12" t="s">
        <v>89</v>
      </c>
      <c r="AW453" s="12" t="s">
        <v>31</v>
      </c>
      <c r="AX453" s="12" t="s">
        <v>76</v>
      </c>
      <c r="AY453" s="159" t="s">
        <v>156</v>
      </c>
    </row>
    <row r="454" spans="2:65" s="12" customFormat="1" ht="22.5">
      <c r="B454" s="158"/>
      <c r="D454" s="152" t="s">
        <v>160</v>
      </c>
      <c r="E454" s="159" t="s">
        <v>1</v>
      </c>
      <c r="F454" s="160" t="s">
        <v>4451</v>
      </c>
      <c r="H454" s="161">
        <v>14.4</v>
      </c>
      <c r="I454" s="162"/>
      <c r="L454" s="158"/>
      <c r="M454" s="163"/>
      <c r="T454" s="164"/>
      <c r="AT454" s="159" t="s">
        <v>160</v>
      </c>
      <c r="AU454" s="159" t="s">
        <v>89</v>
      </c>
      <c r="AV454" s="12" t="s">
        <v>89</v>
      </c>
      <c r="AW454" s="12" t="s">
        <v>31</v>
      </c>
      <c r="AX454" s="12" t="s">
        <v>76</v>
      </c>
      <c r="AY454" s="159" t="s">
        <v>156</v>
      </c>
    </row>
    <row r="455" spans="2:65" s="12" customFormat="1">
      <c r="B455" s="158"/>
      <c r="D455" s="152" t="s">
        <v>160</v>
      </c>
      <c r="E455" s="159" t="s">
        <v>1</v>
      </c>
      <c r="F455" s="160" t="s">
        <v>4452</v>
      </c>
      <c r="H455" s="161">
        <v>10.08</v>
      </c>
      <c r="I455" s="162"/>
      <c r="L455" s="158"/>
      <c r="M455" s="163"/>
      <c r="T455" s="164"/>
      <c r="AT455" s="159" t="s">
        <v>160</v>
      </c>
      <c r="AU455" s="159" t="s">
        <v>89</v>
      </c>
      <c r="AV455" s="12" t="s">
        <v>89</v>
      </c>
      <c r="AW455" s="12" t="s">
        <v>31</v>
      </c>
      <c r="AX455" s="12" t="s">
        <v>76</v>
      </c>
      <c r="AY455" s="159" t="s">
        <v>156</v>
      </c>
    </row>
    <row r="456" spans="2:65" s="12" customFormat="1">
      <c r="B456" s="158"/>
      <c r="D456" s="152" t="s">
        <v>160</v>
      </c>
      <c r="E456" s="159" t="s">
        <v>1</v>
      </c>
      <c r="F456" s="160" t="s">
        <v>4453</v>
      </c>
      <c r="H456" s="161">
        <v>4.32</v>
      </c>
      <c r="I456" s="162"/>
      <c r="L456" s="158"/>
      <c r="M456" s="163"/>
      <c r="T456" s="164"/>
      <c r="AT456" s="159" t="s">
        <v>160</v>
      </c>
      <c r="AU456" s="159" t="s">
        <v>89</v>
      </c>
      <c r="AV456" s="12" t="s">
        <v>89</v>
      </c>
      <c r="AW456" s="12" t="s">
        <v>31</v>
      </c>
      <c r="AX456" s="12" t="s">
        <v>76</v>
      </c>
      <c r="AY456" s="159" t="s">
        <v>156</v>
      </c>
    </row>
    <row r="457" spans="2:65" s="12" customFormat="1">
      <c r="B457" s="158"/>
      <c r="D457" s="152" t="s">
        <v>160</v>
      </c>
      <c r="E457" s="159" t="s">
        <v>1</v>
      </c>
      <c r="F457" s="160" t="s">
        <v>4454</v>
      </c>
      <c r="H457" s="161">
        <v>14.4</v>
      </c>
      <c r="I457" s="162"/>
      <c r="L457" s="158"/>
      <c r="M457" s="163"/>
      <c r="T457" s="164"/>
      <c r="AT457" s="159" t="s">
        <v>160</v>
      </c>
      <c r="AU457" s="159" t="s">
        <v>89</v>
      </c>
      <c r="AV457" s="12" t="s">
        <v>89</v>
      </c>
      <c r="AW457" s="12" t="s">
        <v>31</v>
      </c>
      <c r="AX457" s="12" t="s">
        <v>76</v>
      </c>
      <c r="AY457" s="159" t="s">
        <v>156</v>
      </c>
    </row>
    <row r="458" spans="2:65" s="12" customFormat="1">
      <c r="B458" s="158"/>
      <c r="D458" s="152" t="s">
        <v>160</v>
      </c>
      <c r="E458" s="159" t="s">
        <v>1</v>
      </c>
      <c r="F458" s="160" t="s">
        <v>4455</v>
      </c>
      <c r="H458" s="161">
        <v>5.4</v>
      </c>
      <c r="I458" s="162"/>
      <c r="L458" s="158"/>
      <c r="M458" s="163"/>
      <c r="T458" s="164"/>
      <c r="AT458" s="159" t="s">
        <v>160</v>
      </c>
      <c r="AU458" s="159" t="s">
        <v>89</v>
      </c>
      <c r="AV458" s="12" t="s">
        <v>89</v>
      </c>
      <c r="AW458" s="12" t="s">
        <v>31</v>
      </c>
      <c r="AX458" s="12" t="s">
        <v>76</v>
      </c>
      <c r="AY458" s="159" t="s">
        <v>156</v>
      </c>
    </row>
    <row r="459" spans="2:65" s="12" customFormat="1">
      <c r="B459" s="158"/>
      <c r="D459" s="152" t="s">
        <v>160</v>
      </c>
      <c r="E459" s="159" t="s">
        <v>1</v>
      </c>
      <c r="F459" s="160" t="s">
        <v>4456</v>
      </c>
      <c r="H459" s="161">
        <v>1.08</v>
      </c>
      <c r="I459" s="162"/>
      <c r="L459" s="158"/>
      <c r="M459" s="163"/>
      <c r="T459" s="164"/>
      <c r="AT459" s="159" t="s">
        <v>160</v>
      </c>
      <c r="AU459" s="159" t="s">
        <v>89</v>
      </c>
      <c r="AV459" s="12" t="s">
        <v>89</v>
      </c>
      <c r="AW459" s="12" t="s">
        <v>31</v>
      </c>
      <c r="AX459" s="12" t="s">
        <v>76</v>
      </c>
      <c r="AY459" s="159" t="s">
        <v>156</v>
      </c>
    </row>
    <row r="460" spans="2:65" s="12" customFormat="1">
      <c r="B460" s="158"/>
      <c r="D460" s="152" t="s">
        <v>160</v>
      </c>
      <c r="E460" s="159" t="s">
        <v>1</v>
      </c>
      <c r="F460" s="160" t="s">
        <v>4457</v>
      </c>
      <c r="H460" s="161">
        <v>19.89</v>
      </c>
      <c r="I460" s="162"/>
      <c r="L460" s="158"/>
      <c r="M460" s="163"/>
      <c r="T460" s="164"/>
      <c r="AT460" s="159" t="s">
        <v>160</v>
      </c>
      <c r="AU460" s="159" t="s">
        <v>89</v>
      </c>
      <c r="AV460" s="12" t="s">
        <v>89</v>
      </c>
      <c r="AW460" s="12" t="s">
        <v>31</v>
      </c>
      <c r="AX460" s="12" t="s">
        <v>76</v>
      </c>
      <c r="AY460" s="159" t="s">
        <v>156</v>
      </c>
    </row>
    <row r="461" spans="2:65" s="12" customFormat="1">
      <c r="B461" s="158"/>
      <c r="D461" s="152" t="s">
        <v>160</v>
      </c>
      <c r="E461" s="159" t="s">
        <v>1</v>
      </c>
      <c r="F461" s="160" t="s">
        <v>4458</v>
      </c>
      <c r="H461" s="161">
        <v>0.72</v>
      </c>
      <c r="I461" s="162"/>
      <c r="L461" s="158"/>
      <c r="M461" s="163"/>
      <c r="T461" s="164"/>
      <c r="AT461" s="159" t="s">
        <v>160</v>
      </c>
      <c r="AU461" s="159" t="s">
        <v>89</v>
      </c>
      <c r="AV461" s="12" t="s">
        <v>89</v>
      </c>
      <c r="AW461" s="12" t="s">
        <v>31</v>
      </c>
      <c r="AX461" s="12" t="s">
        <v>76</v>
      </c>
      <c r="AY461" s="159" t="s">
        <v>156</v>
      </c>
    </row>
    <row r="462" spans="2:65" s="12" customFormat="1">
      <c r="B462" s="158"/>
      <c r="D462" s="152" t="s">
        <v>160</v>
      </c>
      <c r="E462" s="159" t="s">
        <v>1</v>
      </c>
      <c r="F462" s="160" t="s">
        <v>4459</v>
      </c>
      <c r="H462" s="161">
        <v>1.62</v>
      </c>
      <c r="I462" s="162"/>
      <c r="L462" s="158"/>
      <c r="M462" s="163"/>
      <c r="T462" s="164"/>
      <c r="AT462" s="159" t="s">
        <v>160</v>
      </c>
      <c r="AU462" s="159" t="s">
        <v>89</v>
      </c>
      <c r="AV462" s="12" t="s">
        <v>89</v>
      </c>
      <c r="AW462" s="12" t="s">
        <v>31</v>
      </c>
      <c r="AX462" s="12" t="s">
        <v>76</v>
      </c>
      <c r="AY462" s="159" t="s">
        <v>156</v>
      </c>
    </row>
    <row r="463" spans="2:65" s="12" customFormat="1">
      <c r="B463" s="158"/>
      <c r="D463" s="152" t="s">
        <v>160</v>
      </c>
      <c r="E463" s="159" t="s">
        <v>1</v>
      </c>
      <c r="F463" s="160" t="s">
        <v>4460</v>
      </c>
      <c r="H463" s="161">
        <v>2.16</v>
      </c>
      <c r="I463" s="162"/>
      <c r="L463" s="158"/>
      <c r="M463" s="163"/>
      <c r="T463" s="164"/>
      <c r="AT463" s="159" t="s">
        <v>160</v>
      </c>
      <c r="AU463" s="159" t="s">
        <v>89</v>
      </c>
      <c r="AV463" s="12" t="s">
        <v>89</v>
      </c>
      <c r="AW463" s="12" t="s">
        <v>31</v>
      </c>
      <c r="AX463" s="12" t="s">
        <v>76</v>
      </c>
      <c r="AY463" s="159" t="s">
        <v>156</v>
      </c>
    </row>
    <row r="464" spans="2:65" s="12" customFormat="1">
      <c r="B464" s="158"/>
      <c r="D464" s="152" t="s">
        <v>160</v>
      </c>
      <c r="E464" s="159" t="s">
        <v>1</v>
      </c>
      <c r="F464" s="160" t="s">
        <v>4461</v>
      </c>
      <c r="H464" s="161">
        <v>0.81</v>
      </c>
      <c r="I464" s="162"/>
      <c r="L464" s="158"/>
      <c r="M464" s="163"/>
      <c r="T464" s="164"/>
      <c r="AT464" s="159" t="s">
        <v>160</v>
      </c>
      <c r="AU464" s="159" t="s">
        <v>89</v>
      </c>
      <c r="AV464" s="12" t="s">
        <v>89</v>
      </c>
      <c r="AW464" s="12" t="s">
        <v>31</v>
      </c>
      <c r="AX464" s="12" t="s">
        <v>76</v>
      </c>
      <c r="AY464" s="159" t="s">
        <v>156</v>
      </c>
    </row>
    <row r="465" spans="2:65" s="12" customFormat="1">
      <c r="B465" s="158"/>
      <c r="D465" s="152" t="s">
        <v>160</v>
      </c>
      <c r="E465" s="159" t="s">
        <v>1</v>
      </c>
      <c r="F465" s="160" t="s">
        <v>4462</v>
      </c>
      <c r="H465" s="161">
        <v>1.26</v>
      </c>
      <c r="I465" s="162"/>
      <c r="L465" s="158"/>
      <c r="M465" s="163"/>
      <c r="T465" s="164"/>
      <c r="AT465" s="159" t="s">
        <v>160</v>
      </c>
      <c r="AU465" s="159" t="s">
        <v>89</v>
      </c>
      <c r="AV465" s="12" t="s">
        <v>89</v>
      </c>
      <c r="AW465" s="12" t="s">
        <v>31</v>
      </c>
      <c r="AX465" s="12" t="s">
        <v>76</v>
      </c>
      <c r="AY465" s="159" t="s">
        <v>156</v>
      </c>
    </row>
    <row r="466" spans="2:65" s="12" customFormat="1">
      <c r="B466" s="158"/>
      <c r="D466" s="152" t="s">
        <v>160</v>
      </c>
      <c r="E466" s="159" t="s">
        <v>1</v>
      </c>
      <c r="F466" s="160" t="s">
        <v>4463</v>
      </c>
      <c r="H466" s="161">
        <v>0.72</v>
      </c>
      <c r="I466" s="162"/>
      <c r="L466" s="158"/>
      <c r="M466" s="163"/>
      <c r="T466" s="164"/>
      <c r="AT466" s="159" t="s">
        <v>160</v>
      </c>
      <c r="AU466" s="159" t="s">
        <v>89</v>
      </c>
      <c r="AV466" s="12" t="s">
        <v>89</v>
      </c>
      <c r="AW466" s="12" t="s">
        <v>31</v>
      </c>
      <c r="AX466" s="12" t="s">
        <v>76</v>
      </c>
      <c r="AY466" s="159" t="s">
        <v>156</v>
      </c>
    </row>
    <row r="467" spans="2:65" s="12" customFormat="1">
      <c r="B467" s="158"/>
      <c r="D467" s="152" t="s">
        <v>160</v>
      </c>
      <c r="E467" s="159" t="s">
        <v>1</v>
      </c>
      <c r="F467" s="160" t="s">
        <v>4464</v>
      </c>
      <c r="H467" s="161">
        <v>21.6</v>
      </c>
      <c r="I467" s="162"/>
      <c r="L467" s="158"/>
      <c r="M467" s="163"/>
      <c r="T467" s="164"/>
      <c r="AT467" s="159" t="s">
        <v>160</v>
      </c>
      <c r="AU467" s="159" t="s">
        <v>89</v>
      </c>
      <c r="AV467" s="12" t="s">
        <v>89</v>
      </c>
      <c r="AW467" s="12" t="s">
        <v>31</v>
      </c>
      <c r="AX467" s="12" t="s">
        <v>76</v>
      </c>
      <c r="AY467" s="159" t="s">
        <v>156</v>
      </c>
    </row>
    <row r="468" spans="2:65" s="12" customFormat="1">
      <c r="B468" s="158"/>
      <c r="D468" s="152" t="s">
        <v>160</v>
      </c>
      <c r="E468" s="159" t="s">
        <v>1</v>
      </c>
      <c r="F468" s="160" t="s">
        <v>4465</v>
      </c>
      <c r="H468" s="161">
        <v>0.99</v>
      </c>
      <c r="I468" s="162"/>
      <c r="L468" s="158"/>
      <c r="M468" s="163"/>
      <c r="T468" s="164"/>
      <c r="AT468" s="159" t="s">
        <v>160</v>
      </c>
      <c r="AU468" s="159" t="s">
        <v>89</v>
      </c>
      <c r="AV468" s="12" t="s">
        <v>89</v>
      </c>
      <c r="AW468" s="12" t="s">
        <v>31</v>
      </c>
      <c r="AX468" s="12" t="s">
        <v>76</v>
      </c>
      <c r="AY468" s="159" t="s">
        <v>156</v>
      </c>
    </row>
    <row r="469" spans="2:65" s="12" customFormat="1">
      <c r="B469" s="158"/>
      <c r="D469" s="152" t="s">
        <v>160</v>
      </c>
      <c r="E469" s="159" t="s">
        <v>1</v>
      </c>
      <c r="F469" s="160" t="s">
        <v>4466</v>
      </c>
      <c r="H469" s="161">
        <v>0.54</v>
      </c>
      <c r="I469" s="162"/>
      <c r="L469" s="158"/>
      <c r="M469" s="163"/>
      <c r="T469" s="164"/>
      <c r="AT469" s="159" t="s">
        <v>160</v>
      </c>
      <c r="AU469" s="159" t="s">
        <v>89</v>
      </c>
      <c r="AV469" s="12" t="s">
        <v>89</v>
      </c>
      <c r="AW469" s="12" t="s">
        <v>31</v>
      </c>
      <c r="AX469" s="12" t="s">
        <v>76</v>
      </c>
      <c r="AY469" s="159" t="s">
        <v>156</v>
      </c>
    </row>
    <row r="470" spans="2:65" s="12" customFormat="1">
      <c r="B470" s="158"/>
      <c r="D470" s="152" t="s">
        <v>160</v>
      </c>
      <c r="E470" s="159" t="s">
        <v>1</v>
      </c>
      <c r="F470" s="160" t="s">
        <v>4467</v>
      </c>
      <c r="H470" s="161">
        <v>1.08</v>
      </c>
      <c r="I470" s="162"/>
      <c r="L470" s="158"/>
      <c r="M470" s="163"/>
      <c r="T470" s="164"/>
      <c r="AT470" s="159" t="s">
        <v>160</v>
      </c>
      <c r="AU470" s="159" t="s">
        <v>89</v>
      </c>
      <c r="AV470" s="12" t="s">
        <v>89</v>
      </c>
      <c r="AW470" s="12" t="s">
        <v>31</v>
      </c>
      <c r="AX470" s="12" t="s">
        <v>76</v>
      </c>
      <c r="AY470" s="159" t="s">
        <v>156</v>
      </c>
    </row>
    <row r="471" spans="2:65" s="15" customFormat="1">
      <c r="B471" s="193"/>
      <c r="D471" s="152" t="s">
        <v>160</v>
      </c>
      <c r="E471" s="194" t="s">
        <v>1</v>
      </c>
      <c r="F471" s="195" t="s">
        <v>4468</v>
      </c>
      <c r="H471" s="196">
        <v>164.79</v>
      </c>
      <c r="I471" s="197"/>
      <c r="L471" s="193"/>
      <c r="M471" s="198"/>
      <c r="T471" s="199"/>
      <c r="AT471" s="194" t="s">
        <v>160</v>
      </c>
      <c r="AU471" s="194" t="s">
        <v>89</v>
      </c>
      <c r="AV471" s="15" t="s">
        <v>163</v>
      </c>
      <c r="AW471" s="15" t="s">
        <v>31</v>
      </c>
      <c r="AX471" s="15" t="s">
        <v>76</v>
      </c>
      <c r="AY471" s="194" t="s">
        <v>156</v>
      </c>
    </row>
    <row r="472" spans="2:65" s="13" customFormat="1">
      <c r="B472" s="165"/>
      <c r="D472" s="152" t="s">
        <v>160</v>
      </c>
      <c r="E472" s="166" t="s">
        <v>1</v>
      </c>
      <c r="F472" s="167" t="s">
        <v>161</v>
      </c>
      <c r="H472" s="168">
        <v>164.79</v>
      </c>
      <c r="I472" s="169"/>
      <c r="L472" s="165"/>
      <c r="M472" s="170"/>
      <c r="T472" s="171"/>
      <c r="AT472" s="166" t="s">
        <v>160</v>
      </c>
      <c r="AU472" s="166" t="s">
        <v>89</v>
      </c>
      <c r="AV472" s="13" t="s">
        <v>155</v>
      </c>
      <c r="AW472" s="13" t="s">
        <v>31</v>
      </c>
      <c r="AX472" s="13" t="s">
        <v>82</v>
      </c>
      <c r="AY472" s="166" t="s">
        <v>156</v>
      </c>
    </row>
    <row r="473" spans="2:65" s="1" customFormat="1" ht="33" customHeight="1">
      <c r="B473" s="136"/>
      <c r="C473" s="180" t="s">
        <v>1004</v>
      </c>
      <c r="D473" s="180" t="s">
        <v>263</v>
      </c>
      <c r="E473" s="181" t="s">
        <v>4469</v>
      </c>
      <c r="F473" s="182" t="s">
        <v>4470</v>
      </c>
      <c r="G473" s="183" t="s">
        <v>178</v>
      </c>
      <c r="H473" s="184">
        <v>165</v>
      </c>
      <c r="I473" s="185"/>
      <c r="J473" s="186">
        <v>0</v>
      </c>
      <c r="K473" s="187"/>
      <c r="L473" s="188"/>
      <c r="M473" s="189" t="s">
        <v>1</v>
      </c>
      <c r="N473" s="190" t="s">
        <v>42</v>
      </c>
      <c r="P473" s="147">
        <f>O473*H473</f>
        <v>0</v>
      </c>
      <c r="Q473" s="147">
        <v>1.4999999999999999E-4</v>
      </c>
      <c r="R473" s="147">
        <f>Q473*H473</f>
        <v>2.4749999999999998E-2</v>
      </c>
      <c r="S473" s="147">
        <v>0</v>
      </c>
      <c r="T473" s="148">
        <f>S473*H473</f>
        <v>0</v>
      </c>
      <c r="AR473" s="149" t="s">
        <v>664</v>
      </c>
      <c r="AT473" s="149" t="s">
        <v>263</v>
      </c>
      <c r="AU473" s="149" t="s">
        <v>89</v>
      </c>
      <c r="AY473" s="17" t="s">
        <v>156</v>
      </c>
      <c r="BE473" s="150">
        <f>IF(N473="základná",J473,0)</f>
        <v>0</v>
      </c>
      <c r="BF473" s="150">
        <f>IF(N473="znížená",J473,0)</f>
        <v>0</v>
      </c>
      <c r="BG473" s="150">
        <f>IF(N473="zákl. prenesená",J473,0)</f>
        <v>0</v>
      </c>
      <c r="BH473" s="150">
        <f>IF(N473="zníž. prenesená",J473,0)</f>
        <v>0</v>
      </c>
      <c r="BI473" s="150">
        <f>IF(N473="nulová",J473,0)</f>
        <v>0</v>
      </c>
      <c r="BJ473" s="17" t="s">
        <v>89</v>
      </c>
      <c r="BK473" s="150">
        <f>ROUND(I473*H473,2)</f>
        <v>0</v>
      </c>
      <c r="BL473" s="17" t="s">
        <v>403</v>
      </c>
      <c r="BM473" s="149" t="s">
        <v>4471</v>
      </c>
    </row>
    <row r="474" spans="2:65" s="11" customFormat="1">
      <c r="B474" s="151"/>
      <c r="D474" s="152" t="s">
        <v>160</v>
      </c>
      <c r="E474" s="153" t="s">
        <v>1</v>
      </c>
      <c r="F474" s="154" t="s">
        <v>4448</v>
      </c>
      <c r="H474" s="153" t="s">
        <v>1</v>
      </c>
      <c r="I474" s="155"/>
      <c r="L474" s="151"/>
      <c r="M474" s="156"/>
      <c r="T474" s="157"/>
      <c r="AT474" s="153" t="s">
        <v>160</v>
      </c>
      <c r="AU474" s="153" t="s">
        <v>89</v>
      </c>
      <c r="AV474" s="11" t="s">
        <v>82</v>
      </c>
      <c r="AW474" s="11" t="s">
        <v>31</v>
      </c>
      <c r="AX474" s="11" t="s">
        <v>76</v>
      </c>
      <c r="AY474" s="153" t="s">
        <v>156</v>
      </c>
    </row>
    <row r="475" spans="2:65" s="12" customFormat="1">
      <c r="B475" s="158"/>
      <c r="D475" s="152" t="s">
        <v>160</v>
      </c>
      <c r="E475" s="159" t="s">
        <v>1</v>
      </c>
      <c r="F475" s="160" t="s">
        <v>4449</v>
      </c>
      <c r="H475" s="161">
        <v>9</v>
      </c>
      <c r="I475" s="162"/>
      <c r="L475" s="158"/>
      <c r="M475" s="163"/>
      <c r="T475" s="164"/>
      <c r="AT475" s="159" t="s">
        <v>160</v>
      </c>
      <c r="AU475" s="159" t="s">
        <v>89</v>
      </c>
      <c r="AV475" s="12" t="s">
        <v>89</v>
      </c>
      <c r="AW475" s="12" t="s">
        <v>31</v>
      </c>
      <c r="AX475" s="12" t="s">
        <v>76</v>
      </c>
      <c r="AY475" s="159" t="s">
        <v>156</v>
      </c>
    </row>
    <row r="476" spans="2:65" s="12" customFormat="1" ht="22.5">
      <c r="B476" s="158"/>
      <c r="D476" s="152" t="s">
        <v>160</v>
      </c>
      <c r="E476" s="159" t="s">
        <v>1</v>
      </c>
      <c r="F476" s="160" t="s">
        <v>4450</v>
      </c>
      <c r="H476" s="161">
        <v>54.72</v>
      </c>
      <c r="I476" s="162"/>
      <c r="L476" s="158"/>
      <c r="M476" s="163"/>
      <c r="T476" s="164"/>
      <c r="AT476" s="159" t="s">
        <v>160</v>
      </c>
      <c r="AU476" s="159" t="s">
        <v>89</v>
      </c>
      <c r="AV476" s="12" t="s">
        <v>89</v>
      </c>
      <c r="AW476" s="12" t="s">
        <v>31</v>
      </c>
      <c r="AX476" s="12" t="s">
        <v>76</v>
      </c>
      <c r="AY476" s="159" t="s">
        <v>156</v>
      </c>
    </row>
    <row r="477" spans="2:65" s="12" customFormat="1" ht="22.5">
      <c r="B477" s="158"/>
      <c r="D477" s="152" t="s">
        <v>160</v>
      </c>
      <c r="E477" s="159" t="s">
        <v>1</v>
      </c>
      <c r="F477" s="160" t="s">
        <v>4451</v>
      </c>
      <c r="H477" s="161">
        <v>14.4</v>
      </c>
      <c r="I477" s="162"/>
      <c r="L477" s="158"/>
      <c r="M477" s="163"/>
      <c r="T477" s="164"/>
      <c r="AT477" s="159" t="s">
        <v>160</v>
      </c>
      <c r="AU477" s="159" t="s">
        <v>89</v>
      </c>
      <c r="AV477" s="12" t="s">
        <v>89</v>
      </c>
      <c r="AW477" s="12" t="s">
        <v>31</v>
      </c>
      <c r="AX477" s="12" t="s">
        <v>76</v>
      </c>
      <c r="AY477" s="159" t="s">
        <v>156</v>
      </c>
    </row>
    <row r="478" spans="2:65" s="12" customFormat="1">
      <c r="B478" s="158"/>
      <c r="D478" s="152" t="s">
        <v>160</v>
      </c>
      <c r="E478" s="159" t="s">
        <v>1</v>
      </c>
      <c r="F478" s="160" t="s">
        <v>4452</v>
      </c>
      <c r="H478" s="161">
        <v>10.08</v>
      </c>
      <c r="I478" s="162"/>
      <c r="L478" s="158"/>
      <c r="M478" s="163"/>
      <c r="T478" s="164"/>
      <c r="AT478" s="159" t="s">
        <v>160</v>
      </c>
      <c r="AU478" s="159" t="s">
        <v>89</v>
      </c>
      <c r="AV478" s="12" t="s">
        <v>89</v>
      </c>
      <c r="AW478" s="12" t="s">
        <v>31</v>
      </c>
      <c r="AX478" s="12" t="s">
        <v>76</v>
      </c>
      <c r="AY478" s="159" t="s">
        <v>156</v>
      </c>
    </row>
    <row r="479" spans="2:65" s="12" customFormat="1">
      <c r="B479" s="158"/>
      <c r="D479" s="152" t="s">
        <v>160</v>
      </c>
      <c r="E479" s="159" t="s">
        <v>1</v>
      </c>
      <c r="F479" s="160" t="s">
        <v>4453</v>
      </c>
      <c r="H479" s="161">
        <v>4.32</v>
      </c>
      <c r="I479" s="162"/>
      <c r="L479" s="158"/>
      <c r="M479" s="163"/>
      <c r="T479" s="164"/>
      <c r="AT479" s="159" t="s">
        <v>160</v>
      </c>
      <c r="AU479" s="159" t="s">
        <v>89</v>
      </c>
      <c r="AV479" s="12" t="s">
        <v>89</v>
      </c>
      <c r="AW479" s="12" t="s">
        <v>31</v>
      </c>
      <c r="AX479" s="12" t="s">
        <v>76</v>
      </c>
      <c r="AY479" s="159" t="s">
        <v>156</v>
      </c>
    </row>
    <row r="480" spans="2:65" s="12" customFormat="1">
      <c r="B480" s="158"/>
      <c r="D480" s="152" t="s">
        <v>160</v>
      </c>
      <c r="E480" s="159" t="s">
        <v>1</v>
      </c>
      <c r="F480" s="160" t="s">
        <v>4454</v>
      </c>
      <c r="H480" s="161">
        <v>14.4</v>
      </c>
      <c r="I480" s="162"/>
      <c r="L480" s="158"/>
      <c r="M480" s="163"/>
      <c r="T480" s="164"/>
      <c r="AT480" s="159" t="s">
        <v>160</v>
      </c>
      <c r="AU480" s="159" t="s">
        <v>89</v>
      </c>
      <c r="AV480" s="12" t="s">
        <v>89</v>
      </c>
      <c r="AW480" s="12" t="s">
        <v>31</v>
      </c>
      <c r="AX480" s="12" t="s">
        <v>76</v>
      </c>
      <c r="AY480" s="159" t="s">
        <v>156</v>
      </c>
    </row>
    <row r="481" spans="2:51" s="12" customFormat="1">
      <c r="B481" s="158"/>
      <c r="D481" s="152" t="s">
        <v>160</v>
      </c>
      <c r="E481" s="159" t="s">
        <v>1</v>
      </c>
      <c r="F481" s="160" t="s">
        <v>4455</v>
      </c>
      <c r="H481" s="161">
        <v>5.4</v>
      </c>
      <c r="I481" s="162"/>
      <c r="L481" s="158"/>
      <c r="M481" s="163"/>
      <c r="T481" s="164"/>
      <c r="AT481" s="159" t="s">
        <v>160</v>
      </c>
      <c r="AU481" s="159" t="s">
        <v>89</v>
      </c>
      <c r="AV481" s="12" t="s">
        <v>89</v>
      </c>
      <c r="AW481" s="12" t="s">
        <v>31</v>
      </c>
      <c r="AX481" s="12" t="s">
        <v>76</v>
      </c>
      <c r="AY481" s="159" t="s">
        <v>156</v>
      </c>
    </row>
    <row r="482" spans="2:51" s="12" customFormat="1">
      <c r="B482" s="158"/>
      <c r="D482" s="152" t="s">
        <v>160</v>
      </c>
      <c r="E482" s="159" t="s">
        <v>1</v>
      </c>
      <c r="F482" s="160" t="s">
        <v>4456</v>
      </c>
      <c r="H482" s="161">
        <v>1.08</v>
      </c>
      <c r="I482" s="162"/>
      <c r="L482" s="158"/>
      <c r="M482" s="163"/>
      <c r="T482" s="164"/>
      <c r="AT482" s="159" t="s">
        <v>160</v>
      </c>
      <c r="AU482" s="159" t="s">
        <v>89</v>
      </c>
      <c r="AV482" s="12" t="s">
        <v>89</v>
      </c>
      <c r="AW482" s="12" t="s">
        <v>31</v>
      </c>
      <c r="AX482" s="12" t="s">
        <v>76</v>
      </c>
      <c r="AY482" s="159" t="s">
        <v>156</v>
      </c>
    </row>
    <row r="483" spans="2:51" s="12" customFormat="1">
      <c r="B483" s="158"/>
      <c r="D483" s="152" t="s">
        <v>160</v>
      </c>
      <c r="E483" s="159" t="s">
        <v>1</v>
      </c>
      <c r="F483" s="160" t="s">
        <v>4457</v>
      </c>
      <c r="H483" s="161">
        <v>19.89</v>
      </c>
      <c r="I483" s="162"/>
      <c r="L483" s="158"/>
      <c r="M483" s="163"/>
      <c r="T483" s="164"/>
      <c r="AT483" s="159" t="s">
        <v>160</v>
      </c>
      <c r="AU483" s="159" t="s">
        <v>89</v>
      </c>
      <c r="AV483" s="12" t="s">
        <v>89</v>
      </c>
      <c r="AW483" s="12" t="s">
        <v>31</v>
      </c>
      <c r="AX483" s="12" t="s">
        <v>76</v>
      </c>
      <c r="AY483" s="159" t="s">
        <v>156</v>
      </c>
    </row>
    <row r="484" spans="2:51" s="12" customFormat="1">
      <c r="B484" s="158"/>
      <c r="D484" s="152" t="s">
        <v>160</v>
      </c>
      <c r="E484" s="159" t="s">
        <v>1</v>
      </c>
      <c r="F484" s="160" t="s">
        <v>4458</v>
      </c>
      <c r="H484" s="161">
        <v>0.72</v>
      </c>
      <c r="I484" s="162"/>
      <c r="L484" s="158"/>
      <c r="M484" s="163"/>
      <c r="T484" s="164"/>
      <c r="AT484" s="159" t="s">
        <v>160</v>
      </c>
      <c r="AU484" s="159" t="s">
        <v>89</v>
      </c>
      <c r="AV484" s="12" t="s">
        <v>89</v>
      </c>
      <c r="AW484" s="12" t="s">
        <v>31</v>
      </c>
      <c r="AX484" s="12" t="s">
        <v>76</v>
      </c>
      <c r="AY484" s="159" t="s">
        <v>156</v>
      </c>
    </row>
    <row r="485" spans="2:51" s="12" customFormat="1">
      <c r="B485" s="158"/>
      <c r="D485" s="152" t="s">
        <v>160</v>
      </c>
      <c r="E485" s="159" t="s">
        <v>1</v>
      </c>
      <c r="F485" s="160" t="s">
        <v>4459</v>
      </c>
      <c r="H485" s="161">
        <v>1.62</v>
      </c>
      <c r="I485" s="162"/>
      <c r="L485" s="158"/>
      <c r="M485" s="163"/>
      <c r="T485" s="164"/>
      <c r="AT485" s="159" t="s">
        <v>160</v>
      </c>
      <c r="AU485" s="159" t="s">
        <v>89</v>
      </c>
      <c r="AV485" s="12" t="s">
        <v>89</v>
      </c>
      <c r="AW485" s="12" t="s">
        <v>31</v>
      </c>
      <c r="AX485" s="12" t="s">
        <v>76</v>
      </c>
      <c r="AY485" s="159" t="s">
        <v>156</v>
      </c>
    </row>
    <row r="486" spans="2:51" s="12" customFormat="1">
      <c r="B486" s="158"/>
      <c r="D486" s="152" t="s">
        <v>160</v>
      </c>
      <c r="E486" s="159" t="s">
        <v>1</v>
      </c>
      <c r="F486" s="160" t="s">
        <v>4460</v>
      </c>
      <c r="H486" s="161">
        <v>2.16</v>
      </c>
      <c r="I486" s="162"/>
      <c r="L486" s="158"/>
      <c r="M486" s="163"/>
      <c r="T486" s="164"/>
      <c r="AT486" s="159" t="s">
        <v>160</v>
      </c>
      <c r="AU486" s="159" t="s">
        <v>89</v>
      </c>
      <c r="AV486" s="12" t="s">
        <v>89</v>
      </c>
      <c r="AW486" s="12" t="s">
        <v>31</v>
      </c>
      <c r="AX486" s="12" t="s">
        <v>76</v>
      </c>
      <c r="AY486" s="159" t="s">
        <v>156</v>
      </c>
    </row>
    <row r="487" spans="2:51" s="12" customFormat="1">
      <c r="B487" s="158"/>
      <c r="D487" s="152" t="s">
        <v>160</v>
      </c>
      <c r="E487" s="159" t="s">
        <v>1</v>
      </c>
      <c r="F487" s="160" t="s">
        <v>4461</v>
      </c>
      <c r="H487" s="161">
        <v>0.81</v>
      </c>
      <c r="I487" s="162"/>
      <c r="L487" s="158"/>
      <c r="M487" s="163"/>
      <c r="T487" s="164"/>
      <c r="AT487" s="159" t="s">
        <v>160</v>
      </c>
      <c r="AU487" s="159" t="s">
        <v>89</v>
      </c>
      <c r="AV487" s="12" t="s">
        <v>89</v>
      </c>
      <c r="AW487" s="12" t="s">
        <v>31</v>
      </c>
      <c r="AX487" s="12" t="s">
        <v>76</v>
      </c>
      <c r="AY487" s="159" t="s">
        <v>156</v>
      </c>
    </row>
    <row r="488" spans="2:51" s="12" customFormat="1">
      <c r="B488" s="158"/>
      <c r="D488" s="152" t="s">
        <v>160</v>
      </c>
      <c r="E488" s="159" t="s">
        <v>1</v>
      </c>
      <c r="F488" s="160" t="s">
        <v>4462</v>
      </c>
      <c r="H488" s="161">
        <v>1.26</v>
      </c>
      <c r="I488" s="162"/>
      <c r="L488" s="158"/>
      <c r="M488" s="163"/>
      <c r="T488" s="164"/>
      <c r="AT488" s="159" t="s">
        <v>160</v>
      </c>
      <c r="AU488" s="159" t="s">
        <v>89</v>
      </c>
      <c r="AV488" s="12" t="s">
        <v>89</v>
      </c>
      <c r="AW488" s="12" t="s">
        <v>31</v>
      </c>
      <c r="AX488" s="12" t="s">
        <v>76</v>
      </c>
      <c r="AY488" s="159" t="s">
        <v>156</v>
      </c>
    </row>
    <row r="489" spans="2:51" s="12" customFormat="1">
      <c r="B489" s="158"/>
      <c r="D489" s="152" t="s">
        <v>160</v>
      </c>
      <c r="E489" s="159" t="s">
        <v>1</v>
      </c>
      <c r="F489" s="160" t="s">
        <v>4463</v>
      </c>
      <c r="H489" s="161">
        <v>0.72</v>
      </c>
      <c r="I489" s="162"/>
      <c r="L489" s="158"/>
      <c r="M489" s="163"/>
      <c r="T489" s="164"/>
      <c r="AT489" s="159" t="s">
        <v>160</v>
      </c>
      <c r="AU489" s="159" t="s">
        <v>89</v>
      </c>
      <c r="AV489" s="12" t="s">
        <v>89</v>
      </c>
      <c r="AW489" s="12" t="s">
        <v>31</v>
      </c>
      <c r="AX489" s="12" t="s">
        <v>76</v>
      </c>
      <c r="AY489" s="159" t="s">
        <v>156</v>
      </c>
    </row>
    <row r="490" spans="2:51" s="12" customFormat="1">
      <c r="B490" s="158"/>
      <c r="D490" s="152" t="s">
        <v>160</v>
      </c>
      <c r="E490" s="159" t="s">
        <v>1</v>
      </c>
      <c r="F490" s="160" t="s">
        <v>4464</v>
      </c>
      <c r="H490" s="161">
        <v>21.6</v>
      </c>
      <c r="I490" s="162"/>
      <c r="L490" s="158"/>
      <c r="M490" s="163"/>
      <c r="T490" s="164"/>
      <c r="AT490" s="159" t="s">
        <v>160</v>
      </c>
      <c r="AU490" s="159" t="s">
        <v>89</v>
      </c>
      <c r="AV490" s="12" t="s">
        <v>89</v>
      </c>
      <c r="AW490" s="12" t="s">
        <v>31</v>
      </c>
      <c r="AX490" s="12" t="s">
        <v>76</v>
      </c>
      <c r="AY490" s="159" t="s">
        <v>156</v>
      </c>
    </row>
    <row r="491" spans="2:51" s="12" customFormat="1">
      <c r="B491" s="158"/>
      <c r="D491" s="152" t="s">
        <v>160</v>
      </c>
      <c r="E491" s="159" t="s">
        <v>1</v>
      </c>
      <c r="F491" s="160" t="s">
        <v>4465</v>
      </c>
      <c r="H491" s="161">
        <v>0.99</v>
      </c>
      <c r="I491" s="162"/>
      <c r="L491" s="158"/>
      <c r="M491" s="163"/>
      <c r="T491" s="164"/>
      <c r="AT491" s="159" t="s">
        <v>160</v>
      </c>
      <c r="AU491" s="159" t="s">
        <v>89</v>
      </c>
      <c r="AV491" s="12" t="s">
        <v>89</v>
      </c>
      <c r="AW491" s="12" t="s">
        <v>31</v>
      </c>
      <c r="AX491" s="12" t="s">
        <v>76</v>
      </c>
      <c r="AY491" s="159" t="s">
        <v>156</v>
      </c>
    </row>
    <row r="492" spans="2:51" s="12" customFormat="1">
      <c r="B492" s="158"/>
      <c r="D492" s="152" t="s">
        <v>160</v>
      </c>
      <c r="E492" s="159" t="s">
        <v>1</v>
      </c>
      <c r="F492" s="160" t="s">
        <v>4466</v>
      </c>
      <c r="H492" s="161">
        <v>0.54</v>
      </c>
      <c r="I492" s="162"/>
      <c r="L492" s="158"/>
      <c r="M492" s="163"/>
      <c r="T492" s="164"/>
      <c r="AT492" s="159" t="s">
        <v>160</v>
      </c>
      <c r="AU492" s="159" t="s">
        <v>89</v>
      </c>
      <c r="AV492" s="12" t="s">
        <v>89</v>
      </c>
      <c r="AW492" s="12" t="s">
        <v>31</v>
      </c>
      <c r="AX492" s="12" t="s">
        <v>76</v>
      </c>
      <c r="AY492" s="159" t="s">
        <v>156</v>
      </c>
    </row>
    <row r="493" spans="2:51" s="12" customFormat="1">
      <c r="B493" s="158"/>
      <c r="D493" s="152" t="s">
        <v>160</v>
      </c>
      <c r="E493" s="159" t="s">
        <v>1</v>
      </c>
      <c r="F493" s="160" t="s">
        <v>4467</v>
      </c>
      <c r="H493" s="161">
        <v>1.08</v>
      </c>
      <c r="I493" s="162"/>
      <c r="L493" s="158"/>
      <c r="M493" s="163"/>
      <c r="T493" s="164"/>
      <c r="AT493" s="159" t="s">
        <v>160</v>
      </c>
      <c r="AU493" s="159" t="s">
        <v>89</v>
      </c>
      <c r="AV493" s="12" t="s">
        <v>89</v>
      </c>
      <c r="AW493" s="12" t="s">
        <v>31</v>
      </c>
      <c r="AX493" s="12" t="s">
        <v>76</v>
      </c>
      <c r="AY493" s="159" t="s">
        <v>156</v>
      </c>
    </row>
    <row r="494" spans="2:51" s="15" customFormat="1">
      <c r="B494" s="193"/>
      <c r="D494" s="152" t="s">
        <v>160</v>
      </c>
      <c r="E494" s="194" t="s">
        <v>1</v>
      </c>
      <c r="F494" s="195" t="s">
        <v>4468</v>
      </c>
      <c r="H494" s="196">
        <v>164.79000000000002</v>
      </c>
      <c r="I494" s="197"/>
      <c r="L494" s="193"/>
      <c r="M494" s="198"/>
      <c r="T494" s="199"/>
      <c r="AT494" s="194" t="s">
        <v>160</v>
      </c>
      <c r="AU494" s="194" t="s">
        <v>89</v>
      </c>
      <c r="AV494" s="15" t="s">
        <v>163</v>
      </c>
      <c r="AW494" s="15" t="s">
        <v>31</v>
      </c>
      <c r="AX494" s="15" t="s">
        <v>76</v>
      </c>
      <c r="AY494" s="194" t="s">
        <v>156</v>
      </c>
    </row>
    <row r="495" spans="2:51" s="12" customFormat="1">
      <c r="B495" s="158"/>
      <c r="D495" s="152" t="s">
        <v>160</v>
      </c>
      <c r="E495" s="159" t="s">
        <v>1</v>
      </c>
      <c r="F495" s="160" t="s">
        <v>4472</v>
      </c>
      <c r="H495" s="161">
        <v>0.21</v>
      </c>
      <c r="I495" s="162"/>
      <c r="L495" s="158"/>
      <c r="M495" s="163"/>
      <c r="T495" s="164"/>
      <c r="AT495" s="159" t="s">
        <v>160</v>
      </c>
      <c r="AU495" s="159" t="s">
        <v>89</v>
      </c>
      <c r="AV495" s="12" t="s">
        <v>89</v>
      </c>
      <c r="AW495" s="12" t="s">
        <v>31</v>
      </c>
      <c r="AX495" s="12" t="s">
        <v>76</v>
      </c>
      <c r="AY495" s="159" t="s">
        <v>156</v>
      </c>
    </row>
    <row r="496" spans="2:51" s="13" customFormat="1">
      <c r="B496" s="165"/>
      <c r="D496" s="152" t="s">
        <v>160</v>
      </c>
      <c r="E496" s="166" t="s">
        <v>1</v>
      </c>
      <c r="F496" s="167" t="s">
        <v>161</v>
      </c>
      <c r="H496" s="168">
        <v>165.00000000000003</v>
      </c>
      <c r="I496" s="169"/>
      <c r="L496" s="165"/>
      <c r="M496" s="170"/>
      <c r="T496" s="171"/>
      <c r="AT496" s="166" t="s">
        <v>160</v>
      </c>
      <c r="AU496" s="166" t="s">
        <v>89</v>
      </c>
      <c r="AV496" s="13" t="s">
        <v>155</v>
      </c>
      <c r="AW496" s="13" t="s">
        <v>31</v>
      </c>
      <c r="AX496" s="13" t="s">
        <v>82</v>
      </c>
      <c r="AY496" s="166" t="s">
        <v>156</v>
      </c>
    </row>
    <row r="497" spans="2:65" s="1" customFormat="1" ht="37.9" customHeight="1">
      <c r="B497" s="136"/>
      <c r="C497" s="137" t="s">
        <v>1011</v>
      </c>
      <c r="D497" s="137" t="s">
        <v>157</v>
      </c>
      <c r="E497" s="138" t="s">
        <v>4473</v>
      </c>
      <c r="F497" s="139" t="s">
        <v>4474</v>
      </c>
      <c r="G497" s="140" t="s">
        <v>178</v>
      </c>
      <c r="H497" s="141">
        <v>289.26</v>
      </c>
      <c r="I497" s="142"/>
      <c r="J497" s="143">
        <v>0</v>
      </c>
      <c r="K497" s="144"/>
      <c r="L497" s="32"/>
      <c r="M497" s="145" t="s">
        <v>1</v>
      </c>
      <c r="N497" s="146" t="s">
        <v>42</v>
      </c>
      <c r="P497" s="147">
        <f>O497*H497</f>
        <v>0</v>
      </c>
      <c r="Q497" s="147">
        <v>1E-4</v>
      </c>
      <c r="R497" s="147">
        <f>Q497*H497</f>
        <v>2.8926E-2</v>
      </c>
      <c r="S497" s="147">
        <v>0</v>
      </c>
      <c r="T497" s="148">
        <f>S497*H497</f>
        <v>0</v>
      </c>
      <c r="AR497" s="149" t="s">
        <v>403</v>
      </c>
      <c r="AT497" s="149" t="s">
        <v>157</v>
      </c>
      <c r="AU497" s="149" t="s">
        <v>89</v>
      </c>
      <c r="AY497" s="17" t="s">
        <v>156</v>
      </c>
      <c r="BE497" s="150">
        <f>IF(N497="základná",J497,0)</f>
        <v>0</v>
      </c>
      <c r="BF497" s="150">
        <f>IF(N497="znížená",J497,0)</f>
        <v>0</v>
      </c>
      <c r="BG497" s="150">
        <f>IF(N497="zákl. prenesená",J497,0)</f>
        <v>0</v>
      </c>
      <c r="BH497" s="150">
        <f>IF(N497="zníž. prenesená",J497,0)</f>
        <v>0</v>
      </c>
      <c r="BI497" s="150">
        <f>IF(N497="nulová",J497,0)</f>
        <v>0</v>
      </c>
      <c r="BJ497" s="17" t="s">
        <v>89</v>
      </c>
      <c r="BK497" s="150">
        <f>ROUND(I497*H497,2)</f>
        <v>0</v>
      </c>
      <c r="BL497" s="17" t="s">
        <v>403</v>
      </c>
      <c r="BM497" s="149" t="s">
        <v>4475</v>
      </c>
    </row>
    <row r="498" spans="2:65" s="11" customFormat="1">
      <c r="B498" s="151"/>
      <c r="D498" s="152" t="s">
        <v>160</v>
      </c>
      <c r="E498" s="153" t="s">
        <v>1</v>
      </c>
      <c r="F498" s="154" t="s">
        <v>4476</v>
      </c>
      <c r="H498" s="153" t="s">
        <v>1</v>
      </c>
      <c r="I498" s="155"/>
      <c r="L498" s="151"/>
      <c r="M498" s="156"/>
      <c r="T498" s="157"/>
      <c r="AT498" s="153" t="s">
        <v>160</v>
      </c>
      <c r="AU498" s="153" t="s">
        <v>89</v>
      </c>
      <c r="AV498" s="11" t="s">
        <v>82</v>
      </c>
      <c r="AW498" s="11" t="s">
        <v>31</v>
      </c>
      <c r="AX498" s="11" t="s">
        <v>76</v>
      </c>
      <c r="AY498" s="153" t="s">
        <v>156</v>
      </c>
    </row>
    <row r="499" spans="2:65" s="12" customFormat="1">
      <c r="B499" s="158"/>
      <c r="D499" s="152" t="s">
        <v>160</v>
      </c>
      <c r="E499" s="159" t="s">
        <v>1</v>
      </c>
      <c r="F499" s="160" t="s">
        <v>4477</v>
      </c>
      <c r="H499" s="161">
        <v>218.88</v>
      </c>
      <c r="I499" s="162"/>
      <c r="L499" s="158"/>
      <c r="M499" s="163"/>
      <c r="T499" s="164"/>
      <c r="AT499" s="159" t="s">
        <v>160</v>
      </c>
      <c r="AU499" s="159" t="s">
        <v>89</v>
      </c>
      <c r="AV499" s="12" t="s">
        <v>89</v>
      </c>
      <c r="AW499" s="12" t="s">
        <v>31</v>
      </c>
      <c r="AX499" s="12" t="s">
        <v>76</v>
      </c>
      <c r="AY499" s="159" t="s">
        <v>156</v>
      </c>
    </row>
    <row r="500" spans="2:65" s="12" customFormat="1">
      <c r="B500" s="158"/>
      <c r="D500" s="152" t="s">
        <v>160</v>
      </c>
      <c r="E500" s="159" t="s">
        <v>1</v>
      </c>
      <c r="F500" s="160" t="s">
        <v>4478</v>
      </c>
      <c r="H500" s="161">
        <v>43.2</v>
      </c>
      <c r="I500" s="162"/>
      <c r="L500" s="158"/>
      <c r="M500" s="163"/>
      <c r="T500" s="164"/>
      <c r="AT500" s="159" t="s">
        <v>160</v>
      </c>
      <c r="AU500" s="159" t="s">
        <v>89</v>
      </c>
      <c r="AV500" s="12" t="s">
        <v>89</v>
      </c>
      <c r="AW500" s="12" t="s">
        <v>31</v>
      </c>
      <c r="AX500" s="12" t="s">
        <v>76</v>
      </c>
      <c r="AY500" s="159" t="s">
        <v>156</v>
      </c>
    </row>
    <row r="501" spans="2:65" s="12" customFormat="1">
      <c r="B501" s="158"/>
      <c r="D501" s="152" t="s">
        <v>160</v>
      </c>
      <c r="E501" s="159" t="s">
        <v>1</v>
      </c>
      <c r="F501" s="160" t="s">
        <v>4479</v>
      </c>
      <c r="H501" s="161">
        <v>1.44</v>
      </c>
      <c r="I501" s="162"/>
      <c r="L501" s="158"/>
      <c r="M501" s="163"/>
      <c r="T501" s="164"/>
      <c r="AT501" s="159" t="s">
        <v>160</v>
      </c>
      <c r="AU501" s="159" t="s">
        <v>89</v>
      </c>
      <c r="AV501" s="12" t="s">
        <v>89</v>
      </c>
      <c r="AW501" s="12" t="s">
        <v>31</v>
      </c>
      <c r="AX501" s="12" t="s">
        <v>76</v>
      </c>
      <c r="AY501" s="159" t="s">
        <v>156</v>
      </c>
    </row>
    <row r="502" spans="2:65" s="12" customFormat="1">
      <c r="B502" s="158"/>
      <c r="D502" s="152" t="s">
        <v>160</v>
      </c>
      <c r="E502" s="159" t="s">
        <v>1</v>
      </c>
      <c r="F502" s="160" t="s">
        <v>4480</v>
      </c>
      <c r="H502" s="161">
        <v>18.899999999999999</v>
      </c>
      <c r="I502" s="162"/>
      <c r="L502" s="158"/>
      <c r="M502" s="163"/>
      <c r="T502" s="164"/>
      <c r="AT502" s="159" t="s">
        <v>160</v>
      </c>
      <c r="AU502" s="159" t="s">
        <v>89</v>
      </c>
      <c r="AV502" s="12" t="s">
        <v>89</v>
      </c>
      <c r="AW502" s="12" t="s">
        <v>31</v>
      </c>
      <c r="AX502" s="12" t="s">
        <v>76</v>
      </c>
      <c r="AY502" s="159" t="s">
        <v>156</v>
      </c>
    </row>
    <row r="503" spans="2:65" s="12" customFormat="1">
      <c r="B503" s="158"/>
      <c r="D503" s="152" t="s">
        <v>160</v>
      </c>
      <c r="E503" s="159" t="s">
        <v>1</v>
      </c>
      <c r="F503" s="160" t="s">
        <v>4481</v>
      </c>
      <c r="H503" s="161">
        <v>4.32</v>
      </c>
      <c r="I503" s="162"/>
      <c r="L503" s="158"/>
      <c r="M503" s="163"/>
      <c r="T503" s="164"/>
      <c r="AT503" s="159" t="s">
        <v>160</v>
      </c>
      <c r="AU503" s="159" t="s">
        <v>89</v>
      </c>
      <c r="AV503" s="12" t="s">
        <v>89</v>
      </c>
      <c r="AW503" s="12" t="s">
        <v>31</v>
      </c>
      <c r="AX503" s="12" t="s">
        <v>76</v>
      </c>
      <c r="AY503" s="159" t="s">
        <v>156</v>
      </c>
    </row>
    <row r="504" spans="2:65" s="12" customFormat="1">
      <c r="B504" s="158"/>
      <c r="D504" s="152" t="s">
        <v>160</v>
      </c>
      <c r="E504" s="159" t="s">
        <v>1</v>
      </c>
      <c r="F504" s="160" t="s">
        <v>4482</v>
      </c>
      <c r="H504" s="161">
        <v>2.52</v>
      </c>
      <c r="I504" s="162"/>
      <c r="L504" s="158"/>
      <c r="M504" s="163"/>
      <c r="T504" s="164"/>
      <c r="AT504" s="159" t="s">
        <v>160</v>
      </c>
      <c r="AU504" s="159" t="s">
        <v>89</v>
      </c>
      <c r="AV504" s="12" t="s">
        <v>89</v>
      </c>
      <c r="AW504" s="12" t="s">
        <v>31</v>
      </c>
      <c r="AX504" s="12" t="s">
        <v>76</v>
      </c>
      <c r="AY504" s="159" t="s">
        <v>156</v>
      </c>
    </row>
    <row r="505" spans="2:65" s="13" customFormat="1">
      <c r="B505" s="165"/>
      <c r="D505" s="152" t="s">
        <v>160</v>
      </c>
      <c r="E505" s="166" t="s">
        <v>1</v>
      </c>
      <c r="F505" s="167" t="s">
        <v>4483</v>
      </c>
      <c r="H505" s="168">
        <v>289.26</v>
      </c>
      <c r="I505" s="169"/>
      <c r="L505" s="165"/>
      <c r="M505" s="170"/>
      <c r="T505" s="171"/>
      <c r="AT505" s="166" t="s">
        <v>160</v>
      </c>
      <c r="AU505" s="166" t="s">
        <v>89</v>
      </c>
      <c r="AV505" s="13" t="s">
        <v>155</v>
      </c>
      <c r="AW505" s="13" t="s">
        <v>31</v>
      </c>
      <c r="AX505" s="13" t="s">
        <v>82</v>
      </c>
      <c r="AY505" s="166" t="s">
        <v>156</v>
      </c>
    </row>
    <row r="506" spans="2:65" s="1" customFormat="1" ht="24.2" customHeight="1">
      <c r="B506" s="136"/>
      <c r="C506" s="180" t="s">
        <v>1016</v>
      </c>
      <c r="D506" s="180" t="s">
        <v>263</v>
      </c>
      <c r="E506" s="181" t="s">
        <v>4484</v>
      </c>
      <c r="F506" s="182" t="s">
        <v>4485</v>
      </c>
      <c r="G506" s="183" t="s">
        <v>178</v>
      </c>
      <c r="H506" s="184">
        <v>289.26</v>
      </c>
      <c r="I506" s="185"/>
      <c r="J506" s="186">
        <v>0</v>
      </c>
      <c r="K506" s="187"/>
      <c r="L506" s="188"/>
      <c r="M506" s="189" t="s">
        <v>1</v>
      </c>
      <c r="N506" s="190" t="s">
        <v>42</v>
      </c>
      <c r="P506" s="147">
        <f>O506*H506</f>
        <v>0</v>
      </c>
      <c r="Q506" s="147">
        <v>2E-3</v>
      </c>
      <c r="R506" s="147">
        <f>Q506*H506</f>
        <v>0.57852000000000003</v>
      </c>
      <c r="S506" s="147">
        <v>0</v>
      </c>
      <c r="T506" s="148">
        <f>S506*H506</f>
        <v>0</v>
      </c>
      <c r="AR506" s="149" t="s">
        <v>664</v>
      </c>
      <c r="AT506" s="149" t="s">
        <v>263</v>
      </c>
      <c r="AU506" s="149" t="s">
        <v>89</v>
      </c>
      <c r="AY506" s="17" t="s">
        <v>156</v>
      </c>
      <c r="BE506" s="150">
        <f>IF(N506="základná",J506,0)</f>
        <v>0</v>
      </c>
      <c r="BF506" s="150">
        <f>IF(N506="znížená",J506,0)</f>
        <v>0</v>
      </c>
      <c r="BG506" s="150">
        <f>IF(N506="zákl. prenesená",J506,0)</f>
        <v>0</v>
      </c>
      <c r="BH506" s="150">
        <f>IF(N506="zníž. prenesená",J506,0)</f>
        <v>0</v>
      </c>
      <c r="BI506" s="150">
        <f>IF(N506="nulová",J506,0)</f>
        <v>0</v>
      </c>
      <c r="BJ506" s="17" t="s">
        <v>89</v>
      </c>
      <c r="BK506" s="150">
        <f>ROUND(I506*H506,2)</f>
        <v>0</v>
      </c>
      <c r="BL506" s="17" t="s">
        <v>403</v>
      </c>
      <c r="BM506" s="149" t="s">
        <v>4486</v>
      </c>
    </row>
    <row r="507" spans="2:65" s="1" customFormat="1" ht="24.2" customHeight="1">
      <c r="B507" s="136"/>
      <c r="C507" s="137" t="s">
        <v>1023</v>
      </c>
      <c r="D507" s="137" t="s">
        <v>157</v>
      </c>
      <c r="E507" s="138" t="s">
        <v>4487</v>
      </c>
      <c r="F507" s="139" t="s">
        <v>4488</v>
      </c>
      <c r="G507" s="140" t="s">
        <v>396</v>
      </c>
      <c r="H507" s="141">
        <v>59.98</v>
      </c>
      <c r="I507" s="142"/>
      <c r="J507" s="143">
        <v>0</v>
      </c>
      <c r="K507" s="144"/>
      <c r="L507" s="32"/>
      <c r="M507" s="145" t="s">
        <v>1</v>
      </c>
      <c r="N507" s="146" t="s">
        <v>42</v>
      </c>
      <c r="P507" s="147">
        <f>O507*H507</f>
        <v>0</v>
      </c>
      <c r="Q507" s="147">
        <v>2.2000000000000001E-4</v>
      </c>
      <c r="R507" s="147">
        <f>Q507*H507</f>
        <v>1.31956E-2</v>
      </c>
      <c r="S507" s="147">
        <v>0</v>
      </c>
      <c r="T507" s="148">
        <f>S507*H507</f>
        <v>0</v>
      </c>
      <c r="AR507" s="149" t="s">
        <v>403</v>
      </c>
      <c r="AT507" s="149" t="s">
        <v>157</v>
      </c>
      <c r="AU507" s="149" t="s">
        <v>89</v>
      </c>
      <c r="AY507" s="17" t="s">
        <v>156</v>
      </c>
      <c r="BE507" s="150">
        <f>IF(N507="základná",J507,0)</f>
        <v>0</v>
      </c>
      <c r="BF507" s="150">
        <f>IF(N507="znížená",J507,0)</f>
        <v>0</v>
      </c>
      <c r="BG507" s="150">
        <f>IF(N507="zákl. prenesená",J507,0)</f>
        <v>0</v>
      </c>
      <c r="BH507" s="150">
        <f>IF(N507="zníž. prenesená",J507,0)</f>
        <v>0</v>
      </c>
      <c r="BI507" s="150">
        <f>IF(N507="nulová",J507,0)</f>
        <v>0</v>
      </c>
      <c r="BJ507" s="17" t="s">
        <v>89</v>
      </c>
      <c r="BK507" s="150">
        <f>ROUND(I507*H507,2)</f>
        <v>0</v>
      </c>
      <c r="BL507" s="17" t="s">
        <v>403</v>
      </c>
      <c r="BM507" s="149" t="s">
        <v>4489</v>
      </c>
    </row>
    <row r="508" spans="2:65" s="11" customFormat="1">
      <c r="B508" s="151"/>
      <c r="D508" s="152" t="s">
        <v>160</v>
      </c>
      <c r="E508" s="153" t="s">
        <v>1</v>
      </c>
      <c r="F508" s="154" t="s">
        <v>4490</v>
      </c>
      <c r="H508" s="153" t="s">
        <v>1</v>
      </c>
      <c r="I508" s="155"/>
      <c r="L508" s="151"/>
      <c r="M508" s="156"/>
      <c r="T508" s="157"/>
      <c r="AT508" s="153" t="s">
        <v>160</v>
      </c>
      <c r="AU508" s="153" t="s">
        <v>89</v>
      </c>
      <c r="AV508" s="11" t="s">
        <v>82</v>
      </c>
      <c r="AW508" s="11" t="s">
        <v>31</v>
      </c>
      <c r="AX508" s="11" t="s">
        <v>76</v>
      </c>
      <c r="AY508" s="153" t="s">
        <v>156</v>
      </c>
    </row>
    <row r="509" spans="2:65" s="12" customFormat="1">
      <c r="B509" s="158"/>
      <c r="D509" s="152" t="s">
        <v>160</v>
      </c>
      <c r="E509" s="159" t="s">
        <v>1</v>
      </c>
      <c r="F509" s="160" t="s">
        <v>4491</v>
      </c>
      <c r="H509" s="161">
        <v>7.5</v>
      </c>
      <c r="I509" s="162"/>
      <c r="L509" s="158"/>
      <c r="M509" s="163"/>
      <c r="T509" s="164"/>
      <c r="AT509" s="159" t="s">
        <v>160</v>
      </c>
      <c r="AU509" s="159" t="s">
        <v>89</v>
      </c>
      <c r="AV509" s="12" t="s">
        <v>89</v>
      </c>
      <c r="AW509" s="12" t="s">
        <v>31</v>
      </c>
      <c r="AX509" s="12" t="s">
        <v>76</v>
      </c>
      <c r="AY509" s="159" t="s">
        <v>156</v>
      </c>
    </row>
    <row r="510" spans="2:65" s="12" customFormat="1">
      <c r="B510" s="158"/>
      <c r="D510" s="152" t="s">
        <v>160</v>
      </c>
      <c r="E510" s="159" t="s">
        <v>1</v>
      </c>
      <c r="F510" s="160" t="s">
        <v>4492</v>
      </c>
      <c r="H510" s="161">
        <v>8</v>
      </c>
      <c r="I510" s="162"/>
      <c r="L510" s="158"/>
      <c r="M510" s="163"/>
      <c r="T510" s="164"/>
      <c r="AT510" s="159" t="s">
        <v>160</v>
      </c>
      <c r="AU510" s="159" t="s">
        <v>89</v>
      </c>
      <c r="AV510" s="12" t="s">
        <v>89</v>
      </c>
      <c r="AW510" s="12" t="s">
        <v>31</v>
      </c>
      <c r="AX510" s="12" t="s">
        <v>76</v>
      </c>
      <c r="AY510" s="159" t="s">
        <v>156</v>
      </c>
    </row>
    <row r="511" spans="2:65" s="12" customFormat="1">
      <c r="B511" s="158"/>
      <c r="D511" s="152" t="s">
        <v>160</v>
      </c>
      <c r="E511" s="159" t="s">
        <v>1</v>
      </c>
      <c r="F511" s="160" t="s">
        <v>4493</v>
      </c>
      <c r="H511" s="161">
        <v>20</v>
      </c>
      <c r="I511" s="162"/>
      <c r="L511" s="158"/>
      <c r="M511" s="163"/>
      <c r="T511" s="164"/>
      <c r="AT511" s="159" t="s">
        <v>160</v>
      </c>
      <c r="AU511" s="159" t="s">
        <v>89</v>
      </c>
      <c r="AV511" s="12" t="s">
        <v>89</v>
      </c>
      <c r="AW511" s="12" t="s">
        <v>31</v>
      </c>
      <c r="AX511" s="12" t="s">
        <v>76</v>
      </c>
      <c r="AY511" s="159" t="s">
        <v>156</v>
      </c>
    </row>
    <row r="512" spans="2:65" s="12" customFormat="1">
      <c r="B512" s="158"/>
      <c r="D512" s="152" t="s">
        <v>160</v>
      </c>
      <c r="E512" s="159" t="s">
        <v>1</v>
      </c>
      <c r="F512" s="160" t="s">
        <v>4494</v>
      </c>
      <c r="H512" s="161">
        <v>6.1</v>
      </c>
      <c r="I512" s="162"/>
      <c r="L512" s="158"/>
      <c r="M512" s="163"/>
      <c r="T512" s="164"/>
      <c r="AT512" s="159" t="s">
        <v>160</v>
      </c>
      <c r="AU512" s="159" t="s">
        <v>89</v>
      </c>
      <c r="AV512" s="12" t="s">
        <v>89</v>
      </c>
      <c r="AW512" s="12" t="s">
        <v>31</v>
      </c>
      <c r="AX512" s="12" t="s">
        <v>76</v>
      </c>
      <c r="AY512" s="159" t="s">
        <v>156</v>
      </c>
    </row>
    <row r="513" spans="2:65" s="12" customFormat="1">
      <c r="B513" s="158"/>
      <c r="D513" s="152" t="s">
        <v>160</v>
      </c>
      <c r="E513" s="159" t="s">
        <v>1</v>
      </c>
      <c r="F513" s="160" t="s">
        <v>4495</v>
      </c>
      <c r="H513" s="161">
        <v>6.1</v>
      </c>
      <c r="I513" s="162"/>
      <c r="L513" s="158"/>
      <c r="M513" s="163"/>
      <c r="T513" s="164"/>
      <c r="AT513" s="159" t="s">
        <v>160</v>
      </c>
      <c r="AU513" s="159" t="s">
        <v>89</v>
      </c>
      <c r="AV513" s="12" t="s">
        <v>89</v>
      </c>
      <c r="AW513" s="12" t="s">
        <v>31</v>
      </c>
      <c r="AX513" s="12" t="s">
        <v>76</v>
      </c>
      <c r="AY513" s="159" t="s">
        <v>156</v>
      </c>
    </row>
    <row r="514" spans="2:65" s="12" customFormat="1">
      <c r="B514" s="158"/>
      <c r="D514" s="152" t="s">
        <v>160</v>
      </c>
      <c r="E514" s="159" t="s">
        <v>1</v>
      </c>
      <c r="F514" s="160" t="s">
        <v>4496</v>
      </c>
      <c r="H514" s="161">
        <v>5.74</v>
      </c>
      <c r="I514" s="162"/>
      <c r="L514" s="158"/>
      <c r="M514" s="163"/>
      <c r="T514" s="164"/>
      <c r="AT514" s="159" t="s">
        <v>160</v>
      </c>
      <c r="AU514" s="159" t="s">
        <v>89</v>
      </c>
      <c r="AV514" s="12" t="s">
        <v>89</v>
      </c>
      <c r="AW514" s="12" t="s">
        <v>31</v>
      </c>
      <c r="AX514" s="12" t="s">
        <v>76</v>
      </c>
      <c r="AY514" s="159" t="s">
        <v>156</v>
      </c>
    </row>
    <row r="515" spans="2:65" s="12" customFormat="1">
      <c r="B515" s="158"/>
      <c r="D515" s="152" t="s">
        <v>160</v>
      </c>
      <c r="E515" s="159" t="s">
        <v>1</v>
      </c>
      <c r="F515" s="160" t="s">
        <v>4497</v>
      </c>
      <c r="H515" s="161">
        <v>6.54</v>
      </c>
      <c r="I515" s="162"/>
      <c r="L515" s="158"/>
      <c r="M515" s="163"/>
      <c r="T515" s="164"/>
      <c r="AT515" s="159" t="s">
        <v>160</v>
      </c>
      <c r="AU515" s="159" t="s">
        <v>89</v>
      </c>
      <c r="AV515" s="12" t="s">
        <v>89</v>
      </c>
      <c r="AW515" s="12" t="s">
        <v>31</v>
      </c>
      <c r="AX515" s="12" t="s">
        <v>76</v>
      </c>
      <c r="AY515" s="159" t="s">
        <v>156</v>
      </c>
    </row>
    <row r="516" spans="2:65" s="15" customFormat="1">
      <c r="B516" s="193"/>
      <c r="D516" s="152" t="s">
        <v>160</v>
      </c>
      <c r="E516" s="194" t="s">
        <v>4207</v>
      </c>
      <c r="F516" s="195" t="s">
        <v>4498</v>
      </c>
      <c r="H516" s="196">
        <v>59.980000000000004</v>
      </c>
      <c r="I516" s="197"/>
      <c r="L516" s="193"/>
      <c r="M516" s="198"/>
      <c r="T516" s="199"/>
      <c r="AT516" s="194" t="s">
        <v>160</v>
      </c>
      <c r="AU516" s="194" t="s">
        <v>89</v>
      </c>
      <c r="AV516" s="15" t="s">
        <v>163</v>
      </c>
      <c r="AW516" s="15" t="s">
        <v>31</v>
      </c>
      <c r="AX516" s="15" t="s">
        <v>76</v>
      </c>
      <c r="AY516" s="194" t="s">
        <v>156</v>
      </c>
    </row>
    <row r="517" spans="2:65" s="13" customFormat="1">
      <c r="B517" s="165"/>
      <c r="D517" s="152" t="s">
        <v>160</v>
      </c>
      <c r="E517" s="166" t="s">
        <v>1</v>
      </c>
      <c r="F517" s="167" t="s">
        <v>161</v>
      </c>
      <c r="H517" s="168">
        <v>59.980000000000004</v>
      </c>
      <c r="I517" s="169"/>
      <c r="L517" s="165"/>
      <c r="M517" s="170"/>
      <c r="T517" s="171"/>
      <c r="AT517" s="166" t="s">
        <v>160</v>
      </c>
      <c r="AU517" s="166" t="s">
        <v>89</v>
      </c>
      <c r="AV517" s="13" t="s">
        <v>155</v>
      </c>
      <c r="AW517" s="13" t="s">
        <v>31</v>
      </c>
      <c r="AX517" s="13" t="s">
        <v>82</v>
      </c>
      <c r="AY517" s="166" t="s">
        <v>156</v>
      </c>
    </row>
    <row r="518" spans="2:65" s="1" customFormat="1" ht="37.9" customHeight="1">
      <c r="B518" s="136"/>
      <c r="C518" s="180" t="s">
        <v>166</v>
      </c>
      <c r="D518" s="180" t="s">
        <v>263</v>
      </c>
      <c r="E518" s="181" t="s">
        <v>4325</v>
      </c>
      <c r="F518" s="182" t="s">
        <v>4326</v>
      </c>
      <c r="G518" s="183" t="s">
        <v>396</v>
      </c>
      <c r="H518" s="184">
        <v>64.13</v>
      </c>
      <c r="I518" s="185"/>
      <c r="J518" s="186">
        <v>0</v>
      </c>
      <c r="K518" s="187"/>
      <c r="L518" s="188"/>
      <c r="M518" s="189" t="s">
        <v>1</v>
      </c>
      <c r="N518" s="190" t="s">
        <v>42</v>
      </c>
      <c r="P518" s="147">
        <f>O518*H518</f>
        <v>0</v>
      </c>
      <c r="Q518" s="147">
        <v>1E-4</v>
      </c>
      <c r="R518" s="147">
        <f>Q518*H518</f>
        <v>6.4129999999999994E-3</v>
      </c>
      <c r="S518" s="147">
        <v>0</v>
      </c>
      <c r="T518" s="148">
        <f>S518*H518</f>
        <v>0</v>
      </c>
      <c r="AR518" s="149" t="s">
        <v>664</v>
      </c>
      <c r="AT518" s="149" t="s">
        <v>263</v>
      </c>
      <c r="AU518" s="149" t="s">
        <v>89</v>
      </c>
      <c r="AY518" s="17" t="s">
        <v>156</v>
      </c>
      <c r="BE518" s="150">
        <f>IF(N518="základná",J518,0)</f>
        <v>0</v>
      </c>
      <c r="BF518" s="150">
        <f>IF(N518="znížená",J518,0)</f>
        <v>0</v>
      </c>
      <c r="BG518" s="150">
        <f>IF(N518="zákl. prenesená",J518,0)</f>
        <v>0</v>
      </c>
      <c r="BH518" s="150">
        <f>IF(N518="zníž. prenesená",J518,0)</f>
        <v>0</v>
      </c>
      <c r="BI518" s="150">
        <f>IF(N518="nulová",J518,0)</f>
        <v>0</v>
      </c>
      <c r="BJ518" s="17" t="s">
        <v>89</v>
      </c>
      <c r="BK518" s="150">
        <f>ROUND(I518*H518,2)</f>
        <v>0</v>
      </c>
      <c r="BL518" s="17" t="s">
        <v>403</v>
      </c>
      <c r="BM518" s="149" t="s">
        <v>4499</v>
      </c>
    </row>
    <row r="519" spans="2:65" s="1" customFormat="1" ht="37.9" customHeight="1">
      <c r="B519" s="136"/>
      <c r="C519" s="180" t="s">
        <v>1036</v>
      </c>
      <c r="D519" s="180" t="s">
        <v>263</v>
      </c>
      <c r="E519" s="181" t="s">
        <v>4328</v>
      </c>
      <c r="F519" s="182" t="s">
        <v>4329</v>
      </c>
      <c r="G519" s="183" t="s">
        <v>396</v>
      </c>
      <c r="H519" s="184">
        <v>64.13</v>
      </c>
      <c r="I519" s="185"/>
      <c r="J519" s="186">
        <v>0</v>
      </c>
      <c r="K519" s="187"/>
      <c r="L519" s="188"/>
      <c r="M519" s="189" t="s">
        <v>1</v>
      </c>
      <c r="N519" s="190" t="s">
        <v>42</v>
      </c>
      <c r="P519" s="147">
        <f>O519*H519</f>
        <v>0</v>
      </c>
      <c r="Q519" s="147">
        <v>1E-4</v>
      </c>
      <c r="R519" s="147">
        <f>Q519*H519</f>
        <v>6.4129999999999994E-3</v>
      </c>
      <c r="S519" s="147">
        <v>0</v>
      </c>
      <c r="T519" s="148">
        <f>S519*H519</f>
        <v>0</v>
      </c>
      <c r="AR519" s="149" t="s">
        <v>664</v>
      </c>
      <c r="AT519" s="149" t="s">
        <v>263</v>
      </c>
      <c r="AU519" s="149" t="s">
        <v>89</v>
      </c>
      <c r="AY519" s="17" t="s">
        <v>156</v>
      </c>
      <c r="BE519" s="150">
        <f>IF(N519="základná",J519,0)</f>
        <v>0</v>
      </c>
      <c r="BF519" s="150">
        <f>IF(N519="znížená",J519,0)</f>
        <v>0</v>
      </c>
      <c r="BG519" s="150">
        <f>IF(N519="zákl. prenesená",J519,0)</f>
        <v>0</v>
      </c>
      <c r="BH519" s="150">
        <f>IF(N519="zníž. prenesená",J519,0)</f>
        <v>0</v>
      </c>
      <c r="BI519" s="150">
        <f>IF(N519="nulová",J519,0)</f>
        <v>0</v>
      </c>
      <c r="BJ519" s="17" t="s">
        <v>89</v>
      </c>
      <c r="BK519" s="150">
        <f>ROUND(I519*H519,2)</f>
        <v>0</v>
      </c>
      <c r="BL519" s="17" t="s">
        <v>403</v>
      </c>
      <c r="BM519" s="149" t="s">
        <v>4500</v>
      </c>
    </row>
    <row r="520" spans="2:65" s="1" customFormat="1" ht="47.25" customHeight="1">
      <c r="B520" s="136"/>
      <c r="C520" s="180" t="s">
        <v>1086</v>
      </c>
      <c r="D520" s="180" t="s">
        <v>263</v>
      </c>
      <c r="E520" s="181" t="s">
        <v>4501</v>
      </c>
      <c r="F520" s="182" t="s">
        <v>4502</v>
      </c>
      <c r="G520" s="183" t="s">
        <v>333</v>
      </c>
      <c r="H520" s="184">
        <v>1</v>
      </c>
      <c r="I520" s="185"/>
      <c r="J520" s="186">
        <v>0</v>
      </c>
      <c r="K520" s="187"/>
      <c r="L520" s="188"/>
      <c r="M520" s="189" t="s">
        <v>1</v>
      </c>
      <c r="N520" s="190" t="s">
        <v>42</v>
      </c>
      <c r="P520" s="147">
        <f>O520*H520</f>
        <v>0</v>
      </c>
      <c r="Q520" s="147">
        <v>0.105</v>
      </c>
      <c r="R520" s="147">
        <f>Q520*H520</f>
        <v>0.105</v>
      </c>
      <c r="S520" s="147">
        <v>0</v>
      </c>
      <c r="T520" s="148">
        <f>S520*H520</f>
        <v>0</v>
      </c>
      <c r="AR520" s="149" t="s">
        <v>664</v>
      </c>
      <c r="AT520" s="149" t="s">
        <v>263</v>
      </c>
      <c r="AU520" s="149" t="s">
        <v>89</v>
      </c>
      <c r="AY520" s="17" t="s">
        <v>156</v>
      </c>
      <c r="BE520" s="150">
        <f>IF(N520="základná",J520,0)</f>
        <v>0</v>
      </c>
      <c r="BF520" s="150">
        <f>IF(N520="znížená",J520,0)</f>
        <v>0</v>
      </c>
      <c r="BG520" s="150">
        <f>IF(N520="zákl. prenesená",J520,0)</f>
        <v>0</v>
      </c>
      <c r="BH520" s="150">
        <f>IF(N520="zníž. prenesená",J520,0)</f>
        <v>0</v>
      </c>
      <c r="BI520" s="150">
        <f>IF(N520="nulová",J520,0)</f>
        <v>0</v>
      </c>
      <c r="BJ520" s="17" t="s">
        <v>89</v>
      </c>
      <c r="BK520" s="150">
        <f>ROUND(I520*H520,2)</f>
        <v>0</v>
      </c>
      <c r="BL520" s="17" t="s">
        <v>403</v>
      </c>
      <c r="BM520" s="149" t="s">
        <v>4503</v>
      </c>
    </row>
    <row r="521" spans="2:65" s="12" customFormat="1">
      <c r="B521" s="158"/>
      <c r="D521" s="152" t="s">
        <v>160</v>
      </c>
      <c r="E521" s="159" t="s">
        <v>1</v>
      </c>
      <c r="F521" s="160" t="s">
        <v>4504</v>
      </c>
      <c r="H521" s="161">
        <v>1</v>
      </c>
      <c r="I521" s="162"/>
      <c r="L521" s="158"/>
      <c r="M521" s="163"/>
      <c r="T521" s="164"/>
      <c r="AT521" s="159" t="s">
        <v>160</v>
      </c>
      <c r="AU521" s="159" t="s">
        <v>89</v>
      </c>
      <c r="AV521" s="12" t="s">
        <v>89</v>
      </c>
      <c r="AW521" s="12" t="s">
        <v>31</v>
      </c>
      <c r="AX521" s="12" t="s">
        <v>76</v>
      </c>
      <c r="AY521" s="159" t="s">
        <v>156</v>
      </c>
    </row>
    <row r="522" spans="2:65" s="13" customFormat="1">
      <c r="B522" s="165"/>
      <c r="D522" s="152" t="s">
        <v>160</v>
      </c>
      <c r="E522" s="166" t="s">
        <v>1</v>
      </c>
      <c r="F522" s="167" t="s">
        <v>161</v>
      </c>
      <c r="H522" s="168">
        <v>1</v>
      </c>
      <c r="I522" s="169"/>
      <c r="L522" s="165"/>
      <c r="M522" s="170"/>
      <c r="T522" s="171"/>
      <c r="AT522" s="166" t="s">
        <v>160</v>
      </c>
      <c r="AU522" s="166" t="s">
        <v>89</v>
      </c>
      <c r="AV522" s="13" t="s">
        <v>155</v>
      </c>
      <c r="AW522" s="13" t="s">
        <v>31</v>
      </c>
      <c r="AX522" s="13" t="s">
        <v>82</v>
      </c>
      <c r="AY522" s="166" t="s">
        <v>156</v>
      </c>
    </row>
    <row r="523" spans="2:65" s="1" customFormat="1" ht="49.15" customHeight="1">
      <c r="B523" s="136"/>
      <c r="C523" s="180" t="s">
        <v>1119</v>
      </c>
      <c r="D523" s="180" t="s">
        <v>263</v>
      </c>
      <c r="E523" s="181" t="s">
        <v>4505</v>
      </c>
      <c r="F523" s="182" t="s">
        <v>4506</v>
      </c>
      <c r="G523" s="183" t="s">
        <v>333</v>
      </c>
      <c r="H523" s="184">
        <v>1</v>
      </c>
      <c r="I523" s="185"/>
      <c r="J523" s="186">
        <v>0</v>
      </c>
      <c r="K523" s="187"/>
      <c r="L523" s="188"/>
      <c r="M523" s="189" t="s">
        <v>1</v>
      </c>
      <c r="N523" s="190" t="s">
        <v>42</v>
      </c>
      <c r="P523" s="147">
        <f>O523*H523</f>
        <v>0</v>
      </c>
      <c r="Q523" s="147">
        <v>0.105</v>
      </c>
      <c r="R523" s="147">
        <f>Q523*H523</f>
        <v>0.105</v>
      </c>
      <c r="S523" s="147">
        <v>0</v>
      </c>
      <c r="T523" s="148">
        <f>S523*H523</f>
        <v>0</v>
      </c>
      <c r="AR523" s="149" t="s">
        <v>664</v>
      </c>
      <c r="AT523" s="149" t="s">
        <v>263</v>
      </c>
      <c r="AU523" s="149" t="s">
        <v>89</v>
      </c>
      <c r="AY523" s="17" t="s">
        <v>156</v>
      </c>
      <c r="BE523" s="150">
        <f>IF(N523="základná",J523,0)</f>
        <v>0</v>
      </c>
      <c r="BF523" s="150">
        <f>IF(N523="znížená",J523,0)</f>
        <v>0</v>
      </c>
      <c r="BG523" s="150">
        <f>IF(N523="zákl. prenesená",J523,0)</f>
        <v>0</v>
      </c>
      <c r="BH523" s="150">
        <f>IF(N523="zníž. prenesená",J523,0)</f>
        <v>0</v>
      </c>
      <c r="BI523" s="150">
        <f>IF(N523="nulová",J523,0)</f>
        <v>0</v>
      </c>
      <c r="BJ523" s="17" t="s">
        <v>89</v>
      </c>
      <c r="BK523" s="150">
        <f>ROUND(I523*H523,2)</f>
        <v>0</v>
      </c>
      <c r="BL523" s="17" t="s">
        <v>403</v>
      </c>
      <c r="BM523" s="149" t="s">
        <v>4507</v>
      </c>
    </row>
    <row r="524" spans="2:65" s="12" customFormat="1">
      <c r="B524" s="158"/>
      <c r="D524" s="152" t="s">
        <v>160</v>
      </c>
      <c r="E524" s="159" t="s">
        <v>1</v>
      </c>
      <c r="F524" s="160" t="s">
        <v>4508</v>
      </c>
      <c r="H524" s="161">
        <v>1</v>
      </c>
      <c r="I524" s="162"/>
      <c r="L524" s="158"/>
      <c r="M524" s="163"/>
      <c r="T524" s="164"/>
      <c r="AT524" s="159" t="s">
        <v>160</v>
      </c>
      <c r="AU524" s="159" t="s">
        <v>89</v>
      </c>
      <c r="AV524" s="12" t="s">
        <v>89</v>
      </c>
      <c r="AW524" s="12" t="s">
        <v>31</v>
      </c>
      <c r="AX524" s="12" t="s">
        <v>76</v>
      </c>
      <c r="AY524" s="159" t="s">
        <v>156</v>
      </c>
    </row>
    <row r="525" spans="2:65" s="13" customFormat="1">
      <c r="B525" s="165"/>
      <c r="D525" s="152" t="s">
        <v>160</v>
      </c>
      <c r="E525" s="166" t="s">
        <v>1</v>
      </c>
      <c r="F525" s="167" t="s">
        <v>161</v>
      </c>
      <c r="H525" s="168">
        <v>1</v>
      </c>
      <c r="I525" s="169"/>
      <c r="L525" s="165"/>
      <c r="M525" s="170"/>
      <c r="T525" s="171"/>
      <c r="AT525" s="166" t="s">
        <v>160</v>
      </c>
      <c r="AU525" s="166" t="s">
        <v>89</v>
      </c>
      <c r="AV525" s="13" t="s">
        <v>155</v>
      </c>
      <c r="AW525" s="13" t="s">
        <v>31</v>
      </c>
      <c r="AX525" s="13" t="s">
        <v>82</v>
      </c>
      <c r="AY525" s="166" t="s">
        <v>156</v>
      </c>
    </row>
    <row r="526" spans="2:65" s="1" customFormat="1" ht="44.25" customHeight="1">
      <c r="B526" s="136"/>
      <c r="C526" s="180" t="s">
        <v>1139</v>
      </c>
      <c r="D526" s="180" t="s">
        <v>263</v>
      </c>
      <c r="E526" s="181" t="s">
        <v>4509</v>
      </c>
      <c r="F526" s="182" t="s">
        <v>4510</v>
      </c>
      <c r="G526" s="183" t="s">
        <v>333</v>
      </c>
      <c r="H526" s="184">
        <v>2</v>
      </c>
      <c r="I526" s="185"/>
      <c r="J526" s="186">
        <v>0</v>
      </c>
      <c r="K526" s="187"/>
      <c r="L526" s="188"/>
      <c r="M526" s="189" t="s">
        <v>1</v>
      </c>
      <c r="N526" s="190" t="s">
        <v>42</v>
      </c>
      <c r="P526" s="147">
        <f>O526*H526</f>
        <v>0</v>
      </c>
      <c r="Q526" s="147">
        <v>0.105</v>
      </c>
      <c r="R526" s="147">
        <f>Q526*H526</f>
        <v>0.21</v>
      </c>
      <c r="S526" s="147">
        <v>0</v>
      </c>
      <c r="T526" s="148">
        <f>S526*H526</f>
        <v>0</v>
      </c>
      <c r="AR526" s="149" t="s">
        <v>664</v>
      </c>
      <c r="AT526" s="149" t="s">
        <v>263</v>
      </c>
      <c r="AU526" s="149" t="s">
        <v>89</v>
      </c>
      <c r="AY526" s="17" t="s">
        <v>156</v>
      </c>
      <c r="BE526" s="150">
        <f>IF(N526="základná",J526,0)</f>
        <v>0</v>
      </c>
      <c r="BF526" s="150">
        <f>IF(N526="znížená",J526,0)</f>
        <v>0</v>
      </c>
      <c r="BG526" s="150">
        <f>IF(N526="zákl. prenesená",J526,0)</f>
        <v>0</v>
      </c>
      <c r="BH526" s="150">
        <f>IF(N526="zníž. prenesená",J526,0)</f>
        <v>0</v>
      </c>
      <c r="BI526" s="150">
        <f>IF(N526="nulová",J526,0)</f>
        <v>0</v>
      </c>
      <c r="BJ526" s="17" t="s">
        <v>89</v>
      </c>
      <c r="BK526" s="150">
        <f>ROUND(I526*H526,2)</f>
        <v>0</v>
      </c>
      <c r="BL526" s="17" t="s">
        <v>403</v>
      </c>
      <c r="BM526" s="149" t="s">
        <v>4511</v>
      </c>
    </row>
    <row r="527" spans="2:65" s="12" customFormat="1">
      <c r="B527" s="158"/>
      <c r="D527" s="152" t="s">
        <v>160</v>
      </c>
      <c r="E527" s="159" t="s">
        <v>1</v>
      </c>
      <c r="F527" s="160" t="s">
        <v>4512</v>
      </c>
      <c r="H527" s="161">
        <v>2</v>
      </c>
      <c r="I527" s="162"/>
      <c r="L527" s="158"/>
      <c r="M527" s="163"/>
      <c r="T527" s="164"/>
      <c r="AT527" s="159" t="s">
        <v>160</v>
      </c>
      <c r="AU527" s="159" t="s">
        <v>89</v>
      </c>
      <c r="AV527" s="12" t="s">
        <v>89</v>
      </c>
      <c r="AW527" s="12" t="s">
        <v>31</v>
      </c>
      <c r="AX527" s="12" t="s">
        <v>76</v>
      </c>
      <c r="AY527" s="159" t="s">
        <v>156</v>
      </c>
    </row>
    <row r="528" spans="2:65" s="13" customFormat="1">
      <c r="B528" s="165"/>
      <c r="D528" s="152" t="s">
        <v>160</v>
      </c>
      <c r="E528" s="166" t="s">
        <v>1</v>
      </c>
      <c r="F528" s="167" t="s">
        <v>161</v>
      </c>
      <c r="H528" s="168">
        <v>2</v>
      </c>
      <c r="I528" s="169"/>
      <c r="L528" s="165"/>
      <c r="M528" s="170"/>
      <c r="T528" s="171"/>
      <c r="AT528" s="166" t="s">
        <v>160</v>
      </c>
      <c r="AU528" s="166" t="s">
        <v>89</v>
      </c>
      <c r="AV528" s="13" t="s">
        <v>155</v>
      </c>
      <c r="AW528" s="13" t="s">
        <v>31</v>
      </c>
      <c r="AX528" s="13" t="s">
        <v>82</v>
      </c>
      <c r="AY528" s="166" t="s">
        <v>156</v>
      </c>
    </row>
    <row r="529" spans="2:65" s="1" customFormat="1" ht="37.9" customHeight="1">
      <c r="B529" s="136"/>
      <c r="C529" s="180" t="s">
        <v>1150</v>
      </c>
      <c r="D529" s="180" t="s">
        <v>263</v>
      </c>
      <c r="E529" s="181" t="s">
        <v>4513</v>
      </c>
      <c r="F529" s="182" t="s">
        <v>4514</v>
      </c>
      <c r="G529" s="183" t="s">
        <v>333</v>
      </c>
      <c r="H529" s="184">
        <v>1</v>
      </c>
      <c r="I529" s="185"/>
      <c r="J529" s="186">
        <v>0</v>
      </c>
      <c r="K529" s="187"/>
      <c r="L529" s="188"/>
      <c r="M529" s="189" t="s">
        <v>1</v>
      </c>
      <c r="N529" s="190" t="s">
        <v>42</v>
      </c>
      <c r="P529" s="147">
        <f>O529*H529</f>
        <v>0</v>
      </c>
      <c r="Q529" s="147">
        <v>0.105</v>
      </c>
      <c r="R529" s="147">
        <f>Q529*H529</f>
        <v>0.105</v>
      </c>
      <c r="S529" s="147">
        <v>0</v>
      </c>
      <c r="T529" s="148">
        <f>S529*H529</f>
        <v>0</v>
      </c>
      <c r="AR529" s="149" t="s">
        <v>664</v>
      </c>
      <c r="AT529" s="149" t="s">
        <v>263</v>
      </c>
      <c r="AU529" s="149" t="s">
        <v>89</v>
      </c>
      <c r="AY529" s="17" t="s">
        <v>156</v>
      </c>
      <c r="BE529" s="150">
        <f>IF(N529="základná",J529,0)</f>
        <v>0</v>
      </c>
      <c r="BF529" s="150">
        <f>IF(N529="znížená",J529,0)</f>
        <v>0</v>
      </c>
      <c r="BG529" s="150">
        <f>IF(N529="zákl. prenesená",J529,0)</f>
        <v>0</v>
      </c>
      <c r="BH529" s="150">
        <f>IF(N529="zníž. prenesená",J529,0)</f>
        <v>0</v>
      </c>
      <c r="BI529" s="150">
        <f>IF(N529="nulová",J529,0)</f>
        <v>0</v>
      </c>
      <c r="BJ529" s="17" t="s">
        <v>89</v>
      </c>
      <c r="BK529" s="150">
        <f>ROUND(I529*H529,2)</f>
        <v>0</v>
      </c>
      <c r="BL529" s="17" t="s">
        <v>403</v>
      </c>
      <c r="BM529" s="149" t="s">
        <v>4515</v>
      </c>
    </row>
    <row r="530" spans="2:65" s="12" customFormat="1">
      <c r="B530" s="158"/>
      <c r="D530" s="152" t="s">
        <v>160</v>
      </c>
      <c r="E530" s="159" t="s">
        <v>1</v>
      </c>
      <c r="F530" s="160" t="s">
        <v>4516</v>
      </c>
      <c r="H530" s="161">
        <v>1</v>
      </c>
      <c r="I530" s="162"/>
      <c r="L530" s="158"/>
      <c r="M530" s="163"/>
      <c r="T530" s="164"/>
      <c r="AT530" s="159" t="s">
        <v>160</v>
      </c>
      <c r="AU530" s="159" t="s">
        <v>89</v>
      </c>
      <c r="AV530" s="12" t="s">
        <v>89</v>
      </c>
      <c r="AW530" s="12" t="s">
        <v>31</v>
      </c>
      <c r="AX530" s="12" t="s">
        <v>76</v>
      </c>
      <c r="AY530" s="159" t="s">
        <v>156</v>
      </c>
    </row>
    <row r="531" spans="2:65" s="13" customFormat="1">
      <c r="B531" s="165"/>
      <c r="D531" s="152" t="s">
        <v>160</v>
      </c>
      <c r="E531" s="166" t="s">
        <v>1</v>
      </c>
      <c r="F531" s="167" t="s">
        <v>161</v>
      </c>
      <c r="H531" s="168">
        <v>1</v>
      </c>
      <c r="I531" s="169"/>
      <c r="L531" s="165"/>
      <c r="M531" s="170"/>
      <c r="T531" s="171"/>
      <c r="AT531" s="166" t="s">
        <v>160</v>
      </c>
      <c r="AU531" s="166" t="s">
        <v>89</v>
      </c>
      <c r="AV531" s="13" t="s">
        <v>155</v>
      </c>
      <c r="AW531" s="13" t="s">
        <v>31</v>
      </c>
      <c r="AX531" s="13" t="s">
        <v>82</v>
      </c>
      <c r="AY531" s="166" t="s">
        <v>156</v>
      </c>
    </row>
    <row r="532" spans="2:65" s="1" customFormat="1" ht="37.9" customHeight="1">
      <c r="B532" s="136"/>
      <c r="C532" s="180" t="s">
        <v>1156</v>
      </c>
      <c r="D532" s="180" t="s">
        <v>263</v>
      </c>
      <c r="E532" s="181" t="s">
        <v>4517</v>
      </c>
      <c r="F532" s="182" t="s">
        <v>4518</v>
      </c>
      <c r="G532" s="183" t="s">
        <v>333</v>
      </c>
      <c r="H532" s="184">
        <v>1</v>
      </c>
      <c r="I532" s="185"/>
      <c r="J532" s="186">
        <v>0</v>
      </c>
      <c r="K532" s="187"/>
      <c r="L532" s="188"/>
      <c r="M532" s="189" t="s">
        <v>1</v>
      </c>
      <c r="N532" s="190" t="s">
        <v>42</v>
      </c>
      <c r="P532" s="147">
        <f>O532*H532</f>
        <v>0</v>
      </c>
      <c r="Q532" s="147">
        <v>0.105</v>
      </c>
      <c r="R532" s="147">
        <f>Q532*H532</f>
        <v>0.105</v>
      </c>
      <c r="S532" s="147">
        <v>0</v>
      </c>
      <c r="T532" s="148">
        <f>S532*H532</f>
        <v>0</v>
      </c>
      <c r="AR532" s="149" t="s">
        <v>664</v>
      </c>
      <c r="AT532" s="149" t="s">
        <v>263</v>
      </c>
      <c r="AU532" s="149" t="s">
        <v>89</v>
      </c>
      <c r="AY532" s="17" t="s">
        <v>156</v>
      </c>
      <c r="BE532" s="150">
        <f>IF(N532="základná",J532,0)</f>
        <v>0</v>
      </c>
      <c r="BF532" s="150">
        <f>IF(N532="znížená",J532,0)</f>
        <v>0</v>
      </c>
      <c r="BG532" s="150">
        <f>IF(N532="zákl. prenesená",J532,0)</f>
        <v>0</v>
      </c>
      <c r="BH532" s="150">
        <f>IF(N532="zníž. prenesená",J532,0)</f>
        <v>0</v>
      </c>
      <c r="BI532" s="150">
        <f>IF(N532="nulová",J532,0)</f>
        <v>0</v>
      </c>
      <c r="BJ532" s="17" t="s">
        <v>89</v>
      </c>
      <c r="BK532" s="150">
        <f>ROUND(I532*H532,2)</f>
        <v>0</v>
      </c>
      <c r="BL532" s="17" t="s">
        <v>403</v>
      </c>
      <c r="BM532" s="149" t="s">
        <v>4519</v>
      </c>
    </row>
    <row r="533" spans="2:65" s="12" customFormat="1">
      <c r="B533" s="158"/>
      <c r="D533" s="152" t="s">
        <v>160</v>
      </c>
      <c r="E533" s="159" t="s">
        <v>1</v>
      </c>
      <c r="F533" s="160" t="s">
        <v>4520</v>
      </c>
      <c r="H533" s="161">
        <v>1</v>
      </c>
      <c r="I533" s="162"/>
      <c r="L533" s="158"/>
      <c r="M533" s="163"/>
      <c r="T533" s="164"/>
      <c r="AT533" s="159" t="s">
        <v>160</v>
      </c>
      <c r="AU533" s="159" t="s">
        <v>89</v>
      </c>
      <c r="AV533" s="12" t="s">
        <v>89</v>
      </c>
      <c r="AW533" s="12" t="s">
        <v>31</v>
      </c>
      <c r="AX533" s="12" t="s">
        <v>76</v>
      </c>
      <c r="AY533" s="159" t="s">
        <v>156</v>
      </c>
    </row>
    <row r="534" spans="2:65" s="13" customFormat="1">
      <c r="B534" s="165"/>
      <c r="D534" s="152" t="s">
        <v>160</v>
      </c>
      <c r="E534" s="166" t="s">
        <v>1</v>
      </c>
      <c r="F534" s="167" t="s">
        <v>161</v>
      </c>
      <c r="H534" s="168">
        <v>1</v>
      </c>
      <c r="I534" s="169"/>
      <c r="L534" s="165"/>
      <c r="M534" s="170"/>
      <c r="T534" s="171"/>
      <c r="AT534" s="166" t="s">
        <v>160</v>
      </c>
      <c r="AU534" s="166" t="s">
        <v>89</v>
      </c>
      <c r="AV534" s="13" t="s">
        <v>155</v>
      </c>
      <c r="AW534" s="13" t="s">
        <v>31</v>
      </c>
      <c r="AX534" s="13" t="s">
        <v>82</v>
      </c>
      <c r="AY534" s="166" t="s">
        <v>156</v>
      </c>
    </row>
    <row r="535" spans="2:65" s="1" customFormat="1" ht="37.9" customHeight="1">
      <c r="B535" s="136"/>
      <c r="C535" s="180" t="s">
        <v>1172</v>
      </c>
      <c r="D535" s="180" t="s">
        <v>263</v>
      </c>
      <c r="E535" s="181" t="s">
        <v>4521</v>
      </c>
      <c r="F535" s="182" t="s">
        <v>4522</v>
      </c>
      <c r="G535" s="183" t="s">
        <v>333</v>
      </c>
      <c r="H535" s="184">
        <v>1</v>
      </c>
      <c r="I535" s="185"/>
      <c r="J535" s="186">
        <v>0</v>
      </c>
      <c r="K535" s="187"/>
      <c r="L535" s="188"/>
      <c r="M535" s="189" t="s">
        <v>1</v>
      </c>
      <c r="N535" s="190" t="s">
        <v>42</v>
      </c>
      <c r="P535" s="147">
        <f>O535*H535</f>
        <v>0</v>
      </c>
      <c r="Q535" s="147">
        <v>0.105</v>
      </c>
      <c r="R535" s="147">
        <f>Q535*H535</f>
        <v>0.105</v>
      </c>
      <c r="S535" s="147">
        <v>0</v>
      </c>
      <c r="T535" s="148">
        <f>S535*H535</f>
        <v>0</v>
      </c>
      <c r="AR535" s="149" t="s">
        <v>664</v>
      </c>
      <c r="AT535" s="149" t="s">
        <v>263</v>
      </c>
      <c r="AU535" s="149" t="s">
        <v>89</v>
      </c>
      <c r="AY535" s="17" t="s">
        <v>156</v>
      </c>
      <c r="BE535" s="150">
        <f>IF(N535="základná",J535,0)</f>
        <v>0</v>
      </c>
      <c r="BF535" s="150">
        <f>IF(N535="znížená",J535,0)</f>
        <v>0</v>
      </c>
      <c r="BG535" s="150">
        <f>IF(N535="zákl. prenesená",J535,0)</f>
        <v>0</v>
      </c>
      <c r="BH535" s="150">
        <f>IF(N535="zníž. prenesená",J535,0)</f>
        <v>0</v>
      </c>
      <c r="BI535" s="150">
        <f>IF(N535="nulová",J535,0)</f>
        <v>0</v>
      </c>
      <c r="BJ535" s="17" t="s">
        <v>89</v>
      </c>
      <c r="BK535" s="150">
        <f>ROUND(I535*H535,2)</f>
        <v>0</v>
      </c>
      <c r="BL535" s="17" t="s">
        <v>403</v>
      </c>
      <c r="BM535" s="149" t="s">
        <v>4523</v>
      </c>
    </row>
    <row r="536" spans="2:65" s="12" customFormat="1">
      <c r="B536" s="158"/>
      <c r="D536" s="152" t="s">
        <v>160</v>
      </c>
      <c r="E536" s="159" t="s">
        <v>1</v>
      </c>
      <c r="F536" s="160" t="s">
        <v>4524</v>
      </c>
      <c r="H536" s="161">
        <v>1</v>
      </c>
      <c r="I536" s="162"/>
      <c r="L536" s="158"/>
      <c r="M536" s="163"/>
      <c r="T536" s="164"/>
      <c r="AT536" s="159" t="s">
        <v>160</v>
      </c>
      <c r="AU536" s="159" t="s">
        <v>89</v>
      </c>
      <c r="AV536" s="12" t="s">
        <v>89</v>
      </c>
      <c r="AW536" s="12" t="s">
        <v>31</v>
      </c>
      <c r="AX536" s="12" t="s">
        <v>76</v>
      </c>
      <c r="AY536" s="159" t="s">
        <v>156</v>
      </c>
    </row>
    <row r="537" spans="2:65" s="13" customFormat="1">
      <c r="B537" s="165"/>
      <c r="D537" s="152" t="s">
        <v>160</v>
      </c>
      <c r="E537" s="166" t="s">
        <v>1</v>
      </c>
      <c r="F537" s="167" t="s">
        <v>161</v>
      </c>
      <c r="H537" s="168">
        <v>1</v>
      </c>
      <c r="I537" s="169"/>
      <c r="L537" s="165"/>
      <c r="M537" s="170"/>
      <c r="T537" s="171"/>
      <c r="AT537" s="166" t="s">
        <v>160</v>
      </c>
      <c r="AU537" s="166" t="s">
        <v>89</v>
      </c>
      <c r="AV537" s="13" t="s">
        <v>155</v>
      </c>
      <c r="AW537" s="13" t="s">
        <v>31</v>
      </c>
      <c r="AX537" s="13" t="s">
        <v>82</v>
      </c>
      <c r="AY537" s="166" t="s">
        <v>156</v>
      </c>
    </row>
    <row r="538" spans="2:65" s="1" customFormat="1" ht="37.9" customHeight="1">
      <c r="B538" s="136"/>
      <c r="C538" s="180" t="s">
        <v>1179</v>
      </c>
      <c r="D538" s="180" t="s">
        <v>263</v>
      </c>
      <c r="E538" s="181" t="s">
        <v>4525</v>
      </c>
      <c r="F538" s="182" t="s">
        <v>4526</v>
      </c>
      <c r="G538" s="183" t="s">
        <v>333</v>
      </c>
      <c r="H538" s="184">
        <v>1</v>
      </c>
      <c r="I538" s="185"/>
      <c r="J538" s="186">
        <v>0</v>
      </c>
      <c r="K538" s="187"/>
      <c r="L538" s="188"/>
      <c r="M538" s="189" t="s">
        <v>1</v>
      </c>
      <c r="N538" s="190" t="s">
        <v>42</v>
      </c>
      <c r="P538" s="147">
        <f>O538*H538</f>
        <v>0</v>
      </c>
      <c r="Q538" s="147">
        <v>0.105</v>
      </c>
      <c r="R538" s="147">
        <f>Q538*H538</f>
        <v>0.105</v>
      </c>
      <c r="S538" s="147">
        <v>0</v>
      </c>
      <c r="T538" s="148">
        <f>S538*H538</f>
        <v>0</v>
      </c>
      <c r="AR538" s="149" t="s">
        <v>664</v>
      </c>
      <c r="AT538" s="149" t="s">
        <v>263</v>
      </c>
      <c r="AU538" s="149" t="s">
        <v>89</v>
      </c>
      <c r="AY538" s="17" t="s">
        <v>156</v>
      </c>
      <c r="BE538" s="150">
        <f>IF(N538="základná",J538,0)</f>
        <v>0</v>
      </c>
      <c r="BF538" s="150">
        <f>IF(N538="znížená",J538,0)</f>
        <v>0</v>
      </c>
      <c r="BG538" s="150">
        <f>IF(N538="zákl. prenesená",J538,0)</f>
        <v>0</v>
      </c>
      <c r="BH538" s="150">
        <f>IF(N538="zníž. prenesená",J538,0)</f>
        <v>0</v>
      </c>
      <c r="BI538" s="150">
        <f>IF(N538="nulová",J538,0)</f>
        <v>0</v>
      </c>
      <c r="BJ538" s="17" t="s">
        <v>89</v>
      </c>
      <c r="BK538" s="150">
        <f>ROUND(I538*H538,2)</f>
        <v>0</v>
      </c>
      <c r="BL538" s="17" t="s">
        <v>403</v>
      </c>
      <c r="BM538" s="149" t="s">
        <v>4527</v>
      </c>
    </row>
    <row r="539" spans="2:65" s="12" customFormat="1">
      <c r="B539" s="158"/>
      <c r="D539" s="152" t="s">
        <v>160</v>
      </c>
      <c r="E539" s="159" t="s">
        <v>1</v>
      </c>
      <c r="F539" s="160" t="s">
        <v>4528</v>
      </c>
      <c r="H539" s="161">
        <v>1</v>
      </c>
      <c r="I539" s="162"/>
      <c r="L539" s="158"/>
      <c r="M539" s="163"/>
      <c r="T539" s="164"/>
      <c r="AT539" s="159" t="s">
        <v>160</v>
      </c>
      <c r="AU539" s="159" t="s">
        <v>89</v>
      </c>
      <c r="AV539" s="12" t="s">
        <v>89</v>
      </c>
      <c r="AW539" s="12" t="s">
        <v>31</v>
      </c>
      <c r="AX539" s="12" t="s">
        <v>76</v>
      </c>
      <c r="AY539" s="159" t="s">
        <v>156</v>
      </c>
    </row>
    <row r="540" spans="2:65" s="13" customFormat="1">
      <c r="B540" s="165"/>
      <c r="D540" s="152" t="s">
        <v>160</v>
      </c>
      <c r="E540" s="166" t="s">
        <v>1</v>
      </c>
      <c r="F540" s="167" t="s">
        <v>161</v>
      </c>
      <c r="H540" s="168">
        <v>1</v>
      </c>
      <c r="I540" s="169"/>
      <c r="L540" s="165"/>
      <c r="M540" s="170"/>
      <c r="T540" s="171"/>
      <c r="AT540" s="166" t="s">
        <v>160</v>
      </c>
      <c r="AU540" s="166" t="s">
        <v>89</v>
      </c>
      <c r="AV540" s="13" t="s">
        <v>155</v>
      </c>
      <c r="AW540" s="13" t="s">
        <v>31</v>
      </c>
      <c r="AX540" s="13" t="s">
        <v>82</v>
      </c>
      <c r="AY540" s="166" t="s">
        <v>156</v>
      </c>
    </row>
    <row r="541" spans="2:65" s="1" customFormat="1" ht="24.2" customHeight="1">
      <c r="B541" s="136"/>
      <c r="C541" s="137" t="s">
        <v>1186</v>
      </c>
      <c r="D541" s="137" t="s">
        <v>157</v>
      </c>
      <c r="E541" s="138" t="s">
        <v>3939</v>
      </c>
      <c r="F541" s="139" t="s">
        <v>3940</v>
      </c>
      <c r="G541" s="140" t="s">
        <v>296</v>
      </c>
      <c r="H541" s="141">
        <v>0.27300000000000002</v>
      </c>
      <c r="I541" s="142"/>
      <c r="J541" s="143">
        <v>0</v>
      </c>
      <c r="K541" s="144"/>
      <c r="L541" s="32"/>
      <c r="M541" s="145" t="s">
        <v>1</v>
      </c>
      <c r="N541" s="146" t="s">
        <v>42</v>
      </c>
      <c r="P541" s="147">
        <f>O541*H541</f>
        <v>0</v>
      </c>
      <c r="Q541" s="147">
        <v>0</v>
      </c>
      <c r="R541" s="147">
        <f>Q541*H541</f>
        <v>0</v>
      </c>
      <c r="S541" s="147">
        <v>0</v>
      </c>
      <c r="T541" s="148">
        <f>S541*H541</f>
        <v>0</v>
      </c>
      <c r="AR541" s="149" t="s">
        <v>403</v>
      </c>
      <c r="AT541" s="149" t="s">
        <v>157</v>
      </c>
      <c r="AU541" s="149" t="s">
        <v>89</v>
      </c>
      <c r="AY541" s="17" t="s">
        <v>156</v>
      </c>
      <c r="BE541" s="150">
        <f>IF(N541="základná",J541,0)</f>
        <v>0</v>
      </c>
      <c r="BF541" s="150">
        <f>IF(N541="znížená",J541,0)</f>
        <v>0</v>
      </c>
      <c r="BG541" s="150">
        <f>IF(N541="zákl. prenesená",J541,0)</f>
        <v>0</v>
      </c>
      <c r="BH541" s="150">
        <f>IF(N541="zníž. prenesená",J541,0)</f>
        <v>0</v>
      </c>
      <c r="BI541" s="150">
        <f>IF(N541="nulová",J541,0)</f>
        <v>0</v>
      </c>
      <c r="BJ541" s="17" t="s">
        <v>89</v>
      </c>
      <c r="BK541" s="150">
        <f>ROUND(I541*H541,2)</f>
        <v>0</v>
      </c>
      <c r="BL541" s="17" t="s">
        <v>403</v>
      </c>
      <c r="BM541" s="149" t="s">
        <v>4529</v>
      </c>
    </row>
    <row r="542" spans="2:65" s="1" customFormat="1" ht="24.2" customHeight="1">
      <c r="B542" s="136"/>
      <c r="C542" s="137" t="s">
        <v>1192</v>
      </c>
      <c r="D542" s="137" t="s">
        <v>157</v>
      </c>
      <c r="E542" s="138" t="s">
        <v>3942</v>
      </c>
      <c r="F542" s="139" t="s">
        <v>3943</v>
      </c>
      <c r="G542" s="140" t="s">
        <v>296</v>
      </c>
      <c r="H542" s="141">
        <v>0.27300000000000002</v>
      </c>
      <c r="I542" s="142"/>
      <c r="J542" s="143">
        <v>0</v>
      </c>
      <c r="K542" s="144"/>
      <c r="L542" s="32"/>
      <c r="M542" s="145" t="s">
        <v>1</v>
      </c>
      <c r="N542" s="146" t="s">
        <v>42</v>
      </c>
      <c r="P542" s="147">
        <f>O542*H542</f>
        <v>0</v>
      </c>
      <c r="Q542" s="147">
        <v>0</v>
      </c>
      <c r="R542" s="147">
        <f>Q542*H542</f>
        <v>0</v>
      </c>
      <c r="S542" s="147">
        <v>0</v>
      </c>
      <c r="T542" s="148">
        <f>S542*H542</f>
        <v>0</v>
      </c>
      <c r="AR542" s="149" t="s">
        <v>403</v>
      </c>
      <c r="AT542" s="149" t="s">
        <v>157</v>
      </c>
      <c r="AU542" s="149" t="s">
        <v>89</v>
      </c>
      <c r="AY542" s="17" t="s">
        <v>156</v>
      </c>
      <c r="BE542" s="150">
        <f>IF(N542="základná",J542,0)</f>
        <v>0</v>
      </c>
      <c r="BF542" s="150">
        <f>IF(N542="znížená",J542,0)</f>
        <v>0</v>
      </c>
      <c r="BG542" s="150">
        <f>IF(N542="zákl. prenesená",J542,0)</f>
        <v>0</v>
      </c>
      <c r="BH542" s="150">
        <f>IF(N542="zníž. prenesená",J542,0)</f>
        <v>0</v>
      </c>
      <c r="BI542" s="150">
        <f>IF(N542="nulová",J542,0)</f>
        <v>0</v>
      </c>
      <c r="BJ542" s="17" t="s">
        <v>89</v>
      </c>
      <c r="BK542" s="150">
        <f>ROUND(I542*H542,2)</f>
        <v>0</v>
      </c>
      <c r="BL542" s="17" t="s">
        <v>403</v>
      </c>
      <c r="BM542" s="149" t="s">
        <v>4530</v>
      </c>
    </row>
    <row r="543" spans="2:65" s="10" customFormat="1" ht="22.9" customHeight="1">
      <c r="B543" s="126"/>
      <c r="D543" s="127" t="s">
        <v>75</v>
      </c>
      <c r="E543" s="191" t="s">
        <v>1598</v>
      </c>
      <c r="F543" s="191" t="s">
        <v>1599</v>
      </c>
      <c r="I543" s="129"/>
      <c r="J543" s="192">
        <v>0</v>
      </c>
      <c r="L543" s="126"/>
      <c r="M543" s="131"/>
      <c r="P543" s="132">
        <f>SUM(P544:P548)</f>
        <v>0</v>
      </c>
      <c r="R543" s="132">
        <f>SUM(R544:R548)</f>
        <v>0.10130400000000001</v>
      </c>
      <c r="T543" s="133">
        <f>SUM(T544:T548)</f>
        <v>0</v>
      </c>
      <c r="AR543" s="127" t="s">
        <v>89</v>
      </c>
      <c r="AT543" s="134" t="s">
        <v>75</v>
      </c>
      <c r="AU543" s="134" t="s">
        <v>82</v>
      </c>
      <c r="AY543" s="127" t="s">
        <v>156</v>
      </c>
      <c r="BK543" s="135">
        <f>SUM(BK544:BK548)</f>
        <v>0</v>
      </c>
    </row>
    <row r="544" spans="2:65" s="1" customFormat="1" ht="62.65" customHeight="1">
      <c r="B544" s="136"/>
      <c r="C544" s="137" t="s">
        <v>1197</v>
      </c>
      <c r="D544" s="137" t="s">
        <v>157</v>
      </c>
      <c r="E544" s="138" t="s">
        <v>4531</v>
      </c>
      <c r="F544" s="139" t="s">
        <v>4532</v>
      </c>
      <c r="G544" s="140" t="s">
        <v>178</v>
      </c>
      <c r="H544" s="141">
        <v>5.04</v>
      </c>
      <c r="I544" s="142"/>
      <c r="J544" s="143">
        <v>0</v>
      </c>
      <c r="K544" s="144"/>
      <c r="L544" s="32"/>
      <c r="M544" s="145" t="s">
        <v>1</v>
      </c>
      <c r="N544" s="146" t="s">
        <v>42</v>
      </c>
      <c r="P544" s="147">
        <f>O544*H544</f>
        <v>0</v>
      </c>
      <c r="Q544" s="147">
        <v>2.01E-2</v>
      </c>
      <c r="R544" s="147">
        <f>Q544*H544</f>
        <v>0.10130400000000001</v>
      </c>
      <c r="S544" s="147">
        <v>0</v>
      </c>
      <c r="T544" s="148">
        <f>S544*H544</f>
        <v>0</v>
      </c>
      <c r="AR544" s="149" t="s">
        <v>403</v>
      </c>
      <c r="AT544" s="149" t="s">
        <v>157</v>
      </c>
      <c r="AU544" s="149" t="s">
        <v>89</v>
      </c>
      <c r="AY544" s="17" t="s">
        <v>156</v>
      </c>
      <c r="BE544" s="150">
        <f>IF(N544="základná",J544,0)</f>
        <v>0</v>
      </c>
      <c r="BF544" s="150">
        <f>IF(N544="znížená",J544,0)</f>
        <v>0</v>
      </c>
      <c r="BG544" s="150">
        <f>IF(N544="zákl. prenesená",J544,0)</f>
        <v>0</v>
      </c>
      <c r="BH544" s="150">
        <f>IF(N544="zníž. prenesená",J544,0)</f>
        <v>0</v>
      </c>
      <c r="BI544" s="150">
        <f>IF(N544="nulová",J544,0)</f>
        <v>0</v>
      </c>
      <c r="BJ544" s="17" t="s">
        <v>89</v>
      </c>
      <c r="BK544" s="150">
        <f>ROUND(I544*H544,2)</f>
        <v>0</v>
      </c>
      <c r="BL544" s="17" t="s">
        <v>403</v>
      </c>
      <c r="BM544" s="149" t="s">
        <v>4533</v>
      </c>
    </row>
    <row r="545" spans="2:65" s="12" customFormat="1">
      <c r="B545" s="158"/>
      <c r="D545" s="152" t="s">
        <v>160</v>
      </c>
      <c r="E545" s="159" t="s">
        <v>1</v>
      </c>
      <c r="F545" s="160" t="s">
        <v>4534</v>
      </c>
      <c r="H545" s="161">
        <v>5.04</v>
      </c>
      <c r="I545" s="162"/>
      <c r="L545" s="158"/>
      <c r="M545" s="163"/>
      <c r="T545" s="164"/>
      <c r="AT545" s="159" t="s">
        <v>160</v>
      </c>
      <c r="AU545" s="159" t="s">
        <v>89</v>
      </c>
      <c r="AV545" s="12" t="s">
        <v>89</v>
      </c>
      <c r="AW545" s="12" t="s">
        <v>31</v>
      </c>
      <c r="AX545" s="12" t="s">
        <v>76</v>
      </c>
      <c r="AY545" s="159" t="s">
        <v>156</v>
      </c>
    </row>
    <row r="546" spans="2:65" s="13" customFormat="1">
      <c r="B546" s="165"/>
      <c r="D546" s="152" t="s">
        <v>160</v>
      </c>
      <c r="E546" s="166" t="s">
        <v>1</v>
      </c>
      <c r="F546" s="167" t="s">
        <v>4535</v>
      </c>
      <c r="H546" s="168">
        <v>5.04</v>
      </c>
      <c r="I546" s="169"/>
      <c r="L546" s="165"/>
      <c r="M546" s="170"/>
      <c r="T546" s="171"/>
      <c r="AT546" s="166" t="s">
        <v>160</v>
      </c>
      <c r="AU546" s="166" t="s">
        <v>89</v>
      </c>
      <c r="AV546" s="13" t="s">
        <v>155</v>
      </c>
      <c r="AW546" s="13" t="s">
        <v>31</v>
      </c>
      <c r="AX546" s="13" t="s">
        <v>82</v>
      </c>
      <c r="AY546" s="166" t="s">
        <v>156</v>
      </c>
    </row>
    <row r="547" spans="2:65" s="1" customFormat="1" ht="24.2" customHeight="1">
      <c r="B547" s="136"/>
      <c r="C547" s="137" t="s">
        <v>1205</v>
      </c>
      <c r="D547" s="137" t="s">
        <v>157</v>
      </c>
      <c r="E547" s="138" t="s">
        <v>2959</v>
      </c>
      <c r="F547" s="139" t="s">
        <v>2960</v>
      </c>
      <c r="G547" s="140" t="s">
        <v>296</v>
      </c>
      <c r="H547" s="141">
        <v>0.10100000000000001</v>
      </c>
      <c r="I547" s="142"/>
      <c r="J547" s="143">
        <v>0</v>
      </c>
      <c r="K547" s="144"/>
      <c r="L547" s="32"/>
      <c r="M547" s="145" t="s">
        <v>1</v>
      </c>
      <c r="N547" s="146" t="s">
        <v>42</v>
      </c>
      <c r="P547" s="147">
        <f>O547*H547</f>
        <v>0</v>
      </c>
      <c r="Q547" s="147">
        <v>0</v>
      </c>
      <c r="R547" s="147">
        <f>Q547*H547</f>
        <v>0</v>
      </c>
      <c r="S547" s="147">
        <v>0</v>
      </c>
      <c r="T547" s="148">
        <f>S547*H547</f>
        <v>0</v>
      </c>
      <c r="AR547" s="149" t="s">
        <v>403</v>
      </c>
      <c r="AT547" s="149" t="s">
        <v>157</v>
      </c>
      <c r="AU547" s="149" t="s">
        <v>89</v>
      </c>
      <c r="AY547" s="17" t="s">
        <v>156</v>
      </c>
      <c r="BE547" s="150">
        <f>IF(N547="základná",J547,0)</f>
        <v>0</v>
      </c>
      <c r="BF547" s="150">
        <f>IF(N547="znížená",J547,0)</f>
        <v>0</v>
      </c>
      <c r="BG547" s="150">
        <f>IF(N547="zákl. prenesená",J547,0)</f>
        <v>0</v>
      </c>
      <c r="BH547" s="150">
        <f>IF(N547="zníž. prenesená",J547,0)</f>
        <v>0</v>
      </c>
      <c r="BI547" s="150">
        <f>IF(N547="nulová",J547,0)</f>
        <v>0</v>
      </c>
      <c r="BJ547" s="17" t="s">
        <v>89</v>
      </c>
      <c r="BK547" s="150">
        <f>ROUND(I547*H547,2)</f>
        <v>0</v>
      </c>
      <c r="BL547" s="17" t="s">
        <v>403</v>
      </c>
      <c r="BM547" s="149" t="s">
        <v>4536</v>
      </c>
    </row>
    <row r="548" spans="2:65" s="1" customFormat="1" ht="24.2" customHeight="1">
      <c r="B548" s="136"/>
      <c r="C548" s="137" t="s">
        <v>1211</v>
      </c>
      <c r="D548" s="137" t="s">
        <v>157</v>
      </c>
      <c r="E548" s="138" t="s">
        <v>2962</v>
      </c>
      <c r="F548" s="139" t="s">
        <v>2963</v>
      </c>
      <c r="G548" s="140" t="s">
        <v>296</v>
      </c>
      <c r="H548" s="141">
        <v>0.10100000000000001</v>
      </c>
      <c r="I548" s="142"/>
      <c r="J548" s="143">
        <v>0</v>
      </c>
      <c r="K548" s="144"/>
      <c r="L548" s="32"/>
      <c r="M548" s="145" t="s">
        <v>1</v>
      </c>
      <c r="N548" s="146" t="s">
        <v>42</v>
      </c>
      <c r="P548" s="147">
        <f>O548*H548</f>
        <v>0</v>
      </c>
      <c r="Q548" s="147">
        <v>0</v>
      </c>
      <c r="R548" s="147">
        <f>Q548*H548</f>
        <v>0</v>
      </c>
      <c r="S548" s="147">
        <v>0</v>
      </c>
      <c r="T548" s="148">
        <f>S548*H548</f>
        <v>0</v>
      </c>
      <c r="AR548" s="149" t="s">
        <v>403</v>
      </c>
      <c r="AT548" s="149" t="s">
        <v>157</v>
      </c>
      <c r="AU548" s="149" t="s">
        <v>89</v>
      </c>
      <c r="AY548" s="17" t="s">
        <v>156</v>
      </c>
      <c r="BE548" s="150">
        <f>IF(N548="základná",J548,0)</f>
        <v>0</v>
      </c>
      <c r="BF548" s="150">
        <f>IF(N548="znížená",J548,0)</f>
        <v>0</v>
      </c>
      <c r="BG548" s="150">
        <f>IF(N548="zákl. prenesená",J548,0)</f>
        <v>0</v>
      </c>
      <c r="BH548" s="150">
        <f>IF(N548="zníž. prenesená",J548,0)</f>
        <v>0</v>
      </c>
      <c r="BI548" s="150">
        <f>IF(N548="nulová",J548,0)</f>
        <v>0</v>
      </c>
      <c r="BJ548" s="17" t="s">
        <v>89</v>
      </c>
      <c r="BK548" s="150">
        <f>ROUND(I548*H548,2)</f>
        <v>0</v>
      </c>
      <c r="BL548" s="17" t="s">
        <v>403</v>
      </c>
      <c r="BM548" s="149" t="s">
        <v>4537</v>
      </c>
    </row>
    <row r="549" spans="2:65" s="10" customFormat="1" ht="22.9" customHeight="1">
      <c r="B549" s="126"/>
      <c r="D549" s="127" t="s">
        <v>75</v>
      </c>
      <c r="E549" s="191" t="s">
        <v>4538</v>
      </c>
      <c r="F549" s="191" t="s">
        <v>4539</v>
      </c>
      <c r="I549" s="129"/>
      <c r="J549" s="192">
        <v>0</v>
      </c>
      <c r="L549" s="126"/>
      <c r="M549" s="131"/>
      <c r="P549" s="132">
        <f>SUM(P550:P607)</f>
        <v>0</v>
      </c>
      <c r="R549" s="132">
        <f>SUM(R550:R607)</f>
        <v>0.62888100000000002</v>
      </c>
      <c r="T549" s="133">
        <f>SUM(T550:T607)</f>
        <v>0</v>
      </c>
      <c r="AR549" s="127" t="s">
        <v>89</v>
      </c>
      <c r="AT549" s="134" t="s">
        <v>75</v>
      </c>
      <c r="AU549" s="134" t="s">
        <v>82</v>
      </c>
      <c r="AY549" s="127" t="s">
        <v>156</v>
      </c>
      <c r="BK549" s="135">
        <f>SUM(BK550:BK607)</f>
        <v>0</v>
      </c>
    </row>
    <row r="550" spans="2:65" s="1" customFormat="1" ht="37.9" customHeight="1">
      <c r="B550" s="136"/>
      <c r="C550" s="137" t="s">
        <v>1219</v>
      </c>
      <c r="D550" s="137" t="s">
        <v>157</v>
      </c>
      <c r="E550" s="138" t="s">
        <v>4540</v>
      </c>
      <c r="F550" s="139" t="s">
        <v>4541</v>
      </c>
      <c r="G550" s="140" t="s">
        <v>396</v>
      </c>
      <c r="H550" s="141">
        <v>11.4</v>
      </c>
      <c r="I550" s="142"/>
      <c r="J550" s="143">
        <v>0</v>
      </c>
      <c r="K550" s="144"/>
      <c r="L550" s="32"/>
      <c r="M550" s="145" t="s">
        <v>1</v>
      </c>
      <c r="N550" s="146" t="s">
        <v>42</v>
      </c>
      <c r="P550" s="147">
        <f>O550*H550</f>
        <v>0</v>
      </c>
      <c r="Q550" s="147">
        <v>2.1000000000000001E-4</v>
      </c>
      <c r="R550" s="147">
        <f>Q550*H550</f>
        <v>2.3940000000000003E-3</v>
      </c>
      <c r="S550" s="147">
        <v>0</v>
      </c>
      <c r="T550" s="148">
        <f>S550*H550</f>
        <v>0</v>
      </c>
      <c r="AR550" s="149" t="s">
        <v>403</v>
      </c>
      <c r="AT550" s="149" t="s">
        <v>157</v>
      </c>
      <c r="AU550" s="149" t="s">
        <v>89</v>
      </c>
      <c r="AY550" s="17" t="s">
        <v>156</v>
      </c>
      <c r="BE550" s="150">
        <f>IF(N550="základná",J550,0)</f>
        <v>0</v>
      </c>
      <c r="BF550" s="150">
        <f>IF(N550="znížená",J550,0)</f>
        <v>0</v>
      </c>
      <c r="BG550" s="150">
        <f>IF(N550="zákl. prenesená",J550,0)</f>
        <v>0</v>
      </c>
      <c r="BH550" s="150">
        <f>IF(N550="zníž. prenesená",J550,0)</f>
        <v>0</v>
      </c>
      <c r="BI550" s="150">
        <f>IF(N550="nulová",J550,0)</f>
        <v>0</v>
      </c>
      <c r="BJ550" s="17" t="s">
        <v>89</v>
      </c>
      <c r="BK550" s="150">
        <f>ROUND(I550*H550,2)</f>
        <v>0</v>
      </c>
      <c r="BL550" s="17" t="s">
        <v>403</v>
      </c>
      <c r="BM550" s="149" t="s">
        <v>4542</v>
      </c>
    </row>
    <row r="551" spans="2:65" s="11" customFormat="1">
      <c r="B551" s="151"/>
      <c r="D551" s="152" t="s">
        <v>160</v>
      </c>
      <c r="E551" s="153" t="s">
        <v>1</v>
      </c>
      <c r="F551" s="154" t="s">
        <v>4543</v>
      </c>
      <c r="H551" s="153" t="s">
        <v>1</v>
      </c>
      <c r="I551" s="155"/>
      <c r="L551" s="151"/>
      <c r="M551" s="156"/>
      <c r="T551" s="157"/>
      <c r="AT551" s="153" t="s">
        <v>160</v>
      </c>
      <c r="AU551" s="153" t="s">
        <v>89</v>
      </c>
      <c r="AV551" s="11" t="s">
        <v>82</v>
      </c>
      <c r="AW551" s="11" t="s">
        <v>31</v>
      </c>
      <c r="AX551" s="11" t="s">
        <v>76</v>
      </c>
      <c r="AY551" s="153" t="s">
        <v>156</v>
      </c>
    </row>
    <row r="552" spans="2:65" s="12" customFormat="1">
      <c r="B552" s="158"/>
      <c r="D552" s="152" t="s">
        <v>160</v>
      </c>
      <c r="E552" s="159" t="s">
        <v>1</v>
      </c>
      <c r="F552" s="160" t="s">
        <v>4544</v>
      </c>
      <c r="H552" s="161">
        <v>11.4</v>
      </c>
      <c r="I552" s="162"/>
      <c r="L552" s="158"/>
      <c r="M552" s="163"/>
      <c r="T552" s="164"/>
      <c r="AT552" s="159" t="s">
        <v>160</v>
      </c>
      <c r="AU552" s="159" t="s">
        <v>89</v>
      </c>
      <c r="AV552" s="12" t="s">
        <v>89</v>
      </c>
      <c r="AW552" s="12" t="s">
        <v>31</v>
      </c>
      <c r="AX552" s="12" t="s">
        <v>76</v>
      </c>
      <c r="AY552" s="159" t="s">
        <v>156</v>
      </c>
    </row>
    <row r="553" spans="2:65" s="15" customFormat="1">
      <c r="B553" s="193"/>
      <c r="D553" s="152" t="s">
        <v>160</v>
      </c>
      <c r="E553" s="194" t="s">
        <v>1</v>
      </c>
      <c r="F553" s="195" t="s">
        <v>4545</v>
      </c>
      <c r="H553" s="196">
        <v>11.4</v>
      </c>
      <c r="I553" s="197"/>
      <c r="L553" s="193"/>
      <c r="M553" s="198"/>
      <c r="T553" s="199"/>
      <c r="AT553" s="194" t="s">
        <v>160</v>
      </c>
      <c r="AU553" s="194" t="s">
        <v>89</v>
      </c>
      <c r="AV553" s="15" t="s">
        <v>163</v>
      </c>
      <c r="AW553" s="15" t="s">
        <v>31</v>
      </c>
      <c r="AX553" s="15" t="s">
        <v>76</v>
      </c>
      <c r="AY553" s="194" t="s">
        <v>156</v>
      </c>
    </row>
    <row r="554" spans="2:65" s="13" customFormat="1">
      <c r="B554" s="165"/>
      <c r="D554" s="152" t="s">
        <v>160</v>
      </c>
      <c r="E554" s="166" t="s">
        <v>1</v>
      </c>
      <c r="F554" s="167" t="s">
        <v>1403</v>
      </c>
      <c r="H554" s="168">
        <v>11.4</v>
      </c>
      <c r="I554" s="169"/>
      <c r="L554" s="165"/>
      <c r="M554" s="170"/>
      <c r="T554" s="171"/>
      <c r="AT554" s="166" t="s">
        <v>160</v>
      </c>
      <c r="AU554" s="166" t="s">
        <v>89</v>
      </c>
      <c r="AV554" s="13" t="s">
        <v>155</v>
      </c>
      <c r="AW554" s="13" t="s">
        <v>31</v>
      </c>
      <c r="AX554" s="13" t="s">
        <v>82</v>
      </c>
      <c r="AY554" s="166" t="s">
        <v>156</v>
      </c>
    </row>
    <row r="555" spans="2:65" s="1" customFormat="1" ht="49.15" customHeight="1">
      <c r="B555" s="136"/>
      <c r="C555" s="180" t="s">
        <v>1226</v>
      </c>
      <c r="D555" s="180" t="s">
        <v>263</v>
      </c>
      <c r="E555" s="181" t="s">
        <v>4546</v>
      </c>
      <c r="F555" s="182" t="s">
        <v>4547</v>
      </c>
      <c r="G555" s="183" t="s">
        <v>178</v>
      </c>
      <c r="H555" s="184">
        <v>8.1</v>
      </c>
      <c r="I555" s="185"/>
      <c r="J555" s="186">
        <v>0</v>
      </c>
      <c r="K555" s="187"/>
      <c r="L555" s="188"/>
      <c r="M555" s="189" t="s">
        <v>1</v>
      </c>
      <c r="N555" s="190" t="s">
        <v>42</v>
      </c>
      <c r="P555" s="147">
        <f>O555*H555</f>
        <v>0</v>
      </c>
      <c r="Q555" s="147">
        <v>3.2000000000000001E-2</v>
      </c>
      <c r="R555" s="147">
        <f>Q555*H555</f>
        <v>0.25919999999999999</v>
      </c>
      <c r="S555" s="147">
        <v>0</v>
      </c>
      <c r="T555" s="148">
        <f>S555*H555</f>
        <v>0</v>
      </c>
      <c r="AR555" s="149" t="s">
        <v>664</v>
      </c>
      <c r="AT555" s="149" t="s">
        <v>263</v>
      </c>
      <c r="AU555" s="149" t="s">
        <v>89</v>
      </c>
      <c r="AY555" s="17" t="s">
        <v>156</v>
      </c>
      <c r="BE555" s="150">
        <f>IF(N555="základná",J555,0)</f>
        <v>0</v>
      </c>
      <c r="BF555" s="150">
        <f>IF(N555="znížená",J555,0)</f>
        <v>0</v>
      </c>
      <c r="BG555" s="150">
        <f>IF(N555="zákl. prenesená",J555,0)</f>
        <v>0</v>
      </c>
      <c r="BH555" s="150">
        <f>IF(N555="zníž. prenesená",J555,0)</f>
        <v>0</v>
      </c>
      <c r="BI555" s="150">
        <f>IF(N555="nulová",J555,0)</f>
        <v>0</v>
      </c>
      <c r="BJ555" s="17" t="s">
        <v>89</v>
      </c>
      <c r="BK555" s="150">
        <f>ROUND(I555*H555,2)</f>
        <v>0</v>
      </c>
      <c r="BL555" s="17" t="s">
        <v>403</v>
      </c>
      <c r="BM555" s="149" t="s">
        <v>4548</v>
      </c>
    </row>
    <row r="556" spans="2:65" s="11" customFormat="1">
      <c r="B556" s="151"/>
      <c r="D556" s="152" t="s">
        <v>160</v>
      </c>
      <c r="E556" s="153" t="s">
        <v>1</v>
      </c>
      <c r="F556" s="154" t="s">
        <v>4549</v>
      </c>
      <c r="H556" s="153" t="s">
        <v>1</v>
      </c>
      <c r="I556" s="155"/>
      <c r="L556" s="151"/>
      <c r="M556" s="156"/>
      <c r="T556" s="157"/>
      <c r="AT556" s="153" t="s">
        <v>160</v>
      </c>
      <c r="AU556" s="153" t="s">
        <v>89</v>
      </c>
      <c r="AV556" s="11" t="s">
        <v>82</v>
      </c>
      <c r="AW556" s="11" t="s">
        <v>31</v>
      </c>
      <c r="AX556" s="11" t="s">
        <v>76</v>
      </c>
      <c r="AY556" s="153" t="s">
        <v>156</v>
      </c>
    </row>
    <row r="557" spans="2:65" s="11" customFormat="1">
      <c r="B557" s="151"/>
      <c r="D557" s="152" t="s">
        <v>160</v>
      </c>
      <c r="E557" s="153" t="s">
        <v>1</v>
      </c>
      <c r="F557" s="154" t="s">
        <v>4550</v>
      </c>
      <c r="H557" s="153" t="s">
        <v>1</v>
      </c>
      <c r="I557" s="155"/>
      <c r="L557" s="151"/>
      <c r="M557" s="156"/>
      <c r="T557" s="157"/>
      <c r="AT557" s="153" t="s">
        <v>160</v>
      </c>
      <c r="AU557" s="153" t="s">
        <v>89</v>
      </c>
      <c r="AV557" s="11" t="s">
        <v>82</v>
      </c>
      <c r="AW557" s="11" t="s">
        <v>31</v>
      </c>
      <c r="AX557" s="11" t="s">
        <v>76</v>
      </c>
      <c r="AY557" s="153" t="s">
        <v>156</v>
      </c>
    </row>
    <row r="558" spans="2:65" s="11" customFormat="1" ht="22.5">
      <c r="B558" s="151"/>
      <c r="D558" s="152" t="s">
        <v>160</v>
      </c>
      <c r="E558" s="153" t="s">
        <v>1</v>
      </c>
      <c r="F558" s="154" t="s">
        <v>4551</v>
      </c>
      <c r="H558" s="153" t="s">
        <v>1</v>
      </c>
      <c r="I558" s="155"/>
      <c r="L558" s="151"/>
      <c r="M558" s="156"/>
      <c r="T558" s="157"/>
      <c r="AT558" s="153" t="s">
        <v>160</v>
      </c>
      <c r="AU558" s="153" t="s">
        <v>89</v>
      </c>
      <c r="AV558" s="11" t="s">
        <v>82</v>
      </c>
      <c r="AW558" s="11" t="s">
        <v>31</v>
      </c>
      <c r="AX558" s="11" t="s">
        <v>76</v>
      </c>
      <c r="AY558" s="153" t="s">
        <v>156</v>
      </c>
    </row>
    <row r="559" spans="2:65" s="11" customFormat="1">
      <c r="B559" s="151"/>
      <c r="D559" s="152" t="s">
        <v>160</v>
      </c>
      <c r="E559" s="153" t="s">
        <v>1</v>
      </c>
      <c r="F559" s="154" t="s">
        <v>4552</v>
      </c>
      <c r="H559" s="153" t="s">
        <v>1</v>
      </c>
      <c r="I559" s="155"/>
      <c r="L559" s="151"/>
      <c r="M559" s="156"/>
      <c r="T559" s="157"/>
      <c r="AT559" s="153" t="s">
        <v>160</v>
      </c>
      <c r="AU559" s="153" t="s">
        <v>89</v>
      </c>
      <c r="AV559" s="11" t="s">
        <v>82</v>
      </c>
      <c r="AW559" s="11" t="s">
        <v>31</v>
      </c>
      <c r="AX559" s="11" t="s">
        <v>76</v>
      </c>
      <c r="AY559" s="153" t="s">
        <v>156</v>
      </c>
    </row>
    <row r="560" spans="2:65" s="11" customFormat="1">
      <c r="B560" s="151"/>
      <c r="D560" s="152" t="s">
        <v>160</v>
      </c>
      <c r="E560" s="153" t="s">
        <v>1</v>
      </c>
      <c r="F560" s="154" t="s">
        <v>4553</v>
      </c>
      <c r="H560" s="153" t="s">
        <v>1</v>
      </c>
      <c r="I560" s="155"/>
      <c r="L560" s="151"/>
      <c r="M560" s="156"/>
      <c r="T560" s="157"/>
      <c r="AT560" s="153" t="s">
        <v>160</v>
      </c>
      <c r="AU560" s="153" t="s">
        <v>89</v>
      </c>
      <c r="AV560" s="11" t="s">
        <v>82</v>
      </c>
      <c r="AW560" s="11" t="s">
        <v>31</v>
      </c>
      <c r="AX560" s="11" t="s">
        <v>76</v>
      </c>
      <c r="AY560" s="153" t="s">
        <v>156</v>
      </c>
    </row>
    <row r="561" spans="2:65" s="11" customFormat="1">
      <c r="B561" s="151"/>
      <c r="D561" s="152" t="s">
        <v>160</v>
      </c>
      <c r="E561" s="153" t="s">
        <v>1</v>
      </c>
      <c r="F561" s="154" t="s">
        <v>4554</v>
      </c>
      <c r="H561" s="153" t="s">
        <v>1</v>
      </c>
      <c r="I561" s="155"/>
      <c r="L561" s="151"/>
      <c r="M561" s="156"/>
      <c r="T561" s="157"/>
      <c r="AT561" s="153" t="s">
        <v>160</v>
      </c>
      <c r="AU561" s="153" t="s">
        <v>89</v>
      </c>
      <c r="AV561" s="11" t="s">
        <v>82</v>
      </c>
      <c r="AW561" s="11" t="s">
        <v>31</v>
      </c>
      <c r="AX561" s="11" t="s">
        <v>76</v>
      </c>
      <c r="AY561" s="153" t="s">
        <v>156</v>
      </c>
    </row>
    <row r="562" spans="2:65" s="11" customFormat="1" ht="22.5">
      <c r="B562" s="151"/>
      <c r="D562" s="152" t="s">
        <v>160</v>
      </c>
      <c r="E562" s="153" t="s">
        <v>1</v>
      </c>
      <c r="F562" s="154" t="s">
        <v>4555</v>
      </c>
      <c r="H562" s="153" t="s">
        <v>1</v>
      </c>
      <c r="I562" s="155"/>
      <c r="L562" s="151"/>
      <c r="M562" s="156"/>
      <c r="T562" s="157"/>
      <c r="AT562" s="153" t="s">
        <v>160</v>
      </c>
      <c r="AU562" s="153" t="s">
        <v>89</v>
      </c>
      <c r="AV562" s="11" t="s">
        <v>82</v>
      </c>
      <c r="AW562" s="11" t="s">
        <v>31</v>
      </c>
      <c r="AX562" s="11" t="s">
        <v>76</v>
      </c>
      <c r="AY562" s="153" t="s">
        <v>156</v>
      </c>
    </row>
    <row r="563" spans="2:65" s="11" customFormat="1" ht="22.5">
      <c r="B563" s="151"/>
      <c r="D563" s="152" t="s">
        <v>160</v>
      </c>
      <c r="E563" s="153" t="s">
        <v>1</v>
      </c>
      <c r="F563" s="154" t="s">
        <v>4556</v>
      </c>
      <c r="H563" s="153" t="s">
        <v>1</v>
      </c>
      <c r="I563" s="155"/>
      <c r="L563" s="151"/>
      <c r="M563" s="156"/>
      <c r="T563" s="157"/>
      <c r="AT563" s="153" t="s">
        <v>160</v>
      </c>
      <c r="AU563" s="153" t="s">
        <v>89</v>
      </c>
      <c r="AV563" s="11" t="s">
        <v>82</v>
      </c>
      <c r="AW563" s="11" t="s">
        <v>31</v>
      </c>
      <c r="AX563" s="11" t="s">
        <v>76</v>
      </c>
      <c r="AY563" s="153" t="s">
        <v>156</v>
      </c>
    </row>
    <row r="564" spans="2:65" s="11" customFormat="1">
      <c r="B564" s="151"/>
      <c r="D564" s="152" t="s">
        <v>160</v>
      </c>
      <c r="E564" s="153" t="s">
        <v>1</v>
      </c>
      <c r="F564" s="154" t="s">
        <v>4557</v>
      </c>
      <c r="H564" s="153" t="s">
        <v>1</v>
      </c>
      <c r="I564" s="155"/>
      <c r="L564" s="151"/>
      <c r="M564" s="156"/>
      <c r="T564" s="157"/>
      <c r="AT564" s="153" t="s">
        <v>160</v>
      </c>
      <c r="AU564" s="153" t="s">
        <v>89</v>
      </c>
      <c r="AV564" s="11" t="s">
        <v>82</v>
      </c>
      <c r="AW564" s="11" t="s">
        <v>31</v>
      </c>
      <c r="AX564" s="11" t="s">
        <v>76</v>
      </c>
      <c r="AY564" s="153" t="s">
        <v>156</v>
      </c>
    </row>
    <row r="565" spans="2:65" s="12" customFormat="1">
      <c r="B565" s="158"/>
      <c r="D565" s="152" t="s">
        <v>160</v>
      </c>
      <c r="E565" s="159" t="s">
        <v>1</v>
      </c>
      <c r="F565" s="160" t="s">
        <v>4558</v>
      </c>
      <c r="H565" s="161">
        <v>8.1</v>
      </c>
      <c r="I565" s="162"/>
      <c r="L565" s="158"/>
      <c r="M565" s="163"/>
      <c r="T565" s="164"/>
      <c r="AT565" s="159" t="s">
        <v>160</v>
      </c>
      <c r="AU565" s="159" t="s">
        <v>89</v>
      </c>
      <c r="AV565" s="12" t="s">
        <v>89</v>
      </c>
      <c r="AW565" s="12" t="s">
        <v>31</v>
      </c>
      <c r="AX565" s="12" t="s">
        <v>76</v>
      </c>
      <c r="AY565" s="159" t="s">
        <v>156</v>
      </c>
    </row>
    <row r="566" spans="2:65" s="15" customFormat="1">
      <c r="B566" s="193"/>
      <c r="D566" s="152" t="s">
        <v>160</v>
      </c>
      <c r="E566" s="194" t="s">
        <v>1</v>
      </c>
      <c r="F566" s="195" t="s">
        <v>4559</v>
      </c>
      <c r="H566" s="196">
        <v>8.1</v>
      </c>
      <c r="I566" s="197"/>
      <c r="L566" s="193"/>
      <c r="M566" s="198"/>
      <c r="T566" s="199"/>
      <c r="AT566" s="194" t="s">
        <v>160</v>
      </c>
      <c r="AU566" s="194" t="s">
        <v>89</v>
      </c>
      <c r="AV566" s="15" t="s">
        <v>163</v>
      </c>
      <c r="AW566" s="15" t="s">
        <v>31</v>
      </c>
      <c r="AX566" s="15" t="s">
        <v>76</v>
      </c>
      <c r="AY566" s="194" t="s">
        <v>156</v>
      </c>
    </row>
    <row r="567" spans="2:65" s="13" customFormat="1">
      <c r="B567" s="165"/>
      <c r="D567" s="152" t="s">
        <v>160</v>
      </c>
      <c r="E567" s="166" t="s">
        <v>1</v>
      </c>
      <c r="F567" s="167" t="s">
        <v>161</v>
      </c>
      <c r="H567" s="168">
        <v>8.1</v>
      </c>
      <c r="I567" s="169"/>
      <c r="L567" s="165"/>
      <c r="M567" s="170"/>
      <c r="T567" s="171"/>
      <c r="AT567" s="166" t="s">
        <v>160</v>
      </c>
      <c r="AU567" s="166" t="s">
        <v>89</v>
      </c>
      <c r="AV567" s="13" t="s">
        <v>155</v>
      </c>
      <c r="AW567" s="13" t="s">
        <v>31</v>
      </c>
      <c r="AX567" s="13" t="s">
        <v>82</v>
      </c>
      <c r="AY567" s="166" t="s">
        <v>156</v>
      </c>
    </row>
    <row r="568" spans="2:65" s="1" customFormat="1" ht="24.2" customHeight="1">
      <c r="B568" s="136"/>
      <c r="C568" s="137" t="s">
        <v>1232</v>
      </c>
      <c r="D568" s="137" t="s">
        <v>157</v>
      </c>
      <c r="E568" s="138" t="s">
        <v>4560</v>
      </c>
      <c r="F568" s="139" t="s">
        <v>4561</v>
      </c>
      <c r="G568" s="140" t="s">
        <v>396</v>
      </c>
      <c r="H568" s="141">
        <v>11.4</v>
      </c>
      <c r="I568" s="142"/>
      <c r="J568" s="143">
        <v>0</v>
      </c>
      <c r="K568" s="144"/>
      <c r="L568" s="32"/>
      <c r="M568" s="145" t="s">
        <v>1</v>
      </c>
      <c r="N568" s="146" t="s">
        <v>42</v>
      </c>
      <c r="P568" s="147">
        <f>O568*H568</f>
        <v>0</v>
      </c>
      <c r="Q568" s="147">
        <v>2.1000000000000001E-4</v>
      </c>
      <c r="R568" s="147">
        <f>Q568*H568</f>
        <v>2.3940000000000003E-3</v>
      </c>
      <c r="S568" s="147">
        <v>0</v>
      </c>
      <c r="T568" s="148">
        <f>S568*H568</f>
        <v>0</v>
      </c>
      <c r="AR568" s="149" t="s">
        <v>403</v>
      </c>
      <c r="AT568" s="149" t="s">
        <v>157</v>
      </c>
      <c r="AU568" s="149" t="s">
        <v>89</v>
      </c>
      <c r="AY568" s="17" t="s">
        <v>156</v>
      </c>
      <c r="BE568" s="150">
        <f>IF(N568="základná",J568,0)</f>
        <v>0</v>
      </c>
      <c r="BF568" s="150">
        <f>IF(N568="znížená",J568,0)</f>
        <v>0</v>
      </c>
      <c r="BG568" s="150">
        <f>IF(N568="zákl. prenesená",J568,0)</f>
        <v>0</v>
      </c>
      <c r="BH568" s="150">
        <f>IF(N568="zníž. prenesená",J568,0)</f>
        <v>0</v>
      </c>
      <c r="BI568" s="150">
        <f>IF(N568="nulová",J568,0)</f>
        <v>0</v>
      </c>
      <c r="BJ568" s="17" t="s">
        <v>89</v>
      </c>
      <c r="BK568" s="150">
        <f>ROUND(I568*H568,2)</f>
        <v>0</v>
      </c>
      <c r="BL568" s="17" t="s">
        <v>403</v>
      </c>
      <c r="BM568" s="149" t="s">
        <v>4562</v>
      </c>
    </row>
    <row r="569" spans="2:65" s="11" customFormat="1">
      <c r="B569" s="151"/>
      <c r="D569" s="152" t="s">
        <v>160</v>
      </c>
      <c r="E569" s="153" t="s">
        <v>1</v>
      </c>
      <c r="F569" s="154" t="s">
        <v>4563</v>
      </c>
      <c r="H569" s="153" t="s">
        <v>1</v>
      </c>
      <c r="I569" s="155"/>
      <c r="L569" s="151"/>
      <c r="M569" s="156"/>
      <c r="T569" s="157"/>
      <c r="AT569" s="153" t="s">
        <v>160</v>
      </c>
      <c r="AU569" s="153" t="s">
        <v>89</v>
      </c>
      <c r="AV569" s="11" t="s">
        <v>82</v>
      </c>
      <c r="AW569" s="11" t="s">
        <v>31</v>
      </c>
      <c r="AX569" s="11" t="s">
        <v>76</v>
      </c>
      <c r="AY569" s="153" t="s">
        <v>156</v>
      </c>
    </row>
    <row r="570" spans="2:65" s="12" customFormat="1">
      <c r="B570" s="158"/>
      <c r="D570" s="152" t="s">
        <v>160</v>
      </c>
      <c r="E570" s="159" t="s">
        <v>1</v>
      </c>
      <c r="F570" s="160" t="s">
        <v>4544</v>
      </c>
      <c r="H570" s="161">
        <v>11.4</v>
      </c>
      <c r="I570" s="162"/>
      <c r="L570" s="158"/>
      <c r="M570" s="163"/>
      <c r="T570" s="164"/>
      <c r="AT570" s="159" t="s">
        <v>160</v>
      </c>
      <c r="AU570" s="159" t="s">
        <v>89</v>
      </c>
      <c r="AV570" s="12" t="s">
        <v>89</v>
      </c>
      <c r="AW570" s="12" t="s">
        <v>31</v>
      </c>
      <c r="AX570" s="12" t="s">
        <v>76</v>
      </c>
      <c r="AY570" s="159" t="s">
        <v>156</v>
      </c>
    </row>
    <row r="571" spans="2:65" s="15" customFormat="1">
      <c r="B571" s="193"/>
      <c r="D571" s="152" t="s">
        <v>160</v>
      </c>
      <c r="E571" s="194" t="s">
        <v>1</v>
      </c>
      <c r="F571" s="195" t="s">
        <v>4545</v>
      </c>
      <c r="H571" s="196">
        <v>11.4</v>
      </c>
      <c r="I571" s="197"/>
      <c r="L571" s="193"/>
      <c r="M571" s="198"/>
      <c r="T571" s="199"/>
      <c r="AT571" s="194" t="s">
        <v>160</v>
      </c>
      <c r="AU571" s="194" t="s">
        <v>89</v>
      </c>
      <c r="AV571" s="15" t="s">
        <v>163</v>
      </c>
      <c r="AW571" s="15" t="s">
        <v>31</v>
      </c>
      <c r="AX571" s="15" t="s">
        <v>76</v>
      </c>
      <c r="AY571" s="194" t="s">
        <v>156</v>
      </c>
    </row>
    <row r="572" spans="2:65" s="13" customFormat="1">
      <c r="B572" s="165"/>
      <c r="D572" s="152" t="s">
        <v>160</v>
      </c>
      <c r="E572" s="166" t="s">
        <v>1</v>
      </c>
      <c r="F572" s="167" t="s">
        <v>1403</v>
      </c>
      <c r="H572" s="168">
        <v>11.4</v>
      </c>
      <c r="I572" s="169"/>
      <c r="L572" s="165"/>
      <c r="M572" s="170"/>
      <c r="T572" s="171"/>
      <c r="AT572" s="166" t="s">
        <v>160</v>
      </c>
      <c r="AU572" s="166" t="s">
        <v>89</v>
      </c>
      <c r="AV572" s="13" t="s">
        <v>155</v>
      </c>
      <c r="AW572" s="13" t="s">
        <v>31</v>
      </c>
      <c r="AX572" s="13" t="s">
        <v>82</v>
      </c>
      <c r="AY572" s="166" t="s">
        <v>156</v>
      </c>
    </row>
    <row r="573" spans="2:65" s="1" customFormat="1" ht="55.5" customHeight="1">
      <c r="B573" s="136"/>
      <c r="C573" s="180" t="s">
        <v>1237</v>
      </c>
      <c r="D573" s="180" t="s">
        <v>263</v>
      </c>
      <c r="E573" s="181" t="s">
        <v>4564</v>
      </c>
      <c r="F573" s="182" t="s">
        <v>4565</v>
      </c>
      <c r="G573" s="183" t="s">
        <v>178</v>
      </c>
      <c r="H573" s="184">
        <v>8.1</v>
      </c>
      <c r="I573" s="185"/>
      <c r="J573" s="186">
        <v>0</v>
      </c>
      <c r="K573" s="187"/>
      <c r="L573" s="188"/>
      <c r="M573" s="189" t="s">
        <v>1</v>
      </c>
      <c r="N573" s="190" t="s">
        <v>42</v>
      </c>
      <c r="P573" s="147">
        <f>O573*H573</f>
        <v>0</v>
      </c>
      <c r="Q573" s="147">
        <v>3.2000000000000001E-2</v>
      </c>
      <c r="R573" s="147">
        <f>Q573*H573</f>
        <v>0.25919999999999999</v>
      </c>
      <c r="S573" s="147">
        <v>0</v>
      </c>
      <c r="T573" s="148">
        <f>S573*H573</f>
        <v>0</v>
      </c>
      <c r="AR573" s="149" t="s">
        <v>664</v>
      </c>
      <c r="AT573" s="149" t="s">
        <v>263</v>
      </c>
      <c r="AU573" s="149" t="s">
        <v>89</v>
      </c>
      <c r="AY573" s="17" t="s">
        <v>156</v>
      </c>
      <c r="BE573" s="150">
        <f>IF(N573="základná",J573,0)</f>
        <v>0</v>
      </c>
      <c r="BF573" s="150">
        <f>IF(N573="znížená",J573,0)</f>
        <v>0</v>
      </c>
      <c r="BG573" s="150">
        <f>IF(N573="zákl. prenesená",J573,0)</f>
        <v>0</v>
      </c>
      <c r="BH573" s="150">
        <f>IF(N573="zníž. prenesená",J573,0)</f>
        <v>0</v>
      </c>
      <c r="BI573" s="150">
        <f>IF(N573="nulová",J573,0)</f>
        <v>0</v>
      </c>
      <c r="BJ573" s="17" t="s">
        <v>89</v>
      </c>
      <c r="BK573" s="150">
        <f>ROUND(I573*H573,2)</f>
        <v>0</v>
      </c>
      <c r="BL573" s="17" t="s">
        <v>403</v>
      </c>
      <c r="BM573" s="149" t="s">
        <v>4566</v>
      </c>
    </row>
    <row r="574" spans="2:65" s="11" customFormat="1">
      <c r="B574" s="151"/>
      <c r="D574" s="152" t="s">
        <v>160</v>
      </c>
      <c r="E574" s="153" t="s">
        <v>1</v>
      </c>
      <c r="F574" s="154" t="s">
        <v>4567</v>
      </c>
      <c r="H574" s="153" t="s">
        <v>1</v>
      </c>
      <c r="I574" s="155"/>
      <c r="L574" s="151"/>
      <c r="M574" s="156"/>
      <c r="T574" s="157"/>
      <c r="AT574" s="153" t="s">
        <v>160</v>
      </c>
      <c r="AU574" s="153" t="s">
        <v>89</v>
      </c>
      <c r="AV574" s="11" t="s">
        <v>82</v>
      </c>
      <c r="AW574" s="11" t="s">
        <v>31</v>
      </c>
      <c r="AX574" s="11" t="s">
        <v>76</v>
      </c>
      <c r="AY574" s="153" t="s">
        <v>156</v>
      </c>
    </row>
    <row r="575" spans="2:65" s="11" customFormat="1">
      <c r="B575" s="151"/>
      <c r="D575" s="152" t="s">
        <v>160</v>
      </c>
      <c r="E575" s="153" t="s">
        <v>1</v>
      </c>
      <c r="F575" s="154" t="s">
        <v>4568</v>
      </c>
      <c r="H575" s="153" t="s">
        <v>1</v>
      </c>
      <c r="I575" s="155"/>
      <c r="L575" s="151"/>
      <c r="M575" s="156"/>
      <c r="T575" s="157"/>
      <c r="AT575" s="153" t="s">
        <v>160</v>
      </c>
      <c r="AU575" s="153" t="s">
        <v>89</v>
      </c>
      <c r="AV575" s="11" t="s">
        <v>82</v>
      </c>
      <c r="AW575" s="11" t="s">
        <v>31</v>
      </c>
      <c r="AX575" s="11" t="s">
        <v>76</v>
      </c>
      <c r="AY575" s="153" t="s">
        <v>156</v>
      </c>
    </row>
    <row r="576" spans="2:65" s="11" customFormat="1">
      <c r="B576" s="151"/>
      <c r="D576" s="152" t="s">
        <v>160</v>
      </c>
      <c r="E576" s="153" t="s">
        <v>1</v>
      </c>
      <c r="F576" s="154" t="s">
        <v>4569</v>
      </c>
      <c r="H576" s="153" t="s">
        <v>1</v>
      </c>
      <c r="I576" s="155"/>
      <c r="L576" s="151"/>
      <c r="M576" s="156"/>
      <c r="T576" s="157"/>
      <c r="AT576" s="153" t="s">
        <v>160</v>
      </c>
      <c r="AU576" s="153" t="s">
        <v>89</v>
      </c>
      <c r="AV576" s="11" t="s">
        <v>82</v>
      </c>
      <c r="AW576" s="11" t="s">
        <v>31</v>
      </c>
      <c r="AX576" s="11" t="s">
        <v>76</v>
      </c>
      <c r="AY576" s="153" t="s">
        <v>156</v>
      </c>
    </row>
    <row r="577" spans="2:65" s="11" customFormat="1">
      <c r="B577" s="151"/>
      <c r="D577" s="152" t="s">
        <v>160</v>
      </c>
      <c r="E577" s="153" t="s">
        <v>1</v>
      </c>
      <c r="F577" s="154" t="s">
        <v>4552</v>
      </c>
      <c r="H577" s="153" t="s">
        <v>1</v>
      </c>
      <c r="I577" s="155"/>
      <c r="L577" s="151"/>
      <c r="M577" s="156"/>
      <c r="T577" s="157"/>
      <c r="AT577" s="153" t="s">
        <v>160</v>
      </c>
      <c r="AU577" s="153" t="s">
        <v>89</v>
      </c>
      <c r="AV577" s="11" t="s">
        <v>82</v>
      </c>
      <c r="AW577" s="11" t="s">
        <v>31</v>
      </c>
      <c r="AX577" s="11" t="s">
        <v>76</v>
      </c>
      <c r="AY577" s="153" t="s">
        <v>156</v>
      </c>
    </row>
    <row r="578" spans="2:65" s="11" customFormat="1">
      <c r="B578" s="151"/>
      <c r="D578" s="152" t="s">
        <v>160</v>
      </c>
      <c r="E578" s="153" t="s">
        <v>1</v>
      </c>
      <c r="F578" s="154" t="s">
        <v>4570</v>
      </c>
      <c r="H578" s="153" t="s">
        <v>1</v>
      </c>
      <c r="I578" s="155"/>
      <c r="L578" s="151"/>
      <c r="M578" s="156"/>
      <c r="T578" s="157"/>
      <c r="AT578" s="153" t="s">
        <v>160</v>
      </c>
      <c r="AU578" s="153" t="s">
        <v>89</v>
      </c>
      <c r="AV578" s="11" t="s">
        <v>82</v>
      </c>
      <c r="AW578" s="11" t="s">
        <v>31</v>
      </c>
      <c r="AX578" s="11" t="s">
        <v>76</v>
      </c>
      <c r="AY578" s="153" t="s">
        <v>156</v>
      </c>
    </row>
    <row r="579" spans="2:65" s="11" customFormat="1">
      <c r="B579" s="151"/>
      <c r="D579" s="152" t="s">
        <v>160</v>
      </c>
      <c r="E579" s="153" t="s">
        <v>1</v>
      </c>
      <c r="F579" s="154" t="s">
        <v>4554</v>
      </c>
      <c r="H579" s="153" t="s">
        <v>1</v>
      </c>
      <c r="I579" s="155"/>
      <c r="L579" s="151"/>
      <c r="M579" s="156"/>
      <c r="T579" s="157"/>
      <c r="AT579" s="153" t="s">
        <v>160</v>
      </c>
      <c r="AU579" s="153" t="s">
        <v>89</v>
      </c>
      <c r="AV579" s="11" t="s">
        <v>82</v>
      </c>
      <c r="AW579" s="11" t="s">
        <v>31</v>
      </c>
      <c r="AX579" s="11" t="s">
        <v>76</v>
      </c>
      <c r="AY579" s="153" t="s">
        <v>156</v>
      </c>
    </row>
    <row r="580" spans="2:65" s="11" customFormat="1" ht="22.5">
      <c r="B580" s="151"/>
      <c r="D580" s="152" t="s">
        <v>160</v>
      </c>
      <c r="E580" s="153" t="s">
        <v>1</v>
      </c>
      <c r="F580" s="154" t="s">
        <v>4555</v>
      </c>
      <c r="H580" s="153" t="s">
        <v>1</v>
      </c>
      <c r="I580" s="155"/>
      <c r="L580" s="151"/>
      <c r="M580" s="156"/>
      <c r="T580" s="157"/>
      <c r="AT580" s="153" t="s">
        <v>160</v>
      </c>
      <c r="AU580" s="153" t="s">
        <v>89</v>
      </c>
      <c r="AV580" s="11" t="s">
        <v>82</v>
      </c>
      <c r="AW580" s="11" t="s">
        <v>31</v>
      </c>
      <c r="AX580" s="11" t="s">
        <v>76</v>
      </c>
      <c r="AY580" s="153" t="s">
        <v>156</v>
      </c>
    </row>
    <row r="581" spans="2:65" s="11" customFormat="1" ht="22.5">
      <c r="B581" s="151"/>
      <c r="D581" s="152" t="s">
        <v>160</v>
      </c>
      <c r="E581" s="153" t="s">
        <v>1</v>
      </c>
      <c r="F581" s="154" t="s">
        <v>4556</v>
      </c>
      <c r="H581" s="153" t="s">
        <v>1</v>
      </c>
      <c r="I581" s="155"/>
      <c r="L581" s="151"/>
      <c r="M581" s="156"/>
      <c r="T581" s="157"/>
      <c r="AT581" s="153" t="s">
        <v>160</v>
      </c>
      <c r="AU581" s="153" t="s">
        <v>89</v>
      </c>
      <c r="AV581" s="11" t="s">
        <v>82</v>
      </c>
      <c r="AW581" s="11" t="s">
        <v>31</v>
      </c>
      <c r="AX581" s="11" t="s">
        <v>76</v>
      </c>
      <c r="AY581" s="153" t="s">
        <v>156</v>
      </c>
    </row>
    <row r="582" spans="2:65" s="11" customFormat="1">
      <c r="B582" s="151"/>
      <c r="D582" s="152" t="s">
        <v>160</v>
      </c>
      <c r="E582" s="153" t="s">
        <v>1</v>
      </c>
      <c r="F582" s="154" t="s">
        <v>4557</v>
      </c>
      <c r="H582" s="153" t="s">
        <v>1</v>
      </c>
      <c r="I582" s="155"/>
      <c r="L582" s="151"/>
      <c r="M582" s="156"/>
      <c r="T582" s="157"/>
      <c r="AT582" s="153" t="s">
        <v>160</v>
      </c>
      <c r="AU582" s="153" t="s">
        <v>89</v>
      </c>
      <c r="AV582" s="11" t="s">
        <v>82</v>
      </c>
      <c r="AW582" s="11" t="s">
        <v>31</v>
      </c>
      <c r="AX582" s="11" t="s">
        <v>76</v>
      </c>
      <c r="AY582" s="153" t="s">
        <v>156</v>
      </c>
    </row>
    <row r="583" spans="2:65" s="12" customFormat="1">
      <c r="B583" s="158"/>
      <c r="D583" s="152" t="s">
        <v>160</v>
      </c>
      <c r="E583" s="159" t="s">
        <v>1</v>
      </c>
      <c r="F583" s="160" t="s">
        <v>4571</v>
      </c>
      <c r="H583" s="161">
        <v>8.1</v>
      </c>
      <c r="I583" s="162"/>
      <c r="L583" s="158"/>
      <c r="M583" s="163"/>
      <c r="T583" s="164"/>
      <c r="AT583" s="159" t="s">
        <v>160</v>
      </c>
      <c r="AU583" s="159" t="s">
        <v>89</v>
      </c>
      <c r="AV583" s="12" t="s">
        <v>89</v>
      </c>
      <c r="AW583" s="12" t="s">
        <v>31</v>
      </c>
      <c r="AX583" s="12" t="s">
        <v>76</v>
      </c>
      <c r="AY583" s="159" t="s">
        <v>156</v>
      </c>
    </row>
    <row r="584" spans="2:65" s="15" customFormat="1">
      <c r="B584" s="193"/>
      <c r="D584" s="152" t="s">
        <v>160</v>
      </c>
      <c r="E584" s="194" t="s">
        <v>1</v>
      </c>
      <c r="F584" s="195" t="s">
        <v>4559</v>
      </c>
      <c r="H584" s="196">
        <v>8.1</v>
      </c>
      <c r="I584" s="197"/>
      <c r="L584" s="193"/>
      <c r="M584" s="198"/>
      <c r="T584" s="199"/>
      <c r="AT584" s="194" t="s">
        <v>160</v>
      </c>
      <c r="AU584" s="194" t="s">
        <v>89</v>
      </c>
      <c r="AV584" s="15" t="s">
        <v>163</v>
      </c>
      <c r="AW584" s="15" t="s">
        <v>31</v>
      </c>
      <c r="AX584" s="15" t="s">
        <v>76</v>
      </c>
      <c r="AY584" s="194" t="s">
        <v>156</v>
      </c>
    </row>
    <row r="585" spans="2:65" s="13" customFormat="1">
      <c r="B585" s="165"/>
      <c r="D585" s="152" t="s">
        <v>160</v>
      </c>
      <c r="E585" s="166" t="s">
        <v>1</v>
      </c>
      <c r="F585" s="167" t="s">
        <v>161</v>
      </c>
      <c r="H585" s="168">
        <v>8.1</v>
      </c>
      <c r="I585" s="169"/>
      <c r="L585" s="165"/>
      <c r="M585" s="170"/>
      <c r="T585" s="171"/>
      <c r="AT585" s="166" t="s">
        <v>160</v>
      </c>
      <c r="AU585" s="166" t="s">
        <v>89</v>
      </c>
      <c r="AV585" s="13" t="s">
        <v>155</v>
      </c>
      <c r="AW585" s="13" t="s">
        <v>31</v>
      </c>
      <c r="AX585" s="13" t="s">
        <v>82</v>
      </c>
      <c r="AY585" s="166" t="s">
        <v>156</v>
      </c>
    </row>
    <row r="586" spans="2:65" s="1" customFormat="1" ht="33" customHeight="1">
      <c r="B586" s="136"/>
      <c r="C586" s="137" t="s">
        <v>1245</v>
      </c>
      <c r="D586" s="137" t="s">
        <v>157</v>
      </c>
      <c r="E586" s="138" t="s">
        <v>4572</v>
      </c>
      <c r="F586" s="139" t="s">
        <v>4573</v>
      </c>
      <c r="G586" s="140" t="s">
        <v>396</v>
      </c>
      <c r="H586" s="141">
        <v>7.3</v>
      </c>
      <c r="I586" s="142"/>
      <c r="J586" s="143">
        <v>0</v>
      </c>
      <c r="K586" s="144"/>
      <c r="L586" s="32"/>
      <c r="M586" s="145" t="s">
        <v>1</v>
      </c>
      <c r="N586" s="146" t="s">
        <v>42</v>
      </c>
      <c r="P586" s="147">
        <f>O586*H586</f>
        <v>0</v>
      </c>
      <c r="Q586" s="147">
        <v>2.1000000000000001E-4</v>
      </c>
      <c r="R586" s="147">
        <f>Q586*H586</f>
        <v>1.5330000000000001E-3</v>
      </c>
      <c r="S586" s="147">
        <v>0</v>
      </c>
      <c r="T586" s="148">
        <f>S586*H586</f>
        <v>0</v>
      </c>
      <c r="AR586" s="149" t="s">
        <v>403</v>
      </c>
      <c r="AT586" s="149" t="s">
        <v>157</v>
      </c>
      <c r="AU586" s="149" t="s">
        <v>89</v>
      </c>
      <c r="AY586" s="17" t="s">
        <v>156</v>
      </c>
      <c r="BE586" s="150">
        <f>IF(N586="základná",J586,0)</f>
        <v>0</v>
      </c>
      <c r="BF586" s="150">
        <f>IF(N586="znížená",J586,0)</f>
        <v>0</v>
      </c>
      <c r="BG586" s="150">
        <f>IF(N586="zákl. prenesená",J586,0)</f>
        <v>0</v>
      </c>
      <c r="BH586" s="150">
        <f>IF(N586="zníž. prenesená",J586,0)</f>
        <v>0</v>
      </c>
      <c r="BI586" s="150">
        <f>IF(N586="nulová",J586,0)</f>
        <v>0</v>
      </c>
      <c r="BJ586" s="17" t="s">
        <v>89</v>
      </c>
      <c r="BK586" s="150">
        <f>ROUND(I586*H586,2)</f>
        <v>0</v>
      </c>
      <c r="BL586" s="17" t="s">
        <v>403</v>
      </c>
      <c r="BM586" s="149" t="s">
        <v>4574</v>
      </c>
    </row>
    <row r="587" spans="2:65" s="11" customFormat="1">
      <c r="B587" s="151"/>
      <c r="D587" s="152" t="s">
        <v>160</v>
      </c>
      <c r="E587" s="153" t="s">
        <v>1</v>
      </c>
      <c r="F587" s="154" t="s">
        <v>4575</v>
      </c>
      <c r="H587" s="153" t="s">
        <v>1</v>
      </c>
      <c r="I587" s="155"/>
      <c r="L587" s="151"/>
      <c r="M587" s="156"/>
      <c r="T587" s="157"/>
      <c r="AT587" s="153" t="s">
        <v>160</v>
      </c>
      <c r="AU587" s="153" t="s">
        <v>89</v>
      </c>
      <c r="AV587" s="11" t="s">
        <v>82</v>
      </c>
      <c r="AW587" s="11" t="s">
        <v>31</v>
      </c>
      <c r="AX587" s="11" t="s">
        <v>76</v>
      </c>
      <c r="AY587" s="153" t="s">
        <v>156</v>
      </c>
    </row>
    <row r="588" spans="2:65" s="12" customFormat="1">
      <c r="B588" s="158"/>
      <c r="D588" s="152" t="s">
        <v>160</v>
      </c>
      <c r="E588" s="159" t="s">
        <v>1</v>
      </c>
      <c r="F588" s="160" t="s">
        <v>4576</v>
      </c>
      <c r="H588" s="161">
        <v>7.3</v>
      </c>
      <c r="I588" s="162"/>
      <c r="L588" s="158"/>
      <c r="M588" s="163"/>
      <c r="T588" s="164"/>
      <c r="AT588" s="159" t="s">
        <v>160</v>
      </c>
      <c r="AU588" s="159" t="s">
        <v>89</v>
      </c>
      <c r="AV588" s="12" t="s">
        <v>89</v>
      </c>
      <c r="AW588" s="12" t="s">
        <v>31</v>
      </c>
      <c r="AX588" s="12" t="s">
        <v>76</v>
      </c>
      <c r="AY588" s="159" t="s">
        <v>156</v>
      </c>
    </row>
    <row r="589" spans="2:65" s="15" customFormat="1">
      <c r="B589" s="193"/>
      <c r="D589" s="152" t="s">
        <v>160</v>
      </c>
      <c r="E589" s="194" t="s">
        <v>1</v>
      </c>
      <c r="F589" s="195" t="s">
        <v>4545</v>
      </c>
      <c r="H589" s="196">
        <v>7.3</v>
      </c>
      <c r="I589" s="197"/>
      <c r="L589" s="193"/>
      <c r="M589" s="198"/>
      <c r="T589" s="199"/>
      <c r="AT589" s="194" t="s">
        <v>160</v>
      </c>
      <c r="AU589" s="194" t="s">
        <v>89</v>
      </c>
      <c r="AV589" s="15" t="s">
        <v>163</v>
      </c>
      <c r="AW589" s="15" t="s">
        <v>31</v>
      </c>
      <c r="AX589" s="15" t="s">
        <v>76</v>
      </c>
      <c r="AY589" s="194" t="s">
        <v>156</v>
      </c>
    </row>
    <row r="590" spans="2:65" s="13" customFormat="1">
      <c r="B590" s="165"/>
      <c r="D590" s="152" t="s">
        <v>160</v>
      </c>
      <c r="E590" s="166" t="s">
        <v>1</v>
      </c>
      <c r="F590" s="167" t="s">
        <v>1403</v>
      </c>
      <c r="H590" s="168">
        <v>7.3</v>
      </c>
      <c r="I590" s="169"/>
      <c r="L590" s="165"/>
      <c r="M590" s="170"/>
      <c r="T590" s="171"/>
      <c r="AT590" s="166" t="s">
        <v>160</v>
      </c>
      <c r="AU590" s="166" t="s">
        <v>89</v>
      </c>
      <c r="AV590" s="13" t="s">
        <v>155</v>
      </c>
      <c r="AW590" s="13" t="s">
        <v>31</v>
      </c>
      <c r="AX590" s="13" t="s">
        <v>82</v>
      </c>
      <c r="AY590" s="166" t="s">
        <v>156</v>
      </c>
    </row>
    <row r="591" spans="2:65" s="1" customFormat="1" ht="55.5" customHeight="1">
      <c r="B591" s="136"/>
      <c r="C591" s="180" t="s">
        <v>1251</v>
      </c>
      <c r="D591" s="180" t="s">
        <v>263</v>
      </c>
      <c r="E591" s="181" t="s">
        <v>4577</v>
      </c>
      <c r="F591" s="182" t="s">
        <v>4578</v>
      </c>
      <c r="G591" s="183" t="s">
        <v>178</v>
      </c>
      <c r="H591" s="184">
        <v>3.2549999999999999</v>
      </c>
      <c r="I591" s="185"/>
      <c r="J591" s="186">
        <v>0</v>
      </c>
      <c r="K591" s="187"/>
      <c r="L591" s="188"/>
      <c r="M591" s="189" t="s">
        <v>1</v>
      </c>
      <c r="N591" s="190" t="s">
        <v>42</v>
      </c>
      <c r="P591" s="147">
        <f>O591*H591</f>
        <v>0</v>
      </c>
      <c r="Q591" s="147">
        <v>3.2000000000000001E-2</v>
      </c>
      <c r="R591" s="147">
        <f>Q591*H591</f>
        <v>0.10416</v>
      </c>
      <c r="S591" s="147">
        <v>0</v>
      </c>
      <c r="T591" s="148">
        <f>S591*H591</f>
        <v>0</v>
      </c>
      <c r="AR591" s="149" t="s">
        <v>664</v>
      </c>
      <c r="AT591" s="149" t="s">
        <v>263</v>
      </c>
      <c r="AU591" s="149" t="s">
        <v>89</v>
      </c>
      <c r="AY591" s="17" t="s">
        <v>156</v>
      </c>
      <c r="BE591" s="150">
        <f>IF(N591="základná",J591,0)</f>
        <v>0</v>
      </c>
      <c r="BF591" s="150">
        <f>IF(N591="znížená",J591,0)</f>
        <v>0</v>
      </c>
      <c r="BG591" s="150">
        <f>IF(N591="zákl. prenesená",J591,0)</f>
        <v>0</v>
      </c>
      <c r="BH591" s="150">
        <f>IF(N591="zníž. prenesená",J591,0)</f>
        <v>0</v>
      </c>
      <c r="BI591" s="150">
        <f>IF(N591="nulová",J591,0)</f>
        <v>0</v>
      </c>
      <c r="BJ591" s="17" t="s">
        <v>89</v>
      </c>
      <c r="BK591" s="150">
        <f>ROUND(I591*H591,2)</f>
        <v>0</v>
      </c>
      <c r="BL591" s="17" t="s">
        <v>403</v>
      </c>
      <c r="BM591" s="149" t="s">
        <v>4579</v>
      </c>
    </row>
    <row r="592" spans="2:65" s="11" customFormat="1">
      <c r="B592" s="151"/>
      <c r="D592" s="152" t="s">
        <v>160</v>
      </c>
      <c r="E592" s="153" t="s">
        <v>1</v>
      </c>
      <c r="F592" s="154" t="s">
        <v>4580</v>
      </c>
      <c r="H592" s="153" t="s">
        <v>1</v>
      </c>
      <c r="I592" s="155"/>
      <c r="L592" s="151"/>
      <c r="M592" s="156"/>
      <c r="T592" s="157"/>
      <c r="AT592" s="153" t="s">
        <v>160</v>
      </c>
      <c r="AU592" s="153" t="s">
        <v>89</v>
      </c>
      <c r="AV592" s="11" t="s">
        <v>82</v>
      </c>
      <c r="AW592" s="11" t="s">
        <v>31</v>
      </c>
      <c r="AX592" s="11" t="s">
        <v>76</v>
      </c>
      <c r="AY592" s="153" t="s">
        <v>156</v>
      </c>
    </row>
    <row r="593" spans="2:65" s="11" customFormat="1">
      <c r="B593" s="151"/>
      <c r="D593" s="152" t="s">
        <v>160</v>
      </c>
      <c r="E593" s="153" t="s">
        <v>1</v>
      </c>
      <c r="F593" s="154" t="s">
        <v>4568</v>
      </c>
      <c r="H593" s="153" t="s">
        <v>1</v>
      </c>
      <c r="I593" s="155"/>
      <c r="L593" s="151"/>
      <c r="M593" s="156"/>
      <c r="T593" s="157"/>
      <c r="AT593" s="153" t="s">
        <v>160</v>
      </c>
      <c r="AU593" s="153" t="s">
        <v>89</v>
      </c>
      <c r="AV593" s="11" t="s">
        <v>82</v>
      </c>
      <c r="AW593" s="11" t="s">
        <v>31</v>
      </c>
      <c r="AX593" s="11" t="s">
        <v>76</v>
      </c>
      <c r="AY593" s="153" t="s">
        <v>156</v>
      </c>
    </row>
    <row r="594" spans="2:65" s="11" customFormat="1">
      <c r="B594" s="151"/>
      <c r="D594" s="152" t="s">
        <v>160</v>
      </c>
      <c r="E594" s="153" t="s">
        <v>1</v>
      </c>
      <c r="F594" s="154" t="s">
        <v>4569</v>
      </c>
      <c r="H594" s="153" t="s">
        <v>1</v>
      </c>
      <c r="I594" s="155"/>
      <c r="L594" s="151"/>
      <c r="M594" s="156"/>
      <c r="T594" s="157"/>
      <c r="AT594" s="153" t="s">
        <v>160</v>
      </c>
      <c r="AU594" s="153" t="s">
        <v>89</v>
      </c>
      <c r="AV594" s="11" t="s">
        <v>82</v>
      </c>
      <c r="AW594" s="11" t="s">
        <v>31</v>
      </c>
      <c r="AX594" s="11" t="s">
        <v>76</v>
      </c>
      <c r="AY594" s="153" t="s">
        <v>156</v>
      </c>
    </row>
    <row r="595" spans="2:65" s="11" customFormat="1">
      <c r="B595" s="151"/>
      <c r="D595" s="152" t="s">
        <v>160</v>
      </c>
      <c r="E595" s="153" t="s">
        <v>1</v>
      </c>
      <c r="F595" s="154" t="s">
        <v>4552</v>
      </c>
      <c r="H595" s="153" t="s">
        <v>1</v>
      </c>
      <c r="I595" s="155"/>
      <c r="L595" s="151"/>
      <c r="M595" s="156"/>
      <c r="T595" s="157"/>
      <c r="AT595" s="153" t="s">
        <v>160</v>
      </c>
      <c r="AU595" s="153" t="s">
        <v>89</v>
      </c>
      <c r="AV595" s="11" t="s">
        <v>82</v>
      </c>
      <c r="AW595" s="11" t="s">
        <v>31</v>
      </c>
      <c r="AX595" s="11" t="s">
        <v>76</v>
      </c>
      <c r="AY595" s="153" t="s">
        <v>156</v>
      </c>
    </row>
    <row r="596" spans="2:65" s="11" customFormat="1">
      <c r="B596" s="151"/>
      <c r="D596" s="152" t="s">
        <v>160</v>
      </c>
      <c r="E596" s="153" t="s">
        <v>1</v>
      </c>
      <c r="F596" s="154" t="s">
        <v>4581</v>
      </c>
      <c r="H596" s="153" t="s">
        <v>1</v>
      </c>
      <c r="I596" s="155"/>
      <c r="L596" s="151"/>
      <c r="M596" s="156"/>
      <c r="T596" s="157"/>
      <c r="AT596" s="153" t="s">
        <v>160</v>
      </c>
      <c r="AU596" s="153" t="s">
        <v>89</v>
      </c>
      <c r="AV596" s="11" t="s">
        <v>82</v>
      </c>
      <c r="AW596" s="11" t="s">
        <v>31</v>
      </c>
      <c r="AX596" s="11" t="s">
        <v>76</v>
      </c>
      <c r="AY596" s="153" t="s">
        <v>156</v>
      </c>
    </row>
    <row r="597" spans="2:65" s="11" customFormat="1">
      <c r="B597" s="151"/>
      <c r="D597" s="152" t="s">
        <v>160</v>
      </c>
      <c r="E597" s="153" t="s">
        <v>1</v>
      </c>
      <c r="F597" s="154" t="s">
        <v>4554</v>
      </c>
      <c r="H597" s="153" t="s">
        <v>1</v>
      </c>
      <c r="I597" s="155"/>
      <c r="L597" s="151"/>
      <c r="M597" s="156"/>
      <c r="T597" s="157"/>
      <c r="AT597" s="153" t="s">
        <v>160</v>
      </c>
      <c r="AU597" s="153" t="s">
        <v>89</v>
      </c>
      <c r="AV597" s="11" t="s">
        <v>82</v>
      </c>
      <c r="AW597" s="11" t="s">
        <v>31</v>
      </c>
      <c r="AX597" s="11" t="s">
        <v>76</v>
      </c>
      <c r="AY597" s="153" t="s">
        <v>156</v>
      </c>
    </row>
    <row r="598" spans="2:65" s="11" customFormat="1" ht="22.5">
      <c r="B598" s="151"/>
      <c r="D598" s="152" t="s">
        <v>160</v>
      </c>
      <c r="E598" s="153" t="s">
        <v>1</v>
      </c>
      <c r="F598" s="154" t="s">
        <v>4555</v>
      </c>
      <c r="H598" s="153" t="s">
        <v>1</v>
      </c>
      <c r="I598" s="155"/>
      <c r="L598" s="151"/>
      <c r="M598" s="156"/>
      <c r="T598" s="157"/>
      <c r="AT598" s="153" t="s">
        <v>160</v>
      </c>
      <c r="AU598" s="153" t="s">
        <v>89</v>
      </c>
      <c r="AV598" s="11" t="s">
        <v>82</v>
      </c>
      <c r="AW598" s="11" t="s">
        <v>31</v>
      </c>
      <c r="AX598" s="11" t="s">
        <v>76</v>
      </c>
      <c r="AY598" s="153" t="s">
        <v>156</v>
      </c>
    </row>
    <row r="599" spans="2:65" s="11" customFormat="1" ht="22.5">
      <c r="B599" s="151"/>
      <c r="D599" s="152" t="s">
        <v>160</v>
      </c>
      <c r="E599" s="153" t="s">
        <v>1</v>
      </c>
      <c r="F599" s="154" t="s">
        <v>4556</v>
      </c>
      <c r="H599" s="153" t="s">
        <v>1</v>
      </c>
      <c r="I599" s="155"/>
      <c r="L599" s="151"/>
      <c r="M599" s="156"/>
      <c r="T599" s="157"/>
      <c r="AT599" s="153" t="s">
        <v>160</v>
      </c>
      <c r="AU599" s="153" t="s">
        <v>89</v>
      </c>
      <c r="AV599" s="11" t="s">
        <v>82</v>
      </c>
      <c r="AW599" s="11" t="s">
        <v>31</v>
      </c>
      <c r="AX599" s="11" t="s">
        <v>76</v>
      </c>
      <c r="AY599" s="153" t="s">
        <v>156</v>
      </c>
    </row>
    <row r="600" spans="2:65" s="11" customFormat="1">
      <c r="B600" s="151"/>
      <c r="D600" s="152" t="s">
        <v>160</v>
      </c>
      <c r="E600" s="153" t="s">
        <v>1</v>
      </c>
      <c r="F600" s="154" t="s">
        <v>4557</v>
      </c>
      <c r="H600" s="153" t="s">
        <v>1</v>
      </c>
      <c r="I600" s="155"/>
      <c r="L600" s="151"/>
      <c r="M600" s="156"/>
      <c r="T600" s="157"/>
      <c r="AT600" s="153" t="s">
        <v>160</v>
      </c>
      <c r="AU600" s="153" t="s">
        <v>89</v>
      </c>
      <c r="AV600" s="11" t="s">
        <v>82</v>
      </c>
      <c r="AW600" s="11" t="s">
        <v>31</v>
      </c>
      <c r="AX600" s="11" t="s">
        <v>76</v>
      </c>
      <c r="AY600" s="153" t="s">
        <v>156</v>
      </c>
    </row>
    <row r="601" spans="2:65" s="12" customFormat="1">
      <c r="B601" s="158"/>
      <c r="D601" s="152" t="s">
        <v>160</v>
      </c>
      <c r="E601" s="159" t="s">
        <v>1</v>
      </c>
      <c r="F601" s="160" t="s">
        <v>4582</v>
      </c>
      <c r="H601" s="161">
        <v>3.2549999999999999</v>
      </c>
      <c r="I601" s="162"/>
      <c r="L601" s="158"/>
      <c r="M601" s="163"/>
      <c r="T601" s="164"/>
      <c r="AT601" s="159" t="s">
        <v>160</v>
      </c>
      <c r="AU601" s="159" t="s">
        <v>89</v>
      </c>
      <c r="AV601" s="12" t="s">
        <v>89</v>
      </c>
      <c r="AW601" s="12" t="s">
        <v>31</v>
      </c>
      <c r="AX601" s="12" t="s">
        <v>76</v>
      </c>
      <c r="AY601" s="159" t="s">
        <v>156</v>
      </c>
    </row>
    <row r="602" spans="2:65" s="15" customFormat="1">
      <c r="B602" s="193"/>
      <c r="D602" s="152" t="s">
        <v>160</v>
      </c>
      <c r="E602" s="194" t="s">
        <v>1</v>
      </c>
      <c r="F602" s="195" t="s">
        <v>4559</v>
      </c>
      <c r="H602" s="196">
        <v>3.2549999999999999</v>
      </c>
      <c r="I602" s="197"/>
      <c r="L602" s="193"/>
      <c r="M602" s="198"/>
      <c r="T602" s="199"/>
      <c r="AT602" s="194" t="s">
        <v>160</v>
      </c>
      <c r="AU602" s="194" t="s">
        <v>89</v>
      </c>
      <c r="AV602" s="15" t="s">
        <v>163</v>
      </c>
      <c r="AW602" s="15" t="s">
        <v>31</v>
      </c>
      <c r="AX602" s="15" t="s">
        <v>76</v>
      </c>
      <c r="AY602" s="194" t="s">
        <v>156</v>
      </c>
    </row>
    <row r="603" spans="2:65" s="13" customFormat="1">
      <c r="B603" s="165"/>
      <c r="D603" s="152" t="s">
        <v>160</v>
      </c>
      <c r="E603" s="166" t="s">
        <v>1</v>
      </c>
      <c r="F603" s="167" t="s">
        <v>161</v>
      </c>
      <c r="H603" s="168">
        <v>3.2549999999999999</v>
      </c>
      <c r="I603" s="169"/>
      <c r="L603" s="165"/>
      <c r="M603" s="170"/>
      <c r="T603" s="171"/>
      <c r="AT603" s="166" t="s">
        <v>160</v>
      </c>
      <c r="AU603" s="166" t="s">
        <v>89</v>
      </c>
      <c r="AV603" s="13" t="s">
        <v>155</v>
      </c>
      <c r="AW603" s="13" t="s">
        <v>31</v>
      </c>
      <c r="AX603" s="13" t="s">
        <v>82</v>
      </c>
      <c r="AY603" s="166" t="s">
        <v>156</v>
      </c>
    </row>
    <row r="604" spans="2:65" s="1" customFormat="1" ht="24.2" customHeight="1">
      <c r="B604" s="136"/>
      <c r="C604" s="137" t="s">
        <v>1257</v>
      </c>
      <c r="D604" s="137" t="s">
        <v>157</v>
      </c>
      <c r="E604" s="138" t="s">
        <v>2959</v>
      </c>
      <c r="F604" s="139" t="s">
        <v>2960</v>
      </c>
      <c r="G604" s="140" t="s">
        <v>296</v>
      </c>
      <c r="H604" s="141">
        <v>0.629</v>
      </c>
      <c r="I604" s="142"/>
      <c r="J604" s="143">
        <v>0</v>
      </c>
      <c r="K604" s="144"/>
      <c r="L604" s="32"/>
      <c r="M604" s="145" t="s">
        <v>1</v>
      </c>
      <c r="N604" s="146" t="s">
        <v>42</v>
      </c>
      <c r="P604" s="147">
        <f>O604*H604</f>
        <v>0</v>
      </c>
      <c r="Q604" s="147">
        <v>0</v>
      </c>
      <c r="R604" s="147">
        <f>Q604*H604</f>
        <v>0</v>
      </c>
      <c r="S604" s="147">
        <v>0</v>
      </c>
      <c r="T604" s="148">
        <f>S604*H604</f>
        <v>0</v>
      </c>
      <c r="AR604" s="149" t="s">
        <v>403</v>
      </c>
      <c r="AT604" s="149" t="s">
        <v>157</v>
      </c>
      <c r="AU604" s="149" t="s">
        <v>89</v>
      </c>
      <c r="AY604" s="17" t="s">
        <v>156</v>
      </c>
      <c r="BE604" s="150">
        <f>IF(N604="základná",J604,0)</f>
        <v>0</v>
      </c>
      <c r="BF604" s="150">
        <f>IF(N604="znížená",J604,0)</f>
        <v>0</v>
      </c>
      <c r="BG604" s="150">
        <f>IF(N604="zákl. prenesená",J604,0)</f>
        <v>0</v>
      </c>
      <c r="BH604" s="150">
        <f>IF(N604="zníž. prenesená",J604,0)</f>
        <v>0</v>
      </c>
      <c r="BI604" s="150">
        <f>IF(N604="nulová",J604,0)</f>
        <v>0</v>
      </c>
      <c r="BJ604" s="17" t="s">
        <v>89</v>
      </c>
      <c r="BK604" s="150">
        <f>ROUND(I604*H604,2)</f>
        <v>0</v>
      </c>
      <c r="BL604" s="17" t="s">
        <v>403</v>
      </c>
      <c r="BM604" s="149" t="s">
        <v>4583</v>
      </c>
    </row>
    <row r="605" spans="2:65" s="12" customFormat="1">
      <c r="B605" s="158"/>
      <c r="D605" s="152" t="s">
        <v>160</v>
      </c>
      <c r="E605" s="159" t="s">
        <v>1</v>
      </c>
      <c r="F605" s="160" t="s">
        <v>4584</v>
      </c>
      <c r="H605" s="161">
        <v>0.629</v>
      </c>
      <c r="I605" s="162"/>
      <c r="L605" s="158"/>
      <c r="M605" s="163"/>
      <c r="T605" s="164"/>
      <c r="AT605" s="159" t="s">
        <v>160</v>
      </c>
      <c r="AU605" s="159" t="s">
        <v>89</v>
      </c>
      <c r="AV605" s="12" t="s">
        <v>89</v>
      </c>
      <c r="AW605" s="12" t="s">
        <v>31</v>
      </c>
      <c r="AX605" s="12" t="s">
        <v>82</v>
      </c>
      <c r="AY605" s="159" t="s">
        <v>156</v>
      </c>
    </row>
    <row r="606" spans="2:65" s="1" customFormat="1" ht="24.2" customHeight="1">
      <c r="B606" s="136"/>
      <c r="C606" s="137" t="s">
        <v>1262</v>
      </c>
      <c r="D606" s="137" t="s">
        <v>157</v>
      </c>
      <c r="E606" s="138" t="s">
        <v>2962</v>
      </c>
      <c r="F606" s="139" t="s">
        <v>2963</v>
      </c>
      <c r="G606" s="140" t="s">
        <v>296</v>
      </c>
      <c r="H606" s="141">
        <v>0.629</v>
      </c>
      <c r="I606" s="142"/>
      <c r="J606" s="143">
        <v>0</v>
      </c>
      <c r="K606" s="144"/>
      <c r="L606" s="32"/>
      <c r="M606" s="145" t="s">
        <v>1</v>
      </c>
      <c r="N606" s="146" t="s">
        <v>42</v>
      </c>
      <c r="P606" s="147">
        <f>O606*H606</f>
        <v>0</v>
      </c>
      <c r="Q606" s="147">
        <v>0</v>
      </c>
      <c r="R606" s="147">
        <f>Q606*H606</f>
        <v>0</v>
      </c>
      <c r="S606" s="147">
        <v>0</v>
      </c>
      <c r="T606" s="148">
        <f>S606*H606</f>
        <v>0</v>
      </c>
      <c r="AR606" s="149" t="s">
        <v>403</v>
      </c>
      <c r="AT606" s="149" t="s">
        <v>157</v>
      </c>
      <c r="AU606" s="149" t="s">
        <v>89</v>
      </c>
      <c r="AY606" s="17" t="s">
        <v>156</v>
      </c>
      <c r="BE606" s="150">
        <f>IF(N606="základná",J606,0)</f>
        <v>0</v>
      </c>
      <c r="BF606" s="150">
        <f>IF(N606="znížená",J606,0)</f>
        <v>0</v>
      </c>
      <c r="BG606" s="150">
        <f>IF(N606="zákl. prenesená",J606,0)</f>
        <v>0</v>
      </c>
      <c r="BH606" s="150">
        <f>IF(N606="zníž. prenesená",J606,0)</f>
        <v>0</v>
      </c>
      <c r="BI606" s="150">
        <f>IF(N606="nulová",J606,0)</f>
        <v>0</v>
      </c>
      <c r="BJ606" s="17" t="s">
        <v>89</v>
      </c>
      <c r="BK606" s="150">
        <f>ROUND(I606*H606,2)</f>
        <v>0</v>
      </c>
      <c r="BL606" s="17" t="s">
        <v>403</v>
      </c>
      <c r="BM606" s="149" t="s">
        <v>4585</v>
      </c>
    </row>
    <row r="607" spans="2:65" s="12" customFormat="1">
      <c r="B607" s="158"/>
      <c r="D607" s="152" t="s">
        <v>160</v>
      </c>
      <c r="E607" s="159" t="s">
        <v>1</v>
      </c>
      <c r="F607" s="160" t="s">
        <v>4584</v>
      </c>
      <c r="H607" s="161">
        <v>0.629</v>
      </c>
      <c r="I607" s="162"/>
      <c r="L607" s="158"/>
      <c r="M607" s="163"/>
      <c r="T607" s="164"/>
      <c r="AT607" s="159" t="s">
        <v>160</v>
      </c>
      <c r="AU607" s="159" t="s">
        <v>89</v>
      </c>
      <c r="AV607" s="12" t="s">
        <v>89</v>
      </c>
      <c r="AW607" s="12" t="s">
        <v>31</v>
      </c>
      <c r="AX607" s="12" t="s">
        <v>82</v>
      </c>
      <c r="AY607" s="159" t="s">
        <v>156</v>
      </c>
    </row>
    <row r="608" spans="2:65" s="10" customFormat="1" ht="22.9" customHeight="1">
      <c r="B608" s="126"/>
      <c r="D608" s="127" t="s">
        <v>75</v>
      </c>
      <c r="E608" s="191" t="s">
        <v>4133</v>
      </c>
      <c r="F608" s="191" t="s">
        <v>4134</v>
      </c>
      <c r="I608" s="129"/>
      <c r="J608" s="192">
        <v>0</v>
      </c>
      <c r="L608" s="126"/>
      <c r="M608" s="131"/>
      <c r="P608" s="132">
        <f>SUM(P609:P621)</f>
        <v>0</v>
      </c>
      <c r="R608" s="132">
        <f>SUM(R609:R621)</f>
        <v>1.1599999999999999E-2</v>
      </c>
      <c r="T608" s="133">
        <f>SUM(T609:T621)</f>
        <v>0</v>
      </c>
      <c r="AR608" s="127" t="s">
        <v>89</v>
      </c>
      <c r="AT608" s="134" t="s">
        <v>75</v>
      </c>
      <c r="AU608" s="134" t="s">
        <v>82</v>
      </c>
      <c r="AY608" s="127" t="s">
        <v>156</v>
      </c>
      <c r="BK608" s="135">
        <f>SUM(BK609:BK621)</f>
        <v>0</v>
      </c>
    </row>
    <row r="609" spans="2:65" s="1" customFormat="1" ht="24.2" customHeight="1">
      <c r="B609" s="136"/>
      <c r="C609" s="137" t="s">
        <v>1268</v>
      </c>
      <c r="D609" s="137" t="s">
        <v>157</v>
      </c>
      <c r="E609" s="138" t="s">
        <v>4586</v>
      </c>
      <c r="F609" s="139" t="s">
        <v>4587</v>
      </c>
      <c r="G609" s="140" t="s">
        <v>333</v>
      </c>
      <c r="H609" s="141">
        <v>4</v>
      </c>
      <c r="I609" s="142"/>
      <c r="J609" s="143">
        <v>0</v>
      </c>
      <c r="K609" s="144"/>
      <c r="L609" s="32"/>
      <c r="M609" s="145" t="s">
        <v>1</v>
      </c>
      <c r="N609" s="146" t="s">
        <v>42</v>
      </c>
      <c r="P609" s="147">
        <f>O609*H609</f>
        <v>0</v>
      </c>
      <c r="Q609" s="147">
        <v>0</v>
      </c>
      <c r="R609" s="147">
        <f>Q609*H609</f>
        <v>0</v>
      </c>
      <c r="S609" s="147">
        <v>0</v>
      </c>
      <c r="T609" s="148">
        <f>S609*H609</f>
        <v>0</v>
      </c>
      <c r="AR609" s="149" t="s">
        <v>403</v>
      </c>
      <c r="AT609" s="149" t="s">
        <v>157</v>
      </c>
      <c r="AU609" s="149" t="s">
        <v>89</v>
      </c>
      <c r="AY609" s="17" t="s">
        <v>156</v>
      </c>
      <c r="BE609" s="150">
        <f>IF(N609="základná",J609,0)</f>
        <v>0</v>
      </c>
      <c r="BF609" s="150">
        <f>IF(N609="znížená",J609,0)</f>
        <v>0</v>
      </c>
      <c r="BG609" s="150">
        <f>IF(N609="zákl. prenesená",J609,0)</f>
        <v>0</v>
      </c>
      <c r="BH609" s="150">
        <f>IF(N609="zníž. prenesená",J609,0)</f>
        <v>0</v>
      </c>
      <c r="BI609" s="150">
        <f>IF(N609="nulová",J609,0)</f>
        <v>0</v>
      </c>
      <c r="BJ609" s="17" t="s">
        <v>89</v>
      </c>
      <c r="BK609" s="150">
        <f>ROUND(I609*H609,2)</f>
        <v>0</v>
      </c>
      <c r="BL609" s="17" t="s">
        <v>403</v>
      </c>
      <c r="BM609" s="149" t="s">
        <v>4588</v>
      </c>
    </row>
    <row r="610" spans="2:65" s="12" customFormat="1">
      <c r="B610" s="158"/>
      <c r="D610" s="152" t="s">
        <v>160</v>
      </c>
      <c r="E610" s="159" t="s">
        <v>1</v>
      </c>
      <c r="F610" s="160" t="s">
        <v>4589</v>
      </c>
      <c r="H610" s="161">
        <v>3</v>
      </c>
      <c r="I610" s="162"/>
      <c r="L610" s="158"/>
      <c r="M610" s="163"/>
      <c r="T610" s="164"/>
      <c r="AT610" s="159" t="s">
        <v>160</v>
      </c>
      <c r="AU610" s="159" t="s">
        <v>89</v>
      </c>
      <c r="AV610" s="12" t="s">
        <v>89</v>
      </c>
      <c r="AW610" s="12" t="s">
        <v>31</v>
      </c>
      <c r="AX610" s="12" t="s">
        <v>76</v>
      </c>
      <c r="AY610" s="159" t="s">
        <v>156</v>
      </c>
    </row>
    <row r="611" spans="2:65" s="15" customFormat="1">
      <c r="B611" s="193"/>
      <c r="D611" s="152" t="s">
        <v>160</v>
      </c>
      <c r="E611" s="194" t="s">
        <v>1</v>
      </c>
      <c r="F611" s="195" t="s">
        <v>278</v>
      </c>
      <c r="H611" s="196">
        <v>3</v>
      </c>
      <c r="I611" s="197"/>
      <c r="L611" s="193"/>
      <c r="M611" s="198"/>
      <c r="T611" s="199"/>
      <c r="AT611" s="194" t="s">
        <v>160</v>
      </c>
      <c r="AU611" s="194" t="s">
        <v>89</v>
      </c>
      <c r="AV611" s="15" t="s">
        <v>163</v>
      </c>
      <c r="AW611" s="15" t="s">
        <v>31</v>
      </c>
      <c r="AX611" s="15" t="s">
        <v>76</v>
      </c>
      <c r="AY611" s="194" t="s">
        <v>156</v>
      </c>
    </row>
    <row r="612" spans="2:65" s="12" customFormat="1">
      <c r="B612" s="158"/>
      <c r="D612" s="152" t="s">
        <v>160</v>
      </c>
      <c r="E612" s="159" t="s">
        <v>1</v>
      </c>
      <c r="F612" s="160" t="s">
        <v>4590</v>
      </c>
      <c r="H612" s="161">
        <v>1</v>
      </c>
      <c r="I612" s="162"/>
      <c r="L612" s="158"/>
      <c r="M612" s="163"/>
      <c r="T612" s="164"/>
      <c r="AT612" s="159" t="s">
        <v>160</v>
      </c>
      <c r="AU612" s="159" t="s">
        <v>89</v>
      </c>
      <c r="AV612" s="12" t="s">
        <v>89</v>
      </c>
      <c r="AW612" s="12" t="s">
        <v>31</v>
      </c>
      <c r="AX612" s="12" t="s">
        <v>76</v>
      </c>
      <c r="AY612" s="159" t="s">
        <v>156</v>
      </c>
    </row>
    <row r="613" spans="2:65" s="15" customFormat="1">
      <c r="B613" s="193"/>
      <c r="D613" s="152" t="s">
        <v>160</v>
      </c>
      <c r="E613" s="194" t="s">
        <v>1</v>
      </c>
      <c r="F613" s="195" t="s">
        <v>278</v>
      </c>
      <c r="H613" s="196">
        <v>1</v>
      </c>
      <c r="I613" s="197"/>
      <c r="L613" s="193"/>
      <c r="M613" s="198"/>
      <c r="T613" s="199"/>
      <c r="AT613" s="194" t="s">
        <v>160</v>
      </c>
      <c r="AU613" s="194" t="s">
        <v>89</v>
      </c>
      <c r="AV613" s="15" t="s">
        <v>163</v>
      </c>
      <c r="AW613" s="15" t="s">
        <v>31</v>
      </c>
      <c r="AX613" s="15" t="s">
        <v>76</v>
      </c>
      <c r="AY613" s="194" t="s">
        <v>156</v>
      </c>
    </row>
    <row r="614" spans="2:65" s="13" customFormat="1">
      <c r="B614" s="165"/>
      <c r="D614" s="152" t="s">
        <v>160</v>
      </c>
      <c r="E614" s="166" t="s">
        <v>1</v>
      </c>
      <c r="F614" s="167" t="s">
        <v>4591</v>
      </c>
      <c r="H614" s="168">
        <v>4</v>
      </c>
      <c r="I614" s="169"/>
      <c r="L614" s="165"/>
      <c r="M614" s="170"/>
      <c r="T614" s="171"/>
      <c r="AT614" s="166" t="s">
        <v>160</v>
      </c>
      <c r="AU614" s="166" t="s">
        <v>89</v>
      </c>
      <c r="AV614" s="13" t="s">
        <v>155</v>
      </c>
      <c r="AW614" s="13" t="s">
        <v>31</v>
      </c>
      <c r="AX614" s="13" t="s">
        <v>82</v>
      </c>
      <c r="AY614" s="166" t="s">
        <v>156</v>
      </c>
    </row>
    <row r="615" spans="2:65" s="1" customFormat="1" ht="24.2" customHeight="1">
      <c r="B615" s="136"/>
      <c r="C615" s="180" t="s">
        <v>1273</v>
      </c>
      <c r="D615" s="180" t="s">
        <v>263</v>
      </c>
      <c r="E615" s="181" t="s">
        <v>4592</v>
      </c>
      <c r="F615" s="182" t="s">
        <v>4593</v>
      </c>
      <c r="G615" s="183" t="s">
        <v>333</v>
      </c>
      <c r="H615" s="184">
        <v>3</v>
      </c>
      <c r="I615" s="185"/>
      <c r="J615" s="186">
        <v>0</v>
      </c>
      <c r="K615" s="187"/>
      <c r="L615" s="188"/>
      <c r="M615" s="189" t="s">
        <v>1</v>
      </c>
      <c r="N615" s="190" t="s">
        <v>42</v>
      </c>
      <c r="P615" s="147">
        <f>O615*H615</f>
        <v>0</v>
      </c>
      <c r="Q615" s="147">
        <v>2.8999999999999998E-3</v>
      </c>
      <c r="R615" s="147">
        <f>Q615*H615</f>
        <v>8.6999999999999994E-3</v>
      </c>
      <c r="S615" s="147">
        <v>0</v>
      </c>
      <c r="T615" s="148">
        <f>S615*H615</f>
        <v>0</v>
      </c>
      <c r="AR615" s="149" t="s">
        <v>664</v>
      </c>
      <c r="AT615" s="149" t="s">
        <v>263</v>
      </c>
      <c r="AU615" s="149" t="s">
        <v>89</v>
      </c>
      <c r="AY615" s="17" t="s">
        <v>156</v>
      </c>
      <c r="BE615" s="150">
        <f>IF(N615="základná",J615,0)</f>
        <v>0</v>
      </c>
      <c r="BF615" s="150">
        <f>IF(N615="znížená",J615,0)</f>
        <v>0</v>
      </c>
      <c r="BG615" s="150">
        <f>IF(N615="zákl. prenesená",J615,0)</f>
        <v>0</v>
      </c>
      <c r="BH615" s="150">
        <f>IF(N615="zníž. prenesená",J615,0)</f>
        <v>0</v>
      </c>
      <c r="BI615" s="150">
        <f>IF(N615="nulová",J615,0)</f>
        <v>0</v>
      </c>
      <c r="BJ615" s="17" t="s">
        <v>89</v>
      </c>
      <c r="BK615" s="150">
        <f>ROUND(I615*H615,2)</f>
        <v>0</v>
      </c>
      <c r="BL615" s="17" t="s">
        <v>403</v>
      </c>
      <c r="BM615" s="149" t="s">
        <v>4594</v>
      </c>
    </row>
    <row r="616" spans="2:65" s="12" customFormat="1">
      <c r="B616" s="158"/>
      <c r="D616" s="152" t="s">
        <v>160</v>
      </c>
      <c r="E616" s="159" t="s">
        <v>1</v>
      </c>
      <c r="F616" s="160" t="s">
        <v>4589</v>
      </c>
      <c r="H616" s="161">
        <v>3</v>
      </c>
      <c r="I616" s="162"/>
      <c r="L616" s="158"/>
      <c r="M616" s="163"/>
      <c r="T616" s="164"/>
      <c r="AT616" s="159" t="s">
        <v>160</v>
      </c>
      <c r="AU616" s="159" t="s">
        <v>89</v>
      </c>
      <c r="AV616" s="12" t="s">
        <v>89</v>
      </c>
      <c r="AW616" s="12" t="s">
        <v>31</v>
      </c>
      <c r="AX616" s="12" t="s">
        <v>76</v>
      </c>
      <c r="AY616" s="159" t="s">
        <v>156</v>
      </c>
    </row>
    <row r="617" spans="2:65" s="13" customFormat="1">
      <c r="B617" s="165"/>
      <c r="D617" s="152" t="s">
        <v>160</v>
      </c>
      <c r="E617" s="166" t="s">
        <v>1</v>
      </c>
      <c r="F617" s="167" t="s">
        <v>4591</v>
      </c>
      <c r="H617" s="168">
        <v>3</v>
      </c>
      <c r="I617" s="169"/>
      <c r="L617" s="165"/>
      <c r="M617" s="170"/>
      <c r="T617" s="171"/>
      <c r="AT617" s="166" t="s">
        <v>160</v>
      </c>
      <c r="AU617" s="166" t="s">
        <v>89</v>
      </c>
      <c r="AV617" s="13" t="s">
        <v>155</v>
      </c>
      <c r="AW617" s="13" t="s">
        <v>31</v>
      </c>
      <c r="AX617" s="13" t="s">
        <v>82</v>
      </c>
      <c r="AY617" s="166" t="s">
        <v>156</v>
      </c>
    </row>
    <row r="618" spans="2:65" s="1" customFormat="1" ht="24.2" customHeight="1">
      <c r="B618" s="136"/>
      <c r="C618" s="180" t="s">
        <v>1286</v>
      </c>
      <c r="D618" s="180" t="s">
        <v>263</v>
      </c>
      <c r="E618" s="181" t="s">
        <v>4595</v>
      </c>
      <c r="F618" s="182" t="s">
        <v>4596</v>
      </c>
      <c r="G618" s="183" t="s">
        <v>333</v>
      </c>
      <c r="H618" s="184">
        <v>1</v>
      </c>
      <c r="I618" s="185"/>
      <c r="J618" s="186">
        <v>0</v>
      </c>
      <c r="K618" s="187"/>
      <c r="L618" s="188"/>
      <c r="M618" s="189" t="s">
        <v>1</v>
      </c>
      <c r="N618" s="190" t="s">
        <v>42</v>
      </c>
      <c r="P618" s="147">
        <f>O618*H618</f>
        <v>0</v>
      </c>
      <c r="Q618" s="147">
        <v>2.8999999999999998E-3</v>
      </c>
      <c r="R618" s="147">
        <f>Q618*H618</f>
        <v>2.8999999999999998E-3</v>
      </c>
      <c r="S618" s="147">
        <v>0</v>
      </c>
      <c r="T618" s="148">
        <f>S618*H618</f>
        <v>0</v>
      </c>
      <c r="AR618" s="149" t="s">
        <v>664</v>
      </c>
      <c r="AT618" s="149" t="s">
        <v>263</v>
      </c>
      <c r="AU618" s="149" t="s">
        <v>89</v>
      </c>
      <c r="AY618" s="17" t="s">
        <v>156</v>
      </c>
      <c r="BE618" s="150">
        <f>IF(N618="základná",J618,0)</f>
        <v>0</v>
      </c>
      <c r="BF618" s="150">
        <f>IF(N618="znížená",J618,0)</f>
        <v>0</v>
      </c>
      <c r="BG618" s="150">
        <f>IF(N618="zákl. prenesená",J618,0)</f>
        <v>0</v>
      </c>
      <c r="BH618" s="150">
        <f>IF(N618="zníž. prenesená",J618,0)</f>
        <v>0</v>
      </c>
      <c r="BI618" s="150">
        <f>IF(N618="nulová",J618,0)</f>
        <v>0</v>
      </c>
      <c r="BJ618" s="17" t="s">
        <v>89</v>
      </c>
      <c r="BK618" s="150">
        <f>ROUND(I618*H618,2)</f>
        <v>0</v>
      </c>
      <c r="BL618" s="17" t="s">
        <v>403</v>
      </c>
      <c r="BM618" s="149" t="s">
        <v>4597</v>
      </c>
    </row>
    <row r="619" spans="2:65" s="12" customFormat="1">
      <c r="B619" s="158"/>
      <c r="D619" s="152" t="s">
        <v>160</v>
      </c>
      <c r="E619" s="159" t="s">
        <v>1</v>
      </c>
      <c r="F619" s="160" t="s">
        <v>4598</v>
      </c>
      <c r="H619" s="161">
        <v>1</v>
      </c>
      <c r="I619" s="162"/>
      <c r="L619" s="158"/>
      <c r="M619" s="163"/>
      <c r="T619" s="164"/>
      <c r="AT619" s="159" t="s">
        <v>160</v>
      </c>
      <c r="AU619" s="159" t="s">
        <v>89</v>
      </c>
      <c r="AV619" s="12" t="s">
        <v>89</v>
      </c>
      <c r="AW619" s="12" t="s">
        <v>31</v>
      </c>
      <c r="AX619" s="12" t="s">
        <v>76</v>
      </c>
      <c r="AY619" s="159" t="s">
        <v>156</v>
      </c>
    </row>
    <row r="620" spans="2:65" s="13" customFormat="1">
      <c r="B620" s="165"/>
      <c r="D620" s="152" t="s">
        <v>160</v>
      </c>
      <c r="E620" s="166" t="s">
        <v>1</v>
      </c>
      <c r="F620" s="167" t="s">
        <v>4599</v>
      </c>
      <c r="H620" s="168">
        <v>1</v>
      </c>
      <c r="I620" s="169"/>
      <c r="L620" s="165"/>
      <c r="M620" s="170"/>
      <c r="T620" s="171"/>
      <c r="AT620" s="166" t="s">
        <v>160</v>
      </c>
      <c r="AU620" s="166" t="s">
        <v>89</v>
      </c>
      <c r="AV620" s="13" t="s">
        <v>155</v>
      </c>
      <c r="AW620" s="13" t="s">
        <v>31</v>
      </c>
      <c r="AX620" s="13" t="s">
        <v>82</v>
      </c>
      <c r="AY620" s="166" t="s">
        <v>156</v>
      </c>
    </row>
    <row r="621" spans="2:65" s="1" customFormat="1" ht="33" customHeight="1">
      <c r="B621" s="136"/>
      <c r="C621" s="137" t="s">
        <v>1296</v>
      </c>
      <c r="D621" s="137" t="s">
        <v>157</v>
      </c>
      <c r="E621" s="138" t="s">
        <v>4147</v>
      </c>
      <c r="F621" s="139" t="s">
        <v>4148</v>
      </c>
      <c r="G621" s="140" t="s">
        <v>296</v>
      </c>
      <c r="H621" s="141">
        <v>1.2E-2</v>
      </c>
      <c r="I621" s="142"/>
      <c r="J621" s="143">
        <v>0</v>
      </c>
      <c r="K621" s="144"/>
      <c r="L621" s="32"/>
      <c r="M621" s="202" t="s">
        <v>1</v>
      </c>
      <c r="N621" s="203" t="s">
        <v>42</v>
      </c>
      <c r="O621" s="204"/>
      <c r="P621" s="205">
        <f>O621*H621</f>
        <v>0</v>
      </c>
      <c r="Q621" s="205">
        <v>0</v>
      </c>
      <c r="R621" s="205">
        <f>Q621*H621</f>
        <v>0</v>
      </c>
      <c r="S621" s="205">
        <v>0</v>
      </c>
      <c r="T621" s="206">
        <f>S621*H621</f>
        <v>0</v>
      </c>
      <c r="AR621" s="149" t="s">
        <v>403</v>
      </c>
      <c r="AT621" s="149" t="s">
        <v>157</v>
      </c>
      <c r="AU621" s="149" t="s">
        <v>89</v>
      </c>
      <c r="AY621" s="17" t="s">
        <v>156</v>
      </c>
      <c r="BE621" s="150">
        <f>IF(N621="základná",J621,0)</f>
        <v>0</v>
      </c>
      <c r="BF621" s="150">
        <f>IF(N621="znížená",J621,0)</f>
        <v>0</v>
      </c>
      <c r="BG621" s="150">
        <f>IF(N621="zákl. prenesená",J621,0)</f>
        <v>0</v>
      </c>
      <c r="BH621" s="150">
        <f>IF(N621="zníž. prenesená",J621,0)</f>
        <v>0</v>
      </c>
      <c r="BI621" s="150">
        <f>IF(N621="nulová",J621,0)</f>
        <v>0</v>
      </c>
      <c r="BJ621" s="17" t="s">
        <v>89</v>
      </c>
      <c r="BK621" s="150">
        <f>ROUND(I621*H621,2)</f>
        <v>0</v>
      </c>
      <c r="BL621" s="17" t="s">
        <v>403</v>
      </c>
      <c r="BM621" s="149" t="s">
        <v>4600</v>
      </c>
    </row>
    <row r="622" spans="2:65" s="1" customFormat="1" ht="6.95" customHeight="1">
      <c r="B622" s="47"/>
      <c r="C622" s="48"/>
      <c r="D622" s="48"/>
      <c r="E622" s="48"/>
      <c r="F622" s="48"/>
      <c r="G622" s="48"/>
      <c r="H622" s="48"/>
      <c r="I622" s="48"/>
      <c r="J622" s="48"/>
      <c r="K622" s="48"/>
      <c r="L622" s="32"/>
    </row>
  </sheetData>
  <autoFilter ref="C133:K621"/>
  <mergeCells count="12">
    <mergeCell ref="E126:H126"/>
    <mergeCell ref="L2:V2"/>
    <mergeCell ref="E85:H85"/>
    <mergeCell ref="E87:H87"/>
    <mergeCell ref="E89:H89"/>
    <mergeCell ref="E122:H122"/>
    <mergeCell ref="E124:H12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2:BM618"/>
  <sheetViews>
    <sheetView showGridLines="0" topLeftCell="A115" workbookViewId="0">
      <selection activeCell="J145" sqref="J145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38" t="s">
        <v>5</v>
      </c>
      <c r="M2" s="239"/>
      <c r="N2" s="239"/>
      <c r="O2" s="239"/>
      <c r="P2" s="239"/>
      <c r="Q2" s="239"/>
      <c r="R2" s="239"/>
      <c r="S2" s="239"/>
      <c r="T2" s="239"/>
      <c r="U2" s="239"/>
      <c r="V2" s="239"/>
      <c r="AT2" s="17" t="s">
        <v>102</v>
      </c>
      <c r="AZ2" s="175" t="s">
        <v>4601</v>
      </c>
      <c r="BA2" s="175" t="s">
        <v>4602</v>
      </c>
      <c r="BB2" s="175" t="s">
        <v>178</v>
      </c>
      <c r="BC2" s="175" t="s">
        <v>602</v>
      </c>
      <c r="BD2" s="175" t="s">
        <v>89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  <c r="AZ3" s="175" t="s">
        <v>4603</v>
      </c>
      <c r="BA3" s="175" t="s">
        <v>4604</v>
      </c>
      <c r="BB3" s="175" t="s">
        <v>178</v>
      </c>
      <c r="BC3" s="175" t="s">
        <v>495</v>
      </c>
      <c r="BD3" s="175" t="s">
        <v>89</v>
      </c>
    </row>
    <row r="4" spans="2:56" ht="24.95" customHeight="1">
      <c r="B4" s="20"/>
      <c r="D4" s="21" t="s">
        <v>136</v>
      </c>
      <c r="L4" s="20"/>
      <c r="M4" s="95" t="s">
        <v>9</v>
      </c>
      <c r="AT4" s="17" t="s">
        <v>3</v>
      </c>
      <c r="AZ4" s="175" t="s">
        <v>222</v>
      </c>
      <c r="BA4" s="175" t="s">
        <v>222</v>
      </c>
      <c r="BB4" s="175" t="s">
        <v>178</v>
      </c>
      <c r="BC4" s="175" t="s">
        <v>223</v>
      </c>
      <c r="BD4" s="175" t="s">
        <v>89</v>
      </c>
    </row>
    <row r="5" spans="2:56" ht="6.95" customHeight="1">
      <c r="B5" s="20"/>
      <c r="L5" s="20"/>
      <c r="AZ5" s="175" t="s">
        <v>4605</v>
      </c>
      <c r="BA5" s="175" t="s">
        <v>4606</v>
      </c>
      <c r="BB5" s="175" t="s">
        <v>178</v>
      </c>
      <c r="BC5" s="175" t="s">
        <v>4607</v>
      </c>
      <c r="BD5" s="175" t="s">
        <v>89</v>
      </c>
    </row>
    <row r="6" spans="2:56" ht="12" customHeight="1">
      <c r="B6" s="20"/>
      <c r="D6" s="27" t="s">
        <v>15</v>
      </c>
      <c r="L6" s="20"/>
      <c r="AZ6" s="175" t="s">
        <v>4608</v>
      </c>
      <c r="BA6" s="175" t="s">
        <v>4609</v>
      </c>
      <c r="BB6" s="175" t="s">
        <v>178</v>
      </c>
      <c r="BC6" s="175" t="s">
        <v>1245</v>
      </c>
      <c r="BD6" s="175" t="s">
        <v>89</v>
      </c>
    </row>
    <row r="7" spans="2:56" ht="26.25" customHeight="1">
      <c r="B7" s="20"/>
      <c r="E7" s="274" t="str">
        <f>'Rekapitulácia stavby'!K6</f>
        <v>SO01 - TOPOĽČIANKY, Centrálny logistický sklad (CLS), KASÁRNE, REKONŠTRUKCIA OBJEKTU UBYTOVNE 001</v>
      </c>
      <c r="F7" s="275"/>
      <c r="G7" s="275"/>
      <c r="H7" s="275"/>
      <c r="L7" s="20"/>
      <c r="AZ7" s="175" t="s">
        <v>4610</v>
      </c>
      <c r="BA7" s="175" t="s">
        <v>4611</v>
      </c>
      <c r="BB7" s="175" t="s">
        <v>178</v>
      </c>
      <c r="BC7" s="175" t="s">
        <v>1449</v>
      </c>
      <c r="BD7" s="175" t="s">
        <v>89</v>
      </c>
    </row>
    <row r="8" spans="2:56" ht="12" customHeight="1">
      <c r="B8" s="20"/>
      <c r="D8" s="27" t="s">
        <v>137</v>
      </c>
      <c r="L8" s="20"/>
    </row>
    <row r="9" spans="2:56" s="1" customFormat="1" ht="23.25" customHeight="1">
      <c r="B9" s="32"/>
      <c r="E9" s="274" t="s">
        <v>198</v>
      </c>
      <c r="F9" s="273"/>
      <c r="G9" s="273"/>
      <c r="H9" s="273"/>
      <c r="L9" s="32"/>
    </row>
    <row r="10" spans="2:56" s="1" customFormat="1" ht="12" customHeight="1">
      <c r="B10" s="32"/>
      <c r="D10" s="27" t="s">
        <v>202</v>
      </c>
      <c r="L10" s="32"/>
    </row>
    <row r="11" spans="2:56" s="1" customFormat="1" ht="30" customHeight="1">
      <c r="B11" s="32"/>
      <c r="E11" s="270" t="s">
        <v>4612</v>
      </c>
      <c r="F11" s="273"/>
      <c r="G11" s="273"/>
      <c r="H11" s="273"/>
      <c r="L11" s="32"/>
    </row>
    <row r="12" spans="2:56" s="1" customFormat="1">
      <c r="B12" s="32"/>
      <c r="L12" s="32"/>
    </row>
    <row r="13" spans="2:5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5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20. 11. 2025</v>
      </c>
      <c r="L14" s="32"/>
    </row>
    <row r="15" spans="2:56" s="1" customFormat="1" ht="10.9" customHeight="1">
      <c r="B15" s="32"/>
      <c r="L15" s="32"/>
    </row>
    <row r="16" spans="2:5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6" t="str">
        <f>'Rekapitulácia stavby'!E14</f>
        <v>Vyplň údaj</v>
      </c>
      <c r="F20" s="277"/>
      <c r="G20" s="277"/>
      <c r="H20" s="277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6"/>
      <c r="E29" s="257" t="s">
        <v>1</v>
      </c>
      <c r="F29" s="257"/>
      <c r="G29" s="257"/>
      <c r="H29" s="257"/>
      <c r="L29" s="96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7" t="s">
        <v>36</v>
      </c>
      <c r="J32" s="69"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8">
        <f>ROUND((SUM(BE132:BE617)),  2)</f>
        <v>0</v>
      </c>
      <c r="G35" s="99"/>
      <c r="H35" s="99"/>
      <c r="I35" s="100">
        <v>0.23</v>
      </c>
      <c r="J35" s="98">
        <f>ROUND(((SUM(BE132:BE617))*I35),  2)</f>
        <v>0</v>
      </c>
      <c r="L35" s="32"/>
    </row>
    <row r="36" spans="2:12" s="1" customFormat="1" ht="14.45" customHeight="1">
      <c r="B36" s="32"/>
      <c r="E36" s="37" t="s">
        <v>42</v>
      </c>
      <c r="F36" s="98">
        <f>ROUND((SUM(BF132:BF617)),  2)</f>
        <v>0</v>
      </c>
      <c r="G36" s="99"/>
      <c r="H36" s="99"/>
      <c r="I36" s="100">
        <v>0.23</v>
      </c>
      <c r="J36" s="98">
        <f>ROUND(((SUM(BF132:BF617))*I36),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8">
        <f>ROUND((SUM(BG132:BG617)),  2)</f>
        <v>0</v>
      </c>
      <c r="I37" s="101">
        <v>0.23</v>
      </c>
      <c r="J37" s="88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8">
        <f>ROUND((SUM(BH132:BH617)),  2)</f>
        <v>0</v>
      </c>
      <c r="I38" s="101">
        <v>0.23</v>
      </c>
      <c r="J38" s="88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8">
        <f>ROUND((SUM(BI132:BI617)),  2)</f>
        <v>0</v>
      </c>
      <c r="G39" s="99"/>
      <c r="H39" s="99"/>
      <c r="I39" s="100">
        <v>0</v>
      </c>
      <c r="J39" s="98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2"/>
      <c r="D41" s="103" t="s">
        <v>46</v>
      </c>
      <c r="E41" s="60"/>
      <c r="F41" s="60"/>
      <c r="G41" s="104" t="s">
        <v>47</v>
      </c>
      <c r="H41" s="105" t="s">
        <v>48</v>
      </c>
      <c r="I41" s="60"/>
      <c r="J41" s="106">
        <v>0</v>
      </c>
      <c r="K41" s="107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08" t="s">
        <v>52</v>
      </c>
      <c r="G61" s="46" t="s">
        <v>51</v>
      </c>
      <c r="H61" s="34"/>
      <c r="I61" s="34"/>
      <c r="J61" s="109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08" t="s">
        <v>52</v>
      </c>
      <c r="G76" s="46" t="s">
        <v>51</v>
      </c>
      <c r="H76" s="34"/>
      <c r="I76" s="34"/>
      <c r="J76" s="109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138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4" t="str">
        <f>E7</f>
        <v>SO01 - TOPOĽČIANKY, Centrálny logistický sklad (CLS), KASÁRNE, REKONŠTRUKCIA OBJEKTU UBYTOVNE 001</v>
      </c>
      <c r="F85" s="275"/>
      <c r="G85" s="275"/>
      <c r="H85" s="275"/>
      <c r="L85" s="32"/>
    </row>
    <row r="86" spans="2:12" ht="12" customHeight="1">
      <c r="B86" s="20"/>
      <c r="C86" s="27" t="s">
        <v>137</v>
      </c>
      <c r="L86" s="20"/>
    </row>
    <row r="87" spans="2:12" s="1" customFormat="1" ht="23.25" customHeight="1">
      <c r="B87" s="32"/>
      <c r="E87" s="274" t="s">
        <v>198</v>
      </c>
      <c r="F87" s="273"/>
      <c r="G87" s="273"/>
      <c r="H87" s="273"/>
      <c r="L87" s="32"/>
    </row>
    <row r="88" spans="2:12" s="1" customFormat="1" ht="12" customHeight="1">
      <c r="B88" s="32"/>
      <c r="C88" s="27" t="s">
        <v>202</v>
      </c>
      <c r="L88" s="32"/>
    </row>
    <row r="89" spans="2:12" s="1" customFormat="1" ht="30" customHeight="1">
      <c r="B89" s="32"/>
      <c r="E89" s="270" t="str">
        <f>E11</f>
        <v>SO01.5 - SO01.5 Zateplenie fasady v.č.A12, v.č.A13 - F1 až F6</v>
      </c>
      <c r="F89" s="273"/>
      <c r="G89" s="273"/>
      <c r="H89" s="273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Topoľčianky </v>
      </c>
      <c r="I91" s="27" t="s">
        <v>21</v>
      </c>
      <c r="J91" s="55" t="str">
        <f>IF(J14="","",J14)</f>
        <v>20. 11. 2025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 xml:space="preserve">MV SR Pribinova č.2, 812 72 Bratislava </v>
      </c>
      <c r="I93" s="27" t="s">
        <v>29</v>
      </c>
      <c r="J93" s="30" t="str">
        <f>E23</f>
        <v>STAPRING a.s. Ing.A. Režná,Ing.I.Kóňa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K. Šinská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0" t="s">
        <v>139</v>
      </c>
      <c r="D96" s="102"/>
      <c r="E96" s="102"/>
      <c r="F96" s="102"/>
      <c r="G96" s="102"/>
      <c r="H96" s="102"/>
      <c r="I96" s="102"/>
      <c r="J96" s="111" t="s">
        <v>140</v>
      </c>
      <c r="K96" s="102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2" t="s">
        <v>141</v>
      </c>
      <c r="J98" s="69">
        <v>0</v>
      </c>
      <c r="L98" s="32"/>
      <c r="AU98" s="17" t="s">
        <v>142</v>
      </c>
    </row>
    <row r="99" spans="2:47" s="8" customFormat="1" ht="24.95" customHeight="1">
      <c r="B99" s="113"/>
      <c r="D99" s="114" t="s">
        <v>234</v>
      </c>
      <c r="E99" s="115"/>
      <c r="F99" s="115"/>
      <c r="G99" s="115"/>
      <c r="H99" s="115"/>
      <c r="I99" s="115"/>
      <c r="J99" s="116">
        <v>0</v>
      </c>
      <c r="L99" s="113"/>
    </row>
    <row r="100" spans="2:47" s="14" customFormat="1" ht="19.899999999999999" customHeight="1">
      <c r="B100" s="176"/>
      <c r="D100" s="177" t="s">
        <v>235</v>
      </c>
      <c r="E100" s="178"/>
      <c r="F100" s="178"/>
      <c r="G100" s="178"/>
      <c r="H100" s="178"/>
      <c r="I100" s="178"/>
      <c r="J100" s="179">
        <v>0</v>
      </c>
      <c r="L100" s="176"/>
    </row>
    <row r="101" spans="2:47" s="14" customFormat="1" ht="19.899999999999999" customHeight="1">
      <c r="B101" s="176"/>
      <c r="D101" s="177" t="s">
        <v>4613</v>
      </c>
      <c r="E101" s="178"/>
      <c r="F101" s="178"/>
      <c r="G101" s="178"/>
      <c r="H101" s="178"/>
      <c r="I101" s="178"/>
      <c r="J101" s="179">
        <v>0</v>
      </c>
      <c r="L101" s="176"/>
    </row>
    <row r="102" spans="2:47" s="14" customFormat="1" ht="19.899999999999999" customHeight="1">
      <c r="B102" s="176"/>
      <c r="D102" s="177" t="s">
        <v>4614</v>
      </c>
      <c r="E102" s="178"/>
      <c r="F102" s="178"/>
      <c r="G102" s="178"/>
      <c r="H102" s="178"/>
      <c r="I102" s="178"/>
      <c r="J102" s="179">
        <v>0</v>
      </c>
      <c r="L102" s="176"/>
    </row>
    <row r="103" spans="2:47" s="14" customFormat="1" ht="19.899999999999999" customHeight="1">
      <c r="B103" s="176"/>
      <c r="D103" s="177" t="s">
        <v>236</v>
      </c>
      <c r="E103" s="178"/>
      <c r="F103" s="178"/>
      <c r="G103" s="178"/>
      <c r="H103" s="178"/>
      <c r="I103" s="178"/>
      <c r="J103" s="179">
        <v>0</v>
      </c>
      <c r="L103" s="176"/>
    </row>
    <row r="104" spans="2:47" s="14" customFormat="1" ht="19.899999999999999" customHeight="1">
      <c r="B104" s="176"/>
      <c r="D104" s="177" t="s">
        <v>4615</v>
      </c>
      <c r="E104" s="178"/>
      <c r="F104" s="178"/>
      <c r="G104" s="178"/>
      <c r="H104" s="178"/>
      <c r="I104" s="178"/>
      <c r="J104" s="179">
        <v>0</v>
      </c>
      <c r="L104" s="176"/>
    </row>
    <row r="105" spans="2:47" s="14" customFormat="1" ht="19.899999999999999" customHeight="1">
      <c r="B105" s="176"/>
      <c r="D105" s="177" t="s">
        <v>237</v>
      </c>
      <c r="E105" s="178"/>
      <c r="F105" s="178"/>
      <c r="G105" s="178"/>
      <c r="H105" s="178"/>
      <c r="I105" s="178"/>
      <c r="J105" s="179">
        <v>0</v>
      </c>
      <c r="L105" s="176"/>
    </row>
    <row r="106" spans="2:47" s="14" customFormat="1" ht="19.899999999999999" customHeight="1">
      <c r="B106" s="176"/>
      <c r="D106" s="177" t="s">
        <v>247</v>
      </c>
      <c r="E106" s="178"/>
      <c r="F106" s="178"/>
      <c r="G106" s="178"/>
      <c r="H106" s="178"/>
      <c r="I106" s="178"/>
      <c r="J106" s="179">
        <v>0</v>
      </c>
      <c r="L106" s="176"/>
    </row>
    <row r="107" spans="2:47" s="14" customFormat="1" ht="19.899999999999999" customHeight="1">
      <c r="B107" s="176"/>
      <c r="D107" s="177" t="s">
        <v>251</v>
      </c>
      <c r="E107" s="178"/>
      <c r="F107" s="178"/>
      <c r="G107" s="178"/>
      <c r="H107" s="178"/>
      <c r="I107" s="178"/>
      <c r="J107" s="179">
        <v>0</v>
      </c>
      <c r="L107" s="176"/>
    </row>
    <row r="108" spans="2:47" s="8" customFormat="1" ht="24.95" customHeight="1">
      <c r="B108" s="113"/>
      <c r="D108" s="114" t="s">
        <v>252</v>
      </c>
      <c r="E108" s="115"/>
      <c r="F108" s="115"/>
      <c r="G108" s="115"/>
      <c r="H108" s="115"/>
      <c r="I108" s="115"/>
      <c r="J108" s="116">
        <v>0</v>
      </c>
      <c r="L108" s="113"/>
    </row>
    <row r="109" spans="2:47" s="14" customFormat="1" ht="19.899999999999999" customHeight="1">
      <c r="B109" s="176"/>
      <c r="D109" s="177" t="s">
        <v>1981</v>
      </c>
      <c r="E109" s="178"/>
      <c r="F109" s="178"/>
      <c r="G109" s="178"/>
      <c r="H109" s="178"/>
      <c r="I109" s="178"/>
      <c r="J109" s="179">
        <v>0</v>
      </c>
      <c r="L109" s="176"/>
    </row>
    <row r="110" spans="2:47" s="14" customFormat="1" ht="19.899999999999999" customHeight="1">
      <c r="B110" s="176"/>
      <c r="D110" s="177" t="s">
        <v>259</v>
      </c>
      <c r="E110" s="178"/>
      <c r="F110" s="178"/>
      <c r="G110" s="178"/>
      <c r="H110" s="178"/>
      <c r="I110" s="178"/>
      <c r="J110" s="179">
        <v>0</v>
      </c>
      <c r="L110" s="176"/>
    </row>
    <row r="111" spans="2:47" s="1" customFormat="1" ht="21.75" customHeight="1">
      <c r="B111" s="32"/>
      <c r="L111" s="32"/>
    </row>
    <row r="112" spans="2:47" s="1" customFormat="1" ht="6.9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32"/>
    </row>
    <row r="116" spans="2:12" s="1" customFormat="1" ht="6.95" customHeight="1"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32"/>
    </row>
    <row r="117" spans="2:12" s="1" customFormat="1" ht="24.95" customHeight="1">
      <c r="B117" s="32"/>
      <c r="C117" s="21" t="s">
        <v>143</v>
      </c>
      <c r="L117" s="32"/>
    </row>
    <row r="118" spans="2:12" s="1" customFormat="1" ht="6.95" customHeight="1">
      <c r="B118" s="32"/>
      <c r="L118" s="32"/>
    </row>
    <row r="119" spans="2:12" s="1" customFormat="1" ht="12" customHeight="1">
      <c r="B119" s="32"/>
      <c r="C119" s="27" t="s">
        <v>15</v>
      </c>
      <c r="L119" s="32"/>
    </row>
    <row r="120" spans="2:12" s="1" customFormat="1" ht="26.25" customHeight="1">
      <c r="B120" s="32"/>
      <c r="E120" s="274" t="str">
        <f>E7</f>
        <v>SO01 - TOPOĽČIANKY, Centrálny logistický sklad (CLS), KASÁRNE, REKONŠTRUKCIA OBJEKTU UBYTOVNE 001</v>
      </c>
      <c r="F120" s="275"/>
      <c r="G120" s="275"/>
      <c r="H120" s="275"/>
      <c r="L120" s="32"/>
    </row>
    <row r="121" spans="2:12" ht="12" customHeight="1">
      <c r="B121" s="20"/>
      <c r="C121" s="27" t="s">
        <v>137</v>
      </c>
      <c r="L121" s="20"/>
    </row>
    <row r="122" spans="2:12" s="1" customFormat="1" ht="23.25" customHeight="1">
      <c r="B122" s="32"/>
      <c r="E122" s="274" t="s">
        <v>198</v>
      </c>
      <c r="F122" s="273"/>
      <c r="G122" s="273"/>
      <c r="H122" s="273"/>
      <c r="L122" s="32"/>
    </row>
    <row r="123" spans="2:12" s="1" customFormat="1" ht="12" customHeight="1">
      <c r="B123" s="32"/>
      <c r="C123" s="27" t="s">
        <v>202</v>
      </c>
      <c r="L123" s="32"/>
    </row>
    <row r="124" spans="2:12" s="1" customFormat="1" ht="30" customHeight="1">
      <c r="B124" s="32"/>
      <c r="E124" s="270" t="str">
        <f>E11</f>
        <v>SO01.5 - SO01.5 Zateplenie fasady v.č.A12, v.č.A13 - F1 až F6</v>
      </c>
      <c r="F124" s="273"/>
      <c r="G124" s="273"/>
      <c r="H124" s="273"/>
      <c r="L124" s="32"/>
    </row>
    <row r="125" spans="2:12" s="1" customFormat="1" ht="6.95" customHeight="1">
      <c r="B125" s="32"/>
      <c r="L125" s="32"/>
    </row>
    <row r="126" spans="2:12" s="1" customFormat="1" ht="12" customHeight="1">
      <c r="B126" s="32"/>
      <c r="C126" s="27" t="s">
        <v>19</v>
      </c>
      <c r="F126" s="25" t="str">
        <f>F14</f>
        <v xml:space="preserve">Topoľčianky </v>
      </c>
      <c r="I126" s="27" t="s">
        <v>21</v>
      </c>
      <c r="J126" s="55" t="str">
        <f>IF(J14="","",J14)</f>
        <v>20. 11. 2025</v>
      </c>
      <c r="L126" s="32"/>
    </row>
    <row r="127" spans="2:12" s="1" customFormat="1" ht="6.95" customHeight="1">
      <c r="B127" s="32"/>
      <c r="L127" s="32"/>
    </row>
    <row r="128" spans="2:12" s="1" customFormat="1" ht="40.15" customHeight="1">
      <c r="B128" s="32"/>
      <c r="C128" s="27" t="s">
        <v>23</v>
      </c>
      <c r="F128" s="25" t="str">
        <f>E17</f>
        <v xml:space="preserve">MV SR Pribinova č.2, 812 72 Bratislava </v>
      </c>
      <c r="I128" s="27" t="s">
        <v>29</v>
      </c>
      <c r="J128" s="30" t="str">
        <f>E23</f>
        <v>STAPRING a.s. Ing.A. Režná,Ing.I.Kóňa</v>
      </c>
      <c r="L128" s="32"/>
    </row>
    <row r="129" spans="2:65" s="1" customFormat="1" ht="15.2" customHeight="1">
      <c r="B129" s="32"/>
      <c r="C129" s="27" t="s">
        <v>27</v>
      </c>
      <c r="F129" s="25" t="str">
        <f>IF(E20="","",E20)</f>
        <v>Vyplň údaj</v>
      </c>
      <c r="I129" s="27" t="s">
        <v>32</v>
      </c>
      <c r="J129" s="30" t="str">
        <f>E26</f>
        <v>K. Šinská</v>
      </c>
      <c r="L129" s="32"/>
    </row>
    <row r="130" spans="2:65" s="1" customFormat="1" ht="10.35" customHeight="1">
      <c r="B130" s="32"/>
      <c r="L130" s="32"/>
    </row>
    <row r="131" spans="2:65" s="9" customFormat="1" ht="29.25" customHeight="1">
      <c r="B131" s="117"/>
      <c r="C131" s="118" t="s">
        <v>144</v>
      </c>
      <c r="D131" s="119" t="s">
        <v>61</v>
      </c>
      <c r="E131" s="119" t="s">
        <v>57</v>
      </c>
      <c r="F131" s="119" t="s">
        <v>58</v>
      </c>
      <c r="G131" s="119" t="s">
        <v>145</v>
      </c>
      <c r="H131" s="119" t="s">
        <v>146</v>
      </c>
      <c r="I131" s="119" t="s">
        <v>147</v>
      </c>
      <c r="J131" s="120" t="s">
        <v>140</v>
      </c>
      <c r="K131" s="121" t="s">
        <v>148</v>
      </c>
      <c r="L131" s="117"/>
      <c r="M131" s="62" t="s">
        <v>1</v>
      </c>
      <c r="N131" s="63" t="s">
        <v>40</v>
      </c>
      <c r="O131" s="63" t="s">
        <v>149</v>
      </c>
      <c r="P131" s="63" t="s">
        <v>150</v>
      </c>
      <c r="Q131" s="63" t="s">
        <v>151</v>
      </c>
      <c r="R131" s="63" t="s">
        <v>152</v>
      </c>
      <c r="S131" s="63" t="s">
        <v>153</v>
      </c>
      <c r="T131" s="64" t="s">
        <v>154</v>
      </c>
    </row>
    <row r="132" spans="2:65" s="1" customFormat="1" ht="22.9" customHeight="1">
      <c r="B132" s="32"/>
      <c r="C132" s="67" t="s">
        <v>141</v>
      </c>
      <c r="J132" s="122">
        <v>0</v>
      </c>
      <c r="L132" s="32"/>
      <c r="M132" s="65"/>
      <c r="N132" s="56"/>
      <c r="O132" s="56"/>
      <c r="P132" s="123">
        <f>P133+P520</f>
        <v>0</v>
      </c>
      <c r="Q132" s="56"/>
      <c r="R132" s="123">
        <f>R133+R520</f>
        <v>150.44084286300003</v>
      </c>
      <c r="S132" s="56"/>
      <c r="T132" s="124">
        <f>T133+T520</f>
        <v>4.2362400000000004</v>
      </c>
      <c r="AT132" s="17" t="s">
        <v>75</v>
      </c>
      <c r="AU132" s="17" t="s">
        <v>142</v>
      </c>
      <c r="BK132" s="125">
        <f>BK133+BK520</f>
        <v>0</v>
      </c>
    </row>
    <row r="133" spans="2:65" s="10" customFormat="1" ht="25.9" customHeight="1">
      <c r="B133" s="126"/>
      <c r="D133" s="127" t="s">
        <v>75</v>
      </c>
      <c r="E133" s="128" t="s">
        <v>261</v>
      </c>
      <c r="F133" s="128" t="s">
        <v>262</v>
      </c>
      <c r="I133" s="129"/>
      <c r="J133" s="130">
        <v>0</v>
      </c>
      <c r="L133" s="126"/>
      <c r="M133" s="131"/>
      <c r="P133" s="132">
        <f>P134+P135+P139+P158+P169+P182+P355+P494+P518</f>
        <v>0</v>
      </c>
      <c r="R133" s="132">
        <f>R134+R135+R139+R158+R169+R182+R355+R494+R518</f>
        <v>149.54555266300002</v>
      </c>
      <c r="T133" s="133">
        <f>T134+T135+T139+T158+T169+T182+T355+T494+T518</f>
        <v>4.2362400000000004</v>
      </c>
      <c r="AR133" s="127" t="s">
        <v>82</v>
      </c>
      <c r="AT133" s="134" t="s">
        <v>75</v>
      </c>
      <c r="AU133" s="134" t="s">
        <v>76</v>
      </c>
      <c r="AY133" s="127" t="s">
        <v>156</v>
      </c>
      <c r="BK133" s="135">
        <f>BK134+BK135+BK139+BK158+BK169+BK182+BK355+BK494+BK518</f>
        <v>0</v>
      </c>
    </row>
    <row r="134" spans="2:65" s="1" customFormat="1" ht="66.75" customHeight="1">
      <c r="B134" s="136"/>
      <c r="C134" s="180" t="s">
        <v>82</v>
      </c>
      <c r="D134" s="180"/>
      <c r="E134" s="181"/>
      <c r="F134" s="223" t="s">
        <v>8457</v>
      </c>
      <c r="G134" s="183" t="s">
        <v>1</v>
      </c>
      <c r="H134" s="184"/>
      <c r="I134" s="185"/>
      <c r="J134" s="186"/>
      <c r="K134" s="187"/>
      <c r="L134" s="188"/>
      <c r="M134" s="189" t="s">
        <v>1</v>
      </c>
      <c r="N134" s="190" t="s">
        <v>42</v>
      </c>
      <c r="P134" s="147">
        <f>O134*H134</f>
        <v>0</v>
      </c>
      <c r="Q134" s="147">
        <v>0</v>
      </c>
      <c r="R134" s="147">
        <f>Q134*H134</f>
        <v>0</v>
      </c>
      <c r="S134" s="147">
        <v>0</v>
      </c>
      <c r="T134" s="148">
        <f>S134*H134</f>
        <v>0</v>
      </c>
      <c r="AR134" s="149" t="s">
        <v>4616</v>
      </c>
      <c r="AT134" s="149" t="s">
        <v>263</v>
      </c>
      <c r="AU134" s="149" t="s">
        <v>82</v>
      </c>
      <c r="AY134" s="17" t="s">
        <v>156</v>
      </c>
      <c r="BE134" s="150">
        <f>IF(N134="základná",J134,0)</f>
        <v>0</v>
      </c>
      <c r="BF134" s="150">
        <f>IF(N134="znížená",J134,0)</f>
        <v>0</v>
      </c>
      <c r="BG134" s="150">
        <f>IF(N134="zákl. prenesená",J134,0)</f>
        <v>0</v>
      </c>
      <c r="BH134" s="150">
        <f>IF(N134="zníž. prenesená",J134,0)</f>
        <v>0</v>
      </c>
      <c r="BI134" s="150">
        <f>IF(N134="nulová",J134,0)</f>
        <v>0</v>
      </c>
      <c r="BJ134" s="17" t="s">
        <v>89</v>
      </c>
      <c r="BK134" s="150">
        <f>ROUND(I134*H134,2)</f>
        <v>0</v>
      </c>
      <c r="BL134" s="17" t="s">
        <v>1219</v>
      </c>
      <c r="BM134" s="149" t="s">
        <v>4617</v>
      </c>
    </row>
    <row r="135" spans="2:65" s="10" customFormat="1" ht="22.9" customHeight="1">
      <c r="B135" s="126"/>
      <c r="D135" s="127" t="s">
        <v>75</v>
      </c>
      <c r="E135" s="191" t="s">
        <v>82</v>
      </c>
      <c r="F135" s="191" t="s">
        <v>265</v>
      </c>
      <c r="I135" s="129"/>
      <c r="J135" s="192">
        <v>0</v>
      </c>
      <c r="L135" s="126"/>
      <c r="M135" s="131"/>
      <c r="P135" s="132">
        <f>SUM(P136:P138)</f>
        <v>0</v>
      </c>
      <c r="R135" s="132">
        <f>SUM(R136:R138)</f>
        <v>0</v>
      </c>
      <c r="T135" s="133">
        <f>SUM(T136:T138)</f>
        <v>0</v>
      </c>
      <c r="AR135" s="127" t="s">
        <v>82</v>
      </c>
      <c r="AT135" s="134" t="s">
        <v>75</v>
      </c>
      <c r="AU135" s="134" t="s">
        <v>82</v>
      </c>
      <c r="AY135" s="127" t="s">
        <v>156</v>
      </c>
      <c r="BK135" s="135">
        <f>SUM(BK136:BK138)</f>
        <v>0</v>
      </c>
    </row>
    <row r="136" spans="2:65" s="1" customFormat="1" ht="24.2" customHeight="1">
      <c r="B136" s="136"/>
      <c r="C136" s="137" t="s">
        <v>89</v>
      </c>
      <c r="D136" s="137" t="s">
        <v>157</v>
      </c>
      <c r="E136" s="138" t="s">
        <v>4618</v>
      </c>
      <c r="F136" s="139" t="s">
        <v>4619</v>
      </c>
      <c r="G136" s="140" t="s">
        <v>178</v>
      </c>
      <c r="H136" s="141">
        <v>54.018000000000001</v>
      </c>
      <c r="I136" s="142"/>
      <c r="J136" s="143">
        <v>0</v>
      </c>
      <c r="K136" s="144"/>
      <c r="L136" s="32"/>
      <c r="M136" s="145" t="s">
        <v>1</v>
      </c>
      <c r="N136" s="146" t="s">
        <v>42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155</v>
      </c>
      <c r="AT136" s="149" t="s">
        <v>157</v>
      </c>
      <c r="AU136" s="149" t="s">
        <v>89</v>
      </c>
      <c r="AY136" s="17" t="s">
        <v>156</v>
      </c>
      <c r="BE136" s="150">
        <f>IF(N136="základná",J136,0)</f>
        <v>0</v>
      </c>
      <c r="BF136" s="150">
        <f>IF(N136="znížená",J136,0)</f>
        <v>0</v>
      </c>
      <c r="BG136" s="150">
        <f>IF(N136="zákl. prenesená",J136,0)</f>
        <v>0</v>
      </c>
      <c r="BH136" s="150">
        <f>IF(N136="zníž. prenesená",J136,0)</f>
        <v>0</v>
      </c>
      <c r="BI136" s="150">
        <f>IF(N136="nulová",J136,0)</f>
        <v>0</v>
      </c>
      <c r="BJ136" s="17" t="s">
        <v>89</v>
      </c>
      <c r="BK136" s="150">
        <f>ROUND(I136*H136,2)</f>
        <v>0</v>
      </c>
      <c r="BL136" s="17" t="s">
        <v>155</v>
      </c>
      <c r="BM136" s="149" t="s">
        <v>4620</v>
      </c>
    </row>
    <row r="137" spans="2:65" s="12" customFormat="1">
      <c r="B137" s="158"/>
      <c r="D137" s="152" t="s">
        <v>160</v>
      </c>
      <c r="E137" s="159" t="s">
        <v>1</v>
      </c>
      <c r="F137" s="160" t="s">
        <v>4621</v>
      </c>
      <c r="H137" s="161">
        <v>54.018000000000001</v>
      </c>
      <c r="I137" s="162"/>
      <c r="L137" s="158"/>
      <c r="M137" s="163"/>
      <c r="T137" s="164"/>
      <c r="AT137" s="159" t="s">
        <v>160</v>
      </c>
      <c r="AU137" s="159" t="s">
        <v>89</v>
      </c>
      <c r="AV137" s="12" t="s">
        <v>89</v>
      </c>
      <c r="AW137" s="12" t="s">
        <v>31</v>
      </c>
      <c r="AX137" s="12" t="s">
        <v>76</v>
      </c>
      <c r="AY137" s="159" t="s">
        <v>156</v>
      </c>
    </row>
    <row r="138" spans="2:65" s="13" customFormat="1">
      <c r="B138" s="165"/>
      <c r="D138" s="152" t="s">
        <v>160</v>
      </c>
      <c r="E138" s="166" t="s">
        <v>1</v>
      </c>
      <c r="F138" s="167" t="s">
        <v>161</v>
      </c>
      <c r="H138" s="168">
        <v>54.018000000000001</v>
      </c>
      <c r="I138" s="169"/>
      <c r="L138" s="165"/>
      <c r="M138" s="170"/>
      <c r="T138" s="171"/>
      <c r="AT138" s="166" t="s">
        <v>160</v>
      </c>
      <c r="AU138" s="166" t="s">
        <v>89</v>
      </c>
      <c r="AV138" s="13" t="s">
        <v>155</v>
      </c>
      <c r="AW138" s="13" t="s">
        <v>31</v>
      </c>
      <c r="AX138" s="13" t="s">
        <v>82</v>
      </c>
      <c r="AY138" s="166" t="s">
        <v>156</v>
      </c>
    </row>
    <row r="139" spans="2:65" s="10" customFormat="1" ht="22.9" customHeight="1">
      <c r="B139" s="126"/>
      <c r="D139" s="127" t="s">
        <v>75</v>
      </c>
      <c r="E139" s="191" t="s">
        <v>89</v>
      </c>
      <c r="F139" s="191" t="s">
        <v>4622</v>
      </c>
      <c r="I139" s="129"/>
      <c r="J139" s="192">
        <v>0</v>
      </c>
      <c r="L139" s="126"/>
      <c r="M139" s="131"/>
      <c r="P139" s="132">
        <f>SUM(P140:P157)</f>
        <v>0</v>
      </c>
      <c r="R139" s="132">
        <f>SUM(R140:R157)</f>
        <v>5.0779251629999997</v>
      </c>
      <c r="T139" s="133">
        <f>SUM(T140:T157)</f>
        <v>0</v>
      </c>
      <c r="AR139" s="127" t="s">
        <v>82</v>
      </c>
      <c r="AT139" s="134" t="s">
        <v>75</v>
      </c>
      <c r="AU139" s="134" t="s">
        <v>82</v>
      </c>
      <c r="AY139" s="127" t="s">
        <v>156</v>
      </c>
      <c r="BK139" s="135">
        <f>SUM(BK140:BK157)</f>
        <v>0</v>
      </c>
    </row>
    <row r="140" spans="2:65" s="1" customFormat="1" ht="24.2" customHeight="1">
      <c r="B140" s="136"/>
      <c r="C140" s="137" t="s">
        <v>163</v>
      </c>
      <c r="D140" s="137" t="s">
        <v>157</v>
      </c>
      <c r="E140" s="138" t="s">
        <v>4623</v>
      </c>
      <c r="F140" s="139" t="s">
        <v>4624</v>
      </c>
      <c r="G140" s="140" t="s">
        <v>226</v>
      </c>
      <c r="H140" s="141">
        <v>2.6309999999999998</v>
      </c>
      <c r="I140" s="142"/>
      <c r="J140" s="143">
        <v>0</v>
      </c>
      <c r="K140" s="144"/>
      <c r="L140" s="32"/>
      <c r="M140" s="145" t="s">
        <v>1</v>
      </c>
      <c r="N140" s="146" t="s">
        <v>42</v>
      </c>
      <c r="P140" s="147">
        <f>O140*H140</f>
        <v>0</v>
      </c>
      <c r="Q140" s="147">
        <v>1.9205000000000001</v>
      </c>
      <c r="R140" s="147">
        <f>Q140*H140</f>
        <v>5.0528354999999996</v>
      </c>
      <c r="S140" s="147">
        <v>0</v>
      </c>
      <c r="T140" s="148">
        <f>S140*H140</f>
        <v>0</v>
      </c>
      <c r="AR140" s="149" t="s">
        <v>155</v>
      </c>
      <c r="AT140" s="149" t="s">
        <v>157</v>
      </c>
      <c r="AU140" s="149" t="s">
        <v>89</v>
      </c>
      <c r="AY140" s="17" t="s">
        <v>156</v>
      </c>
      <c r="BE140" s="150">
        <f>IF(N140="základná",J140,0)</f>
        <v>0</v>
      </c>
      <c r="BF140" s="150">
        <f>IF(N140="znížená",J140,0)</f>
        <v>0</v>
      </c>
      <c r="BG140" s="150">
        <f>IF(N140="zákl. prenesená",J140,0)</f>
        <v>0</v>
      </c>
      <c r="BH140" s="150">
        <f>IF(N140="zníž. prenesená",J140,0)</f>
        <v>0</v>
      </c>
      <c r="BI140" s="150">
        <f>IF(N140="nulová",J140,0)</f>
        <v>0</v>
      </c>
      <c r="BJ140" s="17" t="s">
        <v>89</v>
      </c>
      <c r="BK140" s="150">
        <f>ROUND(I140*H140,2)</f>
        <v>0</v>
      </c>
      <c r="BL140" s="17" t="s">
        <v>155</v>
      </c>
      <c r="BM140" s="149" t="s">
        <v>4625</v>
      </c>
    </row>
    <row r="141" spans="2:65" s="11" customFormat="1">
      <c r="B141" s="151"/>
      <c r="D141" s="152" t="s">
        <v>160</v>
      </c>
      <c r="E141" s="153" t="s">
        <v>1</v>
      </c>
      <c r="F141" s="154" t="s">
        <v>4626</v>
      </c>
      <c r="H141" s="153" t="s">
        <v>1</v>
      </c>
      <c r="I141" s="155"/>
      <c r="L141" s="151"/>
      <c r="M141" s="156"/>
      <c r="T141" s="157"/>
      <c r="AT141" s="153" t="s">
        <v>160</v>
      </c>
      <c r="AU141" s="153" t="s">
        <v>89</v>
      </c>
      <c r="AV141" s="11" t="s">
        <v>82</v>
      </c>
      <c r="AW141" s="11" t="s">
        <v>31</v>
      </c>
      <c r="AX141" s="11" t="s">
        <v>76</v>
      </c>
      <c r="AY141" s="153" t="s">
        <v>156</v>
      </c>
    </row>
    <row r="142" spans="2:65" s="11" customFormat="1">
      <c r="B142" s="151"/>
      <c r="D142" s="152" t="s">
        <v>160</v>
      </c>
      <c r="E142" s="153" t="s">
        <v>1</v>
      </c>
      <c r="F142" s="154" t="s">
        <v>4627</v>
      </c>
      <c r="H142" s="153" t="s">
        <v>1</v>
      </c>
      <c r="I142" s="155"/>
      <c r="L142" s="151"/>
      <c r="M142" s="156"/>
      <c r="T142" s="157"/>
      <c r="AT142" s="153" t="s">
        <v>160</v>
      </c>
      <c r="AU142" s="153" t="s">
        <v>89</v>
      </c>
      <c r="AV142" s="11" t="s">
        <v>82</v>
      </c>
      <c r="AW142" s="11" t="s">
        <v>31</v>
      </c>
      <c r="AX142" s="11" t="s">
        <v>76</v>
      </c>
      <c r="AY142" s="153" t="s">
        <v>156</v>
      </c>
    </row>
    <row r="143" spans="2:65" s="12" customFormat="1">
      <c r="B143" s="158"/>
      <c r="D143" s="152" t="s">
        <v>160</v>
      </c>
      <c r="E143" s="159" t="s">
        <v>1</v>
      </c>
      <c r="F143" s="160" t="s">
        <v>4628</v>
      </c>
      <c r="H143" s="161">
        <v>2.6309999999999998</v>
      </c>
      <c r="I143" s="162"/>
      <c r="L143" s="158"/>
      <c r="M143" s="163"/>
      <c r="T143" s="164"/>
      <c r="AT143" s="159" t="s">
        <v>160</v>
      </c>
      <c r="AU143" s="159" t="s">
        <v>89</v>
      </c>
      <c r="AV143" s="12" t="s">
        <v>89</v>
      </c>
      <c r="AW143" s="12" t="s">
        <v>31</v>
      </c>
      <c r="AX143" s="12" t="s">
        <v>76</v>
      </c>
      <c r="AY143" s="159" t="s">
        <v>156</v>
      </c>
    </row>
    <row r="144" spans="2:65" s="13" customFormat="1">
      <c r="B144" s="165"/>
      <c r="D144" s="152" t="s">
        <v>160</v>
      </c>
      <c r="E144" s="166" t="s">
        <v>1</v>
      </c>
      <c r="F144" s="167" t="s">
        <v>161</v>
      </c>
      <c r="H144" s="168">
        <v>2.6309999999999998</v>
      </c>
      <c r="I144" s="169"/>
      <c r="L144" s="165"/>
      <c r="M144" s="170"/>
      <c r="T144" s="171"/>
      <c r="AT144" s="166" t="s">
        <v>160</v>
      </c>
      <c r="AU144" s="166" t="s">
        <v>89</v>
      </c>
      <c r="AV144" s="13" t="s">
        <v>155</v>
      </c>
      <c r="AW144" s="13" t="s">
        <v>31</v>
      </c>
      <c r="AX144" s="13" t="s">
        <v>82</v>
      </c>
      <c r="AY144" s="166" t="s">
        <v>156</v>
      </c>
    </row>
    <row r="145" spans="2:65" s="1" customFormat="1" ht="33" customHeight="1">
      <c r="B145" s="136"/>
      <c r="C145" s="137" t="s">
        <v>155</v>
      </c>
      <c r="D145" s="137" t="s">
        <v>157</v>
      </c>
      <c r="E145" s="138" t="s">
        <v>4629</v>
      </c>
      <c r="F145" s="139" t="s">
        <v>4630</v>
      </c>
      <c r="G145" s="140" t="s">
        <v>178</v>
      </c>
      <c r="H145" s="141">
        <v>74.010999999999996</v>
      </c>
      <c r="I145" s="142"/>
      <c r="J145" s="143">
        <v>0</v>
      </c>
      <c r="K145" s="144"/>
      <c r="L145" s="32"/>
      <c r="M145" s="145" t="s">
        <v>1</v>
      </c>
      <c r="N145" s="146" t="s">
        <v>42</v>
      </c>
      <c r="P145" s="147">
        <f>O145*H145</f>
        <v>0</v>
      </c>
      <c r="Q145" s="147">
        <v>3.3000000000000003E-5</v>
      </c>
      <c r="R145" s="147">
        <f>Q145*H145</f>
        <v>2.4423629999999999E-3</v>
      </c>
      <c r="S145" s="147">
        <v>0</v>
      </c>
      <c r="T145" s="148">
        <f>S145*H145</f>
        <v>0</v>
      </c>
      <c r="AR145" s="149" t="s">
        <v>155</v>
      </c>
      <c r="AT145" s="149" t="s">
        <v>157</v>
      </c>
      <c r="AU145" s="149" t="s">
        <v>89</v>
      </c>
      <c r="AY145" s="17" t="s">
        <v>156</v>
      </c>
      <c r="BE145" s="150">
        <f>IF(N145="základná",J145,0)</f>
        <v>0</v>
      </c>
      <c r="BF145" s="150">
        <f>IF(N145="znížená",J145,0)</f>
        <v>0</v>
      </c>
      <c r="BG145" s="150">
        <f>IF(N145="zákl. prenesená",J145,0)</f>
        <v>0</v>
      </c>
      <c r="BH145" s="150">
        <f>IF(N145="zníž. prenesená",J145,0)</f>
        <v>0</v>
      </c>
      <c r="BI145" s="150">
        <f>IF(N145="nulová",J145,0)</f>
        <v>0</v>
      </c>
      <c r="BJ145" s="17" t="s">
        <v>89</v>
      </c>
      <c r="BK145" s="150">
        <f>ROUND(I145*H145,2)</f>
        <v>0</v>
      </c>
      <c r="BL145" s="17" t="s">
        <v>155</v>
      </c>
      <c r="BM145" s="149" t="s">
        <v>4631</v>
      </c>
    </row>
    <row r="146" spans="2:65" s="11" customFormat="1">
      <c r="B146" s="151"/>
      <c r="D146" s="152" t="s">
        <v>160</v>
      </c>
      <c r="E146" s="153" t="s">
        <v>1</v>
      </c>
      <c r="F146" s="154" t="s">
        <v>4626</v>
      </c>
      <c r="H146" s="153" t="s">
        <v>1</v>
      </c>
      <c r="I146" s="155"/>
      <c r="L146" s="151"/>
      <c r="M146" s="156"/>
      <c r="T146" s="157"/>
      <c r="AT146" s="153" t="s">
        <v>160</v>
      </c>
      <c r="AU146" s="153" t="s">
        <v>89</v>
      </c>
      <c r="AV146" s="11" t="s">
        <v>82</v>
      </c>
      <c r="AW146" s="11" t="s">
        <v>31</v>
      </c>
      <c r="AX146" s="11" t="s">
        <v>76</v>
      </c>
      <c r="AY146" s="153" t="s">
        <v>156</v>
      </c>
    </row>
    <row r="147" spans="2:65" s="11" customFormat="1">
      <c r="B147" s="151"/>
      <c r="D147" s="152" t="s">
        <v>160</v>
      </c>
      <c r="E147" s="153" t="s">
        <v>1</v>
      </c>
      <c r="F147" s="154" t="s">
        <v>4632</v>
      </c>
      <c r="H147" s="153" t="s">
        <v>1</v>
      </c>
      <c r="I147" s="155"/>
      <c r="L147" s="151"/>
      <c r="M147" s="156"/>
      <c r="T147" s="157"/>
      <c r="AT147" s="153" t="s">
        <v>160</v>
      </c>
      <c r="AU147" s="153" t="s">
        <v>89</v>
      </c>
      <c r="AV147" s="11" t="s">
        <v>82</v>
      </c>
      <c r="AW147" s="11" t="s">
        <v>31</v>
      </c>
      <c r="AX147" s="11" t="s">
        <v>76</v>
      </c>
      <c r="AY147" s="153" t="s">
        <v>156</v>
      </c>
    </row>
    <row r="148" spans="2:65" s="11" customFormat="1">
      <c r="B148" s="151"/>
      <c r="D148" s="152" t="s">
        <v>160</v>
      </c>
      <c r="E148" s="153" t="s">
        <v>1</v>
      </c>
      <c r="F148" s="154" t="s">
        <v>4633</v>
      </c>
      <c r="H148" s="153" t="s">
        <v>1</v>
      </c>
      <c r="I148" s="155"/>
      <c r="L148" s="151"/>
      <c r="M148" s="156"/>
      <c r="T148" s="157"/>
      <c r="AT148" s="153" t="s">
        <v>160</v>
      </c>
      <c r="AU148" s="153" t="s">
        <v>89</v>
      </c>
      <c r="AV148" s="11" t="s">
        <v>82</v>
      </c>
      <c r="AW148" s="11" t="s">
        <v>31</v>
      </c>
      <c r="AX148" s="11" t="s">
        <v>76</v>
      </c>
      <c r="AY148" s="153" t="s">
        <v>156</v>
      </c>
    </row>
    <row r="149" spans="2:65" s="11" customFormat="1" ht="22.5">
      <c r="B149" s="151"/>
      <c r="D149" s="152" t="s">
        <v>160</v>
      </c>
      <c r="E149" s="153" t="s">
        <v>1</v>
      </c>
      <c r="F149" s="154" t="s">
        <v>4634</v>
      </c>
      <c r="H149" s="153" t="s">
        <v>1</v>
      </c>
      <c r="I149" s="155"/>
      <c r="L149" s="151"/>
      <c r="M149" s="156"/>
      <c r="T149" s="157"/>
      <c r="AT149" s="153" t="s">
        <v>160</v>
      </c>
      <c r="AU149" s="153" t="s">
        <v>89</v>
      </c>
      <c r="AV149" s="11" t="s">
        <v>82</v>
      </c>
      <c r="AW149" s="11" t="s">
        <v>31</v>
      </c>
      <c r="AX149" s="11" t="s">
        <v>76</v>
      </c>
      <c r="AY149" s="153" t="s">
        <v>156</v>
      </c>
    </row>
    <row r="150" spans="2:65" s="11" customFormat="1" ht="22.5">
      <c r="B150" s="151"/>
      <c r="D150" s="152" t="s">
        <v>160</v>
      </c>
      <c r="E150" s="153" t="s">
        <v>1</v>
      </c>
      <c r="F150" s="154" t="s">
        <v>4635</v>
      </c>
      <c r="H150" s="153" t="s">
        <v>1</v>
      </c>
      <c r="I150" s="155"/>
      <c r="L150" s="151"/>
      <c r="M150" s="156"/>
      <c r="T150" s="157"/>
      <c r="AT150" s="153" t="s">
        <v>160</v>
      </c>
      <c r="AU150" s="153" t="s">
        <v>89</v>
      </c>
      <c r="AV150" s="11" t="s">
        <v>82</v>
      </c>
      <c r="AW150" s="11" t="s">
        <v>31</v>
      </c>
      <c r="AX150" s="11" t="s">
        <v>76</v>
      </c>
      <c r="AY150" s="153" t="s">
        <v>156</v>
      </c>
    </row>
    <row r="151" spans="2:65" s="11" customFormat="1">
      <c r="B151" s="151"/>
      <c r="D151" s="152" t="s">
        <v>160</v>
      </c>
      <c r="E151" s="153" t="s">
        <v>1</v>
      </c>
      <c r="F151" s="154" t="s">
        <v>4636</v>
      </c>
      <c r="H151" s="153" t="s">
        <v>1</v>
      </c>
      <c r="I151" s="155"/>
      <c r="L151" s="151"/>
      <c r="M151" s="156"/>
      <c r="T151" s="157"/>
      <c r="AT151" s="153" t="s">
        <v>160</v>
      </c>
      <c r="AU151" s="153" t="s">
        <v>89</v>
      </c>
      <c r="AV151" s="11" t="s">
        <v>82</v>
      </c>
      <c r="AW151" s="11" t="s">
        <v>31</v>
      </c>
      <c r="AX151" s="11" t="s">
        <v>76</v>
      </c>
      <c r="AY151" s="153" t="s">
        <v>156</v>
      </c>
    </row>
    <row r="152" spans="2:65" s="11" customFormat="1">
      <c r="B152" s="151"/>
      <c r="D152" s="152" t="s">
        <v>160</v>
      </c>
      <c r="E152" s="153" t="s">
        <v>1</v>
      </c>
      <c r="F152" s="154" t="s">
        <v>4637</v>
      </c>
      <c r="H152" s="153" t="s">
        <v>1</v>
      </c>
      <c r="I152" s="155"/>
      <c r="L152" s="151"/>
      <c r="M152" s="156"/>
      <c r="T152" s="157"/>
      <c r="AT152" s="153" t="s">
        <v>160</v>
      </c>
      <c r="AU152" s="153" t="s">
        <v>89</v>
      </c>
      <c r="AV152" s="11" t="s">
        <v>82</v>
      </c>
      <c r="AW152" s="11" t="s">
        <v>31</v>
      </c>
      <c r="AX152" s="11" t="s">
        <v>76</v>
      </c>
      <c r="AY152" s="153" t="s">
        <v>156</v>
      </c>
    </row>
    <row r="153" spans="2:65" s="12" customFormat="1">
      <c r="B153" s="158"/>
      <c r="D153" s="152" t="s">
        <v>160</v>
      </c>
      <c r="E153" s="159" t="s">
        <v>1</v>
      </c>
      <c r="F153" s="160" t="s">
        <v>4638</v>
      </c>
      <c r="H153" s="161">
        <v>74.010999999999996</v>
      </c>
      <c r="I153" s="162"/>
      <c r="L153" s="158"/>
      <c r="M153" s="163"/>
      <c r="T153" s="164"/>
      <c r="AT153" s="159" t="s">
        <v>160</v>
      </c>
      <c r="AU153" s="159" t="s">
        <v>89</v>
      </c>
      <c r="AV153" s="12" t="s">
        <v>89</v>
      </c>
      <c r="AW153" s="12" t="s">
        <v>31</v>
      </c>
      <c r="AX153" s="12" t="s">
        <v>76</v>
      </c>
      <c r="AY153" s="159" t="s">
        <v>156</v>
      </c>
    </row>
    <row r="154" spans="2:65" s="15" customFormat="1">
      <c r="B154" s="193"/>
      <c r="D154" s="152" t="s">
        <v>160</v>
      </c>
      <c r="E154" s="194" t="s">
        <v>1</v>
      </c>
      <c r="F154" s="195" t="s">
        <v>278</v>
      </c>
      <c r="H154" s="196">
        <v>74.010999999999996</v>
      </c>
      <c r="I154" s="197"/>
      <c r="L154" s="193"/>
      <c r="M154" s="198"/>
      <c r="T154" s="199"/>
      <c r="AT154" s="194" t="s">
        <v>160</v>
      </c>
      <c r="AU154" s="194" t="s">
        <v>89</v>
      </c>
      <c r="AV154" s="15" t="s">
        <v>163</v>
      </c>
      <c r="AW154" s="15" t="s">
        <v>31</v>
      </c>
      <c r="AX154" s="15" t="s">
        <v>76</v>
      </c>
      <c r="AY154" s="194" t="s">
        <v>156</v>
      </c>
    </row>
    <row r="155" spans="2:65" s="13" customFormat="1">
      <c r="B155" s="165"/>
      <c r="D155" s="152" t="s">
        <v>160</v>
      </c>
      <c r="E155" s="166" t="s">
        <v>1</v>
      </c>
      <c r="F155" s="167" t="s">
        <v>161</v>
      </c>
      <c r="H155" s="168">
        <v>74.010999999999996</v>
      </c>
      <c r="I155" s="169"/>
      <c r="L155" s="165"/>
      <c r="M155" s="170"/>
      <c r="T155" s="171"/>
      <c r="AT155" s="166" t="s">
        <v>160</v>
      </c>
      <c r="AU155" s="166" t="s">
        <v>89</v>
      </c>
      <c r="AV155" s="13" t="s">
        <v>155</v>
      </c>
      <c r="AW155" s="13" t="s">
        <v>31</v>
      </c>
      <c r="AX155" s="13" t="s">
        <v>82</v>
      </c>
      <c r="AY155" s="166" t="s">
        <v>156</v>
      </c>
    </row>
    <row r="156" spans="2:65" s="1" customFormat="1" ht="33" customHeight="1">
      <c r="B156" s="136"/>
      <c r="C156" s="180" t="s">
        <v>168</v>
      </c>
      <c r="D156" s="180" t="s">
        <v>263</v>
      </c>
      <c r="E156" s="181" t="s">
        <v>4639</v>
      </c>
      <c r="F156" s="182" t="s">
        <v>4640</v>
      </c>
      <c r="G156" s="183" t="s">
        <v>178</v>
      </c>
      <c r="H156" s="184">
        <v>75.491</v>
      </c>
      <c r="I156" s="185"/>
      <c r="J156" s="186">
        <v>0</v>
      </c>
      <c r="K156" s="187"/>
      <c r="L156" s="188"/>
      <c r="M156" s="189" t="s">
        <v>1</v>
      </c>
      <c r="N156" s="190" t="s">
        <v>42</v>
      </c>
      <c r="P156" s="147">
        <f>O156*H156</f>
        <v>0</v>
      </c>
      <c r="Q156" s="147">
        <v>2.9999999999999997E-4</v>
      </c>
      <c r="R156" s="147">
        <f>Q156*H156</f>
        <v>2.2647299999999999E-2</v>
      </c>
      <c r="S156" s="147">
        <v>0</v>
      </c>
      <c r="T156" s="148">
        <f>S156*H156</f>
        <v>0</v>
      </c>
      <c r="AR156" s="149" t="s">
        <v>173</v>
      </c>
      <c r="AT156" s="149" t="s">
        <v>263</v>
      </c>
      <c r="AU156" s="149" t="s">
        <v>89</v>
      </c>
      <c r="AY156" s="17" t="s">
        <v>156</v>
      </c>
      <c r="BE156" s="150">
        <f>IF(N156="základná",J156,0)</f>
        <v>0</v>
      </c>
      <c r="BF156" s="150">
        <f>IF(N156="znížená",J156,0)</f>
        <v>0</v>
      </c>
      <c r="BG156" s="150">
        <f>IF(N156="zákl. prenesená",J156,0)</f>
        <v>0</v>
      </c>
      <c r="BH156" s="150">
        <f>IF(N156="zníž. prenesená",J156,0)</f>
        <v>0</v>
      </c>
      <c r="BI156" s="150">
        <f>IF(N156="nulová",J156,0)</f>
        <v>0</v>
      </c>
      <c r="BJ156" s="17" t="s">
        <v>89</v>
      </c>
      <c r="BK156" s="150">
        <f>ROUND(I156*H156,2)</f>
        <v>0</v>
      </c>
      <c r="BL156" s="17" t="s">
        <v>155</v>
      </c>
      <c r="BM156" s="149" t="s">
        <v>4641</v>
      </c>
    </row>
    <row r="157" spans="2:65" s="12" customFormat="1">
      <c r="B157" s="158"/>
      <c r="D157" s="152" t="s">
        <v>160</v>
      </c>
      <c r="F157" s="160" t="s">
        <v>4642</v>
      </c>
      <c r="H157" s="161">
        <v>75.491</v>
      </c>
      <c r="I157" s="162"/>
      <c r="L157" s="158"/>
      <c r="M157" s="163"/>
      <c r="T157" s="164"/>
      <c r="AT157" s="159" t="s">
        <v>160</v>
      </c>
      <c r="AU157" s="159" t="s">
        <v>89</v>
      </c>
      <c r="AV157" s="12" t="s">
        <v>89</v>
      </c>
      <c r="AW157" s="12" t="s">
        <v>3</v>
      </c>
      <c r="AX157" s="12" t="s">
        <v>82</v>
      </c>
      <c r="AY157" s="159" t="s">
        <v>156</v>
      </c>
    </row>
    <row r="158" spans="2:65" s="10" customFormat="1" ht="22.9" customHeight="1">
      <c r="B158" s="126"/>
      <c r="D158" s="127" t="s">
        <v>75</v>
      </c>
      <c r="E158" s="191" t="s">
        <v>168</v>
      </c>
      <c r="F158" s="191" t="s">
        <v>4643</v>
      </c>
      <c r="I158" s="129"/>
      <c r="J158" s="192">
        <v>0</v>
      </c>
      <c r="L158" s="126"/>
      <c r="M158" s="131"/>
      <c r="P158" s="132">
        <f>SUM(P159:P168)</f>
        <v>0</v>
      </c>
      <c r="R158" s="132">
        <f>SUM(R159:R168)</f>
        <v>9.6071585000000006</v>
      </c>
      <c r="T158" s="133">
        <f>SUM(T159:T168)</f>
        <v>0</v>
      </c>
      <c r="AR158" s="127" t="s">
        <v>82</v>
      </c>
      <c r="AT158" s="134" t="s">
        <v>75</v>
      </c>
      <c r="AU158" s="134" t="s">
        <v>82</v>
      </c>
      <c r="AY158" s="127" t="s">
        <v>156</v>
      </c>
      <c r="BK158" s="135">
        <f>SUM(BK159:BK168)</f>
        <v>0</v>
      </c>
    </row>
    <row r="159" spans="2:65" s="1" customFormat="1" ht="33" customHeight="1">
      <c r="B159" s="136"/>
      <c r="C159" s="137" t="s">
        <v>169</v>
      </c>
      <c r="D159" s="137" t="s">
        <v>157</v>
      </c>
      <c r="E159" s="138" t="s">
        <v>4644</v>
      </c>
      <c r="F159" s="139" t="s">
        <v>4645</v>
      </c>
      <c r="G159" s="140" t="s">
        <v>178</v>
      </c>
      <c r="H159" s="141">
        <v>6.5170000000000003</v>
      </c>
      <c r="I159" s="142"/>
      <c r="J159" s="143">
        <v>0</v>
      </c>
      <c r="K159" s="144"/>
      <c r="L159" s="32"/>
      <c r="M159" s="145" t="s">
        <v>1</v>
      </c>
      <c r="N159" s="146" t="s">
        <v>42</v>
      </c>
      <c r="P159" s="147">
        <f>O159*H159</f>
        <v>0</v>
      </c>
      <c r="Q159" s="147">
        <v>0.33800000000000002</v>
      </c>
      <c r="R159" s="147">
        <f>Q159*H159</f>
        <v>2.2027460000000003</v>
      </c>
      <c r="S159" s="147">
        <v>0</v>
      </c>
      <c r="T159" s="148">
        <f>S159*H159</f>
        <v>0</v>
      </c>
      <c r="AR159" s="149" t="s">
        <v>155</v>
      </c>
      <c r="AT159" s="149" t="s">
        <v>157</v>
      </c>
      <c r="AU159" s="149" t="s">
        <v>89</v>
      </c>
      <c r="AY159" s="17" t="s">
        <v>156</v>
      </c>
      <c r="BE159" s="150">
        <f>IF(N159="základná",J159,0)</f>
        <v>0</v>
      </c>
      <c r="BF159" s="150">
        <f>IF(N159="znížená",J159,0)</f>
        <v>0</v>
      </c>
      <c r="BG159" s="150">
        <f>IF(N159="zákl. prenesená",J159,0)</f>
        <v>0</v>
      </c>
      <c r="BH159" s="150">
        <f>IF(N159="zníž. prenesená",J159,0)</f>
        <v>0</v>
      </c>
      <c r="BI159" s="150">
        <f>IF(N159="nulová",J159,0)</f>
        <v>0</v>
      </c>
      <c r="BJ159" s="17" t="s">
        <v>89</v>
      </c>
      <c r="BK159" s="150">
        <f>ROUND(I159*H159,2)</f>
        <v>0</v>
      </c>
      <c r="BL159" s="17" t="s">
        <v>155</v>
      </c>
      <c r="BM159" s="149" t="s">
        <v>4646</v>
      </c>
    </row>
    <row r="160" spans="2:65" s="11" customFormat="1">
      <c r="B160" s="151"/>
      <c r="D160" s="152" t="s">
        <v>160</v>
      </c>
      <c r="E160" s="153" t="s">
        <v>1</v>
      </c>
      <c r="F160" s="154" t="s">
        <v>4647</v>
      </c>
      <c r="H160" s="153" t="s">
        <v>1</v>
      </c>
      <c r="I160" s="155"/>
      <c r="L160" s="151"/>
      <c r="M160" s="156"/>
      <c r="T160" s="157"/>
      <c r="AT160" s="153" t="s">
        <v>160</v>
      </c>
      <c r="AU160" s="153" t="s">
        <v>89</v>
      </c>
      <c r="AV160" s="11" t="s">
        <v>82</v>
      </c>
      <c r="AW160" s="11" t="s">
        <v>31</v>
      </c>
      <c r="AX160" s="11" t="s">
        <v>76</v>
      </c>
      <c r="AY160" s="153" t="s">
        <v>156</v>
      </c>
    </row>
    <row r="161" spans="2:65" s="11" customFormat="1" ht="22.5">
      <c r="B161" s="151"/>
      <c r="D161" s="152" t="s">
        <v>160</v>
      </c>
      <c r="E161" s="153" t="s">
        <v>1</v>
      </c>
      <c r="F161" s="154" t="s">
        <v>4635</v>
      </c>
      <c r="H161" s="153" t="s">
        <v>1</v>
      </c>
      <c r="I161" s="155"/>
      <c r="L161" s="151"/>
      <c r="M161" s="156"/>
      <c r="T161" s="157"/>
      <c r="AT161" s="153" t="s">
        <v>160</v>
      </c>
      <c r="AU161" s="153" t="s">
        <v>89</v>
      </c>
      <c r="AV161" s="11" t="s">
        <v>82</v>
      </c>
      <c r="AW161" s="11" t="s">
        <v>31</v>
      </c>
      <c r="AX161" s="11" t="s">
        <v>76</v>
      </c>
      <c r="AY161" s="153" t="s">
        <v>156</v>
      </c>
    </row>
    <row r="162" spans="2:65" s="12" customFormat="1">
      <c r="B162" s="158"/>
      <c r="D162" s="152" t="s">
        <v>160</v>
      </c>
      <c r="E162" s="159" t="s">
        <v>1</v>
      </c>
      <c r="F162" s="160" t="s">
        <v>4648</v>
      </c>
      <c r="H162" s="161">
        <v>6.5170000000000003</v>
      </c>
      <c r="I162" s="162"/>
      <c r="L162" s="158"/>
      <c r="M162" s="163"/>
      <c r="T162" s="164"/>
      <c r="AT162" s="159" t="s">
        <v>160</v>
      </c>
      <c r="AU162" s="159" t="s">
        <v>89</v>
      </c>
      <c r="AV162" s="12" t="s">
        <v>89</v>
      </c>
      <c r="AW162" s="12" t="s">
        <v>31</v>
      </c>
      <c r="AX162" s="12" t="s">
        <v>76</v>
      </c>
      <c r="AY162" s="159" t="s">
        <v>156</v>
      </c>
    </row>
    <row r="163" spans="2:65" s="13" customFormat="1">
      <c r="B163" s="165"/>
      <c r="D163" s="152" t="s">
        <v>160</v>
      </c>
      <c r="E163" s="166" t="s">
        <v>1</v>
      </c>
      <c r="F163" s="167" t="s">
        <v>161</v>
      </c>
      <c r="H163" s="168">
        <v>6.5170000000000003</v>
      </c>
      <c r="I163" s="169"/>
      <c r="L163" s="165"/>
      <c r="M163" s="170"/>
      <c r="T163" s="171"/>
      <c r="AT163" s="166" t="s">
        <v>160</v>
      </c>
      <c r="AU163" s="166" t="s">
        <v>89</v>
      </c>
      <c r="AV163" s="13" t="s">
        <v>155</v>
      </c>
      <c r="AW163" s="13" t="s">
        <v>31</v>
      </c>
      <c r="AX163" s="13" t="s">
        <v>82</v>
      </c>
      <c r="AY163" s="166" t="s">
        <v>156</v>
      </c>
    </row>
    <row r="164" spans="2:65" s="1" customFormat="1" ht="37.9" customHeight="1">
      <c r="B164" s="136"/>
      <c r="C164" s="137" t="s">
        <v>171</v>
      </c>
      <c r="D164" s="137" t="s">
        <v>157</v>
      </c>
      <c r="E164" s="138" t="s">
        <v>4649</v>
      </c>
      <c r="F164" s="139" t="s">
        <v>4650</v>
      </c>
      <c r="G164" s="140" t="s">
        <v>226</v>
      </c>
      <c r="H164" s="141">
        <v>3.8340000000000001</v>
      </c>
      <c r="I164" s="142"/>
      <c r="J164" s="143">
        <v>0</v>
      </c>
      <c r="K164" s="144"/>
      <c r="L164" s="32"/>
      <c r="M164" s="145" t="s">
        <v>1</v>
      </c>
      <c r="N164" s="146" t="s">
        <v>42</v>
      </c>
      <c r="P164" s="147">
        <f>O164*H164</f>
        <v>0</v>
      </c>
      <c r="Q164" s="147">
        <v>1.9312499999999999</v>
      </c>
      <c r="R164" s="147">
        <f>Q164*H164</f>
        <v>7.4044124999999994</v>
      </c>
      <c r="S164" s="147">
        <v>0</v>
      </c>
      <c r="T164" s="148">
        <f>S164*H164</f>
        <v>0</v>
      </c>
      <c r="AR164" s="149" t="s">
        <v>155</v>
      </c>
      <c r="AT164" s="149" t="s">
        <v>157</v>
      </c>
      <c r="AU164" s="149" t="s">
        <v>89</v>
      </c>
      <c r="AY164" s="17" t="s">
        <v>156</v>
      </c>
      <c r="BE164" s="150">
        <f>IF(N164="základná",J164,0)</f>
        <v>0</v>
      </c>
      <c r="BF164" s="150">
        <f>IF(N164="znížená",J164,0)</f>
        <v>0</v>
      </c>
      <c r="BG164" s="150">
        <f>IF(N164="zákl. prenesená",J164,0)</f>
        <v>0</v>
      </c>
      <c r="BH164" s="150">
        <f>IF(N164="zníž. prenesená",J164,0)</f>
        <v>0</v>
      </c>
      <c r="BI164" s="150">
        <f>IF(N164="nulová",J164,0)</f>
        <v>0</v>
      </c>
      <c r="BJ164" s="17" t="s">
        <v>89</v>
      </c>
      <c r="BK164" s="150">
        <f>ROUND(I164*H164,2)</f>
        <v>0</v>
      </c>
      <c r="BL164" s="17" t="s">
        <v>155</v>
      </c>
      <c r="BM164" s="149" t="s">
        <v>4651</v>
      </c>
    </row>
    <row r="165" spans="2:65" s="11" customFormat="1">
      <c r="B165" s="151"/>
      <c r="D165" s="152" t="s">
        <v>160</v>
      </c>
      <c r="E165" s="153" t="s">
        <v>1</v>
      </c>
      <c r="F165" s="154" t="s">
        <v>4626</v>
      </c>
      <c r="H165" s="153" t="s">
        <v>1</v>
      </c>
      <c r="I165" s="155"/>
      <c r="L165" s="151"/>
      <c r="M165" s="156"/>
      <c r="T165" s="157"/>
      <c r="AT165" s="153" t="s">
        <v>160</v>
      </c>
      <c r="AU165" s="153" t="s">
        <v>89</v>
      </c>
      <c r="AV165" s="11" t="s">
        <v>82</v>
      </c>
      <c r="AW165" s="11" t="s">
        <v>31</v>
      </c>
      <c r="AX165" s="11" t="s">
        <v>76</v>
      </c>
      <c r="AY165" s="153" t="s">
        <v>156</v>
      </c>
    </row>
    <row r="166" spans="2:65" s="11" customFormat="1" ht="22.5">
      <c r="B166" s="151"/>
      <c r="D166" s="152" t="s">
        <v>160</v>
      </c>
      <c r="E166" s="153" t="s">
        <v>1</v>
      </c>
      <c r="F166" s="154" t="s">
        <v>4634</v>
      </c>
      <c r="H166" s="153" t="s">
        <v>1</v>
      </c>
      <c r="I166" s="155"/>
      <c r="L166" s="151"/>
      <c r="M166" s="156"/>
      <c r="T166" s="157"/>
      <c r="AT166" s="153" t="s">
        <v>160</v>
      </c>
      <c r="AU166" s="153" t="s">
        <v>89</v>
      </c>
      <c r="AV166" s="11" t="s">
        <v>82</v>
      </c>
      <c r="AW166" s="11" t="s">
        <v>31</v>
      </c>
      <c r="AX166" s="11" t="s">
        <v>76</v>
      </c>
      <c r="AY166" s="153" t="s">
        <v>156</v>
      </c>
    </row>
    <row r="167" spans="2:65" s="12" customFormat="1">
      <c r="B167" s="158"/>
      <c r="D167" s="152" t="s">
        <v>160</v>
      </c>
      <c r="E167" s="159" t="s">
        <v>1</v>
      </c>
      <c r="F167" s="160" t="s">
        <v>4652</v>
      </c>
      <c r="H167" s="161">
        <v>3.8340000000000001</v>
      </c>
      <c r="I167" s="162"/>
      <c r="L167" s="158"/>
      <c r="M167" s="163"/>
      <c r="T167" s="164"/>
      <c r="AT167" s="159" t="s">
        <v>160</v>
      </c>
      <c r="AU167" s="159" t="s">
        <v>89</v>
      </c>
      <c r="AV167" s="12" t="s">
        <v>89</v>
      </c>
      <c r="AW167" s="12" t="s">
        <v>31</v>
      </c>
      <c r="AX167" s="12" t="s">
        <v>76</v>
      </c>
      <c r="AY167" s="159" t="s">
        <v>156</v>
      </c>
    </row>
    <row r="168" spans="2:65" s="13" customFormat="1">
      <c r="B168" s="165"/>
      <c r="D168" s="152" t="s">
        <v>160</v>
      </c>
      <c r="E168" s="166" t="s">
        <v>1</v>
      </c>
      <c r="F168" s="167" t="s">
        <v>161</v>
      </c>
      <c r="H168" s="168">
        <v>3.8340000000000001</v>
      </c>
      <c r="I168" s="169"/>
      <c r="L168" s="165"/>
      <c r="M168" s="170"/>
      <c r="T168" s="171"/>
      <c r="AT168" s="166" t="s">
        <v>160</v>
      </c>
      <c r="AU168" s="166" t="s">
        <v>89</v>
      </c>
      <c r="AV168" s="13" t="s">
        <v>155</v>
      </c>
      <c r="AW168" s="13" t="s">
        <v>31</v>
      </c>
      <c r="AX168" s="13" t="s">
        <v>82</v>
      </c>
      <c r="AY168" s="166" t="s">
        <v>156</v>
      </c>
    </row>
    <row r="169" spans="2:65" s="10" customFormat="1" ht="22.9" customHeight="1">
      <c r="B169" s="126"/>
      <c r="D169" s="127" t="s">
        <v>75</v>
      </c>
      <c r="E169" s="191" t="s">
        <v>169</v>
      </c>
      <c r="F169" s="191" t="s">
        <v>300</v>
      </c>
      <c r="I169" s="129"/>
      <c r="J169" s="192">
        <v>0</v>
      </c>
      <c r="L169" s="126"/>
      <c r="M169" s="131"/>
      <c r="P169" s="132">
        <f>SUM(P170:P181)</f>
        <v>0</v>
      </c>
      <c r="R169" s="132">
        <f>SUM(R170:R181)</f>
        <v>1.9710872000000002</v>
      </c>
      <c r="T169" s="133">
        <f>SUM(T170:T181)</f>
        <v>0</v>
      </c>
      <c r="AR169" s="127" t="s">
        <v>82</v>
      </c>
      <c r="AT169" s="134" t="s">
        <v>75</v>
      </c>
      <c r="AU169" s="134" t="s">
        <v>82</v>
      </c>
      <c r="AY169" s="127" t="s">
        <v>156</v>
      </c>
      <c r="BK169" s="135">
        <f>SUM(BK170:BK181)</f>
        <v>0</v>
      </c>
    </row>
    <row r="170" spans="2:65" s="1" customFormat="1" ht="24.2" customHeight="1">
      <c r="B170" s="136"/>
      <c r="C170" s="137" t="s">
        <v>173</v>
      </c>
      <c r="D170" s="137" t="s">
        <v>157</v>
      </c>
      <c r="E170" s="138" t="s">
        <v>4653</v>
      </c>
      <c r="F170" s="139" t="s">
        <v>4654</v>
      </c>
      <c r="G170" s="140" t="s">
        <v>178</v>
      </c>
      <c r="H170" s="141">
        <v>383.48</v>
      </c>
      <c r="I170" s="142"/>
      <c r="J170" s="143">
        <v>0</v>
      </c>
      <c r="K170" s="144"/>
      <c r="L170" s="32"/>
      <c r="M170" s="145" t="s">
        <v>1</v>
      </c>
      <c r="N170" s="146" t="s">
        <v>42</v>
      </c>
      <c r="P170" s="147">
        <f>O170*H170</f>
        <v>0</v>
      </c>
      <c r="Q170" s="147">
        <v>2.0000000000000001E-4</v>
      </c>
      <c r="R170" s="147">
        <f>Q170*H170</f>
        <v>7.6696000000000014E-2</v>
      </c>
      <c r="S170" s="147">
        <v>0</v>
      </c>
      <c r="T170" s="148">
        <f>S170*H170</f>
        <v>0</v>
      </c>
      <c r="AR170" s="149" t="s">
        <v>155</v>
      </c>
      <c r="AT170" s="149" t="s">
        <v>157</v>
      </c>
      <c r="AU170" s="149" t="s">
        <v>89</v>
      </c>
      <c r="AY170" s="17" t="s">
        <v>156</v>
      </c>
      <c r="BE170" s="150">
        <f>IF(N170="základná",J170,0)</f>
        <v>0</v>
      </c>
      <c r="BF170" s="150">
        <f>IF(N170="znížená",J170,0)</f>
        <v>0</v>
      </c>
      <c r="BG170" s="150">
        <f>IF(N170="zákl. prenesená",J170,0)</f>
        <v>0</v>
      </c>
      <c r="BH170" s="150">
        <f>IF(N170="zníž. prenesená",J170,0)</f>
        <v>0</v>
      </c>
      <c r="BI170" s="150">
        <f>IF(N170="nulová",J170,0)</f>
        <v>0</v>
      </c>
      <c r="BJ170" s="17" t="s">
        <v>89</v>
      </c>
      <c r="BK170" s="150">
        <f>ROUND(I170*H170,2)</f>
        <v>0</v>
      </c>
      <c r="BL170" s="17" t="s">
        <v>155</v>
      </c>
      <c r="BM170" s="149" t="s">
        <v>4655</v>
      </c>
    </row>
    <row r="171" spans="2:65" s="12" customFormat="1">
      <c r="B171" s="158"/>
      <c r="D171" s="152" t="s">
        <v>160</v>
      </c>
      <c r="E171" s="159" t="s">
        <v>1</v>
      </c>
      <c r="F171" s="160" t="s">
        <v>4656</v>
      </c>
      <c r="H171" s="161">
        <v>316.04500000000002</v>
      </c>
      <c r="I171" s="162"/>
      <c r="L171" s="158"/>
      <c r="M171" s="163"/>
      <c r="T171" s="164"/>
      <c r="AT171" s="159" t="s">
        <v>160</v>
      </c>
      <c r="AU171" s="159" t="s">
        <v>89</v>
      </c>
      <c r="AV171" s="12" t="s">
        <v>89</v>
      </c>
      <c r="AW171" s="12" t="s">
        <v>31</v>
      </c>
      <c r="AX171" s="12" t="s">
        <v>76</v>
      </c>
      <c r="AY171" s="159" t="s">
        <v>156</v>
      </c>
    </row>
    <row r="172" spans="2:65" s="15" customFormat="1">
      <c r="B172" s="193"/>
      <c r="D172" s="152" t="s">
        <v>160</v>
      </c>
      <c r="E172" s="194" t="s">
        <v>1</v>
      </c>
      <c r="F172" s="195" t="s">
        <v>278</v>
      </c>
      <c r="H172" s="196">
        <v>316.04500000000002</v>
      </c>
      <c r="I172" s="197"/>
      <c r="L172" s="193"/>
      <c r="M172" s="198"/>
      <c r="T172" s="199"/>
      <c r="AT172" s="194" t="s">
        <v>160</v>
      </c>
      <c r="AU172" s="194" t="s">
        <v>89</v>
      </c>
      <c r="AV172" s="15" t="s">
        <v>163</v>
      </c>
      <c r="AW172" s="15" t="s">
        <v>31</v>
      </c>
      <c r="AX172" s="15" t="s">
        <v>76</v>
      </c>
      <c r="AY172" s="194" t="s">
        <v>156</v>
      </c>
    </row>
    <row r="173" spans="2:65" s="12" customFormat="1">
      <c r="B173" s="158"/>
      <c r="D173" s="152" t="s">
        <v>160</v>
      </c>
      <c r="E173" s="159" t="s">
        <v>1</v>
      </c>
      <c r="F173" s="160" t="s">
        <v>4657</v>
      </c>
      <c r="H173" s="161">
        <v>67.435000000000002</v>
      </c>
      <c r="I173" s="162"/>
      <c r="L173" s="158"/>
      <c r="M173" s="163"/>
      <c r="T173" s="164"/>
      <c r="AT173" s="159" t="s">
        <v>160</v>
      </c>
      <c r="AU173" s="159" t="s">
        <v>89</v>
      </c>
      <c r="AV173" s="12" t="s">
        <v>89</v>
      </c>
      <c r="AW173" s="12" t="s">
        <v>31</v>
      </c>
      <c r="AX173" s="12" t="s">
        <v>76</v>
      </c>
      <c r="AY173" s="159" t="s">
        <v>156</v>
      </c>
    </row>
    <row r="174" spans="2:65" s="15" customFormat="1">
      <c r="B174" s="193"/>
      <c r="D174" s="152" t="s">
        <v>160</v>
      </c>
      <c r="E174" s="194" t="s">
        <v>1</v>
      </c>
      <c r="F174" s="195" t="s">
        <v>278</v>
      </c>
      <c r="H174" s="196">
        <v>67.435000000000002</v>
      </c>
      <c r="I174" s="197"/>
      <c r="L174" s="193"/>
      <c r="M174" s="198"/>
      <c r="T174" s="199"/>
      <c r="AT174" s="194" t="s">
        <v>160</v>
      </c>
      <c r="AU174" s="194" t="s">
        <v>89</v>
      </c>
      <c r="AV174" s="15" t="s">
        <v>163</v>
      </c>
      <c r="AW174" s="15" t="s">
        <v>31</v>
      </c>
      <c r="AX174" s="15" t="s">
        <v>76</v>
      </c>
      <c r="AY174" s="194" t="s">
        <v>156</v>
      </c>
    </row>
    <row r="175" spans="2:65" s="13" customFormat="1">
      <c r="B175" s="165"/>
      <c r="D175" s="152" t="s">
        <v>160</v>
      </c>
      <c r="E175" s="166" t="s">
        <v>1</v>
      </c>
      <c r="F175" s="167" t="s">
        <v>161</v>
      </c>
      <c r="H175" s="168">
        <v>383.48</v>
      </c>
      <c r="I175" s="169"/>
      <c r="L175" s="165"/>
      <c r="M175" s="170"/>
      <c r="T175" s="171"/>
      <c r="AT175" s="166" t="s">
        <v>160</v>
      </c>
      <c r="AU175" s="166" t="s">
        <v>89</v>
      </c>
      <c r="AV175" s="13" t="s">
        <v>155</v>
      </c>
      <c r="AW175" s="13" t="s">
        <v>31</v>
      </c>
      <c r="AX175" s="13" t="s">
        <v>82</v>
      </c>
      <c r="AY175" s="166" t="s">
        <v>156</v>
      </c>
    </row>
    <row r="176" spans="2:65" s="1" customFormat="1" ht="33" customHeight="1">
      <c r="B176" s="136"/>
      <c r="C176" s="137" t="s">
        <v>174</v>
      </c>
      <c r="D176" s="137" t="s">
        <v>157</v>
      </c>
      <c r="E176" s="138" t="s">
        <v>4658</v>
      </c>
      <c r="F176" s="139" t="s">
        <v>4659</v>
      </c>
      <c r="G176" s="140" t="s">
        <v>178</v>
      </c>
      <c r="H176" s="141">
        <v>383.48</v>
      </c>
      <c r="I176" s="142"/>
      <c r="J176" s="143">
        <v>0</v>
      </c>
      <c r="K176" s="144"/>
      <c r="L176" s="32"/>
      <c r="M176" s="145" t="s">
        <v>1</v>
      </c>
      <c r="N176" s="146" t="s">
        <v>42</v>
      </c>
      <c r="P176" s="147">
        <f>O176*H176</f>
        <v>0</v>
      </c>
      <c r="Q176" s="147">
        <v>4.9399999999999999E-3</v>
      </c>
      <c r="R176" s="147">
        <f>Q176*H176</f>
        <v>1.8943912000000001</v>
      </c>
      <c r="S176" s="147">
        <v>0</v>
      </c>
      <c r="T176" s="148">
        <f>S176*H176</f>
        <v>0</v>
      </c>
      <c r="AR176" s="149" t="s">
        <v>155</v>
      </c>
      <c r="AT176" s="149" t="s">
        <v>157</v>
      </c>
      <c r="AU176" s="149" t="s">
        <v>89</v>
      </c>
      <c r="AY176" s="17" t="s">
        <v>156</v>
      </c>
      <c r="BE176" s="150">
        <f>IF(N176="základná",J176,0)</f>
        <v>0</v>
      </c>
      <c r="BF176" s="150">
        <f>IF(N176="znížená",J176,0)</f>
        <v>0</v>
      </c>
      <c r="BG176" s="150">
        <f>IF(N176="zákl. prenesená",J176,0)</f>
        <v>0</v>
      </c>
      <c r="BH176" s="150">
        <f>IF(N176="zníž. prenesená",J176,0)</f>
        <v>0</v>
      </c>
      <c r="BI176" s="150">
        <f>IF(N176="nulová",J176,0)</f>
        <v>0</v>
      </c>
      <c r="BJ176" s="17" t="s">
        <v>89</v>
      </c>
      <c r="BK176" s="150">
        <f>ROUND(I176*H176,2)</f>
        <v>0</v>
      </c>
      <c r="BL176" s="17" t="s">
        <v>155</v>
      </c>
      <c r="BM176" s="149" t="s">
        <v>4660</v>
      </c>
    </row>
    <row r="177" spans="2:65" s="12" customFormat="1">
      <c r="B177" s="158"/>
      <c r="D177" s="152" t="s">
        <v>160</v>
      </c>
      <c r="E177" s="159" t="s">
        <v>1</v>
      </c>
      <c r="F177" s="160" t="s">
        <v>4656</v>
      </c>
      <c r="H177" s="161">
        <v>316.04500000000002</v>
      </c>
      <c r="I177" s="162"/>
      <c r="L177" s="158"/>
      <c r="M177" s="163"/>
      <c r="T177" s="164"/>
      <c r="AT177" s="159" t="s">
        <v>160</v>
      </c>
      <c r="AU177" s="159" t="s">
        <v>89</v>
      </c>
      <c r="AV177" s="12" t="s">
        <v>89</v>
      </c>
      <c r="AW177" s="12" t="s">
        <v>31</v>
      </c>
      <c r="AX177" s="12" t="s">
        <v>76</v>
      </c>
      <c r="AY177" s="159" t="s">
        <v>156</v>
      </c>
    </row>
    <row r="178" spans="2:65" s="15" customFormat="1">
      <c r="B178" s="193"/>
      <c r="D178" s="152" t="s">
        <v>160</v>
      </c>
      <c r="E178" s="194" t="s">
        <v>1</v>
      </c>
      <c r="F178" s="195" t="s">
        <v>278</v>
      </c>
      <c r="H178" s="196">
        <v>316.04500000000002</v>
      </c>
      <c r="I178" s="197"/>
      <c r="L178" s="193"/>
      <c r="M178" s="198"/>
      <c r="T178" s="199"/>
      <c r="AT178" s="194" t="s">
        <v>160</v>
      </c>
      <c r="AU178" s="194" t="s">
        <v>89</v>
      </c>
      <c r="AV178" s="15" t="s">
        <v>163</v>
      </c>
      <c r="AW178" s="15" t="s">
        <v>31</v>
      </c>
      <c r="AX178" s="15" t="s">
        <v>76</v>
      </c>
      <c r="AY178" s="194" t="s">
        <v>156</v>
      </c>
    </row>
    <row r="179" spans="2:65" s="12" customFormat="1">
      <c r="B179" s="158"/>
      <c r="D179" s="152" t="s">
        <v>160</v>
      </c>
      <c r="E179" s="159" t="s">
        <v>1</v>
      </c>
      <c r="F179" s="160" t="s">
        <v>4657</v>
      </c>
      <c r="H179" s="161">
        <v>67.435000000000002</v>
      </c>
      <c r="I179" s="162"/>
      <c r="L179" s="158"/>
      <c r="M179" s="163"/>
      <c r="T179" s="164"/>
      <c r="AT179" s="159" t="s">
        <v>160</v>
      </c>
      <c r="AU179" s="159" t="s">
        <v>89</v>
      </c>
      <c r="AV179" s="12" t="s">
        <v>89</v>
      </c>
      <c r="AW179" s="12" t="s">
        <v>31</v>
      </c>
      <c r="AX179" s="12" t="s">
        <v>76</v>
      </c>
      <c r="AY179" s="159" t="s">
        <v>156</v>
      </c>
    </row>
    <row r="180" spans="2:65" s="15" customFormat="1">
      <c r="B180" s="193"/>
      <c r="D180" s="152" t="s">
        <v>160</v>
      </c>
      <c r="E180" s="194" t="s">
        <v>1</v>
      </c>
      <c r="F180" s="195" t="s">
        <v>278</v>
      </c>
      <c r="H180" s="196">
        <v>67.435000000000002</v>
      </c>
      <c r="I180" s="197"/>
      <c r="L180" s="193"/>
      <c r="M180" s="198"/>
      <c r="T180" s="199"/>
      <c r="AT180" s="194" t="s">
        <v>160</v>
      </c>
      <c r="AU180" s="194" t="s">
        <v>89</v>
      </c>
      <c r="AV180" s="15" t="s">
        <v>163</v>
      </c>
      <c r="AW180" s="15" t="s">
        <v>31</v>
      </c>
      <c r="AX180" s="15" t="s">
        <v>76</v>
      </c>
      <c r="AY180" s="194" t="s">
        <v>156</v>
      </c>
    </row>
    <row r="181" spans="2:65" s="13" customFormat="1">
      <c r="B181" s="165"/>
      <c r="D181" s="152" t="s">
        <v>160</v>
      </c>
      <c r="E181" s="166" t="s">
        <v>1</v>
      </c>
      <c r="F181" s="167" t="s">
        <v>161</v>
      </c>
      <c r="H181" s="168">
        <v>383.48</v>
      </c>
      <c r="I181" s="169"/>
      <c r="L181" s="165"/>
      <c r="M181" s="170"/>
      <c r="T181" s="171"/>
      <c r="AT181" s="166" t="s">
        <v>160</v>
      </c>
      <c r="AU181" s="166" t="s">
        <v>89</v>
      </c>
      <c r="AV181" s="13" t="s">
        <v>155</v>
      </c>
      <c r="AW181" s="13" t="s">
        <v>31</v>
      </c>
      <c r="AX181" s="13" t="s">
        <v>82</v>
      </c>
      <c r="AY181" s="166" t="s">
        <v>156</v>
      </c>
    </row>
    <row r="182" spans="2:65" s="10" customFormat="1" ht="22.9" customHeight="1">
      <c r="B182" s="126"/>
      <c r="D182" s="127" t="s">
        <v>75</v>
      </c>
      <c r="E182" s="191" t="s">
        <v>4661</v>
      </c>
      <c r="F182" s="191" t="s">
        <v>4662</v>
      </c>
      <c r="I182" s="129"/>
      <c r="J182" s="192">
        <v>0</v>
      </c>
      <c r="L182" s="126"/>
      <c r="M182" s="131"/>
      <c r="P182" s="132">
        <f>SUM(P183:P354)</f>
        <v>0</v>
      </c>
      <c r="R182" s="132">
        <f>SUM(R183:R354)</f>
        <v>51.024830000000016</v>
      </c>
      <c r="T182" s="133">
        <f>SUM(T183:T354)</f>
        <v>0</v>
      </c>
      <c r="AR182" s="127" t="s">
        <v>82</v>
      </c>
      <c r="AT182" s="134" t="s">
        <v>75</v>
      </c>
      <c r="AU182" s="134" t="s">
        <v>82</v>
      </c>
      <c r="AY182" s="127" t="s">
        <v>156</v>
      </c>
      <c r="BK182" s="135">
        <f>SUM(BK183:BK354)</f>
        <v>0</v>
      </c>
    </row>
    <row r="183" spans="2:65" s="1" customFormat="1" ht="37.9" customHeight="1">
      <c r="B183" s="136"/>
      <c r="C183" s="180" t="s">
        <v>175</v>
      </c>
      <c r="D183" s="180"/>
      <c r="E183" s="181"/>
      <c r="F183" s="182" t="s">
        <v>4663</v>
      </c>
      <c r="G183" s="183" t="s">
        <v>1</v>
      </c>
      <c r="H183" s="184"/>
      <c r="I183" s="185"/>
      <c r="J183" s="186"/>
      <c r="K183" s="187"/>
      <c r="L183" s="188"/>
      <c r="M183" s="189" t="s">
        <v>1</v>
      </c>
      <c r="N183" s="190" t="s">
        <v>42</v>
      </c>
      <c r="P183" s="147">
        <f>O183*H183</f>
        <v>0</v>
      </c>
      <c r="Q183" s="147">
        <v>0</v>
      </c>
      <c r="R183" s="147">
        <f>Q183*H183</f>
        <v>0</v>
      </c>
      <c r="S183" s="147">
        <v>0</v>
      </c>
      <c r="T183" s="148">
        <f>S183*H183</f>
        <v>0</v>
      </c>
      <c r="AR183" s="149" t="s">
        <v>173</v>
      </c>
      <c r="AT183" s="149" t="s">
        <v>263</v>
      </c>
      <c r="AU183" s="149" t="s">
        <v>89</v>
      </c>
      <c r="AY183" s="17" t="s">
        <v>156</v>
      </c>
      <c r="BE183" s="150">
        <f>IF(N183="základná",J183,0)</f>
        <v>0</v>
      </c>
      <c r="BF183" s="150">
        <f>IF(N183="znížená",J183,0)</f>
        <v>0</v>
      </c>
      <c r="BG183" s="150">
        <f>IF(N183="zákl. prenesená",J183,0)</f>
        <v>0</v>
      </c>
      <c r="BH183" s="150">
        <f>IF(N183="zníž. prenesená",J183,0)</f>
        <v>0</v>
      </c>
      <c r="BI183" s="150">
        <f>IF(N183="nulová",J183,0)</f>
        <v>0</v>
      </c>
      <c r="BJ183" s="17" t="s">
        <v>89</v>
      </c>
      <c r="BK183" s="150">
        <f>ROUND(I183*H183,2)</f>
        <v>0</v>
      </c>
      <c r="BL183" s="17" t="s">
        <v>155</v>
      </c>
      <c r="BM183" s="149" t="s">
        <v>4664</v>
      </c>
    </row>
    <row r="184" spans="2:65" s="1" customFormat="1" ht="16.5" customHeight="1">
      <c r="B184" s="136"/>
      <c r="C184" s="137" t="s">
        <v>330</v>
      </c>
      <c r="D184" s="137" t="s">
        <v>157</v>
      </c>
      <c r="E184" s="138" t="s">
        <v>4665</v>
      </c>
      <c r="F184" s="139" t="s">
        <v>4666</v>
      </c>
      <c r="G184" s="140" t="s">
        <v>4039</v>
      </c>
      <c r="H184" s="141">
        <v>4</v>
      </c>
      <c r="I184" s="142"/>
      <c r="J184" s="143">
        <f>ROUND(I184*H184,2)</f>
        <v>0</v>
      </c>
      <c r="K184" s="144"/>
      <c r="L184" s="32"/>
      <c r="M184" s="145" t="s">
        <v>1</v>
      </c>
      <c r="N184" s="146" t="s">
        <v>42</v>
      </c>
      <c r="P184" s="147">
        <f>O184*H184</f>
        <v>0</v>
      </c>
      <c r="Q184" s="147">
        <v>0</v>
      </c>
      <c r="R184" s="147">
        <f>Q184*H184</f>
        <v>0</v>
      </c>
      <c r="S184" s="147">
        <v>0</v>
      </c>
      <c r="T184" s="148">
        <f>S184*H184</f>
        <v>0</v>
      </c>
      <c r="AR184" s="149" t="s">
        <v>155</v>
      </c>
      <c r="AT184" s="149" t="s">
        <v>157</v>
      </c>
      <c r="AU184" s="149" t="s">
        <v>89</v>
      </c>
      <c r="AY184" s="17" t="s">
        <v>156</v>
      </c>
      <c r="BE184" s="150">
        <f>IF(N184="základná",J184,0)</f>
        <v>0</v>
      </c>
      <c r="BF184" s="150">
        <f>IF(N184="znížená",J184,0)</f>
        <v>0</v>
      </c>
      <c r="BG184" s="150">
        <f>IF(N184="zákl. prenesená",J184,0)</f>
        <v>0</v>
      </c>
      <c r="BH184" s="150">
        <f>IF(N184="zníž. prenesená",J184,0)</f>
        <v>0</v>
      </c>
      <c r="BI184" s="150">
        <f>IF(N184="nulová",J184,0)</f>
        <v>0</v>
      </c>
      <c r="BJ184" s="17" t="s">
        <v>89</v>
      </c>
      <c r="BK184" s="150">
        <f>ROUND(I184*H184,2)</f>
        <v>0</v>
      </c>
      <c r="BL184" s="17" t="s">
        <v>155</v>
      </c>
      <c r="BM184" s="149" t="s">
        <v>4667</v>
      </c>
    </row>
    <row r="185" spans="2:65" s="12" customFormat="1">
      <c r="B185" s="158"/>
      <c r="D185" s="152" t="s">
        <v>160</v>
      </c>
      <c r="E185" s="159" t="s">
        <v>1</v>
      </c>
      <c r="F185" s="160" t="s">
        <v>4668</v>
      </c>
      <c r="H185" s="161">
        <v>4</v>
      </c>
      <c r="I185" s="162"/>
      <c r="L185" s="158"/>
      <c r="M185" s="163"/>
      <c r="T185" s="164"/>
      <c r="AT185" s="159" t="s">
        <v>160</v>
      </c>
      <c r="AU185" s="159" t="s">
        <v>89</v>
      </c>
      <c r="AV185" s="12" t="s">
        <v>89</v>
      </c>
      <c r="AW185" s="12" t="s">
        <v>31</v>
      </c>
      <c r="AX185" s="12" t="s">
        <v>76</v>
      </c>
      <c r="AY185" s="159" t="s">
        <v>156</v>
      </c>
    </row>
    <row r="186" spans="2:65" s="11" customFormat="1" ht="22.5">
      <c r="B186" s="151"/>
      <c r="D186" s="152" t="s">
        <v>160</v>
      </c>
      <c r="E186" s="153" t="s">
        <v>1</v>
      </c>
      <c r="F186" s="154" t="s">
        <v>4669</v>
      </c>
      <c r="H186" s="153" t="s">
        <v>1</v>
      </c>
      <c r="I186" s="155"/>
      <c r="L186" s="151"/>
      <c r="M186" s="156"/>
      <c r="T186" s="157"/>
      <c r="AT186" s="153" t="s">
        <v>160</v>
      </c>
      <c r="AU186" s="153" t="s">
        <v>89</v>
      </c>
      <c r="AV186" s="11" t="s">
        <v>82</v>
      </c>
      <c r="AW186" s="11" t="s">
        <v>31</v>
      </c>
      <c r="AX186" s="11" t="s">
        <v>76</v>
      </c>
      <c r="AY186" s="153" t="s">
        <v>156</v>
      </c>
    </row>
    <row r="187" spans="2:65" s="13" customFormat="1">
      <c r="B187" s="165"/>
      <c r="D187" s="152" t="s">
        <v>160</v>
      </c>
      <c r="E187" s="166" t="s">
        <v>1</v>
      </c>
      <c r="F187" s="167" t="s">
        <v>161</v>
      </c>
      <c r="H187" s="168">
        <v>4</v>
      </c>
      <c r="I187" s="169"/>
      <c r="L187" s="165"/>
      <c r="M187" s="170"/>
      <c r="T187" s="171"/>
      <c r="AT187" s="166" t="s">
        <v>160</v>
      </c>
      <c r="AU187" s="166" t="s">
        <v>89</v>
      </c>
      <c r="AV187" s="13" t="s">
        <v>155</v>
      </c>
      <c r="AW187" s="13" t="s">
        <v>31</v>
      </c>
      <c r="AX187" s="13" t="s">
        <v>82</v>
      </c>
      <c r="AY187" s="166" t="s">
        <v>156</v>
      </c>
    </row>
    <row r="188" spans="2:65" s="1" customFormat="1" ht="33" customHeight="1">
      <c r="B188" s="136"/>
      <c r="C188" s="137" t="s">
        <v>172</v>
      </c>
      <c r="D188" s="137" t="s">
        <v>157</v>
      </c>
      <c r="E188" s="138" t="s">
        <v>4670</v>
      </c>
      <c r="F188" s="139" t="s">
        <v>4671</v>
      </c>
      <c r="G188" s="140" t="s">
        <v>178</v>
      </c>
      <c r="H188" s="141">
        <v>1143</v>
      </c>
      <c r="I188" s="142"/>
      <c r="J188" s="143">
        <f>ROUND(I188*H188,2)</f>
        <v>0</v>
      </c>
      <c r="K188" s="144"/>
      <c r="L188" s="32"/>
      <c r="M188" s="145" t="s">
        <v>1</v>
      </c>
      <c r="N188" s="146" t="s">
        <v>42</v>
      </c>
      <c r="P188" s="147">
        <f>O188*H188</f>
        <v>0</v>
      </c>
      <c r="Q188" s="147">
        <v>3.7650000000000003E-2</v>
      </c>
      <c r="R188" s="147">
        <f>Q188*H188</f>
        <v>43.033950000000004</v>
      </c>
      <c r="S188" s="147">
        <v>0</v>
      </c>
      <c r="T188" s="148">
        <f>S188*H188</f>
        <v>0</v>
      </c>
      <c r="AR188" s="149" t="s">
        <v>155</v>
      </c>
      <c r="AT188" s="149" t="s">
        <v>157</v>
      </c>
      <c r="AU188" s="149" t="s">
        <v>89</v>
      </c>
      <c r="AY188" s="17" t="s">
        <v>156</v>
      </c>
      <c r="BE188" s="150">
        <f>IF(N188="základná",J188,0)</f>
        <v>0</v>
      </c>
      <c r="BF188" s="150">
        <f>IF(N188="znížená",J188,0)</f>
        <v>0</v>
      </c>
      <c r="BG188" s="150">
        <f>IF(N188="zákl. prenesená",J188,0)</f>
        <v>0</v>
      </c>
      <c r="BH188" s="150">
        <f>IF(N188="zníž. prenesená",J188,0)</f>
        <v>0</v>
      </c>
      <c r="BI188" s="150">
        <f>IF(N188="nulová",J188,0)</f>
        <v>0</v>
      </c>
      <c r="BJ188" s="17" t="s">
        <v>89</v>
      </c>
      <c r="BK188" s="150">
        <f>ROUND(I188*H188,2)</f>
        <v>0</v>
      </c>
      <c r="BL188" s="17" t="s">
        <v>155</v>
      </c>
      <c r="BM188" s="149" t="s">
        <v>4672</v>
      </c>
    </row>
    <row r="189" spans="2:65" s="11" customFormat="1">
      <c r="B189" s="151"/>
      <c r="D189" s="152" t="s">
        <v>160</v>
      </c>
      <c r="E189" s="153" t="s">
        <v>1</v>
      </c>
      <c r="F189" s="154" t="s">
        <v>4673</v>
      </c>
      <c r="H189" s="153" t="s">
        <v>1</v>
      </c>
      <c r="I189" s="155"/>
      <c r="L189" s="151"/>
      <c r="M189" s="156"/>
      <c r="T189" s="157"/>
      <c r="AT189" s="153" t="s">
        <v>160</v>
      </c>
      <c r="AU189" s="153" t="s">
        <v>89</v>
      </c>
      <c r="AV189" s="11" t="s">
        <v>82</v>
      </c>
      <c r="AW189" s="11" t="s">
        <v>31</v>
      </c>
      <c r="AX189" s="11" t="s">
        <v>76</v>
      </c>
      <c r="AY189" s="153" t="s">
        <v>156</v>
      </c>
    </row>
    <row r="190" spans="2:65" s="11" customFormat="1" ht="22.5">
      <c r="B190" s="151"/>
      <c r="D190" s="152" t="s">
        <v>160</v>
      </c>
      <c r="E190" s="153" t="s">
        <v>1</v>
      </c>
      <c r="F190" s="154" t="s">
        <v>4674</v>
      </c>
      <c r="H190" s="153" t="s">
        <v>1</v>
      </c>
      <c r="I190" s="155"/>
      <c r="L190" s="151"/>
      <c r="M190" s="156"/>
      <c r="T190" s="157"/>
      <c r="AT190" s="153" t="s">
        <v>160</v>
      </c>
      <c r="AU190" s="153" t="s">
        <v>89</v>
      </c>
      <c r="AV190" s="11" t="s">
        <v>82</v>
      </c>
      <c r="AW190" s="11" t="s">
        <v>31</v>
      </c>
      <c r="AX190" s="11" t="s">
        <v>76</v>
      </c>
      <c r="AY190" s="153" t="s">
        <v>156</v>
      </c>
    </row>
    <row r="191" spans="2:65" s="11" customFormat="1" ht="22.5">
      <c r="B191" s="151"/>
      <c r="D191" s="152" t="s">
        <v>160</v>
      </c>
      <c r="E191" s="153" t="s">
        <v>1</v>
      </c>
      <c r="F191" s="154" t="s">
        <v>4675</v>
      </c>
      <c r="H191" s="153" t="s">
        <v>1</v>
      </c>
      <c r="I191" s="155"/>
      <c r="L191" s="151"/>
      <c r="M191" s="156"/>
      <c r="T191" s="157"/>
      <c r="AT191" s="153" t="s">
        <v>160</v>
      </c>
      <c r="AU191" s="153" t="s">
        <v>89</v>
      </c>
      <c r="AV191" s="11" t="s">
        <v>82</v>
      </c>
      <c r="AW191" s="11" t="s">
        <v>31</v>
      </c>
      <c r="AX191" s="11" t="s">
        <v>76</v>
      </c>
      <c r="AY191" s="153" t="s">
        <v>156</v>
      </c>
    </row>
    <row r="192" spans="2:65" s="11" customFormat="1">
      <c r="B192" s="151"/>
      <c r="D192" s="152" t="s">
        <v>160</v>
      </c>
      <c r="E192" s="153" t="s">
        <v>1</v>
      </c>
      <c r="F192" s="154" t="s">
        <v>2547</v>
      </c>
      <c r="H192" s="153" t="s">
        <v>1</v>
      </c>
      <c r="I192" s="155"/>
      <c r="L192" s="151"/>
      <c r="M192" s="156"/>
      <c r="T192" s="157"/>
      <c r="AT192" s="153" t="s">
        <v>160</v>
      </c>
      <c r="AU192" s="153" t="s">
        <v>89</v>
      </c>
      <c r="AV192" s="11" t="s">
        <v>82</v>
      </c>
      <c r="AW192" s="11" t="s">
        <v>31</v>
      </c>
      <c r="AX192" s="11" t="s">
        <v>76</v>
      </c>
      <c r="AY192" s="153" t="s">
        <v>156</v>
      </c>
    </row>
    <row r="193" spans="2:51" s="11" customFormat="1">
      <c r="B193" s="151"/>
      <c r="D193" s="152" t="s">
        <v>160</v>
      </c>
      <c r="E193" s="153" t="s">
        <v>1</v>
      </c>
      <c r="F193" s="154" t="s">
        <v>4676</v>
      </c>
      <c r="H193" s="153" t="s">
        <v>1</v>
      </c>
      <c r="I193" s="155"/>
      <c r="L193" s="151"/>
      <c r="M193" s="156"/>
      <c r="T193" s="157"/>
      <c r="AT193" s="153" t="s">
        <v>160</v>
      </c>
      <c r="AU193" s="153" t="s">
        <v>89</v>
      </c>
      <c r="AV193" s="11" t="s">
        <v>82</v>
      </c>
      <c r="AW193" s="11" t="s">
        <v>31</v>
      </c>
      <c r="AX193" s="11" t="s">
        <v>76</v>
      </c>
      <c r="AY193" s="153" t="s">
        <v>156</v>
      </c>
    </row>
    <row r="194" spans="2:51" s="11" customFormat="1">
      <c r="B194" s="151"/>
      <c r="D194" s="152" t="s">
        <v>160</v>
      </c>
      <c r="E194" s="153" t="s">
        <v>1</v>
      </c>
      <c r="F194" s="154" t="s">
        <v>4677</v>
      </c>
      <c r="H194" s="153" t="s">
        <v>1</v>
      </c>
      <c r="I194" s="155"/>
      <c r="L194" s="151"/>
      <c r="M194" s="156"/>
      <c r="T194" s="157"/>
      <c r="AT194" s="153" t="s">
        <v>160</v>
      </c>
      <c r="AU194" s="153" t="s">
        <v>89</v>
      </c>
      <c r="AV194" s="11" t="s">
        <v>82</v>
      </c>
      <c r="AW194" s="11" t="s">
        <v>31</v>
      </c>
      <c r="AX194" s="11" t="s">
        <v>76</v>
      </c>
      <c r="AY194" s="153" t="s">
        <v>156</v>
      </c>
    </row>
    <row r="195" spans="2:51" s="11" customFormat="1">
      <c r="B195" s="151"/>
      <c r="D195" s="152" t="s">
        <v>160</v>
      </c>
      <c r="E195" s="153" t="s">
        <v>1</v>
      </c>
      <c r="F195" s="154" t="s">
        <v>4678</v>
      </c>
      <c r="H195" s="153" t="s">
        <v>1</v>
      </c>
      <c r="I195" s="155"/>
      <c r="L195" s="151"/>
      <c r="M195" s="156"/>
      <c r="T195" s="157"/>
      <c r="AT195" s="153" t="s">
        <v>160</v>
      </c>
      <c r="AU195" s="153" t="s">
        <v>89</v>
      </c>
      <c r="AV195" s="11" t="s">
        <v>82</v>
      </c>
      <c r="AW195" s="11" t="s">
        <v>31</v>
      </c>
      <c r="AX195" s="11" t="s">
        <v>76</v>
      </c>
      <c r="AY195" s="153" t="s">
        <v>156</v>
      </c>
    </row>
    <row r="196" spans="2:51" s="11" customFormat="1" ht="22.5">
      <c r="B196" s="151"/>
      <c r="D196" s="152" t="s">
        <v>160</v>
      </c>
      <c r="E196" s="153" t="s">
        <v>1</v>
      </c>
      <c r="F196" s="154" t="s">
        <v>4679</v>
      </c>
      <c r="H196" s="153" t="s">
        <v>1</v>
      </c>
      <c r="I196" s="155"/>
      <c r="L196" s="151"/>
      <c r="M196" s="156"/>
      <c r="T196" s="157"/>
      <c r="AT196" s="153" t="s">
        <v>160</v>
      </c>
      <c r="AU196" s="153" t="s">
        <v>89</v>
      </c>
      <c r="AV196" s="11" t="s">
        <v>82</v>
      </c>
      <c r="AW196" s="11" t="s">
        <v>31</v>
      </c>
      <c r="AX196" s="11" t="s">
        <v>76</v>
      </c>
      <c r="AY196" s="153" t="s">
        <v>156</v>
      </c>
    </row>
    <row r="197" spans="2:51" s="11" customFormat="1">
      <c r="B197" s="151"/>
      <c r="D197" s="152" t="s">
        <v>160</v>
      </c>
      <c r="E197" s="153" t="s">
        <v>1</v>
      </c>
      <c r="F197" s="154" t="s">
        <v>4680</v>
      </c>
      <c r="H197" s="153" t="s">
        <v>1</v>
      </c>
      <c r="I197" s="155"/>
      <c r="L197" s="151"/>
      <c r="M197" s="156"/>
      <c r="T197" s="157"/>
      <c r="AT197" s="153" t="s">
        <v>160</v>
      </c>
      <c r="AU197" s="153" t="s">
        <v>89</v>
      </c>
      <c r="AV197" s="11" t="s">
        <v>82</v>
      </c>
      <c r="AW197" s="11" t="s">
        <v>31</v>
      </c>
      <c r="AX197" s="11" t="s">
        <v>76</v>
      </c>
      <c r="AY197" s="153" t="s">
        <v>156</v>
      </c>
    </row>
    <row r="198" spans="2:51" s="11" customFormat="1">
      <c r="B198" s="151"/>
      <c r="D198" s="152" t="s">
        <v>160</v>
      </c>
      <c r="E198" s="153" t="s">
        <v>1</v>
      </c>
      <c r="F198" s="154" t="s">
        <v>4681</v>
      </c>
      <c r="H198" s="153" t="s">
        <v>1</v>
      </c>
      <c r="I198" s="155"/>
      <c r="L198" s="151"/>
      <c r="M198" s="156"/>
      <c r="T198" s="157"/>
      <c r="AT198" s="153" t="s">
        <v>160</v>
      </c>
      <c r="AU198" s="153" t="s">
        <v>89</v>
      </c>
      <c r="AV198" s="11" t="s">
        <v>82</v>
      </c>
      <c r="AW198" s="11" t="s">
        <v>31</v>
      </c>
      <c r="AX198" s="11" t="s">
        <v>76</v>
      </c>
      <c r="AY198" s="153" t="s">
        <v>156</v>
      </c>
    </row>
    <row r="199" spans="2:51" s="11" customFormat="1">
      <c r="B199" s="151"/>
      <c r="D199" s="152" t="s">
        <v>160</v>
      </c>
      <c r="E199" s="153" t="s">
        <v>1</v>
      </c>
      <c r="F199" s="154" t="s">
        <v>4682</v>
      </c>
      <c r="H199" s="153" t="s">
        <v>1</v>
      </c>
      <c r="I199" s="155"/>
      <c r="L199" s="151"/>
      <c r="M199" s="156"/>
      <c r="T199" s="157"/>
      <c r="AT199" s="153" t="s">
        <v>160</v>
      </c>
      <c r="AU199" s="153" t="s">
        <v>89</v>
      </c>
      <c r="AV199" s="11" t="s">
        <v>82</v>
      </c>
      <c r="AW199" s="11" t="s">
        <v>31</v>
      </c>
      <c r="AX199" s="11" t="s">
        <v>76</v>
      </c>
      <c r="AY199" s="153" t="s">
        <v>156</v>
      </c>
    </row>
    <row r="200" spans="2:51" s="11" customFormat="1" ht="22.5">
      <c r="B200" s="151"/>
      <c r="D200" s="152" t="s">
        <v>160</v>
      </c>
      <c r="E200" s="153" t="s">
        <v>1</v>
      </c>
      <c r="F200" s="154" t="s">
        <v>4683</v>
      </c>
      <c r="H200" s="153" t="s">
        <v>1</v>
      </c>
      <c r="I200" s="155"/>
      <c r="L200" s="151"/>
      <c r="M200" s="156"/>
      <c r="T200" s="157"/>
      <c r="AT200" s="153" t="s">
        <v>160</v>
      </c>
      <c r="AU200" s="153" t="s">
        <v>89</v>
      </c>
      <c r="AV200" s="11" t="s">
        <v>82</v>
      </c>
      <c r="AW200" s="11" t="s">
        <v>31</v>
      </c>
      <c r="AX200" s="11" t="s">
        <v>76</v>
      </c>
      <c r="AY200" s="153" t="s">
        <v>156</v>
      </c>
    </row>
    <row r="201" spans="2:51" s="11" customFormat="1">
      <c r="B201" s="151"/>
      <c r="D201" s="152" t="s">
        <v>160</v>
      </c>
      <c r="E201" s="153" t="s">
        <v>1</v>
      </c>
      <c r="F201" s="154" t="s">
        <v>4684</v>
      </c>
      <c r="H201" s="153" t="s">
        <v>1</v>
      </c>
      <c r="I201" s="155"/>
      <c r="L201" s="151"/>
      <c r="M201" s="156"/>
      <c r="T201" s="157"/>
      <c r="AT201" s="153" t="s">
        <v>160</v>
      </c>
      <c r="AU201" s="153" t="s">
        <v>89</v>
      </c>
      <c r="AV201" s="11" t="s">
        <v>82</v>
      </c>
      <c r="AW201" s="11" t="s">
        <v>31</v>
      </c>
      <c r="AX201" s="11" t="s">
        <v>76</v>
      </c>
      <c r="AY201" s="153" t="s">
        <v>156</v>
      </c>
    </row>
    <row r="202" spans="2:51" s="12" customFormat="1">
      <c r="B202" s="158"/>
      <c r="D202" s="152" t="s">
        <v>160</v>
      </c>
      <c r="E202" s="159" t="s">
        <v>1</v>
      </c>
      <c r="F202" s="160" t="s">
        <v>4685</v>
      </c>
      <c r="H202" s="161">
        <v>51.975000000000001</v>
      </c>
      <c r="I202" s="162"/>
      <c r="L202" s="158"/>
      <c r="M202" s="163"/>
      <c r="T202" s="164"/>
      <c r="AT202" s="159" t="s">
        <v>160</v>
      </c>
      <c r="AU202" s="159" t="s">
        <v>89</v>
      </c>
      <c r="AV202" s="12" t="s">
        <v>89</v>
      </c>
      <c r="AW202" s="12" t="s">
        <v>31</v>
      </c>
      <c r="AX202" s="12" t="s">
        <v>76</v>
      </c>
      <c r="AY202" s="159" t="s">
        <v>156</v>
      </c>
    </row>
    <row r="203" spans="2:51" s="12" customFormat="1">
      <c r="B203" s="158"/>
      <c r="D203" s="152" t="s">
        <v>160</v>
      </c>
      <c r="E203" s="159" t="s">
        <v>1</v>
      </c>
      <c r="F203" s="160" t="s">
        <v>4686</v>
      </c>
      <c r="H203" s="161">
        <v>-1.2</v>
      </c>
      <c r="I203" s="162"/>
      <c r="L203" s="158"/>
      <c r="M203" s="163"/>
      <c r="T203" s="164"/>
      <c r="AT203" s="159" t="s">
        <v>160</v>
      </c>
      <c r="AU203" s="159" t="s">
        <v>89</v>
      </c>
      <c r="AV203" s="12" t="s">
        <v>89</v>
      </c>
      <c r="AW203" s="12" t="s">
        <v>31</v>
      </c>
      <c r="AX203" s="12" t="s">
        <v>76</v>
      </c>
      <c r="AY203" s="159" t="s">
        <v>156</v>
      </c>
    </row>
    <row r="204" spans="2:51" s="11" customFormat="1">
      <c r="B204" s="151"/>
      <c r="D204" s="152" t="s">
        <v>160</v>
      </c>
      <c r="E204" s="153" t="s">
        <v>1</v>
      </c>
      <c r="F204" s="154" t="s">
        <v>4687</v>
      </c>
      <c r="H204" s="153" t="s">
        <v>1</v>
      </c>
      <c r="I204" s="155"/>
      <c r="L204" s="151"/>
      <c r="M204" s="156"/>
      <c r="T204" s="157"/>
      <c r="AT204" s="153" t="s">
        <v>160</v>
      </c>
      <c r="AU204" s="153" t="s">
        <v>89</v>
      </c>
      <c r="AV204" s="11" t="s">
        <v>82</v>
      </c>
      <c r="AW204" s="11" t="s">
        <v>31</v>
      </c>
      <c r="AX204" s="11" t="s">
        <v>76</v>
      </c>
      <c r="AY204" s="153" t="s">
        <v>156</v>
      </c>
    </row>
    <row r="205" spans="2:51" s="12" customFormat="1">
      <c r="B205" s="158"/>
      <c r="D205" s="152" t="s">
        <v>160</v>
      </c>
      <c r="E205" s="159" t="s">
        <v>1</v>
      </c>
      <c r="F205" s="160" t="s">
        <v>4688</v>
      </c>
      <c r="H205" s="161">
        <v>416.25</v>
      </c>
      <c r="I205" s="162"/>
      <c r="L205" s="158"/>
      <c r="M205" s="163"/>
      <c r="T205" s="164"/>
      <c r="AT205" s="159" t="s">
        <v>160</v>
      </c>
      <c r="AU205" s="159" t="s">
        <v>89</v>
      </c>
      <c r="AV205" s="12" t="s">
        <v>89</v>
      </c>
      <c r="AW205" s="12" t="s">
        <v>31</v>
      </c>
      <c r="AX205" s="12" t="s">
        <v>76</v>
      </c>
      <c r="AY205" s="159" t="s">
        <v>156</v>
      </c>
    </row>
    <row r="206" spans="2:51" s="12" customFormat="1">
      <c r="B206" s="158"/>
      <c r="D206" s="152" t="s">
        <v>160</v>
      </c>
      <c r="E206" s="159" t="s">
        <v>1</v>
      </c>
      <c r="F206" s="160" t="s">
        <v>4689</v>
      </c>
      <c r="H206" s="161">
        <v>-1.08</v>
      </c>
      <c r="I206" s="162"/>
      <c r="L206" s="158"/>
      <c r="M206" s="163"/>
      <c r="T206" s="164"/>
      <c r="AT206" s="159" t="s">
        <v>160</v>
      </c>
      <c r="AU206" s="159" t="s">
        <v>89</v>
      </c>
      <c r="AV206" s="12" t="s">
        <v>89</v>
      </c>
      <c r="AW206" s="12" t="s">
        <v>31</v>
      </c>
      <c r="AX206" s="12" t="s">
        <v>76</v>
      </c>
      <c r="AY206" s="159" t="s">
        <v>156</v>
      </c>
    </row>
    <row r="207" spans="2:51" s="12" customFormat="1">
      <c r="B207" s="158"/>
      <c r="D207" s="152" t="s">
        <v>160</v>
      </c>
      <c r="E207" s="159" t="s">
        <v>1</v>
      </c>
      <c r="F207" s="160" t="s">
        <v>4690</v>
      </c>
      <c r="H207" s="161">
        <v>-2</v>
      </c>
      <c r="I207" s="162"/>
      <c r="L207" s="158"/>
      <c r="M207" s="163"/>
      <c r="T207" s="164"/>
      <c r="AT207" s="159" t="s">
        <v>160</v>
      </c>
      <c r="AU207" s="159" t="s">
        <v>89</v>
      </c>
      <c r="AV207" s="12" t="s">
        <v>89</v>
      </c>
      <c r="AW207" s="12" t="s">
        <v>31</v>
      </c>
      <c r="AX207" s="12" t="s">
        <v>76</v>
      </c>
      <c r="AY207" s="159" t="s">
        <v>156</v>
      </c>
    </row>
    <row r="208" spans="2:51" s="12" customFormat="1">
      <c r="B208" s="158"/>
      <c r="D208" s="152" t="s">
        <v>160</v>
      </c>
      <c r="E208" s="159" t="s">
        <v>1</v>
      </c>
      <c r="F208" s="160" t="s">
        <v>4691</v>
      </c>
      <c r="H208" s="161">
        <v>-30.24</v>
      </c>
      <c r="I208" s="162"/>
      <c r="L208" s="158"/>
      <c r="M208" s="163"/>
      <c r="T208" s="164"/>
      <c r="AT208" s="159" t="s">
        <v>160</v>
      </c>
      <c r="AU208" s="159" t="s">
        <v>89</v>
      </c>
      <c r="AV208" s="12" t="s">
        <v>89</v>
      </c>
      <c r="AW208" s="12" t="s">
        <v>31</v>
      </c>
      <c r="AX208" s="12" t="s">
        <v>76</v>
      </c>
      <c r="AY208" s="159" t="s">
        <v>156</v>
      </c>
    </row>
    <row r="209" spans="2:51" s="12" customFormat="1">
      <c r="B209" s="158"/>
      <c r="D209" s="152" t="s">
        <v>160</v>
      </c>
      <c r="E209" s="159" t="s">
        <v>1</v>
      </c>
      <c r="F209" s="160" t="s">
        <v>4692</v>
      </c>
      <c r="H209" s="161">
        <v>-7.68</v>
      </c>
      <c r="I209" s="162"/>
      <c r="L209" s="158"/>
      <c r="M209" s="163"/>
      <c r="T209" s="164"/>
      <c r="AT209" s="159" t="s">
        <v>160</v>
      </c>
      <c r="AU209" s="159" t="s">
        <v>89</v>
      </c>
      <c r="AV209" s="12" t="s">
        <v>89</v>
      </c>
      <c r="AW209" s="12" t="s">
        <v>31</v>
      </c>
      <c r="AX209" s="12" t="s">
        <v>76</v>
      </c>
      <c r="AY209" s="159" t="s">
        <v>156</v>
      </c>
    </row>
    <row r="210" spans="2:51" s="12" customFormat="1">
      <c r="B210" s="158"/>
      <c r="D210" s="152" t="s">
        <v>160</v>
      </c>
      <c r="E210" s="159" t="s">
        <v>1</v>
      </c>
      <c r="F210" s="160" t="s">
        <v>4693</v>
      </c>
      <c r="H210" s="161">
        <v>-2.88</v>
      </c>
      <c r="I210" s="162"/>
      <c r="L210" s="158"/>
      <c r="M210" s="163"/>
      <c r="T210" s="164"/>
      <c r="AT210" s="159" t="s">
        <v>160</v>
      </c>
      <c r="AU210" s="159" t="s">
        <v>89</v>
      </c>
      <c r="AV210" s="12" t="s">
        <v>89</v>
      </c>
      <c r="AW210" s="12" t="s">
        <v>31</v>
      </c>
      <c r="AX210" s="12" t="s">
        <v>76</v>
      </c>
      <c r="AY210" s="159" t="s">
        <v>156</v>
      </c>
    </row>
    <row r="211" spans="2:51" s="12" customFormat="1">
      <c r="B211" s="158"/>
      <c r="D211" s="152" t="s">
        <v>160</v>
      </c>
      <c r="E211" s="159" t="s">
        <v>1</v>
      </c>
      <c r="F211" s="160" t="s">
        <v>4694</v>
      </c>
      <c r="H211" s="161">
        <v>-6.3</v>
      </c>
      <c r="I211" s="162"/>
      <c r="L211" s="158"/>
      <c r="M211" s="163"/>
      <c r="T211" s="164"/>
      <c r="AT211" s="159" t="s">
        <v>160</v>
      </c>
      <c r="AU211" s="159" t="s">
        <v>89</v>
      </c>
      <c r="AV211" s="12" t="s">
        <v>89</v>
      </c>
      <c r="AW211" s="12" t="s">
        <v>31</v>
      </c>
      <c r="AX211" s="12" t="s">
        <v>76</v>
      </c>
      <c r="AY211" s="159" t="s">
        <v>156</v>
      </c>
    </row>
    <row r="212" spans="2:51" s="12" customFormat="1">
      <c r="B212" s="158"/>
      <c r="D212" s="152" t="s">
        <v>160</v>
      </c>
      <c r="E212" s="159" t="s">
        <v>1</v>
      </c>
      <c r="F212" s="160" t="s">
        <v>4695</v>
      </c>
      <c r="H212" s="161">
        <v>-40.32</v>
      </c>
      <c r="I212" s="162"/>
      <c r="L212" s="158"/>
      <c r="M212" s="163"/>
      <c r="T212" s="164"/>
      <c r="AT212" s="159" t="s">
        <v>160</v>
      </c>
      <c r="AU212" s="159" t="s">
        <v>89</v>
      </c>
      <c r="AV212" s="12" t="s">
        <v>89</v>
      </c>
      <c r="AW212" s="12" t="s">
        <v>31</v>
      </c>
      <c r="AX212" s="12" t="s">
        <v>76</v>
      </c>
      <c r="AY212" s="159" t="s">
        <v>156</v>
      </c>
    </row>
    <row r="213" spans="2:51" s="12" customFormat="1">
      <c r="B213" s="158"/>
      <c r="D213" s="152" t="s">
        <v>160</v>
      </c>
      <c r="E213" s="159" t="s">
        <v>1</v>
      </c>
      <c r="F213" s="160" t="s">
        <v>4696</v>
      </c>
      <c r="H213" s="161">
        <v>-60.48</v>
      </c>
      <c r="I213" s="162"/>
      <c r="L213" s="158"/>
      <c r="M213" s="163"/>
      <c r="T213" s="164"/>
      <c r="AT213" s="159" t="s">
        <v>160</v>
      </c>
      <c r="AU213" s="159" t="s">
        <v>89</v>
      </c>
      <c r="AV213" s="12" t="s">
        <v>89</v>
      </c>
      <c r="AW213" s="12" t="s">
        <v>31</v>
      </c>
      <c r="AX213" s="12" t="s">
        <v>76</v>
      </c>
      <c r="AY213" s="159" t="s">
        <v>156</v>
      </c>
    </row>
    <row r="214" spans="2:51" s="15" customFormat="1">
      <c r="B214" s="193"/>
      <c r="D214" s="152" t="s">
        <v>160</v>
      </c>
      <c r="E214" s="194" t="s">
        <v>1</v>
      </c>
      <c r="F214" s="195" t="s">
        <v>278</v>
      </c>
      <c r="H214" s="196">
        <v>316.04500000000002</v>
      </c>
      <c r="I214" s="197"/>
      <c r="L214" s="193"/>
      <c r="M214" s="198"/>
      <c r="T214" s="199"/>
      <c r="AT214" s="194" t="s">
        <v>160</v>
      </c>
      <c r="AU214" s="194" t="s">
        <v>89</v>
      </c>
      <c r="AV214" s="15" t="s">
        <v>163</v>
      </c>
      <c r="AW214" s="15" t="s">
        <v>31</v>
      </c>
      <c r="AX214" s="15" t="s">
        <v>76</v>
      </c>
      <c r="AY214" s="194" t="s">
        <v>156</v>
      </c>
    </row>
    <row r="215" spans="2:51" s="11" customFormat="1">
      <c r="B215" s="151"/>
      <c r="D215" s="152" t="s">
        <v>160</v>
      </c>
      <c r="E215" s="153" t="s">
        <v>1</v>
      </c>
      <c r="F215" s="154" t="s">
        <v>4697</v>
      </c>
      <c r="H215" s="153" t="s">
        <v>1</v>
      </c>
      <c r="I215" s="155"/>
      <c r="L215" s="151"/>
      <c r="M215" s="156"/>
      <c r="T215" s="157"/>
      <c r="AT215" s="153" t="s">
        <v>160</v>
      </c>
      <c r="AU215" s="153" t="s">
        <v>89</v>
      </c>
      <c r="AV215" s="11" t="s">
        <v>82</v>
      </c>
      <c r="AW215" s="11" t="s">
        <v>31</v>
      </c>
      <c r="AX215" s="11" t="s">
        <v>76</v>
      </c>
      <c r="AY215" s="153" t="s">
        <v>156</v>
      </c>
    </row>
    <row r="216" spans="2:51" s="11" customFormat="1">
      <c r="B216" s="151"/>
      <c r="D216" s="152" t="s">
        <v>160</v>
      </c>
      <c r="E216" s="153" t="s">
        <v>1</v>
      </c>
      <c r="F216" s="154" t="s">
        <v>4698</v>
      </c>
      <c r="H216" s="153" t="s">
        <v>1</v>
      </c>
      <c r="I216" s="155"/>
      <c r="L216" s="151"/>
      <c r="M216" s="156"/>
      <c r="T216" s="157"/>
      <c r="AT216" s="153" t="s">
        <v>160</v>
      </c>
      <c r="AU216" s="153" t="s">
        <v>89</v>
      </c>
      <c r="AV216" s="11" t="s">
        <v>82</v>
      </c>
      <c r="AW216" s="11" t="s">
        <v>31</v>
      </c>
      <c r="AX216" s="11" t="s">
        <v>76</v>
      </c>
      <c r="AY216" s="153" t="s">
        <v>156</v>
      </c>
    </row>
    <row r="217" spans="2:51" s="12" customFormat="1">
      <c r="B217" s="158"/>
      <c r="D217" s="152" t="s">
        <v>160</v>
      </c>
      <c r="E217" s="159" t="s">
        <v>1</v>
      </c>
      <c r="F217" s="160" t="s">
        <v>4699</v>
      </c>
      <c r="H217" s="161">
        <v>270</v>
      </c>
      <c r="I217" s="162"/>
      <c r="L217" s="158"/>
      <c r="M217" s="163"/>
      <c r="T217" s="164"/>
      <c r="AT217" s="159" t="s">
        <v>160</v>
      </c>
      <c r="AU217" s="159" t="s">
        <v>89</v>
      </c>
      <c r="AV217" s="12" t="s">
        <v>89</v>
      </c>
      <c r="AW217" s="12" t="s">
        <v>31</v>
      </c>
      <c r="AX217" s="12" t="s">
        <v>76</v>
      </c>
      <c r="AY217" s="159" t="s">
        <v>156</v>
      </c>
    </row>
    <row r="218" spans="2:51" s="12" customFormat="1">
      <c r="B218" s="158"/>
      <c r="D218" s="152" t="s">
        <v>160</v>
      </c>
      <c r="E218" s="159" t="s">
        <v>1</v>
      </c>
      <c r="F218" s="160" t="s">
        <v>4700</v>
      </c>
      <c r="H218" s="161">
        <v>-60.48</v>
      </c>
      <c r="I218" s="162"/>
      <c r="L218" s="158"/>
      <c r="M218" s="163"/>
      <c r="T218" s="164"/>
      <c r="AT218" s="159" t="s">
        <v>160</v>
      </c>
      <c r="AU218" s="159" t="s">
        <v>89</v>
      </c>
      <c r="AV218" s="12" t="s">
        <v>89</v>
      </c>
      <c r="AW218" s="12" t="s">
        <v>31</v>
      </c>
      <c r="AX218" s="12" t="s">
        <v>76</v>
      </c>
      <c r="AY218" s="159" t="s">
        <v>156</v>
      </c>
    </row>
    <row r="219" spans="2:51" s="12" customFormat="1">
      <c r="B219" s="158"/>
      <c r="D219" s="152" t="s">
        <v>160</v>
      </c>
      <c r="E219" s="159" t="s">
        <v>1</v>
      </c>
      <c r="F219" s="160" t="s">
        <v>4701</v>
      </c>
      <c r="H219" s="161">
        <v>-4.32</v>
      </c>
      <c r="I219" s="162"/>
      <c r="L219" s="158"/>
      <c r="M219" s="163"/>
      <c r="T219" s="164"/>
      <c r="AT219" s="159" t="s">
        <v>160</v>
      </c>
      <c r="AU219" s="159" t="s">
        <v>89</v>
      </c>
      <c r="AV219" s="12" t="s">
        <v>89</v>
      </c>
      <c r="AW219" s="12" t="s">
        <v>31</v>
      </c>
      <c r="AX219" s="12" t="s">
        <v>76</v>
      </c>
      <c r="AY219" s="159" t="s">
        <v>156</v>
      </c>
    </row>
    <row r="220" spans="2:51" s="12" customFormat="1">
      <c r="B220" s="158"/>
      <c r="D220" s="152" t="s">
        <v>160</v>
      </c>
      <c r="E220" s="159" t="s">
        <v>1</v>
      </c>
      <c r="F220" s="160" t="s">
        <v>4702</v>
      </c>
      <c r="H220" s="161">
        <v>-8.64</v>
      </c>
      <c r="I220" s="162"/>
      <c r="L220" s="158"/>
      <c r="M220" s="163"/>
      <c r="T220" s="164"/>
      <c r="AT220" s="159" t="s">
        <v>160</v>
      </c>
      <c r="AU220" s="159" t="s">
        <v>89</v>
      </c>
      <c r="AV220" s="12" t="s">
        <v>89</v>
      </c>
      <c r="AW220" s="12" t="s">
        <v>31</v>
      </c>
      <c r="AX220" s="12" t="s">
        <v>76</v>
      </c>
      <c r="AY220" s="159" t="s">
        <v>156</v>
      </c>
    </row>
    <row r="221" spans="2:51" s="11" customFormat="1">
      <c r="B221" s="151"/>
      <c r="D221" s="152" t="s">
        <v>160</v>
      </c>
      <c r="E221" s="153" t="s">
        <v>1</v>
      </c>
      <c r="F221" s="154" t="s">
        <v>4703</v>
      </c>
      <c r="H221" s="153" t="s">
        <v>1</v>
      </c>
      <c r="I221" s="155"/>
      <c r="L221" s="151"/>
      <c r="M221" s="156"/>
      <c r="T221" s="157"/>
      <c r="AT221" s="153" t="s">
        <v>160</v>
      </c>
      <c r="AU221" s="153" t="s">
        <v>89</v>
      </c>
      <c r="AV221" s="11" t="s">
        <v>82</v>
      </c>
      <c r="AW221" s="11" t="s">
        <v>31</v>
      </c>
      <c r="AX221" s="11" t="s">
        <v>76</v>
      </c>
      <c r="AY221" s="153" t="s">
        <v>156</v>
      </c>
    </row>
    <row r="222" spans="2:51" s="12" customFormat="1">
      <c r="B222" s="158"/>
      <c r="D222" s="152" t="s">
        <v>160</v>
      </c>
      <c r="E222" s="159" t="s">
        <v>1</v>
      </c>
      <c r="F222" s="160" t="s">
        <v>4704</v>
      </c>
      <c r="H222" s="161">
        <v>36.75</v>
      </c>
      <c r="I222" s="162"/>
      <c r="L222" s="158"/>
      <c r="M222" s="163"/>
      <c r="T222" s="164"/>
      <c r="AT222" s="159" t="s">
        <v>160</v>
      </c>
      <c r="AU222" s="159" t="s">
        <v>89</v>
      </c>
      <c r="AV222" s="12" t="s">
        <v>89</v>
      </c>
      <c r="AW222" s="12" t="s">
        <v>31</v>
      </c>
      <c r="AX222" s="12" t="s">
        <v>76</v>
      </c>
      <c r="AY222" s="159" t="s">
        <v>156</v>
      </c>
    </row>
    <row r="223" spans="2:51" s="12" customFormat="1">
      <c r="B223" s="158"/>
      <c r="D223" s="152" t="s">
        <v>160</v>
      </c>
      <c r="E223" s="159" t="s">
        <v>1</v>
      </c>
      <c r="F223" s="160" t="s">
        <v>4705</v>
      </c>
      <c r="H223" s="161">
        <v>-2.52</v>
      </c>
      <c r="I223" s="162"/>
      <c r="L223" s="158"/>
      <c r="M223" s="163"/>
      <c r="T223" s="164"/>
      <c r="AT223" s="159" t="s">
        <v>160</v>
      </c>
      <c r="AU223" s="159" t="s">
        <v>89</v>
      </c>
      <c r="AV223" s="12" t="s">
        <v>89</v>
      </c>
      <c r="AW223" s="12" t="s">
        <v>31</v>
      </c>
      <c r="AX223" s="12" t="s">
        <v>76</v>
      </c>
      <c r="AY223" s="159" t="s">
        <v>156</v>
      </c>
    </row>
    <row r="224" spans="2:51" s="12" customFormat="1">
      <c r="B224" s="158"/>
      <c r="D224" s="152" t="s">
        <v>160</v>
      </c>
      <c r="E224" s="159" t="s">
        <v>1</v>
      </c>
      <c r="F224" s="160" t="s">
        <v>4706</v>
      </c>
      <c r="H224" s="161">
        <v>-8.64</v>
      </c>
      <c r="I224" s="162"/>
      <c r="L224" s="158"/>
      <c r="M224" s="163"/>
      <c r="T224" s="164"/>
      <c r="AT224" s="159" t="s">
        <v>160</v>
      </c>
      <c r="AU224" s="159" t="s">
        <v>89</v>
      </c>
      <c r="AV224" s="12" t="s">
        <v>89</v>
      </c>
      <c r="AW224" s="12" t="s">
        <v>31</v>
      </c>
      <c r="AX224" s="12" t="s">
        <v>76</v>
      </c>
      <c r="AY224" s="159" t="s">
        <v>156</v>
      </c>
    </row>
    <row r="225" spans="2:51" s="12" customFormat="1">
      <c r="B225" s="158"/>
      <c r="D225" s="152" t="s">
        <v>160</v>
      </c>
      <c r="E225" s="159" t="s">
        <v>1</v>
      </c>
      <c r="F225" s="160" t="s">
        <v>4707</v>
      </c>
      <c r="H225" s="161">
        <v>-1.08</v>
      </c>
      <c r="I225" s="162"/>
      <c r="L225" s="158"/>
      <c r="M225" s="163"/>
      <c r="T225" s="164"/>
      <c r="AT225" s="159" t="s">
        <v>160</v>
      </c>
      <c r="AU225" s="159" t="s">
        <v>89</v>
      </c>
      <c r="AV225" s="12" t="s">
        <v>89</v>
      </c>
      <c r="AW225" s="12" t="s">
        <v>31</v>
      </c>
      <c r="AX225" s="12" t="s">
        <v>76</v>
      </c>
      <c r="AY225" s="159" t="s">
        <v>156</v>
      </c>
    </row>
    <row r="226" spans="2:51" s="11" customFormat="1">
      <c r="B226" s="151"/>
      <c r="D226" s="152" t="s">
        <v>160</v>
      </c>
      <c r="E226" s="153" t="s">
        <v>1</v>
      </c>
      <c r="F226" s="154" t="s">
        <v>4708</v>
      </c>
      <c r="H226" s="153" t="s">
        <v>1</v>
      </c>
      <c r="I226" s="155"/>
      <c r="L226" s="151"/>
      <c r="M226" s="156"/>
      <c r="T226" s="157"/>
      <c r="AT226" s="153" t="s">
        <v>160</v>
      </c>
      <c r="AU226" s="153" t="s">
        <v>89</v>
      </c>
      <c r="AV226" s="11" t="s">
        <v>82</v>
      </c>
      <c r="AW226" s="11" t="s">
        <v>31</v>
      </c>
      <c r="AX226" s="11" t="s">
        <v>76</v>
      </c>
      <c r="AY226" s="153" t="s">
        <v>156</v>
      </c>
    </row>
    <row r="227" spans="2:51" s="12" customFormat="1">
      <c r="B227" s="158"/>
      <c r="D227" s="152" t="s">
        <v>160</v>
      </c>
      <c r="E227" s="159" t="s">
        <v>1</v>
      </c>
      <c r="F227" s="160" t="s">
        <v>4709</v>
      </c>
      <c r="H227" s="161">
        <v>123.75</v>
      </c>
      <c r="I227" s="162"/>
      <c r="L227" s="158"/>
      <c r="M227" s="163"/>
      <c r="T227" s="164"/>
      <c r="AT227" s="159" t="s">
        <v>160</v>
      </c>
      <c r="AU227" s="159" t="s">
        <v>89</v>
      </c>
      <c r="AV227" s="12" t="s">
        <v>89</v>
      </c>
      <c r="AW227" s="12" t="s">
        <v>31</v>
      </c>
      <c r="AX227" s="12" t="s">
        <v>76</v>
      </c>
      <c r="AY227" s="159" t="s">
        <v>156</v>
      </c>
    </row>
    <row r="228" spans="2:51" s="12" customFormat="1">
      <c r="B228" s="158"/>
      <c r="D228" s="152" t="s">
        <v>160</v>
      </c>
      <c r="E228" s="159" t="s">
        <v>1</v>
      </c>
      <c r="F228" s="160" t="s">
        <v>4710</v>
      </c>
      <c r="H228" s="161">
        <v>-30.24</v>
      </c>
      <c r="I228" s="162"/>
      <c r="L228" s="158"/>
      <c r="M228" s="163"/>
      <c r="T228" s="164"/>
      <c r="AT228" s="159" t="s">
        <v>160</v>
      </c>
      <c r="AU228" s="159" t="s">
        <v>89</v>
      </c>
      <c r="AV228" s="12" t="s">
        <v>89</v>
      </c>
      <c r="AW228" s="12" t="s">
        <v>31</v>
      </c>
      <c r="AX228" s="12" t="s">
        <v>76</v>
      </c>
      <c r="AY228" s="159" t="s">
        <v>156</v>
      </c>
    </row>
    <row r="229" spans="2:51" s="12" customFormat="1">
      <c r="B229" s="158"/>
      <c r="D229" s="152" t="s">
        <v>160</v>
      </c>
      <c r="E229" s="159" t="s">
        <v>1</v>
      </c>
      <c r="F229" s="160" t="s">
        <v>4711</v>
      </c>
      <c r="H229" s="161">
        <v>-6.48</v>
      </c>
      <c r="I229" s="162"/>
      <c r="L229" s="158"/>
      <c r="M229" s="163"/>
      <c r="T229" s="164"/>
      <c r="AT229" s="159" t="s">
        <v>160</v>
      </c>
      <c r="AU229" s="159" t="s">
        <v>89</v>
      </c>
      <c r="AV229" s="12" t="s">
        <v>89</v>
      </c>
      <c r="AW229" s="12" t="s">
        <v>31</v>
      </c>
      <c r="AX229" s="12" t="s">
        <v>76</v>
      </c>
      <c r="AY229" s="159" t="s">
        <v>156</v>
      </c>
    </row>
    <row r="230" spans="2:51" s="11" customFormat="1">
      <c r="B230" s="151"/>
      <c r="D230" s="152" t="s">
        <v>160</v>
      </c>
      <c r="E230" s="153" t="s">
        <v>1</v>
      </c>
      <c r="F230" s="154" t="s">
        <v>4712</v>
      </c>
      <c r="H230" s="153" t="s">
        <v>1</v>
      </c>
      <c r="I230" s="155"/>
      <c r="L230" s="151"/>
      <c r="M230" s="156"/>
      <c r="T230" s="157"/>
      <c r="AT230" s="153" t="s">
        <v>160</v>
      </c>
      <c r="AU230" s="153" t="s">
        <v>89</v>
      </c>
      <c r="AV230" s="11" t="s">
        <v>82</v>
      </c>
      <c r="AW230" s="11" t="s">
        <v>31</v>
      </c>
      <c r="AX230" s="11" t="s">
        <v>76</v>
      </c>
      <c r="AY230" s="153" t="s">
        <v>156</v>
      </c>
    </row>
    <row r="231" spans="2:51" s="12" customFormat="1">
      <c r="B231" s="158"/>
      <c r="D231" s="152" t="s">
        <v>160</v>
      </c>
      <c r="E231" s="159" t="s">
        <v>1</v>
      </c>
      <c r="F231" s="160" t="s">
        <v>4713</v>
      </c>
      <c r="H231" s="161">
        <v>46.8</v>
      </c>
      <c r="I231" s="162"/>
      <c r="L231" s="158"/>
      <c r="M231" s="163"/>
      <c r="T231" s="164"/>
      <c r="AT231" s="159" t="s">
        <v>160</v>
      </c>
      <c r="AU231" s="159" t="s">
        <v>89</v>
      </c>
      <c r="AV231" s="12" t="s">
        <v>89</v>
      </c>
      <c r="AW231" s="12" t="s">
        <v>31</v>
      </c>
      <c r="AX231" s="12" t="s">
        <v>76</v>
      </c>
      <c r="AY231" s="159" t="s">
        <v>156</v>
      </c>
    </row>
    <row r="232" spans="2:51" s="12" customFormat="1">
      <c r="B232" s="158"/>
      <c r="D232" s="152" t="s">
        <v>160</v>
      </c>
      <c r="E232" s="159" t="s">
        <v>1</v>
      </c>
      <c r="F232" s="160" t="s">
        <v>4714</v>
      </c>
      <c r="H232" s="161">
        <v>-10.08</v>
      </c>
      <c r="I232" s="162"/>
      <c r="L232" s="158"/>
      <c r="M232" s="163"/>
      <c r="T232" s="164"/>
      <c r="AT232" s="159" t="s">
        <v>160</v>
      </c>
      <c r="AU232" s="159" t="s">
        <v>89</v>
      </c>
      <c r="AV232" s="12" t="s">
        <v>89</v>
      </c>
      <c r="AW232" s="12" t="s">
        <v>31</v>
      </c>
      <c r="AX232" s="12" t="s">
        <v>76</v>
      </c>
      <c r="AY232" s="159" t="s">
        <v>156</v>
      </c>
    </row>
    <row r="233" spans="2:51" s="12" customFormat="1">
      <c r="B233" s="158"/>
      <c r="D233" s="152" t="s">
        <v>160</v>
      </c>
      <c r="E233" s="159" t="s">
        <v>1</v>
      </c>
      <c r="F233" s="160" t="s">
        <v>4715</v>
      </c>
      <c r="H233" s="161">
        <v>2.04</v>
      </c>
      <c r="I233" s="162"/>
      <c r="L233" s="158"/>
      <c r="M233" s="163"/>
      <c r="T233" s="164"/>
      <c r="AT233" s="159" t="s">
        <v>160</v>
      </c>
      <c r="AU233" s="159" t="s">
        <v>89</v>
      </c>
      <c r="AV233" s="12" t="s">
        <v>89</v>
      </c>
      <c r="AW233" s="12" t="s">
        <v>31</v>
      </c>
      <c r="AX233" s="12" t="s">
        <v>76</v>
      </c>
      <c r="AY233" s="159" t="s">
        <v>156</v>
      </c>
    </row>
    <row r="234" spans="2:51" s="15" customFormat="1">
      <c r="B234" s="193"/>
      <c r="D234" s="152" t="s">
        <v>160</v>
      </c>
      <c r="E234" s="194" t="s">
        <v>1</v>
      </c>
      <c r="F234" s="195" t="s">
        <v>278</v>
      </c>
      <c r="H234" s="196">
        <v>346.86</v>
      </c>
      <c r="I234" s="197"/>
      <c r="L234" s="193"/>
      <c r="M234" s="198"/>
      <c r="T234" s="199"/>
      <c r="AT234" s="194" t="s">
        <v>160</v>
      </c>
      <c r="AU234" s="194" t="s">
        <v>89</v>
      </c>
      <c r="AV234" s="15" t="s">
        <v>163</v>
      </c>
      <c r="AW234" s="15" t="s">
        <v>31</v>
      </c>
      <c r="AX234" s="15" t="s">
        <v>76</v>
      </c>
      <c r="AY234" s="194" t="s">
        <v>156</v>
      </c>
    </row>
    <row r="235" spans="2:51" s="11" customFormat="1">
      <c r="B235" s="151"/>
      <c r="D235" s="152" t="s">
        <v>160</v>
      </c>
      <c r="E235" s="153" t="s">
        <v>1</v>
      </c>
      <c r="F235" s="154" t="s">
        <v>4716</v>
      </c>
      <c r="H235" s="153" t="s">
        <v>1</v>
      </c>
      <c r="I235" s="155"/>
      <c r="L235" s="151"/>
      <c r="M235" s="156"/>
      <c r="T235" s="157"/>
      <c r="AT235" s="153" t="s">
        <v>160</v>
      </c>
      <c r="AU235" s="153" t="s">
        <v>89</v>
      </c>
      <c r="AV235" s="11" t="s">
        <v>82</v>
      </c>
      <c r="AW235" s="11" t="s">
        <v>31</v>
      </c>
      <c r="AX235" s="11" t="s">
        <v>76</v>
      </c>
      <c r="AY235" s="153" t="s">
        <v>156</v>
      </c>
    </row>
    <row r="236" spans="2:51" s="11" customFormat="1">
      <c r="B236" s="151"/>
      <c r="D236" s="152" t="s">
        <v>160</v>
      </c>
      <c r="E236" s="153" t="s">
        <v>1</v>
      </c>
      <c r="F236" s="154" t="s">
        <v>4717</v>
      </c>
      <c r="H236" s="153" t="s">
        <v>1</v>
      </c>
      <c r="I236" s="155"/>
      <c r="L236" s="151"/>
      <c r="M236" s="156"/>
      <c r="T236" s="157"/>
      <c r="AT236" s="153" t="s">
        <v>160</v>
      </c>
      <c r="AU236" s="153" t="s">
        <v>89</v>
      </c>
      <c r="AV236" s="11" t="s">
        <v>82</v>
      </c>
      <c r="AW236" s="11" t="s">
        <v>31</v>
      </c>
      <c r="AX236" s="11" t="s">
        <v>76</v>
      </c>
      <c r="AY236" s="153" t="s">
        <v>156</v>
      </c>
    </row>
    <row r="237" spans="2:51" s="12" customFormat="1">
      <c r="B237" s="158"/>
      <c r="D237" s="152" t="s">
        <v>160</v>
      </c>
      <c r="E237" s="159" t="s">
        <v>1</v>
      </c>
      <c r="F237" s="160" t="s">
        <v>4718</v>
      </c>
      <c r="H237" s="161">
        <v>53.865000000000002</v>
      </c>
      <c r="I237" s="162"/>
      <c r="L237" s="158"/>
      <c r="M237" s="163"/>
      <c r="T237" s="164"/>
      <c r="AT237" s="159" t="s">
        <v>160</v>
      </c>
      <c r="AU237" s="159" t="s">
        <v>89</v>
      </c>
      <c r="AV237" s="12" t="s">
        <v>89</v>
      </c>
      <c r="AW237" s="12" t="s">
        <v>31</v>
      </c>
      <c r="AX237" s="12" t="s">
        <v>76</v>
      </c>
      <c r="AY237" s="159" t="s">
        <v>156</v>
      </c>
    </row>
    <row r="238" spans="2:51" s="12" customFormat="1">
      <c r="B238" s="158"/>
      <c r="D238" s="152" t="s">
        <v>160</v>
      </c>
      <c r="E238" s="159" t="s">
        <v>1</v>
      </c>
      <c r="F238" s="160" t="s">
        <v>4719</v>
      </c>
      <c r="H238" s="161">
        <v>-3.4</v>
      </c>
      <c r="I238" s="162"/>
      <c r="L238" s="158"/>
      <c r="M238" s="163"/>
      <c r="T238" s="164"/>
      <c r="AT238" s="159" t="s">
        <v>160</v>
      </c>
      <c r="AU238" s="159" t="s">
        <v>89</v>
      </c>
      <c r="AV238" s="12" t="s">
        <v>89</v>
      </c>
      <c r="AW238" s="12" t="s">
        <v>31</v>
      </c>
      <c r="AX238" s="12" t="s">
        <v>76</v>
      </c>
      <c r="AY238" s="159" t="s">
        <v>156</v>
      </c>
    </row>
    <row r="239" spans="2:51" s="12" customFormat="1">
      <c r="B239" s="158"/>
      <c r="D239" s="152" t="s">
        <v>160</v>
      </c>
      <c r="E239" s="159" t="s">
        <v>1</v>
      </c>
      <c r="F239" s="160" t="s">
        <v>4720</v>
      </c>
      <c r="H239" s="161">
        <v>-2</v>
      </c>
      <c r="I239" s="162"/>
      <c r="L239" s="158"/>
      <c r="M239" s="163"/>
      <c r="T239" s="164"/>
      <c r="AT239" s="159" t="s">
        <v>160</v>
      </c>
      <c r="AU239" s="159" t="s">
        <v>89</v>
      </c>
      <c r="AV239" s="12" t="s">
        <v>89</v>
      </c>
      <c r="AW239" s="12" t="s">
        <v>31</v>
      </c>
      <c r="AX239" s="12" t="s">
        <v>76</v>
      </c>
      <c r="AY239" s="159" t="s">
        <v>156</v>
      </c>
    </row>
    <row r="240" spans="2:51" s="12" customFormat="1">
      <c r="B240" s="158"/>
      <c r="D240" s="152" t="s">
        <v>160</v>
      </c>
      <c r="E240" s="159" t="s">
        <v>1</v>
      </c>
      <c r="F240" s="160" t="s">
        <v>4720</v>
      </c>
      <c r="H240" s="161">
        <v>-2</v>
      </c>
      <c r="I240" s="162"/>
      <c r="L240" s="158"/>
      <c r="M240" s="163"/>
      <c r="T240" s="164"/>
      <c r="AT240" s="159" t="s">
        <v>160</v>
      </c>
      <c r="AU240" s="159" t="s">
        <v>89</v>
      </c>
      <c r="AV240" s="12" t="s">
        <v>89</v>
      </c>
      <c r="AW240" s="12" t="s">
        <v>31</v>
      </c>
      <c r="AX240" s="12" t="s">
        <v>76</v>
      </c>
      <c r="AY240" s="159" t="s">
        <v>156</v>
      </c>
    </row>
    <row r="241" spans="2:51" s="12" customFormat="1">
      <c r="B241" s="158"/>
      <c r="D241" s="152" t="s">
        <v>160</v>
      </c>
      <c r="E241" s="159" t="s">
        <v>1</v>
      </c>
      <c r="F241" s="160" t="s">
        <v>4721</v>
      </c>
      <c r="H241" s="161">
        <v>-2.4</v>
      </c>
      <c r="I241" s="162"/>
      <c r="L241" s="158"/>
      <c r="M241" s="163"/>
      <c r="T241" s="164"/>
      <c r="AT241" s="159" t="s">
        <v>160</v>
      </c>
      <c r="AU241" s="159" t="s">
        <v>89</v>
      </c>
      <c r="AV241" s="12" t="s">
        <v>89</v>
      </c>
      <c r="AW241" s="12" t="s">
        <v>31</v>
      </c>
      <c r="AX241" s="12" t="s">
        <v>76</v>
      </c>
      <c r="AY241" s="159" t="s">
        <v>156</v>
      </c>
    </row>
    <row r="242" spans="2:51" s="11" customFormat="1">
      <c r="B242" s="151"/>
      <c r="D242" s="152" t="s">
        <v>160</v>
      </c>
      <c r="E242" s="153" t="s">
        <v>1</v>
      </c>
      <c r="F242" s="154" t="s">
        <v>4722</v>
      </c>
      <c r="H242" s="153" t="s">
        <v>1</v>
      </c>
      <c r="I242" s="155"/>
      <c r="L242" s="151"/>
      <c r="M242" s="156"/>
      <c r="T242" s="157"/>
      <c r="AT242" s="153" t="s">
        <v>160</v>
      </c>
      <c r="AU242" s="153" t="s">
        <v>89</v>
      </c>
      <c r="AV242" s="11" t="s">
        <v>82</v>
      </c>
      <c r="AW242" s="11" t="s">
        <v>31</v>
      </c>
      <c r="AX242" s="11" t="s">
        <v>76</v>
      </c>
      <c r="AY242" s="153" t="s">
        <v>156</v>
      </c>
    </row>
    <row r="243" spans="2:51" s="12" customFormat="1">
      <c r="B243" s="158"/>
      <c r="D243" s="152" t="s">
        <v>160</v>
      </c>
      <c r="E243" s="159" t="s">
        <v>1</v>
      </c>
      <c r="F243" s="160" t="s">
        <v>4723</v>
      </c>
      <c r="H243" s="161">
        <v>27</v>
      </c>
      <c r="I243" s="162"/>
      <c r="L243" s="158"/>
      <c r="M243" s="163"/>
      <c r="T243" s="164"/>
      <c r="AT243" s="159" t="s">
        <v>160</v>
      </c>
      <c r="AU243" s="159" t="s">
        <v>89</v>
      </c>
      <c r="AV243" s="12" t="s">
        <v>89</v>
      </c>
      <c r="AW243" s="12" t="s">
        <v>31</v>
      </c>
      <c r="AX243" s="12" t="s">
        <v>76</v>
      </c>
      <c r="AY243" s="159" t="s">
        <v>156</v>
      </c>
    </row>
    <row r="244" spans="2:51" s="12" customFormat="1">
      <c r="B244" s="158"/>
      <c r="D244" s="152" t="s">
        <v>160</v>
      </c>
      <c r="E244" s="159" t="s">
        <v>1</v>
      </c>
      <c r="F244" s="160" t="s">
        <v>1050</v>
      </c>
      <c r="H244" s="161">
        <v>-10.08</v>
      </c>
      <c r="I244" s="162"/>
      <c r="L244" s="158"/>
      <c r="M244" s="163"/>
      <c r="T244" s="164"/>
      <c r="AT244" s="159" t="s">
        <v>160</v>
      </c>
      <c r="AU244" s="159" t="s">
        <v>89</v>
      </c>
      <c r="AV244" s="12" t="s">
        <v>89</v>
      </c>
      <c r="AW244" s="12" t="s">
        <v>31</v>
      </c>
      <c r="AX244" s="12" t="s">
        <v>76</v>
      </c>
      <c r="AY244" s="159" t="s">
        <v>156</v>
      </c>
    </row>
    <row r="245" spans="2:51" s="11" customFormat="1">
      <c r="B245" s="151"/>
      <c r="D245" s="152" t="s">
        <v>160</v>
      </c>
      <c r="E245" s="153" t="s">
        <v>1</v>
      </c>
      <c r="F245" s="154" t="s">
        <v>4724</v>
      </c>
      <c r="H245" s="153" t="s">
        <v>1</v>
      </c>
      <c r="I245" s="155"/>
      <c r="L245" s="151"/>
      <c r="M245" s="156"/>
      <c r="T245" s="157"/>
      <c r="AT245" s="153" t="s">
        <v>160</v>
      </c>
      <c r="AU245" s="153" t="s">
        <v>89</v>
      </c>
      <c r="AV245" s="11" t="s">
        <v>82</v>
      </c>
      <c r="AW245" s="11" t="s">
        <v>31</v>
      </c>
      <c r="AX245" s="11" t="s">
        <v>76</v>
      </c>
      <c r="AY245" s="153" t="s">
        <v>156</v>
      </c>
    </row>
    <row r="246" spans="2:51" s="12" customFormat="1">
      <c r="B246" s="158"/>
      <c r="D246" s="152" t="s">
        <v>160</v>
      </c>
      <c r="E246" s="159" t="s">
        <v>1</v>
      </c>
      <c r="F246" s="160" t="s">
        <v>4725</v>
      </c>
      <c r="H246" s="161">
        <v>54.9</v>
      </c>
      <c r="I246" s="162"/>
      <c r="L246" s="158"/>
      <c r="M246" s="163"/>
      <c r="T246" s="164"/>
      <c r="AT246" s="159" t="s">
        <v>160</v>
      </c>
      <c r="AU246" s="159" t="s">
        <v>89</v>
      </c>
      <c r="AV246" s="12" t="s">
        <v>89</v>
      </c>
      <c r="AW246" s="12" t="s">
        <v>31</v>
      </c>
      <c r="AX246" s="12" t="s">
        <v>76</v>
      </c>
      <c r="AY246" s="159" t="s">
        <v>156</v>
      </c>
    </row>
    <row r="247" spans="2:51" s="12" customFormat="1">
      <c r="B247" s="158"/>
      <c r="D247" s="152" t="s">
        <v>160</v>
      </c>
      <c r="E247" s="159" t="s">
        <v>1</v>
      </c>
      <c r="F247" s="160" t="s">
        <v>4726</v>
      </c>
      <c r="H247" s="161">
        <v>-10.08</v>
      </c>
      <c r="I247" s="162"/>
      <c r="L247" s="158"/>
      <c r="M247" s="163"/>
      <c r="T247" s="164"/>
      <c r="AT247" s="159" t="s">
        <v>160</v>
      </c>
      <c r="AU247" s="159" t="s">
        <v>89</v>
      </c>
      <c r="AV247" s="12" t="s">
        <v>89</v>
      </c>
      <c r="AW247" s="12" t="s">
        <v>31</v>
      </c>
      <c r="AX247" s="12" t="s">
        <v>76</v>
      </c>
      <c r="AY247" s="159" t="s">
        <v>156</v>
      </c>
    </row>
    <row r="248" spans="2:51" s="12" customFormat="1">
      <c r="B248" s="158"/>
      <c r="D248" s="152" t="s">
        <v>160</v>
      </c>
      <c r="E248" s="159" t="s">
        <v>1</v>
      </c>
      <c r="F248" s="160" t="s">
        <v>4727</v>
      </c>
      <c r="H248" s="161">
        <v>-2.64</v>
      </c>
      <c r="I248" s="162"/>
      <c r="L248" s="158"/>
      <c r="M248" s="163"/>
      <c r="T248" s="164"/>
      <c r="AT248" s="159" t="s">
        <v>160</v>
      </c>
      <c r="AU248" s="159" t="s">
        <v>89</v>
      </c>
      <c r="AV248" s="12" t="s">
        <v>89</v>
      </c>
      <c r="AW248" s="12" t="s">
        <v>31</v>
      </c>
      <c r="AX248" s="12" t="s">
        <v>76</v>
      </c>
      <c r="AY248" s="159" t="s">
        <v>156</v>
      </c>
    </row>
    <row r="249" spans="2:51" s="12" customFormat="1">
      <c r="B249" s="158"/>
      <c r="D249" s="152" t="s">
        <v>160</v>
      </c>
      <c r="E249" s="159" t="s">
        <v>1</v>
      </c>
      <c r="F249" s="160" t="s">
        <v>4728</v>
      </c>
      <c r="H249" s="161">
        <v>-0.81</v>
      </c>
      <c r="I249" s="162"/>
      <c r="L249" s="158"/>
      <c r="M249" s="163"/>
      <c r="T249" s="164"/>
      <c r="AT249" s="159" t="s">
        <v>160</v>
      </c>
      <c r="AU249" s="159" t="s">
        <v>89</v>
      </c>
      <c r="AV249" s="12" t="s">
        <v>89</v>
      </c>
      <c r="AW249" s="12" t="s">
        <v>31</v>
      </c>
      <c r="AX249" s="12" t="s">
        <v>76</v>
      </c>
      <c r="AY249" s="159" t="s">
        <v>156</v>
      </c>
    </row>
    <row r="250" spans="2:51" s="12" customFormat="1">
      <c r="B250" s="158"/>
      <c r="D250" s="152" t="s">
        <v>160</v>
      </c>
      <c r="E250" s="159" t="s">
        <v>1</v>
      </c>
      <c r="F250" s="160" t="s">
        <v>4729</v>
      </c>
      <c r="H250" s="161">
        <v>-3</v>
      </c>
      <c r="I250" s="162"/>
      <c r="L250" s="158"/>
      <c r="M250" s="163"/>
      <c r="T250" s="164"/>
      <c r="AT250" s="159" t="s">
        <v>160</v>
      </c>
      <c r="AU250" s="159" t="s">
        <v>89</v>
      </c>
      <c r="AV250" s="12" t="s">
        <v>89</v>
      </c>
      <c r="AW250" s="12" t="s">
        <v>31</v>
      </c>
      <c r="AX250" s="12" t="s">
        <v>76</v>
      </c>
      <c r="AY250" s="159" t="s">
        <v>156</v>
      </c>
    </row>
    <row r="251" spans="2:51" s="11" customFormat="1">
      <c r="B251" s="151"/>
      <c r="D251" s="152" t="s">
        <v>160</v>
      </c>
      <c r="E251" s="153" t="s">
        <v>1</v>
      </c>
      <c r="F251" s="154" t="s">
        <v>4730</v>
      </c>
      <c r="H251" s="153" t="s">
        <v>1</v>
      </c>
      <c r="I251" s="155"/>
      <c r="L251" s="151"/>
      <c r="M251" s="156"/>
      <c r="T251" s="157"/>
      <c r="AT251" s="153" t="s">
        <v>160</v>
      </c>
      <c r="AU251" s="153" t="s">
        <v>89</v>
      </c>
      <c r="AV251" s="11" t="s">
        <v>82</v>
      </c>
      <c r="AW251" s="11" t="s">
        <v>31</v>
      </c>
      <c r="AX251" s="11" t="s">
        <v>76</v>
      </c>
      <c r="AY251" s="153" t="s">
        <v>156</v>
      </c>
    </row>
    <row r="252" spans="2:51" s="12" customFormat="1">
      <c r="B252" s="158"/>
      <c r="D252" s="152" t="s">
        <v>160</v>
      </c>
      <c r="E252" s="159" t="s">
        <v>1</v>
      </c>
      <c r="F252" s="160" t="s">
        <v>4731</v>
      </c>
      <c r="H252" s="161">
        <v>27.36</v>
      </c>
      <c r="I252" s="162"/>
      <c r="L252" s="158"/>
      <c r="M252" s="163"/>
      <c r="T252" s="164"/>
      <c r="AT252" s="159" t="s">
        <v>160</v>
      </c>
      <c r="AU252" s="159" t="s">
        <v>89</v>
      </c>
      <c r="AV252" s="12" t="s">
        <v>89</v>
      </c>
      <c r="AW252" s="12" t="s">
        <v>31</v>
      </c>
      <c r="AX252" s="12" t="s">
        <v>76</v>
      </c>
      <c r="AY252" s="159" t="s">
        <v>156</v>
      </c>
    </row>
    <row r="253" spans="2:51" s="15" customFormat="1">
      <c r="B253" s="193"/>
      <c r="D253" s="152" t="s">
        <v>160</v>
      </c>
      <c r="E253" s="194" t="s">
        <v>1</v>
      </c>
      <c r="F253" s="195" t="s">
        <v>278</v>
      </c>
      <c r="H253" s="196">
        <v>126.715</v>
      </c>
      <c r="I253" s="197"/>
      <c r="L253" s="193"/>
      <c r="M253" s="198"/>
      <c r="T253" s="199"/>
      <c r="AT253" s="194" t="s">
        <v>160</v>
      </c>
      <c r="AU253" s="194" t="s">
        <v>89</v>
      </c>
      <c r="AV253" s="15" t="s">
        <v>163</v>
      </c>
      <c r="AW253" s="15" t="s">
        <v>31</v>
      </c>
      <c r="AX253" s="15" t="s">
        <v>76</v>
      </c>
      <c r="AY253" s="194" t="s">
        <v>156</v>
      </c>
    </row>
    <row r="254" spans="2:51" s="11" customFormat="1">
      <c r="B254" s="151"/>
      <c r="D254" s="152" t="s">
        <v>160</v>
      </c>
      <c r="E254" s="153" t="s">
        <v>1</v>
      </c>
      <c r="F254" s="154" t="s">
        <v>4732</v>
      </c>
      <c r="H254" s="153" t="s">
        <v>1</v>
      </c>
      <c r="I254" s="155"/>
      <c r="L254" s="151"/>
      <c r="M254" s="156"/>
      <c r="T254" s="157"/>
      <c r="AT254" s="153" t="s">
        <v>160</v>
      </c>
      <c r="AU254" s="153" t="s">
        <v>89</v>
      </c>
      <c r="AV254" s="11" t="s">
        <v>82</v>
      </c>
      <c r="AW254" s="11" t="s">
        <v>31</v>
      </c>
      <c r="AX254" s="11" t="s">
        <v>76</v>
      </c>
      <c r="AY254" s="153" t="s">
        <v>156</v>
      </c>
    </row>
    <row r="255" spans="2:51" s="11" customFormat="1">
      <c r="B255" s="151"/>
      <c r="D255" s="152" t="s">
        <v>160</v>
      </c>
      <c r="E255" s="153" t="s">
        <v>1</v>
      </c>
      <c r="F255" s="154" t="s">
        <v>4733</v>
      </c>
      <c r="H255" s="153" t="s">
        <v>1</v>
      </c>
      <c r="I255" s="155"/>
      <c r="L255" s="151"/>
      <c r="M255" s="156"/>
      <c r="T255" s="157"/>
      <c r="AT255" s="153" t="s">
        <v>160</v>
      </c>
      <c r="AU255" s="153" t="s">
        <v>89</v>
      </c>
      <c r="AV255" s="11" t="s">
        <v>82</v>
      </c>
      <c r="AW255" s="11" t="s">
        <v>31</v>
      </c>
      <c r="AX255" s="11" t="s">
        <v>76</v>
      </c>
      <c r="AY255" s="153" t="s">
        <v>156</v>
      </c>
    </row>
    <row r="256" spans="2:51" s="12" customFormat="1">
      <c r="B256" s="158"/>
      <c r="D256" s="152" t="s">
        <v>160</v>
      </c>
      <c r="E256" s="159" t="s">
        <v>1</v>
      </c>
      <c r="F256" s="160" t="s">
        <v>4734</v>
      </c>
      <c r="H256" s="161">
        <v>204.75</v>
      </c>
      <c r="I256" s="162"/>
      <c r="L256" s="158"/>
      <c r="M256" s="163"/>
      <c r="T256" s="164"/>
      <c r="AT256" s="159" t="s">
        <v>160</v>
      </c>
      <c r="AU256" s="159" t="s">
        <v>89</v>
      </c>
      <c r="AV256" s="12" t="s">
        <v>89</v>
      </c>
      <c r="AW256" s="12" t="s">
        <v>31</v>
      </c>
      <c r="AX256" s="12" t="s">
        <v>76</v>
      </c>
      <c r="AY256" s="159" t="s">
        <v>156</v>
      </c>
    </row>
    <row r="257" spans="2:65" s="12" customFormat="1">
      <c r="B257" s="158"/>
      <c r="D257" s="152" t="s">
        <v>160</v>
      </c>
      <c r="E257" s="159" t="s">
        <v>1</v>
      </c>
      <c r="F257" s="160" t="s">
        <v>4735</v>
      </c>
      <c r="H257" s="161">
        <v>-5.6</v>
      </c>
      <c r="I257" s="162"/>
      <c r="L257" s="158"/>
      <c r="M257" s="163"/>
      <c r="T257" s="164"/>
      <c r="AT257" s="159" t="s">
        <v>160</v>
      </c>
      <c r="AU257" s="159" t="s">
        <v>89</v>
      </c>
      <c r="AV257" s="12" t="s">
        <v>89</v>
      </c>
      <c r="AW257" s="12" t="s">
        <v>31</v>
      </c>
      <c r="AX257" s="12" t="s">
        <v>76</v>
      </c>
      <c r="AY257" s="159" t="s">
        <v>156</v>
      </c>
    </row>
    <row r="258" spans="2:65" s="12" customFormat="1">
      <c r="B258" s="158"/>
      <c r="D258" s="152" t="s">
        <v>160</v>
      </c>
      <c r="E258" s="159" t="s">
        <v>1</v>
      </c>
      <c r="F258" s="160" t="s">
        <v>4736</v>
      </c>
      <c r="H258" s="161">
        <v>-6.48</v>
      </c>
      <c r="I258" s="162"/>
      <c r="L258" s="158"/>
      <c r="M258" s="163"/>
      <c r="T258" s="164"/>
      <c r="AT258" s="159" t="s">
        <v>160</v>
      </c>
      <c r="AU258" s="159" t="s">
        <v>89</v>
      </c>
      <c r="AV258" s="12" t="s">
        <v>89</v>
      </c>
      <c r="AW258" s="12" t="s">
        <v>31</v>
      </c>
      <c r="AX258" s="12" t="s">
        <v>76</v>
      </c>
      <c r="AY258" s="159" t="s">
        <v>156</v>
      </c>
    </row>
    <row r="259" spans="2:65" s="12" customFormat="1">
      <c r="B259" s="158"/>
      <c r="D259" s="152" t="s">
        <v>160</v>
      </c>
      <c r="E259" s="159" t="s">
        <v>1</v>
      </c>
      <c r="F259" s="160" t="s">
        <v>4737</v>
      </c>
      <c r="H259" s="161">
        <v>-1.08</v>
      </c>
      <c r="I259" s="162"/>
      <c r="L259" s="158"/>
      <c r="M259" s="163"/>
      <c r="T259" s="164"/>
      <c r="AT259" s="159" t="s">
        <v>160</v>
      </c>
      <c r="AU259" s="159" t="s">
        <v>89</v>
      </c>
      <c r="AV259" s="12" t="s">
        <v>89</v>
      </c>
      <c r="AW259" s="12" t="s">
        <v>31</v>
      </c>
      <c r="AX259" s="12" t="s">
        <v>76</v>
      </c>
      <c r="AY259" s="159" t="s">
        <v>156</v>
      </c>
    </row>
    <row r="260" spans="2:65" s="11" customFormat="1">
      <c r="B260" s="151"/>
      <c r="D260" s="152" t="s">
        <v>160</v>
      </c>
      <c r="E260" s="153" t="s">
        <v>1</v>
      </c>
      <c r="F260" s="154" t="s">
        <v>4738</v>
      </c>
      <c r="H260" s="153" t="s">
        <v>1</v>
      </c>
      <c r="I260" s="155"/>
      <c r="L260" s="151"/>
      <c r="M260" s="156"/>
      <c r="T260" s="157"/>
      <c r="AT260" s="153" t="s">
        <v>160</v>
      </c>
      <c r="AU260" s="153" t="s">
        <v>89</v>
      </c>
      <c r="AV260" s="11" t="s">
        <v>82</v>
      </c>
      <c r="AW260" s="11" t="s">
        <v>31</v>
      </c>
      <c r="AX260" s="11" t="s">
        <v>76</v>
      </c>
      <c r="AY260" s="153" t="s">
        <v>156</v>
      </c>
    </row>
    <row r="261" spans="2:65" s="12" customFormat="1">
      <c r="B261" s="158"/>
      <c r="D261" s="152" t="s">
        <v>160</v>
      </c>
      <c r="E261" s="159" t="s">
        <v>1</v>
      </c>
      <c r="F261" s="160" t="s">
        <v>4739</v>
      </c>
      <c r="H261" s="161">
        <v>57.375</v>
      </c>
      <c r="I261" s="162"/>
      <c r="L261" s="158"/>
      <c r="M261" s="163"/>
      <c r="T261" s="164"/>
      <c r="AT261" s="159" t="s">
        <v>160</v>
      </c>
      <c r="AU261" s="159" t="s">
        <v>89</v>
      </c>
      <c r="AV261" s="12" t="s">
        <v>89</v>
      </c>
      <c r="AW261" s="12" t="s">
        <v>31</v>
      </c>
      <c r="AX261" s="12" t="s">
        <v>76</v>
      </c>
      <c r="AY261" s="159" t="s">
        <v>156</v>
      </c>
    </row>
    <row r="262" spans="2:65" s="15" customFormat="1">
      <c r="B262" s="193"/>
      <c r="D262" s="152" t="s">
        <v>160</v>
      </c>
      <c r="E262" s="194" t="s">
        <v>1</v>
      </c>
      <c r="F262" s="195" t="s">
        <v>278</v>
      </c>
      <c r="H262" s="196">
        <v>248.965</v>
      </c>
      <c r="I262" s="197"/>
      <c r="L262" s="193"/>
      <c r="M262" s="198"/>
      <c r="T262" s="199"/>
      <c r="AT262" s="194" t="s">
        <v>160</v>
      </c>
      <c r="AU262" s="194" t="s">
        <v>89</v>
      </c>
      <c r="AV262" s="15" t="s">
        <v>163</v>
      </c>
      <c r="AW262" s="15" t="s">
        <v>31</v>
      </c>
      <c r="AX262" s="15" t="s">
        <v>76</v>
      </c>
      <c r="AY262" s="194" t="s">
        <v>156</v>
      </c>
    </row>
    <row r="263" spans="2:65" s="12" customFormat="1">
      <c r="B263" s="158"/>
      <c r="D263" s="152" t="s">
        <v>160</v>
      </c>
      <c r="E263" s="159" t="s">
        <v>1</v>
      </c>
      <c r="F263" s="160" t="s">
        <v>4740</v>
      </c>
      <c r="H263" s="161">
        <v>104.41500000000001</v>
      </c>
      <c r="I263" s="162"/>
      <c r="L263" s="158"/>
      <c r="M263" s="163"/>
      <c r="T263" s="164"/>
      <c r="AT263" s="159" t="s">
        <v>160</v>
      </c>
      <c r="AU263" s="159" t="s">
        <v>89</v>
      </c>
      <c r="AV263" s="12" t="s">
        <v>89</v>
      </c>
      <c r="AW263" s="12" t="s">
        <v>31</v>
      </c>
      <c r="AX263" s="12" t="s">
        <v>76</v>
      </c>
      <c r="AY263" s="159" t="s">
        <v>156</v>
      </c>
    </row>
    <row r="264" spans="2:65" s="15" customFormat="1">
      <c r="B264" s="193"/>
      <c r="D264" s="152" t="s">
        <v>160</v>
      </c>
      <c r="E264" s="194" t="s">
        <v>1</v>
      </c>
      <c r="F264" s="195" t="s">
        <v>278</v>
      </c>
      <c r="H264" s="196">
        <v>104.41500000000001</v>
      </c>
      <c r="I264" s="197"/>
      <c r="L264" s="193"/>
      <c r="M264" s="198"/>
      <c r="T264" s="199"/>
      <c r="AT264" s="194" t="s">
        <v>160</v>
      </c>
      <c r="AU264" s="194" t="s">
        <v>89</v>
      </c>
      <c r="AV264" s="15" t="s">
        <v>163</v>
      </c>
      <c r="AW264" s="15" t="s">
        <v>31</v>
      </c>
      <c r="AX264" s="15" t="s">
        <v>76</v>
      </c>
      <c r="AY264" s="194" t="s">
        <v>156</v>
      </c>
    </row>
    <row r="265" spans="2:65" s="13" customFormat="1">
      <c r="B265" s="165"/>
      <c r="D265" s="152" t="s">
        <v>160</v>
      </c>
      <c r="E265" s="166" t="s">
        <v>4605</v>
      </c>
      <c r="F265" s="167" t="s">
        <v>161</v>
      </c>
      <c r="H265" s="168">
        <v>1143</v>
      </c>
      <c r="I265" s="169"/>
      <c r="L265" s="165"/>
      <c r="M265" s="170"/>
      <c r="T265" s="171"/>
      <c r="AT265" s="166" t="s">
        <v>160</v>
      </c>
      <c r="AU265" s="166" t="s">
        <v>89</v>
      </c>
      <c r="AV265" s="13" t="s">
        <v>155</v>
      </c>
      <c r="AW265" s="13" t="s">
        <v>31</v>
      </c>
      <c r="AX265" s="13" t="s">
        <v>82</v>
      </c>
      <c r="AY265" s="166" t="s">
        <v>156</v>
      </c>
    </row>
    <row r="266" spans="2:65" s="1" customFormat="1" ht="24.2" customHeight="1">
      <c r="B266" s="136"/>
      <c r="C266" s="137" t="s">
        <v>369</v>
      </c>
      <c r="D266" s="137" t="s">
        <v>157</v>
      </c>
      <c r="E266" s="138" t="s">
        <v>4741</v>
      </c>
      <c r="F266" s="139" t="s">
        <v>4742</v>
      </c>
      <c r="G266" s="140" t="s">
        <v>178</v>
      </c>
      <c r="H266" s="141">
        <v>1241</v>
      </c>
      <c r="I266" s="142"/>
      <c r="J266" s="143">
        <v>0</v>
      </c>
      <c r="K266" s="144"/>
      <c r="L266" s="32"/>
      <c r="M266" s="145" t="s">
        <v>1</v>
      </c>
      <c r="N266" s="146" t="s">
        <v>42</v>
      </c>
      <c r="P266" s="147">
        <f>O266*H266</f>
        <v>0</v>
      </c>
      <c r="Q266" s="147">
        <v>3.3800000000000002E-3</v>
      </c>
      <c r="R266" s="147">
        <f>Q266*H266</f>
        <v>4.1945800000000002</v>
      </c>
      <c r="S266" s="147">
        <v>0</v>
      </c>
      <c r="T266" s="148">
        <f>S266*H266</f>
        <v>0</v>
      </c>
      <c r="AR266" s="149" t="s">
        <v>155</v>
      </c>
      <c r="AT266" s="149" t="s">
        <v>157</v>
      </c>
      <c r="AU266" s="149" t="s">
        <v>89</v>
      </c>
      <c r="AY266" s="17" t="s">
        <v>156</v>
      </c>
      <c r="BE266" s="150">
        <f>IF(N266="základná",J266,0)</f>
        <v>0</v>
      </c>
      <c r="BF266" s="150">
        <f>IF(N266="znížená",J266,0)</f>
        <v>0</v>
      </c>
      <c r="BG266" s="150">
        <f>IF(N266="zákl. prenesená",J266,0)</f>
        <v>0</v>
      </c>
      <c r="BH266" s="150">
        <f>IF(N266="zníž. prenesená",J266,0)</f>
        <v>0</v>
      </c>
      <c r="BI266" s="150">
        <f>IF(N266="nulová",J266,0)</f>
        <v>0</v>
      </c>
      <c r="BJ266" s="17" t="s">
        <v>89</v>
      </c>
      <c r="BK266" s="150">
        <f>ROUND(I266*H266,2)</f>
        <v>0</v>
      </c>
      <c r="BL266" s="17" t="s">
        <v>155</v>
      </c>
      <c r="BM266" s="149" t="s">
        <v>4743</v>
      </c>
    </row>
    <row r="267" spans="2:65" s="12" customFormat="1">
      <c r="B267" s="158"/>
      <c r="D267" s="152" t="s">
        <v>160</v>
      </c>
      <c r="E267" s="159" t="s">
        <v>1</v>
      </c>
      <c r="F267" s="160" t="s">
        <v>4605</v>
      </c>
      <c r="H267" s="161">
        <v>1143</v>
      </c>
      <c r="I267" s="162"/>
      <c r="L267" s="158"/>
      <c r="M267" s="163"/>
      <c r="T267" s="164"/>
      <c r="AT267" s="159" t="s">
        <v>160</v>
      </c>
      <c r="AU267" s="159" t="s">
        <v>89</v>
      </c>
      <c r="AV267" s="12" t="s">
        <v>89</v>
      </c>
      <c r="AW267" s="12" t="s">
        <v>31</v>
      </c>
      <c r="AX267" s="12" t="s">
        <v>76</v>
      </c>
      <c r="AY267" s="159" t="s">
        <v>156</v>
      </c>
    </row>
    <row r="268" spans="2:65" s="12" customFormat="1">
      <c r="B268" s="158"/>
      <c r="D268" s="152" t="s">
        <v>160</v>
      </c>
      <c r="E268" s="159" t="s">
        <v>1</v>
      </c>
      <c r="F268" s="160" t="s">
        <v>4610</v>
      </c>
      <c r="H268" s="161">
        <v>98</v>
      </c>
      <c r="I268" s="162"/>
      <c r="L268" s="158"/>
      <c r="M268" s="163"/>
      <c r="T268" s="164"/>
      <c r="AT268" s="159" t="s">
        <v>160</v>
      </c>
      <c r="AU268" s="159" t="s">
        <v>89</v>
      </c>
      <c r="AV268" s="12" t="s">
        <v>89</v>
      </c>
      <c r="AW268" s="12" t="s">
        <v>31</v>
      </c>
      <c r="AX268" s="12" t="s">
        <v>76</v>
      </c>
      <c r="AY268" s="159" t="s">
        <v>156</v>
      </c>
    </row>
    <row r="269" spans="2:65" s="13" customFormat="1">
      <c r="B269" s="165"/>
      <c r="D269" s="152" t="s">
        <v>160</v>
      </c>
      <c r="E269" s="166" t="s">
        <v>1</v>
      </c>
      <c r="F269" s="167" t="s">
        <v>161</v>
      </c>
      <c r="H269" s="168">
        <v>1241</v>
      </c>
      <c r="I269" s="169"/>
      <c r="L269" s="165"/>
      <c r="M269" s="170"/>
      <c r="T269" s="171"/>
      <c r="AT269" s="166" t="s">
        <v>160</v>
      </c>
      <c r="AU269" s="166" t="s">
        <v>89</v>
      </c>
      <c r="AV269" s="13" t="s">
        <v>155</v>
      </c>
      <c r="AW269" s="13" t="s">
        <v>31</v>
      </c>
      <c r="AX269" s="13" t="s">
        <v>82</v>
      </c>
      <c r="AY269" s="166" t="s">
        <v>156</v>
      </c>
    </row>
    <row r="270" spans="2:65" s="1" customFormat="1" ht="24.2" customHeight="1">
      <c r="B270" s="136"/>
      <c r="C270" s="137" t="s">
        <v>378</v>
      </c>
      <c r="D270" s="137" t="s">
        <v>157</v>
      </c>
      <c r="E270" s="138" t="s">
        <v>4744</v>
      </c>
      <c r="F270" s="139" t="s">
        <v>4745</v>
      </c>
      <c r="G270" s="140" t="s">
        <v>178</v>
      </c>
      <c r="H270" s="141">
        <v>68</v>
      </c>
      <c r="I270" s="142"/>
      <c r="J270" s="143">
        <v>0</v>
      </c>
      <c r="K270" s="144"/>
      <c r="L270" s="32"/>
      <c r="M270" s="145" t="s">
        <v>1</v>
      </c>
      <c r="N270" s="146" t="s">
        <v>42</v>
      </c>
      <c r="P270" s="147">
        <f>O270*H270</f>
        <v>0</v>
      </c>
      <c r="Q270" s="147">
        <v>1.4630000000000001E-2</v>
      </c>
      <c r="R270" s="147">
        <f>Q270*H270</f>
        <v>0.99484000000000006</v>
      </c>
      <c r="S270" s="147">
        <v>0</v>
      </c>
      <c r="T270" s="148">
        <f>S270*H270</f>
        <v>0</v>
      </c>
      <c r="AR270" s="149" t="s">
        <v>155</v>
      </c>
      <c r="AT270" s="149" t="s">
        <v>157</v>
      </c>
      <c r="AU270" s="149" t="s">
        <v>89</v>
      </c>
      <c r="AY270" s="17" t="s">
        <v>156</v>
      </c>
      <c r="BE270" s="150">
        <f>IF(N270="základná",J270,0)</f>
        <v>0</v>
      </c>
      <c r="BF270" s="150">
        <f>IF(N270="znížená",J270,0)</f>
        <v>0</v>
      </c>
      <c r="BG270" s="150">
        <f>IF(N270="zákl. prenesená",J270,0)</f>
        <v>0</v>
      </c>
      <c r="BH270" s="150">
        <f>IF(N270="zníž. prenesená",J270,0)</f>
        <v>0</v>
      </c>
      <c r="BI270" s="150">
        <f>IF(N270="nulová",J270,0)</f>
        <v>0</v>
      </c>
      <c r="BJ270" s="17" t="s">
        <v>89</v>
      </c>
      <c r="BK270" s="150">
        <f>ROUND(I270*H270,2)</f>
        <v>0</v>
      </c>
      <c r="BL270" s="17" t="s">
        <v>155</v>
      </c>
      <c r="BM270" s="149" t="s">
        <v>4746</v>
      </c>
    </row>
    <row r="271" spans="2:65" s="11" customFormat="1">
      <c r="B271" s="151"/>
      <c r="D271" s="152" t="s">
        <v>160</v>
      </c>
      <c r="E271" s="153" t="s">
        <v>1</v>
      </c>
      <c r="F271" s="154" t="s">
        <v>4747</v>
      </c>
      <c r="H271" s="153" t="s">
        <v>1</v>
      </c>
      <c r="I271" s="155"/>
      <c r="L271" s="151"/>
      <c r="M271" s="156"/>
      <c r="T271" s="157"/>
      <c r="AT271" s="153" t="s">
        <v>160</v>
      </c>
      <c r="AU271" s="153" t="s">
        <v>89</v>
      </c>
      <c r="AV271" s="11" t="s">
        <v>82</v>
      </c>
      <c r="AW271" s="11" t="s">
        <v>31</v>
      </c>
      <c r="AX271" s="11" t="s">
        <v>76</v>
      </c>
      <c r="AY271" s="153" t="s">
        <v>156</v>
      </c>
    </row>
    <row r="272" spans="2:65" s="11" customFormat="1" ht="22.5">
      <c r="B272" s="151"/>
      <c r="D272" s="152" t="s">
        <v>160</v>
      </c>
      <c r="E272" s="153" t="s">
        <v>1</v>
      </c>
      <c r="F272" s="154" t="s">
        <v>4748</v>
      </c>
      <c r="H272" s="153" t="s">
        <v>1</v>
      </c>
      <c r="I272" s="155"/>
      <c r="L272" s="151"/>
      <c r="M272" s="156"/>
      <c r="T272" s="157"/>
      <c r="AT272" s="153" t="s">
        <v>160</v>
      </c>
      <c r="AU272" s="153" t="s">
        <v>89</v>
      </c>
      <c r="AV272" s="11" t="s">
        <v>82</v>
      </c>
      <c r="AW272" s="11" t="s">
        <v>31</v>
      </c>
      <c r="AX272" s="11" t="s">
        <v>76</v>
      </c>
      <c r="AY272" s="153" t="s">
        <v>156</v>
      </c>
    </row>
    <row r="273" spans="2:51" s="11" customFormat="1">
      <c r="B273" s="151"/>
      <c r="D273" s="152" t="s">
        <v>160</v>
      </c>
      <c r="E273" s="153" t="s">
        <v>1</v>
      </c>
      <c r="F273" s="154" t="s">
        <v>4749</v>
      </c>
      <c r="H273" s="153" t="s">
        <v>1</v>
      </c>
      <c r="I273" s="155"/>
      <c r="L273" s="151"/>
      <c r="M273" s="156"/>
      <c r="T273" s="157"/>
      <c r="AT273" s="153" t="s">
        <v>160</v>
      </c>
      <c r="AU273" s="153" t="s">
        <v>89</v>
      </c>
      <c r="AV273" s="11" t="s">
        <v>82</v>
      </c>
      <c r="AW273" s="11" t="s">
        <v>31</v>
      </c>
      <c r="AX273" s="11" t="s">
        <v>76</v>
      </c>
      <c r="AY273" s="153" t="s">
        <v>156</v>
      </c>
    </row>
    <row r="274" spans="2:51" s="11" customFormat="1">
      <c r="B274" s="151"/>
      <c r="D274" s="152" t="s">
        <v>160</v>
      </c>
      <c r="E274" s="153" t="s">
        <v>1</v>
      </c>
      <c r="F274" s="154" t="s">
        <v>4750</v>
      </c>
      <c r="H274" s="153" t="s">
        <v>1</v>
      </c>
      <c r="I274" s="155"/>
      <c r="L274" s="151"/>
      <c r="M274" s="156"/>
      <c r="T274" s="157"/>
      <c r="AT274" s="153" t="s">
        <v>160</v>
      </c>
      <c r="AU274" s="153" t="s">
        <v>89</v>
      </c>
      <c r="AV274" s="11" t="s">
        <v>82</v>
      </c>
      <c r="AW274" s="11" t="s">
        <v>31</v>
      </c>
      <c r="AX274" s="11" t="s">
        <v>76</v>
      </c>
      <c r="AY274" s="153" t="s">
        <v>156</v>
      </c>
    </row>
    <row r="275" spans="2:51" s="11" customFormat="1">
      <c r="B275" s="151"/>
      <c r="D275" s="152" t="s">
        <v>160</v>
      </c>
      <c r="E275" s="153" t="s">
        <v>1</v>
      </c>
      <c r="F275" s="154" t="s">
        <v>2547</v>
      </c>
      <c r="H275" s="153" t="s">
        <v>1</v>
      </c>
      <c r="I275" s="155"/>
      <c r="L275" s="151"/>
      <c r="M275" s="156"/>
      <c r="T275" s="157"/>
      <c r="AT275" s="153" t="s">
        <v>160</v>
      </c>
      <c r="AU275" s="153" t="s">
        <v>89</v>
      </c>
      <c r="AV275" s="11" t="s">
        <v>82</v>
      </c>
      <c r="AW275" s="11" t="s">
        <v>31</v>
      </c>
      <c r="AX275" s="11" t="s">
        <v>76</v>
      </c>
      <c r="AY275" s="153" t="s">
        <v>156</v>
      </c>
    </row>
    <row r="276" spans="2:51" s="11" customFormat="1" ht="22.5">
      <c r="B276" s="151"/>
      <c r="D276" s="152" t="s">
        <v>160</v>
      </c>
      <c r="E276" s="153" t="s">
        <v>1</v>
      </c>
      <c r="F276" s="154" t="s">
        <v>4751</v>
      </c>
      <c r="H276" s="153" t="s">
        <v>1</v>
      </c>
      <c r="I276" s="155"/>
      <c r="L276" s="151"/>
      <c r="M276" s="156"/>
      <c r="T276" s="157"/>
      <c r="AT276" s="153" t="s">
        <v>160</v>
      </c>
      <c r="AU276" s="153" t="s">
        <v>89</v>
      </c>
      <c r="AV276" s="11" t="s">
        <v>82</v>
      </c>
      <c r="AW276" s="11" t="s">
        <v>31</v>
      </c>
      <c r="AX276" s="11" t="s">
        <v>76</v>
      </c>
      <c r="AY276" s="153" t="s">
        <v>156</v>
      </c>
    </row>
    <row r="277" spans="2:51" s="11" customFormat="1">
      <c r="B277" s="151"/>
      <c r="D277" s="152" t="s">
        <v>160</v>
      </c>
      <c r="E277" s="153" t="s">
        <v>1</v>
      </c>
      <c r="F277" s="154" t="s">
        <v>4752</v>
      </c>
      <c r="H277" s="153" t="s">
        <v>1</v>
      </c>
      <c r="I277" s="155"/>
      <c r="L277" s="151"/>
      <c r="M277" s="156"/>
      <c r="T277" s="157"/>
      <c r="AT277" s="153" t="s">
        <v>160</v>
      </c>
      <c r="AU277" s="153" t="s">
        <v>89</v>
      </c>
      <c r="AV277" s="11" t="s">
        <v>82</v>
      </c>
      <c r="AW277" s="11" t="s">
        <v>31</v>
      </c>
      <c r="AX277" s="11" t="s">
        <v>76</v>
      </c>
      <c r="AY277" s="153" t="s">
        <v>156</v>
      </c>
    </row>
    <row r="278" spans="2:51" s="11" customFormat="1">
      <c r="B278" s="151"/>
      <c r="D278" s="152" t="s">
        <v>160</v>
      </c>
      <c r="E278" s="153" t="s">
        <v>1</v>
      </c>
      <c r="F278" s="154" t="s">
        <v>4677</v>
      </c>
      <c r="H278" s="153" t="s">
        <v>1</v>
      </c>
      <c r="I278" s="155"/>
      <c r="L278" s="151"/>
      <c r="M278" s="156"/>
      <c r="T278" s="157"/>
      <c r="AT278" s="153" t="s">
        <v>160</v>
      </c>
      <c r="AU278" s="153" t="s">
        <v>89</v>
      </c>
      <c r="AV278" s="11" t="s">
        <v>82</v>
      </c>
      <c r="AW278" s="11" t="s">
        <v>31</v>
      </c>
      <c r="AX278" s="11" t="s">
        <v>76</v>
      </c>
      <c r="AY278" s="153" t="s">
        <v>156</v>
      </c>
    </row>
    <row r="279" spans="2:51" s="11" customFormat="1">
      <c r="B279" s="151"/>
      <c r="D279" s="152" t="s">
        <v>160</v>
      </c>
      <c r="E279" s="153" t="s">
        <v>1</v>
      </c>
      <c r="F279" s="154" t="s">
        <v>4753</v>
      </c>
      <c r="H279" s="153" t="s">
        <v>1</v>
      </c>
      <c r="I279" s="155"/>
      <c r="L279" s="151"/>
      <c r="M279" s="156"/>
      <c r="T279" s="157"/>
      <c r="AT279" s="153" t="s">
        <v>160</v>
      </c>
      <c r="AU279" s="153" t="s">
        <v>89</v>
      </c>
      <c r="AV279" s="11" t="s">
        <v>82</v>
      </c>
      <c r="AW279" s="11" t="s">
        <v>31</v>
      </c>
      <c r="AX279" s="11" t="s">
        <v>76</v>
      </c>
      <c r="AY279" s="153" t="s">
        <v>156</v>
      </c>
    </row>
    <row r="280" spans="2:51" s="11" customFormat="1">
      <c r="B280" s="151"/>
      <c r="D280" s="152" t="s">
        <v>160</v>
      </c>
      <c r="E280" s="153" t="s">
        <v>1</v>
      </c>
      <c r="F280" s="154" t="s">
        <v>4754</v>
      </c>
      <c r="H280" s="153" t="s">
        <v>1</v>
      </c>
      <c r="I280" s="155"/>
      <c r="L280" s="151"/>
      <c r="M280" s="156"/>
      <c r="T280" s="157"/>
      <c r="AT280" s="153" t="s">
        <v>160</v>
      </c>
      <c r="AU280" s="153" t="s">
        <v>89</v>
      </c>
      <c r="AV280" s="11" t="s">
        <v>82</v>
      </c>
      <c r="AW280" s="11" t="s">
        <v>31</v>
      </c>
      <c r="AX280" s="11" t="s">
        <v>76</v>
      </c>
      <c r="AY280" s="153" t="s">
        <v>156</v>
      </c>
    </row>
    <row r="281" spans="2:51" s="11" customFormat="1">
      <c r="B281" s="151"/>
      <c r="D281" s="152" t="s">
        <v>160</v>
      </c>
      <c r="E281" s="153" t="s">
        <v>1</v>
      </c>
      <c r="F281" s="154" t="s">
        <v>4755</v>
      </c>
      <c r="H281" s="153" t="s">
        <v>1</v>
      </c>
      <c r="I281" s="155"/>
      <c r="L281" s="151"/>
      <c r="M281" s="156"/>
      <c r="T281" s="157"/>
      <c r="AT281" s="153" t="s">
        <v>160</v>
      </c>
      <c r="AU281" s="153" t="s">
        <v>89</v>
      </c>
      <c r="AV281" s="11" t="s">
        <v>82</v>
      </c>
      <c r="AW281" s="11" t="s">
        <v>31</v>
      </c>
      <c r="AX281" s="11" t="s">
        <v>76</v>
      </c>
      <c r="AY281" s="153" t="s">
        <v>156</v>
      </c>
    </row>
    <row r="282" spans="2:51" s="11" customFormat="1">
      <c r="B282" s="151"/>
      <c r="D282" s="152" t="s">
        <v>160</v>
      </c>
      <c r="E282" s="153" t="s">
        <v>1</v>
      </c>
      <c r="F282" s="154" t="s">
        <v>4756</v>
      </c>
      <c r="H282" s="153" t="s">
        <v>1</v>
      </c>
      <c r="I282" s="155"/>
      <c r="L282" s="151"/>
      <c r="M282" s="156"/>
      <c r="T282" s="157"/>
      <c r="AT282" s="153" t="s">
        <v>160</v>
      </c>
      <c r="AU282" s="153" t="s">
        <v>89</v>
      </c>
      <c r="AV282" s="11" t="s">
        <v>82</v>
      </c>
      <c r="AW282" s="11" t="s">
        <v>31</v>
      </c>
      <c r="AX282" s="11" t="s">
        <v>76</v>
      </c>
      <c r="AY282" s="153" t="s">
        <v>156</v>
      </c>
    </row>
    <row r="283" spans="2:51" s="11" customFormat="1" ht="22.5">
      <c r="B283" s="151"/>
      <c r="D283" s="152" t="s">
        <v>160</v>
      </c>
      <c r="E283" s="153" t="s">
        <v>1</v>
      </c>
      <c r="F283" s="154" t="s">
        <v>4757</v>
      </c>
      <c r="H283" s="153" t="s">
        <v>1</v>
      </c>
      <c r="I283" s="155"/>
      <c r="L283" s="151"/>
      <c r="M283" s="156"/>
      <c r="T283" s="157"/>
      <c r="AT283" s="153" t="s">
        <v>160</v>
      </c>
      <c r="AU283" s="153" t="s">
        <v>89</v>
      </c>
      <c r="AV283" s="11" t="s">
        <v>82</v>
      </c>
      <c r="AW283" s="11" t="s">
        <v>31</v>
      </c>
      <c r="AX283" s="11" t="s">
        <v>76</v>
      </c>
      <c r="AY283" s="153" t="s">
        <v>156</v>
      </c>
    </row>
    <row r="284" spans="2:51" s="11" customFormat="1">
      <c r="B284" s="151"/>
      <c r="D284" s="152" t="s">
        <v>160</v>
      </c>
      <c r="E284" s="153" t="s">
        <v>1</v>
      </c>
      <c r="F284" s="154" t="s">
        <v>4758</v>
      </c>
      <c r="H284" s="153" t="s">
        <v>1</v>
      </c>
      <c r="I284" s="155"/>
      <c r="L284" s="151"/>
      <c r="M284" s="156"/>
      <c r="T284" s="157"/>
      <c r="AT284" s="153" t="s">
        <v>160</v>
      </c>
      <c r="AU284" s="153" t="s">
        <v>89</v>
      </c>
      <c r="AV284" s="11" t="s">
        <v>82</v>
      </c>
      <c r="AW284" s="11" t="s">
        <v>31</v>
      </c>
      <c r="AX284" s="11" t="s">
        <v>76</v>
      </c>
      <c r="AY284" s="153" t="s">
        <v>156</v>
      </c>
    </row>
    <row r="285" spans="2:51" s="11" customFormat="1">
      <c r="B285" s="151"/>
      <c r="D285" s="152" t="s">
        <v>160</v>
      </c>
      <c r="E285" s="153" t="s">
        <v>1</v>
      </c>
      <c r="F285" s="154" t="s">
        <v>4759</v>
      </c>
      <c r="H285" s="153" t="s">
        <v>1</v>
      </c>
      <c r="I285" s="155"/>
      <c r="L285" s="151"/>
      <c r="M285" s="156"/>
      <c r="T285" s="157"/>
      <c r="AT285" s="153" t="s">
        <v>160</v>
      </c>
      <c r="AU285" s="153" t="s">
        <v>89</v>
      </c>
      <c r="AV285" s="11" t="s">
        <v>82</v>
      </c>
      <c r="AW285" s="11" t="s">
        <v>31</v>
      </c>
      <c r="AX285" s="11" t="s">
        <v>76</v>
      </c>
      <c r="AY285" s="153" t="s">
        <v>156</v>
      </c>
    </row>
    <row r="286" spans="2:51" s="11" customFormat="1">
      <c r="B286" s="151"/>
      <c r="D286" s="152" t="s">
        <v>160</v>
      </c>
      <c r="E286" s="153" t="s">
        <v>1</v>
      </c>
      <c r="F286" s="154" t="s">
        <v>4760</v>
      </c>
      <c r="H286" s="153" t="s">
        <v>1</v>
      </c>
      <c r="I286" s="155"/>
      <c r="L286" s="151"/>
      <c r="M286" s="156"/>
      <c r="T286" s="157"/>
      <c r="AT286" s="153" t="s">
        <v>160</v>
      </c>
      <c r="AU286" s="153" t="s">
        <v>89</v>
      </c>
      <c r="AV286" s="11" t="s">
        <v>82</v>
      </c>
      <c r="AW286" s="11" t="s">
        <v>31</v>
      </c>
      <c r="AX286" s="11" t="s">
        <v>76</v>
      </c>
      <c r="AY286" s="153" t="s">
        <v>156</v>
      </c>
    </row>
    <row r="287" spans="2:51" s="11" customFormat="1">
      <c r="B287" s="151"/>
      <c r="D287" s="152" t="s">
        <v>160</v>
      </c>
      <c r="E287" s="153" t="s">
        <v>1</v>
      </c>
      <c r="F287" s="154" t="s">
        <v>4761</v>
      </c>
      <c r="H287" s="153" t="s">
        <v>1</v>
      </c>
      <c r="I287" s="155"/>
      <c r="L287" s="151"/>
      <c r="M287" s="156"/>
      <c r="T287" s="157"/>
      <c r="AT287" s="153" t="s">
        <v>160</v>
      </c>
      <c r="AU287" s="153" t="s">
        <v>89</v>
      </c>
      <c r="AV287" s="11" t="s">
        <v>82</v>
      </c>
      <c r="AW287" s="11" t="s">
        <v>31</v>
      </c>
      <c r="AX287" s="11" t="s">
        <v>76</v>
      </c>
      <c r="AY287" s="153" t="s">
        <v>156</v>
      </c>
    </row>
    <row r="288" spans="2:51" s="11" customFormat="1">
      <c r="B288" s="151"/>
      <c r="D288" s="152" t="s">
        <v>160</v>
      </c>
      <c r="E288" s="153" t="s">
        <v>1</v>
      </c>
      <c r="F288" s="154" t="s">
        <v>4762</v>
      </c>
      <c r="H288" s="153" t="s">
        <v>1</v>
      </c>
      <c r="I288" s="155"/>
      <c r="L288" s="151"/>
      <c r="M288" s="156"/>
      <c r="T288" s="157"/>
      <c r="AT288" s="153" t="s">
        <v>160</v>
      </c>
      <c r="AU288" s="153" t="s">
        <v>89</v>
      </c>
      <c r="AV288" s="11" t="s">
        <v>82</v>
      </c>
      <c r="AW288" s="11" t="s">
        <v>31</v>
      </c>
      <c r="AX288" s="11" t="s">
        <v>76</v>
      </c>
      <c r="AY288" s="153" t="s">
        <v>156</v>
      </c>
    </row>
    <row r="289" spans="2:51" s="12" customFormat="1">
      <c r="B289" s="158"/>
      <c r="D289" s="152" t="s">
        <v>160</v>
      </c>
      <c r="E289" s="159" t="s">
        <v>1</v>
      </c>
      <c r="F289" s="160" t="s">
        <v>4763</v>
      </c>
      <c r="H289" s="161">
        <v>11.7</v>
      </c>
      <c r="I289" s="162"/>
      <c r="L289" s="158"/>
      <c r="M289" s="163"/>
      <c r="T289" s="164"/>
      <c r="AT289" s="159" t="s">
        <v>160</v>
      </c>
      <c r="AU289" s="159" t="s">
        <v>89</v>
      </c>
      <c r="AV289" s="12" t="s">
        <v>89</v>
      </c>
      <c r="AW289" s="12" t="s">
        <v>31</v>
      </c>
      <c r="AX289" s="12" t="s">
        <v>76</v>
      </c>
      <c r="AY289" s="159" t="s">
        <v>156</v>
      </c>
    </row>
    <row r="290" spans="2:51" s="12" customFormat="1">
      <c r="B290" s="158"/>
      <c r="D290" s="152" t="s">
        <v>160</v>
      </c>
      <c r="E290" s="159" t="s">
        <v>1</v>
      </c>
      <c r="F290" s="160" t="s">
        <v>4764</v>
      </c>
      <c r="H290" s="161">
        <v>15.6</v>
      </c>
      <c r="I290" s="162"/>
      <c r="L290" s="158"/>
      <c r="M290" s="163"/>
      <c r="T290" s="164"/>
      <c r="AT290" s="159" t="s">
        <v>160</v>
      </c>
      <c r="AU290" s="159" t="s">
        <v>89</v>
      </c>
      <c r="AV290" s="12" t="s">
        <v>89</v>
      </c>
      <c r="AW290" s="12" t="s">
        <v>31</v>
      </c>
      <c r="AX290" s="12" t="s">
        <v>76</v>
      </c>
      <c r="AY290" s="159" t="s">
        <v>156</v>
      </c>
    </row>
    <row r="291" spans="2:51" s="15" customFormat="1">
      <c r="B291" s="193"/>
      <c r="D291" s="152" t="s">
        <v>160</v>
      </c>
      <c r="E291" s="194" t="s">
        <v>1</v>
      </c>
      <c r="F291" s="195" t="s">
        <v>278</v>
      </c>
      <c r="H291" s="196">
        <v>27.3</v>
      </c>
      <c r="I291" s="197"/>
      <c r="L291" s="193"/>
      <c r="M291" s="198"/>
      <c r="T291" s="199"/>
      <c r="AT291" s="194" t="s">
        <v>160</v>
      </c>
      <c r="AU291" s="194" t="s">
        <v>89</v>
      </c>
      <c r="AV291" s="15" t="s">
        <v>163</v>
      </c>
      <c r="AW291" s="15" t="s">
        <v>31</v>
      </c>
      <c r="AX291" s="15" t="s">
        <v>76</v>
      </c>
      <c r="AY291" s="194" t="s">
        <v>156</v>
      </c>
    </row>
    <row r="292" spans="2:51" s="11" customFormat="1">
      <c r="B292" s="151"/>
      <c r="D292" s="152" t="s">
        <v>160</v>
      </c>
      <c r="E292" s="153" t="s">
        <v>1</v>
      </c>
      <c r="F292" s="154" t="s">
        <v>4765</v>
      </c>
      <c r="H292" s="153" t="s">
        <v>1</v>
      </c>
      <c r="I292" s="155"/>
      <c r="L292" s="151"/>
      <c r="M292" s="156"/>
      <c r="T292" s="157"/>
      <c r="AT292" s="153" t="s">
        <v>160</v>
      </c>
      <c r="AU292" s="153" t="s">
        <v>89</v>
      </c>
      <c r="AV292" s="11" t="s">
        <v>82</v>
      </c>
      <c r="AW292" s="11" t="s">
        <v>31</v>
      </c>
      <c r="AX292" s="11" t="s">
        <v>76</v>
      </c>
      <c r="AY292" s="153" t="s">
        <v>156</v>
      </c>
    </row>
    <row r="293" spans="2:51" s="11" customFormat="1">
      <c r="B293" s="151"/>
      <c r="D293" s="152" t="s">
        <v>160</v>
      </c>
      <c r="E293" s="153" t="s">
        <v>1</v>
      </c>
      <c r="F293" s="154" t="s">
        <v>4766</v>
      </c>
      <c r="H293" s="153" t="s">
        <v>1</v>
      </c>
      <c r="I293" s="155"/>
      <c r="L293" s="151"/>
      <c r="M293" s="156"/>
      <c r="T293" s="157"/>
      <c r="AT293" s="153" t="s">
        <v>160</v>
      </c>
      <c r="AU293" s="153" t="s">
        <v>89</v>
      </c>
      <c r="AV293" s="11" t="s">
        <v>82</v>
      </c>
      <c r="AW293" s="11" t="s">
        <v>31</v>
      </c>
      <c r="AX293" s="11" t="s">
        <v>76</v>
      </c>
      <c r="AY293" s="153" t="s">
        <v>156</v>
      </c>
    </row>
    <row r="294" spans="2:51" s="12" customFormat="1">
      <c r="B294" s="158"/>
      <c r="D294" s="152" t="s">
        <v>160</v>
      </c>
      <c r="E294" s="159" t="s">
        <v>1</v>
      </c>
      <c r="F294" s="160" t="s">
        <v>4767</v>
      </c>
      <c r="H294" s="161">
        <v>6.3</v>
      </c>
      <c r="I294" s="162"/>
      <c r="L294" s="158"/>
      <c r="M294" s="163"/>
      <c r="T294" s="164"/>
      <c r="AT294" s="159" t="s">
        <v>160</v>
      </c>
      <c r="AU294" s="159" t="s">
        <v>89</v>
      </c>
      <c r="AV294" s="12" t="s">
        <v>89</v>
      </c>
      <c r="AW294" s="12" t="s">
        <v>31</v>
      </c>
      <c r="AX294" s="12" t="s">
        <v>76</v>
      </c>
      <c r="AY294" s="159" t="s">
        <v>156</v>
      </c>
    </row>
    <row r="295" spans="2:51" s="15" customFormat="1">
      <c r="B295" s="193"/>
      <c r="D295" s="152" t="s">
        <v>160</v>
      </c>
      <c r="E295" s="194" t="s">
        <v>1</v>
      </c>
      <c r="F295" s="195" t="s">
        <v>278</v>
      </c>
      <c r="H295" s="196">
        <v>6.3</v>
      </c>
      <c r="I295" s="197"/>
      <c r="L295" s="193"/>
      <c r="M295" s="198"/>
      <c r="T295" s="199"/>
      <c r="AT295" s="194" t="s">
        <v>160</v>
      </c>
      <c r="AU295" s="194" t="s">
        <v>89</v>
      </c>
      <c r="AV295" s="15" t="s">
        <v>163</v>
      </c>
      <c r="AW295" s="15" t="s">
        <v>31</v>
      </c>
      <c r="AX295" s="15" t="s">
        <v>76</v>
      </c>
      <c r="AY295" s="194" t="s">
        <v>156</v>
      </c>
    </row>
    <row r="296" spans="2:51" s="11" customFormat="1">
      <c r="B296" s="151"/>
      <c r="D296" s="152" t="s">
        <v>160</v>
      </c>
      <c r="E296" s="153" t="s">
        <v>1</v>
      </c>
      <c r="F296" s="154" t="s">
        <v>4768</v>
      </c>
      <c r="H296" s="153" t="s">
        <v>1</v>
      </c>
      <c r="I296" s="155"/>
      <c r="L296" s="151"/>
      <c r="M296" s="156"/>
      <c r="T296" s="157"/>
      <c r="AT296" s="153" t="s">
        <v>160</v>
      </c>
      <c r="AU296" s="153" t="s">
        <v>89</v>
      </c>
      <c r="AV296" s="11" t="s">
        <v>82</v>
      </c>
      <c r="AW296" s="11" t="s">
        <v>31</v>
      </c>
      <c r="AX296" s="11" t="s">
        <v>76</v>
      </c>
      <c r="AY296" s="153" t="s">
        <v>156</v>
      </c>
    </row>
    <row r="297" spans="2:51" s="11" customFormat="1">
      <c r="B297" s="151"/>
      <c r="D297" s="152" t="s">
        <v>160</v>
      </c>
      <c r="E297" s="153" t="s">
        <v>1</v>
      </c>
      <c r="F297" s="154" t="s">
        <v>4769</v>
      </c>
      <c r="H297" s="153" t="s">
        <v>1</v>
      </c>
      <c r="I297" s="155"/>
      <c r="L297" s="151"/>
      <c r="M297" s="156"/>
      <c r="T297" s="157"/>
      <c r="AT297" s="153" t="s">
        <v>160</v>
      </c>
      <c r="AU297" s="153" t="s">
        <v>89</v>
      </c>
      <c r="AV297" s="11" t="s">
        <v>82</v>
      </c>
      <c r="AW297" s="11" t="s">
        <v>31</v>
      </c>
      <c r="AX297" s="11" t="s">
        <v>76</v>
      </c>
      <c r="AY297" s="153" t="s">
        <v>156</v>
      </c>
    </row>
    <row r="298" spans="2:51" s="12" customFormat="1">
      <c r="B298" s="158"/>
      <c r="D298" s="152" t="s">
        <v>160</v>
      </c>
      <c r="E298" s="159" t="s">
        <v>1</v>
      </c>
      <c r="F298" s="160" t="s">
        <v>4770</v>
      </c>
      <c r="H298" s="161">
        <v>23.45</v>
      </c>
      <c r="I298" s="162"/>
      <c r="L298" s="158"/>
      <c r="M298" s="163"/>
      <c r="T298" s="164"/>
      <c r="AT298" s="159" t="s">
        <v>160</v>
      </c>
      <c r="AU298" s="159" t="s">
        <v>89</v>
      </c>
      <c r="AV298" s="12" t="s">
        <v>89</v>
      </c>
      <c r="AW298" s="12" t="s">
        <v>31</v>
      </c>
      <c r="AX298" s="12" t="s">
        <v>76</v>
      </c>
      <c r="AY298" s="159" t="s">
        <v>156</v>
      </c>
    </row>
    <row r="299" spans="2:51" s="12" customFormat="1">
      <c r="B299" s="158"/>
      <c r="D299" s="152" t="s">
        <v>160</v>
      </c>
      <c r="E299" s="159" t="s">
        <v>1</v>
      </c>
      <c r="F299" s="160" t="s">
        <v>4771</v>
      </c>
      <c r="H299" s="161">
        <v>-2.64</v>
      </c>
      <c r="I299" s="162"/>
      <c r="L299" s="158"/>
      <c r="M299" s="163"/>
      <c r="T299" s="164"/>
      <c r="AT299" s="159" t="s">
        <v>160</v>
      </c>
      <c r="AU299" s="159" t="s">
        <v>89</v>
      </c>
      <c r="AV299" s="12" t="s">
        <v>89</v>
      </c>
      <c r="AW299" s="12" t="s">
        <v>31</v>
      </c>
      <c r="AX299" s="12" t="s">
        <v>76</v>
      </c>
      <c r="AY299" s="159" t="s">
        <v>156</v>
      </c>
    </row>
    <row r="300" spans="2:51" s="11" customFormat="1">
      <c r="B300" s="151"/>
      <c r="D300" s="152" t="s">
        <v>160</v>
      </c>
      <c r="E300" s="153" t="s">
        <v>1</v>
      </c>
      <c r="F300" s="154" t="s">
        <v>4772</v>
      </c>
      <c r="H300" s="153" t="s">
        <v>1</v>
      </c>
      <c r="I300" s="155"/>
      <c r="L300" s="151"/>
      <c r="M300" s="156"/>
      <c r="T300" s="157"/>
      <c r="AT300" s="153" t="s">
        <v>160</v>
      </c>
      <c r="AU300" s="153" t="s">
        <v>89</v>
      </c>
      <c r="AV300" s="11" t="s">
        <v>82</v>
      </c>
      <c r="AW300" s="11" t="s">
        <v>31</v>
      </c>
      <c r="AX300" s="11" t="s">
        <v>76</v>
      </c>
      <c r="AY300" s="153" t="s">
        <v>156</v>
      </c>
    </row>
    <row r="301" spans="2:51" s="12" customFormat="1">
      <c r="B301" s="158"/>
      <c r="D301" s="152" t="s">
        <v>160</v>
      </c>
      <c r="E301" s="159" t="s">
        <v>1</v>
      </c>
      <c r="F301" s="160" t="s">
        <v>4773</v>
      </c>
      <c r="H301" s="161">
        <v>0.875</v>
      </c>
      <c r="I301" s="162"/>
      <c r="L301" s="158"/>
      <c r="M301" s="163"/>
      <c r="T301" s="164"/>
      <c r="AT301" s="159" t="s">
        <v>160</v>
      </c>
      <c r="AU301" s="159" t="s">
        <v>89</v>
      </c>
      <c r="AV301" s="12" t="s">
        <v>89</v>
      </c>
      <c r="AW301" s="12" t="s">
        <v>31</v>
      </c>
      <c r="AX301" s="12" t="s">
        <v>76</v>
      </c>
      <c r="AY301" s="159" t="s">
        <v>156</v>
      </c>
    </row>
    <row r="302" spans="2:51" s="11" customFormat="1">
      <c r="B302" s="151"/>
      <c r="D302" s="152" t="s">
        <v>160</v>
      </c>
      <c r="E302" s="153" t="s">
        <v>1</v>
      </c>
      <c r="F302" s="154" t="s">
        <v>4766</v>
      </c>
      <c r="H302" s="153" t="s">
        <v>1</v>
      </c>
      <c r="I302" s="155"/>
      <c r="L302" s="151"/>
      <c r="M302" s="156"/>
      <c r="T302" s="157"/>
      <c r="AT302" s="153" t="s">
        <v>160</v>
      </c>
      <c r="AU302" s="153" t="s">
        <v>89</v>
      </c>
      <c r="AV302" s="11" t="s">
        <v>82</v>
      </c>
      <c r="AW302" s="11" t="s">
        <v>31</v>
      </c>
      <c r="AX302" s="11" t="s">
        <v>76</v>
      </c>
      <c r="AY302" s="153" t="s">
        <v>156</v>
      </c>
    </row>
    <row r="303" spans="2:51" s="12" customFormat="1">
      <c r="B303" s="158"/>
      <c r="D303" s="152" t="s">
        <v>160</v>
      </c>
      <c r="E303" s="159" t="s">
        <v>1</v>
      </c>
      <c r="F303" s="160" t="s">
        <v>4774</v>
      </c>
      <c r="H303" s="161">
        <v>1.8</v>
      </c>
      <c r="I303" s="162"/>
      <c r="L303" s="158"/>
      <c r="M303" s="163"/>
      <c r="T303" s="164"/>
      <c r="AT303" s="159" t="s">
        <v>160</v>
      </c>
      <c r="AU303" s="159" t="s">
        <v>89</v>
      </c>
      <c r="AV303" s="12" t="s">
        <v>89</v>
      </c>
      <c r="AW303" s="12" t="s">
        <v>31</v>
      </c>
      <c r="AX303" s="12" t="s">
        <v>76</v>
      </c>
      <c r="AY303" s="159" t="s">
        <v>156</v>
      </c>
    </row>
    <row r="304" spans="2:51" s="15" customFormat="1">
      <c r="B304" s="193"/>
      <c r="D304" s="152" t="s">
        <v>160</v>
      </c>
      <c r="E304" s="194" t="s">
        <v>1</v>
      </c>
      <c r="F304" s="195" t="s">
        <v>278</v>
      </c>
      <c r="H304" s="196">
        <v>23.484999999999999</v>
      </c>
      <c r="I304" s="197"/>
      <c r="L304" s="193"/>
      <c r="M304" s="198"/>
      <c r="T304" s="199"/>
      <c r="AT304" s="194" t="s">
        <v>160</v>
      </c>
      <c r="AU304" s="194" t="s">
        <v>89</v>
      </c>
      <c r="AV304" s="15" t="s">
        <v>163</v>
      </c>
      <c r="AW304" s="15" t="s">
        <v>31</v>
      </c>
      <c r="AX304" s="15" t="s">
        <v>76</v>
      </c>
      <c r="AY304" s="194" t="s">
        <v>156</v>
      </c>
    </row>
    <row r="305" spans="2:65" s="11" customFormat="1">
      <c r="B305" s="151"/>
      <c r="D305" s="152" t="s">
        <v>160</v>
      </c>
      <c r="E305" s="153" t="s">
        <v>1</v>
      </c>
      <c r="F305" s="154" t="s">
        <v>4732</v>
      </c>
      <c r="H305" s="153" t="s">
        <v>1</v>
      </c>
      <c r="I305" s="155"/>
      <c r="L305" s="151"/>
      <c r="M305" s="156"/>
      <c r="T305" s="157"/>
      <c r="AT305" s="153" t="s">
        <v>160</v>
      </c>
      <c r="AU305" s="153" t="s">
        <v>89</v>
      </c>
      <c r="AV305" s="11" t="s">
        <v>82</v>
      </c>
      <c r="AW305" s="11" t="s">
        <v>31</v>
      </c>
      <c r="AX305" s="11" t="s">
        <v>76</v>
      </c>
      <c r="AY305" s="153" t="s">
        <v>156</v>
      </c>
    </row>
    <row r="306" spans="2:65" s="11" customFormat="1">
      <c r="B306" s="151"/>
      <c r="D306" s="152" t="s">
        <v>160</v>
      </c>
      <c r="E306" s="153" t="s">
        <v>1</v>
      </c>
      <c r="F306" s="154" t="s">
        <v>4775</v>
      </c>
      <c r="H306" s="153" t="s">
        <v>1</v>
      </c>
      <c r="I306" s="155"/>
      <c r="L306" s="151"/>
      <c r="M306" s="156"/>
      <c r="T306" s="157"/>
      <c r="AT306" s="153" t="s">
        <v>160</v>
      </c>
      <c r="AU306" s="153" t="s">
        <v>89</v>
      </c>
      <c r="AV306" s="11" t="s">
        <v>82</v>
      </c>
      <c r="AW306" s="11" t="s">
        <v>31</v>
      </c>
      <c r="AX306" s="11" t="s">
        <v>76</v>
      </c>
      <c r="AY306" s="153" t="s">
        <v>156</v>
      </c>
    </row>
    <row r="307" spans="2:65" s="12" customFormat="1">
      <c r="B307" s="158"/>
      <c r="D307" s="152" t="s">
        <v>160</v>
      </c>
      <c r="E307" s="159" t="s">
        <v>1</v>
      </c>
      <c r="F307" s="160" t="s">
        <v>4776</v>
      </c>
      <c r="H307" s="161">
        <v>10.35</v>
      </c>
      <c r="I307" s="162"/>
      <c r="L307" s="158"/>
      <c r="M307" s="163"/>
      <c r="T307" s="164"/>
      <c r="AT307" s="159" t="s">
        <v>160</v>
      </c>
      <c r="AU307" s="159" t="s">
        <v>89</v>
      </c>
      <c r="AV307" s="12" t="s">
        <v>89</v>
      </c>
      <c r="AW307" s="12" t="s">
        <v>31</v>
      </c>
      <c r="AX307" s="12" t="s">
        <v>76</v>
      </c>
      <c r="AY307" s="159" t="s">
        <v>156</v>
      </c>
    </row>
    <row r="308" spans="2:65" s="15" customFormat="1">
      <c r="B308" s="193"/>
      <c r="D308" s="152" t="s">
        <v>160</v>
      </c>
      <c r="E308" s="194" t="s">
        <v>1</v>
      </c>
      <c r="F308" s="195" t="s">
        <v>278</v>
      </c>
      <c r="H308" s="196">
        <v>10.35</v>
      </c>
      <c r="I308" s="197"/>
      <c r="L308" s="193"/>
      <c r="M308" s="198"/>
      <c r="T308" s="199"/>
      <c r="AT308" s="194" t="s">
        <v>160</v>
      </c>
      <c r="AU308" s="194" t="s">
        <v>89</v>
      </c>
      <c r="AV308" s="15" t="s">
        <v>163</v>
      </c>
      <c r="AW308" s="15" t="s">
        <v>31</v>
      </c>
      <c r="AX308" s="15" t="s">
        <v>76</v>
      </c>
      <c r="AY308" s="194" t="s">
        <v>156</v>
      </c>
    </row>
    <row r="309" spans="2:65" s="12" customFormat="1">
      <c r="B309" s="158"/>
      <c r="D309" s="152" t="s">
        <v>160</v>
      </c>
      <c r="E309" s="159" t="s">
        <v>1</v>
      </c>
      <c r="F309" s="160" t="s">
        <v>4777</v>
      </c>
      <c r="H309" s="161">
        <v>0.56499999999999995</v>
      </c>
      <c r="I309" s="162"/>
      <c r="L309" s="158"/>
      <c r="M309" s="163"/>
      <c r="T309" s="164"/>
      <c r="AT309" s="159" t="s">
        <v>160</v>
      </c>
      <c r="AU309" s="159" t="s">
        <v>89</v>
      </c>
      <c r="AV309" s="12" t="s">
        <v>89</v>
      </c>
      <c r="AW309" s="12" t="s">
        <v>31</v>
      </c>
      <c r="AX309" s="12" t="s">
        <v>76</v>
      </c>
      <c r="AY309" s="159" t="s">
        <v>156</v>
      </c>
    </row>
    <row r="310" spans="2:65" s="13" customFormat="1">
      <c r="B310" s="165"/>
      <c r="D310" s="152" t="s">
        <v>160</v>
      </c>
      <c r="E310" s="166" t="s">
        <v>4608</v>
      </c>
      <c r="F310" s="167" t="s">
        <v>161</v>
      </c>
      <c r="H310" s="168">
        <v>68</v>
      </c>
      <c r="I310" s="169"/>
      <c r="L310" s="165"/>
      <c r="M310" s="170"/>
      <c r="T310" s="171"/>
      <c r="AT310" s="166" t="s">
        <v>160</v>
      </c>
      <c r="AU310" s="166" t="s">
        <v>89</v>
      </c>
      <c r="AV310" s="13" t="s">
        <v>155</v>
      </c>
      <c r="AW310" s="13" t="s">
        <v>31</v>
      </c>
      <c r="AX310" s="13" t="s">
        <v>82</v>
      </c>
      <c r="AY310" s="166" t="s">
        <v>156</v>
      </c>
    </row>
    <row r="311" spans="2:65" s="1" customFormat="1" ht="24.2" customHeight="1">
      <c r="B311" s="136"/>
      <c r="C311" s="137" t="s">
        <v>393</v>
      </c>
      <c r="D311" s="137" t="s">
        <v>157</v>
      </c>
      <c r="E311" s="138" t="s">
        <v>4778</v>
      </c>
      <c r="F311" s="139" t="s">
        <v>4779</v>
      </c>
      <c r="G311" s="140" t="s">
        <v>178</v>
      </c>
      <c r="H311" s="141">
        <v>68</v>
      </c>
      <c r="I311" s="142"/>
      <c r="J311" s="143">
        <v>0</v>
      </c>
      <c r="K311" s="144"/>
      <c r="L311" s="32"/>
      <c r="M311" s="145" t="s">
        <v>1</v>
      </c>
      <c r="N311" s="146" t="s">
        <v>42</v>
      </c>
      <c r="P311" s="147">
        <f>O311*H311</f>
        <v>0</v>
      </c>
      <c r="Q311" s="147">
        <v>2.8999999999999998E-3</v>
      </c>
      <c r="R311" s="147">
        <f>Q311*H311</f>
        <v>0.19719999999999999</v>
      </c>
      <c r="S311" s="147">
        <v>0</v>
      </c>
      <c r="T311" s="148">
        <f>S311*H311</f>
        <v>0</v>
      </c>
      <c r="AR311" s="149" t="s">
        <v>155</v>
      </c>
      <c r="AT311" s="149" t="s">
        <v>157</v>
      </c>
      <c r="AU311" s="149" t="s">
        <v>89</v>
      </c>
      <c r="AY311" s="17" t="s">
        <v>156</v>
      </c>
      <c r="BE311" s="150">
        <f>IF(N311="základná",J311,0)</f>
        <v>0</v>
      </c>
      <c r="BF311" s="150">
        <f>IF(N311="znížená",J311,0)</f>
        <v>0</v>
      </c>
      <c r="BG311" s="150">
        <f>IF(N311="zákl. prenesená",J311,0)</f>
        <v>0</v>
      </c>
      <c r="BH311" s="150">
        <f>IF(N311="zníž. prenesená",J311,0)</f>
        <v>0</v>
      </c>
      <c r="BI311" s="150">
        <f>IF(N311="nulová",J311,0)</f>
        <v>0</v>
      </c>
      <c r="BJ311" s="17" t="s">
        <v>89</v>
      </c>
      <c r="BK311" s="150">
        <f>ROUND(I311*H311,2)</f>
        <v>0</v>
      </c>
      <c r="BL311" s="17" t="s">
        <v>155</v>
      </c>
      <c r="BM311" s="149" t="s">
        <v>4780</v>
      </c>
    </row>
    <row r="312" spans="2:65" s="12" customFormat="1">
      <c r="B312" s="158"/>
      <c r="D312" s="152" t="s">
        <v>160</v>
      </c>
      <c r="E312" s="159" t="s">
        <v>1</v>
      </c>
      <c r="F312" s="160" t="s">
        <v>4608</v>
      </c>
      <c r="H312" s="161">
        <v>68</v>
      </c>
      <c r="I312" s="162"/>
      <c r="L312" s="158"/>
      <c r="M312" s="163"/>
      <c r="T312" s="164"/>
      <c r="AT312" s="159" t="s">
        <v>160</v>
      </c>
      <c r="AU312" s="159" t="s">
        <v>89</v>
      </c>
      <c r="AV312" s="12" t="s">
        <v>89</v>
      </c>
      <c r="AW312" s="12" t="s">
        <v>31</v>
      </c>
      <c r="AX312" s="12" t="s">
        <v>82</v>
      </c>
      <c r="AY312" s="159" t="s">
        <v>156</v>
      </c>
    </row>
    <row r="313" spans="2:65" s="1" customFormat="1" ht="24.2" customHeight="1">
      <c r="B313" s="136"/>
      <c r="C313" s="137" t="s">
        <v>403</v>
      </c>
      <c r="D313" s="137" t="s">
        <v>157</v>
      </c>
      <c r="E313" s="138" t="s">
        <v>4781</v>
      </c>
      <c r="F313" s="139" t="s">
        <v>4782</v>
      </c>
      <c r="G313" s="140" t="s">
        <v>178</v>
      </c>
      <c r="H313" s="141">
        <v>27</v>
      </c>
      <c r="I313" s="142"/>
      <c r="J313" s="143">
        <v>0</v>
      </c>
      <c r="K313" s="144"/>
      <c r="L313" s="32"/>
      <c r="M313" s="145" t="s">
        <v>1</v>
      </c>
      <c r="N313" s="146" t="s">
        <v>42</v>
      </c>
      <c r="P313" s="147">
        <f>O313*H313</f>
        <v>0</v>
      </c>
      <c r="Q313" s="147">
        <v>1.626E-2</v>
      </c>
      <c r="R313" s="147">
        <f>Q313*H313</f>
        <v>0.43902000000000002</v>
      </c>
      <c r="S313" s="147">
        <v>0</v>
      </c>
      <c r="T313" s="148">
        <f>S313*H313</f>
        <v>0</v>
      </c>
      <c r="AR313" s="149" t="s">
        <v>155</v>
      </c>
      <c r="AT313" s="149" t="s">
        <v>157</v>
      </c>
      <c r="AU313" s="149" t="s">
        <v>89</v>
      </c>
      <c r="AY313" s="17" t="s">
        <v>156</v>
      </c>
      <c r="BE313" s="150">
        <f>IF(N313="základná",J313,0)</f>
        <v>0</v>
      </c>
      <c r="BF313" s="150">
        <f>IF(N313="znížená",J313,0)</f>
        <v>0</v>
      </c>
      <c r="BG313" s="150">
        <f>IF(N313="zákl. prenesená",J313,0)</f>
        <v>0</v>
      </c>
      <c r="BH313" s="150">
        <f>IF(N313="zníž. prenesená",J313,0)</f>
        <v>0</v>
      </c>
      <c r="BI313" s="150">
        <f>IF(N313="nulová",J313,0)</f>
        <v>0</v>
      </c>
      <c r="BJ313" s="17" t="s">
        <v>89</v>
      </c>
      <c r="BK313" s="150">
        <f>ROUND(I313*H313,2)</f>
        <v>0</v>
      </c>
      <c r="BL313" s="17" t="s">
        <v>155</v>
      </c>
      <c r="BM313" s="149" t="s">
        <v>4783</v>
      </c>
    </row>
    <row r="314" spans="2:65" s="11" customFormat="1">
      <c r="B314" s="151"/>
      <c r="D314" s="152" t="s">
        <v>160</v>
      </c>
      <c r="E314" s="153" t="s">
        <v>1</v>
      </c>
      <c r="F314" s="154" t="s">
        <v>4784</v>
      </c>
      <c r="H314" s="153" t="s">
        <v>1</v>
      </c>
      <c r="I314" s="155"/>
      <c r="L314" s="151"/>
      <c r="M314" s="156"/>
      <c r="T314" s="157"/>
      <c r="AT314" s="153" t="s">
        <v>160</v>
      </c>
      <c r="AU314" s="153" t="s">
        <v>89</v>
      </c>
      <c r="AV314" s="11" t="s">
        <v>82</v>
      </c>
      <c r="AW314" s="11" t="s">
        <v>31</v>
      </c>
      <c r="AX314" s="11" t="s">
        <v>76</v>
      </c>
      <c r="AY314" s="153" t="s">
        <v>156</v>
      </c>
    </row>
    <row r="315" spans="2:65" s="11" customFormat="1" ht="22.5">
      <c r="B315" s="151"/>
      <c r="D315" s="152" t="s">
        <v>160</v>
      </c>
      <c r="E315" s="153" t="s">
        <v>1</v>
      </c>
      <c r="F315" s="154" t="s">
        <v>4785</v>
      </c>
      <c r="H315" s="153" t="s">
        <v>1</v>
      </c>
      <c r="I315" s="155"/>
      <c r="L315" s="151"/>
      <c r="M315" s="156"/>
      <c r="T315" s="157"/>
      <c r="AT315" s="153" t="s">
        <v>160</v>
      </c>
      <c r="AU315" s="153" t="s">
        <v>89</v>
      </c>
      <c r="AV315" s="11" t="s">
        <v>82</v>
      </c>
      <c r="AW315" s="11" t="s">
        <v>31</v>
      </c>
      <c r="AX315" s="11" t="s">
        <v>76</v>
      </c>
      <c r="AY315" s="153" t="s">
        <v>156</v>
      </c>
    </row>
    <row r="316" spans="2:65" s="11" customFormat="1">
      <c r="B316" s="151"/>
      <c r="D316" s="152" t="s">
        <v>160</v>
      </c>
      <c r="E316" s="153" t="s">
        <v>1</v>
      </c>
      <c r="F316" s="154" t="s">
        <v>4786</v>
      </c>
      <c r="H316" s="153" t="s">
        <v>1</v>
      </c>
      <c r="I316" s="155"/>
      <c r="L316" s="151"/>
      <c r="M316" s="156"/>
      <c r="T316" s="157"/>
      <c r="AT316" s="153" t="s">
        <v>160</v>
      </c>
      <c r="AU316" s="153" t="s">
        <v>89</v>
      </c>
      <c r="AV316" s="11" t="s">
        <v>82</v>
      </c>
      <c r="AW316" s="11" t="s">
        <v>31</v>
      </c>
      <c r="AX316" s="11" t="s">
        <v>76</v>
      </c>
      <c r="AY316" s="153" t="s">
        <v>156</v>
      </c>
    </row>
    <row r="317" spans="2:65" s="11" customFormat="1">
      <c r="B317" s="151"/>
      <c r="D317" s="152" t="s">
        <v>160</v>
      </c>
      <c r="E317" s="153" t="s">
        <v>1</v>
      </c>
      <c r="F317" s="154" t="s">
        <v>4677</v>
      </c>
      <c r="H317" s="153" t="s">
        <v>1</v>
      </c>
      <c r="I317" s="155"/>
      <c r="L317" s="151"/>
      <c r="M317" s="156"/>
      <c r="T317" s="157"/>
      <c r="AT317" s="153" t="s">
        <v>160</v>
      </c>
      <c r="AU317" s="153" t="s">
        <v>89</v>
      </c>
      <c r="AV317" s="11" t="s">
        <v>82</v>
      </c>
      <c r="AW317" s="11" t="s">
        <v>31</v>
      </c>
      <c r="AX317" s="11" t="s">
        <v>76</v>
      </c>
      <c r="AY317" s="153" t="s">
        <v>156</v>
      </c>
    </row>
    <row r="318" spans="2:65" s="11" customFormat="1" ht="22.5">
      <c r="B318" s="151"/>
      <c r="D318" s="152" t="s">
        <v>160</v>
      </c>
      <c r="E318" s="153" t="s">
        <v>1</v>
      </c>
      <c r="F318" s="154" t="s">
        <v>4787</v>
      </c>
      <c r="H318" s="153" t="s">
        <v>1</v>
      </c>
      <c r="I318" s="155"/>
      <c r="L318" s="151"/>
      <c r="M318" s="156"/>
      <c r="T318" s="157"/>
      <c r="AT318" s="153" t="s">
        <v>160</v>
      </c>
      <c r="AU318" s="153" t="s">
        <v>89</v>
      </c>
      <c r="AV318" s="11" t="s">
        <v>82</v>
      </c>
      <c r="AW318" s="11" t="s">
        <v>31</v>
      </c>
      <c r="AX318" s="11" t="s">
        <v>76</v>
      </c>
      <c r="AY318" s="153" t="s">
        <v>156</v>
      </c>
    </row>
    <row r="319" spans="2:65" s="11" customFormat="1">
      <c r="B319" s="151"/>
      <c r="D319" s="152" t="s">
        <v>160</v>
      </c>
      <c r="E319" s="153" t="s">
        <v>1</v>
      </c>
      <c r="F319" s="154" t="s">
        <v>4758</v>
      </c>
      <c r="H319" s="153" t="s">
        <v>1</v>
      </c>
      <c r="I319" s="155"/>
      <c r="L319" s="151"/>
      <c r="M319" s="156"/>
      <c r="T319" s="157"/>
      <c r="AT319" s="153" t="s">
        <v>160</v>
      </c>
      <c r="AU319" s="153" t="s">
        <v>89</v>
      </c>
      <c r="AV319" s="11" t="s">
        <v>82</v>
      </c>
      <c r="AW319" s="11" t="s">
        <v>31</v>
      </c>
      <c r="AX319" s="11" t="s">
        <v>76</v>
      </c>
      <c r="AY319" s="153" t="s">
        <v>156</v>
      </c>
    </row>
    <row r="320" spans="2:65" s="11" customFormat="1">
      <c r="B320" s="151"/>
      <c r="D320" s="152" t="s">
        <v>160</v>
      </c>
      <c r="E320" s="153" t="s">
        <v>1</v>
      </c>
      <c r="F320" s="154" t="s">
        <v>4759</v>
      </c>
      <c r="H320" s="153" t="s">
        <v>1</v>
      </c>
      <c r="I320" s="155"/>
      <c r="L320" s="151"/>
      <c r="M320" s="156"/>
      <c r="T320" s="157"/>
      <c r="AT320" s="153" t="s">
        <v>160</v>
      </c>
      <c r="AU320" s="153" t="s">
        <v>89</v>
      </c>
      <c r="AV320" s="11" t="s">
        <v>82</v>
      </c>
      <c r="AW320" s="11" t="s">
        <v>31</v>
      </c>
      <c r="AX320" s="11" t="s">
        <v>76</v>
      </c>
      <c r="AY320" s="153" t="s">
        <v>156</v>
      </c>
    </row>
    <row r="321" spans="2:65" s="11" customFormat="1">
      <c r="B321" s="151"/>
      <c r="D321" s="152" t="s">
        <v>160</v>
      </c>
      <c r="E321" s="153" t="s">
        <v>1</v>
      </c>
      <c r="F321" s="154" t="s">
        <v>4788</v>
      </c>
      <c r="H321" s="153" t="s">
        <v>1</v>
      </c>
      <c r="I321" s="155"/>
      <c r="L321" s="151"/>
      <c r="M321" s="156"/>
      <c r="T321" s="157"/>
      <c r="AT321" s="153" t="s">
        <v>160</v>
      </c>
      <c r="AU321" s="153" t="s">
        <v>89</v>
      </c>
      <c r="AV321" s="11" t="s">
        <v>82</v>
      </c>
      <c r="AW321" s="11" t="s">
        <v>31</v>
      </c>
      <c r="AX321" s="11" t="s">
        <v>76</v>
      </c>
      <c r="AY321" s="153" t="s">
        <v>156</v>
      </c>
    </row>
    <row r="322" spans="2:65" s="11" customFormat="1">
      <c r="B322" s="151"/>
      <c r="D322" s="152" t="s">
        <v>160</v>
      </c>
      <c r="E322" s="153" t="s">
        <v>1</v>
      </c>
      <c r="F322" s="154" t="s">
        <v>4789</v>
      </c>
      <c r="H322" s="153" t="s">
        <v>1</v>
      </c>
      <c r="I322" s="155"/>
      <c r="L322" s="151"/>
      <c r="M322" s="156"/>
      <c r="T322" s="157"/>
      <c r="AT322" s="153" t="s">
        <v>160</v>
      </c>
      <c r="AU322" s="153" t="s">
        <v>89</v>
      </c>
      <c r="AV322" s="11" t="s">
        <v>82</v>
      </c>
      <c r="AW322" s="11" t="s">
        <v>31</v>
      </c>
      <c r="AX322" s="11" t="s">
        <v>76</v>
      </c>
      <c r="AY322" s="153" t="s">
        <v>156</v>
      </c>
    </row>
    <row r="323" spans="2:65" s="11" customFormat="1">
      <c r="B323" s="151"/>
      <c r="D323" s="152" t="s">
        <v>160</v>
      </c>
      <c r="E323" s="153" t="s">
        <v>1</v>
      </c>
      <c r="F323" s="154" t="s">
        <v>4765</v>
      </c>
      <c r="H323" s="153" t="s">
        <v>1</v>
      </c>
      <c r="I323" s="155"/>
      <c r="L323" s="151"/>
      <c r="M323" s="156"/>
      <c r="T323" s="157"/>
      <c r="AT323" s="153" t="s">
        <v>160</v>
      </c>
      <c r="AU323" s="153" t="s">
        <v>89</v>
      </c>
      <c r="AV323" s="11" t="s">
        <v>82</v>
      </c>
      <c r="AW323" s="11" t="s">
        <v>31</v>
      </c>
      <c r="AX323" s="11" t="s">
        <v>76</v>
      </c>
      <c r="AY323" s="153" t="s">
        <v>156</v>
      </c>
    </row>
    <row r="324" spans="2:65" s="12" customFormat="1">
      <c r="B324" s="158"/>
      <c r="D324" s="152" t="s">
        <v>160</v>
      </c>
      <c r="E324" s="159" t="s">
        <v>1</v>
      </c>
      <c r="F324" s="160" t="s">
        <v>4790</v>
      </c>
      <c r="H324" s="161">
        <v>6</v>
      </c>
      <c r="I324" s="162"/>
      <c r="L324" s="158"/>
      <c r="M324" s="163"/>
      <c r="T324" s="164"/>
      <c r="AT324" s="159" t="s">
        <v>160</v>
      </c>
      <c r="AU324" s="159" t="s">
        <v>89</v>
      </c>
      <c r="AV324" s="12" t="s">
        <v>89</v>
      </c>
      <c r="AW324" s="12" t="s">
        <v>31</v>
      </c>
      <c r="AX324" s="12" t="s">
        <v>76</v>
      </c>
      <c r="AY324" s="159" t="s">
        <v>156</v>
      </c>
    </row>
    <row r="325" spans="2:65" s="12" customFormat="1">
      <c r="B325" s="158"/>
      <c r="D325" s="152" t="s">
        <v>160</v>
      </c>
      <c r="E325" s="159" t="s">
        <v>1</v>
      </c>
      <c r="F325" s="160" t="s">
        <v>4791</v>
      </c>
      <c r="H325" s="161">
        <v>15.6</v>
      </c>
      <c r="I325" s="162"/>
      <c r="L325" s="158"/>
      <c r="M325" s="163"/>
      <c r="T325" s="164"/>
      <c r="AT325" s="159" t="s">
        <v>160</v>
      </c>
      <c r="AU325" s="159" t="s">
        <v>89</v>
      </c>
      <c r="AV325" s="12" t="s">
        <v>89</v>
      </c>
      <c r="AW325" s="12" t="s">
        <v>31</v>
      </c>
      <c r="AX325" s="12" t="s">
        <v>76</v>
      </c>
      <c r="AY325" s="159" t="s">
        <v>156</v>
      </c>
    </row>
    <row r="326" spans="2:65" s="12" customFormat="1">
      <c r="B326" s="158"/>
      <c r="D326" s="152" t="s">
        <v>160</v>
      </c>
      <c r="E326" s="159" t="s">
        <v>1</v>
      </c>
      <c r="F326" s="160" t="s">
        <v>4792</v>
      </c>
      <c r="H326" s="161">
        <v>5.4</v>
      </c>
      <c r="I326" s="162"/>
      <c r="L326" s="158"/>
      <c r="M326" s="163"/>
      <c r="T326" s="164"/>
      <c r="AT326" s="159" t="s">
        <v>160</v>
      </c>
      <c r="AU326" s="159" t="s">
        <v>89</v>
      </c>
      <c r="AV326" s="12" t="s">
        <v>89</v>
      </c>
      <c r="AW326" s="12" t="s">
        <v>31</v>
      </c>
      <c r="AX326" s="12" t="s">
        <v>76</v>
      </c>
      <c r="AY326" s="159" t="s">
        <v>156</v>
      </c>
    </row>
    <row r="327" spans="2:65" s="15" customFormat="1">
      <c r="B327" s="193"/>
      <c r="D327" s="152" t="s">
        <v>160</v>
      </c>
      <c r="E327" s="194" t="s">
        <v>4601</v>
      </c>
      <c r="F327" s="195" t="s">
        <v>278</v>
      </c>
      <c r="H327" s="196">
        <v>27</v>
      </c>
      <c r="I327" s="197"/>
      <c r="L327" s="193"/>
      <c r="M327" s="198"/>
      <c r="T327" s="199"/>
      <c r="AT327" s="194" t="s">
        <v>160</v>
      </c>
      <c r="AU327" s="194" t="s">
        <v>89</v>
      </c>
      <c r="AV327" s="15" t="s">
        <v>163</v>
      </c>
      <c r="AW327" s="15" t="s">
        <v>31</v>
      </c>
      <c r="AX327" s="15" t="s">
        <v>76</v>
      </c>
      <c r="AY327" s="194" t="s">
        <v>156</v>
      </c>
    </row>
    <row r="328" spans="2:65" s="13" customFormat="1">
      <c r="B328" s="165"/>
      <c r="D328" s="152" t="s">
        <v>160</v>
      </c>
      <c r="E328" s="166" t="s">
        <v>1</v>
      </c>
      <c r="F328" s="167" t="s">
        <v>161</v>
      </c>
      <c r="H328" s="168">
        <v>27</v>
      </c>
      <c r="I328" s="169"/>
      <c r="L328" s="165"/>
      <c r="M328" s="170"/>
      <c r="T328" s="171"/>
      <c r="AT328" s="166" t="s">
        <v>160</v>
      </c>
      <c r="AU328" s="166" t="s">
        <v>89</v>
      </c>
      <c r="AV328" s="13" t="s">
        <v>155</v>
      </c>
      <c r="AW328" s="13" t="s">
        <v>31</v>
      </c>
      <c r="AX328" s="13" t="s">
        <v>82</v>
      </c>
      <c r="AY328" s="166" t="s">
        <v>156</v>
      </c>
    </row>
    <row r="329" spans="2:65" s="1" customFormat="1" ht="24.2" customHeight="1">
      <c r="B329" s="136"/>
      <c r="C329" s="137" t="s">
        <v>409</v>
      </c>
      <c r="D329" s="137" t="s">
        <v>157</v>
      </c>
      <c r="E329" s="138" t="s">
        <v>4793</v>
      </c>
      <c r="F329" s="139" t="s">
        <v>4794</v>
      </c>
      <c r="G329" s="140" t="s">
        <v>178</v>
      </c>
      <c r="H329" s="141">
        <v>22</v>
      </c>
      <c r="I329" s="142"/>
      <c r="J329" s="143">
        <v>0</v>
      </c>
      <c r="K329" s="144"/>
      <c r="L329" s="32"/>
      <c r="M329" s="145" t="s">
        <v>1</v>
      </c>
      <c r="N329" s="146" t="s">
        <v>42</v>
      </c>
      <c r="P329" s="147">
        <f>O329*H329</f>
        <v>0</v>
      </c>
      <c r="Q329" s="147">
        <v>1.4630000000000001E-2</v>
      </c>
      <c r="R329" s="147">
        <f>Q329*H329</f>
        <v>0.32186000000000003</v>
      </c>
      <c r="S329" s="147">
        <v>0</v>
      </c>
      <c r="T329" s="148">
        <f>S329*H329</f>
        <v>0</v>
      </c>
      <c r="AR329" s="149" t="s">
        <v>155</v>
      </c>
      <c r="AT329" s="149" t="s">
        <v>157</v>
      </c>
      <c r="AU329" s="149" t="s">
        <v>89</v>
      </c>
      <c r="AY329" s="17" t="s">
        <v>156</v>
      </c>
      <c r="BE329" s="150">
        <f>IF(N329="základná",J329,0)</f>
        <v>0</v>
      </c>
      <c r="BF329" s="150">
        <f>IF(N329="znížená",J329,0)</f>
        <v>0</v>
      </c>
      <c r="BG329" s="150">
        <f>IF(N329="zákl. prenesená",J329,0)</f>
        <v>0</v>
      </c>
      <c r="BH329" s="150">
        <f>IF(N329="zníž. prenesená",J329,0)</f>
        <v>0</v>
      </c>
      <c r="BI329" s="150">
        <f>IF(N329="nulová",J329,0)</f>
        <v>0</v>
      </c>
      <c r="BJ329" s="17" t="s">
        <v>89</v>
      </c>
      <c r="BK329" s="150">
        <f>ROUND(I329*H329,2)</f>
        <v>0</v>
      </c>
      <c r="BL329" s="17" t="s">
        <v>155</v>
      </c>
      <c r="BM329" s="149" t="s">
        <v>4795</v>
      </c>
    </row>
    <row r="330" spans="2:65" s="11" customFormat="1">
      <c r="B330" s="151"/>
      <c r="D330" s="152" t="s">
        <v>160</v>
      </c>
      <c r="E330" s="153" t="s">
        <v>1</v>
      </c>
      <c r="F330" s="154" t="s">
        <v>4796</v>
      </c>
      <c r="H330" s="153" t="s">
        <v>1</v>
      </c>
      <c r="I330" s="155"/>
      <c r="L330" s="151"/>
      <c r="M330" s="156"/>
      <c r="T330" s="157"/>
      <c r="AT330" s="153" t="s">
        <v>160</v>
      </c>
      <c r="AU330" s="153" t="s">
        <v>89</v>
      </c>
      <c r="AV330" s="11" t="s">
        <v>82</v>
      </c>
      <c r="AW330" s="11" t="s">
        <v>31</v>
      </c>
      <c r="AX330" s="11" t="s">
        <v>76</v>
      </c>
      <c r="AY330" s="153" t="s">
        <v>156</v>
      </c>
    </row>
    <row r="331" spans="2:65" s="11" customFormat="1" ht="22.5">
      <c r="B331" s="151"/>
      <c r="D331" s="152" t="s">
        <v>160</v>
      </c>
      <c r="E331" s="153" t="s">
        <v>1</v>
      </c>
      <c r="F331" s="154" t="s">
        <v>4797</v>
      </c>
      <c r="H331" s="153" t="s">
        <v>1</v>
      </c>
      <c r="I331" s="155"/>
      <c r="L331" s="151"/>
      <c r="M331" s="156"/>
      <c r="T331" s="157"/>
      <c r="AT331" s="153" t="s">
        <v>160</v>
      </c>
      <c r="AU331" s="153" t="s">
        <v>89</v>
      </c>
      <c r="AV331" s="11" t="s">
        <v>82</v>
      </c>
      <c r="AW331" s="11" t="s">
        <v>31</v>
      </c>
      <c r="AX331" s="11" t="s">
        <v>76</v>
      </c>
      <c r="AY331" s="153" t="s">
        <v>156</v>
      </c>
    </row>
    <row r="332" spans="2:65" s="11" customFormat="1">
      <c r="B332" s="151"/>
      <c r="D332" s="152" t="s">
        <v>160</v>
      </c>
      <c r="E332" s="153" t="s">
        <v>1</v>
      </c>
      <c r="F332" s="154" t="s">
        <v>4798</v>
      </c>
      <c r="H332" s="153" t="s">
        <v>1</v>
      </c>
      <c r="I332" s="155"/>
      <c r="L332" s="151"/>
      <c r="M332" s="156"/>
      <c r="T332" s="157"/>
      <c r="AT332" s="153" t="s">
        <v>160</v>
      </c>
      <c r="AU332" s="153" t="s">
        <v>89</v>
      </c>
      <c r="AV332" s="11" t="s">
        <v>82</v>
      </c>
      <c r="AW332" s="11" t="s">
        <v>31</v>
      </c>
      <c r="AX332" s="11" t="s">
        <v>76</v>
      </c>
      <c r="AY332" s="153" t="s">
        <v>156</v>
      </c>
    </row>
    <row r="333" spans="2:65" s="11" customFormat="1">
      <c r="B333" s="151"/>
      <c r="D333" s="152" t="s">
        <v>160</v>
      </c>
      <c r="E333" s="153" t="s">
        <v>1</v>
      </c>
      <c r="F333" s="154" t="s">
        <v>4799</v>
      </c>
      <c r="H333" s="153" t="s">
        <v>1</v>
      </c>
      <c r="I333" s="155"/>
      <c r="L333" s="151"/>
      <c r="M333" s="156"/>
      <c r="T333" s="157"/>
      <c r="AT333" s="153" t="s">
        <v>160</v>
      </c>
      <c r="AU333" s="153" t="s">
        <v>89</v>
      </c>
      <c r="AV333" s="11" t="s">
        <v>82</v>
      </c>
      <c r="AW333" s="11" t="s">
        <v>31</v>
      </c>
      <c r="AX333" s="11" t="s">
        <v>76</v>
      </c>
      <c r="AY333" s="153" t="s">
        <v>156</v>
      </c>
    </row>
    <row r="334" spans="2:65" s="11" customFormat="1">
      <c r="B334" s="151"/>
      <c r="D334" s="152" t="s">
        <v>160</v>
      </c>
      <c r="E334" s="153" t="s">
        <v>1</v>
      </c>
      <c r="F334" s="154" t="s">
        <v>4800</v>
      </c>
      <c r="H334" s="153" t="s">
        <v>1</v>
      </c>
      <c r="I334" s="155"/>
      <c r="L334" s="151"/>
      <c r="M334" s="156"/>
      <c r="T334" s="157"/>
      <c r="AT334" s="153" t="s">
        <v>160</v>
      </c>
      <c r="AU334" s="153" t="s">
        <v>89</v>
      </c>
      <c r="AV334" s="11" t="s">
        <v>82</v>
      </c>
      <c r="AW334" s="11" t="s">
        <v>31</v>
      </c>
      <c r="AX334" s="11" t="s">
        <v>76</v>
      </c>
      <c r="AY334" s="153" t="s">
        <v>156</v>
      </c>
    </row>
    <row r="335" spans="2:65" s="11" customFormat="1" ht="22.5">
      <c r="B335" s="151"/>
      <c r="D335" s="152" t="s">
        <v>160</v>
      </c>
      <c r="E335" s="153" t="s">
        <v>1</v>
      </c>
      <c r="F335" s="154" t="s">
        <v>4801</v>
      </c>
      <c r="H335" s="153" t="s">
        <v>1</v>
      </c>
      <c r="I335" s="155"/>
      <c r="L335" s="151"/>
      <c r="M335" s="156"/>
      <c r="T335" s="157"/>
      <c r="AT335" s="153" t="s">
        <v>160</v>
      </c>
      <c r="AU335" s="153" t="s">
        <v>89</v>
      </c>
      <c r="AV335" s="11" t="s">
        <v>82</v>
      </c>
      <c r="AW335" s="11" t="s">
        <v>31</v>
      </c>
      <c r="AX335" s="11" t="s">
        <v>76</v>
      </c>
      <c r="AY335" s="153" t="s">
        <v>156</v>
      </c>
    </row>
    <row r="336" spans="2:65" s="11" customFormat="1">
      <c r="B336" s="151"/>
      <c r="D336" s="152" t="s">
        <v>160</v>
      </c>
      <c r="E336" s="153" t="s">
        <v>1</v>
      </c>
      <c r="F336" s="154" t="s">
        <v>4802</v>
      </c>
      <c r="H336" s="153" t="s">
        <v>1</v>
      </c>
      <c r="I336" s="155"/>
      <c r="L336" s="151"/>
      <c r="M336" s="156"/>
      <c r="T336" s="157"/>
      <c r="AT336" s="153" t="s">
        <v>160</v>
      </c>
      <c r="AU336" s="153" t="s">
        <v>89</v>
      </c>
      <c r="AV336" s="11" t="s">
        <v>82</v>
      </c>
      <c r="AW336" s="11" t="s">
        <v>31</v>
      </c>
      <c r="AX336" s="11" t="s">
        <v>76</v>
      </c>
      <c r="AY336" s="153" t="s">
        <v>156</v>
      </c>
    </row>
    <row r="337" spans="2:65" s="11" customFormat="1">
      <c r="B337" s="151"/>
      <c r="D337" s="152" t="s">
        <v>160</v>
      </c>
      <c r="E337" s="153" t="s">
        <v>1</v>
      </c>
      <c r="F337" s="154" t="s">
        <v>4803</v>
      </c>
      <c r="H337" s="153" t="s">
        <v>1</v>
      </c>
      <c r="I337" s="155"/>
      <c r="L337" s="151"/>
      <c r="M337" s="156"/>
      <c r="T337" s="157"/>
      <c r="AT337" s="153" t="s">
        <v>160</v>
      </c>
      <c r="AU337" s="153" t="s">
        <v>89</v>
      </c>
      <c r="AV337" s="11" t="s">
        <v>82</v>
      </c>
      <c r="AW337" s="11" t="s">
        <v>31</v>
      </c>
      <c r="AX337" s="11" t="s">
        <v>76</v>
      </c>
      <c r="AY337" s="153" t="s">
        <v>156</v>
      </c>
    </row>
    <row r="338" spans="2:65" s="11" customFormat="1">
      <c r="B338" s="151"/>
      <c r="D338" s="152" t="s">
        <v>160</v>
      </c>
      <c r="E338" s="153" t="s">
        <v>1</v>
      </c>
      <c r="F338" s="154" t="s">
        <v>4804</v>
      </c>
      <c r="H338" s="153" t="s">
        <v>1</v>
      </c>
      <c r="I338" s="155"/>
      <c r="L338" s="151"/>
      <c r="M338" s="156"/>
      <c r="T338" s="157"/>
      <c r="AT338" s="153" t="s">
        <v>160</v>
      </c>
      <c r="AU338" s="153" t="s">
        <v>89</v>
      </c>
      <c r="AV338" s="11" t="s">
        <v>82</v>
      </c>
      <c r="AW338" s="11" t="s">
        <v>31</v>
      </c>
      <c r="AX338" s="11" t="s">
        <v>76</v>
      </c>
      <c r="AY338" s="153" t="s">
        <v>156</v>
      </c>
    </row>
    <row r="339" spans="2:65" s="12" customFormat="1">
      <c r="B339" s="158"/>
      <c r="D339" s="152" t="s">
        <v>160</v>
      </c>
      <c r="E339" s="159" t="s">
        <v>1</v>
      </c>
      <c r="F339" s="160" t="s">
        <v>4805</v>
      </c>
      <c r="H339" s="161">
        <v>15.6</v>
      </c>
      <c r="I339" s="162"/>
      <c r="L339" s="158"/>
      <c r="M339" s="163"/>
      <c r="T339" s="164"/>
      <c r="AT339" s="159" t="s">
        <v>160</v>
      </c>
      <c r="AU339" s="159" t="s">
        <v>89</v>
      </c>
      <c r="AV339" s="12" t="s">
        <v>89</v>
      </c>
      <c r="AW339" s="12" t="s">
        <v>31</v>
      </c>
      <c r="AX339" s="12" t="s">
        <v>76</v>
      </c>
      <c r="AY339" s="159" t="s">
        <v>156</v>
      </c>
    </row>
    <row r="340" spans="2:65" s="11" customFormat="1">
      <c r="B340" s="151"/>
      <c r="D340" s="152" t="s">
        <v>160</v>
      </c>
      <c r="E340" s="153" t="s">
        <v>1</v>
      </c>
      <c r="F340" s="154" t="s">
        <v>4765</v>
      </c>
      <c r="H340" s="153" t="s">
        <v>1</v>
      </c>
      <c r="I340" s="155"/>
      <c r="L340" s="151"/>
      <c r="M340" s="156"/>
      <c r="T340" s="157"/>
      <c r="AT340" s="153" t="s">
        <v>160</v>
      </c>
      <c r="AU340" s="153" t="s">
        <v>89</v>
      </c>
      <c r="AV340" s="11" t="s">
        <v>82</v>
      </c>
      <c r="AW340" s="11" t="s">
        <v>31</v>
      </c>
      <c r="AX340" s="11" t="s">
        <v>76</v>
      </c>
      <c r="AY340" s="153" t="s">
        <v>156</v>
      </c>
    </row>
    <row r="341" spans="2:65" s="12" customFormat="1">
      <c r="B341" s="158"/>
      <c r="D341" s="152" t="s">
        <v>160</v>
      </c>
      <c r="E341" s="159" t="s">
        <v>1</v>
      </c>
      <c r="F341" s="160" t="s">
        <v>4806</v>
      </c>
      <c r="H341" s="161">
        <v>6.1749999999999998</v>
      </c>
      <c r="I341" s="162"/>
      <c r="L341" s="158"/>
      <c r="M341" s="163"/>
      <c r="T341" s="164"/>
      <c r="AT341" s="159" t="s">
        <v>160</v>
      </c>
      <c r="AU341" s="159" t="s">
        <v>89</v>
      </c>
      <c r="AV341" s="12" t="s">
        <v>89</v>
      </c>
      <c r="AW341" s="12" t="s">
        <v>31</v>
      </c>
      <c r="AX341" s="12" t="s">
        <v>76</v>
      </c>
      <c r="AY341" s="159" t="s">
        <v>156</v>
      </c>
    </row>
    <row r="342" spans="2:65" s="12" customFormat="1">
      <c r="B342" s="158"/>
      <c r="D342" s="152" t="s">
        <v>160</v>
      </c>
      <c r="E342" s="159" t="s">
        <v>1</v>
      </c>
      <c r="F342" s="160" t="s">
        <v>4807</v>
      </c>
      <c r="H342" s="161">
        <v>0.22500000000000001</v>
      </c>
      <c r="I342" s="162"/>
      <c r="L342" s="158"/>
      <c r="M342" s="163"/>
      <c r="T342" s="164"/>
      <c r="AT342" s="159" t="s">
        <v>160</v>
      </c>
      <c r="AU342" s="159" t="s">
        <v>89</v>
      </c>
      <c r="AV342" s="12" t="s">
        <v>89</v>
      </c>
      <c r="AW342" s="12" t="s">
        <v>31</v>
      </c>
      <c r="AX342" s="12" t="s">
        <v>76</v>
      </c>
      <c r="AY342" s="159" t="s">
        <v>156</v>
      </c>
    </row>
    <row r="343" spans="2:65" s="15" customFormat="1">
      <c r="B343" s="193"/>
      <c r="D343" s="152" t="s">
        <v>160</v>
      </c>
      <c r="E343" s="194" t="s">
        <v>1</v>
      </c>
      <c r="F343" s="195" t="s">
        <v>4808</v>
      </c>
      <c r="H343" s="196">
        <v>22</v>
      </c>
      <c r="I343" s="197"/>
      <c r="L343" s="193"/>
      <c r="M343" s="198"/>
      <c r="T343" s="199"/>
      <c r="AT343" s="194" t="s">
        <v>160</v>
      </c>
      <c r="AU343" s="194" t="s">
        <v>89</v>
      </c>
      <c r="AV343" s="15" t="s">
        <v>163</v>
      </c>
      <c r="AW343" s="15" t="s">
        <v>31</v>
      </c>
      <c r="AX343" s="15" t="s">
        <v>76</v>
      </c>
      <c r="AY343" s="194" t="s">
        <v>156</v>
      </c>
    </row>
    <row r="344" spans="2:65" s="13" customFormat="1">
      <c r="B344" s="165"/>
      <c r="D344" s="152" t="s">
        <v>160</v>
      </c>
      <c r="E344" s="166" t="s">
        <v>4603</v>
      </c>
      <c r="F344" s="167" t="s">
        <v>161</v>
      </c>
      <c r="H344" s="168">
        <v>22</v>
      </c>
      <c r="I344" s="169"/>
      <c r="L344" s="165"/>
      <c r="M344" s="170"/>
      <c r="T344" s="171"/>
      <c r="AT344" s="166" t="s">
        <v>160</v>
      </c>
      <c r="AU344" s="166" t="s">
        <v>89</v>
      </c>
      <c r="AV344" s="13" t="s">
        <v>155</v>
      </c>
      <c r="AW344" s="13" t="s">
        <v>31</v>
      </c>
      <c r="AX344" s="13" t="s">
        <v>82</v>
      </c>
      <c r="AY344" s="166" t="s">
        <v>156</v>
      </c>
    </row>
    <row r="345" spans="2:65" s="1" customFormat="1" ht="24.2" customHeight="1">
      <c r="B345" s="136"/>
      <c r="C345" s="137" t="s">
        <v>414</v>
      </c>
      <c r="D345" s="137" t="s">
        <v>157</v>
      </c>
      <c r="E345" s="138" t="s">
        <v>4809</v>
      </c>
      <c r="F345" s="139" t="s">
        <v>4810</v>
      </c>
      <c r="G345" s="140" t="s">
        <v>178</v>
      </c>
      <c r="H345" s="141">
        <v>98</v>
      </c>
      <c r="I345" s="142"/>
      <c r="J345" s="143">
        <v>0</v>
      </c>
      <c r="K345" s="144"/>
      <c r="L345" s="32"/>
      <c r="M345" s="145" t="s">
        <v>1</v>
      </c>
      <c r="N345" s="146" t="s">
        <v>42</v>
      </c>
      <c r="P345" s="147">
        <f>O345*H345</f>
        <v>0</v>
      </c>
      <c r="Q345" s="147">
        <v>1.881E-2</v>
      </c>
      <c r="R345" s="147">
        <f>Q345*H345</f>
        <v>1.84338</v>
      </c>
      <c r="S345" s="147">
        <v>0</v>
      </c>
      <c r="T345" s="148">
        <f>S345*H345</f>
        <v>0</v>
      </c>
      <c r="AR345" s="149" t="s">
        <v>155</v>
      </c>
      <c r="AT345" s="149" t="s">
        <v>157</v>
      </c>
      <c r="AU345" s="149" t="s">
        <v>89</v>
      </c>
      <c r="AY345" s="17" t="s">
        <v>156</v>
      </c>
      <c r="BE345" s="150">
        <f>IF(N345="základná",J345,0)</f>
        <v>0</v>
      </c>
      <c r="BF345" s="150">
        <f>IF(N345="znížená",J345,0)</f>
        <v>0</v>
      </c>
      <c r="BG345" s="150">
        <f>IF(N345="zákl. prenesená",J345,0)</f>
        <v>0</v>
      </c>
      <c r="BH345" s="150">
        <f>IF(N345="zníž. prenesená",J345,0)</f>
        <v>0</v>
      </c>
      <c r="BI345" s="150">
        <f>IF(N345="nulová",J345,0)</f>
        <v>0</v>
      </c>
      <c r="BJ345" s="17" t="s">
        <v>89</v>
      </c>
      <c r="BK345" s="150">
        <f>ROUND(I345*H345,2)</f>
        <v>0</v>
      </c>
      <c r="BL345" s="17" t="s">
        <v>155</v>
      </c>
      <c r="BM345" s="149" t="s">
        <v>4811</v>
      </c>
    </row>
    <row r="346" spans="2:65" s="11" customFormat="1">
      <c r="B346" s="151"/>
      <c r="D346" s="152" t="s">
        <v>160</v>
      </c>
      <c r="E346" s="153" t="s">
        <v>1</v>
      </c>
      <c r="F346" s="154" t="s">
        <v>4812</v>
      </c>
      <c r="H346" s="153" t="s">
        <v>1</v>
      </c>
      <c r="I346" s="155"/>
      <c r="L346" s="151"/>
      <c r="M346" s="156"/>
      <c r="T346" s="157"/>
      <c r="AT346" s="153" t="s">
        <v>160</v>
      </c>
      <c r="AU346" s="153" t="s">
        <v>89</v>
      </c>
      <c r="AV346" s="11" t="s">
        <v>82</v>
      </c>
      <c r="AW346" s="11" t="s">
        <v>31</v>
      </c>
      <c r="AX346" s="11" t="s">
        <v>76</v>
      </c>
      <c r="AY346" s="153" t="s">
        <v>156</v>
      </c>
    </row>
    <row r="347" spans="2:65" s="11" customFormat="1">
      <c r="B347" s="151"/>
      <c r="D347" s="152" t="s">
        <v>160</v>
      </c>
      <c r="E347" s="153" t="s">
        <v>1</v>
      </c>
      <c r="F347" s="154" t="s">
        <v>4813</v>
      </c>
      <c r="H347" s="153" t="s">
        <v>1</v>
      </c>
      <c r="I347" s="155"/>
      <c r="L347" s="151"/>
      <c r="M347" s="156"/>
      <c r="T347" s="157"/>
      <c r="AT347" s="153" t="s">
        <v>160</v>
      </c>
      <c r="AU347" s="153" t="s">
        <v>89</v>
      </c>
      <c r="AV347" s="11" t="s">
        <v>82</v>
      </c>
      <c r="AW347" s="11" t="s">
        <v>31</v>
      </c>
      <c r="AX347" s="11" t="s">
        <v>76</v>
      </c>
      <c r="AY347" s="153" t="s">
        <v>156</v>
      </c>
    </row>
    <row r="348" spans="2:65" s="12" customFormat="1">
      <c r="B348" s="158"/>
      <c r="D348" s="152" t="s">
        <v>160</v>
      </c>
      <c r="E348" s="159" t="s">
        <v>1</v>
      </c>
      <c r="F348" s="160" t="s">
        <v>4814</v>
      </c>
      <c r="H348" s="161">
        <v>3</v>
      </c>
      <c r="I348" s="162"/>
      <c r="L348" s="158"/>
      <c r="M348" s="163"/>
      <c r="T348" s="164"/>
      <c r="AT348" s="159" t="s">
        <v>160</v>
      </c>
      <c r="AU348" s="159" t="s">
        <v>89</v>
      </c>
      <c r="AV348" s="12" t="s">
        <v>89</v>
      </c>
      <c r="AW348" s="12" t="s">
        <v>31</v>
      </c>
      <c r="AX348" s="12" t="s">
        <v>76</v>
      </c>
      <c r="AY348" s="159" t="s">
        <v>156</v>
      </c>
    </row>
    <row r="349" spans="2:65" s="15" customFormat="1">
      <c r="B349" s="193"/>
      <c r="D349" s="152" t="s">
        <v>160</v>
      </c>
      <c r="E349" s="194" t="s">
        <v>1</v>
      </c>
      <c r="F349" s="195" t="s">
        <v>278</v>
      </c>
      <c r="H349" s="196">
        <v>3</v>
      </c>
      <c r="I349" s="197"/>
      <c r="L349" s="193"/>
      <c r="M349" s="198"/>
      <c r="T349" s="199"/>
      <c r="AT349" s="194" t="s">
        <v>160</v>
      </c>
      <c r="AU349" s="194" t="s">
        <v>89</v>
      </c>
      <c r="AV349" s="15" t="s">
        <v>163</v>
      </c>
      <c r="AW349" s="15" t="s">
        <v>31</v>
      </c>
      <c r="AX349" s="15" t="s">
        <v>76</v>
      </c>
      <c r="AY349" s="194" t="s">
        <v>156</v>
      </c>
    </row>
    <row r="350" spans="2:65" s="12" customFormat="1">
      <c r="B350" s="158"/>
      <c r="D350" s="152" t="s">
        <v>160</v>
      </c>
      <c r="E350" s="159" t="s">
        <v>1</v>
      </c>
      <c r="F350" s="160" t="s">
        <v>4815</v>
      </c>
      <c r="H350" s="161">
        <v>84</v>
      </c>
      <c r="I350" s="162"/>
      <c r="L350" s="158"/>
      <c r="M350" s="163"/>
      <c r="T350" s="164"/>
      <c r="AT350" s="159" t="s">
        <v>160</v>
      </c>
      <c r="AU350" s="159" t="s">
        <v>89</v>
      </c>
      <c r="AV350" s="12" t="s">
        <v>89</v>
      </c>
      <c r="AW350" s="12" t="s">
        <v>31</v>
      </c>
      <c r="AX350" s="12" t="s">
        <v>76</v>
      </c>
      <c r="AY350" s="159" t="s">
        <v>156</v>
      </c>
    </row>
    <row r="351" spans="2:65" s="15" customFormat="1">
      <c r="B351" s="193"/>
      <c r="D351" s="152" t="s">
        <v>160</v>
      </c>
      <c r="E351" s="194" t="s">
        <v>1</v>
      </c>
      <c r="F351" s="195" t="s">
        <v>278</v>
      </c>
      <c r="H351" s="196">
        <v>84</v>
      </c>
      <c r="I351" s="197"/>
      <c r="L351" s="193"/>
      <c r="M351" s="198"/>
      <c r="T351" s="199"/>
      <c r="AT351" s="194" t="s">
        <v>160</v>
      </c>
      <c r="AU351" s="194" t="s">
        <v>89</v>
      </c>
      <c r="AV351" s="15" t="s">
        <v>163</v>
      </c>
      <c r="AW351" s="15" t="s">
        <v>31</v>
      </c>
      <c r="AX351" s="15" t="s">
        <v>76</v>
      </c>
      <c r="AY351" s="194" t="s">
        <v>156</v>
      </c>
    </row>
    <row r="352" spans="2:65" s="12" customFormat="1">
      <c r="B352" s="158"/>
      <c r="D352" s="152" t="s">
        <v>160</v>
      </c>
      <c r="E352" s="159" t="s">
        <v>1</v>
      </c>
      <c r="F352" s="160" t="s">
        <v>4816</v>
      </c>
      <c r="H352" s="161">
        <v>11</v>
      </c>
      <c r="I352" s="162"/>
      <c r="L352" s="158"/>
      <c r="M352" s="163"/>
      <c r="T352" s="164"/>
      <c r="AT352" s="159" t="s">
        <v>160</v>
      </c>
      <c r="AU352" s="159" t="s">
        <v>89</v>
      </c>
      <c r="AV352" s="12" t="s">
        <v>89</v>
      </c>
      <c r="AW352" s="12" t="s">
        <v>31</v>
      </c>
      <c r="AX352" s="12" t="s">
        <v>76</v>
      </c>
      <c r="AY352" s="159" t="s">
        <v>156</v>
      </c>
    </row>
    <row r="353" spans="2:65" s="15" customFormat="1">
      <c r="B353" s="193"/>
      <c r="D353" s="152" t="s">
        <v>160</v>
      </c>
      <c r="E353" s="194" t="s">
        <v>1</v>
      </c>
      <c r="F353" s="195" t="s">
        <v>278</v>
      </c>
      <c r="H353" s="196">
        <v>11</v>
      </c>
      <c r="I353" s="197"/>
      <c r="L353" s="193"/>
      <c r="M353" s="198"/>
      <c r="T353" s="199"/>
      <c r="AT353" s="194" t="s">
        <v>160</v>
      </c>
      <c r="AU353" s="194" t="s">
        <v>89</v>
      </c>
      <c r="AV353" s="15" t="s">
        <v>163</v>
      </c>
      <c r="AW353" s="15" t="s">
        <v>31</v>
      </c>
      <c r="AX353" s="15" t="s">
        <v>76</v>
      </c>
      <c r="AY353" s="194" t="s">
        <v>156</v>
      </c>
    </row>
    <row r="354" spans="2:65" s="13" customFormat="1">
      <c r="B354" s="165"/>
      <c r="D354" s="152" t="s">
        <v>160</v>
      </c>
      <c r="E354" s="166" t="s">
        <v>4610</v>
      </c>
      <c r="F354" s="167" t="s">
        <v>161</v>
      </c>
      <c r="H354" s="168">
        <v>98</v>
      </c>
      <c r="I354" s="169"/>
      <c r="L354" s="165"/>
      <c r="M354" s="170"/>
      <c r="T354" s="171"/>
      <c r="AT354" s="166" t="s">
        <v>160</v>
      </c>
      <c r="AU354" s="166" t="s">
        <v>89</v>
      </c>
      <c r="AV354" s="13" t="s">
        <v>155</v>
      </c>
      <c r="AW354" s="13" t="s">
        <v>31</v>
      </c>
      <c r="AX354" s="13" t="s">
        <v>82</v>
      </c>
      <c r="AY354" s="166" t="s">
        <v>156</v>
      </c>
    </row>
    <row r="355" spans="2:65" s="10" customFormat="1" ht="22.9" customHeight="1">
      <c r="B355" s="126"/>
      <c r="D355" s="127" t="s">
        <v>75</v>
      </c>
      <c r="E355" s="191" t="s">
        <v>174</v>
      </c>
      <c r="F355" s="191" t="s">
        <v>305</v>
      </c>
      <c r="I355" s="129"/>
      <c r="J355" s="192">
        <v>0</v>
      </c>
      <c r="L355" s="126"/>
      <c r="M355" s="131"/>
      <c r="P355" s="132">
        <f>SUM(P356:P493)</f>
        <v>0</v>
      </c>
      <c r="R355" s="132">
        <f>SUM(R356:R493)</f>
        <v>9.8195518000000011</v>
      </c>
      <c r="T355" s="133">
        <f>SUM(T356:T493)</f>
        <v>4.2362400000000004</v>
      </c>
      <c r="AR355" s="127" t="s">
        <v>82</v>
      </c>
      <c r="AT355" s="134" t="s">
        <v>75</v>
      </c>
      <c r="AU355" s="134" t="s">
        <v>82</v>
      </c>
      <c r="AY355" s="127" t="s">
        <v>156</v>
      </c>
      <c r="BK355" s="135">
        <f>SUM(BK356:BK493)</f>
        <v>0</v>
      </c>
    </row>
    <row r="356" spans="2:65" s="1" customFormat="1" ht="37.9" customHeight="1">
      <c r="B356" s="136"/>
      <c r="C356" s="137" t="s">
        <v>432</v>
      </c>
      <c r="D356" s="137" t="s">
        <v>157</v>
      </c>
      <c r="E356" s="138" t="s">
        <v>4817</v>
      </c>
      <c r="F356" s="139" t="s">
        <v>4818</v>
      </c>
      <c r="G356" s="140" t="s">
        <v>396</v>
      </c>
      <c r="H356" s="141">
        <v>69</v>
      </c>
      <c r="I356" s="142"/>
      <c r="J356" s="143">
        <v>0</v>
      </c>
      <c r="K356" s="144"/>
      <c r="L356" s="32"/>
      <c r="M356" s="145" t="s">
        <v>1</v>
      </c>
      <c r="N356" s="146" t="s">
        <v>42</v>
      </c>
      <c r="P356" s="147">
        <f>O356*H356</f>
        <v>0</v>
      </c>
      <c r="Q356" s="147">
        <v>9.8529599999999995E-2</v>
      </c>
      <c r="R356" s="147">
        <f>Q356*H356</f>
        <v>6.7985423999999997</v>
      </c>
      <c r="S356" s="147">
        <v>0</v>
      </c>
      <c r="T356" s="148">
        <f>S356*H356</f>
        <v>0</v>
      </c>
      <c r="AR356" s="149" t="s">
        <v>155</v>
      </c>
      <c r="AT356" s="149" t="s">
        <v>157</v>
      </c>
      <c r="AU356" s="149" t="s">
        <v>89</v>
      </c>
      <c r="AY356" s="17" t="s">
        <v>156</v>
      </c>
      <c r="BE356" s="150">
        <f>IF(N356="základná",J356,0)</f>
        <v>0</v>
      </c>
      <c r="BF356" s="150">
        <f>IF(N356="znížená",J356,0)</f>
        <v>0</v>
      </c>
      <c r="BG356" s="150">
        <f>IF(N356="zákl. prenesená",J356,0)</f>
        <v>0</v>
      </c>
      <c r="BH356" s="150">
        <f>IF(N356="zníž. prenesená",J356,0)</f>
        <v>0</v>
      </c>
      <c r="BI356" s="150">
        <f>IF(N356="nulová",J356,0)</f>
        <v>0</v>
      </c>
      <c r="BJ356" s="17" t="s">
        <v>89</v>
      </c>
      <c r="BK356" s="150">
        <f>ROUND(I356*H356,2)</f>
        <v>0</v>
      </c>
      <c r="BL356" s="17" t="s">
        <v>155</v>
      </c>
      <c r="BM356" s="149" t="s">
        <v>4819</v>
      </c>
    </row>
    <row r="357" spans="2:65" s="12" customFormat="1">
      <c r="B357" s="158"/>
      <c r="D357" s="152" t="s">
        <v>160</v>
      </c>
      <c r="E357" s="159" t="s">
        <v>1</v>
      </c>
      <c r="F357" s="160" t="s">
        <v>4820</v>
      </c>
      <c r="H357" s="161">
        <v>68</v>
      </c>
      <c r="I357" s="162"/>
      <c r="L357" s="158"/>
      <c r="M357" s="163"/>
      <c r="T357" s="164"/>
      <c r="AT357" s="159" t="s">
        <v>160</v>
      </c>
      <c r="AU357" s="159" t="s">
        <v>89</v>
      </c>
      <c r="AV357" s="12" t="s">
        <v>89</v>
      </c>
      <c r="AW357" s="12" t="s">
        <v>31</v>
      </c>
      <c r="AX357" s="12" t="s">
        <v>76</v>
      </c>
      <c r="AY357" s="159" t="s">
        <v>156</v>
      </c>
    </row>
    <row r="358" spans="2:65" s="12" customFormat="1">
      <c r="B358" s="158"/>
      <c r="D358" s="152" t="s">
        <v>160</v>
      </c>
      <c r="E358" s="159" t="s">
        <v>1</v>
      </c>
      <c r="F358" s="160" t="s">
        <v>4821</v>
      </c>
      <c r="H358" s="161">
        <v>1</v>
      </c>
      <c r="I358" s="162"/>
      <c r="L358" s="158"/>
      <c r="M358" s="163"/>
      <c r="T358" s="164"/>
      <c r="AT358" s="159" t="s">
        <v>160</v>
      </c>
      <c r="AU358" s="159" t="s">
        <v>89</v>
      </c>
      <c r="AV358" s="12" t="s">
        <v>89</v>
      </c>
      <c r="AW358" s="12" t="s">
        <v>31</v>
      </c>
      <c r="AX358" s="12" t="s">
        <v>76</v>
      </c>
      <c r="AY358" s="159" t="s">
        <v>156</v>
      </c>
    </row>
    <row r="359" spans="2:65" s="13" customFormat="1">
      <c r="B359" s="165"/>
      <c r="D359" s="152" t="s">
        <v>160</v>
      </c>
      <c r="E359" s="166" t="s">
        <v>1</v>
      </c>
      <c r="F359" s="167" t="s">
        <v>161</v>
      </c>
      <c r="H359" s="168">
        <v>69</v>
      </c>
      <c r="I359" s="169"/>
      <c r="L359" s="165"/>
      <c r="M359" s="170"/>
      <c r="T359" s="171"/>
      <c r="AT359" s="166" t="s">
        <v>160</v>
      </c>
      <c r="AU359" s="166" t="s">
        <v>89</v>
      </c>
      <c r="AV359" s="13" t="s">
        <v>155</v>
      </c>
      <c r="AW359" s="13" t="s">
        <v>31</v>
      </c>
      <c r="AX359" s="13" t="s">
        <v>82</v>
      </c>
      <c r="AY359" s="166" t="s">
        <v>156</v>
      </c>
    </row>
    <row r="360" spans="2:65" s="1" customFormat="1" ht="24.2" customHeight="1">
      <c r="B360" s="136"/>
      <c r="C360" s="180" t="s">
        <v>167</v>
      </c>
      <c r="D360" s="180" t="s">
        <v>263</v>
      </c>
      <c r="E360" s="181" t="s">
        <v>4822</v>
      </c>
      <c r="F360" s="182" t="s">
        <v>4823</v>
      </c>
      <c r="G360" s="183" t="s">
        <v>333</v>
      </c>
      <c r="H360" s="184">
        <v>70</v>
      </c>
      <c r="I360" s="185"/>
      <c r="J360" s="186">
        <v>0</v>
      </c>
      <c r="K360" s="187"/>
      <c r="L360" s="188"/>
      <c r="M360" s="189" t="s">
        <v>1</v>
      </c>
      <c r="N360" s="190" t="s">
        <v>42</v>
      </c>
      <c r="P360" s="147">
        <f>O360*H360</f>
        <v>0</v>
      </c>
      <c r="Q360" s="147">
        <v>2.1999999999999999E-2</v>
      </c>
      <c r="R360" s="147">
        <f>Q360*H360</f>
        <v>1.5399999999999998</v>
      </c>
      <c r="S360" s="147">
        <v>0</v>
      </c>
      <c r="T360" s="148">
        <f>S360*H360</f>
        <v>0</v>
      </c>
      <c r="AR360" s="149" t="s">
        <v>173</v>
      </c>
      <c r="AT360" s="149" t="s">
        <v>263</v>
      </c>
      <c r="AU360" s="149" t="s">
        <v>89</v>
      </c>
      <c r="AY360" s="17" t="s">
        <v>156</v>
      </c>
      <c r="BE360" s="150">
        <f>IF(N360="základná",J360,0)</f>
        <v>0</v>
      </c>
      <c r="BF360" s="150">
        <f>IF(N360="znížená",J360,0)</f>
        <v>0</v>
      </c>
      <c r="BG360" s="150">
        <f>IF(N360="zákl. prenesená",J360,0)</f>
        <v>0</v>
      </c>
      <c r="BH360" s="150">
        <f>IF(N360="zníž. prenesená",J360,0)</f>
        <v>0</v>
      </c>
      <c r="BI360" s="150">
        <f>IF(N360="nulová",J360,0)</f>
        <v>0</v>
      </c>
      <c r="BJ360" s="17" t="s">
        <v>89</v>
      </c>
      <c r="BK360" s="150">
        <f>ROUND(I360*H360,2)</f>
        <v>0</v>
      </c>
      <c r="BL360" s="17" t="s">
        <v>155</v>
      </c>
      <c r="BM360" s="149" t="s">
        <v>4824</v>
      </c>
    </row>
    <row r="361" spans="2:65" s="12" customFormat="1">
      <c r="B361" s="158"/>
      <c r="D361" s="152" t="s">
        <v>160</v>
      </c>
      <c r="E361" s="159" t="s">
        <v>1</v>
      </c>
      <c r="F361" s="160" t="s">
        <v>1257</v>
      </c>
      <c r="H361" s="161">
        <v>70</v>
      </c>
      <c r="I361" s="162"/>
      <c r="L361" s="158"/>
      <c r="M361" s="163"/>
      <c r="T361" s="164"/>
      <c r="AT361" s="159" t="s">
        <v>160</v>
      </c>
      <c r="AU361" s="159" t="s">
        <v>89</v>
      </c>
      <c r="AV361" s="12" t="s">
        <v>89</v>
      </c>
      <c r="AW361" s="12" t="s">
        <v>31</v>
      </c>
      <c r="AX361" s="12" t="s">
        <v>82</v>
      </c>
      <c r="AY361" s="159" t="s">
        <v>156</v>
      </c>
    </row>
    <row r="362" spans="2:65" s="1" customFormat="1" ht="16.5" customHeight="1">
      <c r="B362" s="136"/>
      <c r="C362" s="137" t="s">
        <v>447</v>
      </c>
      <c r="D362" s="137" t="s">
        <v>157</v>
      </c>
      <c r="E362" s="138" t="s">
        <v>4825</v>
      </c>
      <c r="F362" s="139" t="s">
        <v>4826</v>
      </c>
      <c r="G362" s="140" t="s">
        <v>396</v>
      </c>
      <c r="H362" s="141">
        <v>236</v>
      </c>
      <c r="I362" s="142"/>
      <c r="J362" s="143">
        <v>0</v>
      </c>
      <c r="K362" s="144"/>
      <c r="L362" s="32"/>
      <c r="M362" s="145" t="s">
        <v>1</v>
      </c>
      <c r="N362" s="146" t="s">
        <v>42</v>
      </c>
      <c r="P362" s="147">
        <f>O362*H362</f>
        <v>0</v>
      </c>
      <c r="Q362" s="147">
        <v>5.0000000000000001E-4</v>
      </c>
      <c r="R362" s="147">
        <f>Q362*H362</f>
        <v>0.11800000000000001</v>
      </c>
      <c r="S362" s="147">
        <v>0</v>
      </c>
      <c r="T362" s="148">
        <f>S362*H362</f>
        <v>0</v>
      </c>
      <c r="AR362" s="149" t="s">
        <v>155</v>
      </c>
      <c r="AT362" s="149" t="s">
        <v>157</v>
      </c>
      <c r="AU362" s="149" t="s">
        <v>89</v>
      </c>
      <c r="AY362" s="17" t="s">
        <v>156</v>
      </c>
      <c r="BE362" s="150">
        <f>IF(N362="základná",J362,0)</f>
        <v>0</v>
      </c>
      <c r="BF362" s="150">
        <f>IF(N362="znížená",J362,0)</f>
        <v>0</v>
      </c>
      <c r="BG362" s="150">
        <f>IF(N362="zákl. prenesená",J362,0)</f>
        <v>0</v>
      </c>
      <c r="BH362" s="150">
        <f>IF(N362="zníž. prenesená",J362,0)</f>
        <v>0</v>
      </c>
      <c r="BI362" s="150">
        <f>IF(N362="nulová",J362,0)</f>
        <v>0</v>
      </c>
      <c r="BJ362" s="17" t="s">
        <v>89</v>
      </c>
      <c r="BK362" s="150">
        <f>ROUND(I362*H362,2)</f>
        <v>0</v>
      </c>
      <c r="BL362" s="17" t="s">
        <v>155</v>
      </c>
      <c r="BM362" s="149" t="s">
        <v>4827</v>
      </c>
    </row>
    <row r="363" spans="2:65" s="11" customFormat="1">
      <c r="B363" s="151"/>
      <c r="D363" s="152" t="s">
        <v>160</v>
      </c>
      <c r="E363" s="153" t="s">
        <v>1</v>
      </c>
      <c r="F363" s="154" t="s">
        <v>4828</v>
      </c>
      <c r="H363" s="153" t="s">
        <v>1</v>
      </c>
      <c r="I363" s="155"/>
      <c r="L363" s="151"/>
      <c r="M363" s="156"/>
      <c r="T363" s="157"/>
      <c r="AT363" s="153" t="s">
        <v>160</v>
      </c>
      <c r="AU363" s="153" t="s">
        <v>89</v>
      </c>
      <c r="AV363" s="11" t="s">
        <v>82</v>
      </c>
      <c r="AW363" s="11" t="s">
        <v>31</v>
      </c>
      <c r="AX363" s="11" t="s">
        <v>76</v>
      </c>
      <c r="AY363" s="153" t="s">
        <v>156</v>
      </c>
    </row>
    <row r="364" spans="2:65" s="11" customFormat="1" ht="33.75">
      <c r="B364" s="151"/>
      <c r="D364" s="152" t="s">
        <v>160</v>
      </c>
      <c r="E364" s="153" t="s">
        <v>1</v>
      </c>
      <c r="F364" s="154" t="s">
        <v>4829</v>
      </c>
      <c r="H364" s="153" t="s">
        <v>1</v>
      </c>
      <c r="I364" s="155"/>
      <c r="L364" s="151"/>
      <c r="M364" s="156"/>
      <c r="T364" s="157"/>
      <c r="AT364" s="153" t="s">
        <v>160</v>
      </c>
      <c r="AU364" s="153" t="s">
        <v>89</v>
      </c>
      <c r="AV364" s="11" t="s">
        <v>82</v>
      </c>
      <c r="AW364" s="11" t="s">
        <v>31</v>
      </c>
      <c r="AX364" s="11" t="s">
        <v>76</v>
      </c>
      <c r="AY364" s="153" t="s">
        <v>156</v>
      </c>
    </row>
    <row r="365" spans="2:65" s="11" customFormat="1">
      <c r="B365" s="151"/>
      <c r="D365" s="152" t="s">
        <v>160</v>
      </c>
      <c r="E365" s="153" t="s">
        <v>1</v>
      </c>
      <c r="F365" s="154" t="s">
        <v>4830</v>
      </c>
      <c r="H365" s="153" t="s">
        <v>1</v>
      </c>
      <c r="I365" s="155"/>
      <c r="L365" s="151"/>
      <c r="M365" s="156"/>
      <c r="T365" s="157"/>
      <c r="AT365" s="153" t="s">
        <v>160</v>
      </c>
      <c r="AU365" s="153" t="s">
        <v>89</v>
      </c>
      <c r="AV365" s="11" t="s">
        <v>82</v>
      </c>
      <c r="AW365" s="11" t="s">
        <v>31</v>
      </c>
      <c r="AX365" s="11" t="s">
        <v>76</v>
      </c>
      <c r="AY365" s="153" t="s">
        <v>156</v>
      </c>
    </row>
    <row r="366" spans="2:65" s="12" customFormat="1">
      <c r="B366" s="158"/>
      <c r="D366" s="152" t="s">
        <v>160</v>
      </c>
      <c r="E366" s="159" t="s">
        <v>1</v>
      </c>
      <c r="F366" s="160" t="s">
        <v>4831</v>
      </c>
      <c r="H366" s="161">
        <v>235.5</v>
      </c>
      <c r="I366" s="162"/>
      <c r="L366" s="158"/>
      <c r="M366" s="163"/>
      <c r="T366" s="164"/>
      <c r="AT366" s="159" t="s">
        <v>160</v>
      </c>
      <c r="AU366" s="159" t="s">
        <v>89</v>
      </c>
      <c r="AV366" s="12" t="s">
        <v>89</v>
      </c>
      <c r="AW366" s="12" t="s">
        <v>31</v>
      </c>
      <c r="AX366" s="12" t="s">
        <v>76</v>
      </c>
      <c r="AY366" s="159" t="s">
        <v>156</v>
      </c>
    </row>
    <row r="367" spans="2:65" s="12" customFormat="1">
      <c r="B367" s="158"/>
      <c r="D367" s="152" t="s">
        <v>160</v>
      </c>
      <c r="E367" s="159" t="s">
        <v>1</v>
      </c>
      <c r="F367" s="160" t="s">
        <v>1844</v>
      </c>
      <c r="H367" s="161">
        <v>0.5</v>
      </c>
      <c r="I367" s="162"/>
      <c r="L367" s="158"/>
      <c r="M367" s="163"/>
      <c r="T367" s="164"/>
      <c r="AT367" s="159" t="s">
        <v>160</v>
      </c>
      <c r="AU367" s="159" t="s">
        <v>89</v>
      </c>
      <c r="AV367" s="12" t="s">
        <v>89</v>
      </c>
      <c r="AW367" s="12" t="s">
        <v>31</v>
      </c>
      <c r="AX367" s="12" t="s">
        <v>76</v>
      </c>
      <c r="AY367" s="159" t="s">
        <v>156</v>
      </c>
    </row>
    <row r="368" spans="2:65" s="13" customFormat="1">
      <c r="B368" s="165"/>
      <c r="D368" s="152" t="s">
        <v>160</v>
      </c>
      <c r="E368" s="166" t="s">
        <v>1</v>
      </c>
      <c r="F368" s="167" t="s">
        <v>161</v>
      </c>
      <c r="H368" s="168">
        <v>236</v>
      </c>
      <c r="I368" s="169"/>
      <c r="L368" s="165"/>
      <c r="M368" s="170"/>
      <c r="T368" s="171"/>
      <c r="AT368" s="166" t="s">
        <v>160</v>
      </c>
      <c r="AU368" s="166" t="s">
        <v>89</v>
      </c>
      <c r="AV368" s="13" t="s">
        <v>155</v>
      </c>
      <c r="AW368" s="13" t="s">
        <v>31</v>
      </c>
      <c r="AX368" s="13" t="s">
        <v>82</v>
      </c>
      <c r="AY368" s="166" t="s">
        <v>156</v>
      </c>
    </row>
    <row r="369" spans="2:65" s="1" customFormat="1" ht="16.5" customHeight="1">
      <c r="B369" s="136"/>
      <c r="C369" s="137" t="s">
        <v>495</v>
      </c>
      <c r="D369" s="137" t="s">
        <v>157</v>
      </c>
      <c r="E369" s="138" t="s">
        <v>4832</v>
      </c>
      <c r="F369" s="139" t="s">
        <v>4833</v>
      </c>
      <c r="G369" s="140" t="s">
        <v>396</v>
      </c>
      <c r="H369" s="141">
        <v>102</v>
      </c>
      <c r="I369" s="142"/>
      <c r="J369" s="143">
        <v>0</v>
      </c>
      <c r="K369" s="144"/>
      <c r="L369" s="32"/>
      <c r="M369" s="145" t="s">
        <v>1</v>
      </c>
      <c r="N369" s="146" t="s">
        <v>42</v>
      </c>
      <c r="P369" s="147">
        <f>O369*H369</f>
        <v>0</v>
      </c>
      <c r="Q369" s="147">
        <v>3.0000000000000001E-5</v>
      </c>
      <c r="R369" s="147">
        <f>Q369*H369</f>
        <v>3.0600000000000002E-3</v>
      </c>
      <c r="S369" s="147">
        <v>0</v>
      </c>
      <c r="T369" s="148">
        <f>S369*H369</f>
        <v>0</v>
      </c>
      <c r="AR369" s="149" t="s">
        <v>155</v>
      </c>
      <c r="AT369" s="149" t="s">
        <v>157</v>
      </c>
      <c r="AU369" s="149" t="s">
        <v>89</v>
      </c>
      <c r="AY369" s="17" t="s">
        <v>156</v>
      </c>
      <c r="BE369" s="150">
        <f>IF(N369="základná",J369,0)</f>
        <v>0</v>
      </c>
      <c r="BF369" s="150">
        <f>IF(N369="znížená",J369,0)</f>
        <v>0</v>
      </c>
      <c r="BG369" s="150">
        <f>IF(N369="zákl. prenesená",J369,0)</f>
        <v>0</v>
      </c>
      <c r="BH369" s="150">
        <f>IF(N369="zníž. prenesená",J369,0)</f>
        <v>0</v>
      </c>
      <c r="BI369" s="150">
        <f>IF(N369="nulová",J369,0)</f>
        <v>0</v>
      </c>
      <c r="BJ369" s="17" t="s">
        <v>89</v>
      </c>
      <c r="BK369" s="150">
        <f>ROUND(I369*H369,2)</f>
        <v>0</v>
      </c>
      <c r="BL369" s="17" t="s">
        <v>155</v>
      </c>
      <c r="BM369" s="149" t="s">
        <v>4834</v>
      </c>
    </row>
    <row r="370" spans="2:65" s="11" customFormat="1">
      <c r="B370" s="151"/>
      <c r="D370" s="152" t="s">
        <v>160</v>
      </c>
      <c r="E370" s="153" t="s">
        <v>1</v>
      </c>
      <c r="F370" s="154" t="s">
        <v>4835</v>
      </c>
      <c r="H370" s="153" t="s">
        <v>1</v>
      </c>
      <c r="I370" s="155"/>
      <c r="L370" s="151"/>
      <c r="M370" s="156"/>
      <c r="T370" s="157"/>
      <c r="AT370" s="153" t="s">
        <v>160</v>
      </c>
      <c r="AU370" s="153" t="s">
        <v>89</v>
      </c>
      <c r="AV370" s="11" t="s">
        <v>82</v>
      </c>
      <c r="AW370" s="11" t="s">
        <v>31</v>
      </c>
      <c r="AX370" s="11" t="s">
        <v>76</v>
      </c>
      <c r="AY370" s="153" t="s">
        <v>156</v>
      </c>
    </row>
    <row r="371" spans="2:65" s="12" customFormat="1">
      <c r="B371" s="158"/>
      <c r="D371" s="152" t="s">
        <v>160</v>
      </c>
      <c r="E371" s="159" t="s">
        <v>1</v>
      </c>
      <c r="F371" s="160" t="s">
        <v>4836</v>
      </c>
      <c r="H371" s="161">
        <v>45.2</v>
      </c>
      <c r="I371" s="162"/>
      <c r="L371" s="158"/>
      <c r="M371" s="163"/>
      <c r="T371" s="164"/>
      <c r="AT371" s="159" t="s">
        <v>160</v>
      </c>
      <c r="AU371" s="159" t="s">
        <v>89</v>
      </c>
      <c r="AV371" s="12" t="s">
        <v>89</v>
      </c>
      <c r="AW371" s="12" t="s">
        <v>31</v>
      </c>
      <c r="AX371" s="12" t="s">
        <v>76</v>
      </c>
      <c r="AY371" s="159" t="s">
        <v>156</v>
      </c>
    </row>
    <row r="372" spans="2:65" s="12" customFormat="1">
      <c r="B372" s="158"/>
      <c r="D372" s="152" t="s">
        <v>160</v>
      </c>
      <c r="E372" s="159" t="s">
        <v>1</v>
      </c>
      <c r="F372" s="160" t="s">
        <v>4837</v>
      </c>
      <c r="H372" s="161">
        <v>56</v>
      </c>
      <c r="I372" s="162"/>
      <c r="L372" s="158"/>
      <c r="M372" s="163"/>
      <c r="T372" s="164"/>
      <c r="AT372" s="159" t="s">
        <v>160</v>
      </c>
      <c r="AU372" s="159" t="s">
        <v>89</v>
      </c>
      <c r="AV372" s="12" t="s">
        <v>89</v>
      </c>
      <c r="AW372" s="12" t="s">
        <v>31</v>
      </c>
      <c r="AX372" s="12" t="s">
        <v>76</v>
      </c>
      <c r="AY372" s="159" t="s">
        <v>156</v>
      </c>
    </row>
    <row r="373" spans="2:65" s="12" customFormat="1">
      <c r="B373" s="158"/>
      <c r="D373" s="152" t="s">
        <v>160</v>
      </c>
      <c r="E373" s="159" t="s">
        <v>1</v>
      </c>
      <c r="F373" s="160" t="s">
        <v>4838</v>
      </c>
      <c r="H373" s="161">
        <v>0.8</v>
      </c>
      <c r="I373" s="162"/>
      <c r="L373" s="158"/>
      <c r="M373" s="163"/>
      <c r="T373" s="164"/>
      <c r="AT373" s="159" t="s">
        <v>160</v>
      </c>
      <c r="AU373" s="159" t="s">
        <v>89</v>
      </c>
      <c r="AV373" s="12" t="s">
        <v>89</v>
      </c>
      <c r="AW373" s="12" t="s">
        <v>31</v>
      </c>
      <c r="AX373" s="12" t="s">
        <v>76</v>
      </c>
      <c r="AY373" s="159" t="s">
        <v>156</v>
      </c>
    </row>
    <row r="374" spans="2:65" s="13" customFormat="1">
      <c r="B374" s="165"/>
      <c r="D374" s="152" t="s">
        <v>160</v>
      </c>
      <c r="E374" s="166" t="s">
        <v>1</v>
      </c>
      <c r="F374" s="167" t="s">
        <v>161</v>
      </c>
      <c r="H374" s="168">
        <v>102</v>
      </c>
      <c r="I374" s="169"/>
      <c r="L374" s="165"/>
      <c r="M374" s="170"/>
      <c r="T374" s="171"/>
      <c r="AT374" s="166" t="s">
        <v>160</v>
      </c>
      <c r="AU374" s="166" t="s">
        <v>89</v>
      </c>
      <c r="AV374" s="13" t="s">
        <v>155</v>
      </c>
      <c r="AW374" s="13" t="s">
        <v>31</v>
      </c>
      <c r="AX374" s="13" t="s">
        <v>82</v>
      </c>
      <c r="AY374" s="166" t="s">
        <v>156</v>
      </c>
    </row>
    <row r="375" spans="2:65" s="1" customFormat="1" ht="16.5" customHeight="1">
      <c r="B375" s="136"/>
      <c r="C375" s="137" t="s">
        <v>7</v>
      </c>
      <c r="D375" s="137" t="s">
        <v>157</v>
      </c>
      <c r="E375" s="138" t="s">
        <v>4839</v>
      </c>
      <c r="F375" s="139" t="s">
        <v>4840</v>
      </c>
      <c r="G375" s="140" t="s">
        <v>396</v>
      </c>
      <c r="H375" s="141">
        <v>197</v>
      </c>
      <c r="I375" s="142"/>
      <c r="J375" s="143">
        <v>0</v>
      </c>
      <c r="K375" s="144"/>
      <c r="L375" s="32"/>
      <c r="M375" s="145" t="s">
        <v>1</v>
      </c>
      <c r="N375" s="146" t="s">
        <v>42</v>
      </c>
      <c r="P375" s="147">
        <f>O375*H375</f>
        <v>0</v>
      </c>
      <c r="Q375" s="147">
        <v>2.5999999999999998E-4</v>
      </c>
      <c r="R375" s="147">
        <f>Q375*H375</f>
        <v>5.1219999999999995E-2</v>
      </c>
      <c r="S375" s="147">
        <v>0</v>
      </c>
      <c r="T375" s="148">
        <f>S375*H375</f>
        <v>0</v>
      </c>
      <c r="AR375" s="149" t="s">
        <v>155</v>
      </c>
      <c r="AT375" s="149" t="s">
        <v>157</v>
      </c>
      <c r="AU375" s="149" t="s">
        <v>89</v>
      </c>
      <c r="AY375" s="17" t="s">
        <v>156</v>
      </c>
      <c r="BE375" s="150">
        <f>IF(N375="základná",J375,0)</f>
        <v>0</v>
      </c>
      <c r="BF375" s="150">
        <f>IF(N375="znížená",J375,0)</f>
        <v>0</v>
      </c>
      <c r="BG375" s="150">
        <f>IF(N375="zákl. prenesená",J375,0)</f>
        <v>0</v>
      </c>
      <c r="BH375" s="150">
        <f>IF(N375="zníž. prenesená",J375,0)</f>
        <v>0</v>
      </c>
      <c r="BI375" s="150">
        <f>IF(N375="nulová",J375,0)</f>
        <v>0</v>
      </c>
      <c r="BJ375" s="17" t="s">
        <v>89</v>
      </c>
      <c r="BK375" s="150">
        <f>ROUND(I375*H375,2)</f>
        <v>0</v>
      </c>
      <c r="BL375" s="17" t="s">
        <v>155</v>
      </c>
      <c r="BM375" s="149" t="s">
        <v>4841</v>
      </c>
    </row>
    <row r="376" spans="2:65" s="12" customFormat="1">
      <c r="B376" s="158"/>
      <c r="D376" s="152" t="s">
        <v>160</v>
      </c>
      <c r="E376" s="159" t="s">
        <v>1</v>
      </c>
      <c r="F376" s="160" t="s">
        <v>4842</v>
      </c>
      <c r="H376" s="161">
        <v>96.52</v>
      </c>
      <c r="I376" s="162"/>
      <c r="L376" s="158"/>
      <c r="M376" s="163"/>
      <c r="T376" s="164"/>
      <c r="AT376" s="159" t="s">
        <v>160</v>
      </c>
      <c r="AU376" s="159" t="s">
        <v>89</v>
      </c>
      <c r="AV376" s="12" t="s">
        <v>89</v>
      </c>
      <c r="AW376" s="12" t="s">
        <v>31</v>
      </c>
      <c r="AX376" s="12" t="s">
        <v>76</v>
      </c>
      <c r="AY376" s="159" t="s">
        <v>156</v>
      </c>
    </row>
    <row r="377" spans="2:65" s="12" customFormat="1">
      <c r="B377" s="158"/>
      <c r="D377" s="152" t="s">
        <v>160</v>
      </c>
      <c r="E377" s="159" t="s">
        <v>1</v>
      </c>
      <c r="F377" s="160" t="s">
        <v>1569</v>
      </c>
      <c r="H377" s="161">
        <v>24</v>
      </c>
      <c r="I377" s="162"/>
      <c r="L377" s="158"/>
      <c r="M377" s="163"/>
      <c r="T377" s="164"/>
      <c r="AT377" s="159" t="s">
        <v>160</v>
      </c>
      <c r="AU377" s="159" t="s">
        <v>89</v>
      </c>
      <c r="AV377" s="12" t="s">
        <v>89</v>
      </c>
      <c r="AW377" s="12" t="s">
        <v>31</v>
      </c>
      <c r="AX377" s="12" t="s">
        <v>76</v>
      </c>
      <c r="AY377" s="159" t="s">
        <v>156</v>
      </c>
    </row>
    <row r="378" spans="2:65" s="12" customFormat="1">
      <c r="B378" s="158"/>
      <c r="D378" s="152" t="s">
        <v>160</v>
      </c>
      <c r="E378" s="159" t="s">
        <v>1</v>
      </c>
      <c r="F378" s="160" t="s">
        <v>1566</v>
      </c>
      <c r="H378" s="161">
        <v>14.4</v>
      </c>
      <c r="I378" s="162"/>
      <c r="L378" s="158"/>
      <c r="M378" s="163"/>
      <c r="T378" s="164"/>
      <c r="AT378" s="159" t="s">
        <v>160</v>
      </c>
      <c r="AU378" s="159" t="s">
        <v>89</v>
      </c>
      <c r="AV378" s="12" t="s">
        <v>89</v>
      </c>
      <c r="AW378" s="12" t="s">
        <v>31</v>
      </c>
      <c r="AX378" s="12" t="s">
        <v>76</v>
      </c>
      <c r="AY378" s="159" t="s">
        <v>156</v>
      </c>
    </row>
    <row r="379" spans="2:65" s="12" customFormat="1">
      <c r="B379" s="158"/>
      <c r="D379" s="152" t="s">
        <v>160</v>
      </c>
      <c r="E379" s="159" t="s">
        <v>1</v>
      </c>
      <c r="F379" s="160" t="s">
        <v>1561</v>
      </c>
      <c r="H379" s="161">
        <v>3.6</v>
      </c>
      <c r="I379" s="162"/>
      <c r="L379" s="158"/>
      <c r="M379" s="163"/>
      <c r="T379" s="164"/>
      <c r="AT379" s="159" t="s">
        <v>160</v>
      </c>
      <c r="AU379" s="159" t="s">
        <v>89</v>
      </c>
      <c r="AV379" s="12" t="s">
        <v>89</v>
      </c>
      <c r="AW379" s="12" t="s">
        <v>31</v>
      </c>
      <c r="AX379" s="12" t="s">
        <v>76</v>
      </c>
      <c r="AY379" s="159" t="s">
        <v>156</v>
      </c>
    </row>
    <row r="380" spans="2:65" s="12" customFormat="1">
      <c r="B380" s="158"/>
      <c r="D380" s="152" t="s">
        <v>160</v>
      </c>
      <c r="E380" s="159" t="s">
        <v>1</v>
      </c>
      <c r="F380" s="160" t="s">
        <v>4259</v>
      </c>
      <c r="H380" s="161">
        <v>12</v>
      </c>
      <c r="I380" s="162"/>
      <c r="L380" s="158"/>
      <c r="M380" s="163"/>
      <c r="T380" s="164"/>
      <c r="AT380" s="159" t="s">
        <v>160</v>
      </c>
      <c r="AU380" s="159" t="s">
        <v>89</v>
      </c>
      <c r="AV380" s="12" t="s">
        <v>89</v>
      </c>
      <c r="AW380" s="12" t="s">
        <v>31</v>
      </c>
      <c r="AX380" s="12" t="s">
        <v>76</v>
      </c>
      <c r="AY380" s="159" t="s">
        <v>156</v>
      </c>
    </row>
    <row r="381" spans="2:65" s="12" customFormat="1">
      <c r="B381" s="158"/>
      <c r="D381" s="152" t="s">
        <v>160</v>
      </c>
      <c r="E381" s="159" t="s">
        <v>1</v>
      </c>
      <c r="F381" s="160" t="s">
        <v>4260</v>
      </c>
      <c r="H381" s="161">
        <v>9</v>
      </c>
      <c r="I381" s="162"/>
      <c r="L381" s="158"/>
      <c r="M381" s="163"/>
      <c r="T381" s="164"/>
      <c r="AT381" s="159" t="s">
        <v>160</v>
      </c>
      <c r="AU381" s="159" t="s">
        <v>89</v>
      </c>
      <c r="AV381" s="12" t="s">
        <v>89</v>
      </c>
      <c r="AW381" s="12" t="s">
        <v>31</v>
      </c>
      <c r="AX381" s="12" t="s">
        <v>76</v>
      </c>
      <c r="AY381" s="159" t="s">
        <v>156</v>
      </c>
    </row>
    <row r="382" spans="2:65" s="12" customFormat="1">
      <c r="B382" s="158"/>
      <c r="D382" s="152" t="s">
        <v>160</v>
      </c>
      <c r="E382" s="159" t="s">
        <v>1</v>
      </c>
      <c r="F382" s="160" t="s">
        <v>4261</v>
      </c>
      <c r="H382" s="161">
        <v>2.4</v>
      </c>
      <c r="I382" s="162"/>
      <c r="L382" s="158"/>
      <c r="M382" s="163"/>
      <c r="T382" s="164"/>
      <c r="AT382" s="159" t="s">
        <v>160</v>
      </c>
      <c r="AU382" s="159" t="s">
        <v>89</v>
      </c>
      <c r="AV382" s="12" t="s">
        <v>89</v>
      </c>
      <c r="AW382" s="12" t="s">
        <v>31</v>
      </c>
      <c r="AX382" s="12" t="s">
        <v>76</v>
      </c>
      <c r="AY382" s="159" t="s">
        <v>156</v>
      </c>
    </row>
    <row r="383" spans="2:65" s="12" customFormat="1">
      <c r="B383" s="158"/>
      <c r="D383" s="152" t="s">
        <v>160</v>
      </c>
      <c r="E383" s="159" t="s">
        <v>1</v>
      </c>
      <c r="F383" s="160" t="s">
        <v>4262</v>
      </c>
      <c r="H383" s="161">
        <v>11.7</v>
      </c>
      <c r="I383" s="162"/>
      <c r="L383" s="158"/>
      <c r="M383" s="163"/>
      <c r="T383" s="164"/>
      <c r="AT383" s="159" t="s">
        <v>160</v>
      </c>
      <c r="AU383" s="159" t="s">
        <v>89</v>
      </c>
      <c r="AV383" s="12" t="s">
        <v>89</v>
      </c>
      <c r="AW383" s="12" t="s">
        <v>31</v>
      </c>
      <c r="AX383" s="12" t="s">
        <v>76</v>
      </c>
      <c r="AY383" s="159" t="s">
        <v>156</v>
      </c>
    </row>
    <row r="384" spans="2:65" s="12" customFormat="1">
      <c r="B384" s="158"/>
      <c r="D384" s="152" t="s">
        <v>160</v>
      </c>
      <c r="E384" s="159" t="s">
        <v>1</v>
      </c>
      <c r="F384" s="160" t="s">
        <v>1570</v>
      </c>
      <c r="H384" s="161">
        <v>1.2</v>
      </c>
      <c r="I384" s="162"/>
      <c r="L384" s="158"/>
      <c r="M384" s="163"/>
      <c r="T384" s="164"/>
      <c r="AT384" s="159" t="s">
        <v>160</v>
      </c>
      <c r="AU384" s="159" t="s">
        <v>89</v>
      </c>
      <c r="AV384" s="12" t="s">
        <v>89</v>
      </c>
      <c r="AW384" s="12" t="s">
        <v>31</v>
      </c>
      <c r="AX384" s="12" t="s">
        <v>76</v>
      </c>
      <c r="AY384" s="159" t="s">
        <v>156</v>
      </c>
    </row>
    <row r="385" spans="2:65" s="12" customFormat="1">
      <c r="B385" s="158"/>
      <c r="D385" s="152" t="s">
        <v>160</v>
      </c>
      <c r="E385" s="159" t="s">
        <v>1</v>
      </c>
      <c r="F385" s="160" t="s">
        <v>4263</v>
      </c>
      <c r="H385" s="161">
        <v>2.7</v>
      </c>
      <c r="I385" s="162"/>
      <c r="L385" s="158"/>
      <c r="M385" s="163"/>
      <c r="T385" s="164"/>
      <c r="AT385" s="159" t="s">
        <v>160</v>
      </c>
      <c r="AU385" s="159" t="s">
        <v>89</v>
      </c>
      <c r="AV385" s="12" t="s">
        <v>89</v>
      </c>
      <c r="AW385" s="12" t="s">
        <v>31</v>
      </c>
      <c r="AX385" s="12" t="s">
        <v>76</v>
      </c>
      <c r="AY385" s="159" t="s">
        <v>156</v>
      </c>
    </row>
    <row r="386" spans="2:65" s="12" customFormat="1">
      <c r="B386" s="158"/>
      <c r="D386" s="152" t="s">
        <v>160</v>
      </c>
      <c r="E386" s="159" t="s">
        <v>1</v>
      </c>
      <c r="F386" s="160" t="s">
        <v>1564</v>
      </c>
      <c r="H386" s="161">
        <v>1.8</v>
      </c>
      <c r="I386" s="162"/>
      <c r="L386" s="158"/>
      <c r="M386" s="163"/>
      <c r="T386" s="164"/>
      <c r="AT386" s="159" t="s">
        <v>160</v>
      </c>
      <c r="AU386" s="159" t="s">
        <v>89</v>
      </c>
      <c r="AV386" s="12" t="s">
        <v>89</v>
      </c>
      <c r="AW386" s="12" t="s">
        <v>31</v>
      </c>
      <c r="AX386" s="12" t="s">
        <v>76</v>
      </c>
      <c r="AY386" s="159" t="s">
        <v>156</v>
      </c>
    </row>
    <row r="387" spans="2:65" s="12" customFormat="1">
      <c r="B387" s="158"/>
      <c r="D387" s="152" t="s">
        <v>160</v>
      </c>
      <c r="E387" s="159" t="s">
        <v>1</v>
      </c>
      <c r="F387" s="160" t="s">
        <v>4264</v>
      </c>
      <c r="H387" s="161">
        <v>0.9</v>
      </c>
      <c r="I387" s="162"/>
      <c r="L387" s="158"/>
      <c r="M387" s="163"/>
      <c r="T387" s="164"/>
      <c r="AT387" s="159" t="s">
        <v>160</v>
      </c>
      <c r="AU387" s="159" t="s">
        <v>89</v>
      </c>
      <c r="AV387" s="12" t="s">
        <v>89</v>
      </c>
      <c r="AW387" s="12" t="s">
        <v>31</v>
      </c>
      <c r="AX387" s="12" t="s">
        <v>76</v>
      </c>
      <c r="AY387" s="159" t="s">
        <v>156</v>
      </c>
    </row>
    <row r="388" spans="2:65" s="12" customFormat="1">
      <c r="B388" s="158"/>
      <c r="D388" s="152" t="s">
        <v>160</v>
      </c>
      <c r="E388" s="159" t="s">
        <v>1</v>
      </c>
      <c r="F388" s="160" t="s">
        <v>4265</v>
      </c>
      <c r="H388" s="161">
        <v>1.4</v>
      </c>
      <c r="I388" s="162"/>
      <c r="L388" s="158"/>
      <c r="M388" s="163"/>
      <c r="T388" s="164"/>
      <c r="AT388" s="159" t="s">
        <v>160</v>
      </c>
      <c r="AU388" s="159" t="s">
        <v>89</v>
      </c>
      <c r="AV388" s="12" t="s">
        <v>89</v>
      </c>
      <c r="AW388" s="12" t="s">
        <v>31</v>
      </c>
      <c r="AX388" s="12" t="s">
        <v>76</v>
      </c>
      <c r="AY388" s="159" t="s">
        <v>156</v>
      </c>
    </row>
    <row r="389" spans="2:65" s="12" customFormat="1">
      <c r="B389" s="158"/>
      <c r="D389" s="152" t="s">
        <v>160</v>
      </c>
      <c r="E389" s="159" t="s">
        <v>1</v>
      </c>
      <c r="F389" s="160" t="s">
        <v>1570</v>
      </c>
      <c r="H389" s="161">
        <v>1.2</v>
      </c>
      <c r="I389" s="162"/>
      <c r="L389" s="158"/>
      <c r="M389" s="163"/>
      <c r="T389" s="164"/>
      <c r="AT389" s="159" t="s">
        <v>160</v>
      </c>
      <c r="AU389" s="159" t="s">
        <v>89</v>
      </c>
      <c r="AV389" s="12" t="s">
        <v>89</v>
      </c>
      <c r="AW389" s="12" t="s">
        <v>31</v>
      </c>
      <c r="AX389" s="12" t="s">
        <v>76</v>
      </c>
      <c r="AY389" s="159" t="s">
        <v>156</v>
      </c>
    </row>
    <row r="390" spans="2:65" s="12" customFormat="1">
      <c r="B390" s="158"/>
      <c r="D390" s="152" t="s">
        <v>160</v>
      </c>
      <c r="E390" s="159" t="s">
        <v>1</v>
      </c>
      <c r="F390" s="160" t="s">
        <v>4266</v>
      </c>
      <c r="H390" s="161">
        <v>3.6</v>
      </c>
      <c r="I390" s="162"/>
      <c r="L390" s="158"/>
      <c r="M390" s="163"/>
      <c r="T390" s="164"/>
      <c r="AT390" s="159" t="s">
        <v>160</v>
      </c>
      <c r="AU390" s="159" t="s">
        <v>89</v>
      </c>
      <c r="AV390" s="12" t="s">
        <v>89</v>
      </c>
      <c r="AW390" s="12" t="s">
        <v>31</v>
      </c>
      <c r="AX390" s="12" t="s">
        <v>76</v>
      </c>
      <c r="AY390" s="159" t="s">
        <v>156</v>
      </c>
    </row>
    <row r="391" spans="2:65" s="12" customFormat="1">
      <c r="B391" s="158"/>
      <c r="D391" s="152" t="s">
        <v>160</v>
      </c>
      <c r="E391" s="159" t="s">
        <v>1</v>
      </c>
      <c r="F391" s="160" t="s">
        <v>1561</v>
      </c>
      <c r="H391" s="161">
        <v>3.6</v>
      </c>
      <c r="I391" s="162"/>
      <c r="L391" s="158"/>
      <c r="M391" s="163"/>
      <c r="T391" s="164"/>
      <c r="AT391" s="159" t="s">
        <v>160</v>
      </c>
      <c r="AU391" s="159" t="s">
        <v>89</v>
      </c>
      <c r="AV391" s="12" t="s">
        <v>89</v>
      </c>
      <c r="AW391" s="12" t="s">
        <v>31</v>
      </c>
      <c r="AX391" s="12" t="s">
        <v>76</v>
      </c>
      <c r="AY391" s="159" t="s">
        <v>156</v>
      </c>
    </row>
    <row r="392" spans="2:65" s="12" customFormat="1">
      <c r="B392" s="158"/>
      <c r="D392" s="152" t="s">
        <v>160</v>
      </c>
      <c r="E392" s="159" t="s">
        <v>1</v>
      </c>
      <c r="F392" s="160" t="s">
        <v>4843</v>
      </c>
      <c r="H392" s="161">
        <v>1.1000000000000001</v>
      </c>
      <c r="I392" s="162"/>
      <c r="L392" s="158"/>
      <c r="M392" s="163"/>
      <c r="T392" s="164"/>
      <c r="AT392" s="159" t="s">
        <v>160</v>
      </c>
      <c r="AU392" s="159" t="s">
        <v>89</v>
      </c>
      <c r="AV392" s="12" t="s">
        <v>89</v>
      </c>
      <c r="AW392" s="12" t="s">
        <v>31</v>
      </c>
      <c r="AX392" s="12" t="s">
        <v>76</v>
      </c>
      <c r="AY392" s="159" t="s">
        <v>156</v>
      </c>
    </row>
    <row r="393" spans="2:65" s="12" customFormat="1">
      <c r="B393" s="158"/>
      <c r="D393" s="152" t="s">
        <v>160</v>
      </c>
      <c r="E393" s="159" t="s">
        <v>1</v>
      </c>
      <c r="F393" s="160" t="s">
        <v>4261</v>
      </c>
      <c r="H393" s="161">
        <v>2.4</v>
      </c>
      <c r="I393" s="162"/>
      <c r="L393" s="158"/>
      <c r="M393" s="163"/>
      <c r="T393" s="164"/>
      <c r="AT393" s="159" t="s">
        <v>160</v>
      </c>
      <c r="AU393" s="159" t="s">
        <v>89</v>
      </c>
      <c r="AV393" s="12" t="s">
        <v>89</v>
      </c>
      <c r="AW393" s="12" t="s">
        <v>31</v>
      </c>
      <c r="AX393" s="12" t="s">
        <v>76</v>
      </c>
      <c r="AY393" s="159" t="s">
        <v>156</v>
      </c>
    </row>
    <row r="394" spans="2:65" s="12" customFormat="1">
      <c r="B394" s="158"/>
      <c r="D394" s="152" t="s">
        <v>160</v>
      </c>
      <c r="E394" s="159" t="s">
        <v>1</v>
      </c>
      <c r="F394" s="160" t="s">
        <v>4264</v>
      </c>
      <c r="H394" s="161">
        <v>0.9</v>
      </c>
      <c r="I394" s="162"/>
      <c r="L394" s="158"/>
      <c r="M394" s="163"/>
      <c r="T394" s="164"/>
      <c r="AT394" s="159" t="s">
        <v>160</v>
      </c>
      <c r="AU394" s="159" t="s">
        <v>89</v>
      </c>
      <c r="AV394" s="12" t="s">
        <v>89</v>
      </c>
      <c r="AW394" s="12" t="s">
        <v>31</v>
      </c>
      <c r="AX394" s="12" t="s">
        <v>76</v>
      </c>
      <c r="AY394" s="159" t="s">
        <v>156</v>
      </c>
    </row>
    <row r="395" spans="2:65" s="12" customFormat="1">
      <c r="B395" s="158"/>
      <c r="D395" s="152" t="s">
        <v>160</v>
      </c>
      <c r="E395" s="159" t="s">
        <v>1</v>
      </c>
      <c r="F395" s="160" t="s">
        <v>1567</v>
      </c>
      <c r="H395" s="161">
        <v>1.8</v>
      </c>
      <c r="I395" s="162"/>
      <c r="L395" s="158"/>
      <c r="M395" s="163"/>
      <c r="T395" s="164"/>
      <c r="AT395" s="159" t="s">
        <v>160</v>
      </c>
      <c r="AU395" s="159" t="s">
        <v>89</v>
      </c>
      <c r="AV395" s="12" t="s">
        <v>89</v>
      </c>
      <c r="AW395" s="12" t="s">
        <v>31</v>
      </c>
      <c r="AX395" s="12" t="s">
        <v>76</v>
      </c>
      <c r="AY395" s="159" t="s">
        <v>156</v>
      </c>
    </row>
    <row r="396" spans="2:65" s="12" customFormat="1">
      <c r="B396" s="158"/>
      <c r="D396" s="152" t="s">
        <v>160</v>
      </c>
      <c r="E396" s="159" t="s">
        <v>1</v>
      </c>
      <c r="F396" s="160" t="s">
        <v>4844</v>
      </c>
      <c r="H396" s="161">
        <v>0.78</v>
      </c>
      <c r="I396" s="162"/>
      <c r="L396" s="158"/>
      <c r="M396" s="163"/>
      <c r="T396" s="164"/>
      <c r="AT396" s="159" t="s">
        <v>160</v>
      </c>
      <c r="AU396" s="159" t="s">
        <v>89</v>
      </c>
      <c r="AV396" s="12" t="s">
        <v>89</v>
      </c>
      <c r="AW396" s="12" t="s">
        <v>31</v>
      </c>
      <c r="AX396" s="12" t="s">
        <v>76</v>
      </c>
      <c r="AY396" s="159" t="s">
        <v>156</v>
      </c>
    </row>
    <row r="397" spans="2:65" s="15" customFormat="1">
      <c r="B397" s="193"/>
      <c r="D397" s="152" t="s">
        <v>160</v>
      </c>
      <c r="E397" s="194" t="s">
        <v>1</v>
      </c>
      <c r="F397" s="195" t="s">
        <v>278</v>
      </c>
      <c r="H397" s="196">
        <v>197</v>
      </c>
      <c r="I397" s="197"/>
      <c r="L397" s="193"/>
      <c r="M397" s="198"/>
      <c r="T397" s="199"/>
      <c r="AT397" s="194" t="s">
        <v>160</v>
      </c>
      <c r="AU397" s="194" t="s">
        <v>89</v>
      </c>
      <c r="AV397" s="15" t="s">
        <v>163</v>
      </c>
      <c r="AW397" s="15" t="s">
        <v>31</v>
      </c>
      <c r="AX397" s="15" t="s">
        <v>76</v>
      </c>
      <c r="AY397" s="194" t="s">
        <v>156</v>
      </c>
    </row>
    <row r="398" spans="2:65" s="13" customFormat="1">
      <c r="B398" s="165"/>
      <c r="D398" s="152" t="s">
        <v>160</v>
      </c>
      <c r="E398" s="166" t="s">
        <v>1</v>
      </c>
      <c r="F398" s="167" t="s">
        <v>161</v>
      </c>
      <c r="H398" s="168">
        <v>197</v>
      </c>
      <c r="I398" s="169"/>
      <c r="L398" s="165"/>
      <c r="M398" s="170"/>
      <c r="T398" s="171"/>
      <c r="AT398" s="166" t="s">
        <v>160</v>
      </c>
      <c r="AU398" s="166" t="s">
        <v>89</v>
      </c>
      <c r="AV398" s="13" t="s">
        <v>155</v>
      </c>
      <c r="AW398" s="13" t="s">
        <v>31</v>
      </c>
      <c r="AX398" s="13" t="s">
        <v>82</v>
      </c>
      <c r="AY398" s="166" t="s">
        <v>156</v>
      </c>
    </row>
    <row r="399" spans="2:65" s="1" customFormat="1" ht="16.5" customHeight="1">
      <c r="B399" s="136"/>
      <c r="C399" s="137" t="s">
        <v>548</v>
      </c>
      <c r="D399" s="137" t="s">
        <v>157</v>
      </c>
      <c r="E399" s="138" t="s">
        <v>4845</v>
      </c>
      <c r="F399" s="139" t="s">
        <v>4846</v>
      </c>
      <c r="G399" s="140" t="s">
        <v>396</v>
      </c>
      <c r="H399" s="141">
        <v>737.1</v>
      </c>
      <c r="I399" s="142"/>
      <c r="J399" s="143">
        <v>0</v>
      </c>
      <c r="K399" s="144"/>
      <c r="L399" s="32"/>
      <c r="M399" s="145" t="s">
        <v>1</v>
      </c>
      <c r="N399" s="146" t="s">
        <v>42</v>
      </c>
      <c r="P399" s="147">
        <f>O399*H399</f>
        <v>0</v>
      </c>
      <c r="Q399" s="147">
        <v>1.73E-3</v>
      </c>
      <c r="R399" s="147">
        <f>Q399*H399</f>
        <v>1.275183</v>
      </c>
      <c r="S399" s="147">
        <v>0</v>
      </c>
      <c r="T399" s="148">
        <f>S399*H399</f>
        <v>0</v>
      </c>
      <c r="AR399" s="149" t="s">
        <v>155</v>
      </c>
      <c r="AT399" s="149" t="s">
        <v>157</v>
      </c>
      <c r="AU399" s="149" t="s">
        <v>89</v>
      </c>
      <c r="AY399" s="17" t="s">
        <v>156</v>
      </c>
      <c r="BE399" s="150">
        <f>IF(N399="základná",J399,0)</f>
        <v>0</v>
      </c>
      <c r="BF399" s="150">
        <f>IF(N399="znížená",J399,0)</f>
        <v>0</v>
      </c>
      <c r="BG399" s="150">
        <f>IF(N399="zákl. prenesená",J399,0)</f>
        <v>0</v>
      </c>
      <c r="BH399" s="150">
        <f>IF(N399="zníž. prenesená",J399,0)</f>
        <v>0</v>
      </c>
      <c r="BI399" s="150">
        <f>IF(N399="nulová",J399,0)</f>
        <v>0</v>
      </c>
      <c r="BJ399" s="17" t="s">
        <v>89</v>
      </c>
      <c r="BK399" s="150">
        <f>ROUND(I399*H399,2)</f>
        <v>0</v>
      </c>
      <c r="BL399" s="17" t="s">
        <v>155</v>
      </c>
      <c r="BM399" s="149" t="s">
        <v>4847</v>
      </c>
    </row>
    <row r="400" spans="2:65" s="11" customFormat="1" ht="22.5">
      <c r="B400" s="151"/>
      <c r="D400" s="152" t="s">
        <v>160</v>
      </c>
      <c r="E400" s="153" t="s">
        <v>1</v>
      </c>
      <c r="F400" s="154" t="s">
        <v>4297</v>
      </c>
      <c r="H400" s="153" t="s">
        <v>1</v>
      </c>
      <c r="I400" s="155"/>
      <c r="L400" s="151"/>
      <c r="M400" s="156"/>
      <c r="T400" s="157"/>
      <c r="AT400" s="153" t="s">
        <v>160</v>
      </c>
      <c r="AU400" s="153" t="s">
        <v>89</v>
      </c>
      <c r="AV400" s="11" t="s">
        <v>82</v>
      </c>
      <c r="AW400" s="11" t="s">
        <v>31</v>
      </c>
      <c r="AX400" s="11" t="s">
        <v>76</v>
      </c>
      <c r="AY400" s="153" t="s">
        <v>156</v>
      </c>
    </row>
    <row r="401" spans="2:51" s="11" customFormat="1">
      <c r="B401" s="151"/>
      <c r="D401" s="152" t="s">
        <v>160</v>
      </c>
      <c r="E401" s="153" t="s">
        <v>1</v>
      </c>
      <c r="F401" s="154" t="s">
        <v>4304</v>
      </c>
      <c r="H401" s="153" t="s">
        <v>1</v>
      </c>
      <c r="I401" s="155"/>
      <c r="L401" s="151"/>
      <c r="M401" s="156"/>
      <c r="T401" s="157"/>
      <c r="AT401" s="153" t="s">
        <v>160</v>
      </c>
      <c r="AU401" s="153" t="s">
        <v>89</v>
      </c>
      <c r="AV401" s="11" t="s">
        <v>82</v>
      </c>
      <c r="AW401" s="11" t="s">
        <v>31</v>
      </c>
      <c r="AX401" s="11" t="s">
        <v>76</v>
      </c>
      <c r="AY401" s="153" t="s">
        <v>156</v>
      </c>
    </row>
    <row r="402" spans="2:51" s="12" customFormat="1">
      <c r="B402" s="158"/>
      <c r="D402" s="152" t="s">
        <v>160</v>
      </c>
      <c r="E402" s="159" t="s">
        <v>1</v>
      </c>
      <c r="F402" s="160" t="s">
        <v>4305</v>
      </c>
      <c r="H402" s="161">
        <v>342</v>
      </c>
      <c r="I402" s="162"/>
      <c r="L402" s="158"/>
      <c r="M402" s="163"/>
      <c r="T402" s="164"/>
      <c r="AT402" s="159" t="s">
        <v>160</v>
      </c>
      <c r="AU402" s="159" t="s">
        <v>89</v>
      </c>
      <c r="AV402" s="12" t="s">
        <v>89</v>
      </c>
      <c r="AW402" s="12" t="s">
        <v>31</v>
      </c>
      <c r="AX402" s="12" t="s">
        <v>76</v>
      </c>
      <c r="AY402" s="159" t="s">
        <v>156</v>
      </c>
    </row>
    <row r="403" spans="2:51" s="12" customFormat="1">
      <c r="B403" s="158"/>
      <c r="D403" s="152" t="s">
        <v>160</v>
      </c>
      <c r="E403" s="159" t="s">
        <v>1</v>
      </c>
      <c r="F403" s="160" t="s">
        <v>4306</v>
      </c>
      <c r="H403" s="161">
        <v>84</v>
      </c>
      <c r="I403" s="162"/>
      <c r="L403" s="158"/>
      <c r="M403" s="163"/>
      <c r="T403" s="164"/>
      <c r="AT403" s="159" t="s">
        <v>160</v>
      </c>
      <c r="AU403" s="159" t="s">
        <v>89</v>
      </c>
      <c r="AV403" s="12" t="s">
        <v>89</v>
      </c>
      <c r="AW403" s="12" t="s">
        <v>31</v>
      </c>
      <c r="AX403" s="12" t="s">
        <v>76</v>
      </c>
      <c r="AY403" s="159" t="s">
        <v>156</v>
      </c>
    </row>
    <row r="404" spans="2:51" s="12" customFormat="1">
      <c r="B404" s="158"/>
      <c r="D404" s="152" t="s">
        <v>160</v>
      </c>
      <c r="E404" s="159" t="s">
        <v>1</v>
      </c>
      <c r="F404" s="160" t="s">
        <v>4307</v>
      </c>
      <c r="H404" s="161">
        <v>36</v>
      </c>
      <c r="I404" s="162"/>
      <c r="L404" s="158"/>
      <c r="M404" s="163"/>
      <c r="T404" s="164"/>
      <c r="AT404" s="159" t="s">
        <v>160</v>
      </c>
      <c r="AU404" s="159" t="s">
        <v>89</v>
      </c>
      <c r="AV404" s="12" t="s">
        <v>89</v>
      </c>
      <c r="AW404" s="12" t="s">
        <v>31</v>
      </c>
      <c r="AX404" s="12" t="s">
        <v>76</v>
      </c>
      <c r="AY404" s="159" t="s">
        <v>156</v>
      </c>
    </row>
    <row r="405" spans="2:51" s="12" customFormat="1">
      <c r="B405" s="158"/>
      <c r="D405" s="152" t="s">
        <v>160</v>
      </c>
      <c r="E405" s="159" t="s">
        <v>1</v>
      </c>
      <c r="F405" s="160" t="s">
        <v>4308</v>
      </c>
      <c r="H405" s="161">
        <v>14.4</v>
      </c>
      <c r="I405" s="162"/>
      <c r="L405" s="158"/>
      <c r="M405" s="163"/>
      <c r="T405" s="164"/>
      <c r="AT405" s="159" t="s">
        <v>160</v>
      </c>
      <c r="AU405" s="159" t="s">
        <v>89</v>
      </c>
      <c r="AV405" s="12" t="s">
        <v>89</v>
      </c>
      <c r="AW405" s="12" t="s">
        <v>31</v>
      </c>
      <c r="AX405" s="12" t="s">
        <v>76</v>
      </c>
      <c r="AY405" s="159" t="s">
        <v>156</v>
      </c>
    </row>
    <row r="406" spans="2:51" s="12" customFormat="1">
      <c r="B406" s="158"/>
      <c r="D406" s="152" t="s">
        <v>160</v>
      </c>
      <c r="E406" s="159" t="s">
        <v>1</v>
      </c>
      <c r="F406" s="160" t="s">
        <v>4309</v>
      </c>
      <c r="H406" s="161">
        <v>36</v>
      </c>
      <c r="I406" s="162"/>
      <c r="L406" s="158"/>
      <c r="M406" s="163"/>
      <c r="T406" s="164"/>
      <c r="AT406" s="159" t="s">
        <v>160</v>
      </c>
      <c r="AU406" s="159" t="s">
        <v>89</v>
      </c>
      <c r="AV406" s="12" t="s">
        <v>89</v>
      </c>
      <c r="AW406" s="12" t="s">
        <v>31</v>
      </c>
      <c r="AX406" s="12" t="s">
        <v>76</v>
      </c>
      <c r="AY406" s="159" t="s">
        <v>156</v>
      </c>
    </row>
    <row r="407" spans="2:51" s="12" customFormat="1">
      <c r="B407" s="158"/>
      <c r="D407" s="152" t="s">
        <v>160</v>
      </c>
      <c r="E407" s="159" t="s">
        <v>1</v>
      </c>
      <c r="F407" s="160" t="s">
        <v>4310</v>
      </c>
      <c r="H407" s="161">
        <v>39</v>
      </c>
      <c r="I407" s="162"/>
      <c r="L407" s="158"/>
      <c r="M407" s="163"/>
      <c r="T407" s="164"/>
      <c r="AT407" s="159" t="s">
        <v>160</v>
      </c>
      <c r="AU407" s="159" t="s">
        <v>89</v>
      </c>
      <c r="AV407" s="12" t="s">
        <v>89</v>
      </c>
      <c r="AW407" s="12" t="s">
        <v>31</v>
      </c>
      <c r="AX407" s="12" t="s">
        <v>76</v>
      </c>
      <c r="AY407" s="159" t="s">
        <v>156</v>
      </c>
    </row>
    <row r="408" spans="2:51" s="12" customFormat="1">
      <c r="B408" s="158"/>
      <c r="D408" s="152" t="s">
        <v>160</v>
      </c>
      <c r="E408" s="159" t="s">
        <v>1</v>
      </c>
      <c r="F408" s="160" t="s">
        <v>4311</v>
      </c>
      <c r="H408" s="161">
        <v>8.4</v>
      </c>
      <c r="I408" s="162"/>
      <c r="L408" s="158"/>
      <c r="M408" s="163"/>
      <c r="T408" s="164"/>
      <c r="AT408" s="159" t="s">
        <v>160</v>
      </c>
      <c r="AU408" s="159" t="s">
        <v>89</v>
      </c>
      <c r="AV408" s="12" t="s">
        <v>89</v>
      </c>
      <c r="AW408" s="12" t="s">
        <v>31</v>
      </c>
      <c r="AX408" s="12" t="s">
        <v>76</v>
      </c>
      <c r="AY408" s="159" t="s">
        <v>156</v>
      </c>
    </row>
    <row r="409" spans="2:51" s="12" customFormat="1">
      <c r="B409" s="158"/>
      <c r="D409" s="152" t="s">
        <v>160</v>
      </c>
      <c r="E409" s="159" t="s">
        <v>1</v>
      </c>
      <c r="F409" s="160" t="s">
        <v>4312</v>
      </c>
      <c r="H409" s="161">
        <v>54.6</v>
      </c>
      <c r="I409" s="162"/>
      <c r="L409" s="158"/>
      <c r="M409" s="163"/>
      <c r="T409" s="164"/>
      <c r="AT409" s="159" t="s">
        <v>160</v>
      </c>
      <c r="AU409" s="159" t="s">
        <v>89</v>
      </c>
      <c r="AV409" s="12" t="s">
        <v>89</v>
      </c>
      <c r="AW409" s="12" t="s">
        <v>31</v>
      </c>
      <c r="AX409" s="12" t="s">
        <v>76</v>
      </c>
      <c r="AY409" s="159" t="s">
        <v>156</v>
      </c>
    </row>
    <row r="410" spans="2:51" s="12" customFormat="1">
      <c r="B410" s="158"/>
      <c r="D410" s="152" t="s">
        <v>160</v>
      </c>
      <c r="E410" s="159" t="s">
        <v>1</v>
      </c>
      <c r="F410" s="160" t="s">
        <v>4313</v>
      </c>
      <c r="H410" s="161">
        <v>6.6</v>
      </c>
      <c r="I410" s="162"/>
      <c r="L410" s="158"/>
      <c r="M410" s="163"/>
      <c r="T410" s="164"/>
      <c r="AT410" s="159" t="s">
        <v>160</v>
      </c>
      <c r="AU410" s="159" t="s">
        <v>89</v>
      </c>
      <c r="AV410" s="12" t="s">
        <v>89</v>
      </c>
      <c r="AW410" s="12" t="s">
        <v>31</v>
      </c>
      <c r="AX410" s="12" t="s">
        <v>76</v>
      </c>
      <c r="AY410" s="159" t="s">
        <v>156</v>
      </c>
    </row>
    <row r="411" spans="2:51" s="12" customFormat="1">
      <c r="B411" s="158"/>
      <c r="D411" s="152" t="s">
        <v>160</v>
      </c>
      <c r="E411" s="159" t="s">
        <v>1</v>
      </c>
      <c r="F411" s="160" t="s">
        <v>4314</v>
      </c>
      <c r="H411" s="161">
        <v>7.2</v>
      </c>
      <c r="I411" s="162"/>
      <c r="L411" s="158"/>
      <c r="M411" s="163"/>
      <c r="T411" s="164"/>
      <c r="AT411" s="159" t="s">
        <v>160</v>
      </c>
      <c r="AU411" s="159" t="s">
        <v>89</v>
      </c>
      <c r="AV411" s="12" t="s">
        <v>89</v>
      </c>
      <c r="AW411" s="12" t="s">
        <v>31</v>
      </c>
      <c r="AX411" s="12" t="s">
        <v>76</v>
      </c>
      <c r="AY411" s="159" t="s">
        <v>156</v>
      </c>
    </row>
    <row r="412" spans="2:51" s="12" customFormat="1">
      <c r="B412" s="158"/>
      <c r="D412" s="152" t="s">
        <v>160</v>
      </c>
      <c r="E412" s="159" t="s">
        <v>1</v>
      </c>
      <c r="F412" s="160" t="s">
        <v>4315</v>
      </c>
      <c r="H412" s="161">
        <v>6.6</v>
      </c>
      <c r="I412" s="162"/>
      <c r="L412" s="158"/>
      <c r="M412" s="163"/>
      <c r="T412" s="164"/>
      <c r="AT412" s="159" t="s">
        <v>160</v>
      </c>
      <c r="AU412" s="159" t="s">
        <v>89</v>
      </c>
      <c r="AV412" s="12" t="s">
        <v>89</v>
      </c>
      <c r="AW412" s="12" t="s">
        <v>31</v>
      </c>
      <c r="AX412" s="12" t="s">
        <v>76</v>
      </c>
      <c r="AY412" s="159" t="s">
        <v>156</v>
      </c>
    </row>
    <row r="413" spans="2:51" s="12" customFormat="1">
      <c r="B413" s="158"/>
      <c r="D413" s="152" t="s">
        <v>160</v>
      </c>
      <c r="E413" s="159" t="s">
        <v>1</v>
      </c>
      <c r="F413" s="160" t="s">
        <v>4316</v>
      </c>
      <c r="H413" s="161">
        <v>3.6</v>
      </c>
      <c r="I413" s="162"/>
      <c r="L413" s="158"/>
      <c r="M413" s="163"/>
      <c r="T413" s="164"/>
      <c r="AT413" s="159" t="s">
        <v>160</v>
      </c>
      <c r="AU413" s="159" t="s">
        <v>89</v>
      </c>
      <c r="AV413" s="12" t="s">
        <v>89</v>
      </c>
      <c r="AW413" s="12" t="s">
        <v>31</v>
      </c>
      <c r="AX413" s="12" t="s">
        <v>76</v>
      </c>
      <c r="AY413" s="159" t="s">
        <v>156</v>
      </c>
    </row>
    <row r="414" spans="2:51" s="12" customFormat="1">
      <c r="B414" s="158"/>
      <c r="D414" s="152" t="s">
        <v>160</v>
      </c>
      <c r="E414" s="159" t="s">
        <v>1</v>
      </c>
      <c r="F414" s="160" t="s">
        <v>4317</v>
      </c>
      <c r="H414" s="161">
        <v>6.4</v>
      </c>
      <c r="I414" s="162"/>
      <c r="L414" s="158"/>
      <c r="M414" s="163"/>
      <c r="T414" s="164"/>
      <c r="AT414" s="159" t="s">
        <v>160</v>
      </c>
      <c r="AU414" s="159" t="s">
        <v>89</v>
      </c>
      <c r="AV414" s="12" t="s">
        <v>89</v>
      </c>
      <c r="AW414" s="12" t="s">
        <v>31</v>
      </c>
      <c r="AX414" s="12" t="s">
        <v>76</v>
      </c>
      <c r="AY414" s="159" t="s">
        <v>156</v>
      </c>
    </row>
    <row r="415" spans="2:51" s="12" customFormat="1">
      <c r="B415" s="158"/>
      <c r="D415" s="152" t="s">
        <v>160</v>
      </c>
      <c r="E415" s="159" t="s">
        <v>1</v>
      </c>
      <c r="F415" s="160" t="s">
        <v>4318</v>
      </c>
      <c r="H415" s="161">
        <v>3.6</v>
      </c>
      <c r="I415" s="162"/>
      <c r="L415" s="158"/>
      <c r="M415" s="163"/>
      <c r="T415" s="164"/>
      <c r="AT415" s="159" t="s">
        <v>160</v>
      </c>
      <c r="AU415" s="159" t="s">
        <v>89</v>
      </c>
      <c r="AV415" s="12" t="s">
        <v>89</v>
      </c>
      <c r="AW415" s="12" t="s">
        <v>31</v>
      </c>
      <c r="AX415" s="12" t="s">
        <v>76</v>
      </c>
      <c r="AY415" s="159" t="s">
        <v>156</v>
      </c>
    </row>
    <row r="416" spans="2:51" s="12" customFormat="1">
      <c r="B416" s="158"/>
      <c r="D416" s="152" t="s">
        <v>160</v>
      </c>
      <c r="E416" s="159" t="s">
        <v>1</v>
      </c>
      <c r="F416" s="160" t="s">
        <v>4319</v>
      </c>
      <c r="H416" s="161">
        <v>12</v>
      </c>
      <c r="I416" s="162"/>
      <c r="L416" s="158"/>
      <c r="M416" s="163"/>
      <c r="T416" s="164"/>
      <c r="AT416" s="159" t="s">
        <v>160</v>
      </c>
      <c r="AU416" s="159" t="s">
        <v>89</v>
      </c>
      <c r="AV416" s="12" t="s">
        <v>89</v>
      </c>
      <c r="AW416" s="12" t="s">
        <v>31</v>
      </c>
      <c r="AX416" s="12" t="s">
        <v>76</v>
      </c>
      <c r="AY416" s="159" t="s">
        <v>156</v>
      </c>
    </row>
    <row r="417" spans="2:65" s="12" customFormat="1">
      <c r="B417" s="158"/>
      <c r="D417" s="152" t="s">
        <v>160</v>
      </c>
      <c r="E417" s="159" t="s">
        <v>1</v>
      </c>
      <c r="F417" s="160" t="s">
        <v>4320</v>
      </c>
      <c r="H417" s="161">
        <v>4</v>
      </c>
      <c r="I417" s="162"/>
      <c r="L417" s="158"/>
      <c r="M417" s="163"/>
      <c r="T417" s="164"/>
      <c r="AT417" s="159" t="s">
        <v>160</v>
      </c>
      <c r="AU417" s="159" t="s">
        <v>89</v>
      </c>
      <c r="AV417" s="12" t="s">
        <v>89</v>
      </c>
      <c r="AW417" s="12" t="s">
        <v>31</v>
      </c>
      <c r="AX417" s="12" t="s">
        <v>76</v>
      </c>
      <c r="AY417" s="159" t="s">
        <v>156</v>
      </c>
    </row>
    <row r="418" spans="2:65" s="12" customFormat="1">
      <c r="B418" s="158"/>
      <c r="D418" s="152" t="s">
        <v>160</v>
      </c>
      <c r="E418" s="159" t="s">
        <v>1</v>
      </c>
      <c r="F418" s="160" t="s">
        <v>4321</v>
      </c>
      <c r="H418" s="161">
        <v>8.4</v>
      </c>
      <c r="I418" s="162"/>
      <c r="L418" s="158"/>
      <c r="M418" s="163"/>
      <c r="T418" s="164"/>
      <c r="AT418" s="159" t="s">
        <v>160</v>
      </c>
      <c r="AU418" s="159" t="s">
        <v>89</v>
      </c>
      <c r="AV418" s="12" t="s">
        <v>89</v>
      </c>
      <c r="AW418" s="12" t="s">
        <v>31</v>
      </c>
      <c r="AX418" s="12" t="s">
        <v>76</v>
      </c>
      <c r="AY418" s="159" t="s">
        <v>156</v>
      </c>
    </row>
    <row r="419" spans="2:65" s="12" customFormat="1">
      <c r="B419" s="158"/>
      <c r="D419" s="152" t="s">
        <v>160</v>
      </c>
      <c r="E419" s="159" t="s">
        <v>1</v>
      </c>
      <c r="F419" s="160" t="s">
        <v>4322</v>
      </c>
      <c r="H419" s="161">
        <v>5.4</v>
      </c>
      <c r="I419" s="162"/>
      <c r="L419" s="158"/>
      <c r="M419" s="163"/>
      <c r="T419" s="164"/>
      <c r="AT419" s="159" t="s">
        <v>160</v>
      </c>
      <c r="AU419" s="159" t="s">
        <v>89</v>
      </c>
      <c r="AV419" s="12" t="s">
        <v>89</v>
      </c>
      <c r="AW419" s="12" t="s">
        <v>31</v>
      </c>
      <c r="AX419" s="12" t="s">
        <v>76</v>
      </c>
      <c r="AY419" s="159" t="s">
        <v>156</v>
      </c>
    </row>
    <row r="420" spans="2:65" s="12" customFormat="1">
      <c r="B420" s="158"/>
      <c r="D420" s="152" t="s">
        <v>160</v>
      </c>
      <c r="E420" s="159" t="s">
        <v>1</v>
      </c>
      <c r="F420" s="160" t="s">
        <v>4323</v>
      </c>
      <c r="H420" s="161">
        <v>12</v>
      </c>
      <c r="I420" s="162"/>
      <c r="L420" s="158"/>
      <c r="M420" s="163"/>
      <c r="T420" s="164"/>
      <c r="AT420" s="159" t="s">
        <v>160</v>
      </c>
      <c r="AU420" s="159" t="s">
        <v>89</v>
      </c>
      <c r="AV420" s="12" t="s">
        <v>89</v>
      </c>
      <c r="AW420" s="12" t="s">
        <v>31</v>
      </c>
      <c r="AX420" s="12" t="s">
        <v>76</v>
      </c>
      <c r="AY420" s="159" t="s">
        <v>156</v>
      </c>
    </row>
    <row r="421" spans="2:65" s="15" customFormat="1">
      <c r="B421" s="193"/>
      <c r="D421" s="152" t="s">
        <v>160</v>
      </c>
      <c r="E421" s="194" t="s">
        <v>1</v>
      </c>
      <c r="F421" s="195" t="s">
        <v>4324</v>
      </c>
      <c r="H421" s="196">
        <v>690.2</v>
      </c>
      <c r="I421" s="197"/>
      <c r="L421" s="193"/>
      <c r="M421" s="198"/>
      <c r="T421" s="199"/>
      <c r="AT421" s="194" t="s">
        <v>160</v>
      </c>
      <c r="AU421" s="194" t="s">
        <v>89</v>
      </c>
      <c r="AV421" s="15" t="s">
        <v>163</v>
      </c>
      <c r="AW421" s="15" t="s">
        <v>31</v>
      </c>
      <c r="AX421" s="15" t="s">
        <v>76</v>
      </c>
      <c r="AY421" s="194" t="s">
        <v>156</v>
      </c>
    </row>
    <row r="422" spans="2:65" s="11" customFormat="1">
      <c r="B422" s="151"/>
      <c r="D422" s="152" t="s">
        <v>160</v>
      </c>
      <c r="E422" s="153" t="s">
        <v>1</v>
      </c>
      <c r="F422" s="154" t="s">
        <v>4490</v>
      </c>
      <c r="H422" s="153" t="s">
        <v>1</v>
      </c>
      <c r="I422" s="155"/>
      <c r="L422" s="151"/>
      <c r="M422" s="156"/>
      <c r="T422" s="157"/>
      <c r="AT422" s="153" t="s">
        <v>160</v>
      </c>
      <c r="AU422" s="153" t="s">
        <v>89</v>
      </c>
      <c r="AV422" s="11" t="s">
        <v>82</v>
      </c>
      <c r="AW422" s="11" t="s">
        <v>31</v>
      </c>
      <c r="AX422" s="11" t="s">
        <v>76</v>
      </c>
      <c r="AY422" s="153" t="s">
        <v>156</v>
      </c>
    </row>
    <row r="423" spans="2:65" s="12" customFormat="1">
      <c r="B423" s="158"/>
      <c r="D423" s="152" t="s">
        <v>160</v>
      </c>
      <c r="E423" s="159" t="s">
        <v>1</v>
      </c>
      <c r="F423" s="160" t="s">
        <v>4491</v>
      </c>
      <c r="H423" s="161">
        <v>7.5</v>
      </c>
      <c r="I423" s="162"/>
      <c r="L423" s="158"/>
      <c r="M423" s="163"/>
      <c r="T423" s="164"/>
      <c r="AT423" s="159" t="s">
        <v>160</v>
      </c>
      <c r="AU423" s="159" t="s">
        <v>89</v>
      </c>
      <c r="AV423" s="12" t="s">
        <v>89</v>
      </c>
      <c r="AW423" s="12" t="s">
        <v>31</v>
      </c>
      <c r="AX423" s="12" t="s">
        <v>76</v>
      </c>
      <c r="AY423" s="159" t="s">
        <v>156</v>
      </c>
    </row>
    <row r="424" spans="2:65" s="12" customFormat="1">
      <c r="B424" s="158"/>
      <c r="D424" s="152" t="s">
        <v>160</v>
      </c>
      <c r="E424" s="159" t="s">
        <v>1</v>
      </c>
      <c r="F424" s="160" t="s">
        <v>4492</v>
      </c>
      <c r="H424" s="161">
        <v>8</v>
      </c>
      <c r="I424" s="162"/>
      <c r="L424" s="158"/>
      <c r="M424" s="163"/>
      <c r="T424" s="164"/>
      <c r="AT424" s="159" t="s">
        <v>160</v>
      </c>
      <c r="AU424" s="159" t="s">
        <v>89</v>
      </c>
      <c r="AV424" s="12" t="s">
        <v>89</v>
      </c>
      <c r="AW424" s="12" t="s">
        <v>31</v>
      </c>
      <c r="AX424" s="12" t="s">
        <v>76</v>
      </c>
      <c r="AY424" s="159" t="s">
        <v>156</v>
      </c>
    </row>
    <row r="425" spans="2:65" s="12" customFormat="1">
      <c r="B425" s="158"/>
      <c r="D425" s="152" t="s">
        <v>160</v>
      </c>
      <c r="E425" s="159" t="s">
        <v>1</v>
      </c>
      <c r="F425" s="160" t="s">
        <v>4493</v>
      </c>
      <c r="H425" s="161">
        <v>20</v>
      </c>
      <c r="I425" s="162"/>
      <c r="L425" s="158"/>
      <c r="M425" s="163"/>
      <c r="T425" s="164"/>
      <c r="AT425" s="159" t="s">
        <v>160</v>
      </c>
      <c r="AU425" s="159" t="s">
        <v>89</v>
      </c>
      <c r="AV425" s="12" t="s">
        <v>89</v>
      </c>
      <c r="AW425" s="12" t="s">
        <v>31</v>
      </c>
      <c r="AX425" s="12" t="s">
        <v>76</v>
      </c>
      <c r="AY425" s="159" t="s">
        <v>156</v>
      </c>
    </row>
    <row r="426" spans="2:65" s="15" customFormat="1">
      <c r="B426" s="193"/>
      <c r="D426" s="152" t="s">
        <v>160</v>
      </c>
      <c r="E426" s="194" t="s">
        <v>1</v>
      </c>
      <c r="F426" s="195" t="s">
        <v>4498</v>
      </c>
      <c r="H426" s="196">
        <v>35.5</v>
      </c>
      <c r="I426" s="197"/>
      <c r="L426" s="193"/>
      <c r="M426" s="198"/>
      <c r="T426" s="199"/>
      <c r="AT426" s="194" t="s">
        <v>160</v>
      </c>
      <c r="AU426" s="194" t="s">
        <v>89</v>
      </c>
      <c r="AV426" s="15" t="s">
        <v>163</v>
      </c>
      <c r="AW426" s="15" t="s">
        <v>31</v>
      </c>
      <c r="AX426" s="15" t="s">
        <v>76</v>
      </c>
      <c r="AY426" s="194" t="s">
        <v>156</v>
      </c>
    </row>
    <row r="427" spans="2:65" s="11" customFormat="1">
      <c r="B427" s="151"/>
      <c r="D427" s="152" t="s">
        <v>160</v>
      </c>
      <c r="E427" s="153" t="s">
        <v>1</v>
      </c>
      <c r="F427" s="154" t="s">
        <v>4543</v>
      </c>
      <c r="H427" s="153" t="s">
        <v>1</v>
      </c>
      <c r="I427" s="155"/>
      <c r="L427" s="151"/>
      <c r="M427" s="156"/>
      <c r="T427" s="157"/>
      <c r="AT427" s="153" t="s">
        <v>160</v>
      </c>
      <c r="AU427" s="153" t="s">
        <v>89</v>
      </c>
      <c r="AV427" s="11" t="s">
        <v>82</v>
      </c>
      <c r="AW427" s="11" t="s">
        <v>31</v>
      </c>
      <c r="AX427" s="11" t="s">
        <v>76</v>
      </c>
      <c r="AY427" s="153" t="s">
        <v>156</v>
      </c>
    </row>
    <row r="428" spans="2:65" s="12" customFormat="1">
      <c r="B428" s="158"/>
      <c r="D428" s="152" t="s">
        <v>160</v>
      </c>
      <c r="E428" s="159" t="s">
        <v>1</v>
      </c>
      <c r="F428" s="160" t="s">
        <v>4544</v>
      </c>
      <c r="H428" s="161">
        <v>11.4</v>
      </c>
      <c r="I428" s="162"/>
      <c r="L428" s="158"/>
      <c r="M428" s="163"/>
      <c r="T428" s="164"/>
      <c r="AT428" s="159" t="s">
        <v>160</v>
      </c>
      <c r="AU428" s="159" t="s">
        <v>89</v>
      </c>
      <c r="AV428" s="12" t="s">
        <v>89</v>
      </c>
      <c r="AW428" s="12" t="s">
        <v>31</v>
      </c>
      <c r="AX428" s="12" t="s">
        <v>76</v>
      </c>
      <c r="AY428" s="159" t="s">
        <v>156</v>
      </c>
    </row>
    <row r="429" spans="2:65" s="15" customFormat="1">
      <c r="B429" s="193"/>
      <c r="D429" s="152" t="s">
        <v>160</v>
      </c>
      <c r="E429" s="194" t="s">
        <v>1</v>
      </c>
      <c r="F429" s="195" t="s">
        <v>4545</v>
      </c>
      <c r="H429" s="196">
        <v>11.4</v>
      </c>
      <c r="I429" s="197"/>
      <c r="L429" s="193"/>
      <c r="M429" s="198"/>
      <c r="T429" s="199"/>
      <c r="AT429" s="194" t="s">
        <v>160</v>
      </c>
      <c r="AU429" s="194" t="s">
        <v>89</v>
      </c>
      <c r="AV429" s="15" t="s">
        <v>163</v>
      </c>
      <c r="AW429" s="15" t="s">
        <v>31</v>
      </c>
      <c r="AX429" s="15" t="s">
        <v>76</v>
      </c>
      <c r="AY429" s="194" t="s">
        <v>156</v>
      </c>
    </row>
    <row r="430" spans="2:65" s="13" customFormat="1">
      <c r="B430" s="165"/>
      <c r="D430" s="152" t="s">
        <v>160</v>
      </c>
      <c r="E430" s="166" t="s">
        <v>1</v>
      </c>
      <c r="F430" s="167" t="s">
        <v>161</v>
      </c>
      <c r="H430" s="168">
        <v>737.1</v>
      </c>
      <c r="I430" s="169"/>
      <c r="L430" s="165"/>
      <c r="M430" s="170"/>
      <c r="T430" s="171"/>
      <c r="AT430" s="166" t="s">
        <v>160</v>
      </c>
      <c r="AU430" s="166" t="s">
        <v>89</v>
      </c>
      <c r="AV430" s="13" t="s">
        <v>155</v>
      </c>
      <c r="AW430" s="13" t="s">
        <v>31</v>
      </c>
      <c r="AX430" s="13" t="s">
        <v>82</v>
      </c>
      <c r="AY430" s="166" t="s">
        <v>156</v>
      </c>
    </row>
    <row r="431" spans="2:65" s="1" customFormat="1" ht="16.5" customHeight="1">
      <c r="B431" s="136"/>
      <c r="C431" s="137" t="s">
        <v>571</v>
      </c>
      <c r="D431" s="137" t="s">
        <v>157</v>
      </c>
      <c r="E431" s="138" t="s">
        <v>4848</v>
      </c>
      <c r="F431" s="139" t="s">
        <v>4849</v>
      </c>
      <c r="G431" s="140" t="s">
        <v>396</v>
      </c>
      <c r="H431" s="141">
        <v>186.2</v>
      </c>
      <c r="I431" s="142"/>
      <c r="J431" s="143">
        <v>0</v>
      </c>
      <c r="K431" s="144"/>
      <c r="L431" s="32"/>
      <c r="M431" s="145" t="s">
        <v>1</v>
      </c>
      <c r="N431" s="146" t="s">
        <v>42</v>
      </c>
      <c r="P431" s="147">
        <f>O431*H431</f>
        <v>0</v>
      </c>
      <c r="Q431" s="147">
        <v>1.6000000000000001E-4</v>
      </c>
      <c r="R431" s="147">
        <f>Q431*H431</f>
        <v>2.9791999999999999E-2</v>
      </c>
      <c r="S431" s="147">
        <v>0</v>
      </c>
      <c r="T431" s="148">
        <f>S431*H431</f>
        <v>0</v>
      </c>
      <c r="AR431" s="149" t="s">
        <v>155</v>
      </c>
      <c r="AT431" s="149" t="s">
        <v>157</v>
      </c>
      <c r="AU431" s="149" t="s">
        <v>89</v>
      </c>
      <c r="AY431" s="17" t="s">
        <v>156</v>
      </c>
      <c r="BE431" s="150">
        <f>IF(N431="základná",J431,0)</f>
        <v>0</v>
      </c>
      <c r="BF431" s="150">
        <f>IF(N431="znížená",J431,0)</f>
        <v>0</v>
      </c>
      <c r="BG431" s="150">
        <f>IF(N431="zákl. prenesená",J431,0)</f>
        <v>0</v>
      </c>
      <c r="BH431" s="150">
        <f>IF(N431="zníž. prenesená",J431,0)</f>
        <v>0</v>
      </c>
      <c r="BI431" s="150">
        <f>IF(N431="nulová",J431,0)</f>
        <v>0</v>
      </c>
      <c r="BJ431" s="17" t="s">
        <v>89</v>
      </c>
      <c r="BK431" s="150">
        <f>ROUND(I431*H431,2)</f>
        <v>0</v>
      </c>
      <c r="BL431" s="17" t="s">
        <v>155</v>
      </c>
      <c r="BM431" s="149" t="s">
        <v>4850</v>
      </c>
    </row>
    <row r="432" spans="2:65" s="12" customFormat="1">
      <c r="B432" s="158"/>
      <c r="D432" s="152" t="s">
        <v>160</v>
      </c>
      <c r="E432" s="159" t="s">
        <v>1</v>
      </c>
      <c r="F432" s="160" t="s">
        <v>4258</v>
      </c>
      <c r="H432" s="161">
        <v>91.2</v>
      </c>
      <c r="I432" s="162"/>
      <c r="L432" s="158"/>
      <c r="M432" s="163"/>
      <c r="T432" s="164"/>
      <c r="AT432" s="159" t="s">
        <v>160</v>
      </c>
      <c r="AU432" s="159" t="s">
        <v>89</v>
      </c>
      <c r="AV432" s="12" t="s">
        <v>89</v>
      </c>
      <c r="AW432" s="12" t="s">
        <v>31</v>
      </c>
      <c r="AX432" s="12" t="s">
        <v>76</v>
      </c>
      <c r="AY432" s="159" t="s">
        <v>156</v>
      </c>
    </row>
    <row r="433" spans="2:51" s="12" customFormat="1">
      <c r="B433" s="158"/>
      <c r="D433" s="152" t="s">
        <v>160</v>
      </c>
      <c r="E433" s="159" t="s">
        <v>1</v>
      </c>
      <c r="F433" s="160" t="s">
        <v>1569</v>
      </c>
      <c r="H433" s="161">
        <v>24</v>
      </c>
      <c r="I433" s="162"/>
      <c r="L433" s="158"/>
      <c r="M433" s="163"/>
      <c r="T433" s="164"/>
      <c r="AT433" s="159" t="s">
        <v>160</v>
      </c>
      <c r="AU433" s="159" t="s">
        <v>89</v>
      </c>
      <c r="AV433" s="12" t="s">
        <v>89</v>
      </c>
      <c r="AW433" s="12" t="s">
        <v>31</v>
      </c>
      <c r="AX433" s="12" t="s">
        <v>76</v>
      </c>
      <c r="AY433" s="159" t="s">
        <v>156</v>
      </c>
    </row>
    <row r="434" spans="2:51" s="12" customFormat="1">
      <c r="B434" s="158"/>
      <c r="D434" s="152" t="s">
        <v>160</v>
      </c>
      <c r="E434" s="159" t="s">
        <v>1</v>
      </c>
      <c r="F434" s="160" t="s">
        <v>1566</v>
      </c>
      <c r="H434" s="161">
        <v>14.4</v>
      </c>
      <c r="I434" s="162"/>
      <c r="L434" s="158"/>
      <c r="M434" s="163"/>
      <c r="T434" s="164"/>
      <c r="AT434" s="159" t="s">
        <v>160</v>
      </c>
      <c r="AU434" s="159" t="s">
        <v>89</v>
      </c>
      <c r="AV434" s="12" t="s">
        <v>89</v>
      </c>
      <c r="AW434" s="12" t="s">
        <v>31</v>
      </c>
      <c r="AX434" s="12" t="s">
        <v>76</v>
      </c>
      <c r="AY434" s="159" t="s">
        <v>156</v>
      </c>
    </row>
    <row r="435" spans="2:51" s="12" customFormat="1">
      <c r="B435" s="158"/>
      <c r="D435" s="152" t="s">
        <v>160</v>
      </c>
      <c r="E435" s="159" t="s">
        <v>1</v>
      </c>
      <c r="F435" s="160" t="s">
        <v>1561</v>
      </c>
      <c r="H435" s="161">
        <v>3.6</v>
      </c>
      <c r="I435" s="162"/>
      <c r="L435" s="158"/>
      <c r="M435" s="163"/>
      <c r="T435" s="164"/>
      <c r="AT435" s="159" t="s">
        <v>160</v>
      </c>
      <c r="AU435" s="159" t="s">
        <v>89</v>
      </c>
      <c r="AV435" s="12" t="s">
        <v>89</v>
      </c>
      <c r="AW435" s="12" t="s">
        <v>31</v>
      </c>
      <c r="AX435" s="12" t="s">
        <v>76</v>
      </c>
      <c r="AY435" s="159" t="s">
        <v>156</v>
      </c>
    </row>
    <row r="436" spans="2:51" s="12" customFormat="1">
      <c r="B436" s="158"/>
      <c r="D436" s="152" t="s">
        <v>160</v>
      </c>
      <c r="E436" s="159" t="s">
        <v>1</v>
      </c>
      <c r="F436" s="160" t="s">
        <v>4259</v>
      </c>
      <c r="H436" s="161">
        <v>12</v>
      </c>
      <c r="I436" s="162"/>
      <c r="L436" s="158"/>
      <c r="M436" s="163"/>
      <c r="T436" s="164"/>
      <c r="AT436" s="159" t="s">
        <v>160</v>
      </c>
      <c r="AU436" s="159" t="s">
        <v>89</v>
      </c>
      <c r="AV436" s="12" t="s">
        <v>89</v>
      </c>
      <c r="AW436" s="12" t="s">
        <v>31</v>
      </c>
      <c r="AX436" s="12" t="s">
        <v>76</v>
      </c>
      <c r="AY436" s="159" t="s">
        <v>156</v>
      </c>
    </row>
    <row r="437" spans="2:51" s="12" customFormat="1">
      <c r="B437" s="158"/>
      <c r="D437" s="152" t="s">
        <v>160</v>
      </c>
      <c r="E437" s="159" t="s">
        <v>1</v>
      </c>
      <c r="F437" s="160" t="s">
        <v>4260</v>
      </c>
      <c r="H437" s="161">
        <v>9</v>
      </c>
      <c r="I437" s="162"/>
      <c r="L437" s="158"/>
      <c r="M437" s="163"/>
      <c r="T437" s="164"/>
      <c r="AT437" s="159" t="s">
        <v>160</v>
      </c>
      <c r="AU437" s="159" t="s">
        <v>89</v>
      </c>
      <c r="AV437" s="12" t="s">
        <v>89</v>
      </c>
      <c r="AW437" s="12" t="s">
        <v>31</v>
      </c>
      <c r="AX437" s="12" t="s">
        <v>76</v>
      </c>
      <c r="AY437" s="159" t="s">
        <v>156</v>
      </c>
    </row>
    <row r="438" spans="2:51" s="12" customFormat="1">
      <c r="B438" s="158"/>
      <c r="D438" s="152" t="s">
        <v>160</v>
      </c>
      <c r="E438" s="159" t="s">
        <v>1</v>
      </c>
      <c r="F438" s="160" t="s">
        <v>4261</v>
      </c>
      <c r="H438" s="161">
        <v>2.4</v>
      </c>
      <c r="I438" s="162"/>
      <c r="L438" s="158"/>
      <c r="M438" s="163"/>
      <c r="T438" s="164"/>
      <c r="AT438" s="159" t="s">
        <v>160</v>
      </c>
      <c r="AU438" s="159" t="s">
        <v>89</v>
      </c>
      <c r="AV438" s="12" t="s">
        <v>89</v>
      </c>
      <c r="AW438" s="12" t="s">
        <v>31</v>
      </c>
      <c r="AX438" s="12" t="s">
        <v>76</v>
      </c>
      <c r="AY438" s="159" t="s">
        <v>156</v>
      </c>
    </row>
    <row r="439" spans="2:51" s="12" customFormat="1">
      <c r="B439" s="158"/>
      <c r="D439" s="152" t="s">
        <v>160</v>
      </c>
      <c r="E439" s="159" t="s">
        <v>1</v>
      </c>
      <c r="F439" s="160" t="s">
        <v>4262</v>
      </c>
      <c r="H439" s="161">
        <v>11.7</v>
      </c>
      <c r="I439" s="162"/>
      <c r="L439" s="158"/>
      <c r="M439" s="163"/>
      <c r="T439" s="164"/>
      <c r="AT439" s="159" t="s">
        <v>160</v>
      </c>
      <c r="AU439" s="159" t="s">
        <v>89</v>
      </c>
      <c r="AV439" s="12" t="s">
        <v>89</v>
      </c>
      <c r="AW439" s="12" t="s">
        <v>31</v>
      </c>
      <c r="AX439" s="12" t="s">
        <v>76</v>
      </c>
      <c r="AY439" s="159" t="s">
        <v>156</v>
      </c>
    </row>
    <row r="440" spans="2:51" s="12" customFormat="1">
      <c r="B440" s="158"/>
      <c r="D440" s="152" t="s">
        <v>160</v>
      </c>
      <c r="E440" s="159" t="s">
        <v>1</v>
      </c>
      <c r="F440" s="160" t="s">
        <v>1570</v>
      </c>
      <c r="H440" s="161">
        <v>1.2</v>
      </c>
      <c r="I440" s="162"/>
      <c r="L440" s="158"/>
      <c r="M440" s="163"/>
      <c r="T440" s="164"/>
      <c r="AT440" s="159" t="s">
        <v>160</v>
      </c>
      <c r="AU440" s="159" t="s">
        <v>89</v>
      </c>
      <c r="AV440" s="12" t="s">
        <v>89</v>
      </c>
      <c r="AW440" s="12" t="s">
        <v>31</v>
      </c>
      <c r="AX440" s="12" t="s">
        <v>76</v>
      </c>
      <c r="AY440" s="159" t="s">
        <v>156</v>
      </c>
    </row>
    <row r="441" spans="2:51" s="12" customFormat="1">
      <c r="B441" s="158"/>
      <c r="D441" s="152" t="s">
        <v>160</v>
      </c>
      <c r="E441" s="159" t="s">
        <v>1</v>
      </c>
      <c r="F441" s="160" t="s">
        <v>4263</v>
      </c>
      <c r="H441" s="161">
        <v>2.7</v>
      </c>
      <c r="I441" s="162"/>
      <c r="L441" s="158"/>
      <c r="M441" s="163"/>
      <c r="T441" s="164"/>
      <c r="AT441" s="159" t="s">
        <v>160</v>
      </c>
      <c r="AU441" s="159" t="s">
        <v>89</v>
      </c>
      <c r="AV441" s="12" t="s">
        <v>89</v>
      </c>
      <c r="AW441" s="12" t="s">
        <v>31</v>
      </c>
      <c r="AX441" s="12" t="s">
        <v>76</v>
      </c>
      <c r="AY441" s="159" t="s">
        <v>156</v>
      </c>
    </row>
    <row r="442" spans="2:51" s="12" customFormat="1">
      <c r="B442" s="158"/>
      <c r="D442" s="152" t="s">
        <v>160</v>
      </c>
      <c r="E442" s="159" t="s">
        <v>1</v>
      </c>
      <c r="F442" s="160" t="s">
        <v>1564</v>
      </c>
      <c r="H442" s="161">
        <v>1.8</v>
      </c>
      <c r="I442" s="162"/>
      <c r="L442" s="158"/>
      <c r="M442" s="163"/>
      <c r="T442" s="164"/>
      <c r="AT442" s="159" t="s">
        <v>160</v>
      </c>
      <c r="AU442" s="159" t="s">
        <v>89</v>
      </c>
      <c r="AV442" s="12" t="s">
        <v>89</v>
      </c>
      <c r="AW442" s="12" t="s">
        <v>31</v>
      </c>
      <c r="AX442" s="12" t="s">
        <v>76</v>
      </c>
      <c r="AY442" s="159" t="s">
        <v>156</v>
      </c>
    </row>
    <row r="443" spans="2:51" s="12" customFormat="1">
      <c r="B443" s="158"/>
      <c r="D443" s="152" t="s">
        <v>160</v>
      </c>
      <c r="E443" s="159" t="s">
        <v>1</v>
      </c>
      <c r="F443" s="160" t="s">
        <v>4264</v>
      </c>
      <c r="H443" s="161">
        <v>0.9</v>
      </c>
      <c r="I443" s="162"/>
      <c r="L443" s="158"/>
      <c r="M443" s="163"/>
      <c r="T443" s="164"/>
      <c r="AT443" s="159" t="s">
        <v>160</v>
      </c>
      <c r="AU443" s="159" t="s">
        <v>89</v>
      </c>
      <c r="AV443" s="12" t="s">
        <v>89</v>
      </c>
      <c r="AW443" s="12" t="s">
        <v>31</v>
      </c>
      <c r="AX443" s="12" t="s">
        <v>76</v>
      </c>
      <c r="AY443" s="159" t="s">
        <v>156</v>
      </c>
    </row>
    <row r="444" spans="2:51" s="12" customFormat="1">
      <c r="B444" s="158"/>
      <c r="D444" s="152" t="s">
        <v>160</v>
      </c>
      <c r="E444" s="159" t="s">
        <v>1</v>
      </c>
      <c r="F444" s="160" t="s">
        <v>4265</v>
      </c>
      <c r="H444" s="161">
        <v>1.4</v>
      </c>
      <c r="I444" s="162"/>
      <c r="L444" s="158"/>
      <c r="M444" s="163"/>
      <c r="T444" s="164"/>
      <c r="AT444" s="159" t="s">
        <v>160</v>
      </c>
      <c r="AU444" s="159" t="s">
        <v>89</v>
      </c>
      <c r="AV444" s="12" t="s">
        <v>89</v>
      </c>
      <c r="AW444" s="12" t="s">
        <v>31</v>
      </c>
      <c r="AX444" s="12" t="s">
        <v>76</v>
      </c>
      <c r="AY444" s="159" t="s">
        <v>156</v>
      </c>
    </row>
    <row r="445" spans="2:51" s="12" customFormat="1">
      <c r="B445" s="158"/>
      <c r="D445" s="152" t="s">
        <v>160</v>
      </c>
      <c r="E445" s="159" t="s">
        <v>1</v>
      </c>
      <c r="F445" s="160" t="s">
        <v>1570</v>
      </c>
      <c r="H445" s="161">
        <v>1.2</v>
      </c>
      <c r="I445" s="162"/>
      <c r="L445" s="158"/>
      <c r="M445" s="163"/>
      <c r="T445" s="164"/>
      <c r="AT445" s="159" t="s">
        <v>160</v>
      </c>
      <c r="AU445" s="159" t="s">
        <v>89</v>
      </c>
      <c r="AV445" s="12" t="s">
        <v>89</v>
      </c>
      <c r="AW445" s="12" t="s">
        <v>31</v>
      </c>
      <c r="AX445" s="12" t="s">
        <v>76</v>
      </c>
      <c r="AY445" s="159" t="s">
        <v>156</v>
      </c>
    </row>
    <row r="446" spans="2:51" s="12" customFormat="1">
      <c r="B446" s="158"/>
      <c r="D446" s="152" t="s">
        <v>160</v>
      </c>
      <c r="E446" s="159" t="s">
        <v>1</v>
      </c>
      <c r="F446" s="160" t="s">
        <v>4266</v>
      </c>
      <c r="H446" s="161">
        <v>3.6</v>
      </c>
      <c r="I446" s="162"/>
      <c r="L446" s="158"/>
      <c r="M446" s="163"/>
      <c r="T446" s="164"/>
      <c r="AT446" s="159" t="s">
        <v>160</v>
      </c>
      <c r="AU446" s="159" t="s">
        <v>89</v>
      </c>
      <c r="AV446" s="12" t="s">
        <v>89</v>
      </c>
      <c r="AW446" s="12" t="s">
        <v>31</v>
      </c>
      <c r="AX446" s="12" t="s">
        <v>76</v>
      </c>
      <c r="AY446" s="159" t="s">
        <v>156</v>
      </c>
    </row>
    <row r="447" spans="2:51" s="12" customFormat="1">
      <c r="B447" s="158"/>
      <c r="D447" s="152" t="s">
        <v>160</v>
      </c>
      <c r="E447" s="159" t="s">
        <v>1</v>
      </c>
      <c r="F447" s="160" t="s">
        <v>4267</v>
      </c>
      <c r="H447" s="161">
        <v>2.4</v>
      </c>
      <c r="I447" s="162"/>
      <c r="L447" s="158"/>
      <c r="M447" s="163"/>
      <c r="T447" s="164"/>
      <c r="AT447" s="159" t="s">
        <v>160</v>
      </c>
      <c r="AU447" s="159" t="s">
        <v>89</v>
      </c>
      <c r="AV447" s="12" t="s">
        <v>89</v>
      </c>
      <c r="AW447" s="12" t="s">
        <v>31</v>
      </c>
      <c r="AX447" s="12" t="s">
        <v>76</v>
      </c>
      <c r="AY447" s="159" t="s">
        <v>156</v>
      </c>
    </row>
    <row r="448" spans="2:51" s="12" customFormat="1">
      <c r="B448" s="158"/>
      <c r="D448" s="152" t="s">
        <v>160</v>
      </c>
      <c r="E448" s="159" t="s">
        <v>1</v>
      </c>
      <c r="F448" s="160" t="s">
        <v>4268</v>
      </c>
      <c r="H448" s="161">
        <v>0.9</v>
      </c>
      <c r="I448" s="162"/>
      <c r="L448" s="158"/>
      <c r="M448" s="163"/>
      <c r="T448" s="164"/>
      <c r="AT448" s="159" t="s">
        <v>160</v>
      </c>
      <c r="AU448" s="159" t="s">
        <v>89</v>
      </c>
      <c r="AV448" s="12" t="s">
        <v>89</v>
      </c>
      <c r="AW448" s="12" t="s">
        <v>31</v>
      </c>
      <c r="AX448" s="12" t="s">
        <v>76</v>
      </c>
      <c r="AY448" s="159" t="s">
        <v>156</v>
      </c>
    </row>
    <row r="449" spans="2:65" s="12" customFormat="1">
      <c r="B449" s="158"/>
      <c r="D449" s="152" t="s">
        <v>160</v>
      </c>
      <c r="E449" s="159" t="s">
        <v>1</v>
      </c>
      <c r="F449" s="160" t="s">
        <v>4269</v>
      </c>
      <c r="H449" s="161">
        <v>1.8</v>
      </c>
      <c r="I449" s="162"/>
      <c r="L449" s="158"/>
      <c r="M449" s="163"/>
      <c r="T449" s="164"/>
      <c r="AT449" s="159" t="s">
        <v>160</v>
      </c>
      <c r="AU449" s="159" t="s">
        <v>89</v>
      </c>
      <c r="AV449" s="12" t="s">
        <v>89</v>
      </c>
      <c r="AW449" s="12" t="s">
        <v>31</v>
      </c>
      <c r="AX449" s="12" t="s">
        <v>76</v>
      </c>
      <c r="AY449" s="159" t="s">
        <v>156</v>
      </c>
    </row>
    <row r="450" spans="2:65" s="13" customFormat="1">
      <c r="B450" s="165"/>
      <c r="D450" s="152" t="s">
        <v>160</v>
      </c>
      <c r="E450" s="166" t="s">
        <v>1</v>
      </c>
      <c r="F450" s="167" t="s">
        <v>161</v>
      </c>
      <c r="H450" s="168">
        <v>186.2</v>
      </c>
      <c r="I450" s="169"/>
      <c r="L450" s="165"/>
      <c r="M450" s="170"/>
      <c r="T450" s="171"/>
      <c r="AT450" s="166" t="s">
        <v>160</v>
      </c>
      <c r="AU450" s="166" t="s">
        <v>89</v>
      </c>
      <c r="AV450" s="13" t="s">
        <v>155</v>
      </c>
      <c r="AW450" s="13" t="s">
        <v>31</v>
      </c>
      <c r="AX450" s="13" t="s">
        <v>82</v>
      </c>
      <c r="AY450" s="166" t="s">
        <v>156</v>
      </c>
    </row>
    <row r="451" spans="2:65" s="1" customFormat="1" ht="37.9" customHeight="1">
      <c r="B451" s="136"/>
      <c r="C451" s="137" t="s">
        <v>587</v>
      </c>
      <c r="D451" s="137" t="s">
        <v>157</v>
      </c>
      <c r="E451" s="138" t="s">
        <v>4851</v>
      </c>
      <c r="F451" s="139" t="s">
        <v>4852</v>
      </c>
      <c r="G451" s="140" t="s">
        <v>396</v>
      </c>
      <c r="H451" s="141">
        <v>15</v>
      </c>
      <c r="I451" s="142"/>
      <c r="J451" s="143">
        <v>0</v>
      </c>
      <c r="K451" s="144"/>
      <c r="L451" s="32"/>
      <c r="M451" s="145" t="s">
        <v>1</v>
      </c>
      <c r="N451" s="146" t="s">
        <v>42</v>
      </c>
      <c r="P451" s="147">
        <f>O451*H451</f>
        <v>0</v>
      </c>
      <c r="Q451" s="147">
        <v>2.3000000000000001E-4</v>
      </c>
      <c r="R451" s="147">
        <f>Q451*H451</f>
        <v>3.4499999999999999E-3</v>
      </c>
      <c r="S451" s="147">
        <v>0</v>
      </c>
      <c r="T451" s="148">
        <f>S451*H451</f>
        <v>0</v>
      </c>
      <c r="AR451" s="149" t="s">
        <v>155</v>
      </c>
      <c r="AT451" s="149" t="s">
        <v>157</v>
      </c>
      <c r="AU451" s="149" t="s">
        <v>89</v>
      </c>
      <c r="AY451" s="17" t="s">
        <v>156</v>
      </c>
      <c r="BE451" s="150">
        <f>IF(N451="základná",J451,0)</f>
        <v>0</v>
      </c>
      <c r="BF451" s="150">
        <f>IF(N451="znížená",J451,0)</f>
        <v>0</v>
      </c>
      <c r="BG451" s="150">
        <f>IF(N451="zákl. prenesená",J451,0)</f>
        <v>0</v>
      </c>
      <c r="BH451" s="150">
        <f>IF(N451="zníž. prenesená",J451,0)</f>
        <v>0</v>
      </c>
      <c r="BI451" s="150">
        <f>IF(N451="nulová",J451,0)</f>
        <v>0</v>
      </c>
      <c r="BJ451" s="17" t="s">
        <v>89</v>
      </c>
      <c r="BK451" s="150">
        <f>ROUND(I451*H451,2)</f>
        <v>0</v>
      </c>
      <c r="BL451" s="17" t="s">
        <v>155</v>
      </c>
      <c r="BM451" s="149" t="s">
        <v>4853</v>
      </c>
    </row>
    <row r="452" spans="2:65" s="11" customFormat="1">
      <c r="B452" s="151"/>
      <c r="D452" s="152" t="s">
        <v>160</v>
      </c>
      <c r="E452" s="153" t="s">
        <v>1</v>
      </c>
      <c r="F452" s="154" t="s">
        <v>4854</v>
      </c>
      <c r="H452" s="153" t="s">
        <v>1</v>
      </c>
      <c r="I452" s="155"/>
      <c r="L452" s="151"/>
      <c r="M452" s="156"/>
      <c r="T452" s="157"/>
      <c r="AT452" s="153" t="s">
        <v>160</v>
      </c>
      <c r="AU452" s="153" t="s">
        <v>89</v>
      </c>
      <c r="AV452" s="11" t="s">
        <v>82</v>
      </c>
      <c r="AW452" s="11" t="s">
        <v>31</v>
      </c>
      <c r="AX452" s="11" t="s">
        <v>76</v>
      </c>
      <c r="AY452" s="153" t="s">
        <v>156</v>
      </c>
    </row>
    <row r="453" spans="2:65" s="11" customFormat="1" ht="22.5">
      <c r="B453" s="151"/>
      <c r="D453" s="152" t="s">
        <v>160</v>
      </c>
      <c r="E453" s="153" t="s">
        <v>1</v>
      </c>
      <c r="F453" s="154" t="s">
        <v>4855</v>
      </c>
      <c r="H453" s="153" t="s">
        <v>1</v>
      </c>
      <c r="I453" s="155"/>
      <c r="L453" s="151"/>
      <c r="M453" s="156"/>
      <c r="T453" s="157"/>
      <c r="AT453" s="153" t="s">
        <v>160</v>
      </c>
      <c r="AU453" s="153" t="s">
        <v>89</v>
      </c>
      <c r="AV453" s="11" t="s">
        <v>82</v>
      </c>
      <c r="AW453" s="11" t="s">
        <v>31</v>
      </c>
      <c r="AX453" s="11" t="s">
        <v>76</v>
      </c>
      <c r="AY453" s="153" t="s">
        <v>156</v>
      </c>
    </row>
    <row r="454" spans="2:65" s="12" customFormat="1">
      <c r="B454" s="158"/>
      <c r="D454" s="152" t="s">
        <v>160</v>
      </c>
      <c r="E454" s="159" t="s">
        <v>1</v>
      </c>
      <c r="F454" s="160" t="s">
        <v>393</v>
      </c>
      <c r="H454" s="161">
        <v>15</v>
      </c>
      <c r="I454" s="162"/>
      <c r="L454" s="158"/>
      <c r="M454" s="163"/>
      <c r="T454" s="164"/>
      <c r="AT454" s="159" t="s">
        <v>160</v>
      </c>
      <c r="AU454" s="159" t="s">
        <v>89</v>
      </c>
      <c r="AV454" s="12" t="s">
        <v>89</v>
      </c>
      <c r="AW454" s="12" t="s">
        <v>31</v>
      </c>
      <c r="AX454" s="12" t="s">
        <v>76</v>
      </c>
      <c r="AY454" s="159" t="s">
        <v>156</v>
      </c>
    </row>
    <row r="455" spans="2:65" s="15" customFormat="1">
      <c r="B455" s="193"/>
      <c r="D455" s="152" t="s">
        <v>160</v>
      </c>
      <c r="E455" s="194" t="s">
        <v>1</v>
      </c>
      <c r="F455" s="195" t="s">
        <v>278</v>
      </c>
      <c r="H455" s="196">
        <v>15</v>
      </c>
      <c r="I455" s="197"/>
      <c r="L455" s="193"/>
      <c r="M455" s="198"/>
      <c r="T455" s="199"/>
      <c r="AT455" s="194" t="s">
        <v>160</v>
      </c>
      <c r="AU455" s="194" t="s">
        <v>89</v>
      </c>
      <c r="AV455" s="15" t="s">
        <v>163</v>
      </c>
      <c r="AW455" s="15" t="s">
        <v>31</v>
      </c>
      <c r="AX455" s="15" t="s">
        <v>76</v>
      </c>
      <c r="AY455" s="194" t="s">
        <v>156</v>
      </c>
    </row>
    <row r="456" spans="2:65" s="13" customFormat="1">
      <c r="B456" s="165"/>
      <c r="D456" s="152" t="s">
        <v>160</v>
      </c>
      <c r="E456" s="166" t="s">
        <v>1</v>
      </c>
      <c r="F456" s="167" t="s">
        <v>161</v>
      </c>
      <c r="H456" s="168">
        <v>15</v>
      </c>
      <c r="I456" s="169"/>
      <c r="L456" s="165"/>
      <c r="M456" s="170"/>
      <c r="T456" s="171"/>
      <c r="AT456" s="166" t="s">
        <v>160</v>
      </c>
      <c r="AU456" s="166" t="s">
        <v>89</v>
      </c>
      <c r="AV456" s="13" t="s">
        <v>155</v>
      </c>
      <c r="AW456" s="13" t="s">
        <v>31</v>
      </c>
      <c r="AX456" s="13" t="s">
        <v>82</v>
      </c>
      <c r="AY456" s="166" t="s">
        <v>156</v>
      </c>
    </row>
    <row r="457" spans="2:65" s="1" customFormat="1" ht="24.2" customHeight="1">
      <c r="B457" s="136"/>
      <c r="C457" s="137" t="s">
        <v>602</v>
      </c>
      <c r="D457" s="137" t="s">
        <v>157</v>
      </c>
      <c r="E457" s="138" t="s">
        <v>4856</v>
      </c>
      <c r="F457" s="139" t="s">
        <v>4857</v>
      </c>
      <c r="G457" s="140" t="s">
        <v>396</v>
      </c>
      <c r="H457" s="141">
        <v>4.28</v>
      </c>
      <c r="I457" s="142"/>
      <c r="J457" s="143">
        <v>0</v>
      </c>
      <c r="K457" s="144"/>
      <c r="L457" s="32"/>
      <c r="M457" s="145" t="s">
        <v>1</v>
      </c>
      <c r="N457" s="146" t="s">
        <v>42</v>
      </c>
      <c r="P457" s="147">
        <f>O457*H457</f>
        <v>0</v>
      </c>
      <c r="Q457" s="147">
        <v>3.0000000000000001E-5</v>
      </c>
      <c r="R457" s="147">
        <f>Q457*H457</f>
        <v>1.284E-4</v>
      </c>
      <c r="S457" s="147">
        <v>1.7999999999999999E-2</v>
      </c>
      <c r="T457" s="148">
        <f>S457*H457</f>
        <v>7.7039999999999997E-2</v>
      </c>
      <c r="AR457" s="149" t="s">
        <v>155</v>
      </c>
      <c r="AT457" s="149" t="s">
        <v>157</v>
      </c>
      <c r="AU457" s="149" t="s">
        <v>89</v>
      </c>
      <c r="AY457" s="17" t="s">
        <v>156</v>
      </c>
      <c r="BE457" s="150">
        <f>IF(N457="základná",J457,0)</f>
        <v>0</v>
      </c>
      <c r="BF457" s="150">
        <f>IF(N457="znížená",J457,0)</f>
        <v>0</v>
      </c>
      <c r="BG457" s="150">
        <f>IF(N457="zákl. prenesená",J457,0)</f>
        <v>0</v>
      </c>
      <c r="BH457" s="150">
        <f>IF(N457="zníž. prenesená",J457,0)</f>
        <v>0</v>
      </c>
      <c r="BI457" s="150">
        <f>IF(N457="nulová",J457,0)</f>
        <v>0</v>
      </c>
      <c r="BJ457" s="17" t="s">
        <v>89</v>
      </c>
      <c r="BK457" s="150">
        <f>ROUND(I457*H457,2)</f>
        <v>0</v>
      </c>
      <c r="BL457" s="17" t="s">
        <v>155</v>
      </c>
      <c r="BM457" s="149" t="s">
        <v>4858</v>
      </c>
    </row>
    <row r="458" spans="2:65" s="11" customFormat="1">
      <c r="B458" s="151"/>
      <c r="D458" s="152" t="s">
        <v>160</v>
      </c>
      <c r="E458" s="153" t="s">
        <v>1</v>
      </c>
      <c r="F458" s="154" t="s">
        <v>4859</v>
      </c>
      <c r="H458" s="153" t="s">
        <v>1</v>
      </c>
      <c r="I458" s="155"/>
      <c r="L458" s="151"/>
      <c r="M458" s="156"/>
      <c r="T458" s="157"/>
      <c r="AT458" s="153" t="s">
        <v>160</v>
      </c>
      <c r="AU458" s="153" t="s">
        <v>89</v>
      </c>
      <c r="AV458" s="11" t="s">
        <v>82</v>
      </c>
      <c r="AW458" s="11" t="s">
        <v>31</v>
      </c>
      <c r="AX458" s="11" t="s">
        <v>76</v>
      </c>
      <c r="AY458" s="153" t="s">
        <v>156</v>
      </c>
    </row>
    <row r="459" spans="2:65" s="11" customFormat="1">
      <c r="B459" s="151"/>
      <c r="D459" s="152" t="s">
        <v>160</v>
      </c>
      <c r="E459" s="153" t="s">
        <v>1</v>
      </c>
      <c r="F459" s="154" t="s">
        <v>4860</v>
      </c>
      <c r="H459" s="153" t="s">
        <v>1</v>
      </c>
      <c r="I459" s="155"/>
      <c r="L459" s="151"/>
      <c r="M459" s="156"/>
      <c r="T459" s="157"/>
      <c r="AT459" s="153" t="s">
        <v>160</v>
      </c>
      <c r="AU459" s="153" t="s">
        <v>89</v>
      </c>
      <c r="AV459" s="11" t="s">
        <v>82</v>
      </c>
      <c r="AW459" s="11" t="s">
        <v>31</v>
      </c>
      <c r="AX459" s="11" t="s">
        <v>76</v>
      </c>
      <c r="AY459" s="153" t="s">
        <v>156</v>
      </c>
    </row>
    <row r="460" spans="2:65" s="11" customFormat="1">
      <c r="B460" s="151"/>
      <c r="D460" s="152" t="s">
        <v>160</v>
      </c>
      <c r="E460" s="153" t="s">
        <v>1</v>
      </c>
      <c r="F460" s="154" t="s">
        <v>4861</v>
      </c>
      <c r="H460" s="153" t="s">
        <v>1</v>
      </c>
      <c r="I460" s="155"/>
      <c r="L460" s="151"/>
      <c r="M460" s="156"/>
      <c r="T460" s="157"/>
      <c r="AT460" s="153" t="s">
        <v>160</v>
      </c>
      <c r="AU460" s="153" t="s">
        <v>89</v>
      </c>
      <c r="AV460" s="11" t="s">
        <v>82</v>
      </c>
      <c r="AW460" s="11" t="s">
        <v>31</v>
      </c>
      <c r="AX460" s="11" t="s">
        <v>76</v>
      </c>
      <c r="AY460" s="153" t="s">
        <v>156</v>
      </c>
    </row>
    <row r="461" spans="2:65" s="11" customFormat="1">
      <c r="B461" s="151"/>
      <c r="D461" s="152" t="s">
        <v>160</v>
      </c>
      <c r="E461" s="153" t="s">
        <v>1</v>
      </c>
      <c r="F461" s="154" t="s">
        <v>4862</v>
      </c>
      <c r="H461" s="153" t="s">
        <v>1</v>
      </c>
      <c r="I461" s="155"/>
      <c r="L461" s="151"/>
      <c r="M461" s="156"/>
      <c r="T461" s="157"/>
      <c r="AT461" s="153" t="s">
        <v>160</v>
      </c>
      <c r="AU461" s="153" t="s">
        <v>89</v>
      </c>
      <c r="AV461" s="11" t="s">
        <v>82</v>
      </c>
      <c r="AW461" s="11" t="s">
        <v>31</v>
      </c>
      <c r="AX461" s="11" t="s">
        <v>76</v>
      </c>
      <c r="AY461" s="153" t="s">
        <v>156</v>
      </c>
    </row>
    <row r="462" spans="2:65" s="12" customFormat="1">
      <c r="B462" s="158"/>
      <c r="D462" s="152" t="s">
        <v>160</v>
      </c>
      <c r="E462" s="159" t="s">
        <v>1</v>
      </c>
      <c r="F462" s="160" t="s">
        <v>4863</v>
      </c>
      <c r="H462" s="161">
        <v>2.4500000000000002</v>
      </c>
      <c r="I462" s="162"/>
      <c r="L462" s="158"/>
      <c r="M462" s="163"/>
      <c r="T462" s="164"/>
      <c r="AT462" s="159" t="s">
        <v>160</v>
      </c>
      <c r="AU462" s="159" t="s">
        <v>89</v>
      </c>
      <c r="AV462" s="12" t="s">
        <v>89</v>
      </c>
      <c r="AW462" s="12" t="s">
        <v>31</v>
      </c>
      <c r="AX462" s="12" t="s">
        <v>76</v>
      </c>
      <c r="AY462" s="159" t="s">
        <v>156</v>
      </c>
    </row>
    <row r="463" spans="2:65" s="15" customFormat="1">
      <c r="B463" s="193"/>
      <c r="D463" s="152" t="s">
        <v>160</v>
      </c>
      <c r="E463" s="194" t="s">
        <v>1</v>
      </c>
      <c r="F463" s="195" t="s">
        <v>278</v>
      </c>
      <c r="H463" s="196">
        <v>2.4500000000000002</v>
      </c>
      <c r="I463" s="197"/>
      <c r="L463" s="193"/>
      <c r="M463" s="198"/>
      <c r="T463" s="199"/>
      <c r="AT463" s="194" t="s">
        <v>160</v>
      </c>
      <c r="AU463" s="194" t="s">
        <v>89</v>
      </c>
      <c r="AV463" s="15" t="s">
        <v>163</v>
      </c>
      <c r="AW463" s="15" t="s">
        <v>31</v>
      </c>
      <c r="AX463" s="15" t="s">
        <v>76</v>
      </c>
      <c r="AY463" s="194" t="s">
        <v>156</v>
      </c>
    </row>
    <row r="464" spans="2:65" s="11" customFormat="1">
      <c r="B464" s="151"/>
      <c r="D464" s="152" t="s">
        <v>160</v>
      </c>
      <c r="E464" s="153" t="s">
        <v>1</v>
      </c>
      <c r="F464" s="154" t="s">
        <v>4864</v>
      </c>
      <c r="H464" s="153" t="s">
        <v>1</v>
      </c>
      <c r="I464" s="155"/>
      <c r="L464" s="151"/>
      <c r="M464" s="156"/>
      <c r="T464" s="157"/>
      <c r="AT464" s="153" t="s">
        <v>160</v>
      </c>
      <c r="AU464" s="153" t="s">
        <v>89</v>
      </c>
      <c r="AV464" s="11" t="s">
        <v>82</v>
      </c>
      <c r="AW464" s="11" t="s">
        <v>31</v>
      </c>
      <c r="AX464" s="11" t="s">
        <v>76</v>
      </c>
      <c r="AY464" s="153" t="s">
        <v>156</v>
      </c>
    </row>
    <row r="465" spans="2:65" s="11" customFormat="1">
      <c r="B465" s="151"/>
      <c r="D465" s="152" t="s">
        <v>160</v>
      </c>
      <c r="E465" s="153" t="s">
        <v>1</v>
      </c>
      <c r="F465" s="154" t="s">
        <v>4862</v>
      </c>
      <c r="H465" s="153" t="s">
        <v>1</v>
      </c>
      <c r="I465" s="155"/>
      <c r="L465" s="151"/>
      <c r="M465" s="156"/>
      <c r="T465" s="157"/>
      <c r="AT465" s="153" t="s">
        <v>160</v>
      </c>
      <c r="AU465" s="153" t="s">
        <v>89</v>
      </c>
      <c r="AV465" s="11" t="s">
        <v>82</v>
      </c>
      <c r="AW465" s="11" t="s">
        <v>31</v>
      </c>
      <c r="AX465" s="11" t="s">
        <v>76</v>
      </c>
      <c r="AY465" s="153" t="s">
        <v>156</v>
      </c>
    </row>
    <row r="466" spans="2:65" s="12" customFormat="1">
      <c r="B466" s="158"/>
      <c r="D466" s="152" t="s">
        <v>160</v>
      </c>
      <c r="E466" s="159" t="s">
        <v>1</v>
      </c>
      <c r="F466" s="160" t="s">
        <v>4865</v>
      </c>
      <c r="H466" s="161">
        <v>1.83</v>
      </c>
      <c r="I466" s="162"/>
      <c r="L466" s="158"/>
      <c r="M466" s="163"/>
      <c r="T466" s="164"/>
      <c r="AT466" s="159" t="s">
        <v>160</v>
      </c>
      <c r="AU466" s="159" t="s">
        <v>89</v>
      </c>
      <c r="AV466" s="12" t="s">
        <v>89</v>
      </c>
      <c r="AW466" s="12" t="s">
        <v>31</v>
      </c>
      <c r="AX466" s="12" t="s">
        <v>76</v>
      </c>
      <c r="AY466" s="159" t="s">
        <v>156</v>
      </c>
    </row>
    <row r="467" spans="2:65" s="15" customFormat="1">
      <c r="B467" s="193"/>
      <c r="D467" s="152" t="s">
        <v>160</v>
      </c>
      <c r="E467" s="194" t="s">
        <v>1</v>
      </c>
      <c r="F467" s="195" t="s">
        <v>278</v>
      </c>
      <c r="H467" s="196">
        <v>1.83</v>
      </c>
      <c r="I467" s="197"/>
      <c r="L467" s="193"/>
      <c r="M467" s="198"/>
      <c r="T467" s="199"/>
      <c r="AT467" s="194" t="s">
        <v>160</v>
      </c>
      <c r="AU467" s="194" t="s">
        <v>89</v>
      </c>
      <c r="AV467" s="15" t="s">
        <v>163</v>
      </c>
      <c r="AW467" s="15" t="s">
        <v>31</v>
      </c>
      <c r="AX467" s="15" t="s">
        <v>76</v>
      </c>
      <c r="AY467" s="194" t="s">
        <v>156</v>
      </c>
    </row>
    <row r="468" spans="2:65" s="13" customFormat="1">
      <c r="B468" s="165"/>
      <c r="D468" s="152" t="s">
        <v>160</v>
      </c>
      <c r="E468" s="166" t="s">
        <v>1</v>
      </c>
      <c r="F468" s="167" t="s">
        <v>161</v>
      </c>
      <c r="H468" s="168">
        <v>4.28</v>
      </c>
      <c r="I468" s="169"/>
      <c r="L468" s="165"/>
      <c r="M468" s="170"/>
      <c r="T468" s="171"/>
      <c r="AT468" s="166" t="s">
        <v>160</v>
      </c>
      <c r="AU468" s="166" t="s">
        <v>89</v>
      </c>
      <c r="AV468" s="13" t="s">
        <v>155</v>
      </c>
      <c r="AW468" s="13" t="s">
        <v>31</v>
      </c>
      <c r="AX468" s="13" t="s">
        <v>82</v>
      </c>
      <c r="AY468" s="166" t="s">
        <v>156</v>
      </c>
    </row>
    <row r="469" spans="2:65" s="1" customFormat="1" ht="33" customHeight="1">
      <c r="B469" s="136"/>
      <c r="C469" s="137" t="s">
        <v>608</v>
      </c>
      <c r="D469" s="137" t="s">
        <v>157</v>
      </c>
      <c r="E469" s="138" t="s">
        <v>4866</v>
      </c>
      <c r="F469" s="139" t="s">
        <v>4867</v>
      </c>
      <c r="G469" s="140" t="s">
        <v>226</v>
      </c>
      <c r="H469" s="141">
        <v>0.14799999999999999</v>
      </c>
      <c r="I469" s="142"/>
      <c r="J469" s="143">
        <v>0</v>
      </c>
      <c r="K469" s="144"/>
      <c r="L469" s="32"/>
      <c r="M469" s="145" t="s">
        <v>1</v>
      </c>
      <c r="N469" s="146" t="s">
        <v>42</v>
      </c>
      <c r="P469" s="147">
        <f>O469*H469</f>
        <v>0</v>
      </c>
      <c r="Q469" s="147">
        <v>0</v>
      </c>
      <c r="R469" s="147">
        <f>Q469*H469</f>
        <v>0</v>
      </c>
      <c r="S469" s="147">
        <v>2.4</v>
      </c>
      <c r="T469" s="148">
        <f>S469*H469</f>
        <v>0.35519999999999996</v>
      </c>
      <c r="AR469" s="149" t="s">
        <v>155</v>
      </c>
      <c r="AT469" s="149" t="s">
        <v>157</v>
      </c>
      <c r="AU469" s="149" t="s">
        <v>89</v>
      </c>
      <c r="AY469" s="17" t="s">
        <v>156</v>
      </c>
      <c r="BE469" s="150">
        <f>IF(N469="základná",J469,0)</f>
        <v>0</v>
      </c>
      <c r="BF469" s="150">
        <f>IF(N469="znížená",J469,0)</f>
        <v>0</v>
      </c>
      <c r="BG469" s="150">
        <f>IF(N469="zákl. prenesená",J469,0)</f>
        <v>0</v>
      </c>
      <c r="BH469" s="150">
        <f>IF(N469="zníž. prenesená",J469,0)</f>
        <v>0</v>
      </c>
      <c r="BI469" s="150">
        <f>IF(N469="nulová",J469,0)</f>
        <v>0</v>
      </c>
      <c r="BJ469" s="17" t="s">
        <v>89</v>
      </c>
      <c r="BK469" s="150">
        <f>ROUND(I469*H469,2)</f>
        <v>0</v>
      </c>
      <c r="BL469" s="17" t="s">
        <v>155</v>
      </c>
      <c r="BM469" s="149" t="s">
        <v>4868</v>
      </c>
    </row>
    <row r="470" spans="2:65" s="11" customFormat="1">
      <c r="B470" s="151"/>
      <c r="D470" s="152" t="s">
        <v>160</v>
      </c>
      <c r="E470" s="153" t="s">
        <v>1</v>
      </c>
      <c r="F470" s="154" t="s">
        <v>4859</v>
      </c>
      <c r="H470" s="153" t="s">
        <v>1</v>
      </c>
      <c r="I470" s="155"/>
      <c r="L470" s="151"/>
      <c r="M470" s="156"/>
      <c r="T470" s="157"/>
      <c r="AT470" s="153" t="s">
        <v>160</v>
      </c>
      <c r="AU470" s="153" t="s">
        <v>89</v>
      </c>
      <c r="AV470" s="11" t="s">
        <v>82</v>
      </c>
      <c r="AW470" s="11" t="s">
        <v>31</v>
      </c>
      <c r="AX470" s="11" t="s">
        <v>76</v>
      </c>
      <c r="AY470" s="153" t="s">
        <v>156</v>
      </c>
    </row>
    <row r="471" spans="2:65" s="11" customFormat="1">
      <c r="B471" s="151"/>
      <c r="D471" s="152" t="s">
        <v>160</v>
      </c>
      <c r="E471" s="153" t="s">
        <v>1</v>
      </c>
      <c r="F471" s="154" t="s">
        <v>4860</v>
      </c>
      <c r="H471" s="153" t="s">
        <v>1</v>
      </c>
      <c r="I471" s="155"/>
      <c r="L471" s="151"/>
      <c r="M471" s="156"/>
      <c r="T471" s="157"/>
      <c r="AT471" s="153" t="s">
        <v>160</v>
      </c>
      <c r="AU471" s="153" t="s">
        <v>89</v>
      </c>
      <c r="AV471" s="11" t="s">
        <v>82</v>
      </c>
      <c r="AW471" s="11" t="s">
        <v>31</v>
      </c>
      <c r="AX471" s="11" t="s">
        <v>76</v>
      </c>
      <c r="AY471" s="153" t="s">
        <v>156</v>
      </c>
    </row>
    <row r="472" spans="2:65" s="11" customFormat="1">
      <c r="B472" s="151"/>
      <c r="D472" s="152" t="s">
        <v>160</v>
      </c>
      <c r="E472" s="153" t="s">
        <v>1</v>
      </c>
      <c r="F472" s="154" t="s">
        <v>4861</v>
      </c>
      <c r="H472" s="153" t="s">
        <v>1</v>
      </c>
      <c r="I472" s="155"/>
      <c r="L472" s="151"/>
      <c r="M472" s="156"/>
      <c r="T472" s="157"/>
      <c r="AT472" s="153" t="s">
        <v>160</v>
      </c>
      <c r="AU472" s="153" t="s">
        <v>89</v>
      </c>
      <c r="AV472" s="11" t="s">
        <v>82</v>
      </c>
      <c r="AW472" s="11" t="s">
        <v>31</v>
      </c>
      <c r="AX472" s="11" t="s">
        <v>76</v>
      </c>
      <c r="AY472" s="153" t="s">
        <v>156</v>
      </c>
    </row>
    <row r="473" spans="2:65" s="11" customFormat="1">
      <c r="B473" s="151"/>
      <c r="D473" s="152" t="s">
        <v>160</v>
      </c>
      <c r="E473" s="153" t="s">
        <v>1</v>
      </c>
      <c r="F473" s="154" t="s">
        <v>4862</v>
      </c>
      <c r="H473" s="153" t="s">
        <v>1</v>
      </c>
      <c r="I473" s="155"/>
      <c r="L473" s="151"/>
      <c r="M473" s="156"/>
      <c r="T473" s="157"/>
      <c r="AT473" s="153" t="s">
        <v>160</v>
      </c>
      <c r="AU473" s="153" t="s">
        <v>89</v>
      </c>
      <c r="AV473" s="11" t="s">
        <v>82</v>
      </c>
      <c r="AW473" s="11" t="s">
        <v>31</v>
      </c>
      <c r="AX473" s="11" t="s">
        <v>76</v>
      </c>
      <c r="AY473" s="153" t="s">
        <v>156</v>
      </c>
    </row>
    <row r="474" spans="2:65" s="12" customFormat="1">
      <c r="B474" s="158"/>
      <c r="D474" s="152" t="s">
        <v>160</v>
      </c>
      <c r="E474" s="159" t="s">
        <v>1</v>
      </c>
      <c r="F474" s="160" t="s">
        <v>4869</v>
      </c>
      <c r="H474" s="161">
        <v>8.5000000000000006E-2</v>
      </c>
      <c r="I474" s="162"/>
      <c r="L474" s="158"/>
      <c r="M474" s="163"/>
      <c r="T474" s="164"/>
      <c r="AT474" s="159" t="s">
        <v>160</v>
      </c>
      <c r="AU474" s="159" t="s">
        <v>89</v>
      </c>
      <c r="AV474" s="12" t="s">
        <v>89</v>
      </c>
      <c r="AW474" s="12" t="s">
        <v>31</v>
      </c>
      <c r="AX474" s="12" t="s">
        <v>76</v>
      </c>
      <c r="AY474" s="159" t="s">
        <v>156</v>
      </c>
    </row>
    <row r="475" spans="2:65" s="15" customFormat="1">
      <c r="B475" s="193"/>
      <c r="D475" s="152" t="s">
        <v>160</v>
      </c>
      <c r="E475" s="194" t="s">
        <v>1</v>
      </c>
      <c r="F475" s="195" t="s">
        <v>278</v>
      </c>
      <c r="H475" s="196">
        <v>8.5000000000000006E-2</v>
      </c>
      <c r="I475" s="197"/>
      <c r="L475" s="193"/>
      <c r="M475" s="198"/>
      <c r="T475" s="199"/>
      <c r="AT475" s="194" t="s">
        <v>160</v>
      </c>
      <c r="AU475" s="194" t="s">
        <v>89</v>
      </c>
      <c r="AV475" s="15" t="s">
        <v>163</v>
      </c>
      <c r="AW475" s="15" t="s">
        <v>31</v>
      </c>
      <c r="AX475" s="15" t="s">
        <v>76</v>
      </c>
      <c r="AY475" s="194" t="s">
        <v>156</v>
      </c>
    </row>
    <row r="476" spans="2:65" s="11" customFormat="1">
      <c r="B476" s="151"/>
      <c r="D476" s="152" t="s">
        <v>160</v>
      </c>
      <c r="E476" s="153" t="s">
        <v>1</v>
      </c>
      <c r="F476" s="154" t="s">
        <v>4864</v>
      </c>
      <c r="H476" s="153" t="s">
        <v>1</v>
      </c>
      <c r="I476" s="155"/>
      <c r="L476" s="151"/>
      <c r="M476" s="156"/>
      <c r="T476" s="157"/>
      <c r="AT476" s="153" t="s">
        <v>160</v>
      </c>
      <c r="AU476" s="153" t="s">
        <v>89</v>
      </c>
      <c r="AV476" s="11" t="s">
        <v>82</v>
      </c>
      <c r="AW476" s="11" t="s">
        <v>31</v>
      </c>
      <c r="AX476" s="11" t="s">
        <v>76</v>
      </c>
      <c r="AY476" s="153" t="s">
        <v>156</v>
      </c>
    </row>
    <row r="477" spans="2:65" s="11" customFormat="1">
      <c r="B477" s="151"/>
      <c r="D477" s="152" t="s">
        <v>160</v>
      </c>
      <c r="E477" s="153" t="s">
        <v>1</v>
      </c>
      <c r="F477" s="154" t="s">
        <v>4862</v>
      </c>
      <c r="H477" s="153" t="s">
        <v>1</v>
      </c>
      <c r="I477" s="155"/>
      <c r="L477" s="151"/>
      <c r="M477" s="156"/>
      <c r="T477" s="157"/>
      <c r="AT477" s="153" t="s">
        <v>160</v>
      </c>
      <c r="AU477" s="153" t="s">
        <v>89</v>
      </c>
      <c r="AV477" s="11" t="s">
        <v>82</v>
      </c>
      <c r="AW477" s="11" t="s">
        <v>31</v>
      </c>
      <c r="AX477" s="11" t="s">
        <v>76</v>
      </c>
      <c r="AY477" s="153" t="s">
        <v>156</v>
      </c>
    </row>
    <row r="478" spans="2:65" s="12" customFormat="1">
      <c r="B478" s="158"/>
      <c r="D478" s="152" t="s">
        <v>160</v>
      </c>
      <c r="E478" s="159" t="s">
        <v>1</v>
      </c>
      <c r="F478" s="160" t="s">
        <v>4870</v>
      </c>
      <c r="H478" s="161">
        <v>6.3E-2</v>
      </c>
      <c r="I478" s="162"/>
      <c r="L478" s="158"/>
      <c r="M478" s="163"/>
      <c r="T478" s="164"/>
      <c r="AT478" s="159" t="s">
        <v>160</v>
      </c>
      <c r="AU478" s="159" t="s">
        <v>89</v>
      </c>
      <c r="AV478" s="12" t="s">
        <v>89</v>
      </c>
      <c r="AW478" s="12" t="s">
        <v>31</v>
      </c>
      <c r="AX478" s="12" t="s">
        <v>76</v>
      </c>
      <c r="AY478" s="159" t="s">
        <v>156</v>
      </c>
    </row>
    <row r="479" spans="2:65" s="15" customFormat="1">
      <c r="B479" s="193"/>
      <c r="D479" s="152" t="s">
        <v>160</v>
      </c>
      <c r="E479" s="194" t="s">
        <v>1</v>
      </c>
      <c r="F479" s="195" t="s">
        <v>278</v>
      </c>
      <c r="H479" s="196">
        <v>6.3E-2</v>
      </c>
      <c r="I479" s="197"/>
      <c r="L479" s="193"/>
      <c r="M479" s="198"/>
      <c r="T479" s="199"/>
      <c r="AT479" s="194" t="s">
        <v>160</v>
      </c>
      <c r="AU479" s="194" t="s">
        <v>89</v>
      </c>
      <c r="AV479" s="15" t="s">
        <v>163</v>
      </c>
      <c r="AW479" s="15" t="s">
        <v>31</v>
      </c>
      <c r="AX479" s="15" t="s">
        <v>76</v>
      </c>
      <c r="AY479" s="194" t="s">
        <v>156</v>
      </c>
    </row>
    <row r="480" spans="2:65" s="13" customFormat="1">
      <c r="B480" s="165"/>
      <c r="D480" s="152" t="s">
        <v>160</v>
      </c>
      <c r="E480" s="166" t="s">
        <v>1</v>
      </c>
      <c r="F480" s="167" t="s">
        <v>161</v>
      </c>
      <c r="H480" s="168">
        <v>0.14800000000000002</v>
      </c>
      <c r="I480" s="169"/>
      <c r="L480" s="165"/>
      <c r="M480" s="170"/>
      <c r="T480" s="171"/>
      <c r="AT480" s="166" t="s">
        <v>160</v>
      </c>
      <c r="AU480" s="166" t="s">
        <v>89</v>
      </c>
      <c r="AV480" s="13" t="s">
        <v>155</v>
      </c>
      <c r="AW480" s="13" t="s">
        <v>31</v>
      </c>
      <c r="AX480" s="13" t="s">
        <v>82</v>
      </c>
      <c r="AY480" s="166" t="s">
        <v>156</v>
      </c>
    </row>
    <row r="481" spans="2:65" s="1" customFormat="1" ht="24.2" customHeight="1">
      <c r="B481" s="136"/>
      <c r="C481" s="137" t="s">
        <v>626</v>
      </c>
      <c r="D481" s="137" t="s">
        <v>157</v>
      </c>
      <c r="E481" s="138" t="s">
        <v>4871</v>
      </c>
      <c r="F481" s="139" t="s">
        <v>4872</v>
      </c>
      <c r="G481" s="140" t="s">
        <v>396</v>
      </c>
      <c r="H481" s="141">
        <v>2.2000000000000002</v>
      </c>
      <c r="I481" s="142"/>
      <c r="J481" s="143">
        <v>0</v>
      </c>
      <c r="K481" s="144"/>
      <c r="L481" s="32"/>
      <c r="M481" s="145" t="s">
        <v>1</v>
      </c>
      <c r="N481" s="146" t="s">
        <v>42</v>
      </c>
      <c r="P481" s="147">
        <f>O481*H481</f>
        <v>0</v>
      </c>
      <c r="Q481" s="147">
        <v>8.0000000000000007E-5</v>
      </c>
      <c r="R481" s="147">
        <f>Q481*H481</f>
        <v>1.7600000000000002E-4</v>
      </c>
      <c r="S481" s="147">
        <v>3.5999999999999997E-2</v>
      </c>
      <c r="T481" s="148">
        <f>S481*H481</f>
        <v>7.9200000000000007E-2</v>
      </c>
      <c r="AR481" s="149" t="s">
        <v>155</v>
      </c>
      <c r="AT481" s="149" t="s">
        <v>157</v>
      </c>
      <c r="AU481" s="149" t="s">
        <v>89</v>
      </c>
      <c r="AY481" s="17" t="s">
        <v>156</v>
      </c>
      <c r="BE481" s="150">
        <f>IF(N481="základná",J481,0)</f>
        <v>0</v>
      </c>
      <c r="BF481" s="150">
        <f>IF(N481="znížená",J481,0)</f>
        <v>0</v>
      </c>
      <c r="BG481" s="150">
        <f>IF(N481="zákl. prenesená",J481,0)</f>
        <v>0</v>
      </c>
      <c r="BH481" s="150">
        <f>IF(N481="zníž. prenesená",J481,0)</f>
        <v>0</v>
      </c>
      <c r="BI481" s="150">
        <f>IF(N481="nulová",J481,0)</f>
        <v>0</v>
      </c>
      <c r="BJ481" s="17" t="s">
        <v>89</v>
      </c>
      <c r="BK481" s="150">
        <f>ROUND(I481*H481,2)</f>
        <v>0</v>
      </c>
      <c r="BL481" s="17" t="s">
        <v>155</v>
      </c>
      <c r="BM481" s="149" t="s">
        <v>4873</v>
      </c>
    </row>
    <row r="482" spans="2:65" s="11" customFormat="1">
      <c r="B482" s="151"/>
      <c r="D482" s="152" t="s">
        <v>160</v>
      </c>
      <c r="E482" s="153" t="s">
        <v>1</v>
      </c>
      <c r="F482" s="154" t="s">
        <v>4874</v>
      </c>
      <c r="H482" s="153" t="s">
        <v>1</v>
      </c>
      <c r="I482" s="155"/>
      <c r="L482" s="151"/>
      <c r="M482" s="156"/>
      <c r="T482" s="157"/>
      <c r="AT482" s="153" t="s">
        <v>160</v>
      </c>
      <c r="AU482" s="153" t="s">
        <v>89</v>
      </c>
      <c r="AV482" s="11" t="s">
        <v>82</v>
      </c>
      <c r="AW482" s="11" t="s">
        <v>31</v>
      </c>
      <c r="AX482" s="11" t="s">
        <v>76</v>
      </c>
      <c r="AY482" s="153" t="s">
        <v>156</v>
      </c>
    </row>
    <row r="483" spans="2:65" s="12" customFormat="1">
      <c r="B483" s="158"/>
      <c r="D483" s="152" t="s">
        <v>160</v>
      </c>
      <c r="E483" s="159" t="s">
        <v>1</v>
      </c>
      <c r="F483" s="160" t="s">
        <v>4875</v>
      </c>
      <c r="H483" s="161">
        <v>1.1000000000000001</v>
      </c>
      <c r="I483" s="162"/>
      <c r="L483" s="158"/>
      <c r="M483" s="163"/>
      <c r="T483" s="164"/>
      <c r="AT483" s="159" t="s">
        <v>160</v>
      </c>
      <c r="AU483" s="159" t="s">
        <v>89</v>
      </c>
      <c r="AV483" s="12" t="s">
        <v>89</v>
      </c>
      <c r="AW483" s="12" t="s">
        <v>31</v>
      </c>
      <c r="AX483" s="12" t="s">
        <v>76</v>
      </c>
      <c r="AY483" s="159" t="s">
        <v>156</v>
      </c>
    </row>
    <row r="484" spans="2:65" s="11" customFormat="1">
      <c r="B484" s="151"/>
      <c r="D484" s="152" t="s">
        <v>160</v>
      </c>
      <c r="E484" s="153" t="s">
        <v>1</v>
      </c>
      <c r="F484" s="154" t="s">
        <v>4876</v>
      </c>
      <c r="H484" s="153" t="s">
        <v>1</v>
      </c>
      <c r="I484" s="155"/>
      <c r="L484" s="151"/>
      <c r="M484" s="156"/>
      <c r="T484" s="157"/>
      <c r="AT484" s="153" t="s">
        <v>160</v>
      </c>
      <c r="AU484" s="153" t="s">
        <v>89</v>
      </c>
      <c r="AV484" s="11" t="s">
        <v>82</v>
      </c>
      <c r="AW484" s="11" t="s">
        <v>31</v>
      </c>
      <c r="AX484" s="11" t="s">
        <v>76</v>
      </c>
      <c r="AY484" s="153" t="s">
        <v>156</v>
      </c>
    </row>
    <row r="485" spans="2:65" s="12" customFormat="1">
      <c r="B485" s="158"/>
      <c r="D485" s="152" t="s">
        <v>160</v>
      </c>
      <c r="E485" s="159" t="s">
        <v>1</v>
      </c>
      <c r="F485" s="160" t="s">
        <v>4875</v>
      </c>
      <c r="H485" s="161">
        <v>1.1000000000000001</v>
      </c>
      <c r="I485" s="162"/>
      <c r="L485" s="158"/>
      <c r="M485" s="163"/>
      <c r="T485" s="164"/>
      <c r="AT485" s="159" t="s">
        <v>160</v>
      </c>
      <c r="AU485" s="159" t="s">
        <v>89</v>
      </c>
      <c r="AV485" s="12" t="s">
        <v>89</v>
      </c>
      <c r="AW485" s="12" t="s">
        <v>31</v>
      </c>
      <c r="AX485" s="12" t="s">
        <v>76</v>
      </c>
      <c r="AY485" s="159" t="s">
        <v>156</v>
      </c>
    </row>
    <row r="486" spans="2:65" s="11" customFormat="1">
      <c r="B486" s="151"/>
      <c r="D486" s="152" t="s">
        <v>160</v>
      </c>
      <c r="E486" s="153" t="s">
        <v>1</v>
      </c>
      <c r="F486" s="154" t="s">
        <v>4877</v>
      </c>
      <c r="H486" s="153" t="s">
        <v>1</v>
      </c>
      <c r="I486" s="155"/>
      <c r="L486" s="151"/>
      <c r="M486" s="156"/>
      <c r="T486" s="157"/>
      <c r="AT486" s="153" t="s">
        <v>160</v>
      </c>
      <c r="AU486" s="153" t="s">
        <v>89</v>
      </c>
      <c r="AV486" s="11" t="s">
        <v>82</v>
      </c>
      <c r="AW486" s="11" t="s">
        <v>31</v>
      </c>
      <c r="AX486" s="11" t="s">
        <v>76</v>
      </c>
      <c r="AY486" s="153" t="s">
        <v>156</v>
      </c>
    </row>
    <row r="487" spans="2:65" s="13" customFormat="1">
      <c r="B487" s="165"/>
      <c r="D487" s="152" t="s">
        <v>160</v>
      </c>
      <c r="E487" s="166" t="s">
        <v>1</v>
      </c>
      <c r="F487" s="167" t="s">
        <v>161</v>
      </c>
      <c r="H487" s="168">
        <v>2.2000000000000002</v>
      </c>
      <c r="I487" s="169"/>
      <c r="L487" s="165"/>
      <c r="M487" s="170"/>
      <c r="T487" s="171"/>
      <c r="AT487" s="166" t="s">
        <v>160</v>
      </c>
      <c r="AU487" s="166" t="s">
        <v>89</v>
      </c>
      <c r="AV487" s="13" t="s">
        <v>155</v>
      </c>
      <c r="AW487" s="13" t="s">
        <v>31</v>
      </c>
      <c r="AX487" s="13" t="s">
        <v>82</v>
      </c>
      <c r="AY487" s="166" t="s">
        <v>156</v>
      </c>
    </row>
    <row r="488" spans="2:65" s="1" customFormat="1" ht="24.2" customHeight="1">
      <c r="B488" s="136"/>
      <c r="C488" s="137" t="s">
        <v>633</v>
      </c>
      <c r="D488" s="137" t="s">
        <v>157</v>
      </c>
      <c r="E488" s="138" t="s">
        <v>4878</v>
      </c>
      <c r="F488" s="139" t="s">
        <v>4879</v>
      </c>
      <c r="G488" s="140" t="s">
        <v>226</v>
      </c>
      <c r="H488" s="141">
        <v>1.552</v>
      </c>
      <c r="I488" s="142"/>
      <c r="J488" s="143">
        <v>0</v>
      </c>
      <c r="K488" s="144"/>
      <c r="L488" s="32"/>
      <c r="M488" s="145" t="s">
        <v>1</v>
      </c>
      <c r="N488" s="146" t="s">
        <v>42</v>
      </c>
      <c r="P488" s="147">
        <f>O488*H488</f>
        <v>0</v>
      </c>
      <c r="Q488" s="147">
        <v>0</v>
      </c>
      <c r="R488" s="147">
        <f>Q488*H488</f>
        <v>0</v>
      </c>
      <c r="S488" s="147">
        <v>2.4</v>
      </c>
      <c r="T488" s="148">
        <f>S488*H488</f>
        <v>3.7248000000000001</v>
      </c>
      <c r="AR488" s="149" t="s">
        <v>155</v>
      </c>
      <c r="AT488" s="149" t="s">
        <v>157</v>
      </c>
      <c r="AU488" s="149" t="s">
        <v>89</v>
      </c>
      <c r="AY488" s="17" t="s">
        <v>156</v>
      </c>
      <c r="BE488" s="150">
        <f>IF(N488="základná",J488,0)</f>
        <v>0</v>
      </c>
      <c r="BF488" s="150">
        <f>IF(N488="znížená",J488,0)</f>
        <v>0</v>
      </c>
      <c r="BG488" s="150">
        <f>IF(N488="zákl. prenesená",J488,0)</f>
        <v>0</v>
      </c>
      <c r="BH488" s="150">
        <f>IF(N488="zníž. prenesená",J488,0)</f>
        <v>0</v>
      </c>
      <c r="BI488" s="150">
        <f>IF(N488="nulová",J488,0)</f>
        <v>0</v>
      </c>
      <c r="BJ488" s="17" t="s">
        <v>89</v>
      </c>
      <c r="BK488" s="150">
        <f>ROUND(I488*H488,2)</f>
        <v>0</v>
      </c>
      <c r="BL488" s="17" t="s">
        <v>155</v>
      </c>
      <c r="BM488" s="149" t="s">
        <v>4880</v>
      </c>
    </row>
    <row r="489" spans="2:65" s="12" customFormat="1">
      <c r="B489" s="158"/>
      <c r="D489" s="152" t="s">
        <v>160</v>
      </c>
      <c r="E489" s="159" t="s">
        <v>1</v>
      </c>
      <c r="F489" s="160" t="s">
        <v>4881</v>
      </c>
      <c r="H489" s="161">
        <v>0.77600000000000002</v>
      </c>
      <c r="I489" s="162"/>
      <c r="L489" s="158"/>
      <c r="M489" s="163"/>
      <c r="T489" s="164"/>
      <c r="AT489" s="159" t="s">
        <v>160</v>
      </c>
      <c r="AU489" s="159" t="s">
        <v>89</v>
      </c>
      <c r="AV489" s="12" t="s">
        <v>89</v>
      </c>
      <c r="AW489" s="12" t="s">
        <v>31</v>
      </c>
      <c r="AX489" s="12" t="s">
        <v>76</v>
      </c>
      <c r="AY489" s="159" t="s">
        <v>156</v>
      </c>
    </row>
    <row r="490" spans="2:65" s="11" customFormat="1">
      <c r="B490" s="151"/>
      <c r="D490" s="152" t="s">
        <v>160</v>
      </c>
      <c r="E490" s="153" t="s">
        <v>1</v>
      </c>
      <c r="F490" s="154" t="s">
        <v>4876</v>
      </c>
      <c r="H490" s="153" t="s">
        <v>1</v>
      </c>
      <c r="I490" s="155"/>
      <c r="L490" s="151"/>
      <c r="M490" s="156"/>
      <c r="T490" s="157"/>
      <c r="AT490" s="153" t="s">
        <v>160</v>
      </c>
      <c r="AU490" s="153" t="s">
        <v>89</v>
      </c>
      <c r="AV490" s="11" t="s">
        <v>82</v>
      </c>
      <c r="AW490" s="11" t="s">
        <v>31</v>
      </c>
      <c r="AX490" s="11" t="s">
        <v>76</v>
      </c>
      <c r="AY490" s="153" t="s">
        <v>156</v>
      </c>
    </row>
    <row r="491" spans="2:65" s="12" customFormat="1">
      <c r="B491" s="158"/>
      <c r="D491" s="152" t="s">
        <v>160</v>
      </c>
      <c r="E491" s="159" t="s">
        <v>1</v>
      </c>
      <c r="F491" s="160" t="s">
        <v>4881</v>
      </c>
      <c r="H491" s="161">
        <v>0.77600000000000002</v>
      </c>
      <c r="I491" s="162"/>
      <c r="L491" s="158"/>
      <c r="M491" s="163"/>
      <c r="T491" s="164"/>
      <c r="AT491" s="159" t="s">
        <v>160</v>
      </c>
      <c r="AU491" s="159" t="s">
        <v>89</v>
      </c>
      <c r="AV491" s="12" t="s">
        <v>89</v>
      </c>
      <c r="AW491" s="12" t="s">
        <v>31</v>
      </c>
      <c r="AX491" s="12" t="s">
        <v>76</v>
      </c>
      <c r="AY491" s="159" t="s">
        <v>156</v>
      </c>
    </row>
    <row r="492" spans="2:65" s="11" customFormat="1">
      <c r="B492" s="151"/>
      <c r="D492" s="152" t="s">
        <v>160</v>
      </c>
      <c r="E492" s="153" t="s">
        <v>1</v>
      </c>
      <c r="F492" s="154" t="s">
        <v>4877</v>
      </c>
      <c r="H492" s="153" t="s">
        <v>1</v>
      </c>
      <c r="I492" s="155"/>
      <c r="L492" s="151"/>
      <c r="M492" s="156"/>
      <c r="T492" s="157"/>
      <c r="AT492" s="153" t="s">
        <v>160</v>
      </c>
      <c r="AU492" s="153" t="s">
        <v>89</v>
      </c>
      <c r="AV492" s="11" t="s">
        <v>82</v>
      </c>
      <c r="AW492" s="11" t="s">
        <v>31</v>
      </c>
      <c r="AX492" s="11" t="s">
        <v>76</v>
      </c>
      <c r="AY492" s="153" t="s">
        <v>156</v>
      </c>
    </row>
    <row r="493" spans="2:65" s="13" customFormat="1">
      <c r="B493" s="165"/>
      <c r="D493" s="152" t="s">
        <v>160</v>
      </c>
      <c r="E493" s="166" t="s">
        <v>1</v>
      </c>
      <c r="F493" s="167" t="s">
        <v>161</v>
      </c>
      <c r="H493" s="168">
        <v>1.552</v>
      </c>
      <c r="I493" s="169"/>
      <c r="L493" s="165"/>
      <c r="M493" s="170"/>
      <c r="T493" s="171"/>
      <c r="AT493" s="166" t="s">
        <v>160</v>
      </c>
      <c r="AU493" s="166" t="s">
        <v>89</v>
      </c>
      <c r="AV493" s="13" t="s">
        <v>155</v>
      </c>
      <c r="AW493" s="13" t="s">
        <v>31</v>
      </c>
      <c r="AX493" s="13" t="s">
        <v>82</v>
      </c>
      <c r="AY493" s="166" t="s">
        <v>156</v>
      </c>
    </row>
    <row r="494" spans="2:65" s="10" customFormat="1" ht="22.9" customHeight="1">
      <c r="B494" s="126"/>
      <c r="D494" s="127" t="s">
        <v>75</v>
      </c>
      <c r="E494" s="191" t="s">
        <v>1404</v>
      </c>
      <c r="F494" s="191" t="s">
        <v>1405</v>
      </c>
      <c r="I494" s="129"/>
      <c r="J494" s="192">
        <v>0</v>
      </c>
      <c r="L494" s="126"/>
      <c r="M494" s="131"/>
      <c r="P494" s="132">
        <f>SUM(P495:P517)</f>
        <v>0</v>
      </c>
      <c r="R494" s="132">
        <f>SUM(R495:R517)</f>
        <v>72.045000000000002</v>
      </c>
      <c r="T494" s="133">
        <f>SUM(T495:T517)</f>
        <v>0</v>
      </c>
      <c r="AR494" s="127" t="s">
        <v>82</v>
      </c>
      <c r="AT494" s="134" t="s">
        <v>75</v>
      </c>
      <c r="AU494" s="134" t="s">
        <v>82</v>
      </c>
      <c r="AY494" s="127" t="s">
        <v>156</v>
      </c>
      <c r="BK494" s="135">
        <f>SUM(BK495:BK517)</f>
        <v>0</v>
      </c>
    </row>
    <row r="495" spans="2:65" s="1" customFormat="1" ht="37.9" customHeight="1">
      <c r="B495" s="136"/>
      <c r="C495" s="137" t="s">
        <v>647</v>
      </c>
      <c r="D495" s="137" t="s">
        <v>157</v>
      </c>
      <c r="E495" s="138" t="s">
        <v>1407</v>
      </c>
      <c r="F495" s="139" t="s">
        <v>1408</v>
      </c>
      <c r="G495" s="140" t="s">
        <v>178</v>
      </c>
      <c r="H495" s="141">
        <v>1500</v>
      </c>
      <c r="I495" s="142"/>
      <c r="J495" s="143">
        <v>0</v>
      </c>
      <c r="K495" s="144"/>
      <c r="L495" s="224"/>
      <c r="M495" s="145" t="s">
        <v>1</v>
      </c>
      <c r="N495" s="146" t="s">
        <v>42</v>
      </c>
      <c r="P495" s="147">
        <f>O495*H495</f>
        <v>0</v>
      </c>
      <c r="Q495" s="147">
        <v>2.3990000000000001E-2</v>
      </c>
      <c r="R495" s="147">
        <f>Q495*H495</f>
        <v>35.984999999999999</v>
      </c>
      <c r="S495" s="147">
        <v>0</v>
      </c>
      <c r="T495" s="148">
        <f>S495*H495</f>
        <v>0</v>
      </c>
      <c r="AR495" s="149" t="s">
        <v>155</v>
      </c>
      <c r="AT495" s="149" t="s">
        <v>157</v>
      </c>
      <c r="AU495" s="149" t="s">
        <v>89</v>
      </c>
      <c r="AY495" s="17" t="s">
        <v>156</v>
      </c>
      <c r="BE495" s="150">
        <f>IF(N495="základná",J495,0)</f>
        <v>0</v>
      </c>
      <c r="BF495" s="150">
        <f>IF(N495="znížená",J495,0)</f>
        <v>0</v>
      </c>
      <c r="BG495" s="150">
        <f>IF(N495="zákl. prenesená",J495,0)</f>
        <v>0</v>
      </c>
      <c r="BH495" s="150">
        <f>IF(N495="zníž. prenesená",J495,0)</f>
        <v>0</v>
      </c>
      <c r="BI495" s="150">
        <f>IF(N495="nulová",J495,0)</f>
        <v>0</v>
      </c>
      <c r="BJ495" s="17" t="s">
        <v>89</v>
      </c>
      <c r="BK495" s="150">
        <f>ROUND(I495*H495,2)</f>
        <v>0</v>
      </c>
      <c r="BL495" s="17" t="s">
        <v>155</v>
      </c>
      <c r="BM495" s="149" t="s">
        <v>4882</v>
      </c>
    </row>
    <row r="496" spans="2:65" s="12" customFormat="1">
      <c r="B496" s="158"/>
      <c r="D496" s="152" t="s">
        <v>160</v>
      </c>
      <c r="E496" s="159" t="s">
        <v>1</v>
      </c>
      <c r="F496" s="160" t="s">
        <v>1410</v>
      </c>
      <c r="H496" s="161">
        <v>234</v>
      </c>
      <c r="I496" s="162"/>
      <c r="L496" s="158"/>
      <c r="M496" s="163"/>
      <c r="T496" s="164"/>
      <c r="AT496" s="159" t="s">
        <v>160</v>
      </c>
      <c r="AU496" s="159" t="s">
        <v>89</v>
      </c>
      <c r="AV496" s="12" t="s">
        <v>89</v>
      </c>
      <c r="AW496" s="12" t="s">
        <v>31</v>
      </c>
      <c r="AX496" s="12" t="s">
        <v>76</v>
      </c>
      <c r="AY496" s="159" t="s">
        <v>156</v>
      </c>
    </row>
    <row r="497" spans="2:65" s="12" customFormat="1">
      <c r="B497" s="158"/>
      <c r="D497" s="152" t="s">
        <v>160</v>
      </c>
      <c r="E497" s="159" t="s">
        <v>1</v>
      </c>
      <c r="F497" s="160" t="s">
        <v>1411</v>
      </c>
      <c r="H497" s="161">
        <v>282.5</v>
      </c>
      <c r="I497" s="162"/>
      <c r="L497" s="158"/>
      <c r="M497" s="163"/>
      <c r="T497" s="164"/>
      <c r="AT497" s="159" t="s">
        <v>160</v>
      </c>
      <c r="AU497" s="159" t="s">
        <v>89</v>
      </c>
      <c r="AV497" s="12" t="s">
        <v>89</v>
      </c>
      <c r="AW497" s="12" t="s">
        <v>31</v>
      </c>
      <c r="AX497" s="12" t="s">
        <v>76</v>
      </c>
      <c r="AY497" s="159" t="s">
        <v>156</v>
      </c>
    </row>
    <row r="498" spans="2:65" s="12" customFormat="1">
      <c r="B498" s="158"/>
      <c r="D498" s="152" t="s">
        <v>160</v>
      </c>
      <c r="E498" s="159" t="s">
        <v>1</v>
      </c>
      <c r="F498" s="160" t="s">
        <v>1412</v>
      </c>
      <c r="H498" s="161">
        <v>179.5</v>
      </c>
      <c r="I498" s="162"/>
      <c r="L498" s="158"/>
      <c r="M498" s="163"/>
      <c r="T498" s="164"/>
      <c r="AT498" s="159" t="s">
        <v>160</v>
      </c>
      <c r="AU498" s="159" t="s">
        <v>89</v>
      </c>
      <c r="AV498" s="12" t="s">
        <v>89</v>
      </c>
      <c r="AW498" s="12" t="s">
        <v>31</v>
      </c>
      <c r="AX498" s="12" t="s">
        <v>76</v>
      </c>
      <c r="AY498" s="159" t="s">
        <v>156</v>
      </c>
    </row>
    <row r="499" spans="2:65" s="11" customFormat="1">
      <c r="B499" s="151"/>
      <c r="D499" s="152" t="s">
        <v>160</v>
      </c>
      <c r="E499" s="153" t="s">
        <v>1</v>
      </c>
      <c r="F499" s="154" t="s">
        <v>1413</v>
      </c>
      <c r="H499" s="153" t="s">
        <v>1</v>
      </c>
      <c r="I499" s="155"/>
      <c r="L499" s="151"/>
      <c r="M499" s="156"/>
      <c r="T499" s="157"/>
      <c r="AT499" s="153" t="s">
        <v>160</v>
      </c>
      <c r="AU499" s="153" t="s">
        <v>89</v>
      </c>
      <c r="AV499" s="11" t="s">
        <v>82</v>
      </c>
      <c r="AW499" s="11" t="s">
        <v>31</v>
      </c>
      <c r="AX499" s="11" t="s">
        <v>76</v>
      </c>
      <c r="AY499" s="153" t="s">
        <v>156</v>
      </c>
    </row>
    <row r="500" spans="2:65" s="12" customFormat="1">
      <c r="B500" s="158"/>
      <c r="D500" s="152" t="s">
        <v>160</v>
      </c>
      <c r="E500" s="159" t="s">
        <v>1</v>
      </c>
      <c r="F500" s="160" t="s">
        <v>1414</v>
      </c>
      <c r="H500" s="161">
        <v>45.5</v>
      </c>
      <c r="I500" s="162"/>
      <c r="L500" s="158"/>
      <c r="M500" s="163"/>
      <c r="T500" s="164"/>
      <c r="AT500" s="159" t="s">
        <v>160</v>
      </c>
      <c r="AU500" s="159" t="s">
        <v>89</v>
      </c>
      <c r="AV500" s="12" t="s">
        <v>89</v>
      </c>
      <c r="AW500" s="12" t="s">
        <v>31</v>
      </c>
      <c r="AX500" s="12" t="s">
        <v>76</v>
      </c>
      <c r="AY500" s="159" t="s">
        <v>156</v>
      </c>
    </row>
    <row r="501" spans="2:65" s="12" customFormat="1">
      <c r="B501" s="158"/>
      <c r="D501" s="152" t="s">
        <v>160</v>
      </c>
      <c r="E501" s="159" t="s">
        <v>1</v>
      </c>
      <c r="F501" s="160" t="s">
        <v>1415</v>
      </c>
      <c r="H501" s="161">
        <v>276</v>
      </c>
      <c r="I501" s="162"/>
      <c r="L501" s="158"/>
      <c r="M501" s="163"/>
      <c r="T501" s="164"/>
      <c r="AT501" s="159" t="s">
        <v>160</v>
      </c>
      <c r="AU501" s="159" t="s">
        <v>89</v>
      </c>
      <c r="AV501" s="12" t="s">
        <v>89</v>
      </c>
      <c r="AW501" s="12" t="s">
        <v>31</v>
      </c>
      <c r="AX501" s="12" t="s">
        <v>76</v>
      </c>
      <c r="AY501" s="159" t="s">
        <v>156</v>
      </c>
    </row>
    <row r="502" spans="2:65" s="12" customFormat="1">
      <c r="B502" s="158"/>
      <c r="D502" s="152" t="s">
        <v>160</v>
      </c>
      <c r="E502" s="159" t="s">
        <v>1</v>
      </c>
      <c r="F502" s="160" t="s">
        <v>1416</v>
      </c>
      <c r="H502" s="161">
        <v>425.5</v>
      </c>
      <c r="I502" s="162"/>
      <c r="L502" s="158"/>
      <c r="M502" s="163"/>
      <c r="T502" s="164"/>
      <c r="AT502" s="159" t="s">
        <v>160</v>
      </c>
      <c r="AU502" s="159" t="s">
        <v>89</v>
      </c>
      <c r="AV502" s="12" t="s">
        <v>89</v>
      </c>
      <c r="AW502" s="12" t="s">
        <v>31</v>
      </c>
      <c r="AX502" s="12" t="s">
        <v>76</v>
      </c>
      <c r="AY502" s="159" t="s">
        <v>156</v>
      </c>
    </row>
    <row r="503" spans="2:65" s="12" customFormat="1">
      <c r="B503" s="158"/>
      <c r="D503" s="152" t="s">
        <v>160</v>
      </c>
      <c r="E503" s="159" t="s">
        <v>1</v>
      </c>
      <c r="F503" s="160" t="s">
        <v>1417</v>
      </c>
      <c r="H503" s="161">
        <v>57.75</v>
      </c>
      <c r="I503" s="162"/>
      <c r="L503" s="158"/>
      <c r="M503" s="163"/>
      <c r="T503" s="164"/>
      <c r="AT503" s="159" t="s">
        <v>160</v>
      </c>
      <c r="AU503" s="159" t="s">
        <v>89</v>
      </c>
      <c r="AV503" s="12" t="s">
        <v>89</v>
      </c>
      <c r="AW503" s="12" t="s">
        <v>31</v>
      </c>
      <c r="AX503" s="12" t="s">
        <v>76</v>
      </c>
      <c r="AY503" s="159" t="s">
        <v>156</v>
      </c>
    </row>
    <row r="504" spans="2:65" s="12" customFormat="1">
      <c r="B504" s="158"/>
      <c r="D504" s="152" t="s">
        <v>160</v>
      </c>
      <c r="E504" s="159" t="s">
        <v>1</v>
      </c>
      <c r="F504" s="160" t="s">
        <v>1418</v>
      </c>
      <c r="H504" s="161">
        <v>-0.75</v>
      </c>
      <c r="I504" s="162"/>
      <c r="L504" s="158"/>
      <c r="M504" s="163"/>
      <c r="T504" s="164"/>
      <c r="AT504" s="159" t="s">
        <v>160</v>
      </c>
      <c r="AU504" s="159" t="s">
        <v>89</v>
      </c>
      <c r="AV504" s="12" t="s">
        <v>89</v>
      </c>
      <c r="AW504" s="12" t="s">
        <v>31</v>
      </c>
      <c r="AX504" s="12" t="s">
        <v>76</v>
      </c>
      <c r="AY504" s="159" t="s">
        <v>156</v>
      </c>
    </row>
    <row r="505" spans="2:65" s="13" customFormat="1">
      <c r="B505" s="165"/>
      <c r="D505" s="152" t="s">
        <v>160</v>
      </c>
      <c r="E505" s="166" t="s">
        <v>222</v>
      </c>
      <c r="F505" s="167" t="s">
        <v>348</v>
      </c>
      <c r="H505" s="168">
        <v>1500</v>
      </c>
      <c r="I505" s="169"/>
      <c r="L505" s="165"/>
      <c r="M505" s="170"/>
      <c r="T505" s="171"/>
      <c r="AT505" s="166" t="s">
        <v>160</v>
      </c>
      <c r="AU505" s="166" t="s">
        <v>89</v>
      </c>
      <c r="AV505" s="13" t="s">
        <v>155</v>
      </c>
      <c r="AW505" s="13" t="s">
        <v>31</v>
      </c>
      <c r="AX505" s="13" t="s">
        <v>82</v>
      </c>
      <c r="AY505" s="166" t="s">
        <v>156</v>
      </c>
    </row>
    <row r="506" spans="2:65" s="1" customFormat="1" ht="44.25" customHeight="1">
      <c r="B506" s="136"/>
      <c r="C506" s="137" t="s">
        <v>664</v>
      </c>
      <c r="D506" s="137" t="s">
        <v>157</v>
      </c>
      <c r="E506" s="138" t="s">
        <v>1420</v>
      </c>
      <c r="F506" s="139" t="s">
        <v>1421</v>
      </c>
      <c r="G506" s="140" t="s">
        <v>178</v>
      </c>
      <c r="H506" s="141">
        <v>3000</v>
      </c>
      <c r="I506" s="142"/>
      <c r="J506" s="143">
        <v>0</v>
      </c>
      <c r="K506" s="144"/>
      <c r="L506" s="226"/>
      <c r="M506" s="145" t="s">
        <v>1</v>
      </c>
      <c r="N506" s="146" t="s">
        <v>42</v>
      </c>
      <c r="P506" s="147">
        <f>O506*H506</f>
        <v>0</v>
      </c>
      <c r="Q506" s="147">
        <v>0</v>
      </c>
      <c r="R506" s="147">
        <f>Q506*H506</f>
        <v>0</v>
      </c>
      <c r="S506" s="147">
        <v>0</v>
      </c>
      <c r="T506" s="148">
        <f>S506*H506</f>
        <v>0</v>
      </c>
      <c r="AR506" s="149" t="s">
        <v>155</v>
      </c>
      <c r="AT506" s="149" t="s">
        <v>157</v>
      </c>
      <c r="AU506" s="149" t="s">
        <v>89</v>
      </c>
      <c r="AY506" s="17" t="s">
        <v>156</v>
      </c>
      <c r="BE506" s="150">
        <f>IF(N506="základná",J506,0)</f>
        <v>0</v>
      </c>
      <c r="BF506" s="150">
        <f>IF(N506="znížená",J506,0)</f>
        <v>0</v>
      </c>
      <c r="BG506" s="150">
        <f>IF(N506="zákl. prenesená",J506,0)</f>
        <v>0</v>
      </c>
      <c r="BH506" s="150">
        <f>IF(N506="zníž. prenesená",J506,0)</f>
        <v>0</v>
      </c>
      <c r="BI506" s="150">
        <f>IF(N506="nulová",J506,0)</f>
        <v>0</v>
      </c>
      <c r="BJ506" s="17" t="s">
        <v>89</v>
      </c>
      <c r="BK506" s="150">
        <f>ROUND(I506*H506,2)</f>
        <v>0</v>
      </c>
      <c r="BL506" s="17" t="s">
        <v>155</v>
      </c>
      <c r="BM506" s="149" t="s">
        <v>4883</v>
      </c>
    </row>
    <row r="507" spans="2:65" s="12" customFormat="1">
      <c r="B507" s="158"/>
      <c r="D507" s="152" t="s">
        <v>160</v>
      </c>
      <c r="E507" s="159" t="s">
        <v>1</v>
      </c>
      <c r="F507" s="160" t="s">
        <v>4885</v>
      </c>
      <c r="H507" s="161">
        <v>3000</v>
      </c>
      <c r="I507" s="162"/>
      <c r="L507" s="158"/>
      <c r="M507" s="163"/>
      <c r="T507" s="164"/>
      <c r="AT507" s="159" t="s">
        <v>160</v>
      </c>
      <c r="AU507" s="159" t="s">
        <v>89</v>
      </c>
      <c r="AV507" s="12" t="s">
        <v>89</v>
      </c>
      <c r="AW507" s="12" t="s">
        <v>31</v>
      </c>
      <c r="AX507" s="12" t="s">
        <v>76</v>
      </c>
      <c r="AY507" s="159" t="s">
        <v>156</v>
      </c>
    </row>
    <row r="508" spans="2:65" s="13" customFormat="1">
      <c r="B508" s="165"/>
      <c r="D508" s="152" t="s">
        <v>160</v>
      </c>
      <c r="E508" s="166" t="s">
        <v>1</v>
      </c>
      <c r="F508" s="167" t="s">
        <v>161</v>
      </c>
      <c r="H508" s="168">
        <v>3000</v>
      </c>
      <c r="I508" s="169"/>
      <c r="L508" s="165"/>
      <c r="M508" s="170"/>
      <c r="T508" s="171"/>
      <c r="AT508" s="166" t="s">
        <v>160</v>
      </c>
      <c r="AU508" s="166" t="s">
        <v>89</v>
      </c>
      <c r="AV508" s="13" t="s">
        <v>155</v>
      </c>
      <c r="AW508" s="13" t="s">
        <v>31</v>
      </c>
      <c r="AX508" s="13" t="s">
        <v>82</v>
      </c>
      <c r="AY508" s="166" t="s">
        <v>156</v>
      </c>
    </row>
    <row r="509" spans="2:65" s="1" customFormat="1" ht="37.9" customHeight="1">
      <c r="B509" s="136"/>
      <c r="C509" s="137" t="s">
        <v>681</v>
      </c>
      <c r="D509" s="137" t="s">
        <v>157</v>
      </c>
      <c r="E509" s="138" t="s">
        <v>1424</v>
      </c>
      <c r="F509" s="139" t="s">
        <v>1425</v>
      </c>
      <c r="G509" s="140" t="s">
        <v>178</v>
      </c>
      <c r="H509" s="141">
        <v>1500</v>
      </c>
      <c r="I509" s="142"/>
      <c r="J509" s="143">
        <v>0</v>
      </c>
      <c r="K509" s="144"/>
      <c r="L509" s="224"/>
      <c r="M509" s="145" t="s">
        <v>1</v>
      </c>
      <c r="N509" s="146" t="s">
        <v>42</v>
      </c>
      <c r="P509" s="147">
        <f>O509*H509</f>
        <v>0</v>
      </c>
      <c r="Q509" s="147">
        <v>2.3990000000000001E-2</v>
      </c>
      <c r="R509" s="147">
        <f>Q509*H509</f>
        <v>35.984999999999999</v>
      </c>
      <c r="S509" s="147">
        <v>0</v>
      </c>
      <c r="T509" s="148">
        <f>S509*H509</f>
        <v>0</v>
      </c>
      <c r="AR509" s="149" t="s">
        <v>155</v>
      </c>
      <c r="AT509" s="149" t="s">
        <v>157</v>
      </c>
      <c r="AU509" s="149" t="s">
        <v>89</v>
      </c>
      <c r="AY509" s="17" t="s">
        <v>156</v>
      </c>
      <c r="BE509" s="150">
        <f>IF(N509="základná",J509,0)</f>
        <v>0</v>
      </c>
      <c r="BF509" s="150">
        <f>IF(N509="znížená",J509,0)</f>
        <v>0</v>
      </c>
      <c r="BG509" s="150">
        <f>IF(N509="zákl. prenesená",J509,0)</f>
        <v>0</v>
      </c>
      <c r="BH509" s="150">
        <f>IF(N509="zníž. prenesená",J509,0)</f>
        <v>0</v>
      </c>
      <c r="BI509" s="150">
        <f>IF(N509="nulová",J509,0)</f>
        <v>0</v>
      </c>
      <c r="BJ509" s="17" t="s">
        <v>89</v>
      </c>
      <c r="BK509" s="150">
        <f>ROUND(I509*H509,2)</f>
        <v>0</v>
      </c>
      <c r="BL509" s="17" t="s">
        <v>155</v>
      </c>
      <c r="BM509" s="149" t="s">
        <v>4884</v>
      </c>
    </row>
    <row r="510" spans="2:65" s="12" customFormat="1">
      <c r="B510" s="158"/>
      <c r="D510" s="152" t="s">
        <v>160</v>
      </c>
      <c r="E510" s="159" t="s">
        <v>1</v>
      </c>
      <c r="F510" s="160"/>
      <c r="H510" s="161"/>
      <c r="I510" s="162"/>
      <c r="L510" s="158"/>
      <c r="M510" s="163"/>
      <c r="T510" s="164"/>
      <c r="AT510" s="159" t="s">
        <v>160</v>
      </c>
      <c r="AU510" s="159" t="s">
        <v>89</v>
      </c>
      <c r="AV510" s="12" t="s">
        <v>89</v>
      </c>
      <c r="AW510" s="12" t="s">
        <v>31</v>
      </c>
      <c r="AX510" s="12" t="s">
        <v>76</v>
      </c>
      <c r="AY510" s="159" t="s">
        <v>156</v>
      </c>
    </row>
    <row r="511" spans="2:65" s="13" customFormat="1">
      <c r="B511" s="165"/>
      <c r="D511" s="152" t="s">
        <v>160</v>
      </c>
      <c r="E511" s="166" t="s">
        <v>1</v>
      </c>
      <c r="F511" s="167"/>
      <c r="H511" s="168"/>
      <c r="I511" s="169"/>
      <c r="L511" s="165"/>
      <c r="M511" s="170"/>
      <c r="T511" s="171"/>
      <c r="AT511" s="166" t="s">
        <v>160</v>
      </c>
      <c r="AU511" s="166" t="s">
        <v>89</v>
      </c>
      <c r="AV511" s="13" t="s">
        <v>155</v>
      </c>
      <c r="AW511" s="13" t="s">
        <v>31</v>
      </c>
      <c r="AX511" s="13" t="s">
        <v>82</v>
      </c>
      <c r="AY511" s="166" t="s">
        <v>156</v>
      </c>
    </row>
    <row r="512" spans="2:65" s="1" customFormat="1" ht="16.5" customHeight="1">
      <c r="B512" s="136"/>
      <c r="C512" s="137" t="s">
        <v>688</v>
      </c>
      <c r="D512" s="137" t="s">
        <v>157</v>
      </c>
      <c r="E512" s="138" t="s">
        <v>1428</v>
      </c>
      <c r="F512" s="139" t="s">
        <v>1429</v>
      </c>
      <c r="G512" s="140" t="s">
        <v>178</v>
      </c>
      <c r="H512" s="141">
        <v>1500</v>
      </c>
      <c r="I512" s="142"/>
      <c r="J512" s="143">
        <v>0</v>
      </c>
      <c r="K512" s="144"/>
      <c r="L512" s="32"/>
      <c r="M512" s="145" t="s">
        <v>1</v>
      </c>
      <c r="N512" s="146" t="s">
        <v>42</v>
      </c>
      <c r="P512" s="147">
        <f>O512*H512</f>
        <v>0</v>
      </c>
      <c r="Q512" s="147">
        <v>5.0000000000000002E-5</v>
      </c>
      <c r="R512" s="147">
        <f>Q512*H512</f>
        <v>7.4999999999999997E-2</v>
      </c>
      <c r="S512" s="147">
        <v>0</v>
      </c>
      <c r="T512" s="148">
        <f>S512*H512</f>
        <v>0</v>
      </c>
      <c r="AR512" s="149" t="s">
        <v>155</v>
      </c>
      <c r="AT512" s="149" t="s">
        <v>157</v>
      </c>
      <c r="AU512" s="149" t="s">
        <v>89</v>
      </c>
      <c r="AY512" s="17" t="s">
        <v>156</v>
      </c>
      <c r="BE512" s="150">
        <f>IF(N512="základná",J512,0)</f>
        <v>0</v>
      </c>
      <c r="BF512" s="150">
        <f>IF(N512="znížená",J512,0)</f>
        <v>0</v>
      </c>
      <c r="BG512" s="150">
        <f>IF(N512="zákl. prenesená",J512,0)</f>
        <v>0</v>
      </c>
      <c r="BH512" s="150">
        <f>IF(N512="zníž. prenesená",J512,0)</f>
        <v>0</v>
      </c>
      <c r="BI512" s="150">
        <f>IF(N512="nulová",J512,0)</f>
        <v>0</v>
      </c>
      <c r="BJ512" s="17" t="s">
        <v>89</v>
      </c>
      <c r="BK512" s="150">
        <f>ROUND(I512*H512,2)</f>
        <v>0</v>
      </c>
      <c r="BL512" s="17" t="s">
        <v>155</v>
      </c>
      <c r="BM512" s="149" t="s">
        <v>4886</v>
      </c>
    </row>
    <row r="513" spans="2:65" s="12" customFormat="1">
      <c r="B513" s="158"/>
      <c r="D513" s="152" t="s">
        <v>160</v>
      </c>
      <c r="E513" s="159" t="s">
        <v>1</v>
      </c>
      <c r="F513" s="160" t="s">
        <v>222</v>
      </c>
      <c r="H513" s="161">
        <v>1500</v>
      </c>
      <c r="I513" s="162"/>
      <c r="L513" s="158"/>
      <c r="M513" s="163"/>
      <c r="T513" s="164"/>
      <c r="AT513" s="159" t="s">
        <v>160</v>
      </c>
      <c r="AU513" s="159" t="s">
        <v>89</v>
      </c>
      <c r="AV513" s="12" t="s">
        <v>89</v>
      </c>
      <c r="AW513" s="12" t="s">
        <v>31</v>
      </c>
      <c r="AX513" s="12" t="s">
        <v>76</v>
      </c>
      <c r="AY513" s="159" t="s">
        <v>156</v>
      </c>
    </row>
    <row r="514" spans="2:65" s="13" customFormat="1">
      <c r="B514" s="165"/>
      <c r="D514" s="152" t="s">
        <v>160</v>
      </c>
      <c r="E514" s="166" t="s">
        <v>1</v>
      </c>
      <c r="F514" s="167" t="s">
        <v>161</v>
      </c>
      <c r="H514" s="168">
        <v>1500</v>
      </c>
      <c r="I514" s="169"/>
      <c r="L514" s="165"/>
      <c r="M514" s="170"/>
      <c r="T514" s="171"/>
      <c r="AT514" s="166" t="s">
        <v>160</v>
      </c>
      <c r="AU514" s="166" t="s">
        <v>89</v>
      </c>
      <c r="AV514" s="13" t="s">
        <v>155</v>
      </c>
      <c r="AW514" s="13" t="s">
        <v>31</v>
      </c>
      <c r="AX514" s="13" t="s">
        <v>82</v>
      </c>
      <c r="AY514" s="166" t="s">
        <v>156</v>
      </c>
    </row>
    <row r="515" spans="2:65" s="1" customFormat="1" ht="16.5" customHeight="1">
      <c r="B515" s="136"/>
      <c r="C515" s="137" t="s">
        <v>702</v>
      </c>
      <c r="D515" s="137" t="s">
        <v>157</v>
      </c>
      <c r="E515" s="138" t="s">
        <v>1431</v>
      </c>
      <c r="F515" s="139" t="s">
        <v>1432</v>
      </c>
      <c r="G515" s="140" t="s">
        <v>178</v>
      </c>
      <c r="H515" s="141">
        <v>1500</v>
      </c>
      <c r="I515" s="142"/>
      <c r="J515" s="143">
        <v>0</v>
      </c>
      <c r="K515" s="144"/>
      <c r="L515" s="32"/>
      <c r="M515" s="145" t="s">
        <v>1</v>
      </c>
      <c r="N515" s="146" t="s">
        <v>42</v>
      </c>
      <c r="P515" s="147">
        <f>O515*H515</f>
        <v>0</v>
      </c>
      <c r="Q515" s="147">
        <v>0</v>
      </c>
      <c r="R515" s="147">
        <f>Q515*H515</f>
        <v>0</v>
      </c>
      <c r="S515" s="147">
        <v>0</v>
      </c>
      <c r="T515" s="148">
        <f>S515*H515</f>
        <v>0</v>
      </c>
      <c r="AR515" s="149" t="s">
        <v>155</v>
      </c>
      <c r="AT515" s="149" t="s">
        <v>157</v>
      </c>
      <c r="AU515" s="149" t="s">
        <v>89</v>
      </c>
      <c r="AY515" s="17" t="s">
        <v>156</v>
      </c>
      <c r="BE515" s="150">
        <f>IF(N515="základná",J515,0)</f>
        <v>0</v>
      </c>
      <c r="BF515" s="150">
        <f>IF(N515="znížená",J515,0)</f>
        <v>0</v>
      </c>
      <c r="BG515" s="150">
        <f>IF(N515="zákl. prenesená",J515,0)</f>
        <v>0</v>
      </c>
      <c r="BH515" s="150">
        <f>IF(N515="zníž. prenesená",J515,0)</f>
        <v>0</v>
      </c>
      <c r="BI515" s="150">
        <f>IF(N515="nulová",J515,0)</f>
        <v>0</v>
      </c>
      <c r="BJ515" s="17" t="s">
        <v>89</v>
      </c>
      <c r="BK515" s="150">
        <f>ROUND(I515*H515,2)</f>
        <v>0</v>
      </c>
      <c r="BL515" s="17" t="s">
        <v>155</v>
      </c>
      <c r="BM515" s="149" t="s">
        <v>4887</v>
      </c>
    </row>
    <row r="516" spans="2:65" s="12" customFormat="1">
      <c r="B516" s="158"/>
      <c r="D516" s="152" t="s">
        <v>160</v>
      </c>
      <c r="E516" s="159" t="s">
        <v>1</v>
      </c>
      <c r="F516" s="160" t="s">
        <v>222</v>
      </c>
      <c r="H516" s="161">
        <v>1500</v>
      </c>
      <c r="I516" s="162"/>
      <c r="L516" s="158"/>
      <c r="M516" s="163"/>
      <c r="T516" s="164"/>
      <c r="AT516" s="159" t="s">
        <v>160</v>
      </c>
      <c r="AU516" s="159" t="s">
        <v>89</v>
      </c>
      <c r="AV516" s="12" t="s">
        <v>89</v>
      </c>
      <c r="AW516" s="12" t="s">
        <v>31</v>
      </c>
      <c r="AX516" s="12" t="s">
        <v>76</v>
      </c>
      <c r="AY516" s="159" t="s">
        <v>156</v>
      </c>
    </row>
    <row r="517" spans="2:65" s="13" customFormat="1">
      <c r="B517" s="165"/>
      <c r="D517" s="152" t="s">
        <v>160</v>
      </c>
      <c r="E517" s="166" t="s">
        <v>1</v>
      </c>
      <c r="F517" s="167" t="s">
        <v>161</v>
      </c>
      <c r="H517" s="168">
        <v>1500</v>
      </c>
      <c r="I517" s="169"/>
      <c r="L517" s="165"/>
      <c r="M517" s="170"/>
      <c r="T517" s="171"/>
      <c r="AT517" s="166" t="s">
        <v>160</v>
      </c>
      <c r="AU517" s="166" t="s">
        <v>89</v>
      </c>
      <c r="AV517" s="13" t="s">
        <v>155</v>
      </c>
      <c r="AW517" s="13" t="s">
        <v>31</v>
      </c>
      <c r="AX517" s="13" t="s">
        <v>82</v>
      </c>
      <c r="AY517" s="166" t="s">
        <v>156</v>
      </c>
    </row>
    <row r="518" spans="2:65" s="10" customFormat="1" ht="22.9" customHeight="1">
      <c r="B518" s="126"/>
      <c r="D518" s="127" t="s">
        <v>75</v>
      </c>
      <c r="E518" s="191" t="s">
        <v>1454</v>
      </c>
      <c r="F518" s="191" t="s">
        <v>1512</v>
      </c>
      <c r="I518" s="129"/>
      <c r="J518" s="192">
        <v>0</v>
      </c>
      <c r="L518" s="126"/>
      <c r="M518" s="131"/>
      <c r="P518" s="132">
        <f>P519</f>
        <v>0</v>
      </c>
      <c r="R518" s="132">
        <f>R519</f>
        <v>0</v>
      </c>
      <c r="T518" s="133">
        <f>T519</f>
        <v>0</v>
      </c>
      <c r="AR518" s="127" t="s">
        <v>82</v>
      </c>
      <c r="AT518" s="134" t="s">
        <v>75</v>
      </c>
      <c r="AU518" s="134" t="s">
        <v>82</v>
      </c>
      <c r="AY518" s="127" t="s">
        <v>156</v>
      </c>
      <c r="BK518" s="135">
        <f>BK519</f>
        <v>0</v>
      </c>
    </row>
    <row r="519" spans="2:65" s="1" customFormat="1" ht="24.2" customHeight="1">
      <c r="B519" s="136"/>
      <c r="C519" s="137" t="s">
        <v>715</v>
      </c>
      <c r="D519" s="137" t="s">
        <v>157</v>
      </c>
      <c r="E519" s="138" t="s">
        <v>1514</v>
      </c>
      <c r="F519" s="139" t="s">
        <v>1515</v>
      </c>
      <c r="G519" s="140" t="s">
        <v>296</v>
      </c>
      <c r="H519" s="141">
        <v>185.53100000000001</v>
      </c>
      <c r="I519" s="142"/>
      <c r="J519" s="143">
        <v>0</v>
      </c>
      <c r="K519" s="144"/>
      <c r="L519" s="32"/>
      <c r="M519" s="145" t="s">
        <v>1</v>
      </c>
      <c r="N519" s="146" t="s">
        <v>42</v>
      </c>
      <c r="P519" s="147">
        <f>O519*H519</f>
        <v>0</v>
      </c>
      <c r="Q519" s="147">
        <v>0</v>
      </c>
      <c r="R519" s="147">
        <f>Q519*H519</f>
        <v>0</v>
      </c>
      <c r="S519" s="147">
        <v>0</v>
      </c>
      <c r="T519" s="148">
        <f>S519*H519</f>
        <v>0</v>
      </c>
      <c r="AR519" s="149" t="s">
        <v>155</v>
      </c>
      <c r="AT519" s="149" t="s">
        <v>157</v>
      </c>
      <c r="AU519" s="149" t="s">
        <v>89</v>
      </c>
      <c r="AY519" s="17" t="s">
        <v>156</v>
      </c>
      <c r="BE519" s="150">
        <f>IF(N519="základná",J519,0)</f>
        <v>0</v>
      </c>
      <c r="BF519" s="150">
        <f>IF(N519="znížená",J519,0)</f>
        <v>0</v>
      </c>
      <c r="BG519" s="150">
        <f>IF(N519="zákl. prenesená",J519,0)</f>
        <v>0</v>
      </c>
      <c r="BH519" s="150">
        <f>IF(N519="zníž. prenesená",J519,0)</f>
        <v>0</v>
      </c>
      <c r="BI519" s="150">
        <f>IF(N519="nulová",J519,0)</f>
        <v>0</v>
      </c>
      <c r="BJ519" s="17" t="s">
        <v>89</v>
      </c>
      <c r="BK519" s="150">
        <f>ROUND(I519*H519,2)</f>
        <v>0</v>
      </c>
      <c r="BL519" s="17" t="s">
        <v>155</v>
      </c>
      <c r="BM519" s="149" t="s">
        <v>4888</v>
      </c>
    </row>
    <row r="520" spans="2:65" s="10" customFormat="1" ht="25.9" customHeight="1">
      <c r="B520" s="126"/>
      <c r="D520" s="127" t="s">
        <v>75</v>
      </c>
      <c r="E520" s="128" t="s">
        <v>1517</v>
      </c>
      <c r="F520" s="128" t="s">
        <v>1518</v>
      </c>
      <c r="I520" s="129"/>
      <c r="J520" s="130">
        <v>0</v>
      </c>
      <c r="L520" s="126"/>
      <c r="M520" s="131"/>
      <c r="P520" s="132">
        <f>P521+P569</f>
        <v>0</v>
      </c>
      <c r="R520" s="132">
        <f>R521+R569</f>
        <v>0.89529020000000004</v>
      </c>
      <c r="T520" s="133">
        <f>T521+T569</f>
        <v>0</v>
      </c>
      <c r="AR520" s="127" t="s">
        <v>89</v>
      </c>
      <c r="AT520" s="134" t="s">
        <v>75</v>
      </c>
      <c r="AU520" s="134" t="s">
        <v>76</v>
      </c>
      <c r="AY520" s="127" t="s">
        <v>156</v>
      </c>
      <c r="BK520" s="135">
        <f>BK521+BK569</f>
        <v>0</v>
      </c>
    </row>
    <row r="521" spans="2:65" s="10" customFormat="1" ht="22.9" customHeight="1">
      <c r="B521" s="126"/>
      <c r="D521" s="127" t="s">
        <v>75</v>
      </c>
      <c r="E521" s="191" t="s">
        <v>2589</v>
      </c>
      <c r="F521" s="191" t="s">
        <v>2590</v>
      </c>
      <c r="I521" s="129"/>
      <c r="J521" s="192">
        <v>0</v>
      </c>
      <c r="L521" s="126"/>
      <c r="M521" s="131"/>
      <c r="P521" s="132">
        <f>SUM(P522:P568)</f>
        <v>0</v>
      </c>
      <c r="R521" s="132">
        <f>SUM(R522:R568)</f>
        <v>0.48649020000000004</v>
      </c>
      <c r="T521" s="133">
        <f>SUM(T522:T568)</f>
        <v>0</v>
      </c>
      <c r="AR521" s="127" t="s">
        <v>89</v>
      </c>
      <c r="AT521" s="134" t="s">
        <v>75</v>
      </c>
      <c r="AU521" s="134" t="s">
        <v>82</v>
      </c>
      <c r="AY521" s="127" t="s">
        <v>156</v>
      </c>
      <c r="BK521" s="135">
        <f>SUM(BK522:BK568)</f>
        <v>0</v>
      </c>
    </row>
    <row r="522" spans="2:65" s="1" customFormat="1" ht="33" customHeight="1">
      <c r="B522" s="136"/>
      <c r="C522" s="137" t="s">
        <v>731</v>
      </c>
      <c r="D522" s="137" t="s">
        <v>157</v>
      </c>
      <c r="E522" s="138" t="s">
        <v>4889</v>
      </c>
      <c r="F522" s="139" t="s">
        <v>4890</v>
      </c>
      <c r="G522" s="140" t="s">
        <v>178</v>
      </c>
      <c r="H522" s="141">
        <v>47.53</v>
      </c>
      <c r="I522" s="142"/>
      <c r="J522" s="143">
        <v>0</v>
      </c>
      <c r="K522" s="144"/>
      <c r="L522" s="32"/>
      <c r="M522" s="145" t="s">
        <v>1</v>
      </c>
      <c r="N522" s="146" t="s">
        <v>42</v>
      </c>
      <c r="P522" s="147">
        <f>O522*H522</f>
        <v>0</v>
      </c>
      <c r="Q522" s="147">
        <v>7.5000000000000002E-4</v>
      </c>
      <c r="R522" s="147">
        <f>Q522*H522</f>
        <v>3.5647499999999999E-2</v>
      </c>
      <c r="S522" s="147">
        <v>0</v>
      </c>
      <c r="T522" s="148">
        <f>S522*H522</f>
        <v>0</v>
      </c>
      <c r="AR522" s="149" t="s">
        <v>403</v>
      </c>
      <c r="AT522" s="149" t="s">
        <v>157</v>
      </c>
      <c r="AU522" s="149" t="s">
        <v>89</v>
      </c>
      <c r="AY522" s="17" t="s">
        <v>156</v>
      </c>
      <c r="BE522" s="150">
        <f>IF(N522="základná",J522,0)</f>
        <v>0</v>
      </c>
      <c r="BF522" s="150">
        <f>IF(N522="znížená",J522,0)</f>
        <v>0</v>
      </c>
      <c r="BG522" s="150">
        <f>IF(N522="zákl. prenesená",J522,0)</f>
        <v>0</v>
      </c>
      <c r="BH522" s="150">
        <f>IF(N522="zníž. prenesená",J522,0)</f>
        <v>0</v>
      </c>
      <c r="BI522" s="150">
        <f>IF(N522="nulová",J522,0)</f>
        <v>0</v>
      </c>
      <c r="BJ522" s="17" t="s">
        <v>89</v>
      </c>
      <c r="BK522" s="150">
        <f>ROUND(I522*H522,2)</f>
        <v>0</v>
      </c>
      <c r="BL522" s="17" t="s">
        <v>403</v>
      </c>
      <c r="BM522" s="149" t="s">
        <v>4891</v>
      </c>
    </row>
    <row r="523" spans="2:65" s="11" customFormat="1">
      <c r="B523" s="151"/>
      <c r="D523" s="152" t="s">
        <v>160</v>
      </c>
      <c r="E523" s="153" t="s">
        <v>1</v>
      </c>
      <c r="F523" s="154" t="s">
        <v>4892</v>
      </c>
      <c r="H523" s="153" t="s">
        <v>1</v>
      </c>
      <c r="I523" s="155"/>
      <c r="L523" s="151"/>
      <c r="M523" s="156"/>
      <c r="T523" s="157"/>
      <c r="AT523" s="153" t="s">
        <v>160</v>
      </c>
      <c r="AU523" s="153" t="s">
        <v>89</v>
      </c>
      <c r="AV523" s="11" t="s">
        <v>82</v>
      </c>
      <c r="AW523" s="11" t="s">
        <v>31</v>
      </c>
      <c r="AX523" s="11" t="s">
        <v>76</v>
      </c>
      <c r="AY523" s="153" t="s">
        <v>156</v>
      </c>
    </row>
    <row r="524" spans="2:65" s="11" customFormat="1">
      <c r="B524" s="151"/>
      <c r="D524" s="152" t="s">
        <v>160</v>
      </c>
      <c r="E524" s="153" t="s">
        <v>1</v>
      </c>
      <c r="F524" s="154" t="s">
        <v>4893</v>
      </c>
      <c r="H524" s="153" t="s">
        <v>1</v>
      </c>
      <c r="I524" s="155"/>
      <c r="L524" s="151"/>
      <c r="M524" s="156"/>
      <c r="T524" s="157"/>
      <c r="AT524" s="153" t="s">
        <v>160</v>
      </c>
      <c r="AU524" s="153" t="s">
        <v>89</v>
      </c>
      <c r="AV524" s="11" t="s">
        <v>82</v>
      </c>
      <c r="AW524" s="11" t="s">
        <v>31</v>
      </c>
      <c r="AX524" s="11" t="s">
        <v>76</v>
      </c>
      <c r="AY524" s="153" t="s">
        <v>156</v>
      </c>
    </row>
    <row r="525" spans="2:65" s="11" customFormat="1" ht="22.5">
      <c r="B525" s="151"/>
      <c r="D525" s="152" t="s">
        <v>160</v>
      </c>
      <c r="E525" s="153" t="s">
        <v>1</v>
      </c>
      <c r="F525" s="154" t="s">
        <v>4894</v>
      </c>
      <c r="H525" s="153" t="s">
        <v>1</v>
      </c>
      <c r="I525" s="155"/>
      <c r="L525" s="151"/>
      <c r="M525" s="156"/>
      <c r="T525" s="157"/>
      <c r="AT525" s="153" t="s">
        <v>160</v>
      </c>
      <c r="AU525" s="153" t="s">
        <v>89</v>
      </c>
      <c r="AV525" s="11" t="s">
        <v>82</v>
      </c>
      <c r="AW525" s="11" t="s">
        <v>31</v>
      </c>
      <c r="AX525" s="11" t="s">
        <v>76</v>
      </c>
      <c r="AY525" s="153" t="s">
        <v>156</v>
      </c>
    </row>
    <row r="526" spans="2:65" s="11" customFormat="1" ht="22.5">
      <c r="B526" s="151"/>
      <c r="D526" s="152" t="s">
        <v>160</v>
      </c>
      <c r="E526" s="153" t="s">
        <v>1</v>
      </c>
      <c r="F526" s="154" t="s">
        <v>4895</v>
      </c>
      <c r="H526" s="153" t="s">
        <v>1</v>
      </c>
      <c r="I526" s="155"/>
      <c r="L526" s="151"/>
      <c r="M526" s="156"/>
      <c r="T526" s="157"/>
      <c r="AT526" s="153" t="s">
        <v>160</v>
      </c>
      <c r="AU526" s="153" t="s">
        <v>89</v>
      </c>
      <c r="AV526" s="11" t="s">
        <v>82</v>
      </c>
      <c r="AW526" s="11" t="s">
        <v>31</v>
      </c>
      <c r="AX526" s="11" t="s">
        <v>76</v>
      </c>
      <c r="AY526" s="153" t="s">
        <v>156</v>
      </c>
    </row>
    <row r="527" spans="2:65" s="11" customFormat="1">
      <c r="B527" s="151"/>
      <c r="D527" s="152" t="s">
        <v>160</v>
      </c>
      <c r="E527" s="153" t="s">
        <v>1</v>
      </c>
      <c r="F527" s="154" t="s">
        <v>4896</v>
      </c>
      <c r="H527" s="153" t="s">
        <v>1</v>
      </c>
      <c r="I527" s="155"/>
      <c r="L527" s="151"/>
      <c r="M527" s="156"/>
      <c r="T527" s="157"/>
      <c r="AT527" s="153" t="s">
        <v>160</v>
      </c>
      <c r="AU527" s="153" t="s">
        <v>89</v>
      </c>
      <c r="AV527" s="11" t="s">
        <v>82</v>
      </c>
      <c r="AW527" s="11" t="s">
        <v>31</v>
      </c>
      <c r="AX527" s="11" t="s">
        <v>76</v>
      </c>
      <c r="AY527" s="153" t="s">
        <v>156</v>
      </c>
    </row>
    <row r="528" spans="2:65" s="11" customFormat="1">
      <c r="B528" s="151"/>
      <c r="D528" s="152" t="s">
        <v>160</v>
      </c>
      <c r="E528" s="153" t="s">
        <v>1</v>
      </c>
      <c r="F528" s="154" t="s">
        <v>4897</v>
      </c>
      <c r="H528" s="153" t="s">
        <v>1</v>
      </c>
      <c r="I528" s="155"/>
      <c r="L528" s="151"/>
      <c r="M528" s="156"/>
      <c r="T528" s="157"/>
      <c r="AT528" s="153" t="s">
        <v>160</v>
      </c>
      <c r="AU528" s="153" t="s">
        <v>89</v>
      </c>
      <c r="AV528" s="11" t="s">
        <v>82</v>
      </c>
      <c r="AW528" s="11" t="s">
        <v>31</v>
      </c>
      <c r="AX528" s="11" t="s">
        <v>76</v>
      </c>
      <c r="AY528" s="153" t="s">
        <v>156</v>
      </c>
    </row>
    <row r="529" spans="2:65" s="11" customFormat="1">
      <c r="B529" s="151"/>
      <c r="D529" s="152" t="s">
        <v>160</v>
      </c>
      <c r="E529" s="153" t="s">
        <v>1</v>
      </c>
      <c r="F529" s="154" t="s">
        <v>4898</v>
      </c>
      <c r="H529" s="153" t="s">
        <v>1</v>
      </c>
      <c r="I529" s="155"/>
      <c r="L529" s="151"/>
      <c r="M529" s="156"/>
      <c r="T529" s="157"/>
      <c r="AT529" s="153" t="s">
        <v>160</v>
      </c>
      <c r="AU529" s="153" t="s">
        <v>89</v>
      </c>
      <c r="AV529" s="11" t="s">
        <v>82</v>
      </c>
      <c r="AW529" s="11" t="s">
        <v>31</v>
      </c>
      <c r="AX529" s="11" t="s">
        <v>76</v>
      </c>
      <c r="AY529" s="153" t="s">
        <v>156</v>
      </c>
    </row>
    <row r="530" spans="2:65" s="11" customFormat="1" ht="22.5">
      <c r="B530" s="151"/>
      <c r="D530" s="152" t="s">
        <v>160</v>
      </c>
      <c r="E530" s="153" t="s">
        <v>1</v>
      </c>
      <c r="F530" s="154" t="s">
        <v>4899</v>
      </c>
      <c r="H530" s="153" t="s">
        <v>1</v>
      </c>
      <c r="I530" s="155"/>
      <c r="L530" s="151"/>
      <c r="M530" s="156"/>
      <c r="T530" s="157"/>
      <c r="AT530" s="153" t="s">
        <v>160</v>
      </c>
      <c r="AU530" s="153" t="s">
        <v>89</v>
      </c>
      <c r="AV530" s="11" t="s">
        <v>82</v>
      </c>
      <c r="AW530" s="11" t="s">
        <v>31</v>
      </c>
      <c r="AX530" s="11" t="s">
        <v>76</v>
      </c>
      <c r="AY530" s="153" t="s">
        <v>156</v>
      </c>
    </row>
    <row r="531" spans="2:65" s="11" customFormat="1" ht="22.5">
      <c r="B531" s="151"/>
      <c r="D531" s="152" t="s">
        <v>160</v>
      </c>
      <c r="E531" s="153" t="s">
        <v>1</v>
      </c>
      <c r="F531" s="154" t="s">
        <v>4900</v>
      </c>
      <c r="H531" s="153" t="s">
        <v>1</v>
      </c>
      <c r="I531" s="155"/>
      <c r="L531" s="151"/>
      <c r="M531" s="156"/>
      <c r="T531" s="157"/>
      <c r="AT531" s="153" t="s">
        <v>160</v>
      </c>
      <c r="AU531" s="153" t="s">
        <v>89</v>
      </c>
      <c r="AV531" s="11" t="s">
        <v>82</v>
      </c>
      <c r="AW531" s="11" t="s">
        <v>31</v>
      </c>
      <c r="AX531" s="11" t="s">
        <v>76</v>
      </c>
      <c r="AY531" s="153" t="s">
        <v>156</v>
      </c>
    </row>
    <row r="532" spans="2:65" s="12" customFormat="1">
      <c r="B532" s="158"/>
      <c r="D532" s="152" t="s">
        <v>160</v>
      </c>
      <c r="E532" s="159" t="s">
        <v>1</v>
      </c>
      <c r="F532" s="160" t="s">
        <v>4901</v>
      </c>
      <c r="H532" s="161">
        <v>47.53</v>
      </c>
      <c r="I532" s="162"/>
      <c r="L532" s="158"/>
      <c r="M532" s="163"/>
      <c r="T532" s="164"/>
      <c r="AT532" s="159" t="s">
        <v>160</v>
      </c>
      <c r="AU532" s="159" t="s">
        <v>89</v>
      </c>
      <c r="AV532" s="12" t="s">
        <v>89</v>
      </c>
      <c r="AW532" s="12" t="s">
        <v>31</v>
      </c>
      <c r="AX532" s="12" t="s">
        <v>76</v>
      </c>
      <c r="AY532" s="159" t="s">
        <v>156</v>
      </c>
    </row>
    <row r="533" spans="2:65" s="13" customFormat="1">
      <c r="B533" s="165"/>
      <c r="D533" s="152" t="s">
        <v>160</v>
      </c>
      <c r="E533" s="166" t="s">
        <v>1</v>
      </c>
      <c r="F533" s="167" t="s">
        <v>161</v>
      </c>
      <c r="H533" s="168">
        <v>47.53</v>
      </c>
      <c r="I533" s="169"/>
      <c r="L533" s="165"/>
      <c r="M533" s="170"/>
      <c r="T533" s="171"/>
      <c r="AT533" s="166" t="s">
        <v>160</v>
      </c>
      <c r="AU533" s="166" t="s">
        <v>89</v>
      </c>
      <c r="AV533" s="13" t="s">
        <v>155</v>
      </c>
      <c r="AW533" s="13" t="s">
        <v>31</v>
      </c>
      <c r="AX533" s="13" t="s">
        <v>82</v>
      </c>
      <c r="AY533" s="166" t="s">
        <v>156</v>
      </c>
    </row>
    <row r="534" spans="2:65" s="1" customFormat="1" ht="37.9" customHeight="1">
      <c r="B534" s="136"/>
      <c r="C534" s="180" t="s">
        <v>749</v>
      </c>
      <c r="D534" s="180" t="s">
        <v>263</v>
      </c>
      <c r="E534" s="181" t="s">
        <v>4902</v>
      </c>
      <c r="F534" s="182" t="s">
        <v>4903</v>
      </c>
      <c r="G534" s="183" t="s">
        <v>178</v>
      </c>
      <c r="H534" s="184">
        <v>54.66</v>
      </c>
      <c r="I534" s="185"/>
      <c r="J534" s="186">
        <v>0</v>
      </c>
      <c r="K534" s="187"/>
      <c r="L534" s="188"/>
      <c r="M534" s="189" t="s">
        <v>1</v>
      </c>
      <c r="N534" s="190" t="s">
        <v>42</v>
      </c>
      <c r="P534" s="147">
        <f>O534*H534</f>
        <v>0</v>
      </c>
      <c r="Q534" s="147">
        <v>2E-3</v>
      </c>
      <c r="R534" s="147">
        <f>Q534*H534</f>
        <v>0.10932</v>
      </c>
      <c r="S534" s="147">
        <v>0</v>
      </c>
      <c r="T534" s="148">
        <f>S534*H534</f>
        <v>0</v>
      </c>
      <c r="AR534" s="149" t="s">
        <v>664</v>
      </c>
      <c r="AT534" s="149" t="s">
        <v>263</v>
      </c>
      <c r="AU534" s="149" t="s">
        <v>89</v>
      </c>
      <c r="AY534" s="17" t="s">
        <v>156</v>
      </c>
      <c r="BE534" s="150">
        <f>IF(N534="základná",J534,0)</f>
        <v>0</v>
      </c>
      <c r="BF534" s="150">
        <f>IF(N534="znížená",J534,0)</f>
        <v>0</v>
      </c>
      <c r="BG534" s="150">
        <f>IF(N534="zákl. prenesená",J534,0)</f>
        <v>0</v>
      </c>
      <c r="BH534" s="150">
        <f>IF(N534="zníž. prenesená",J534,0)</f>
        <v>0</v>
      </c>
      <c r="BI534" s="150">
        <f>IF(N534="nulová",J534,0)</f>
        <v>0</v>
      </c>
      <c r="BJ534" s="17" t="s">
        <v>89</v>
      </c>
      <c r="BK534" s="150">
        <f>ROUND(I534*H534,2)</f>
        <v>0</v>
      </c>
      <c r="BL534" s="17" t="s">
        <v>403</v>
      </c>
      <c r="BM534" s="149" t="s">
        <v>4904</v>
      </c>
    </row>
    <row r="535" spans="2:65" s="12" customFormat="1">
      <c r="B535" s="158"/>
      <c r="D535" s="152" t="s">
        <v>160</v>
      </c>
      <c r="F535" s="160" t="s">
        <v>4905</v>
      </c>
      <c r="H535" s="161">
        <v>54.66</v>
      </c>
      <c r="I535" s="162"/>
      <c r="L535" s="158"/>
      <c r="M535" s="163"/>
      <c r="T535" s="164"/>
      <c r="AT535" s="159" t="s">
        <v>160</v>
      </c>
      <c r="AU535" s="159" t="s">
        <v>89</v>
      </c>
      <c r="AV535" s="12" t="s">
        <v>89</v>
      </c>
      <c r="AW535" s="12" t="s">
        <v>3</v>
      </c>
      <c r="AX535" s="12" t="s">
        <v>82</v>
      </c>
      <c r="AY535" s="159" t="s">
        <v>156</v>
      </c>
    </row>
    <row r="536" spans="2:65" s="1" customFormat="1" ht="33" customHeight="1">
      <c r="B536" s="136"/>
      <c r="C536" s="137" t="s">
        <v>756</v>
      </c>
      <c r="D536" s="137" t="s">
        <v>157</v>
      </c>
      <c r="E536" s="138" t="s">
        <v>4906</v>
      </c>
      <c r="F536" s="139" t="s">
        <v>4907</v>
      </c>
      <c r="G536" s="140" t="s">
        <v>178</v>
      </c>
      <c r="H536" s="141">
        <v>49</v>
      </c>
      <c r="I536" s="142"/>
      <c r="J536" s="143">
        <v>0</v>
      </c>
      <c r="K536" s="144"/>
      <c r="L536" s="32"/>
      <c r="M536" s="145" t="s">
        <v>1</v>
      </c>
      <c r="N536" s="146" t="s">
        <v>42</v>
      </c>
      <c r="P536" s="147">
        <f>O536*H536</f>
        <v>0</v>
      </c>
      <c r="Q536" s="147">
        <v>0</v>
      </c>
      <c r="R536" s="147">
        <f>Q536*H536</f>
        <v>0</v>
      </c>
      <c r="S536" s="147">
        <v>0</v>
      </c>
      <c r="T536" s="148">
        <f>S536*H536</f>
        <v>0</v>
      </c>
      <c r="AR536" s="149" t="s">
        <v>403</v>
      </c>
      <c r="AT536" s="149" t="s">
        <v>157</v>
      </c>
      <c r="AU536" s="149" t="s">
        <v>89</v>
      </c>
      <c r="AY536" s="17" t="s">
        <v>156</v>
      </c>
      <c r="BE536" s="150">
        <f>IF(N536="základná",J536,0)</f>
        <v>0</v>
      </c>
      <c r="BF536" s="150">
        <f>IF(N536="znížená",J536,0)</f>
        <v>0</v>
      </c>
      <c r="BG536" s="150">
        <f>IF(N536="zákl. prenesená",J536,0)</f>
        <v>0</v>
      </c>
      <c r="BH536" s="150">
        <f>IF(N536="zníž. prenesená",J536,0)</f>
        <v>0</v>
      </c>
      <c r="BI536" s="150">
        <f>IF(N536="nulová",J536,0)</f>
        <v>0</v>
      </c>
      <c r="BJ536" s="17" t="s">
        <v>89</v>
      </c>
      <c r="BK536" s="150">
        <f>ROUND(I536*H536,2)</f>
        <v>0</v>
      </c>
      <c r="BL536" s="17" t="s">
        <v>403</v>
      </c>
      <c r="BM536" s="149" t="s">
        <v>4908</v>
      </c>
    </row>
    <row r="537" spans="2:65" s="11" customFormat="1">
      <c r="B537" s="151"/>
      <c r="D537" s="152" t="s">
        <v>160</v>
      </c>
      <c r="E537" s="153" t="s">
        <v>1</v>
      </c>
      <c r="F537" s="154" t="s">
        <v>4909</v>
      </c>
      <c r="H537" s="153" t="s">
        <v>1</v>
      </c>
      <c r="I537" s="155"/>
      <c r="L537" s="151"/>
      <c r="M537" s="156"/>
      <c r="T537" s="157"/>
      <c r="AT537" s="153" t="s">
        <v>160</v>
      </c>
      <c r="AU537" s="153" t="s">
        <v>89</v>
      </c>
      <c r="AV537" s="11" t="s">
        <v>82</v>
      </c>
      <c r="AW537" s="11" t="s">
        <v>31</v>
      </c>
      <c r="AX537" s="11" t="s">
        <v>76</v>
      </c>
      <c r="AY537" s="153" t="s">
        <v>156</v>
      </c>
    </row>
    <row r="538" spans="2:65" s="11" customFormat="1">
      <c r="B538" s="151"/>
      <c r="D538" s="152" t="s">
        <v>160</v>
      </c>
      <c r="E538" s="153" t="s">
        <v>1</v>
      </c>
      <c r="F538" s="154" t="s">
        <v>4910</v>
      </c>
      <c r="H538" s="153" t="s">
        <v>1</v>
      </c>
      <c r="I538" s="155"/>
      <c r="L538" s="151"/>
      <c r="M538" s="156"/>
      <c r="T538" s="157"/>
      <c r="AT538" s="153" t="s">
        <v>160</v>
      </c>
      <c r="AU538" s="153" t="s">
        <v>89</v>
      </c>
      <c r="AV538" s="11" t="s">
        <v>82</v>
      </c>
      <c r="AW538" s="11" t="s">
        <v>31</v>
      </c>
      <c r="AX538" s="11" t="s">
        <v>76</v>
      </c>
      <c r="AY538" s="153" t="s">
        <v>156</v>
      </c>
    </row>
    <row r="539" spans="2:65" s="11" customFormat="1">
      <c r="B539" s="151"/>
      <c r="D539" s="152" t="s">
        <v>160</v>
      </c>
      <c r="E539" s="153" t="s">
        <v>1</v>
      </c>
      <c r="F539" s="154" t="s">
        <v>4911</v>
      </c>
      <c r="H539" s="153" t="s">
        <v>1</v>
      </c>
      <c r="I539" s="155"/>
      <c r="L539" s="151"/>
      <c r="M539" s="156"/>
      <c r="T539" s="157"/>
      <c r="AT539" s="153" t="s">
        <v>160</v>
      </c>
      <c r="AU539" s="153" t="s">
        <v>89</v>
      </c>
      <c r="AV539" s="11" t="s">
        <v>82</v>
      </c>
      <c r="AW539" s="11" t="s">
        <v>31</v>
      </c>
      <c r="AX539" s="11" t="s">
        <v>76</v>
      </c>
      <c r="AY539" s="153" t="s">
        <v>156</v>
      </c>
    </row>
    <row r="540" spans="2:65" s="11" customFormat="1">
      <c r="B540" s="151"/>
      <c r="D540" s="152" t="s">
        <v>160</v>
      </c>
      <c r="E540" s="153" t="s">
        <v>1</v>
      </c>
      <c r="F540" s="154" t="s">
        <v>4912</v>
      </c>
      <c r="H540" s="153" t="s">
        <v>1</v>
      </c>
      <c r="I540" s="155"/>
      <c r="L540" s="151"/>
      <c r="M540" s="156"/>
      <c r="T540" s="157"/>
      <c r="AT540" s="153" t="s">
        <v>160</v>
      </c>
      <c r="AU540" s="153" t="s">
        <v>89</v>
      </c>
      <c r="AV540" s="11" t="s">
        <v>82</v>
      </c>
      <c r="AW540" s="11" t="s">
        <v>31</v>
      </c>
      <c r="AX540" s="11" t="s">
        <v>76</v>
      </c>
      <c r="AY540" s="153" t="s">
        <v>156</v>
      </c>
    </row>
    <row r="541" spans="2:65" s="11" customFormat="1">
      <c r="B541" s="151"/>
      <c r="D541" s="152" t="s">
        <v>160</v>
      </c>
      <c r="E541" s="153" t="s">
        <v>1</v>
      </c>
      <c r="F541" s="154" t="s">
        <v>4913</v>
      </c>
      <c r="H541" s="153" t="s">
        <v>1</v>
      </c>
      <c r="I541" s="155"/>
      <c r="L541" s="151"/>
      <c r="M541" s="156"/>
      <c r="T541" s="157"/>
      <c r="AT541" s="153" t="s">
        <v>160</v>
      </c>
      <c r="AU541" s="153" t="s">
        <v>89</v>
      </c>
      <c r="AV541" s="11" t="s">
        <v>82</v>
      </c>
      <c r="AW541" s="11" t="s">
        <v>31</v>
      </c>
      <c r="AX541" s="11" t="s">
        <v>76</v>
      </c>
      <c r="AY541" s="153" t="s">
        <v>156</v>
      </c>
    </row>
    <row r="542" spans="2:65" s="11" customFormat="1">
      <c r="B542" s="151"/>
      <c r="D542" s="152" t="s">
        <v>160</v>
      </c>
      <c r="E542" s="153" t="s">
        <v>1</v>
      </c>
      <c r="F542" s="154" t="s">
        <v>4914</v>
      </c>
      <c r="H542" s="153" t="s">
        <v>1</v>
      </c>
      <c r="I542" s="155"/>
      <c r="L542" s="151"/>
      <c r="M542" s="156"/>
      <c r="T542" s="157"/>
      <c r="AT542" s="153" t="s">
        <v>160</v>
      </c>
      <c r="AU542" s="153" t="s">
        <v>89</v>
      </c>
      <c r="AV542" s="11" t="s">
        <v>82</v>
      </c>
      <c r="AW542" s="11" t="s">
        <v>31</v>
      </c>
      <c r="AX542" s="11" t="s">
        <v>76</v>
      </c>
      <c r="AY542" s="153" t="s">
        <v>156</v>
      </c>
    </row>
    <row r="543" spans="2:65" s="12" customFormat="1">
      <c r="B543" s="158"/>
      <c r="D543" s="152" t="s">
        <v>160</v>
      </c>
      <c r="E543" s="159" t="s">
        <v>1</v>
      </c>
      <c r="F543" s="160" t="s">
        <v>4601</v>
      </c>
      <c r="H543" s="161">
        <v>27</v>
      </c>
      <c r="I543" s="162"/>
      <c r="L543" s="158"/>
      <c r="M543" s="163"/>
      <c r="T543" s="164"/>
      <c r="AT543" s="159" t="s">
        <v>160</v>
      </c>
      <c r="AU543" s="159" t="s">
        <v>89</v>
      </c>
      <c r="AV543" s="12" t="s">
        <v>89</v>
      </c>
      <c r="AW543" s="12" t="s">
        <v>31</v>
      </c>
      <c r="AX543" s="12" t="s">
        <v>76</v>
      </c>
      <c r="AY543" s="159" t="s">
        <v>156</v>
      </c>
    </row>
    <row r="544" spans="2:65" s="12" customFormat="1">
      <c r="B544" s="158"/>
      <c r="D544" s="152" t="s">
        <v>160</v>
      </c>
      <c r="E544" s="159" t="s">
        <v>1</v>
      </c>
      <c r="F544" s="160" t="s">
        <v>4603</v>
      </c>
      <c r="H544" s="161">
        <v>22</v>
      </c>
      <c r="I544" s="162"/>
      <c r="L544" s="158"/>
      <c r="M544" s="163"/>
      <c r="T544" s="164"/>
      <c r="AT544" s="159" t="s">
        <v>160</v>
      </c>
      <c r="AU544" s="159" t="s">
        <v>89</v>
      </c>
      <c r="AV544" s="12" t="s">
        <v>89</v>
      </c>
      <c r="AW544" s="12" t="s">
        <v>31</v>
      </c>
      <c r="AX544" s="12" t="s">
        <v>76</v>
      </c>
      <c r="AY544" s="159" t="s">
        <v>156</v>
      </c>
    </row>
    <row r="545" spans="2:65" s="15" customFormat="1">
      <c r="B545" s="193"/>
      <c r="D545" s="152" t="s">
        <v>160</v>
      </c>
      <c r="E545" s="194" t="s">
        <v>1</v>
      </c>
      <c r="F545" s="195" t="s">
        <v>278</v>
      </c>
      <c r="H545" s="196">
        <v>49</v>
      </c>
      <c r="I545" s="197"/>
      <c r="L545" s="193"/>
      <c r="M545" s="198"/>
      <c r="T545" s="199"/>
      <c r="AT545" s="194" t="s">
        <v>160</v>
      </c>
      <c r="AU545" s="194" t="s">
        <v>89</v>
      </c>
      <c r="AV545" s="15" t="s">
        <v>163</v>
      </c>
      <c r="AW545" s="15" t="s">
        <v>31</v>
      </c>
      <c r="AX545" s="15" t="s">
        <v>76</v>
      </c>
      <c r="AY545" s="194" t="s">
        <v>156</v>
      </c>
    </row>
    <row r="546" spans="2:65" s="13" customFormat="1">
      <c r="B546" s="165"/>
      <c r="D546" s="152" t="s">
        <v>160</v>
      </c>
      <c r="E546" s="166" t="s">
        <v>1</v>
      </c>
      <c r="F546" s="167" t="s">
        <v>161</v>
      </c>
      <c r="H546" s="168">
        <v>49</v>
      </c>
      <c r="I546" s="169"/>
      <c r="L546" s="165"/>
      <c r="M546" s="170"/>
      <c r="T546" s="171"/>
      <c r="AT546" s="166" t="s">
        <v>160</v>
      </c>
      <c r="AU546" s="166" t="s">
        <v>89</v>
      </c>
      <c r="AV546" s="13" t="s">
        <v>155</v>
      </c>
      <c r="AW546" s="13" t="s">
        <v>31</v>
      </c>
      <c r="AX546" s="13" t="s">
        <v>82</v>
      </c>
      <c r="AY546" s="166" t="s">
        <v>156</v>
      </c>
    </row>
    <row r="547" spans="2:65" s="1" customFormat="1" ht="36.75" customHeight="1">
      <c r="B547" s="136"/>
      <c r="C547" s="180" t="s">
        <v>764</v>
      </c>
      <c r="D547" s="180" t="s">
        <v>263</v>
      </c>
      <c r="E547" s="181" t="s">
        <v>4915</v>
      </c>
      <c r="F547" s="223" t="s">
        <v>8455</v>
      </c>
      <c r="G547" s="183" t="s">
        <v>1643</v>
      </c>
      <c r="H547" s="184">
        <v>66.64</v>
      </c>
      <c r="I547" s="185"/>
      <c r="J547" s="186">
        <v>0</v>
      </c>
      <c r="K547" s="187"/>
      <c r="L547" s="188"/>
      <c r="M547" s="189" t="s">
        <v>1</v>
      </c>
      <c r="N547" s="190" t="s">
        <v>42</v>
      </c>
      <c r="P547" s="147">
        <f>O547*H547</f>
        <v>0</v>
      </c>
      <c r="Q547" s="147">
        <v>1E-3</v>
      </c>
      <c r="R547" s="147">
        <f>Q547*H547</f>
        <v>6.6640000000000005E-2</v>
      </c>
      <c r="S547" s="147">
        <v>0</v>
      </c>
      <c r="T547" s="148">
        <f>S547*H547</f>
        <v>0</v>
      </c>
      <c r="AR547" s="149" t="s">
        <v>664</v>
      </c>
      <c r="AT547" s="149" t="s">
        <v>263</v>
      </c>
      <c r="AU547" s="149" t="s">
        <v>89</v>
      </c>
      <c r="AY547" s="17" t="s">
        <v>156</v>
      </c>
      <c r="BE547" s="150">
        <f>IF(N547="základná",J547,0)</f>
        <v>0</v>
      </c>
      <c r="BF547" s="150">
        <f>IF(N547="znížená",J547,0)</f>
        <v>0</v>
      </c>
      <c r="BG547" s="150">
        <f>IF(N547="zákl. prenesená",J547,0)</f>
        <v>0</v>
      </c>
      <c r="BH547" s="150">
        <f>IF(N547="zníž. prenesená",J547,0)</f>
        <v>0</v>
      </c>
      <c r="BI547" s="150">
        <f>IF(N547="nulová",J547,0)</f>
        <v>0</v>
      </c>
      <c r="BJ547" s="17" t="s">
        <v>89</v>
      </c>
      <c r="BK547" s="150">
        <f>ROUND(I547*H547,2)</f>
        <v>0</v>
      </c>
      <c r="BL547" s="17" t="s">
        <v>403</v>
      </c>
      <c r="BM547" s="149" t="s">
        <v>4916</v>
      </c>
    </row>
    <row r="548" spans="2:65" s="12" customFormat="1">
      <c r="B548" s="158"/>
      <c r="D548" s="152" t="s">
        <v>160</v>
      </c>
      <c r="F548" s="160" t="s">
        <v>4917</v>
      </c>
      <c r="H548" s="161">
        <v>66.64</v>
      </c>
      <c r="I548" s="162"/>
      <c r="L548" s="158"/>
      <c r="M548" s="163"/>
      <c r="T548" s="164"/>
      <c r="AT548" s="159" t="s">
        <v>160</v>
      </c>
      <c r="AU548" s="159" t="s">
        <v>89</v>
      </c>
      <c r="AV548" s="12" t="s">
        <v>89</v>
      </c>
      <c r="AW548" s="12" t="s">
        <v>3</v>
      </c>
      <c r="AX548" s="12" t="s">
        <v>82</v>
      </c>
      <c r="AY548" s="159" t="s">
        <v>156</v>
      </c>
    </row>
    <row r="549" spans="2:65" s="1" customFormat="1" ht="24.2" customHeight="1">
      <c r="B549" s="136"/>
      <c r="C549" s="137" t="s">
        <v>776</v>
      </c>
      <c r="D549" s="137" t="s">
        <v>157</v>
      </c>
      <c r="E549" s="138" t="s">
        <v>4918</v>
      </c>
      <c r="F549" s="139" t="s">
        <v>4919</v>
      </c>
      <c r="G549" s="140" t="s">
        <v>178</v>
      </c>
      <c r="H549" s="141">
        <v>49</v>
      </c>
      <c r="I549" s="142"/>
      <c r="J549" s="143">
        <v>0</v>
      </c>
      <c r="K549" s="144"/>
      <c r="L549" s="32"/>
      <c r="M549" s="145" t="s">
        <v>1</v>
      </c>
      <c r="N549" s="146" t="s">
        <v>42</v>
      </c>
      <c r="P549" s="147">
        <f>O549*H549</f>
        <v>0</v>
      </c>
      <c r="Q549" s="147">
        <v>5.4000000000000001E-4</v>
      </c>
      <c r="R549" s="147">
        <f>Q549*H549</f>
        <v>2.6460000000000001E-2</v>
      </c>
      <c r="S549" s="147">
        <v>0</v>
      </c>
      <c r="T549" s="148">
        <f>S549*H549</f>
        <v>0</v>
      </c>
      <c r="AR549" s="149" t="s">
        <v>403</v>
      </c>
      <c r="AT549" s="149" t="s">
        <v>157</v>
      </c>
      <c r="AU549" s="149" t="s">
        <v>89</v>
      </c>
      <c r="AY549" s="17" t="s">
        <v>156</v>
      </c>
      <c r="BE549" s="150">
        <f>IF(N549="základná",J549,0)</f>
        <v>0</v>
      </c>
      <c r="BF549" s="150">
        <f>IF(N549="znížená",J549,0)</f>
        <v>0</v>
      </c>
      <c r="BG549" s="150">
        <f>IF(N549="zákl. prenesená",J549,0)</f>
        <v>0</v>
      </c>
      <c r="BH549" s="150">
        <f>IF(N549="zníž. prenesená",J549,0)</f>
        <v>0</v>
      </c>
      <c r="BI549" s="150">
        <f>IF(N549="nulová",J549,0)</f>
        <v>0</v>
      </c>
      <c r="BJ549" s="17" t="s">
        <v>89</v>
      </c>
      <c r="BK549" s="150">
        <f>ROUND(I549*H549,2)</f>
        <v>0</v>
      </c>
      <c r="BL549" s="17" t="s">
        <v>403</v>
      </c>
      <c r="BM549" s="149" t="s">
        <v>4920</v>
      </c>
    </row>
    <row r="550" spans="2:65" s="11" customFormat="1">
      <c r="B550" s="151"/>
      <c r="D550" s="152" t="s">
        <v>160</v>
      </c>
      <c r="E550" s="153" t="s">
        <v>1</v>
      </c>
      <c r="F550" s="154" t="s">
        <v>4921</v>
      </c>
      <c r="H550" s="153" t="s">
        <v>1</v>
      </c>
      <c r="I550" s="155"/>
      <c r="L550" s="151"/>
      <c r="M550" s="156"/>
      <c r="T550" s="157"/>
      <c r="AT550" s="153" t="s">
        <v>160</v>
      </c>
      <c r="AU550" s="153" t="s">
        <v>89</v>
      </c>
      <c r="AV550" s="11" t="s">
        <v>82</v>
      </c>
      <c r="AW550" s="11" t="s">
        <v>31</v>
      </c>
      <c r="AX550" s="11" t="s">
        <v>76</v>
      </c>
      <c r="AY550" s="153" t="s">
        <v>156</v>
      </c>
    </row>
    <row r="551" spans="2:65" s="12" customFormat="1">
      <c r="B551" s="158"/>
      <c r="D551" s="152" t="s">
        <v>160</v>
      </c>
      <c r="E551" s="159" t="s">
        <v>1</v>
      </c>
      <c r="F551" s="160" t="s">
        <v>4601</v>
      </c>
      <c r="H551" s="161">
        <v>27</v>
      </c>
      <c r="I551" s="162"/>
      <c r="L551" s="158"/>
      <c r="M551" s="163"/>
      <c r="T551" s="164"/>
      <c r="AT551" s="159" t="s">
        <v>160</v>
      </c>
      <c r="AU551" s="159" t="s">
        <v>89</v>
      </c>
      <c r="AV551" s="12" t="s">
        <v>89</v>
      </c>
      <c r="AW551" s="12" t="s">
        <v>31</v>
      </c>
      <c r="AX551" s="12" t="s">
        <v>76</v>
      </c>
      <c r="AY551" s="159" t="s">
        <v>156</v>
      </c>
    </row>
    <row r="552" spans="2:65" s="12" customFormat="1">
      <c r="B552" s="158"/>
      <c r="D552" s="152" t="s">
        <v>160</v>
      </c>
      <c r="E552" s="159" t="s">
        <v>1</v>
      </c>
      <c r="F552" s="160" t="s">
        <v>4603</v>
      </c>
      <c r="H552" s="161">
        <v>22</v>
      </c>
      <c r="I552" s="162"/>
      <c r="L552" s="158"/>
      <c r="M552" s="163"/>
      <c r="T552" s="164"/>
      <c r="AT552" s="159" t="s">
        <v>160</v>
      </c>
      <c r="AU552" s="159" t="s">
        <v>89</v>
      </c>
      <c r="AV552" s="12" t="s">
        <v>89</v>
      </c>
      <c r="AW552" s="12" t="s">
        <v>31</v>
      </c>
      <c r="AX552" s="12" t="s">
        <v>76</v>
      </c>
      <c r="AY552" s="159" t="s">
        <v>156</v>
      </c>
    </row>
    <row r="553" spans="2:65" s="13" customFormat="1">
      <c r="B553" s="165"/>
      <c r="D553" s="152" t="s">
        <v>160</v>
      </c>
      <c r="E553" s="166" t="s">
        <v>1</v>
      </c>
      <c r="F553" s="167" t="s">
        <v>161</v>
      </c>
      <c r="H553" s="168">
        <v>49</v>
      </c>
      <c r="I553" s="169"/>
      <c r="L553" s="165"/>
      <c r="M553" s="170"/>
      <c r="T553" s="171"/>
      <c r="AT553" s="166" t="s">
        <v>160</v>
      </c>
      <c r="AU553" s="166" t="s">
        <v>89</v>
      </c>
      <c r="AV553" s="13" t="s">
        <v>155</v>
      </c>
      <c r="AW553" s="13" t="s">
        <v>31</v>
      </c>
      <c r="AX553" s="13" t="s">
        <v>82</v>
      </c>
      <c r="AY553" s="166" t="s">
        <v>156</v>
      </c>
    </row>
    <row r="554" spans="2:65" s="1" customFormat="1" ht="49.15" customHeight="1">
      <c r="B554" s="136"/>
      <c r="C554" s="180" t="s">
        <v>892</v>
      </c>
      <c r="D554" s="180" t="s">
        <v>263</v>
      </c>
      <c r="E554" s="181" t="s">
        <v>4922</v>
      </c>
      <c r="F554" s="223" t="s">
        <v>8456</v>
      </c>
      <c r="G554" s="183" t="s">
        <v>178</v>
      </c>
      <c r="H554" s="184">
        <v>58.8</v>
      </c>
      <c r="I554" s="185"/>
      <c r="J554" s="186">
        <v>0</v>
      </c>
      <c r="K554" s="187"/>
      <c r="L554" s="188"/>
      <c r="M554" s="189" t="s">
        <v>1</v>
      </c>
      <c r="N554" s="190" t="s">
        <v>42</v>
      </c>
      <c r="P554" s="147">
        <f>O554*H554</f>
        <v>0</v>
      </c>
      <c r="Q554" s="147">
        <v>4.15E-3</v>
      </c>
      <c r="R554" s="147">
        <f>Q554*H554</f>
        <v>0.24401999999999999</v>
      </c>
      <c r="S554" s="147">
        <v>0</v>
      </c>
      <c r="T554" s="148">
        <f>S554*H554</f>
        <v>0</v>
      </c>
      <c r="AR554" s="149" t="s">
        <v>664</v>
      </c>
      <c r="AT554" s="149" t="s">
        <v>263</v>
      </c>
      <c r="AU554" s="149" t="s">
        <v>89</v>
      </c>
      <c r="AY554" s="17" t="s">
        <v>156</v>
      </c>
      <c r="BE554" s="150">
        <f>IF(N554="základná",J554,0)</f>
        <v>0</v>
      </c>
      <c r="BF554" s="150">
        <f>IF(N554="znížená",J554,0)</f>
        <v>0</v>
      </c>
      <c r="BG554" s="150">
        <f>IF(N554="zákl. prenesená",J554,0)</f>
        <v>0</v>
      </c>
      <c r="BH554" s="150">
        <f>IF(N554="zníž. prenesená",J554,0)</f>
        <v>0</v>
      </c>
      <c r="BI554" s="150">
        <f>IF(N554="nulová",J554,0)</f>
        <v>0</v>
      </c>
      <c r="BJ554" s="17" t="s">
        <v>89</v>
      </c>
      <c r="BK554" s="150">
        <f>ROUND(I554*H554,2)</f>
        <v>0</v>
      </c>
      <c r="BL554" s="17" t="s">
        <v>403</v>
      </c>
      <c r="BM554" s="149" t="s">
        <v>4923</v>
      </c>
    </row>
    <row r="555" spans="2:65" s="12" customFormat="1">
      <c r="B555" s="158"/>
      <c r="D555" s="152" t="s">
        <v>160</v>
      </c>
      <c r="F555" s="160" t="s">
        <v>4924</v>
      </c>
      <c r="H555" s="161">
        <v>58.8</v>
      </c>
      <c r="I555" s="162"/>
      <c r="L555" s="158"/>
      <c r="M555" s="163"/>
      <c r="T555" s="164"/>
      <c r="AT555" s="159" t="s">
        <v>160</v>
      </c>
      <c r="AU555" s="159" t="s">
        <v>89</v>
      </c>
      <c r="AV555" s="12" t="s">
        <v>89</v>
      </c>
      <c r="AW555" s="12" t="s">
        <v>3</v>
      </c>
      <c r="AX555" s="12" t="s">
        <v>82</v>
      </c>
      <c r="AY555" s="159" t="s">
        <v>156</v>
      </c>
    </row>
    <row r="556" spans="2:65" s="1" customFormat="1" ht="33" customHeight="1">
      <c r="B556" s="136"/>
      <c r="C556" s="137" t="s">
        <v>963</v>
      </c>
      <c r="D556" s="137" t="s">
        <v>157</v>
      </c>
      <c r="E556" s="138" t="s">
        <v>4925</v>
      </c>
      <c r="F556" s="139" t="s">
        <v>4926</v>
      </c>
      <c r="G556" s="140" t="s">
        <v>178</v>
      </c>
      <c r="H556" s="141">
        <v>0.98499999999999999</v>
      </c>
      <c r="I556" s="142"/>
      <c r="J556" s="143">
        <v>0</v>
      </c>
      <c r="K556" s="144"/>
      <c r="L556" s="32"/>
      <c r="M556" s="145" t="s">
        <v>1</v>
      </c>
      <c r="N556" s="146" t="s">
        <v>42</v>
      </c>
      <c r="P556" s="147">
        <f>O556*H556</f>
        <v>0</v>
      </c>
      <c r="Q556" s="147">
        <v>2.2000000000000001E-4</v>
      </c>
      <c r="R556" s="147">
        <f>Q556*H556</f>
        <v>2.1670000000000001E-4</v>
      </c>
      <c r="S556" s="147">
        <v>0</v>
      </c>
      <c r="T556" s="148">
        <f>S556*H556</f>
        <v>0</v>
      </c>
      <c r="AR556" s="149" t="s">
        <v>403</v>
      </c>
      <c r="AT556" s="149" t="s">
        <v>157</v>
      </c>
      <c r="AU556" s="149" t="s">
        <v>89</v>
      </c>
      <c r="AY556" s="17" t="s">
        <v>156</v>
      </c>
      <c r="BE556" s="150">
        <f>IF(N556="základná",J556,0)</f>
        <v>0</v>
      </c>
      <c r="BF556" s="150">
        <f>IF(N556="znížená",J556,0)</f>
        <v>0</v>
      </c>
      <c r="BG556" s="150">
        <f>IF(N556="zákl. prenesená",J556,0)</f>
        <v>0</v>
      </c>
      <c r="BH556" s="150">
        <f>IF(N556="zníž. prenesená",J556,0)</f>
        <v>0</v>
      </c>
      <c r="BI556" s="150">
        <f>IF(N556="nulová",J556,0)</f>
        <v>0</v>
      </c>
      <c r="BJ556" s="17" t="s">
        <v>89</v>
      </c>
      <c r="BK556" s="150">
        <f>ROUND(I556*H556,2)</f>
        <v>0</v>
      </c>
      <c r="BL556" s="17" t="s">
        <v>403</v>
      </c>
      <c r="BM556" s="149" t="s">
        <v>4927</v>
      </c>
    </row>
    <row r="557" spans="2:65" s="11" customFormat="1" ht="22.5">
      <c r="B557" s="151"/>
      <c r="D557" s="152" t="s">
        <v>160</v>
      </c>
      <c r="E557" s="153" t="s">
        <v>1</v>
      </c>
      <c r="F557" s="154" t="s">
        <v>4928</v>
      </c>
      <c r="H557" s="153" t="s">
        <v>1</v>
      </c>
      <c r="I557" s="155"/>
      <c r="L557" s="151"/>
      <c r="M557" s="156"/>
      <c r="T557" s="157"/>
      <c r="AT557" s="153" t="s">
        <v>160</v>
      </c>
      <c r="AU557" s="153" t="s">
        <v>89</v>
      </c>
      <c r="AV557" s="11" t="s">
        <v>82</v>
      </c>
      <c r="AW557" s="11" t="s">
        <v>31</v>
      </c>
      <c r="AX557" s="11" t="s">
        <v>76</v>
      </c>
      <c r="AY557" s="153" t="s">
        <v>156</v>
      </c>
    </row>
    <row r="558" spans="2:65" s="11" customFormat="1">
      <c r="B558" s="151"/>
      <c r="D558" s="152" t="s">
        <v>160</v>
      </c>
      <c r="E558" s="153" t="s">
        <v>1</v>
      </c>
      <c r="F558" s="154" t="s">
        <v>4860</v>
      </c>
      <c r="H558" s="153" t="s">
        <v>1</v>
      </c>
      <c r="I558" s="155"/>
      <c r="L558" s="151"/>
      <c r="M558" s="156"/>
      <c r="T558" s="157"/>
      <c r="AT558" s="153" t="s">
        <v>160</v>
      </c>
      <c r="AU558" s="153" t="s">
        <v>89</v>
      </c>
      <c r="AV558" s="11" t="s">
        <v>82</v>
      </c>
      <c r="AW558" s="11" t="s">
        <v>31</v>
      </c>
      <c r="AX558" s="11" t="s">
        <v>76</v>
      </c>
      <c r="AY558" s="153" t="s">
        <v>156</v>
      </c>
    </row>
    <row r="559" spans="2:65" s="12" customFormat="1">
      <c r="B559" s="158"/>
      <c r="D559" s="152" t="s">
        <v>160</v>
      </c>
      <c r="E559" s="159" t="s">
        <v>1</v>
      </c>
      <c r="F559" s="160" t="s">
        <v>4929</v>
      </c>
      <c r="H559" s="161">
        <v>0.56399999999999995</v>
      </c>
      <c r="I559" s="162"/>
      <c r="L559" s="158"/>
      <c r="M559" s="163"/>
      <c r="T559" s="164"/>
      <c r="AT559" s="159" t="s">
        <v>160</v>
      </c>
      <c r="AU559" s="159" t="s">
        <v>89</v>
      </c>
      <c r="AV559" s="12" t="s">
        <v>89</v>
      </c>
      <c r="AW559" s="12" t="s">
        <v>31</v>
      </c>
      <c r="AX559" s="12" t="s">
        <v>76</v>
      </c>
      <c r="AY559" s="159" t="s">
        <v>156</v>
      </c>
    </row>
    <row r="560" spans="2:65" s="15" customFormat="1">
      <c r="B560" s="193"/>
      <c r="D560" s="152" t="s">
        <v>160</v>
      </c>
      <c r="E560" s="194" t="s">
        <v>1</v>
      </c>
      <c r="F560" s="195" t="s">
        <v>278</v>
      </c>
      <c r="H560" s="196">
        <v>0.56399999999999995</v>
      </c>
      <c r="I560" s="197"/>
      <c r="L560" s="193"/>
      <c r="M560" s="198"/>
      <c r="T560" s="199"/>
      <c r="AT560" s="194" t="s">
        <v>160</v>
      </c>
      <c r="AU560" s="194" t="s">
        <v>89</v>
      </c>
      <c r="AV560" s="15" t="s">
        <v>163</v>
      </c>
      <c r="AW560" s="15" t="s">
        <v>31</v>
      </c>
      <c r="AX560" s="15" t="s">
        <v>76</v>
      </c>
      <c r="AY560" s="194" t="s">
        <v>156</v>
      </c>
    </row>
    <row r="561" spans="2:65" s="11" customFormat="1">
      <c r="B561" s="151"/>
      <c r="D561" s="152" t="s">
        <v>160</v>
      </c>
      <c r="E561" s="153" t="s">
        <v>1</v>
      </c>
      <c r="F561" s="154" t="s">
        <v>4862</v>
      </c>
      <c r="H561" s="153" t="s">
        <v>1</v>
      </c>
      <c r="I561" s="155"/>
      <c r="L561" s="151"/>
      <c r="M561" s="156"/>
      <c r="T561" s="157"/>
      <c r="AT561" s="153" t="s">
        <v>160</v>
      </c>
      <c r="AU561" s="153" t="s">
        <v>89</v>
      </c>
      <c r="AV561" s="11" t="s">
        <v>82</v>
      </c>
      <c r="AW561" s="11" t="s">
        <v>31</v>
      </c>
      <c r="AX561" s="11" t="s">
        <v>76</v>
      </c>
      <c r="AY561" s="153" t="s">
        <v>156</v>
      </c>
    </row>
    <row r="562" spans="2:65" s="12" customFormat="1">
      <c r="B562" s="158"/>
      <c r="D562" s="152" t="s">
        <v>160</v>
      </c>
      <c r="E562" s="159" t="s">
        <v>1</v>
      </c>
      <c r="F562" s="160" t="s">
        <v>4930</v>
      </c>
      <c r="H562" s="161">
        <v>0.42099999999999999</v>
      </c>
      <c r="I562" s="162"/>
      <c r="L562" s="158"/>
      <c r="M562" s="163"/>
      <c r="T562" s="164"/>
      <c r="AT562" s="159" t="s">
        <v>160</v>
      </c>
      <c r="AU562" s="159" t="s">
        <v>89</v>
      </c>
      <c r="AV562" s="12" t="s">
        <v>89</v>
      </c>
      <c r="AW562" s="12" t="s">
        <v>31</v>
      </c>
      <c r="AX562" s="12" t="s">
        <v>76</v>
      </c>
      <c r="AY562" s="159" t="s">
        <v>156</v>
      </c>
    </row>
    <row r="563" spans="2:65" s="15" customFormat="1">
      <c r="B563" s="193"/>
      <c r="D563" s="152" t="s">
        <v>160</v>
      </c>
      <c r="E563" s="194" t="s">
        <v>1</v>
      </c>
      <c r="F563" s="195" t="s">
        <v>278</v>
      </c>
      <c r="H563" s="196">
        <v>0.42099999999999999</v>
      </c>
      <c r="I563" s="197"/>
      <c r="L563" s="193"/>
      <c r="M563" s="198"/>
      <c r="T563" s="199"/>
      <c r="AT563" s="194" t="s">
        <v>160</v>
      </c>
      <c r="AU563" s="194" t="s">
        <v>89</v>
      </c>
      <c r="AV563" s="15" t="s">
        <v>163</v>
      </c>
      <c r="AW563" s="15" t="s">
        <v>31</v>
      </c>
      <c r="AX563" s="15" t="s">
        <v>76</v>
      </c>
      <c r="AY563" s="194" t="s">
        <v>156</v>
      </c>
    </row>
    <row r="564" spans="2:65" s="13" customFormat="1">
      <c r="B564" s="165"/>
      <c r="D564" s="152" t="s">
        <v>160</v>
      </c>
      <c r="E564" s="166" t="s">
        <v>1</v>
      </c>
      <c r="F564" s="167" t="s">
        <v>161</v>
      </c>
      <c r="H564" s="168">
        <v>0.98499999999999988</v>
      </c>
      <c r="I564" s="169"/>
      <c r="L564" s="165"/>
      <c r="M564" s="170"/>
      <c r="T564" s="171"/>
      <c r="AT564" s="166" t="s">
        <v>160</v>
      </c>
      <c r="AU564" s="166" t="s">
        <v>89</v>
      </c>
      <c r="AV564" s="13" t="s">
        <v>155</v>
      </c>
      <c r="AW564" s="13" t="s">
        <v>31</v>
      </c>
      <c r="AX564" s="13" t="s">
        <v>82</v>
      </c>
      <c r="AY564" s="166" t="s">
        <v>156</v>
      </c>
    </row>
    <row r="565" spans="2:65" s="1" customFormat="1" ht="37.9" customHeight="1">
      <c r="B565" s="136"/>
      <c r="C565" s="180" t="s">
        <v>981</v>
      </c>
      <c r="D565" s="180" t="s">
        <v>263</v>
      </c>
      <c r="E565" s="181" t="s">
        <v>4931</v>
      </c>
      <c r="F565" s="182" t="s">
        <v>4932</v>
      </c>
      <c r="G565" s="183" t="s">
        <v>1643</v>
      </c>
      <c r="H565" s="184">
        <v>4.1859999999999999</v>
      </c>
      <c r="I565" s="185"/>
      <c r="J565" s="186">
        <v>0</v>
      </c>
      <c r="K565" s="187"/>
      <c r="L565" s="188"/>
      <c r="M565" s="189" t="s">
        <v>1</v>
      </c>
      <c r="N565" s="190" t="s">
        <v>42</v>
      </c>
      <c r="P565" s="147">
        <f>O565*H565</f>
        <v>0</v>
      </c>
      <c r="Q565" s="147">
        <v>1E-3</v>
      </c>
      <c r="R565" s="147">
        <f>Q565*H565</f>
        <v>4.1859999999999996E-3</v>
      </c>
      <c r="S565" s="147">
        <v>0</v>
      </c>
      <c r="T565" s="148">
        <f>S565*H565</f>
        <v>0</v>
      </c>
      <c r="AR565" s="149" t="s">
        <v>664</v>
      </c>
      <c r="AT565" s="149" t="s">
        <v>263</v>
      </c>
      <c r="AU565" s="149" t="s">
        <v>89</v>
      </c>
      <c r="AY565" s="17" t="s">
        <v>156</v>
      </c>
      <c r="BE565" s="150">
        <f>IF(N565="základná",J565,0)</f>
        <v>0</v>
      </c>
      <c r="BF565" s="150">
        <f>IF(N565="znížená",J565,0)</f>
        <v>0</v>
      </c>
      <c r="BG565" s="150">
        <f>IF(N565="zákl. prenesená",J565,0)</f>
        <v>0</v>
      </c>
      <c r="BH565" s="150">
        <f>IF(N565="zníž. prenesená",J565,0)</f>
        <v>0</v>
      </c>
      <c r="BI565" s="150">
        <f>IF(N565="nulová",J565,0)</f>
        <v>0</v>
      </c>
      <c r="BJ565" s="17" t="s">
        <v>89</v>
      </c>
      <c r="BK565" s="150">
        <f>ROUND(I565*H565,2)</f>
        <v>0</v>
      </c>
      <c r="BL565" s="17" t="s">
        <v>403</v>
      </c>
      <c r="BM565" s="149" t="s">
        <v>4933</v>
      </c>
    </row>
    <row r="566" spans="2:65" s="12" customFormat="1">
      <c r="B566" s="158"/>
      <c r="D566" s="152" t="s">
        <v>160</v>
      </c>
      <c r="F566" s="160" t="s">
        <v>4934</v>
      </c>
      <c r="H566" s="161">
        <v>4.1859999999999999</v>
      </c>
      <c r="I566" s="162"/>
      <c r="L566" s="158"/>
      <c r="M566" s="163"/>
      <c r="T566" s="164"/>
      <c r="AT566" s="159" t="s">
        <v>160</v>
      </c>
      <c r="AU566" s="159" t="s">
        <v>89</v>
      </c>
      <c r="AV566" s="12" t="s">
        <v>89</v>
      </c>
      <c r="AW566" s="12" t="s">
        <v>3</v>
      </c>
      <c r="AX566" s="12" t="s">
        <v>82</v>
      </c>
      <c r="AY566" s="159" t="s">
        <v>156</v>
      </c>
    </row>
    <row r="567" spans="2:65" s="1" customFormat="1" ht="24.2" customHeight="1">
      <c r="B567" s="136"/>
      <c r="C567" s="137" t="s">
        <v>985</v>
      </c>
      <c r="D567" s="137" t="s">
        <v>157</v>
      </c>
      <c r="E567" s="138" t="s">
        <v>4935</v>
      </c>
      <c r="F567" s="139" t="s">
        <v>4936</v>
      </c>
      <c r="G567" s="140" t="s">
        <v>296</v>
      </c>
      <c r="H567" s="141">
        <v>0.48599999999999999</v>
      </c>
      <c r="I567" s="142"/>
      <c r="J567" s="143">
        <v>0</v>
      </c>
      <c r="K567" s="144"/>
      <c r="L567" s="32"/>
      <c r="M567" s="145" t="s">
        <v>1</v>
      </c>
      <c r="N567" s="146" t="s">
        <v>42</v>
      </c>
      <c r="P567" s="147">
        <f>O567*H567</f>
        <v>0</v>
      </c>
      <c r="Q567" s="147">
        <v>0</v>
      </c>
      <c r="R567" s="147">
        <f>Q567*H567</f>
        <v>0</v>
      </c>
      <c r="S567" s="147">
        <v>0</v>
      </c>
      <c r="T567" s="148">
        <f>S567*H567</f>
        <v>0</v>
      </c>
      <c r="AR567" s="149" t="s">
        <v>403</v>
      </c>
      <c r="AT567" s="149" t="s">
        <v>157</v>
      </c>
      <c r="AU567" s="149" t="s">
        <v>89</v>
      </c>
      <c r="AY567" s="17" t="s">
        <v>156</v>
      </c>
      <c r="BE567" s="150">
        <f>IF(N567="základná",J567,0)</f>
        <v>0</v>
      </c>
      <c r="BF567" s="150">
        <f>IF(N567="znížená",J567,0)</f>
        <v>0</v>
      </c>
      <c r="BG567" s="150">
        <f>IF(N567="zákl. prenesená",J567,0)</f>
        <v>0</v>
      </c>
      <c r="BH567" s="150">
        <f>IF(N567="zníž. prenesená",J567,0)</f>
        <v>0</v>
      </c>
      <c r="BI567" s="150">
        <f>IF(N567="nulová",J567,0)</f>
        <v>0</v>
      </c>
      <c r="BJ567" s="17" t="s">
        <v>89</v>
      </c>
      <c r="BK567" s="150">
        <f>ROUND(I567*H567,2)</f>
        <v>0</v>
      </c>
      <c r="BL567" s="17" t="s">
        <v>403</v>
      </c>
      <c r="BM567" s="149" t="s">
        <v>4937</v>
      </c>
    </row>
    <row r="568" spans="2:65" s="1" customFormat="1" ht="24.2" customHeight="1">
      <c r="B568" s="136"/>
      <c r="C568" s="137" t="s">
        <v>1004</v>
      </c>
      <c r="D568" s="137" t="s">
        <v>157</v>
      </c>
      <c r="E568" s="138" t="s">
        <v>2702</v>
      </c>
      <c r="F568" s="139" t="s">
        <v>2703</v>
      </c>
      <c r="G568" s="140" t="s">
        <v>296</v>
      </c>
      <c r="H568" s="141">
        <v>0.48599999999999999</v>
      </c>
      <c r="I568" s="142"/>
      <c r="J568" s="143">
        <v>0</v>
      </c>
      <c r="K568" s="144"/>
      <c r="L568" s="32"/>
      <c r="M568" s="145" t="s">
        <v>1</v>
      </c>
      <c r="N568" s="146" t="s">
        <v>42</v>
      </c>
      <c r="P568" s="147">
        <f>O568*H568</f>
        <v>0</v>
      </c>
      <c r="Q568" s="147">
        <v>0</v>
      </c>
      <c r="R568" s="147">
        <f>Q568*H568</f>
        <v>0</v>
      </c>
      <c r="S568" s="147">
        <v>0</v>
      </c>
      <c r="T568" s="148">
        <f>S568*H568</f>
        <v>0</v>
      </c>
      <c r="AR568" s="149" t="s">
        <v>403</v>
      </c>
      <c r="AT568" s="149" t="s">
        <v>157</v>
      </c>
      <c r="AU568" s="149" t="s">
        <v>89</v>
      </c>
      <c r="AY568" s="17" t="s">
        <v>156</v>
      </c>
      <c r="BE568" s="150">
        <f>IF(N568="základná",J568,0)</f>
        <v>0</v>
      </c>
      <c r="BF568" s="150">
        <f>IF(N568="znížená",J568,0)</f>
        <v>0</v>
      </c>
      <c r="BG568" s="150">
        <f>IF(N568="zákl. prenesená",J568,0)</f>
        <v>0</v>
      </c>
      <c r="BH568" s="150">
        <f>IF(N568="zníž. prenesená",J568,0)</f>
        <v>0</v>
      </c>
      <c r="BI568" s="150">
        <f>IF(N568="nulová",J568,0)</f>
        <v>0</v>
      </c>
      <c r="BJ568" s="17" t="s">
        <v>89</v>
      </c>
      <c r="BK568" s="150">
        <f>ROUND(I568*H568,2)</f>
        <v>0</v>
      </c>
      <c r="BL568" s="17" t="s">
        <v>403</v>
      </c>
      <c r="BM568" s="149" t="s">
        <v>4938</v>
      </c>
    </row>
    <row r="569" spans="2:65" s="10" customFormat="1" ht="22.9" customHeight="1">
      <c r="B569" s="126"/>
      <c r="D569" s="127" t="s">
        <v>75</v>
      </c>
      <c r="E569" s="191" t="s">
        <v>1698</v>
      </c>
      <c r="F569" s="191" t="s">
        <v>1699</v>
      </c>
      <c r="I569" s="129"/>
      <c r="J569" s="192">
        <v>0</v>
      </c>
      <c r="L569" s="126"/>
      <c r="M569" s="131"/>
      <c r="P569" s="132">
        <f>SUM(P570:P617)</f>
        <v>0</v>
      </c>
      <c r="R569" s="132">
        <f>SUM(R570:R617)</f>
        <v>0.4088</v>
      </c>
      <c r="T569" s="133">
        <f>SUM(T570:T617)</f>
        <v>0</v>
      </c>
      <c r="AR569" s="127" t="s">
        <v>89</v>
      </c>
      <c r="AT569" s="134" t="s">
        <v>75</v>
      </c>
      <c r="AU569" s="134" t="s">
        <v>82</v>
      </c>
      <c r="AY569" s="127" t="s">
        <v>156</v>
      </c>
      <c r="BK569" s="135">
        <f>SUM(BK570:BK617)</f>
        <v>0</v>
      </c>
    </row>
    <row r="570" spans="2:65" s="1" customFormat="1" ht="33" customHeight="1">
      <c r="B570" s="136"/>
      <c r="C570" s="137" t="s">
        <v>1011</v>
      </c>
      <c r="D570" s="137" t="s">
        <v>157</v>
      </c>
      <c r="E570" s="138" t="s">
        <v>3644</v>
      </c>
      <c r="F570" s="139" t="s">
        <v>4939</v>
      </c>
      <c r="G570" s="140" t="s">
        <v>178</v>
      </c>
      <c r="H570" s="141">
        <v>560</v>
      </c>
      <c r="I570" s="142"/>
      <c r="J570" s="143">
        <v>0</v>
      </c>
      <c r="K570" s="144"/>
      <c r="L570" s="32"/>
      <c r="M570" s="145" t="s">
        <v>1</v>
      </c>
      <c r="N570" s="146" t="s">
        <v>42</v>
      </c>
      <c r="P570" s="147">
        <f>O570*H570</f>
        <v>0</v>
      </c>
      <c r="Q570" s="147">
        <v>5.4000000000000001E-4</v>
      </c>
      <c r="R570" s="147">
        <f>Q570*H570</f>
        <v>0.3024</v>
      </c>
      <c r="S570" s="147">
        <v>0</v>
      </c>
      <c r="T570" s="148">
        <f>S570*H570</f>
        <v>0</v>
      </c>
      <c r="AR570" s="149" t="s">
        <v>403</v>
      </c>
      <c r="AT570" s="149" t="s">
        <v>157</v>
      </c>
      <c r="AU570" s="149" t="s">
        <v>89</v>
      </c>
      <c r="AY570" s="17" t="s">
        <v>156</v>
      </c>
      <c r="BE570" s="150">
        <f>IF(N570="základná",J570,0)</f>
        <v>0</v>
      </c>
      <c r="BF570" s="150">
        <f>IF(N570="znížená",J570,0)</f>
        <v>0</v>
      </c>
      <c r="BG570" s="150">
        <f>IF(N570="zákl. prenesená",J570,0)</f>
        <v>0</v>
      </c>
      <c r="BH570" s="150">
        <f>IF(N570="zníž. prenesená",J570,0)</f>
        <v>0</v>
      </c>
      <c r="BI570" s="150">
        <f>IF(N570="nulová",J570,0)</f>
        <v>0</v>
      </c>
      <c r="BJ570" s="17" t="s">
        <v>89</v>
      </c>
      <c r="BK570" s="150">
        <f>ROUND(I570*H570,2)</f>
        <v>0</v>
      </c>
      <c r="BL570" s="17" t="s">
        <v>403</v>
      </c>
      <c r="BM570" s="149" t="s">
        <v>4940</v>
      </c>
    </row>
    <row r="571" spans="2:65" s="11" customFormat="1" ht="22.5">
      <c r="B571" s="151"/>
      <c r="D571" s="152" t="s">
        <v>160</v>
      </c>
      <c r="E571" s="153" t="s">
        <v>1</v>
      </c>
      <c r="F571" s="154" t="s">
        <v>4941</v>
      </c>
      <c r="H571" s="153" t="s">
        <v>1</v>
      </c>
      <c r="I571" s="155"/>
      <c r="L571" s="151"/>
      <c r="M571" s="156"/>
      <c r="T571" s="157"/>
      <c r="AT571" s="153" t="s">
        <v>160</v>
      </c>
      <c r="AU571" s="153" t="s">
        <v>89</v>
      </c>
      <c r="AV571" s="11" t="s">
        <v>82</v>
      </c>
      <c r="AW571" s="11" t="s">
        <v>31</v>
      </c>
      <c r="AX571" s="11" t="s">
        <v>76</v>
      </c>
      <c r="AY571" s="153" t="s">
        <v>156</v>
      </c>
    </row>
    <row r="572" spans="2:65" s="11" customFormat="1">
      <c r="B572" s="151"/>
      <c r="D572" s="152" t="s">
        <v>160</v>
      </c>
      <c r="E572" s="153" t="s">
        <v>1</v>
      </c>
      <c r="F572" s="154" t="s">
        <v>4942</v>
      </c>
      <c r="H572" s="153" t="s">
        <v>1</v>
      </c>
      <c r="I572" s="155"/>
      <c r="L572" s="151"/>
      <c r="M572" s="156"/>
      <c r="T572" s="157"/>
      <c r="AT572" s="153" t="s">
        <v>160</v>
      </c>
      <c r="AU572" s="153" t="s">
        <v>89</v>
      </c>
      <c r="AV572" s="11" t="s">
        <v>82</v>
      </c>
      <c r="AW572" s="11" t="s">
        <v>31</v>
      </c>
      <c r="AX572" s="11" t="s">
        <v>76</v>
      </c>
      <c r="AY572" s="153" t="s">
        <v>156</v>
      </c>
    </row>
    <row r="573" spans="2:65" s="12" customFormat="1">
      <c r="B573" s="158"/>
      <c r="D573" s="152" t="s">
        <v>160</v>
      </c>
      <c r="E573" s="159" t="s">
        <v>1</v>
      </c>
      <c r="F573" s="160" t="s">
        <v>4943</v>
      </c>
      <c r="H573" s="161">
        <v>33</v>
      </c>
      <c r="I573" s="162"/>
      <c r="L573" s="158"/>
      <c r="M573" s="163"/>
      <c r="T573" s="164"/>
      <c r="AT573" s="159" t="s">
        <v>160</v>
      </c>
      <c r="AU573" s="159" t="s">
        <v>89</v>
      </c>
      <c r="AV573" s="12" t="s">
        <v>89</v>
      </c>
      <c r="AW573" s="12" t="s">
        <v>31</v>
      </c>
      <c r="AX573" s="12" t="s">
        <v>76</v>
      </c>
      <c r="AY573" s="159" t="s">
        <v>156</v>
      </c>
    </row>
    <row r="574" spans="2:65" s="15" customFormat="1">
      <c r="B574" s="193"/>
      <c r="D574" s="152" t="s">
        <v>160</v>
      </c>
      <c r="E574" s="194" t="s">
        <v>1</v>
      </c>
      <c r="F574" s="195" t="s">
        <v>4944</v>
      </c>
      <c r="H574" s="196">
        <v>33</v>
      </c>
      <c r="I574" s="197"/>
      <c r="L574" s="193"/>
      <c r="M574" s="198"/>
      <c r="T574" s="199"/>
      <c r="AT574" s="194" t="s">
        <v>160</v>
      </c>
      <c r="AU574" s="194" t="s">
        <v>89</v>
      </c>
      <c r="AV574" s="15" t="s">
        <v>163</v>
      </c>
      <c r="AW574" s="15" t="s">
        <v>31</v>
      </c>
      <c r="AX574" s="15" t="s">
        <v>76</v>
      </c>
      <c r="AY574" s="194" t="s">
        <v>156</v>
      </c>
    </row>
    <row r="575" spans="2:65" s="11" customFormat="1">
      <c r="B575" s="151"/>
      <c r="D575" s="152" t="s">
        <v>160</v>
      </c>
      <c r="E575" s="153" t="s">
        <v>1</v>
      </c>
      <c r="F575" s="154" t="s">
        <v>4945</v>
      </c>
      <c r="H575" s="153" t="s">
        <v>1</v>
      </c>
      <c r="I575" s="155"/>
      <c r="L575" s="151"/>
      <c r="M575" s="156"/>
      <c r="T575" s="157"/>
      <c r="AT575" s="153" t="s">
        <v>160</v>
      </c>
      <c r="AU575" s="153" t="s">
        <v>89</v>
      </c>
      <c r="AV575" s="11" t="s">
        <v>82</v>
      </c>
      <c r="AW575" s="11" t="s">
        <v>31</v>
      </c>
      <c r="AX575" s="11" t="s">
        <v>76</v>
      </c>
      <c r="AY575" s="153" t="s">
        <v>156</v>
      </c>
    </row>
    <row r="576" spans="2:65" s="11" customFormat="1" ht="22.5">
      <c r="B576" s="151"/>
      <c r="D576" s="152" t="s">
        <v>160</v>
      </c>
      <c r="E576" s="153" t="s">
        <v>1</v>
      </c>
      <c r="F576" s="154" t="s">
        <v>4946</v>
      </c>
      <c r="H576" s="153" t="s">
        <v>1</v>
      </c>
      <c r="I576" s="155"/>
      <c r="L576" s="151"/>
      <c r="M576" s="156"/>
      <c r="T576" s="157"/>
      <c r="AT576" s="153" t="s">
        <v>160</v>
      </c>
      <c r="AU576" s="153" t="s">
        <v>89</v>
      </c>
      <c r="AV576" s="11" t="s">
        <v>82</v>
      </c>
      <c r="AW576" s="11" t="s">
        <v>31</v>
      </c>
      <c r="AX576" s="11" t="s">
        <v>76</v>
      </c>
      <c r="AY576" s="153" t="s">
        <v>156</v>
      </c>
    </row>
    <row r="577" spans="2:51" s="11" customFormat="1">
      <c r="B577" s="151"/>
      <c r="D577" s="152" t="s">
        <v>160</v>
      </c>
      <c r="E577" s="153" t="s">
        <v>1</v>
      </c>
      <c r="F577" s="154" t="s">
        <v>4947</v>
      </c>
      <c r="H577" s="153" t="s">
        <v>1</v>
      </c>
      <c r="I577" s="155"/>
      <c r="L577" s="151"/>
      <c r="M577" s="156"/>
      <c r="T577" s="157"/>
      <c r="AT577" s="153" t="s">
        <v>160</v>
      </c>
      <c r="AU577" s="153" t="s">
        <v>89</v>
      </c>
      <c r="AV577" s="11" t="s">
        <v>82</v>
      </c>
      <c r="AW577" s="11" t="s">
        <v>31</v>
      </c>
      <c r="AX577" s="11" t="s">
        <v>76</v>
      </c>
      <c r="AY577" s="153" t="s">
        <v>156</v>
      </c>
    </row>
    <row r="578" spans="2:51" s="12" customFormat="1">
      <c r="B578" s="158"/>
      <c r="D578" s="152" t="s">
        <v>160</v>
      </c>
      <c r="E578" s="159" t="s">
        <v>1</v>
      </c>
      <c r="F578" s="160" t="s">
        <v>4948</v>
      </c>
      <c r="H578" s="161">
        <v>12.45</v>
      </c>
      <c r="I578" s="162"/>
      <c r="L578" s="158"/>
      <c r="M578" s="163"/>
      <c r="T578" s="164"/>
      <c r="AT578" s="159" t="s">
        <v>160</v>
      </c>
      <c r="AU578" s="159" t="s">
        <v>89</v>
      </c>
      <c r="AV578" s="12" t="s">
        <v>89</v>
      </c>
      <c r="AW578" s="12" t="s">
        <v>31</v>
      </c>
      <c r="AX578" s="12" t="s">
        <v>76</v>
      </c>
      <c r="AY578" s="159" t="s">
        <v>156</v>
      </c>
    </row>
    <row r="579" spans="2:51" s="12" customFormat="1">
      <c r="B579" s="158"/>
      <c r="D579" s="152" t="s">
        <v>160</v>
      </c>
      <c r="E579" s="159" t="s">
        <v>1</v>
      </c>
      <c r="F579" s="160" t="s">
        <v>4949</v>
      </c>
      <c r="H579" s="161">
        <v>21</v>
      </c>
      <c r="I579" s="162"/>
      <c r="L579" s="158"/>
      <c r="M579" s="163"/>
      <c r="T579" s="164"/>
      <c r="AT579" s="159" t="s">
        <v>160</v>
      </c>
      <c r="AU579" s="159" t="s">
        <v>89</v>
      </c>
      <c r="AV579" s="12" t="s">
        <v>89</v>
      </c>
      <c r="AW579" s="12" t="s">
        <v>31</v>
      </c>
      <c r="AX579" s="12" t="s">
        <v>76</v>
      </c>
      <c r="AY579" s="159" t="s">
        <v>156</v>
      </c>
    </row>
    <row r="580" spans="2:51" s="12" customFormat="1">
      <c r="B580" s="158"/>
      <c r="D580" s="152" t="s">
        <v>160</v>
      </c>
      <c r="E580" s="159" t="s">
        <v>1</v>
      </c>
      <c r="F580" s="160" t="s">
        <v>4950</v>
      </c>
      <c r="H580" s="161">
        <v>4.5</v>
      </c>
      <c r="I580" s="162"/>
      <c r="L580" s="158"/>
      <c r="M580" s="163"/>
      <c r="T580" s="164"/>
      <c r="AT580" s="159" t="s">
        <v>160</v>
      </c>
      <c r="AU580" s="159" t="s">
        <v>89</v>
      </c>
      <c r="AV580" s="12" t="s">
        <v>89</v>
      </c>
      <c r="AW580" s="12" t="s">
        <v>31</v>
      </c>
      <c r="AX580" s="12" t="s">
        <v>76</v>
      </c>
      <c r="AY580" s="159" t="s">
        <v>156</v>
      </c>
    </row>
    <row r="581" spans="2:51" s="15" customFormat="1">
      <c r="B581" s="193"/>
      <c r="D581" s="152" t="s">
        <v>160</v>
      </c>
      <c r="E581" s="194" t="s">
        <v>1</v>
      </c>
      <c r="F581" s="195" t="s">
        <v>4951</v>
      </c>
      <c r="H581" s="196">
        <v>37.950000000000003</v>
      </c>
      <c r="I581" s="197"/>
      <c r="L581" s="193"/>
      <c r="M581" s="198"/>
      <c r="T581" s="199"/>
      <c r="AT581" s="194" t="s">
        <v>160</v>
      </c>
      <c r="AU581" s="194" t="s">
        <v>89</v>
      </c>
      <c r="AV581" s="15" t="s">
        <v>163</v>
      </c>
      <c r="AW581" s="15" t="s">
        <v>31</v>
      </c>
      <c r="AX581" s="15" t="s">
        <v>76</v>
      </c>
      <c r="AY581" s="194" t="s">
        <v>156</v>
      </c>
    </row>
    <row r="582" spans="2:51" s="11" customFormat="1" ht="22.5">
      <c r="B582" s="151"/>
      <c r="D582" s="152" t="s">
        <v>160</v>
      </c>
      <c r="E582" s="153" t="s">
        <v>1</v>
      </c>
      <c r="F582" s="154" t="s">
        <v>4952</v>
      </c>
      <c r="H582" s="153" t="s">
        <v>1</v>
      </c>
      <c r="I582" s="155"/>
      <c r="L582" s="151"/>
      <c r="M582" s="156"/>
      <c r="T582" s="157"/>
      <c r="AT582" s="153" t="s">
        <v>160</v>
      </c>
      <c r="AU582" s="153" t="s">
        <v>89</v>
      </c>
      <c r="AV582" s="11" t="s">
        <v>82</v>
      </c>
      <c r="AW582" s="11" t="s">
        <v>31</v>
      </c>
      <c r="AX582" s="11" t="s">
        <v>76</v>
      </c>
      <c r="AY582" s="153" t="s">
        <v>156</v>
      </c>
    </row>
    <row r="583" spans="2:51" s="12" customFormat="1">
      <c r="B583" s="158"/>
      <c r="D583" s="152" t="s">
        <v>160</v>
      </c>
      <c r="E583" s="159" t="s">
        <v>1</v>
      </c>
      <c r="F583" s="160" t="s">
        <v>633</v>
      </c>
      <c r="H583" s="161">
        <v>30</v>
      </c>
      <c r="I583" s="162"/>
      <c r="L583" s="158"/>
      <c r="M583" s="163"/>
      <c r="T583" s="164"/>
      <c r="AT583" s="159" t="s">
        <v>160</v>
      </c>
      <c r="AU583" s="159" t="s">
        <v>89</v>
      </c>
      <c r="AV583" s="12" t="s">
        <v>89</v>
      </c>
      <c r="AW583" s="12" t="s">
        <v>31</v>
      </c>
      <c r="AX583" s="12" t="s">
        <v>76</v>
      </c>
      <c r="AY583" s="159" t="s">
        <v>156</v>
      </c>
    </row>
    <row r="584" spans="2:51" s="15" customFormat="1">
      <c r="B584" s="193"/>
      <c r="D584" s="152" t="s">
        <v>160</v>
      </c>
      <c r="E584" s="194" t="s">
        <v>1</v>
      </c>
      <c r="F584" s="195" t="s">
        <v>4953</v>
      </c>
      <c r="H584" s="196">
        <v>30</v>
      </c>
      <c r="I584" s="197"/>
      <c r="L584" s="193"/>
      <c r="M584" s="198"/>
      <c r="T584" s="199"/>
      <c r="AT584" s="194" t="s">
        <v>160</v>
      </c>
      <c r="AU584" s="194" t="s">
        <v>89</v>
      </c>
      <c r="AV584" s="15" t="s">
        <v>163</v>
      </c>
      <c r="AW584" s="15" t="s">
        <v>31</v>
      </c>
      <c r="AX584" s="15" t="s">
        <v>76</v>
      </c>
      <c r="AY584" s="194" t="s">
        <v>156</v>
      </c>
    </row>
    <row r="585" spans="2:51" s="11" customFormat="1" ht="22.5">
      <c r="B585" s="151"/>
      <c r="D585" s="152" t="s">
        <v>160</v>
      </c>
      <c r="E585" s="153" t="s">
        <v>1</v>
      </c>
      <c r="F585" s="154" t="s">
        <v>4954</v>
      </c>
      <c r="H585" s="153" t="s">
        <v>1</v>
      </c>
      <c r="I585" s="155"/>
      <c r="L585" s="151"/>
      <c r="M585" s="156"/>
      <c r="T585" s="157"/>
      <c r="AT585" s="153" t="s">
        <v>160</v>
      </c>
      <c r="AU585" s="153" t="s">
        <v>89</v>
      </c>
      <c r="AV585" s="11" t="s">
        <v>82</v>
      </c>
      <c r="AW585" s="11" t="s">
        <v>31</v>
      </c>
      <c r="AX585" s="11" t="s">
        <v>76</v>
      </c>
      <c r="AY585" s="153" t="s">
        <v>156</v>
      </c>
    </row>
    <row r="586" spans="2:51" s="12" customFormat="1">
      <c r="B586" s="158"/>
      <c r="D586" s="152" t="s">
        <v>160</v>
      </c>
      <c r="E586" s="159" t="s">
        <v>1</v>
      </c>
      <c r="F586" s="160" t="s">
        <v>4955</v>
      </c>
      <c r="H586" s="161">
        <v>400</v>
      </c>
      <c r="I586" s="162"/>
      <c r="L586" s="158"/>
      <c r="M586" s="163"/>
      <c r="T586" s="164"/>
      <c r="AT586" s="159" t="s">
        <v>160</v>
      </c>
      <c r="AU586" s="159" t="s">
        <v>89</v>
      </c>
      <c r="AV586" s="12" t="s">
        <v>89</v>
      </c>
      <c r="AW586" s="12" t="s">
        <v>31</v>
      </c>
      <c r="AX586" s="12" t="s">
        <v>76</v>
      </c>
      <c r="AY586" s="159" t="s">
        <v>156</v>
      </c>
    </row>
    <row r="587" spans="2:51" s="15" customFormat="1">
      <c r="B587" s="193"/>
      <c r="D587" s="152" t="s">
        <v>160</v>
      </c>
      <c r="E587" s="194" t="s">
        <v>1</v>
      </c>
      <c r="F587" s="195" t="s">
        <v>4953</v>
      </c>
      <c r="H587" s="196">
        <v>400</v>
      </c>
      <c r="I587" s="197"/>
      <c r="L587" s="193"/>
      <c r="M587" s="198"/>
      <c r="T587" s="199"/>
      <c r="AT587" s="194" t="s">
        <v>160</v>
      </c>
      <c r="AU587" s="194" t="s">
        <v>89</v>
      </c>
      <c r="AV587" s="15" t="s">
        <v>163</v>
      </c>
      <c r="AW587" s="15" t="s">
        <v>31</v>
      </c>
      <c r="AX587" s="15" t="s">
        <v>76</v>
      </c>
      <c r="AY587" s="194" t="s">
        <v>156</v>
      </c>
    </row>
    <row r="588" spans="2:51" s="11" customFormat="1" ht="22.5">
      <c r="B588" s="151"/>
      <c r="D588" s="152" t="s">
        <v>160</v>
      </c>
      <c r="E588" s="153" t="s">
        <v>1</v>
      </c>
      <c r="F588" s="154" t="s">
        <v>4956</v>
      </c>
      <c r="H588" s="153" t="s">
        <v>1</v>
      </c>
      <c r="I588" s="155"/>
      <c r="L588" s="151"/>
      <c r="M588" s="156"/>
      <c r="T588" s="157"/>
      <c r="AT588" s="153" t="s">
        <v>160</v>
      </c>
      <c r="AU588" s="153" t="s">
        <v>89</v>
      </c>
      <c r="AV588" s="11" t="s">
        <v>82</v>
      </c>
      <c r="AW588" s="11" t="s">
        <v>31</v>
      </c>
      <c r="AX588" s="11" t="s">
        <v>76</v>
      </c>
      <c r="AY588" s="153" t="s">
        <v>156</v>
      </c>
    </row>
    <row r="589" spans="2:51" s="12" customFormat="1">
      <c r="B589" s="158"/>
      <c r="D589" s="152" t="s">
        <v>160</v>
      </c>
      <c r="E589" s="159" t="s">
        <v>1</v>
      </c>
      <c r="F589" s="160" t="s">
        <v>4957</v>
      </c>
      <c r="H589" s="161">
        <v>8.64</v>
      </c>
      <c r="I589" s="162"/>
      <c r="L589" s="158"/>
      <c r="M589" s="163"/>
      <c r="T589" s="164"/>
      <c r="AT589" s="159" t="s">
        <v>160</v>
      </c>
      <c r="AU589" s="159" t="s">
        <v>89</v>
      </c>
      <c r="AV589" s="12" t="s">
        <v>89</v>
      </c>
      <c r="AW589" s="12" t="s">
        <v>31</v>
      </c>
      <c r="AX589" s="12" t="s">
        <v>76</v>
      </c>
      <c r="AY589" s="159" t="s">
        <v>156</v>
      </c>
    </row>
    <row r="590" spans="2:51" s="15" customFormat="1">
      <c r="B590" s="193"/>
      <c r="D590" s="152" t="s">
        <v>160</v>
      </c>
      <c r="E590" s="194" t="s">
        <v>1</v>
      </c>
      <c r="F590" s="195" t="s">
        <v>4958</v>
      </c>
      <c r="H590" s="196">
        <v>8.64</v>
      </c>
      <c r="I590" s="197"/>
      <c r="L590" s="193"/>
      <c r="M590" s="198"/>
      <c r="T590" s="199"/>
      <c r="AT590" s="194" t="s">
        <v>160</v>
      </c>
      <c r="AU590" s="194" t="s">
        <v>89</v>
      </c>
      <c r="AV590" s="15" t="s">
        <v>163</v>
      </c>
      <c r="AW590" s="15" t="s">
        <v>31</v>
      </c>
      <c r="AX590" s="15" t="s">
        <v>76</v>
      </c>
      <c r="AY590" s="194" t="s">
        <v>156</v>
      </c>
    </row>
    <row r="591" spans="2:51" s="12" customFormat="1">
      <c r="B591" s="158"/>
      <c r="D591" s="152" t="s">
        <v>160</v>
      </c>
      <c r="E591" s="159" t="s">
        <v>1</v>
      </c>
      <c r="F591" s="160" t="s">
        <v>4959</v>
      </c>
      <c r="H591" s="161">
        <v>50</v>
      </c>
      <c r="I591" s="162"/>
      <c r="L591" s="158"/>
      <c r="M591" s="163"/>
      <c r="T591" s="164"/>
      <c r="AT591" s="159" t="s">
        <v>160</v>
      </c>
      <c r="AU591" s="159" t="s">
        <v>89</v>
      </c>
      <c r="AV591" s="12" t="s">
        <v>89</v>
      </c>
      <c r="AW591" s="12" t="s">
        <v>31</v>
      </c>
      <c r="AX591" s="12" t="s">
        <v>76</v>
      </c>
      <c r="AY591" s="159" t="s">
        <v>156</v>
      </c>
    </row>
    <row r="592" spans="2:51" s="12" customFormat="1">
      <c r="B592" s="158"/>
      <c r="D592" s="152" t="s">
        <v>160</v>
      </c>
      <c r="E592" s="159" t="s">
        <v>1</v>
      </c>
      <c r="F592" s="160" t="s">
        <v>4960</v>
      </c>
      <c r="H592" s="161">
        <v>0.41</v>
      </c>
      <c r="I592" s="162"/>
      <c r="L592" s="158"/>
      <c r="M592" s="163"/>
      <c r="T592" s="164"/>
      <c r="AT592" s="159" t="s">
        <v>160</v>
      </c>
      <c r="AU592" s="159" t="s">
        <v>89</v>
      </c>
      <c r="AV592" s="12" t="s">
        <v>89</v>
      </c>
      <c r="AW592" s="12" t="s">
        <v>31</v>
      </c>
      <c r="AX592" s="12" t="s">
        <v>76</v>
      </c>
      <c r="AY592" s="159" t="s">
        <v>156</v>
      </c>
    </row>
    <row r="593" spans="2:65" s="13" customFormat="1">
      <c r="B593" s="165"/>
      <c r="D593" s="152" t="s">
        <v>160</v>
      </c>
      <c r="E593" s="166" t="s">
        <v>1</v>
      </c>
      <c r="F593" s="167" t="s">
        <v>4961</v>
      </c>
      <c r="H593" s="168">
        <v>560</v>
      </c>
      <c r="I593" s="169"/>
      <c r="L593" s="165"/>
      <c r="M593" s="170"/>
      <c r="T593" s="171"/>
      <c r="AT593" s="166" t="s">
        <v>160</v>
      </c>
      <c r="AU593" s="166" t="s">
        <v>89</v>
      </c>
      <c r="AV593" s="13" t="s">
        <v>155</v>
      </c>
      <c r="AW593" s="13" t="s">
        <v>31</v>
      </c>
      <c r="AX593" s="13" t="s">
        <v>82</v>
      </c>
      <c r="AY593" s="166" t="s">
        <v>156</v>
      </c>
    </row>
    <row r="594" spans="2:65" s="1" customFormat="1" ht="24.2" customHeight="1">
      <c r="B594" s="136"/>
      <c r="C594" s="137" t="s">
        <v>1016</v>
      </c>
      <c r="D594" s="137" t="s">
        <v>157</v>
      </c>
      <c r="E594" s="138" t="s">
        <v>4962</v>
      </c>
      <c r="F594" s="139" t="s">
        <v>4963</v>
      </c>
      <c r="G594" s="140" t="s">
        <v>178</v>
      </c>
      <c r="H594" s="141">
        <v>560</v>
      </c>
      <c r="I594" s="142"/>
      <c r="J594" s="143">
        <v>0</v>
      </c>
      <c r="K594" s="144"/>
      <c r="L594" s="32"/>
      <c r="M594" s="145" t="s">
        <v>1</v>
      </c>
      <c r="N594" s="146" t="s">
        <v>42</v>
      </c>
      <c r="P594" s="147">
        <f>O594*H594</f>
        <v>0</v>
      </c>
      <c r="Q594" s="147">
        <v>1.9000000000000001E-4</v>
      </c>
      <c r="R594" s="147">
        <f>Q594*H594</f>
        <v>0.10640000000000001</v>
      </c>
      <c r="S594" s="147">
        <v>0</v>
      </c>
      <c r="T594" s="148">
        <f>S594*H594</f>
        <v>0</v>
      </c>
      <c r="AR594" s="149" t="s">
        <v>403</v>
      </c>
      <c r="AT594" s="149" t="s">
        <v>157</v>
      </c>
      <c r="AU594" s="149" t="s">
        <v>89</v>
      </c>
      <c r="AY594" s="17" t="s">
        <v>156</v>
      </c>
      <c r="BE594" s="150">
        <f>IF(N594="základná",J594,0)</f>
        <v>0</v>
      </c>
      <c r="BF594" s="150">
        <f>IF(N594="znížená",J594,0)</f>
        <v>0</v>
      </c>
      <c r="BG594" s="150">
        <f>IF(N594="zákl. prenesená",J594,0)</f>
        <v>0</v>
      </c>
      <c r="BH594" s="150">
        <f>IF(N594="zníž. prenesená",J594,0)</f>
        <v>0</v>
      </c>
      <c r="BI594" s="150">
        <f>IF(N594="nulová",J594,0)</f>
        <v>0</v>
      </c>
      <c r="BJ594" s="17" t="s">
        <v>89</v>
      </c>
      <c r="BK594" s="150">
        <f>ROUND(I594*H594,2)</f>
        <v>0</v>
      </c>
      <c r="BL594" s="17" t="s">
        <v>403</v>
      </c>
      <c r="BM594" s="149" t="s">
        <v>4964</v>
      </c>
    </row>
    <row r="595" spans="2:65" s="11" customFormat="1" ht="22.5">
      <c r="B595" s="151"/>
      <c r="D595" s="152" t="s">
        <v>160</v>
      </c>
      <c r="E595" s="153" t="s">
        <v>1</v>
      </c>
      <c r="F595" s="154" t="s">
        <v>4941</v>
      </c>
      <c r="H595" s="153" t="s">
        <v>1</v>
      </c>
      <c r="I595" s="155"/>
      <c r="L595" s="151"/>
      <c r="M595" s="156"/>
      <c r="T595" s="157"/>
      <c r="AT595" s="153" t="s">
        <v>160</v>
      </c>
      <c r="AU595" s="153" t="s">
        <v>89</v>
      </c>
      <c r="AV595" s="11" t="s">
        <v>82</v>
      </c>
      <c r="AW595" s="11" t="s">
        <v>31</v>
      </c>
      <c r="AX595" s="11" t="s">
        <v>76</v>
      </c>
      <c r="AY595" s="153" t="s">
        <v>156</v>
      </c>
    </row>
    <row r="596" spans="2:65" s="11" customFormat="1">
      <c r="B596" s="151"/>
      <c r="D596" s="152" t="s">
        <v>160</v>
      </c>
      <c r="E596" s="153" t="s">
        <v>1</v>
      </c>
      <c r="F596" s="154" t="s">
        <v>4942</v>
      </c>
      <c r="H596" s="153" t="s">
        <v>1</v>
      </c>
      <c r="I596" s="155"/>
      <c r="L596" s="151"/>
      <c r="M596" s="156"/>
      <c r="T596" s="157"/>
      <c r="AT596" s="153" t="s">
        <v>160</v>
      </c>
      <c r="AU596" s="153" t="s">
        <v>89</v>
      </c>
      <c r="AV596" s="11" t="s">
        <v>82</v>
      </c>
      <c r="AW596" s="11" t="s">
        <v>31</v>
      </c>
      <c r="AX596" s="11" t="s">
        <v>76</v>
      </c>
      <c r="AY596" s="153" t="s">
        <v>156</v>
      </c>
    </row>
    <row r="597" spans="2:65" s="12" customFormat="1">
      <c r="B597" s="158"/>
      <c r="D597" s="152" t="s">
        <v>160</v>
      </c>
      <c r="E597" s="159" t="s">
        <v>1</v>
      </c>
      <c r="F597" s="160" t="s">
        <v>4943</v>
      </c>
      <c r="H597" s="161">
        <v>33</v>
      </c>
      <c r="I597" s="162"/>
      <c r="L597" s="158"/>
      <c r="M597" s="163"/>
      <c r="T597" s="164"/>
      <c r="AT597" s="159" t="s">
        <v>160</v>
      </c>
      <c r="AU597" s="159" t="s">
        <v>89</v>
      </c>
      <c r="AV597" s="12" t="s">
        <v>89</v>
      </c>
      <c r="AW597" s="12" t="s">
        <v>31</v>
      </c>
      <c r="AX597" s="12" t="s">
        <v>76</v>
      </c>
      <c r="AY597" s="159" t="s">
        <v>156</v>
      </c>
    </row>
    <row r="598" spans="2:65" s="15" customFormat="1">
      <c r="B598" s="193"/>
      <c r="D598" s="152" t="s">
        <v>160</v>
      </c>
      <c r="E598" s="194" t="s">
        <v>1</v>
      </c>
      <c r="F598" s="195" t="s">
        <v>4944</v>
      </c>
      <c r="H598" s="196">
        <v>33</v>
      </c>
      <c r="I598" s="197"/>
      <c r="L598" s="193"/>
      <c r="M598" s="198"/>
      <c r="T598" s="199"/>
      <c r="AT598" s="194" t="s">
        <v>160</v>
      </c>
      <c r="AU598" s="194" t="s">
        <v>89</v>
      </c>
      <c r="AV598" s="15" t="s">
        <v>163</v>
      </c>
      <c r="AW598" s="15" t="s">
        <v>31</v>
      </c>
      <c r="AX598" s="15" t="s">
        <v>76</v>
      </c>
      <c r="AY598" s="194" t="s">
        <v>156</v>
      </c>
    </row>
    <row r="599" spans="2:65" s="11" customFormat="1">
      <c r="B599" s="151"/>
      <c r="D599" s="152" t="s">
        <v>160</v>
      </c>
      <c r="E599" s="153" t="s">
        <v>1</v>
      </c>
      <c r="F599" s="154" t="s">
        <v>4945</v>
      </c>
      <c r="H599" s="153" t="s">
        <v>1</v>
      </c>
      <c r="I599" s="155"/>
      <c r="L599" s="151"/>
      <c r="M599" s="156"/>
      <c r="T599" s="157"/>
      <c r="AT599" s="153" t="s">
        <v>160</v>
      </c>
      <c r="AU599" s="153" t="s">
        <v>89</v>
      </c>
      <c r="AV599" s="11" t="s">
        <v>82</v>
      </c>
      <c r="AW599" s="11" t="s">
        <v>31</v>
      </c>
      <c r="AX599" s="11" t="s">
        <v>76</v>
      </c>
      <c r="AY599" s="153" t="s">
        <v>156</v>
      </c>
    </row>
    <row r="600" spans="2:65" s="11" customFormat="1" ht="22.5">
      <c r="B600" s="151"/>
      <c r="D600" s="152" t="s">
        <v>160</v>
      </c>
      <c r="E600" s="153" t="s">
        <v>1</v>
      </c>
      <c r="F600" s="154" t="s">
        <v>4946</v>
      </c>
      <c r="H600" s="153" t="s">
        <v>1</v>
      </c>
      <c r="I600" s="155"/>
      <c r="L600" s="151"/>
      <c r="M600" s="156"/>
      <c r="T600" s="157"/>
      <c r="AT600" s="153" t="s">
        <v>160</v>
      </c>
      <c r="AU600" s="153" t="s">
        <v>89</v>
      </c>
      <c r="AV600" s="11" t="s">
        <v>82</v>
      </c>
      <c r="AW600" s="11" t="s">
        <v>31</v>
      </c>
      <c r="AX600" s="11" t="s">
        <v>76</v>
      </c>
      <c r="AY600" s="153" t="s">
        <v>156</v>
      </c>
    </row>
    <row r="601" spans="2:65" s="11" customFormat="1">
      <c r="B601" s="151"/>
      <c r="D601" s="152" t="s">
        <v>160</v>
      </c>
      <c r="E601" s="153" t="s">
        <v>1</v>
      </c>
      <c r="F601" s="154" t="s">
        <v>4947</v>
      </c>
      <c r="H601" s="153" t="s">
        <v>1</v>
      </c>
      <c r="I601" s="155"/>
      <c r="L601" s="151"/>
      <c r="M601" s="156"/>
      <c r="T601" s="157"/>
      <c r="AT601" s="153" t="s">
        <v>160</v>
      </c>
      <c r="AU601" s="153" t="s">
        <v>89</v>
      </c>
      <c r="AV601" s="11" t="s">
        <v>82</v>
      </c>
      <c r="AW601" s="11" t="s">
        <v>31</v>
      </c>
      <c r="AX601" s="11" t="s">
        <v>76</v>
      </c>
      <c r="AY601" s="153" t="s">
        <v>156</v>
      </c>
    </row>
    <row r="602" spans="2:65" s="12" customFormat="1">
      <c r="B602" s="158"/>
      <c r="D602" s="152" t="s">
        <v>160</v>
      </c>
      <c r="E602" s="159" t="s">
        <v>1</v>
      </c>
      <c r="F602" s="160" t="s">
        <v>4948</v>
      </c>
      <c r="H602" s="161">
        <v>12.45</v>
      </c>
      <c r="I602" s="162"/>
      <c r="L602" s="158"/>
      <c r="M602" s="163"/>
      <c r="T602" s="164"/>
      <c r="AT602" s="159" t="s">
        <v>160</v>
      </c>
      <c r="AU602" s="159" t="s">
        <v>89</v>
      </c>
      <c r="AV602" s="12" t="s">
        <v>89</v>
      </c>
      <c r="AW602" s="12" t="s">
        <v>31</v>
      </c>
      <c r="AX602" s="12" t="s">
        <v>76</v>
      </c>
      <c r="AY602" s="159" t="s">
        <v>156</v>
      </c>
    </row>
    <row r="603" spans="2:65" s="12" customFormat="1">
      <c r="B603" s="158"/>
      <c r="D603" s="152" t="s">
        <v>160</v>
      </c>
      <c r="E603" s="159" t="s">
        <v>1</v>
      </c>
      <c r="F603" s="160" t="s">
        <v>4949</v>
      </c>
      <c r="H603" s="161">
        <v>21</v>
      </c>
      <c r="I603" s="162"/>
      <c r="L603" s="158"/>
      <c r="M603" s="163"/>
      <c r="T603" s="164"/>
      <c r="AT603" s="159" t="s">
        <v>160</v>
      </c>
      <c r="AU603" s="159" t="s">
        <v>89</v>
      </c>
      <c r="AV603" s="12" t="s">
        <v>89</v>
      </c>
      <c r="AW603" s="12" t="s">
        <v>31</v>
      </c>
      <c r="AX603" s="12" t="s">
        <v>76</v>
      </c>
      <c r="AY603" s="159" t="s">
        <v>156</v>
      </c>
    </row>
    <row r="604" spans="2:65" s="12" customFormat="1">
      <c r="B604" s="158"/>
      <c r="D604" s="152" t="s">
        <v>160</v>
      </c>
      <c r="E604" s="159" t="s">
        <v>1</v>
      </c>
      <c r="F604" s="160" t="s">
        <v>4950</v>
      </c>
      <c r="H604" s="161">
        <v>4.5</v>
      </c>
      <c r="I604" s="162"/>
      <c r="L604" s="158"/>
      <c r="M604" s="163"/>
      <c r="T604" s="164"/>
      <c r="AT604" s="159" t="s">
        <v>160</v>
      </c>
      <c r="AU604" s="159" t="s">
        <v>89</v>
      </c>
      <c r="AV604" s="12" t="s">
        <v>89</v>
      </c>
      <c r="AW604" s="12" t="s">
        <v>31</v>
      </c>
      <c r="AX604" s="12" t="s">
        <v>76</v>
      </c>
      <c r="AY604" s="159" t="s">
        <v>156</v>
      </c>
    </row>
    <row r="605" spans="2:65" s="15" customFormat="1">
      <c r="B605" s="193"/>
      <c r="D605" s="152" t="s">
        <v>160</v>
      </c>
      <c r="E605" s="194" t="s">
        <v>1</v>
      </c>
      <c r="F605" s="195" t="s">
        <v>4951</v>
      </c>
      <c r="H605" s="196">
        <v>37.950000000000003</v>
      </c>
      <c r="I605" s="197"/>
      <c r="L605" s="193"/>
      <c r="M605" s="198"/>
      <c r="T605" s="199"/>
      <c r="AT605" s="194" t="s">
        <v>160</v>
      </c>
      <c r="AU605" s="194" t="s">
        <v>89</v>
      </c>
      <c r="AV605" s="15" t="s">
        <v>163</v>
      </c>
      <c r="AW605" s="15" t="s">
        <v>31</v>
      </c>
      <c r="AX605" s="15" t="s">
        <v>76</v>
      </c>
      <c r="AY605" s="194" t="s">
        <v>156</v>
      </c>
    </row>
    <row r="606" spans="2:65" s="11" customFormat="1" ht="22.5">
      <c r="B606" s="151"/>
      <c r="D606" s="152" t="s">
        <v>160</v>
      </c>
      <c r="E606" s="153" t="s">
        <v>1</v>
      </c>
      <c r="F606" s="154" t="s">
        <v>4952</v>
      </c>
      <c r="H606" s="153" t="s">
        <v>1</v>
      </c>
      <c r="I606" s="155"/>
      <c r="L606" s="151"/>
      <c r="M606" s="156"/>
      <c r="T606" s="157"/>
      <c r="AT606" s="153" t="s">
        <v>160</v>
      </c>
      <c r="AU606" s="153" t="s">
        <v>89</v>
      </c>
      <c r="AV606" s="11" t="s">
        <v>82</v>
      </c>
      <c r="AW606" s="11" t="s">
        <v>31</v>
      </c>
      <c r="AX606" s="11" t="s">
        <v>76</v>
      </c>
      <c r="AY606" s="153" t="s">
        <v>156</v>
      </c>
    </row>
    <row r="607" spans="2:65" s="12" customFormat="1">
      <c r="B607" s="158"/>
      <c r="D607" s="152" t="s">
        <v>160</v>
      </c>
      <c r="E607" s="159" t="s">
        <v>1</v>
      </c>
      <c r="F607" s="160" t="s">
        <v>633</v>
      </c>
      <c r="H607" s="161">
        <v>30</v>
      </c>
      <c r="I607" s="162"/>
      <c r="L607" s="158"/>
      <c r="M607" s="163"/>
      <c r="T607" s="164"/>
      <c r="AT607" s="159" t="s">
        <v>160</v>
      </c>
      <c r="AU607" s="159" t="s">
        <v>89</v>
      </c>
      <c r="AV607" s="12" t="s">
        <v>89</v>
      </c>
      <c r="AW607" s="12" t="s">
        <v>31</v>
      </c>
      <c r="AX607" s="12" t="s">
        <v>76</v>
      </c>
      <c r="AY607" s="159" t="s">
        <v>156</v>
      </c>
    </row>
    <row r="608" spans="2:65" s="15" customFormat="1">
      <c r="B608" s="193"/>
      <c r="D608" s="152" t="s">
        <v>160</v>
      </c>
      <c r="E608" s="194" t="s">
        <v>1</v>
      </c>
      <c r="F608" s="195" t="s">
        <v>4953</v>
      </c>
      <c r="H608" s="196">
        <v>30</v>
      </c>
      <c r="I608" s="197"/>
      <c r="L608" s="193"/>
      <c r="M608" s="198"/>
      <c r="T608" s="199"/>
      <c r="AT608" s="194" t="s">
        <v>160</v>
      </c>
      <c r="AU608" s="194" t="s">
        <v>89</v>
      </c>
      <c r="AV608" s="15" t="s">
        <v>163</v>
      </c>
      <c r="AW608" s="15" t="s">
        <v>31</v>
      </c>
      <c r="AX608" s="15" t="s">
        <v>76</v>
      </c>
      <c r="AY608" s="194" t="s">
        <v>156</v>
      </c>
    </row>
    <row r="609" spans="2:51" s="11" customFormat="1" ht="22.5">
      <c r="B609" s="151"/>
      <c r="D609" s="152" t="s">
        <v>160</v>
      </c>
      <c r="E609" s="153" t="s">
        <v>1</v>
      </c>
      <c r="F609" s="154" t="s">
        <v>4954</v>
      </c>
      <c r="H609" s="153" t="s">
        <v>1</v>
      </c>
      <c r="I609" s="155"/>
      <c r="L609" s="151"/>
      <c r="M609" s="156"/>
      <c r="T609" s="157"/>
      <c r="AT609" s="153" t="s">
        <v>160</v>
      </c>
      <c r="AU609" s="153" t="s">
        <v>89</v>
      </c>
      <c r="AV609" s="11" t="s">
        <v>82</v>
      </c>
      <c r="AW609" s="11" t="s">
        <v>31</v>
      </c>
      <c r="AX609" s="11" t="s">
        <v>76</v>
      </c>
      <c r="AY609" s="153" t="s">
        <v>156</v>
      </c>
    </row>
    <row r="610" spans="2:51" s="12" customFormat="1">
      <c r="B610" s="158"/>
      <c r="D610" s="152" t="s">
        <v>160</v>
      </c>
      <c r="E610" s="159" t="s">
        <v>1</v>
      </c>
      <c r="F610" s="160" t="s">
        <v>4955</v>
      </c>
      <c r="H610" s="161">
        <v>400</v>
      </c>
      <c r="I610" s="162"/>
      <c r="L610" s="158"/>
      <c r="M610" s="163"/>
      <c r="T610" s="164"/>
      <c r="AT610" s="159" t="s">
        <v>160</v>
      </c>
      <c r="AU610" s="159" t="s">
        <v>89</v>
      </c>
      <c r="AV610" s="12" t="s">
        <v>89</v>
      </c>
      <c r="AW610" s="12" t="s">
        <v>31</v>
      </c>
      <c r="AX610" s="12" t="s">
        <v>76</v>
      </c>
      <c r="AY610" s="159" t="s">
        <v>156</v>
      </c>
    </row>
    <row r="611" spans="2:51" s="15" customFormat="1">
      <c r="B611" s="193"/>
      <c r="D611" s="152" t="s">
        <v>160</v>
      </c>
      <c r="E611" s="194" t="s">
        <v>1</v>
      </c>
      <c r="F611" s="195" t="s">
        <v>4953</v>
      </c>
      <c r="H611" s="196">
        <v>400</v>
      </c>
      <c r="I611" s="197"/>
      <c r="L611" s="193"/>
      <c r="M611" s="198"/>
      <c r="T611" s="199"/>
      <c r="AT611" s="194" t="s">
        <v>160</v>
      </c>
      <c r="AU611" s="194" t="s">
        <v>89</v>
      </c>
      <c r="AV611" s="15" t="s">
        <v>163</v>
      </c>
      <c r="AW611" s="15" t="s">
        <v>31</v>
      </c>
      <c r="AX611" s="15" t="s">
        <v>76</v>
      </c>
      <c r="AY611" s="194" t="s">
        <v>156</v>
      </c>
    </row>
    <row r="612" spans="2:51" s="11" customFormat="1" ht="22.5">
      <c r="B612" s="151"/>
      <c r="D612" s="152" t="s">
        <v>160</v>
      </c>
      <c r="E612" s="153" t="s">
        <v>1</v>
      </c>
      <c r="F612" s="154" t="s">
        <v>4956</v>
      </c>
      <c r="H612" s="153" t="s">
        <v>1</v>
      </c>
      <c r="I612" s="155"/>
      <c r="L612" s="151"/>
      <c r="M612" s="156"/>
      <c r="T612" s="157"/>
      <c r="AT612" s="153" t="s">
        <v>160</v>
      </c>
      <c r="AU612" s="153" t="s">
        <v>89</v>
      </c>
      <c r="AV612" s="11" t="s">
        <v>82</v>
      </c>
      <c r="AW612" s="11" t="s">
        <v>31</v>
      </c>
      <c r="AX612" s="11" t="s">
        <v>76</v>
      </c>
      <c r="AY612" s="153" t="s">
        <v>156</v>
      </c>
    </row>
    <row r="613" spans="2:51" s="12" customFormat="1">
      <c r="B613" s="158"/>
      <c r="D613" s="152" t="s">
        <v>160</v>
      </c>
      <c r="E613" s="159" t="s">
        <v>1</v>
      </c>
      <c r="F613" s="160" t="s">
        <v>4957</v>
      </c>
      <c r="H613" s="161">
        <v>8.64</v>
      </c>
      <c r="I613" s="162"/>
      <c r="L613" s="158"/>
      <c r="M613" s="163"/>
      <c r="T613" s="164"/>
      <c r="AT613" s="159" t="s">
        <v>160</v>
      </c>
      <c r="AU613" s="159" t="s">
        <v>89</v>
      </c>
      <c r="AV613" s="12" t="s">
        <v>89</v>
      </c>
      <c r="AW613" s="12" t="s">
        <v>31</v>
      </c>
      <c r="AX613" s="12" t="s">
        <v>76</v>
      </c>
      <c r="AY613" s="159" t="s">
        <v>156</v>
      </c>
    </row>
    <row r="614" spans="2:51" s="15" customFormat="1">
      <c r="B614" s="193"/>
      <c r="D614" s="152" t="s">
        <v>160</v>
      </c>
      <c r="E614" s="194" t="s">
        <v>1</v>
      </c>
      <c r="F614" s="195" t="s">
        <v>4958</v>
      </c>
      <c r="H614" s="196">
        <v>8.64</v>
      </c>
      <c r="I614" s="197"/>
      <c r="L614" s="193"/>
      <c r="M614" s="198"/>
      <c r="T614" s="199"/>
      <c r="AT614" s="194" t="s">
        <v>160</v>
      </c>
      <c r="AU614" s="194" t="s">
        <v>89</v>
      </c>
      <c r="AV614" s="15" t="s">
        <v>163</v>
      </c>
      <c r="AW614" s="15" t="s">
        <v>31</v>
      </c>
      <c r="AX614" s="15" t="s">
        <v>76</v>
      </c>
      <c r="AY614" s="194" t="s">
        <v>156</v>
      </c>
    </row>
    <row r="615" spans="2:51" s="12" customFormat="1">
      <c r="B615" s="158"/>
      <c r="D615" s="152" t="s">
        <v>160</v>
      </c>
      <c r="E615" s="159" t="s">
        <v>1</v>
      </c>
      <c r="F615" s="160" t="s">
        <v>4959</v>
      </c>
      <c r="H615" s="161">
        <v>50</v>
      </c>
      <c r="I615" s="162"/>
      <c r="L615" s="158"/>
      <c r="M615" s="163"/>
      <c r="T615" s="164"/>
      <c r="AT615" s="159" t="s">
        <v>160</v>
      </c>
      <c r="AU615" s="159" t="s">
        <v>89</v>
      </c>
      <c r="AV615" s="12" t="s">
        <v>89</v>
      </c>
      <c r="AW615" s="12" t="s">
        <v>31</v>
      </c>
      <c r="AX615" s="12" t="s">
        <v>76</v>
      </c>
      <c r="AY615" s="159" t="s">
        <v>156</v>
      </c>
    </row>
    <row r="616" spans="2:51" s="12" customFormat="1">
      <c r="B616" s="158"/>
      <c r="D616" s="152" t="s">
        <v>160</v>
      </c>
      <c r="E616" s="159" t="s">
        <v>1</v>
      </c>
      <c r="F616" s="160" t="s">
        <v>4960</v>
      </c>
      <c r="H616" s="161">
        <v>0.41</v>
      </c>
      <c r="I616" s="162"/>
      <c r="L616" s="158"/>
      <c r="M616" s="163"/>
      <c r="T616" s="164"/>
      <c r="AT616" s="159" t="s">
        <v>160</v>
      </c>
      <c r="AU616" s="159" t="s">
        <v>89</v>
      </c>
      <c r="AV616" s="12" t="s">
        <v>89</v>
      </c>
      <c r="AW616" s="12" t="s">
        <v>31</v>
      </c>
      <c r="AX616" s="12" t="s">
        <v>76</v>
      </c>
      <c r="AY616" s="159" t="s">
        <v>156</v>
      </c>
    </row>
    <row r="617" spans="2:51" s="13" customFormat="1">
      <c r="B617" s="165"/>
      <c r="D617" s="152" t="s">
        <v>160</v>
      </c>
      <c r="E617" s="166" t="s">
        <v>1</v>
      </c>
      <c r="F617" s="167" t="s">
        <v>4961</v>
      </c>
      <c r="H617" s="168">
        <v>560</v>
      </c>
      <c r="I617" s="169"/>
      <c r="L617" s="165"/>
      <c r="M617" s="172"/>
      <c r="N617" s="173"/>
      <c r="O617" s="173"/>
      <c r="P617" s="173"/>
      <c r="Q617" s="173"/>
      <c r="R617" s="173"/>
      <c r="S617" s="173"/>
      <c r="T617" s="174"/>
      <c r="AT617" s="166" t="s">
        <v>160</v>
      </c>
      <c r="AU617" s="166" t="s">
        <v>89</v>
      </c>
      <c r="AV617" s="13" t="s">
        <v>155</v>
      </c>
      <c r="AW617" s="13" t="s">
        <v>31</v>
      </c>
      <c r="AX617" s="13" t="s">
        <v>82</v>
      </c>
      <c r="AY617" s="166" t="s">
        <v>156</v>
      </c>
    </row>
    <row r="618" spans="2:51" s="1" customFormat="1" ht="6.95" customHeight="1">
      <c r="B618" s="47"/>
      <c r="C618" s="48"/>
      <c r="D618" s="48"/>
      <c r="E618" s="48"/>
      <c r="F618" s="48"/>
      <c r="G618" s="48"/>
      <c r="H618" s="48"/>
      <c r="I618" s="48"/>
      <c r="J618" s="48"/>
      <c r="K618" s="48"/>
      <c r="L618" s="32"/>
    </row>
  </sheetData>
  <autoFilter ref="C131:K617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2:BM265"/>
  <sheetViews>
    <sheetView showGridLines="0" topLeftCell="A120" workbookViewId="0">
      <selection activeCell="J139" sqref="J139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38" t="s">
        <v>5</v>
      </c>
      <c r="M2" s="239"/>
      <c r="N2" s="239"/>
      <c r="O2" s="239"/>
      <c r="P2" s="239"/>
      <c r="Q2" s="239"/>
      <c r="R2" s="239"/>
      <c r="S2" s="239"/>
      <c r="T2" s="239"/>
      <c r="U2" s="239"/>
      <c r="V2" s="239"/>
      <c r="AT2" s="17" t="s">
        <v>105</v>
      </c>
      <c r="AZ2" s="175" t="s">
        <v>4965</v>
      </c>
      <c r="BA2" s="175" t="s">
        <v>4966</v>
      </c>
      <c r="BB2" s="175" t="s">
        <v>178</v>
      </c>
      <c r="BC2" s="175" t="s">
        <v>4967</v>
      </c>
      <c r="BD2" s="175" t="s">
        <v>89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56" ht="24.95" customHeight="1">
      <c r="B4" s="20"/>
      <c r="D4" s="21" t="s">
        <v>136</v>
      </c>
      <c r="L4" s="20"/>
      <c r="M4" s="95" t="s">
        <v>9</v>
      </c>
      <c r="AT4" s="17" t="s">
        <v>3</v>
      </c>
    </row>
    <row r="5" spans="2:56" ht="6.95" customHeight="1">
      <c r="B5" s="20"/>
      <c r="L5" s="20"/>
    </row>
    <row r="6" spans="2:56" ht="12" customHeight="1">
      <c r="B6" s="20"/>
      <c r="D6" s="27" t="s">
        <v>15</v>
      </c>
      <c r="L6" s="20"/>
    </row>
    <row r="7" spans="2:56" ht="26.25" customHeight="1">
      <c r="B7" s="20"/>
      <c r="E7" s="274" t="str">
        <f>'Rekapitulácia stavby'!K6</f>
        <v>SO01 - TOPOĽČIANKY, Centrálny logistický sklad (CLS), KASÁRNE, REKONŠTRUKCIA OBJEKTU UBYTOVNE 001</v>
      </c>
      <c r="F7" s="275"/>
      <c r="G7" s="275"/>
      <c r="H7" s="275"/>
      <c r="L7" s="20"/>
    </row>
    <row r="8" spans="2:56" ht="12" customHeight="1">
      <c r="B8" s="20"/>
      <c r="D8" s="27" t="s">
        <v>137</v>
      </c>
      <c r="L8" s="20"/>
    </row>
    <row r="9" spans="2:56" s="1" customFormat="1" ht="23.25" customHeight="1">
      <c r="B9" s="32"/>
      <c r="E9" s="274" t="s">
        <v>198</v>
      </c>
      <c r="F9" s="273"/>
      <c r="G9" s="273"/>
      <c r="H9" s="273"/>
      <c r="L9" s="32"/>
    </row>
    <row r="10" spans="2:56" s="1" customFormat="1" ht="12" customHeight="1">
      <c r="B10" s="32"/>
      <c r="D10" s="27" t="s">
        <v>202</v>
      </c>
      <c r="L10" s="32"/>
    </row>
    <row r="11" spans="2:56" s="1" customFormat="1" ht="30" customHeight="1">
      <c r="B11" s="32"/>
      <c r="E11" s="270" t="s">
        <v>4968</v>
      </c>
      <c r="F11" s="273"/>
      <c r="G11" s="273"/>
      <c r="H11" s="273"/>
      <c r="L11" s="32"/>
    </row>
    <row r="12" spans="2:56" s="1" customFormat="1">
      <c r="B12" s="32"/>
      <c r="L12" s="32"/>
    </row>
    <row r="13" spans="2:5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5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20. 11. 2025</v>
      </c>
      <c r="L14" s="32"/>
    </row>
    <row r="15" spans="2:56" s="1" customFormat="1" ht="10.9" customHeight="1">
      <c r="B15" s="32"/>
      <c r="L15" s="32"/>
    </row>
    <row r="16" spans="2:5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6" t="str">
        <f>'Rekapitulácia stavby'!E14</f>
        <v>Vyplň údaj</v>
      </c>
      <c r="F20" s="277"/>
      <c r="G20" s="277"/>
      <c r="H20" s="277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6"/>
      <c r="E29" s="257" t="s">
        <v>1</v>
      </c>
      <c r="F29" s="257"/>
      <c r="G29" s="257"/>
      <c r="H29" s="257"/>
      <c r="L29" s="96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7" t="s">
        <v>36</v>
      </c>
      <c r="J32" s="69"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8">
        <f>ROUND((SUM(BE129:BE264)),  2)</f>
        <v>0</v>
      </c>
      <c r="G35" s="99"/>
      <c r="H35" s="99"/>
      <c r="I35" s="100">
        <v>0.23</v>
      </c>
      <c r="J35" s="98">
        <f>ROUND(((SUM(BE129:BE264))*I35),  2)</f>
        <v>0</v>
      </c>
      <c r="L35" s="32"/>
    </row>
    <row r="36" spans="2:12" s="1" customFormat="1" ht="14.45" customHeight="1">
      <c r="B36" s="32"/>
      <c r="E36" s="37" t="s">
        <v>42</v>
      </c>
      <c r="F36" s="98">
        <f>ROUND((SUM(BF129:BF264)),  2)</f>
        <v>0</v>
      </c>
      <c r="G36" s="99"/>
      <c r="H36" s="99"/>
      <c r="I36" s="100">
        <v>0.23</v>
      </c>
      <c r="J36" s="98">
        <f>ROUND(((SUM(BF129:BF264))*I36),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8">
        <f>ROUND((SUM(BG129:BG264)),  2)</f>
        <v>0</v>
      </c>
      <c r="I37" s="101">
        <v>0.23</v>
      </c>
      <c r="J37" s="88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8">
        <f>ROUND((SUM(BH129:BH264)),  2)</f>
        <v>0</v>
      </c>
      <c r="I38" s="101">
        <v>0.23</v>
      </c>
      <c r="J38" s="88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8">
        <f>ROUND((SUM(BI129:BI264)),  2)</f>
        <v>0</v>
      </c>
      <c r="G39" s="99"/>
      <c r="H39" s="99"/>
      <c r="I39" s="100">
        <v>0</v>
      </c>
      <c r="J39" s="98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2"/>
      <c r="D41" s="103" t="s">
        <v>46</v>
      </c>
      <c r="E41" s="60"/>
      <c r="F41" s="60"/>
      <c r="G41" s="104" t="s">
        <v>47</v>
      </c>
      <c r="H41" s="105" t="s">
        <v>48</v>
      </c>
      <c r="I41" s="60"/>
      <c r="J41" s="106">
        <v>0</v>
      </c>
      <c r="K41" s="107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08" t="s">
        <v>52</v>
      </c>
      <c r="G61" s="46" t="s">
        <v>51</v>
      </c>
      <c r="H61" s="34"/>
      <c r="I61" s="34"/>
      <c r="J61" s="109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08" t="s">
        <v>52</v>
      </c>
      <c r="G76" s="46" t="s">
        <v>51</v>
      </c>
      <c r="H76" s="34"/>
      <c r="I76" s="34"/>
      <c r="J76" s="109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138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4" t="str">
        <f>E7</f>
        <v>SO01 - TOPOĽČIANKY, Centrálny logistický sklad (CLS), KASÁRNE, REKONŠTRUKCIA OBJEKTU UBYTOVNE 001</v>
      </c>
      <c r="F85" s="275"/>
      <c r="G85" s="275"/>
      <c r="H85" s="275"/>
      <c r="L85" s="32"/>
    </row>
    <row r="86" spans="2:12" ht="12" customHeight="1">
      <c r="B86" s="20"/>
      <c r="C86" s="27" t="s">
        <v>137</v>
      </c>
      <c r="L86" s="20"/>
    </row>
    <row r="87" spans="2:12" s="1" customFormat="1" ht="23.25" customHeight="1">
      <c r="B87" s="32"/>
      <c r="E87" s="274" t="s">
        <v>198</v>
      </c>
      <c r="F87" s="273"/>
      <c r="G87" s="273"/>
      <c r="H87" s="273"/>
      <c r="L87" s="32"/>
    </row>
    <row r="88" spans="2:12" s="1" customFormat="1" ht="12" customHeight="1">
      <c r="B88" s="32"/>
      <c r="C88" s="27" t="s">
        <v>202</v>
      </c>
      <c r="L88" s="32"/>
    </row>
    <row r="89" spans="2:12" s="1" customFormat="1" ht="30" customHeight="1">
      <c r="B89" s="32"/>
      <c r="E89" s="270" t="str">
        <f>E11</f>
        <v>SO01.6 - SO01.6  Vyspravenie strechy S1, Klampiarske výrobky v.č.A-18</v>
      </c>
      <c r="F89" s="273"/>
      <c r="G89" s="273"/>
      <c r="H89" s="273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Topoľčianky </v>
      </c>
      <c r="I91" s="27" t="s">
        <v>21</v>
      </c>
      <c r="J91" s="55" t="str">
        <f>IF(J14="","",J14)</f>
        <v>20. 11. 2025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 xml:space="preserve">MV SR Pribinova č.2, 812 72 Bratislava </v>
      </c>
      <c r="I93" s="27" t="s">
        <v>29</v>
      </c>
      <c r="J93" s="30" t="str">
        <f>E23</f>
        <v>STAPRING a.s. Ing.A. Režná,Ing.I.Kóňa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K. Šinská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0" t="s">
        <v>139</v>
      </c>
      <c r="D96" s="102"/>
      <c r="E96" s="102"/>
      <c r="F96" s="102"/>
      <c r="G96" s="102"/>
      <c r="H96" s="102"/>
      <c r="I96" s="102"/>
      <c r="J96" s="111" t="s">
        <v>140</v>
      </c>
      <c r="K96" s="102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2" t="s">
        <v>141</v>
      </c>
      <c r="J98" s="69">
        <v>0</v>
      </c>
      <c r="L98" s="32"/>
      <c r="AU98" s="17" t="s">
        <v>142</v>
      </c>
    </row>
    <row r="99" spans="2:47" s="8" customFormat="1" ht="24.95" customHeight="1">
      <c r="B99" s="113"/>
      <c r="D99" s="114" t="s">
        <v>234</v>
      </c>
      <c r="E99" s="115"/>
      <c r="F99" s="115"/>
      <c r="G99" s="115"/>
      <c r="H99" s="115"/>
      <c r="I99" s="115"/>
      <c r="J99" s="116">
        <v>0</v>
      </c>
      <c r="L99" s="113"/>
    </row>
    <row r="100" spans="2:47" s="14" customFormat="1" ht="19.899999999999999" customHeight="1">
      <c r="B100" s="176"/>
      <c r="D100" s="177" t="s">
        <v>1978</v>
      </c>
      <c r="E100" s="178"/>
      <c r="F100" s="178"/>
      <c r="G100" s="178"/>
      <c r="H100" s="178"/>
      <c r="I100" s="178"/>
      <c r="J100" s="179">
        <v>0</v>
      </c>
      <c r="L100" s="176"/>
    </row>
    <row r="101" spans="2:47" s="14" customFormat="1" ht="19.899999999999999" customHeight="1">
      <c r="B101" s="176"/>
      <c r="D101" s="177" t="s">
        <v>236</v>
      </c>
      <c r="E101" s="178"/>
      <c r="F101" s="178"/>
      <c r="G101" s="178"/>
      <c r="H101" s="178"/>
      <c r="I101" s="178"/>
      <c r="J101" s="179">
        <v>0</v>
      </c>
      <c r="L101" s="176"/>
    </row>
    <row r="102" spans="2:47" s="14" customFormat="1" ht="19.899999999999999" customHeight="1">
      <c r="B102" s="176"/>
      <c r="D102" s="177" t="s">
        <v>237</v>
      </c>
      <c r="E102" s="178"/>
      <c r="F102" s="178"/>
      <c r="G102" s="178"/>
      <c r="H102" s="178"/>
      <c r="I102" s="178"/>
      <c r="J102" s="179">
        <v>0</v>
      </c>
      <c r="L102" s="176"/>
    </row>
    <row r="103" spans="2:47" s="14" customFormat="1" ht="19.899999999999999" customHeight="1">
      <c r="B103" s="176"/>
      <c r="D103" s="177" t="s">
        <v>251</v>
      </c>
      <c r="E103" s="178"/>
      <c r="F103" s="178"/>
      <c r="G103" s="178"/>
      <c r="H103" s="178"/>
      <c r="I103" s="178"/>
      <c r="J103" s="179">
        <v>0</v>
      </c>
      <c r="L103" s="176"/>
    </row>
    <row r="104" spans="2:47" s="8" customFormat="1" ht="24.95" customHeight="1">
      <c r="B104" s="113"/>
      <c r="D104" s="114" t="s">
        <v>252</v>
      </c>
      <c r="E104" s="115"/>
      <c r="F104" s="115"/>
      <c r="G104" s="115"/>
      <c r="H104" s="115"/>
      <c r="I104" s="115"/>
      <c r="J104" s="116">
        <v>0</v>
      </c>
      <c r="L104" s="113"/>
    </row>
    <row r="105" spans="2:47" s="14" customFormat="1" ht="19.899999999999999" customHeight="1">
      <c r="B105" s="176"/>
      <c r="D105" s="177" t="s">
        <v>4969</v>
      </c>
      <c r="E105" s="178"/>
      <c r="F105" s="178"/>
      <c r="G105" s="178"/>
      <c r="H105" s="178"/>
      <c r="I105" s="178"/>
      <c r="J105" s="179">
        <v>0</v>
      </c>
      <c r="L105" s="176"/>
    </row>
    <row r="106" spans="2:47" s="14" customFormat="1" ht="19.899999999999999" customHeight="1">
      <c r="B106" s="176"/>
      <c r="D106" s="177" t="s">
        <v>1982</v>
      </c>
      <c r="E106" s="178"/>
      <c r="F106" s="178"/>
      <c r="G106" s="178"/>
      <c r="H106" s="178"/>
      <c r="I106" s="178"/>
      <c r="J106" s="179">
        <v>0</v>
      </c>
      <c r="L106" s="176"/>
    </row>
    <row r="107" spans="2:47" s="14" customFormat="1" ht="19.899999999999999" customHeight="1">
      <c r="B107" s="176"/>
      <c r="D107" s="177" t="s">
        <v>255</v>
      </c>
      <c r="E107" s="178"/>
      <c r="F107" s="178"/>
      <c r="G107" s="178"/>
      <c r="H107" s="178"/>
      <c r="I107" s="178"/>
      <c r="J107" s="179">
        <v>0</v>
      </c>
      <c r="L107" s="176"/>
    </row>
    <row r="108" spans="2:47" s="1" customFormat="1" ht="21.75" customHeight="1">
      <c r="B108" s="32"/>
      <c r="L108" s="32"/>
    </row>
    <row r="109" spans="2:47" s="1" customFormat="1" ht="6.9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32"/>
    </row>
    <row r="113" spans="2:20" s="1" customFormat="1" ht="6.95" customHeight="1"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32"/>
    </row>
    <row r="114" spans="2:20" s="1" customFormat="1" ht="24.95" customHeight="1">
      <c r="B114" s="32"/>
      <c r="C114" s="21" t="s">
        <v>143</v>
      </c>
      <c r="L114" s="32"/>
    </row>
    <row r="115" spans="2:20" s="1" customFormat="1" ht="6.95" customHeight="1">
      <c r="B115" s="32"/>
      <c r="L115" s="32"/>
    </row>
    <row r="116" spans="2:20" s="1" customFormat="1" ht="12" customHeight="1">
      <c r="B116" s="32"/>
      <c r="C116" s="27" t="s">
        <v>15</v>
      </c>
      <c r="L116" s="32"/>
    </row>
    <row r="117" spans="2:20" s="1" customFormat="1" ht="26.25" customHeight="1">
      <c r="B117" s="32"/>
      <c r="E117" s="274" t="str">
        <f>E7</f>
        <v>SO01 - TOPOĽČIANKY, Centrálny logistický sklad (CLS), KASÁRNE, REKONŠTRUKCIA OBJEKTU UBYTOVNE 001</v>
      </c>
      <c r="F117" s="275"/>
      <c r="G117" s="275"/>
      <c r="H117" s="275"/>
      <c r="L117" s="32"/>
    </row>
    <row r="118" spans="2:20" ht="12" customHeight="1">
      <c r="B118" s="20"/>
      <c r="C118" s="27" t="s">
        <v>137</v>
      </c>
      <c r="L118" s="20"/>
    </row>
    <row r="119" spans="2:20" s="1" customFormat="1" ht="23.25" customHeight="1">
      <c r="B119" s="32"/>
      <c r="E119" s="274" t="s">
        <v>198</v>
      </c>
      <c r="F119" s="273"/>
      <c r="G119" s="273"/>
      <c r="H119" s="273"/>
      <c r="L119" s="32"/>
    </row>
    <row r="120" spans="2:20" s="1" customFormat="1" ht="12" customHeight="1">
      <c r="B120" s="32"/>
      <c r="C120" s="27" t="s">
        <v>202</v>
      </c>
      <c r="L120" s="32"/>
    </row>
    <row r="121" spans="2:20" s="1" customFormat="1" ht="30" customHeight="1">
      <c r="B121" s="32"/>
      <c r="E121" s="270" t="str">
        <f>E11</f>
        <v>SO01.6 - SO01.6  Vyspravenie strechy S1, Klampiarske výrobky v.č.A-18</v>
      </c>
      <c r="F121" s="273"/>
      <c r="G121" s="273"/>
      <c r="H121" s="273"/>
      <c r="L121" s="32"/>
    </row>
    <row r="122" spans="2:20" s="1" customFormat="1" ht="6.95" customHeight="1">
      <c r="B122" s="32"/>
      <c r="L122" s="32"/>
    </row>
    <row r="123" spans="2:20" s="1" customFormat="1" ht="12" customHeight="1">
      <c r="B123" s="32"/>
      <c r="C123" s="27" t="s">
        <v>19</v>
      </c>
      <c r="F123" s="25" t="str">
        <f>F14</f>
        <v xml:space="preserve">Topoľčianky </v>
      </c>
      <c r="I123" s="27" t="s">
        <v>21</v>
      </c>
      <c r="J123" s="55" t="str">
        <f>IF(J14="","",J14)</f>
        <v>20. 11. 2025</v>
      </c>
      <c r="L123" s="32"/>
    </row>
    <row r="124" spans="2:20" s="1" customFormat="1" ht="6.95" customHeight="1">
      <c r="B124" s="32"/>
      <c r="L124" s="32"/>
    </row>
    <row r="125" spans="2:20" s="1" customFormat="1" ht="40.15" customHeight="1">
      <c r="B125" s="32"/>
      <c r="C125" s="27" t="s">
        <v>23</v>
      </c>
      <c r="F125" s="25" t="str">
        <f>E17</f>
        <v xml:space="preserve">MV SR Pribinova č.2, 812 72 Bratislava </v>
      </c>
      <c r="I125" s="27" t="s">
        <v>29</v>
      </c>
      <c r="J125" s="30" t="str">
        <f>E23</f>
        <v>STAPRING a.s. Ing.A. Režná,Ing.I.Kóňa</v>
      </c>
      <c r="L125" s="32"/>
    </row>
    <row r="126" spans="2:20" s="1" customFormat="1" ht="15.2" customHeight="1">
      <c r="B126" s="32"/>
      <c r="C126" s="27" t="s">
        <v>27</v>
      </c>
      <c r="F126" s="25" t="str">
        <f>IF(E20="","",E20)</f>
        <v>Vyplň údaj</v>
      </c>
      <c r="I126" s="27" t="s">
        <v>32</v>
      </c>
      <c r="J126" s="30" t="str">
        <f>E26</f>
        <v>K. Šinská</v>
      </c>
      <c r="L126" s="32"/>
    </row>
    <row r="127" spans="2:20" s="1" customFormat="1" ht="10.35" customHeight="1">
      <c r="B127" s="32"/>
      <c r="L127" s="32"/>
    </row>
    <row r="128" spans="2:20" s="9" customFormat="1" ht="29.25" customHeight="1">
      <c r="B128" s="117"/>
      <c r="C128" s="118" t="s">
        <v>144</v>
      </c>
      <c r="D128" s="119" t="s">
        <v>61</v>
      </c>
      <c r="E128" s="119" t="s">
        <v>57</v>
      </c>
      <c r="F128" s="119" t="s">
        <v>58</v>
      </c>
      <c r="G128" s="119" t="s">
        <v>145</v>
      </c>
      <c r="H128" s="119" t="s">
        <v>146</v>
      </c>
      <c r="I128" s="119" t="s">
        <v>147</v>
      </c>
      <c r="J128" s="120" t="s">
        <v>140</v>
      </c>
      <c r="K128" s="121" t="s">
        <v>148</v>
      </c>
      <c r="L128" s="117"/>
      <c r="M128" s="62" t="s">
        <v>1</v>
      </c>
      <c r="N128" s="63" t="s">
        <v>40</v>
      </c>
      <c r="O128" s="63" t="s">
        <v>149</v>
      </c>
      <c r="P128" s="63" t="s">
        <v>150</v>
      </c>
      <c r="Q128" s="63" t="s">
        <v>151</v>
      </c>
      <c r="R128" s="63" t="s">
        <v>152</v>
      </c>
      <c r="S128" s="63" t="s">
        <v>153</v>
      </c>
      <c r="T128" s="64" t="s">
        <v>154</v>
      </c>
    </row>
    <row r="129" spans="2:65" s="1" customFormat="1" ht="22.9" customHeight="1">
      <c r="B129" s="32"/>
      <c r="C129" s="67" t="s">
        <v>141</v>
      </c>
      <c r="J129" s="122">
        <v>0</v>
      </c>
      <c r="L129" s="32"/>
      <c r="M129" s="65"/>
      <c r="N129" s="56"/>
      <c r="O129" s="56"/>
      <c r="P129" s="123">
        <f>P130+P166</f>
        <v>0</v>
      </c>
      <c r="Q129" s="56"/>
      <c r="R129" s="123">
        <f>R130+R166</f>
        <v>21.381492892499999</v>
      </c>
      <c r="S129" s="56"/>
      <c r="T129" s="124">
        <f>T130+T166</f>
        <v>0</v>
      </c>
      <c r="AT129" s="17" t="s">
        <v>75</v>
      </c>
      <c r="AU129" s="17" t="s">
        <v>142</v>
      </c>
      <c r="BK129" s="125">
        <f>BK130+BK166</f>
        <v>0</v>
      </c>
    </row>
    <row r="130" spans="2:65" s="10" customFormat="1" ht="25.9" customHeight="1">
      <c r="B130" s="126"/>
      <c r="D130" s="127" t="s">
        <v>75</v>
      </c>
      <c r="E130" s="128" t="s">
        <v>261</v>
      </c>
      <c r="F130" s="128" t="s">
        <v>262</v>
      </c>
      <c r="I130" s="129"/>
      <c r="J130" s="130">
        <v>0</v>
      </c>
      <c r="L130" s="126"/>
      <c r="M130" s="131"/>
      <c r="P130" s="132">
        <f>P131+SUM(P132:P134)+P155+P161+P164</f>
        <v>0</v>
      </c>
      <c r="R130" s="132">
        <f>R131+SUM(R132:R134)+R155+R161+R164</f>
        <v>19.4036878175</v>
      </c>
      <c r="T130" s="133">
        <f>T131+SUM(T132:T134)+T155+T161+T164</f>
        <v>0</v>
      </c>
      <c r="AR130" s="127" t="s">
        <v>82</v>
      </c>
      <c r="AT130" s="134" t="s">
        <v>75</v>
      </c>
      <c r="AU130" s="134" t="s">
        <v>76</v>
      </c>
      <c r="AY130" s="127" t="s">
        <v>156</v>
      </c>
      <c r="BK130" s="135">
        <f>BK131+SUM(BK132:BK134)+BK155+BK161+BK164</f>
        <v>0</v>
      </c>
    </row>
    <row r="131" spans="2:65" s="1" customFormat="1" ht="78" customHeight="1">
      <c r="B131" s="136"/>
      <c r="C131" s="180" t="s">
        <v>82</v>
      </c>
      <c r="D131" s="180"/>
      <c r="E131" s="181"/>
      <c r="F131" s="220" t="s">
        <v>8453</v>
      </c>
      <c r="G131" s="183" t="s">
        <v>1</v>
      </c>
      <c r="H131" s="184"/>
      <c r="I131" s="185"/>
      <c r="J131" s="186"/>
      <c r="K131" s="187"/>
      <c r="L131" s="188"/>
      <c r="M131" s="189" t="s">
        <v>1</v>
      </c>
      <c r="N131" s="190" t="s">
        <v>42</v>
      </c>
      <c r="P131" s="147">
        <f>O131*H131</f>
        <v>0</v>
      </c>
      <c r="Q131" s="147">
        <v>0</v>
      </c>
      <c r="R131" s="147">
        <f>Q131*H131</f>
        <v>0</v>
      </c>
      <c r="S131" s="147">
        <v>0</v>
      </c>
      <c r="T131" s="148">
        <f>S131*H131</f>
        <v>0</v>
      </c>
      <c r="AR131" s="149" t="s">
        <v>173</v>
      </c>
      <c r="AT131" s="149" t="s">
        <v>263</v>
      </c>
      <c r="AU131" s="149" t="s">
        <v>82</v>
      </c>
      <c r="AY131" s="17" t="s">
        <v>156</v>
      </c>
      <c r="BE131" s="150">
        <f>IF(N131="základná",J131,0)</f>
        <v>0</v>
      </c>
      <c r="BF131" s="150">
        <f>IF(N131="znížená",J131,0)</f>
        <v>0</v>
      </c>
      <c r="BG131" s="150">
        <f>IF(N131="zákl. prenesená",J131,0)</f>
        <v>0</v>
      </c>
      <c r="BH131" s="150">
        <f>IF(N131="zníž. prenesená",J131,0)</f>
        <v>0</v>
      </c>
      <c r="BI131" s="150">
        <f>IF(N131="nulová",J131,0)</f>
        <v>0</v>
      </c>
      <c r="BJ131" s="17" t="s">
        <v>89</v>
      </c>
      <c r="BK131" s="150">
        <f>ROUND(I131*H131,2)</f>
        <v>0</v>
      </c>
      <c r="BL131" s="17" t="s">
        <v>155</v>
      </c>
      <c r="BM131" s="149" t="s">
        <v>4970</v>
      </c>
    </row>
    <row r="132" spans="2:65" s="11" customFormat="1">
      <c r="B132" s="151"/>
      <c r="D132" s="152" t="s">
        <v>160</v>
      </c>
      <c r="E132" s="153" t="s">
        <v>1</v>
      </c>
      <c r="F132" s="154"/>
      <c r="H132" s="153" t="s">
        <v>1</v>
      </c>
      <c r="I132" s="155"/>
      <c r="L132" s="151"/>
      <c r="M132" s="156"/>
      <c r="T132" s="157"/>
      <c r="AT132" s="153" t="s">
        <v>160</v>
      </c>
      <c r="AU132" s="153" t="s">
        <v>82</v>
      </c>
      <c r="AV132" s="11" t="s">
        <v>82</v>
      </c>
      <c r="AW132" s="11" t="s">
        <v>31</v>
      </c>
      <c r="AX132" s="11" t="s">
        <v>76</v>
      </c>
      <c r="AY132" s="153" t="s">
        <v>156</v>
      </c>
    </row>
    <row r="133" spans="2:65" s="13" customFormat="1">
      <c r="B133" s="165"/>
      <c r="D133" s="152" t="s">
        <v>160</v>
      </c>
      <c r="E133" s="166" t="s">
        <v>1</v>
      </c>
      <c r="F133" s="167"/>
      <c r="H133" s="168"/>
      <c r="I133" s="169"/>
      <c r="L133" s="165"/>
      <c r="M133" s="170"/>
      <c r="T133" s="171"/>
      <c r="AT133" s="166" t="s">
        <v>160</v>
      </c>
      <c r="AU133" s="166" t="s">
        <v>82</v>
      </c>
      <c r="AV133" s="13" t="s">
        <v>155</v>
      </c>
      <c r="AW133" s="13" t="s">
        <v>31</v>
      </c>
      <c r="AX133" s="13" t="s">
        <v>82</v>
      </c>
      <c r="AY133" s="166" t="s">
        <v>156</v>
      </c>
    </row>
    <row r="134" spans="2:65" s="10" customFormat="1" ht="22.9" customHeight="1">
      <c r="B134" s="126"/>
      <c r="D134" s="127" t="s">
        <v>75</v>
      </c>
      <c r="E134" s="191" t="s">
        <v>163</v>
      </c>
      <c r="F134" s="191" t="s">
        <v>1988</v>
      </c>
      <c r="I134" s="129"/>
      <c r="J134" s="192">
        <v>0</v>
      </c>
      <c r="L134" s="126"/>
      <c r="M134" s="131"/>
      <c r="P134" s="132">
        <f>SUM(P135:P154)</f>
        <v>0</v>
      </c>
      <c r="R134" s="132">
        <f>SUM(R135:R154)</f>
        <v>12.5927899</v>
      </c>
      <c r="T134" s="133">
        <f>SUM(T135:T154)</f>
        <v>0</v>
      </c>
      <c r="AR134" s="127" t="s">
        <v>82</v>
      </c>
      <c r="AT134" s="134" t="s">
        <v>75</v>
      </c>
      <c r="AU134" s="134" t="s">
        <v>82</v>
      </c>
      <c r="AY134" s="127" t="s">
        <v>156</v>
      </c>
      <c r="BK134" s="135">
        <f>SUM(BK135:BK154)</f>
        <v>0</v>
      </c>
    </row>
    <row r="135" spans="2:65" s="1" customFormat="1" ht="21.75" customHeight="1">
      <c r="B135" s="136"/>
      <c r="C135" s="137" t="s">
        <v>89</v>
      </c>
      <c r="D135" s="137" t="s">
        <v>157</v>
      </c>
      <c r="E135" s="138" t="s">
        <v>4971</v>
      </c>
      <c r="F135" s="139" t="s">
        <v>4972</v>
      </c>
      <c r="G135" s="140" t="s">
        <v>178</v>
      </c>
      <c r="H135" s="141">
        <v>0.875</v>
      </c>
      <c r="I135" s="142"/>
      <c r="J135" s="143">
        <v>0</v>
      </c>
      <c r="K135" s="144"/>
      <c r="L135" s="32"/>
      <c r="M135" s="145" t="s">
        <v>1</v>
      </c>
      <c r="N135" s="146" t="s">
        <v>42</v>
      </c>
      <c r="P135" s="147">
        <f>O135*H135</f>
        <v>0</v>
      </c>
      <c r="Q135" s="147">
        <v>0.11114</v>
      </c>
      <c r="R135" s="147">
        <f>Q135*H135</f>
        <v>9.7247500000000001E-2</v>
      </c>
      <c r="S135" s="147">
        <v>0</v>
      </c>
      <c r="T135" s="148">
        <f>S135*H135</f>
        <v>0</v>
      </c>
      <c r="AR135" s="149" t="s">
        <v>155</v>
      </c>
      <c r="AT135" s="149" t="s">
        <v>157</v>
      </c>
      <c r="AU135" s="149" t="s">
        <v>89</v>
      </c>
      <c r="AY135" s="17" t="s">
        <v>156</v>
      </c>
      <c r="BE135" s="150">
        <f>IF(N135="základná",J135,0)</f>
        <v>0</v>
      </c>
      <c r="BF135" s="150">
        <f>IF(N135="znížená",J135,0)</f>
        <v>0</v>
      </c>
      <c r="BG135" s="150">
        <f>IF(N135="zákl. prenesená",J135,0)</f>
        <v>0</v>
      </c>
      <c r="BH135" s="150">
        <f>IF(N135="zníž. prenesená",J135,0)</f>
        <v>0</v>
      </c>
      <c r="BI135" s="150">
        <f>IF(N135="nulová",J135,0)</f>
        <v>0</v>
      </c>
      <c r="BJ135" s="17" t="s">
        <v>89</v>
      </c>
      <c r="BK135" s="150">
        <f>ROUND(I135*H135,2)</f>
        <v>0</v>
      </c>
      <c r="BL135" s="17" t="s">
        <v>155</v>
      </c>
      <c r="BM135" s="149" t="s">
        <v>4973</v>
      </c>
    </row>
    <row r="136" spans="2:65" s="11" customFormat="1">
      <c r="B136" s="151"/>
      <c r="D136" s="152" t="s">
        <v>160</v>
      </c>
      <c r="E136" s="153" t="s">
        <v>1</v>
      </c>
      <c r="F136" s="154" t="s">
        <v>4974</v>
      </c>
      <c r="H136" s="153" t="s">
        <v>1</v>
      </c>
      <c r="I136" s="155"/>
      <c r="L136" s="151"/>
      <c r="M136" s="156"/>
      <c r="T136" s="157"/>
      <c r="AT136" s="153" t="s">
        <v>160</v>
      </c>
      <c r="AU136" s="153" t="s">
        <v>89</v>
      </c>
      <c r="AV136" s="11" t="s">
        <v>82</v>
      </c>
      <c r="AW136" s="11" t="s">
        <v>31</v>
      </c>
      <c r="AX136" s="11" t="s">
        <v>76</v>
      </c>
      <c r="AY136" s="153" t="s">
        <v>156</v>
      </c>
    </row>
    <row r="137" spans="2:65" s="12" customFormat="1">
      <c r="B137" s="158"/>
      <c r="D137" s="152" t="s">
        <v>160</v>
      </c>
      <c r="E137" s="159" t="s">
        <v>1</v>
      </c>
      <c r="F137" s="160" t="s">
        <v>4975</v>
      </c>
      <c r="H137" s="161">
        <v>0.875</v>
      </c>
      <c r="I137" s="162"/>
      <c r="L137" s="158"/>
      <c r="M137" s="163"/>
      <c r="T137" s="164"/>
      <c r="AT137" s="159" t="s">
        <v>160</v>
      </c>
      <c r="AU137" s="159" t="s">
        <v>89</v>
      </c>
      <c r="AV137" s="12" t="s">
        <v>89</v>
      </c>
      <c r="AW137" s="12" t="s">
        <v>31</v>
      </c>
      <c r="AX137" s="12" t="s">
        <v>76</v>
      </c>
      <c r="AY137" s="159" t="s">
        <v>156</v>
      </c>
    </row>
    <row r="138" spans="2:65" s="13" customFormat="1">
      <c r="B138" s="165"/>
      <c r="D138" s="152" t="s">
        <v>160</v>
      </c>
      <c r="E138" s="166" t="s">
        <v>1</v>
      </c>
      <c r="F138" s="167" t="s">
        <v>4976</v>
      </c>
      <c r="H138" s="168">
        <v>0.875</v>
      </c>
      <c r="I138" s="169"/>
      <c r="L138" s="165"/>
      <c r="M138" s="170"/>
      <c r="T138" s="171"/>
      <c r="AT138" s="166" t="s">
        <v>160</v>
      </c>
      <c r="AU138" s="166" t="s">
        <v>89</v>
      </c>
      <c r="AV138" s="13" t="s">
        <v>155</v>
      </c>
      <c r="AW138" s="13" t="s">
        <v>31</v>
      </c>
      <c r="AX138" s="13" t="s">
        <v>82</v>
      </c>
      <c r="AY138" s="166" t="s">
        <v>156</v>
      </c>
    </row>
    <row r="139" spans="2:65" s="1" customFormat="1" ht="24.2" customHeight="1">
      <c r="B139" s="136"/>
      <c r="C139" s="137" t="s">
        <v>163</v>
      </c>
      <c r="D139" s="137" t="s">
        <v>157</v>
      </c>
      <c r="E139" s="138" t="s">
        <v>4977</v>
      </c>
      <c r="F139" s="139" t="s">
        <v>4978</v>
      </c>
      <c r="G139" s="140" t="s">
        <v>226</v>
      </c>
      <c r="H139" s="141">
        <v>5.508</v>
      </c>
      <c r="I139" s="142"/>
      <c r="J139" s="143">
        <v>0</v>
      </c>
      <c r="K139" s="144"/>
      <c r="L139" s="32"/>
      <c r="M139" s="145" t="s">
        <v>1</v>
      </c>
      <c r="N139" s="146" t="s">
        <v>42</v>
      </c>
      <c r="P139" s="147">
        <f>O139*H139</f>
        <v>0</v>
      </c>
      <c r="Q139" s="147">
        <v>2.2128000000000001</v>
      </c>
      <c r="R139" s="147">
        <f>Q139*H139</f>
        <v>12.1881024</v>
      </c>
      <c r="S139" s="147">
        <v>0</v>
      </c>
      <c r="T139" s="148">
        <f>S139*H139</f>
        <v>0</v>
      </c>
      <c r="AR139" s="149" t="s">
        <v>155</v>
      </c>
      <c r="AT139" s="149" t="s">
        <v>157</v>
      </c>
      <c r="AU139" s="149" t="s">
        <v>89</v>
      </c>
      <c r="AY139" s="17" t="s">
        <v>156</v>
      </c>
      <c r="BE139" s="150">
        <f>IF(N139="základná",J139,0)</f>
        <v>0</v>
      </c>
      <c r="BF139" s="150">
        <f>IF(N139="znížená",J139,0)</f>
        <v>0</v>
      </c>
      <c r="BG139" s="150">
        <f>IF(N139="zákl. prenesená",J139,0)</f>
        <v>0</v>
      </c>
      <c r="BH139" s="150">
        <f>IF(N139="zníž. prenesená",J139,0)</f>
        <v>0</v>
      </c>
      <c r="BI139" s="150">
        <f>IF(N139="nulová",J139,0)</f>
        <v>0</v>
      </c>
      <c r="BJ139" s="17" t="s">
        <v>89</v>
      </c>
      <c r="BK139" s="150">
        <f>ROUND(I139*H139,2)</f>
        <v>0</v>
      </c>
      <c r="BL139" s="17" t="s">
        <v>155</v>
      </c>
      <c r="BM139" s="149" t="s">
        <v>4979</v>
      </c>
    </row>
    <row r="140" spans="2:65" s="11" customFormat="1">
      <c r="B140" s="151"/>
      <c r="D140" s="152" t="s">
        <v>160</v>
      </c>
      <c r="E140" s="153" t="s">
        <v>1</v>
      </c>
      <c r="F140" s="154" t="s">
        <v>4980</v>
      </c>
      <c r="H140" s="153" t="s">
        <v>1</v>
      </c>
      <c r="I140" s="155"/>
      <c r="L140" s="151"/>
      <c r="M140" s="156"/>
      <c r="T140" s="157"/>
      <c r="AT140" s="153" t="s">
        <v>160</v>
      </c>
      <c r="AU140" s="153" t="s">
        <v>89</v>
      </c>
      <c r="AV140" s="11" t="s">
        <v>82</v>
      </c>
      <c r="AW140" s="11" t="s">
        <v>31</v>
      </c>
      <c r="AX140" s="11" t="s">
        <v>76</v>
      </c>
      <c r="AY140" s="153" t="s">
        <v>156</v>
      </c>
    </row>
    <row r="141" spans="2:65" s="11" customFormat="1">
      <c r="B141" s="151"/>
      <c r="D141" s="152" t="s">
        <v>160</v>
      </c>
      <c r="E141" s="153" t="s">
        <v>1</v>
      </c>
      <c r="F141" s="154" t="s">
        <v>4981</v>
      </c>
      <c r="H141" s="153" t="s">
        <v>1</v>
      </c>
      <c r="I141" s="155"/>
      <c r="L141" s="151"/>
      <c r="M141" s="156"/>
      <c r="T141" s="157"/>
      <c r="AT141" s="153" t="s">
        <v>160</v>
      </c>
      <c r="AU141" s="153" t="s">
        <v>89</v>
      </c>
      <c r="AV141" s="11" t="s">
        <v>82</v>
      </c>
      <c r="AW141" s="11" t="s">
        <v>31</v>
      </c>
      <c r="AX141" s="11" t="s">
        <v>76</v>
      </c>
      <c r="AY141" s="153" t="s">
        <v>156</v>
      </c>
    </row>
    <row r="142" spans="2:65" s="11" customFormat="1">
      <c r="B142" s="151"/>
      <c r="D142" s="152" t="s">
        <v>160</v>
      </c>
      <c r="E142" s="153" t="s">
        <v>1</v>
      </c>
      <c r="F142" s="154" t="s">
        <v>4982</v>
      </c>
      <c r="H142" s="153" t="s">
        <v>1</v>
      </c>
      <c r="I142" s="155"/>
      <c r="L142" s="151"/>
      <c r="M142" s="156"/>
      <c r="T142" s="157"/>
      <c r="AT142" s="153" t="s">
        <v>160</v>
      </c>
      <c r="AU142" s="153" t="s">
        <v>89</v>
      </c>
      <c r="AV142" s="11" t="s">
        <v>82</v>
      </c>
      <c r="AW142" s="11" t="s">
        <v>31</v>
      </c>
      <c r="AX142" s="11" t="s">
        <v>76</v>
      </c>
      <c r="AY142" s="153" t="s">
        <v>156</v>
      </c>
    </row>
    <row r="143" spans="2:65" s="12" customFormat="1">
      <c r="B143" s="158"/>
      <c r="D143" s="152" t="s">
        <v>160</v>
      </c>
      <c r="E143" s="159" t="s">
        <v>1</v>
      </c>
      <c r="F143" s="160" t="s">
        <v>4983</v>
      </c>
      <c r="H143" s="161">
        <v>5.508</v>
      </c>
      <c r="I143" s="162"/>
      <c r="L143" s="158"/>
      <c r="M143" s="163"/>
      <c r="T143" s="164"/>
      <c r="AT143" s="159" t="s">
        <v>160</v>
      </c>
      <c r="AU143" s="159" t="s">
        <v>89</v>
      </c>
      <c r="AV143" s="12" t="s">
        <v>89</v>
      </c>
      <c r="AW143" s="12" t="s">
        <v>31</v>
      </c>
      <c r="AX143" s="12" t="s">
        <v>76</v>
      </c>
      <c r="AY143" s="159" t="s">
        <v>156</v>
      </c>
    </row>
    <row r="144" spans="2:65" s="13" customFormat="1">
      <c r="B144" s="165"/>
      <c r="D144" s="152" t="s">
        <v>160</v>
      </c>
      <c r="E144" s="166" t="s">
        <v>1</v>
      </c>
      <c r="F144" s="167" t="s">
        <v>161</v>
      </c>
      <c r="H144" s="168">
        <v>5.508</v>
      </c>
      <c r="I144" s="169"/>
      <c r="L144" s="165"/>
      <c r="M144" s="170"/>
      <c r="T144" s="171"/>
      <c r="AT144" s="166" t="s">
        <v>160</v>
      </c>
      <c r="AU144" s="166" t="s">
        <v>89</v>
      </c>
      <c r="AV144" s="13" t="s">
        <v>155</v>
      </c>
      <c r="AW144" s="13" t="s">
        <v>31</v>
      </c>
      <c r="AX144" s="13" t="s">
        <v>82</v>
      </c>
      <c r="AY144" s="166" t="s">
        <v>156</v>
      </c>
    </row>
    <row r="145" spans="2:65" s="1" customFormat="1" ht="24.2" customHeight="1">
      <c r="B145" s="136"/>
      <c r="C145" s="137" t="s">
        <v>155</v>
      </c>
      <c r="D145" s="137" t="s">
        <v>157</v>
      </c>
      <c r="E145" s="138" t="s">
        <v>4984</v>
      </c>
      <c r="F145" s="139" t="s">
        <v>4985</v>
      </c>
      <c r="G145" s="140" t="s">
        <v>178</v>
      </c>
      <c r="H145" s="141">
        <v>68.319999999999993</v>
      </c>
      <c r="I145" s="142"/>
      <c r="J145" s="143">
        <v>0</v>
      </c>
      <c r="K145" s="144"/>
      <c r="L145" s="32"/>
      <c r="M145" s="145" t="s">
        <v>1</v>
      </c>
      <c r="N145" s="146" t="s">
        <v>42</v>
      </c>
      <c r="P145" s="147">
        <f>O145*H145</f>
        <v>0</v>
      </c>
      <c r="Q145" s="147">
        <v>4.4999999999999997E-3</v>
      </c>
      <c r="R145" s="147">
        <f>Q145*H145</f>
        <v>0.30743999999999994</v>
      </c>
      <c r="S145" s="147">
        <v>0</v>
      </c>
      <c r="T145" s="148">
        <f>S145*H145</f>
        <v>0</v>
      </c>
      <c r="AR145" s="149" t="s">
        <v>155</v>
      </c>
      <c r="AT145" s="149" t="s">
        <v>157</v>
      </c>
      <c r="AU145" s="149" t="s">
        <v>89</v>
      </c>
      <c r="AY145" s="17" t="s">
        <v>156</v>
      </c>
      <c r="BE145" s="150">
        <f>IF(N145="základná",J145,0)</f>
        <v>0</v>
      </c>
      <c r="BF145" s="150">
        <f>IF(N145="znížená",J145,0)</f>
        <v>0</v>
      </c>
      <c r="BG145" s="150">
        <f>IF(N145="zákl. prenesená",J145,0)</f>
        <v>0</v>
      </c>
      <c r="BH145" s="150">
        <f>IF(N145="zníž. prenesená",J145,0)</f>
        <v>0</v>
      </c>
      <c r="BI145" s="150">
        <f>IF(N145="nulová",J145,0)</f>
        <v>0</v>
      </c>
      <c r="BJ145" s="17" t="s">
        <v>89</v>
      </c>
      <c r="BK145" s="150">
        <f>ROUND(I145*H145,2)</f>
        <v>0</v>
      </c>
      <c r="BL145" s="17" t="s">
        <v>155</v>
      </c>
      <c r="BM145" s="149" t="s">
        <v>4986</v>
      </c>
    </row>
    <row r="146" spans="2:65" s="11" customFormat="1">
      <c r="B146" s="151"/>
      <c r="D146" s="152" t="s">
        <v>160</v>
      </c>
      <c r="E146" s="153" t="s">
        <v>1</v>
      </c>
      <c r="F146" s="154" t="s">
        <v>4981</v>
      </c>
      <c r="H146" s="153" t="s">
        <v>1</v>
      </c>
      <c r="I146" s="155"/>
      <c r="L146" s="151"/>
      <c r="M146" s="156"/>
      <c r="T146" s="157"/>
      <c r="AT146" s="153" t="s">
        <v>160</v>
      </c>
      <c r="AU146" s="153" t="s">
        <v>89</v>
      </c>
      <c r="AV146" s="11" t="s">
        <v>82</v>
      </c>
      <c r="AW146" s="11" t="s">
        <v>31</v>
      </c>
      <c r="AX146" s="11" t="s">
        <v>76</v>
      </c>
      <c r="AY146" s="153" t="s">
        <v>156</v>
      </c>
    </row>
    <row r="147" spans="2:65" s="11" customFormat="1">
      <c r="B147" s="151"/>
      <c r="D147" s="152" t="s">
        <v>160</v>
      </c>
      <c r="E147" s="153" t="s">
        <v>1</v>
      </c>
      <c r="F147" s="154" t="s">
        <v>4982</v>
      </c>
      <c r="H147" s="153" t="s">
        <v>1</v>
      </c>
      <c r="I147" s="155"/>
      <c r="L147" s="151"/>
      <c r="M147" s="156"/>
      <c r="T147" s="157"/>
      <c r="AT147" s="153" t="s">
        <v>160</v>
      </c>
      <c r="AU147" s="153" t="s">
        <v>89</v>
      </c>
      <c r="AV147" s="11" t="s">
        <v>82</v>
      </c>
      <c r="AW147" s="11" t="s">
        <v>31</v>
      </c>
      <c r="AX147" s="11" t="s">
        <v>76</v>
      </c>
      <c r="AY147" s="153" t="s">
        <v>156</v>
      </c>
    </row>
    <row r="148" spans="2:65" s="12" customFormat="1">
      <c r="B148" s="158"/>
      <c r="D148" s="152" t="s">
        <v>160</v>
      </c>
      <c r="E148" s="159" t="s">
        <v>1</v>
      </c>
      <c r="F148" s="160" t="s">
        <v>4987</v>
      </c>
      <c r="H148" s="161">
        <v>68.319999999999993</v>
      </c>
      <c r="I148" s="162"/>
      <c r="L148" s="158"/>
      <c r="M148" s="163"/>
      <c r="T148" s="164"/>
      <c r="AT148" s="159" t="s">
        <v>160</v>
      </c>
      <c r="AU148" s="159" t="s">
        <v>89</v>
      </c>
      <c r="AV148" s="12" t="s">
        <v>89</v>
      </c>
      <c r="AW148" s="12" t="s">
        <v>31</v>
      </c>
      <c r="AX148" s="12" t="s">
        <v>76</v>
      </c>
      <c r="AY148" s="159" t="s">
        <v>156</v>
      </c>
    </row>
    <row r="149" spans="2:65" s="13" customFormat="1">
      <c r="B149" s="165"/>
      <c r="D149" s="152" t="s">
        <v>160</v>
      </c>
      <c r="E149" s="166" t="s">
        <v>1</v>
      </c>
      <c r="F149" s="167" t="s">
        <v>161</v>
      </c>
      <c r="H149" s="168">
        <v>68.319999999999993</v>
      </c>
      <c r="I149" s="169"/>
      <c r="L149" s="165"/>
      <c r="M149" s="170"/>
      <c r="T149" s="171"/>
      <c r="AT149" s="166" t="s">
        <v>160</v>
      </c>
      <c r="AU149" s="166" t="s">
        <v>89</v>
      </c>
      <c r="AV149" s="13" t="s">
        <v>155</v>
      </c>
      <c r="AW149" s="13" t="s">
        <v>31</v>
      </c>
      <c r="AX149" s="13" t="s">
        <v>82</v>
      </c>
      <c r="AY149" s="166" t="s">
        <v>156</v>
      </c>
    </row>
    <row r="150" spans="2:65" s="1" customFormat="1" ht="24.2" customHeight="1">
      <c r="B150" s="136"/>
      <c r="C150" s="137" t="s">
        <v>168</v>
      </c>
      <c r="D150" s="137" t="s">
        <v>157</v>
      </c>
      <c r="E150" s="138" t="s">
        <v>4988</v>
      </c>
      <c r="F150" s="139" t="s">
        <v>4989</v>
      </c>
      <c r="G150" s="140" t="s">
        <v>178</v>
      </c>
      <c r="H150" s="141">
        <v>68.319999999999993</v>
      </c>
      <c r="I150" s="142"/>
      <c r="J150" s="143">
        <v>0</v>
      </c>
      <c r="K150" s="144"/>
      <c r="L150" s="32"/>
      <c r="M150" s="145" t="s">
        <v>1</v>
      </c>
      <c r="N150" s="146" t="s">
        <v>42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155</v>
      </c>
      <c r="AT150" s="149" t="s">
        <v>157</v>
      </c>
      <c r="AU150" s="149" t="s">
        <v>89</v>
      </c>
      <c r="AY150" s="17" t="s">
        <v>156</v>
      </c>
      <c r="BE150" s="150">
        <f>IF(N150="základná",J150,0)</f>
        <v>0</v>
      </c>
      <c r="BF150" s="150">
        <f>IF(N150="znížená",J150,0)</f>
        <v>0</v>
      </c>
      <c r="BG150" s="150">
        <f>IF(N150="zákl. prenesená",J150,0)</f>
        <v>0</v>
      </c>
      <c r="BH150" s="150">
        <f>IF(N150="zníž. prenesená",J150,0)</f>
        <v>0</v>
      </c>
      <c r="BI150" s="150">
        <f>IF(N150="nulová",J150,0)</f>
        <v>0</v>
      </c>
      <c r="BJ150" s="17" t="s">
        <v>89</v>
      </c>
      <c r="BK150" s="150">
        <f>ROUND(I150*H150,2)</f>
        <v>0</v>
      </c>
      <c r="BL150" s="17" t="s">
        <v>155</v>
      </c>
      <c r="BM150" s="149" t="s">
        <v>4990</v>
      </c>
    </row>
    <row r="151" spans="2:65" s="11" customFormat="1">
      <c r="B151" s="151"/>
      <c r="D151" s="152" t="s">
        <v>160</v>
      </c>
      <c r="E151" s="153" t="s">
        <v>1</v>
      </c>
      <c r="F151" s="154" t="s">
        <v>4981</v>
      </c>
      <c r="H151" s="153" t="s">
        <v>1</v>
      </c>
      <c r="I151" s="155"/>
      <c r="L151" s="151"/>
      <c r="M151" s="156"/>
      <c r="T151" s="157"/>
      <c r="AT151" s="153" t="s">
        <v>160</v>
      </c>
      <c r="AU151" s="153" t="s">
        <v>89</v>
      </c>
      <c r="AV151" s="11" t="s">
        <v>82</v>
      </c>
      <c r="AW151" s="11" t="s">
        <v>31</v>
      </c>
      <c r="AX151" s="11" t="s">
        <v>76</v>
      </c>
      <c r="AY151" s="153" t="s">
        <v>156</v>
      </c>
    </row>
    <row r="152" spans="2:65" s="11" customFormat="1">
      <c r="B152" s="151"/>
      <c r="D152" s="152" t="s">
        <v>160</v>
      </c>
      <c r="E152" s="153" t="s">
        <v>1</v>
      </c>
      <c r="F152" s="154" t="s">
        <v>4982</v>
      </c>
      <c r="H152" s="153" t="s">
        <v>1</v>
      </c>
      <c r="I152" s="155"/>
      <c r="L152" s="151"/>
      <c r="M152" s="156"/>
      <c r="T152" s="157"/>
      <c r="AT152" s="153" t="s">
        <v>160</v>
      </c>
      <c r="AU152" s="153" t="s">
        <v>89</v>
      </c>
      <c r="AV152" s="11" t="s">
        <v>82</v>
      </c>
      <c r="AW152" s="11" t="s">
        <v>31</v>
      </c>
      <c r="AX152" s="11" t="s">
        <v>76</v>
      </c>
      <c r="AY152" s="153" t="s">
        <v>156</v>
      </c>
    </row>
    <row r="153" spans="2:65" s="12" customFormat="1">
      <c r="B153" s="158"/>
      <c r="D153" s="152" t="s">
        <v>160</v>
      </c>
      <c r="E153" s="159" t="s">
        <v>1</v>
      </c>
      <c r="F153" s="160" t="s">
        <v>4987</v>
      </c>
      <c r="H153" s="161">
        <v>68.319999999999993</v>
      </c>
      <c r="I153" s="162"/>
      <c r="L153" s="158"/>
      <c r="M153" s="163"/>
      <c r="T153" s="164"/>
      <c r="AT153" s="159" t="s">
        <v>160</v>
      </c>
      <c r="AU153" s="159" t="s">
        <v>89</v>
      </c>
      <c r="AV153" s="12" t="s">
        <v>89</v>
      </c>
      <c r="AW153" s="12" t="s">
        <v>31</v>
      </c>
      <c r="AX153" s="12" t="s">
        <v>76</v>
      </c>
      <c r="AY153" s="159" t="s">
        <v>156</v>
      </c>
    </row>
    <row r="154" spans="2:65" s="13" customFormat="1">
      <c r="B154" s="165"/>
      <c r="D154" s="152" t="s">
        <v>160</v>
      </c>
      <c r="E154" s="166" t="s">
        <v>1</v>
      </c>
      <c r="F154" s="167" t="s">
        <v>161</v>
      </c>
      <c r="H154" s="168">
        <v>68.319999999999993</v>
      </c>
      <c r="I154" s="169"/>
      <c r="L154" s="165"/>
      <c r="M154" s="170"/>
      <c r="T154" s="171"/>
      <c r="AT154" s="166" t="s">
        <v>160</v>
      </c>
      <c r="AU154" s="166" t="s">
        <v>89</v>
      </c>
      <c r="AV154" s="13" t="s">
        <v>155</v>
      </c>
      <c r="AW154" s="13" t="s">
        <v>31</v>
      </c>
      <c r="AX154" s="13" t="s">
        <v>82</v>
      </c>
      <c r="AY154" s="166" t="s">
        <v>156</v>
      </c>
    </row>
    <row r="155" spans="2:65" s="10" customFormat="1" ht="22.9" customHeight="1">
      <c r="B155" s="126"/>
      <c r="D155" s="127" t="s">
        <v>75</v>
      </c>
      <c r="E155" s="191" t="s">
        <v>169</v>
      </c>
      <c r="F155" s="191" t="s">
        <v>300</v>
      </c>
      <c r="I155" s="129"/>
      <c r="J155" s="192">
        <v>0</v>
      </c>
      <c r="L155" s="126"/>
      <c r="M155" s="131"/>
      <c r="P155" s="132">
        <f>SUM(P156:P160)</f>
        <v>0</v>
      </c>
      <c r="R155" s="132">
        <f>SUM(R156:R160)</f>
        <v>6.8108979175000002</v>
      </c>
      <c r="T155" s="133">
        <f>SUM(T156:T160)</f>
        <v>0</v>
      </c>
      <c r="AR155" s="127" t="s">
        <v>82</v>
      </c>
      <c r="AT155" s="134" t="s">
        <v>75</v>
      </c>
      <c r="AU155" s="134" t="s">
        <v>82</v>
      </c>
      <c r="AY155" s="127" t="s">
        <v>156</v>
      </c>
      <c r="BK155" s="135">
        <f>SUM(BK156:BK160)</f>
        <v>0</v>
      </c>
    </row>
    <row r="156" spans="2:65" s="1" customFormat="1" ht="33" customHeight="1">
      <c r="B156" s="136"/>
      <c r="C156" s="137" t="s">
        <v>169</v>
      </c>
      <c r="D156" s="137" t="s">
        <v>157</v>
      </c>
      <c r="E156" s="138" t="s">
        <v>4991</v>
      </c>
      <c r="F156" s="139" t="s">
        <v>4992</v>
      </c>
      <c r="G156" s="140" t="s">
        <v>178</v>
      </c>
      <c r="H156" s="141">
        <v>216.566</v>
      </c>
      <c r="I156" s="142"/>
      <c r="J156" s="143">
        <v>0</v>
      </c>
      <c r="K156" s="144"/>
      <c r="L156" s="32"/>
      <c r="M156" s="145" t="s">
        <v>1</v>
      </c>
      <c r="N156" s="146" t="s">
        <v>42</v>
      </c>
      <c r="P156" s="147">
        <f>O156*H156</f>
        <v>0</v>
      </c>
      <c r="Q156" s="147">
        <v>3.1436249999999999E-2</v>
      </c>
      <c r="R156" s="147">
        <f>Q156*H156</f>
        <v>6.8080229174999998</v>
      </c>
      <c r="S156" s="147">
        <v>0</v>
      </c>
      <c r="T156" s="148">
        <f>S156*H156</f>
        <v>0</v>
      </c>
      <c r="AR156" s="149" t="s">
        <v>155</v>
      </c>
      <c r="AT156" s="149" t="s">
        <v>157</v>
      </c>
      <c r="AU156" s="149" t="s">
        <v>89</v>
      </c>
      <c r="AY156" s="17" t="s">
        <v>156</v>
      </c>
      <c r="BE156" s="150">
        <f>IF(N156="základná",J156,0)</f>
        <v>0</v>
      </c>
      <c r="BF156" s="150">
        <f>IF(N156="znížená",J156,0)</f>
        <v>0</v>
      </c>
      <c r="BG156" s="150">
        <f>IF(N156="zákl. prenesená",J156,0)</f>
        <v>0</v>
      </c>
      <c r="BH156" s="150">
        <f>IF(N156="zníž. prenesená",J156,0)</f>
        <v>0</v>
      </c>
      <c r="BI156" s="150">
        <f>IF(N156="nulová",J156,0)</f>
        <v>0</v>
      </c>
      <c r="BJ156" s="17" t="s">
        <v>89</v>
      </c>
      <c r="BK156" s="150">
        <f>ROUND(I156*H156,2)</f>
        <v>0</v>
      </c>
      <c r="BL156" s="17" t="s">
        <v>155</v>
      </c>
      <c r="BM156" s="149" t="s">
        <v>4993</v>
      </c>
    </row>
    <row r="157" spans="2:65" s="12" customFormat="1">
      <c r="B157" s="158"/>
      <c r="D157" s="152" t="s">
        <v>160</v>
      </c>
      <c r="E157" s="159" t="s">
        <v>1</v>
      </c>
      <c r="F157" s="160" t="s">
        <v>4965</v>
      </c>
      <c r="H157" s="161">
        <v>216.566</v>
      </c>
      <c r="I157" s="162"/>
      <c r="L157" s="158"/>
      <c r="M157" s="163"/>
      <c r="T157" s="164"/>
      <c r="AT157" s="159" t="s">
        <v>160</v>
      </c>
      <c r="AU157" s="159" t="s">
        <v>89</v>
      </c>
      <c r="AV157" s="12" t="s">
        <v>89</v>
      </c>
      <c r="AW157" s="12" t="s">
        <v>31</v>
      </c>
      <c r="AX157" s="12" t="s">
        <v>76</v>
      </c>
      <c r="AY157" s="159" t="s">
        <v>156</v>
      </c>
    </row>
    <row r="158" spans="2:65" s="13" customFormat="1">
      <c r="B158" s="165"/>
      <c r="D158" s="152" t="s">
        <v>160</v>
      </c>
      <c r="E158" s="166" t="s">
        <v>1</v>
      </c>
      <c r="F158" s="167" t="s">
        <v>161</v>
      </c>
      <c r="H158" s="168">
        <v>216.566</v>
      </c>
      <c r="I158" s="169"/>
      <c r="L158" s="165"/>
      <c r="M158" s="170"/>
      <c r="T158" s="171"/>
      <c r="AT158" s="166" t="s">
        <v>160</v>
      </c>
      <c r="AU158" s="166" t="s">
        <v>89</v>
      </c>
      <c r="AV158" s="13" t="s">
        <v>155</v>
      </c>
      <c r="AW158" s="13" t="s">
        <v>31</v>
      </c>
      <c r="AX158" s="13" t="s">
        <v>82</v>
      </c>
      <c r="AY158" s="166" t="s">
        <v>156</v>
      </c>
    </row>
    <row r="159" spans="2:65" s="1" customFormat="1" ht="24.2" customHeight="1">
      <c r="B159" s="136"/>
      <c r="C159" s="137" t="s">
        <v>171</v>
      </c>
      <c r="D159" s="137" t="s">
        <v>157</v>
      </c>
      <c r="E159" s="138" t="s">
        <v>4994</v>
      </c>
      <c r="F159" s="139" t="s">
        <v>4995</v>
      </c>
      <c r="G159" s="140" t="s">
        <v>178</v>
      </c>
      <c r="H159" s="141">
        <v>25</v>
      </c>
      <c r="I159" s="142"/>
      <c r="J159" s="143">
        <v>0</v>
      </c>
      <c r="K159" s="144"/>
      <c r="L159" s="32"/>
      <c r="M159" s="145" t="s">
        <v>1</v>
      </c>
      <c r="N159" s="146" t="s">
        <v>42</v>
      </c>
      <c r="P159" s="147">
        <f>O159*H159</f>
        <v>0</v>
      </c>
      <c r="Q159" s="147">
        <v>0</v>
      </c>
      <c r="R159" s="147">
        <f>Q159*H159</f>
        <v>0</v>
      </c>
      <c r="S159" s="147">
        <v>0</v>
      </c>
      <c r="T159" s="148">
        <f>S159*H159</f>
        <v>0</v>
      </c>
      <c r="AR159" s="149" t="s">
        <v>155</v>
      </c>
      <c r="AT159" s="149" t="s">
        <v>157</v>
      </c>
      <c r="AU159" s="149" t="s">
        <v>89</v>
      </c>
      <c r="AY159" s="17" t="s">
        <v>156</v>
      </c>
      <c r="BE159" s="150">
        <f>IF(N159="základná",J159,0)</f>
        <v>0</v>
      </c>
      <c r="BF159" s="150">
        <f>IF(N159="znížená",J159,0)</f>
        <v>0</v>
      </c>
      <c r="BG159" s="150">
        <f>IF(N159="zákl. prenesená",J159,0)</f>
        <v>0</v>
      </c>
      <c r="BH159" s="150">
        <f>IF(N159="zníž. prenesená",J159,0)</f>
        <v>0</v>
      </c>
      <c r="BI159" s="150">
        <f>IF(N159="nulová",J159,0)</f>
        <v>0</v>
      </c>
      <c r="BJ159" s="17" t="s">
        <v>89</v>
      </c>
      <c r="BK159" s="150">
        <f>ROUND(I159*H159,2)</f>
        <v>0</v>
      </c>
      <c r="BL159" s="17" t="s">
        <v>155</v>
      </c>
      <c r="BM159" s="149" t="s">
        <v>4996</v>
      </c>
    </row>
    <row r="160" spans="2:65" s="1" customFormat="1" ht="16.5" customHeight="1">
      <c r="B160" s="136"/>
      <c r="C160" s="180" t="s">
        <v>173</v>
      </c>
      <c r="D160" s="180" t="s">
        <v>263</v>
      </c>
      <c r="E160" s="181" t="s">
        <v>4997</v>
      </c>
      <c r="F160" s="182" t="s">
        <v>4998</v>
      </c>
      <c r="G160" s="183" t="s">
        <v>178</v>
      </c>
      <c r="H160" s="184">
        <v>28.75</v>
      </c>
      <c r="I160" s="185"/>
      <c r="J160" s="186">
        <v>0</v>
      </c>
      <c r="K160" s="187"/>
      <c r="L160" s="188"/>
      <c r="M160" s="189" t="s">
        <v>1</v>
      </c>
      <c r="N160" s="190" t="s">
        <v>42</v>
      </c>
      <c r="P160" s="147">
        <f>O160*H160</f>
        <v>0</v>
      </c>
      <c r="Q160" s="147">
        <v>1E-4</v>
      </c>
      <c r="R160" s="147">
        <f>Q160*H160</f>
        <v>2.875E-3</v>
      </c>
      <c r="S160" s="147">
        <v>0</v>
      </c>
      <c r="T160" s="148">
        <f>S160*H160</f>
        <v>0</v>
      </c>
      <c r="AR160" s="149" t="s">
        <v>173</v>
      </c>
      <c r="AT160" s="149" t="s">
        <v>263</v>
      </c>
      <c r="AU160" s="149" t="s">
        <v>89</v>
      </c>
      <c r="AY160" s="17" t="s">
        <v>156</v>
      </c>
      <c r="BE160" s="150">
        <f>IF(N160="základná",J160,0)</f>
        <v>0</v>
      </c>
      <c r="BF160" s="150">
        <f>IF(N160="znížená",J160,0)</f>
        <v>0</v>
      </c>
      <c r="BG160" s="150">
        <f>IF(N160="zákl. prenesená",J160,0)</f>
        <v>0</v>
      </c>
      <c r="BH160" s="150">
        <f>IF(N160="zníž. prenesená",J160,0)</f>
        <v>0</v>
      </c>
      <c r="BI160" s="150">
        <f>IF(N160="nulová",J160,0)</f>
        <v>0</v>
      </c>
      <c r="BJ160" s="17" t="s">
        <v>89</v>
      </c>
      <c r="BK160" s="150">
        <f>ROUND(I160*H160,2)</f>
        <v>0</v>
      </c>
      <c r="BL160" s="17" t="s">
        <v>155</v>
      </c>
      <c r="BM160" s="149" t="s">
        <v>4999</v>
      </c>
    </row>
    <row r="161" spans="2:65" s="10" customFormat="1" ht="22.9" customHeight="1">
      <c r="B161" s="126"/>
      <c r="D161" s="127" t="s">
        <v>75</v>
      </c>
      <c r="E161" s="191" t="s">
        <v>174</v>
      </c>
      <c r="F161" s="191" t="s">
        <v>305</v>
      </c>
      <c r="I161" s="129"/>
      <c r="J161" s="192">
        <v>0</v>
      </c>
      <c r="L161" s="126"/>
      <c r="M161" s="131"/>
      <c r="P161" s="132">
        <f>SUM(P162:P163)</f>
        <v>0</v>
      </c>
      <c r="R161" s="132">
        <f>SUM(R162:R163)</f>
        <v>0</v>
      </c>
      <c r="T161" s="133">
        <f>SUM(T162:T163)</f>
        <v>0</v>
      </c>
      <c r="AR161" s="127" t="s">
        <v>82</v>
      </c>
      <c r="AT161" s="134" t="s">
        <v>75</v>
      </c>
      <c r="AU161" s="134" t="s">
        <v>82</v>
      </c>
      <c r="AY161" s="127" t="s">
        <v>156</v>
      </c>
      <c r="BK161" s="135">
        <f>SUM(BK162:BK163)</f>
        <v>0</v>
      </c>
    </row>
    <row r="162" spans="2:65" s="1" customFormat="1" ht="37.9" customHeight="1">
      <c r="B162" s="136"/>
      <c r="C162" s="137" t="s">
        <v>174</v>
      </c>
      <c r="D162" s="137" t="s">
        <v>157</v>
      </c>
      <c r="E162" s="138" t="s">
        <v>4234</v>
      </c>
      <c r="F162" s="139" t="s">
        <v>4235</v>
      </c>
      <c r="G162" s="140" t="s">
        <v>165</v>
      </c>
      <c r="H162" s="141">
        <v>3</v>
      </c>
      <c r="I162" s="142"/>
      <c r="J162" s="143">
        <v>0</v>
      </c>
      <c r="K162" s="144"/>
      <c r="L162" s="32"/>
      <c r="M162" s="145" t="s">
        <v>1</v>
      </c>
      <c r="N162" s="146" t="s">
        <v>42</v>
      </c>
      <c r="P162" s="147">
        <f>O162*H162</f>
        <v>0</v>
      </c>
      <c r="Q162" s="147">
        <v>0</v>
      </c>
      <c r="R162" s="147">
        <f>Q162*H162</f>
        <v>0</v>
      </c>
      <c r="S162" s="147">
        <v>0</v>
      </c>
      <c r="T162" s="148">
        <f>S162*H162</f>
        <v>0</v>
      </c>
      <c r="AR162" s="149" t="s">
        <v>155</v>
      </c>
      <c r="AT162" s="149" t="s">
        <v>157</v>
      </c>
      <c r="AU162" s="149" t="s">
        <v>89</v>
      </c>
      <c r="AY162" s="17" t="s">
        <v>156</v>
      </c>
      <c r="BE162" s="150">
        <f>IF(N162="základná",J162,0)</f>
        <v>0</v>
      </c>
      <c r="BF162" s="150">
        <f>IF(N162="znížená",J162,0)</f>
        <v>0</v>
      </c>
      <c r="BG162" s="150">
        <f>IF(N162="zákl. prenesená",J162,0)</f>
        <v>0</v>
      </c>
      <c r="BH162" s="150">
        <f>IF(N162="zníž. prenesená",J162,0)</f>
        <v>0</v>
      </c>
      <c r="BI162" s="150">
        <f>IF(N162="nulová",J162,0)</f>
        <v>0</v>
      </c>
      <c r="BJ162" s="17" t="s">
        <v>89</v>
      </c>
      <c r="BK162" s="150">
        <f>ROUND(I162*H162,2)</f>
        <v>0</v>
      </c>
      <c r="BL162" s="17" t="s">
        <v>155</v>
      </c>
      <c r="BM162" s="149" t="s">
        <v>5000</v>
      </c>
    </row>
    <row r="163" spans="2:65" s="12" customFormat="1">
      <c r="B163" s="158"/>
      <c r="D163" s="152" t="s">
        <v>160</v>
      </c>
      <c r="E163" s="159" t="s">
        <v>1</v>
      </c>
      <c r="F163" s="160" t="s">
        <v>5001</v>
      </c>
      <c r="H163" s="161">
        <v>3</v>
      </c>
      <c r="I163" s="162"/>
      <c r="L163" s="158"/>
      <c r="M163" s="163"/>
      <c r="T163" s="164"/>
      <c r="AT163" s="159" t="s">
        <v>160</v>
      </c>
      <c r="AU163" s="159" t="s">
        <v>89</v>
      </c>
      <c r="AV163" s="12" t="s">
        <v>89</v>
      </c>
      <c r="AW163" s="12" t="s">
        <v>31</v>
      </c>
      <c r="AX163" s="12" t="s">
        <v>82</v>
      </c>
      <c r="AY163" s="159" t="s">
        <v>156</v>
      </c>
    </row>
    <row r="164" spans="2:65" s="10" customFormat="1" ht="22.9" customHeight="1">
      <c r="B164" s="126"/>
      <c r="D164" s="127" t="s">
        <v>75</v>
      </c>
      <c r="E164" s="191" t="s">
        <v>1454</v>
      </c>
      <c r="F164" s="191" t="s">
        <v>1512</v>
      </c>
      <c r="I164" s="129"/>
      <c r="J164" s="192">
        <v>0</v>
      </c>
      <c r="L164" s="126"/>
      <c r="M164" s="131"/>
      <c r="P164" s="132">
        <f>P165</f>
        <v>0</v>
      </c>
      <c r="R164" s="132">
        <f>R165</f>
        <v>0</v>
      </c>
      <c r="T164" s="133">
        <f>T165</f>
        <v>0</v>
      </c>
      <c r="AR164" s="127" t="s">
        <v>82</v>
      </c>
      <c r="AT164" s="134" t="s">
        <v>75</v>
      </c>
      <c r="AU164" s="134" t="s">
        <v>82</v>
      </c>
      <c r="AY164" s="127" t="s">
        <v>156</v>
      </c>
      <c r="BK164" s="135">
        <f>BK165</f>
        <v>0</v>
      </c>
    </row>
    <row r="165" spans="2:65" s="1" customFormat="1" ht="24.2" customHeight="1">
      <c r="B165" s="136"/>
      <c r="C165" s="137" t="s">
        <v>175</v>
      </c>
      <c r="D165" s="137" t="s">
        <v>157</v>
      </c>
      <c r="E165" s="138" t="s">
        <v>1514</v>
      </c>
      <c r="F165" s="139" t="s">
        <v>1515</v>
      </c>
      <c r="G165" s="140" t="s">
        <v>296</v>
      </c>
      <c r="H165" s="141">
        <v>19.404</v>
      </c>
      <c r="I165" s="142"/>
      <c r="J165" s="143">
        <v>0</v>
      </c>
      <c r="K165" s="144"/>
      <c r="L165" s="32"/>
      <c r="M165" s="145" t="s">
        <v>1</v>
      </c>
      <c r="N165" s="146" t="s">
        <v>42</v>
      </c>
      <c r="P165" s="147">
        <f>O165*H165</f>
        <v>0</v>
      </c>
      <c r="Q165" s="147">
        <v>0</v>
      </c>
      <c r="R165" s="147">
        <f>Q165*H165</f>
        <v>0</v>
      </c>
      <c r="S165" s="147">
        <v>0</v>
      </c>
      <c r="T165" s="148">
        <f>S165*H165</f>
        <v>0</v>
      </c>
      <c r="AR165" s="149" t="s">
        <v>155</v>
      </c>
      <c r="AT165" s="149" t="s">
        <v>157</v>
      </c>
      <c r="AU165" s="149" t="s">
        <v>89</v>
      </c>
      <c r="AY165" s="17" t="s">
        <v>156</v>
      </c>
      <c r="BE165" s="150">
        <f>IF(N165="základná",J165,0)</f>
        <v>0</v>
      </c>
      <c r="BF165" s="150">
        <f>IF(N165="znížená",J165,0)</f>
        <v>0</v>
      </c>
      <c r="BG165" s="150">
        <f>IF(N165="zákl. prenesená",J165,0)</f>
        <v>0</v>
      </c>
      <c r="BH165" s="150">
        <f>IF(N165="zníž. prenesená",J165,0)</f>
        <v>0</v>
      </c>
      <c r="BI165" s="150">
        <f>IF(N165="nulová",J165,0)</f>
        <v>0</v>
      </c>
      <c r="BJ165" s="17" t="s">
        <v>89</v>
      </c>
      <c r="BK165" s="150">
        <f>ROUND(I165*H165,2)</f>
        <v>0</v>
      </c>
      <c r="BL165" s="17" t="s">
        <v>155</v>
      </c>
      <c r="BM165" s="149" t="s">
        <v>5002</v>
      </c>
    </row>
    <row r="166" spans="2:65" s="10" customFormat="1" ht="25.9" customHeight="1">
      <c r="B166" s="126"/>
      <c r="D166" s="127" t="s">
        <v>75</v>
      </c>
      <c r="E166" s="128" t="s">
        <v>1517</v>
      </c>
      <c r="F166" s="128" t="s">
        <v>1518</v>
      </c>
      <c r="I166" s="129"/>
      <c r="J166" s="130">
        <v>0</v>
      </c>
      <c r="L166" s="126"/>
      <c r="M166" s="131"/>
      <c r="P166" s="132">
        <f>P167+P214+P234</f>
        <v>0</v>
      </c>
      <c r="R166" s="132">
        <f>R167+R214+R234</f>
        <v>1.9778050749999998</v>
      </c>
      <c r="T166" s="133">
        <f>T167+T214+T234</f>
        <v>0</v>
      </c>
      <c r="AR166" s="127" t="s">
        <v>89</v>
      </c>
      <c r="AT166" s="134" t="s">
        <v>75</v>
      </c>
      <c r="AU166" s="134" t="s">
        <v>76</v>
      </c>
      <c r="AY166" s="127" t="s">
        <v>156</v>
      </c>
      <c r="BK166" s="135">
        <f>BK167+BK214+BK234</f>
        <v>0</v>
      </c>
    </row>
    <row r="167" spans="2:65" s="10" customFormat="1" ht="22.9" customHeight="1">
      <c r="B167" s="126"/>
      <c r="D167" s="127" t="s">
        <v>75</v>
      </c>
      <c r="E167" s="191" t="s">
        <v>5003</v>
      </c>
      <c r="F167" s="191" t="s">
        <v>5004</v>
      </c>
      <c r="I167" s="129"/>
      <c r="J167" s="192">
        <v>0</v>
      </c>
      <c r="L167" s="126"/>
      <c r="M167" s="131"/>
      <c r="P167" s="132">
        <f>SUM(P168:P213)</f>
        <v>0</v>
      </c>
      <c r="R167" s="132">
        <f>SUM(R168:R213)</f>
        <v>1.7891698199999999</v>
      </c>
      <c r="T167" s="133">
        <f>SUM(T168:T213)</f>
        <v>0</v>
      </c>
      <c r="AR167" s="127" t="s">
        <v>89</v>
      </c>
      <c r="AT167" s="134" t="s">
        <v>75</v>
      </c>
      <c r="AU167" s="134" t="s">
        <v>82</v>
      </c>
      <c r="AY167" s="127" t="s">
        <v>156</v>
      </c>
      <c r="BK167" s="135">
        <f>SUM(BK168:BK213)</f>
        <v>0</v>
      </c>
    </row>
    <row r="168" spans="2:65" s="1" customFormat="1" ht="24.2" customHeight="1">
      <c r="B168" s="136"/>
      <c r="C168" s="137" t="s">
        <v>330</v>
      </c>
      <c r="D168" s="137" t="s">
        <v>157</v>
      </c>
      <c r="E168" s="138" t="s">
        <v>5005</v>
      </c>
      <c r="F168" s="139" t="s">
        <v>5006</v>
      </c>
      <c r="G168" s="140" t="s">
        <v>178</v>
      </c>
      <c r="H168" s="141">
        <v>216.566</v>
      </c>
      <c r="I168" s="142"/>
      <c r="J168" s="143">
        <v>0</v>
      </c>
      <c r="K168" s="144"/>
      <c r="L168" s="32"/>
      <c r="M168" s="145" t="s">
        <v>1</v>
      </c>
      <c r="N168" s="146" t="s">
        <v>42</v>
      </c>
      <c r="P168" s="147">
        <f>O168*H168</f>
        <v>0</v>
      </c>
      <c r="Q168" s="147">
        <v>0</v>
      </c>
      <c r="R168" s="147">
        <f>Q168*H168</f>
        <v>0</v>
      </c>
      <c r="S168" s="147">
        <v>0</v>
      </c>
      <c r="T168" s="148">
        <f>S168*H168</f>
        <v>0</v>
      </c>
      <c r="AR168" s="149" t="s">
        <v>403</v>
      </c>
      <c r="AT168" s="149" t="s">
        <v>157</v>
      </c>
      <c r="AU168" s="149" t="s">
        <v>89</v>
      </c>
      <c r="AY168" s="17" t="s">
        <v>156</v>
      </c>
      <c r="BE168" s="150">
        <f>IF(N168="základná",J168,0)</f>
        <v>0</v>
      </c>
      <c r="BF168" s="150">
        <f>IF(N168="znížená",J168,0)</f>
        <v>0</v>
      </c>
      <c r="BG168" s="150">
        <f>IF(N168="zákl. prenesená",J168,0)</f>
        <v>0</v>
      </c>
      <c r="BH168" s="150">
        <f>IF(N168="zníž. prenesená",J168,0)</f>
        <v>0</v>
      </c>
      <c r="BI168" s="150">
        <f>IF(N168="nulová",J168,0)</f>
        <v>0</v>
      </c>
      <c r="BJ168" s="17" t="s">
        <v>89</v>
      </c>
      <c r="BK168" s="150">
        <f>ROUND(I168*H168,2)</f>
        <v>0</v>
      </c>
      <c r="BL168" s="17" t="s">
        <v>403</v>
      </c>
      <c r="BM168" s="149" t="s">
        <v>5007</v>
      </c>
    </row>
    <row r="169" spans="2:65" s="12" customFormat="1">
      <c r="B169" s="158"/>
      <c r="D169" s="152" t="s">
        <v>160</v>
      </c>
      <c r="E169" s="159" t="s">
        <v>1</v>
      </c>
      <c r="F169" s="160" t="s">
        <v>4965</v>
      </c>
      <c r="H169" s="161">
        <v>216.566</v>
      </c>
      <c r="I169" s="162"/>
      <c r="L169" s="158"/>
      <c r="M169" s="163"/>
      <c r="T169" s="164"/>
      <c r="AT169" s="159" t="s">
        <v>160</v>
      </c>
      <c r="AU169" s="159" t="s">
        <v>89</v>
      </c>
      <c r="AV169" s="12" t="s">
        <v>89</v>
      </c>
      <c r="AW169" s="12" t="s">
        <v>31</v>
      </c>
      <c r="AX169" s="12" t="s">
        <v>82</v>
      </c>
      <c r="AY169" s="159" t="s">
        <v>156</v>
      </c>
    </row>
    <row r="170" spans="2:65" s="1" customFormat="1" ht="33" customHeight="1">
      <c r="B170" s="136"/>
      <c r="C170" s="137" t="s">
        <v>172</v>
      </c>
      <c r="D170" s="137" t="s">
        <v>157</v>
      </c>
      <c r="E170" s="138" t="s">
        <v>5008</v>
      </c>
      <c r="F170" s="139" t="s">
        <v>5009</v>
      </c>
      <c r="G170" s="140" t="s">
        <v>178</v>
      </c>
      <c r="H170" s="141">
        <v>216.566</v>
      </c>
      <c r="I170" s="142"/>
      <c r="J170" s="143">
        <v>0</v>
      </c>
      <c r="K170" s="144"/>
      <c r="L170" s="32"/>
      <c r="M170" s="145" t="s">
        <v>1</v>
      </c>
      <c r="N170" s="146" t="s">
        <v>42</v>
      </c>
      <c r="P170" s="147">
        <f>O170*H170</f>
        <v>0</v>
      </c>
      <c r="Q170" s="147">
        <v>5.1999999999999995E-4</v>
      </c>
      <c r="R170" s="147">
        <f>Q170*H170</f>
        <v>0.11261431999999999</v>
      </c>
      <c r="S170" s="147">
        <v>0</v>
      </c>
      <c r="T170" s="148">
        <f>S170*H170</f>
        <v>0</v>
      </c>
      <c r="AR170" s="149" t="s">
        <v>403</v>
      </c>
      <c r="AT170" s="149" t="s">
        <v>157</v>
      </c>
      <c r="AU170" s="149" t="s">
        <v>89</v>
      </c>
      <c r="AY170" s="17" t="s">
        <v>156</v>
      </c>
      <c r="BE170" s="150">
        <f>IF(N170="základná",J170,0)</f>
        <v>0</v>
      </c>
      <c r="BF170" s="150">
        <f>IF(N170="znížená",J170,0)</f>
        <v>0</v>
      </c>
      <c r="BG170" s="150">
        <f>IF(N170="zákl. prenesená",J170,0)</f>
        <v>0</v>
      </c>
      <c r="BH170" s="150">
        <f>IF(N170="zníž. prenesená",J170,0)</f>
        <v>0</v>
      </c>
      <c r="BI170" s="150">
        <f>IF(N170="nulová",J170,0)</f>
        <v>0</v>
      </c>
      <c r="BJ170" s="17" t="s">
        <v>89</v>
      </c>
      <c r="BK170" s="150">
        <f>ROUND(I170*H170,2)</f>
        <v>0</v>
      </c>
      <c r="BL170" s="17" t="s">
        <v>403</v>
      </c>
      <c r="BM170" s="149" t="s">
        <v>5010</v>
      </c>
    </row>
    <row r="171" spans="2:65" s="11" customFormat="1">
      <c r="B171" s="151"/>
      <c r="D171" s="152" t="s">
        <v>160</v>
      </c>
      <c r="E171" s="153" t="s">
        <v>1</v>
      </c>
      <c r="F171" s="154" t="s">
        <v>5011</v>
      </c>
      <c r="H171" s="153" t="s">
        <v>1</v>
      </c>
      <c r="I171" s="155"/>
      <c r="L171" s="151"/>
      <c r="M171" s="156"/>
      <c r="T171" s="157"/>
      <c r="AT171" s="153" t="s">
        <v>160</v>
      </c>
      <c r="AU171" s="153" t="s">
        <v>89</v>
      </c>
      <c r="AV171" s="11" t="s">
        <v>82</v>
      </c>
      <c r="AW171" s="11" t="s">
        <v>31</v>
      </c>
      <c r="AX171" s="11" t="s">
        <v>76</v>
      </c>
      <c r="AY171" s="153" t="s">
        <v>156</v>
      </c>
    </row>
    <row r="172" spans="2:65" s="12" customFormat="1">
      <c r="B172" s="158"/>
      <c r="D172" s="152" t="s">
        <v>160</v>
      </c>
      <c r="E172" s="159" t="s">
        <v>1</v>
      </c>
      <c r="F172" s="160" t="s">
        <v>5012</v>
      </c>
      <c r="H172" s="161">
        <v>25</v>
      </c>
      <c r="I172" s="162"/>
      <c r="L172" s="158"/>
      <c r="M172" s="163"/>
      <c r="T172" s="164"/>
      <c r="AT172" s="159" t="s">
        <v>160</v>
      </c>
      <c r="AU172" s="159" t="s">
        <v>89</v>
      </c>
      <c r="AV172" s="12" t="s">
        <v>89</v>
      </c>
      <c r="AW172" s="12" t="s">
        <v>31</v>
      </c>
      <c r="AX172" s="12" t="s">
        <v>76</v>
      </c>
      <c r="AY172" s="159" t="s">
        <v>156</v>
      </c>
    </row>
    <row r="173" spans="2:65" s="15" customFormat="1" ht="22.5">
      <c r="B173" s="193"/>
      <c r="D173" s="152" t="s">
        <v>160</v>
      </c>
      <c r="E173" s="194" t="s">
        <v>1</v>
      </c>
      <c r="F173" s="195" t="s">
        <v>5013</v>
      </c>
      <c r="H173" s="196">
        <v>25</v>
      </c>
      <c r="I173" s="197"/>
      <c r="L173" s="193"/>
      <c r="M173" s="198"/>
      <c r="T173" s="199"/>
      <c r="AT173" s="194" t="s">
        <v>160</v>
      </c>
      <c r="AU173" s="194" t="s">
        <v>89</v>
      </c>
      <c r="AV173" s="15" t="s">
        <v>163</v>
      </c>
      <c r="AW173" s="15" t="s">
        <v>31</v>
      </c>
      <c r="AX173" s="15" t="s">
        <v>76</v>
      </c>
      <c r="AY173" s="194" t="s">
        <v>156</v>
      </c>
    </row>
    <row r="174" spans="2:65" s="11" customFormat="1">
      <c r="B174" s="151"/>
      <c r="D174" s="152" t="s">
        <v>160</v>
      </c>
      <c r="E174" s="153" t="s">
        <v>1</v>
      </c>
      <c r="F174" s="154" t="s">
        <v>5014</v>
      </c>
      <c r="H174" s="153" t="s">
        <v>1</v>
      </c>
      <c r="I174" s="155"/>
      <c r="L174" s="151"/>
      <c r="M174" s="156"/>
      <c r="T174" s="157"/>
      <c r="AT174" s="153" t="s">
        <v>160</v>
      </c>
      <c r="AU174" s="153" t="s">
        <v>89</v>
      </c>
      <c r="AV174" s="11" t="s">
        <v>82</v>
      </c>
      <c r="AW174" s="11" t="s">
        <v>31</v>
      </c>
      <c r="AX174" s="11" t="s">
        <v>76</v>
      </c>
      <c r="AY174" s="153" t="s">
        <v>156</v>
      </c>
    </row>
    <row r="175" spans="2:65" s="11" customFormat="1" ht="22.5">
      <c r="B175" s="151"/>
      <c r="D175" s="152" t="s">
        <v>160</v>
      </c>
      <c r="E175" s="153" t="s">
        <v>1</v>
      </c>
      <c r="F175" s="154" t="s">
        <v>5015</v>
      </c>
      <c r="H175" s="153" t="s">
        <v>1</v>
      </c>
      <c r="I175" s="155"/>
      <c r="L175" s="151"/>
      <c r="M175" s="156"/>
      <c r="T175" s="157"/>
      <c r="AT175" s="153" t="s">
        <v>160</v>
      </c>
      <c r="AU175" s="153" t="s">
        <v>89</v>
      </c>
      <c r="AV175" s="11" t="s">
        <v>82</v>
      </c>
      <c r="AW175" s="11" t="s">
        <v>31</v>
      </c>
      <c r="AX175" s="11" t="s">
        <v>76</v>
      </c>
      <c r="AY175" s="153" t="s">
        <v>156</v>
      </c>
    </row>
    <row r="176" spans="2:65" s="12" customFormat="1">
      <c r="B176" s="158"/>
      <c r="D176" s="152" t="s">
        <v>160</v>
      </c>
      <c r="E176" s="159" t="s">
        <v>1</v>
      </c>
      <c r="F176" s="160" t="s">
        <v>5016</v>
      </c>
      <c r="H176" s="161">
        <v>188.49600000000001</v>
      </c>
      <c r="I176" s="162"/>
      <c r="L176" s="158"/>
      <c r="M176" s="163"/>
      <c r="T176" s="164"/>
      <c r="AT176" s="159" t="s">
        <v>160</v>
      </c>
      <c r="AU176" s="159" t="s">
        <v>89</v>
      </c>
      <c r="AV176" s="12" t="s">
        <v>89</v>
      </c>
      <c r="AW176" s="12" t="s">
        <v>31</v>
      </c>
      <c r="AX176" s="12" t="s">
        <v>76</v>
      </c>
      <c r="AY176" s="159" t="s">
        <v>156</v>
      </c>
    </row>
    <row r="177" spans="2:65" s="15" customFormat="1">
      <c r="B177" s="193"/>
      <c r="D177" s="152" t="s">
        <v>160</v>
      </c>
      <c r="E177" s="194" t="s">
        <v>1</v>
      </c>
      <c r="F177" s="195" t="s">
        <v>278</v>
      </c>
      <c r="H177" s="196">
        <v>188.49600000000001</v>
      </c>
      <c r="I177" s="197"/>
      <c r="L177" s="193"/>
      <c r="M177" s="198"/>
      <c r="T177" s="199"/>
      <c r="AT177" s="194" t="s">
        <v>160</v>
      </c>
      <c r="AU177" s="194" t="s">
        <v>89</v>
      </c>
      <c r="AV177" s="15" t="s">
        <v>163</v>
      </c>
      <c r="AW177" s="15" t="s">
        <v>31</v>
      </c>
      <c r="AX177" s="15" t="s">
        <v>76</v>
      </c>
      <c r="AY177" s="194" t="s">
        <v>156</v>
      </c>
    </row>
    <row r="178" spans="2:65" s="11" customFormat="1">
      <c r="B178" s="151"/>
      <c r="D178" s="152" t="s">
        <v>160</v>
      </c>
      <c r="E178" s="153" t="s">
        <v>1</v>
      </c>
      <c r="F178" s="154" t="s">
        <v>5017</v>
      </c>
      <c r="H178" s="153" t="s">
        <v>1</v>
      </c>
      <c r="I178" s="155"/>
      <c r="L178" s="151"/>
      <c r="M178" s="156"/>
      <c r="T178" s="157"/>
      <c r="AT178" s="153" t="s">
        <v>160</v>
      </c>
      <c r="AU178" s="153" t="s">
        <v>89</v>
      </c>
      <c r="AV178" s="11" t="s">
        <v>82</v>
      </c>
      <c r="AW178" s="11" t="s">
        <v>31</v>
      </c>
      <c r="AX178" s="11" t="s">
        <v>76</v>
      </c>
      <c r="AY178" s="153" t="s">
        <v>156</v>
      </c>
    </row>
    <row r="179" spans="2:65" s="11" customFormat="1">
      <c r="B179" s="151"/>
      <c r="D179" s="152" t="s">
        <v>160</v>
      </c>
      <c r="E179" s="153" t="s">
        <v>1</v>
      </c>
      <c r="F179" s="154" t="s">
        <v>5018</v>
      </c>
      <c r="H179" s="153" t="s">
        <v>1</v>
      </c>
      <c r="I179" s="155"/>
      <c r="L179" s="151"/>
      <c r="M179" s="156"/>
      <c r="T179" s="157"/>
      <c r="AT179" s="153" t="s">
        <v>160</v>
      </c>
      <c r="AU179" s="153" t="s">
        <v>89</v>
      </c>
      <c r="AV179" s="11" t="s">
        <v>82</v>
      </c>
      <c r="AW179" s="11" t="s">
        <v>31</v>
      </c>
      <c r="AX179" s="11" t="s">
        <v>76</v>
      </c>
      <c r="AY179" s="153" t="s">
        <v>156</v>
      </c>
    </row>
    <row r="180" spans="2:65" s="11" customFormat="1">
      <c r="B180" s="151"/>
      <c r="D180" s="152" t="s">
        <v>160</v>
      </c>
      <c r="E180" s="153" t="s">
        <v>1</v>
      </c>
      <c r="F180" s="154" t="s">
        <v>5019</v>
      </c>
      <c r="H180" s="153" t="s">
        <v>1</v>
      </c>
      <c r="I180" s="155"/>
      <c r="L180" s="151"/>
      <c r="M180" s="156"/>
      <c r="T180" s="157"/>
      <c r="AT180" s="153" t="s">
        <v>160</v>
      </c>
      <c r="AU180" s="153" t="s">
        <v>89</v>
      </c>
      <c r="AV180" s="11" t="s">
        <v>82</v>
      </c>
      <c r="AW180" s="11" t="s">
        <v>31</v>
      </c>
      <c r="AX180" s="11" t="s">
        <v>76</v>
      </c>
      <c r="AY180" s="153" t="s">
        <v>156</v>
      </c>
    </row>
    <row r="181" spans="2:65" s="11" customFormat="1">
      <c r="B181" s="151"/>
      <c r="D181" s="152" t="s">
        <v>160</v>
      </c>
      <c r="E181" s="153" t="s">
        <v>1</v>
      </c>
      <c r="F181" s="154" t="s">
        <v>5020</v>
      </c>
      <c r="H181" s="153" t="s">
        <v>1</v>
      </c>
      <c r="I181" s="155"/>
      <c r="L181" s="151"/>
      <c r="M181" s="156"/>
      <c r="T181" s="157"/>
      <c r="AT181" s="153" t="s">
        <v>160</v>
      </c>
      <c r="AU181" s="153" t="s">
        <v>89</v>
      </c>
      <c r="AV181" s="11" t="s">
        <v>82</v>
      </c>
      <c r="AW181" s="11" t="s">
        <v>31</v>
      </c>
      <c r="AX181" s="11" t="s">
        <v>76</v>
      </c>
      <c r="AY181" s="153" t="s">
        <v>156</v>
      </c>
    </row>
    <row r="182" spans="2:65" s="12" customFormat="1">
      <c r="B182" s="158"/>
      <c r="D182" s="152" t="s">
        <v>160</v>
      </c>
      <c r="E182" s="159" t="s">
        <v>1</v>
      </c>
      <c r="F182" s="160" t="s">
        <v>5021</v>
      </c>
      <c r="H182" s="161">
        <v>2.25</v>
      </c>
      <c r="I182" s="162"/>
      <c r="L182" s="158"/>
      <c r="M182" s="163"/>
      <c r="T182" s="164"/>
      <c r="AT182" s="159" t="s">
        <v>160</v>
      </c>
      <c r="AU182" s="159" t="s">
        <v>89</v>
      </c>
      <c r="AV182" s="12" t="s">
        <v>89</v>
      </c>
      <c r="AW182" s="12" t="s">
        <v>31</v>
      </c>
      <c r="AX182" s="12" t="s">
        <v>76</v>
      </c>
      <c r="AY182" s="159" t="s">
        <v>156</v>
      </c>
    </row>
    <row r="183" spans="2:65" s="12" customFormat="1">
      <c r="B183" s="158"/>
      <c r="D183" s="152" t="s">
        <v>160</v>
      </c>
      <c r="E183" s="159" t="s">
        <v>1</v>
      </c>
      <c r="F183" s="160" t="s">
        <v>5022</v>
      </c>
      <c r="H183" s="161">
        <v>0.82</v>
      </c>
      <c r="I183" s="162"/>
      <c r="L183" s="158"/>
      <c r="M183" s="163"/>
      <c r="T183" s="164"/>
      <c r="AT183" s="159" t="s">
        <v>160</v>
      </c>
      <c r="AU183" s="159" t="s">
        <v>89</v>
      </c>
      <c r="AV183" s="12" t="s">
        <v>89</v>
      </c>
      <c r="AW183" s="12" t="s">
        <v>31</v>
      </c>
      <c r="AX183" s="12" t="s">
        <v>76</v>
      </c>
      <c r="AY183" s="159" t="s">
        <v>156</v>
      </c>
    </row>
    <row r="184" spans="2:65" s="15" customFormat="1">
      <c r="B184" s="193"/>
      <c r="D184" s="152" t="s">
        <v>160</v>
      </c>
      <c r="E184" s="194" t="s">
        <v>1</v>
      </c>
      <c r="F184" s="195" t="s">
        <v>5023</v>
      </c>
      <c r="H184" s="196">
        <v>3.07</v>
      </c>
      <c r="I184" s="197"/>
      <c r="L184" s="193"/>
      <c r="M184" s="198"/>
      <c r="T184" s="199"/>
      <c r="AT184" s="194" t="s">
        <v>160</v>
      </c>
      <c r="AU184" s="194" t="s">
        <v>89</v>
      </c>
      <c r="AV184" s="15" t="s">
        <v>163</v>
      </c>
      <c r="AW184" s="15" t="s">
        <v>31</v>
      </c>
      <c r="AX184" s="15" t="s">
        <v>76</v>
      </c>
      <c r="AY184" s="194" t="s">
        <v>156</v>
      </c>
    </row>
    <row r="185" spans="2:65" s="13" customFormat="1">
      <c r="B185" s="165"/>
      <c r="D185" s="152" t="s">
        <v>160</v>
      </c>
      <c r="E185" s="166" t="s">
        <v>4965</v>
      </c>
      <c r="F185" s="167" t="s">
        <v>1403</v>
      </c>
      <c r="H185" s="168">
        <v>216.566</v>
      </c>
      <c r="I185" s="169"/>
      <c r="L185" s="165"/>
      <c r="M185" s="170"/>
      <c r="T185" s="171"/>
      <c r="AT185" s="166" t="s">
        <v>160</v>
      </c>
      <c r="AU185" s="166" t="s">
        <v>89</v>
      </c>
      <c r="AV185" s="13" t="s">
        <v>155</v>
      </c>
      <c r="AW185" s="13" t="s">
        <v>31</v>
      </c>
      <c r="AX185" s="13" t="s">
        <v>82</v>
      </c>
      <c r="AY185" s="166" t="s">
        <v>156</v>
      </c>
    </row>
    <row r="186" spans="2:65" s="1" customFormat="1" ht="24.2" customHeight="1">
      <c r="B186" s="136"/>
      <c r="C186" s="180" t="s">
        <v>369</v>
      </c>
      <c r="D186" s="180" t="s">
        <v>263</v>
      </c>
      <c r="E186" s="181" t="s">
        <v>5024</v>
      </c>
      <c r="F186" s="182" t="s">
        <v>5025</v>
      </c>
      <c r="G186" s="183" t="s">
        <v>178</v>
      </c>
      <c r="H186" s="184">
        <v>249.05099999999999</v>
      </c>
      <c r="I186" s="185"/>
      <c r="J186" s="186">
        <v>0</v>
      </c>
      <c r="K186" s="187"/>
      <c r="L186" s="188"/>
      <c r="M186" s="189" t="s">
        <v>1</v>
      </c>
      <c r="N186" s="190" t="s">
        <v>42</v>
      </c>
      <c r="P186" s="147">
        <f>O186*H186</f>
        <v>0</v>
      </c>
      <c r="Q186" s="147">
        <v>1.9E-3</v>
      </c>
      <c r="R186" s="147">
        <f>Q186*H186</f>
        <v>0.47319689999999998</v>
      </c>
      <c r="S186" s="147">
        <v>0</v>
      </c>
      <c r="T186" s="148">
        <f>S186*H186</f>
        <v>0</v>
      </c>
      <c r="AR186" s="149" t="s">
        <v>664</v>
      </c>
      <c r="AT186" s="149" t="s">
        <v>263</v>
      </c>
      <c r="AU186" s="149" t="s">
        <v>89</v>
      </c>
      <c r="AY186" s="17" t="s">
        <v>156</v>
      </c>
      <c r="BE186" s="150">
        <f>IF(N186="základná",J186,0)</f>
        <v>0</v>
      </c>
      <c r="BF186" s="150">
        <f>IF(N186="znížená",J186,0)</f>
        <v>0</v>
      </c>
      <c r="BG186" s="150">
        <f>IF(N186="zákl. prenesená",J186,0)</f>
        <v>0</v>
      </c>
      <c r="BH186" s="150">
        <f>IF(N186="zníž. prenesená",J186,0)</f>
        <v>0</v>
      </c>
      <c r="BI186" s="150">
        <f>IF(N186="nulová",J186,0)</f>
        <v>0</v>
      </c>
      <c r="BJ186" s="17" t="s">
        <v>89</v>
      </c>
      <c r="BK186" s="150">
        <f>ROUND(I186*H186,2)</f>
        <v>0</v>
      </c>
      <c r="BL186" s="17" t="s">
        <v>403</v>
      </c>
      <c r="BM186" s="149" t="s">
        <v>5026</v>
      </c>
    </row>
    <row r="187" spans="2:65" s="12" customFormat="1">
      <c r="B187" s="158"/>
      <c r="D187" s="152" t="s">
        <v>160</v>
      </c>
      <c r="F187" s="160" t="s">
        <v>5027</v>
      </c>
      <c r="H187" s="161">
        <v>249.05099999999999</v>
      </c>
      <c r="I187" s="162"/>
      <c r="L187" s="158"/>
      <c r="M187" s="163"/>
      <c r="T187" s="164"/>
      <c r="AT187" s="159" t="s">
        <v>160</v>
      </c>
      <c r="AU187" s="159" t="s">
        <v>89</v>
      </c>
      <c r="AV187" s="12" t="s">
        <v>89</v>
      </c>
      <c r="AW187" s="12" t="s">
        <v>3</v>
      </c>
      <c r="AX187" s="12" t="s">
        <v>82</v>
      </c>
      <c r="AY187" s="159" t="s">
        <v>156</v>
      </c>
    </row>
    <row r="188" spans="2:65" s="1" customFormat="1" ht="24.2" customHeight="1">
      <c r="B188" s="136"/>
      <c r="C188" s="137" t="s">
        <v>378</v>
      </c>
      <c r="D188" s="137" t="s">
        <v>157</v>
      </c>
      <c r="E188" s="138" t="s">
        <v>5028</v>
      </c>
      <c r="F188" s="139" t="s">
        <v>5029</v>
      </c>
      <c r="G188" s="140" t="s">
        <v>178</v>
      </c>
      <c r="H188" s="141">
        <v>216.566</v>
      </c>
      <c r="I188" s="142"/>
      <c r="J188" s="143">
        <v>0</v>
      </c>
      <c r="K188" s="144"/>
      <c r="L188" s="32"/>
      <c r="M188" s="145" t="s">
        <v>1</v>
      </c>
      <c r="N188" s="146" t="s">
        <v>42</v>
      </c>
      <c r="P188" s="147">
        <f>O188*H188</f>
        <v>0</v>
      </c>
      <c r="Q188" s="147">
        <v>0</v>
      </c>
      <c r="R188" s="147">
        <f>Q188*H188</f>
        <v>0</v>
      </c>
      <c r="S188" s="147">
        <v>0</v>
      </c>
      <c r="T188" s="148">
        <f>S188*H188</f>
        <v>0</v>
      </c>
      <c r="AR188" s="149" t="s">
        <v>403</v>
      </c>
      <c r="AT188" s="149" t="s">
        <v>157</v>
      </c>
      <c r="AU188" s="149" t="s">
        <v>89</v>
      </c>
      <c r="AY188" s="17" t="s">
        <v>156</v>
      </c>
      <c r="BE188" s="150">
        <f>IF(N188="základná",J188,0)</f>
        <v>0</v>
      </c>
      <c r="BF188" s="150">
        <f>IF(N188="znížená",J188,0)</f>
        <v>0</v>
      </c>
      <c r="BG188" s="150">
        <f>IF(N188="zákl. prenesená",J188,0)</f>
        <v>0</v>
      </c>
      <c r="BH188" s="150">
        <f>IF(N188="zníž. prenesená",J188,0)</f>
        <v>0</v>
      </c>
      <c r="BI188" s="150">
        <f>IF(N188="nulová",J188,0)</f>
        <v>0</v>
      </c>
      <c r="BJ188" s="17" t="s">
        <v>89</v>
      </c>
      <c r="BK188" s="150">
        <f>ROUND(I188*H188,2)</f>
        <v>0</v>
      </c>
      <c r="BL188" s="17" t="s">
        <v>403</v>
      </c>
      <c r="BM188" s="149" t="s">
        <v>5030</v>
      </c>
    </row>
    <row r="189" spans="2:65" s="12" customFormat="1">
      <c r="B189" s="158"/>
      <c r="D189" s="152" t="s">
        <v>160</v>
      </c>
      <c r="E189" s="159" t="s">
        <v>1</v>
      </c>
      <c r="F189" s="160" t="s">
        <v>4965</v>
      </c>
      <c r="H189" s="161">
        <v>216.566</v>
      </c>
      <c r="I189" s="162"/>
      <c r="L189" s="158"/>
      <c r="M189" s="163"/>
      <c r="T189" s="164"/>
      <c r="AT189" s="159" t="s">
        <v>160</v>
      </c>
      <c r="AU189" s="159" t="s">
        <v>89</v>
      </c>
      <c r="AV189" s="12" t="s">
        <v>89</v>
      </c>
      <c r="AW189" s="12" t="s">
        <v>31</v>
      </c>
      <c r="AX189" s="12" t="s">
        <v>76</v>
      </c>
      <c r="AY189" s="159" t="s">
        <v>156</v>
      </c>
    </row>
    <row r="190" spans="2:65" s="13" customFormat="1">
      <c r="B190" s="165"/>
      <c r="D190" s="152" t="s">
        <v>160</v>
      </c>
      <c r="E190" s="166" t="s">
        <v>1</v>
      </c>
      <c r="F190" s="167" t="s">
        <v>161</v>
      </c>
      <c r="H190" s="168">
        <v>216.566</v>
      </c>
      <c r="I190" s="169"/>
      <c r="L190" s="165"/>
      <c r="M190" s="170"/>
      <c r="T190" s="171"/>
      <c r="AT190" s="166" t="s">
        <v>160</v>
      </c>
      <c r="AU190" s="166" t="s">
        <v>89</v>
      </c>
      <c r="AV190" s="13" t="s">
        <v>155</v>
      </c>
      <c r="AW190" s="13" t="s">
        <v>31</v>
      </c>
      <c r="AX190" s="13" t="s">
        <v>82</v>
      </c>
      <c r="AY190" s="166" t="s">
        <v>156</v>
      </c>
    </row>
    <row r="191" spans="2:65" s="1" customFormat="1" ht="16.5" customHeight="1">
      <c r="B191" s="136"/>
      <c r="C191" s="180" t="s">
        <v>393</v>
      </c>
      <c r="D191" s="180" t="s">
        <v>263</v>
      </c>
      <c r="E191" s="181" t="s">
        <v>5031</v>
      </c>
      <c r="F191" s="182" t="s">
        <v>5032</v>
      </c>
      <c r="G191" s="183" t="s">
        <v>178</v>
      </c>
      <c r="H191" s="184">
        <v>249.05099999999999</v>
      </c>
      <c r="I191" s="185"/>
      <c r="J191" s="186">
        <v>0</v>
      </c>
      <c r="K191" s="187"/>
      <c r="L191" s="188"/>
      <c r="M191" s="189" t="s">
        <v>1</v>
      </c>
      <c r="N191" s="190" t="s">
        <v>42</v>
      </c>
      <c r="P191" s="147">
        <f>O191*H191</f>
        <v>0</v>
      </c>
      <c r="Q191" s="147">
        <v>5.0000000000000001E-4</v>
      </c>
      <c r="R191" s="147">
        <f>Q191*H191</f>
        <v>0.1245255</v>
      </c>
      <c r="S191" s="147">
        <v>0</v>
      </c>
      <c r="T191" s="148">
        <f>S191*H191</f>
        <v>0</v>
      </c>
      <c r="AR191" s="149" t="s">
        <v>664</v>
      </c>
      <c r="AT191" s="149" t="s">
        <v>263</v>
      </c>
      <c r="AU191" s="149" t="s">
        <v>89</v>
      </c>
      <c r="AY191" s="17" t="s">
        <v>156</v>
      </c>
      <c r="BE191" s="150">
        <f>IF(N191="základná",J191,0)</f>
        <v>0</v>
      </c>
      <c r="BF191" s="150">
        <f>IF(N191="znížená",J191,0)</f>
        <v>0</v>
      </c>
      <c r="BG191" s="150">
        <f>IF(N191="zákl. prenesená",J191,0)</f>
        <v>0</v>
      </c>
      <c r="BH191" s="150">
        <f>IF(N191="zníž. prenesená",J191,0)</f>
        <v>0</v>
      </c>
      <c r="BI191" s="150">
        <f>IF(N191="nulová",J191,0)</f>
        <v>0</v>
      </c>
      <c r="BJ191" s="17" t="s">
        <v>89</v>
      </c>
      <c r="BK191" s="150">
        <f>ROUND(I191*H191,2)</f>
        <v>0</v>
      </c>
      <c r="BL191" s="17" t="s">
        <v>403</v>
      </c>
      <c r="BM191" s="149" t="s">
        <v>5033</v>
      </c>
    </row>
    <row r="192" spans="2:65" s="12" customFormat="1">
      <c r="B192" s="158"/>
      <c r="D192" s="152" t="s">
        <v>160</v>
      </c>
      <c r="F192" s="160" t="s">
        <v>5027</v>
      </c>
      <c r="H192" s="161">
        <v>249.05099999999999</v>
      </c>
      <c r="I192" s="162"/>
      <c r="L192" s="158"/>
      <c r="M192" s="163"/>
      <c r="T192" s="164"/>
      <c r="AT192" s="159" t="s">
        <v>160</v>
      </c>
      <c r="AU192" s="159" t="s">
        <v>89</v>
      </c>
      <c r="AV192" s="12" t="s">
        <v>89</v>
      </c>
      <c r="AW192" s="12" t="s">
        <v>3</v>
      </c>
      <c r="AX192" s="12" t="s">
        <v>82</v>
      </c>
      <c r="AY192" s="159" t="s">
        <v>156</v>
      </c>
    </row>
    <row r="193" spans="2:65" s="1" customFormat="1" ht="37.9" customHeight="1">
      <c r="B193" s="136"/>
      <c r="C193" s="137" t="s">
        <v>403</v>
      </c>
      <c r="D193" s="137" t="s">
        <v>157</v>
      </c>
      <c r="E193" s="138" t="s">
        <v>5034</v>
      </c>
      <c r="F193" s="139" t="s">
        <v>5035</v>
      </c>
      <c r="G193" s="140" t="s">
        <v>396</v>
      </c>
      <c r="H193" s="141">
        <v>85.4</v>
      </c>
      <c r="I193" s="142"/>
      <c r="J193" s="143">
        <v>0</v>
      </c>
      <c r="K193" s="144"/>
      <c r="L193" s="32"/>
      <c r="M193" s="145" t="s">
        <v>1</v>
      </c>
      <c r="N193" s="146" t="s">
        <v>42</v>
      </c>
      <c r="P193" s="147">
        <f>O193*H193</f>
        <v>0</v>
      </c>
      <c r="Q193" s="147">
        <v>3.0000000000000001E-5</v>
      </c>
      <c r="R193" s="147">
        <f>Q193*H193</f>
        <v>2.562E-3</v>
      </c>
      <c r="S193" s="147">
        <v>0</v>
      </c>
      <c r="T193" s="148">
        <f>S193*H193</f>
        <v>0</v>
      </c>
      <c r="AR193" s="149" t="s">
        <v>403</v>
      </c>
      <c r="AT193" s="149" t="s">
        <v>157</v>
      </c>
      <c r="AU193" s="149" t="s">
        <v>89</v>
      </c>
      <c r="AY193" s="17" t="s">
        <v>156</v>
      </c>
      <c r="BE193" s="150">
        <f>IF(N193="základná",J193,0)</f>
        <v>0</v>
      </c>
      <c r="BF193" s="150">
        <f>IF(N193="znížená",J193,0)</f>
        <v>0</v>
      </c>
      <c r="BG193" s="150">
        <f>IF(N193="zákl. prenesená",J193,0)</f>
        <v>0</v>
      </c>
      <c r="BH193" s="150">
        <f>IF(N193="zníž. prenesená",J193,0)</f>
        <v>0</v>
      </c>
      <c r="BI193" s="150">
        <f>IF(N193="nulová",J193,0)</f>
        <v>0</v>
      </c>
      <c r="BJ193" s="17" t="s">
        <v>89</v>
      </c>
      <c r="BK193" s="150">
        <f>ROUND(I193*H193,2)</f>
        <v>0</v>
      </c>
      <c r="BL193" s="17" t="s">
        <v>403</v>
      </c>
      <c r="BM193" s="149" t="s">
        <v>5036</v>
      </c>
    </row>
    <row r="194" spans="2:65" s="11" customFormat="1">
      <c r="B194" s="151"/>
      <c r="D194" s="152" t="s">
        <v>160</v>
      </c>
      <c r="E194" s="153" t="s">
        <v>1</v>
      </c>
      <c r="F194" s="154" t="s">
        <v>5037</v>
      </c>
      <c r="H194" s="153" t="s">
        <v>1</v>
      </c>
      <c r="I194" s="155"/>
      <c r="L194" s="151"/>
      <c r="M194" s="156"/>
      <c r="T194" s="157"/>
      <c r="AT194" s="153" t="s">
        <v>160</v>
      </c>
      <c r="AU194" s="153" t="s">
        <v>89</v>
      </c>
      <c r="AV194" s="11" t="s">
        <v>82</v>
      </c>
      <c r="AW194" s="11" t="s">
        <v>31</v>
      </c>
      <c r="AX194" s="11" t="s">
        <v>76</v>
      </c>
      <c r="AY194" s="153" t="s">
        <v>156</v>
      </c>
    </row>
    <row r="195" spans="2:65" s="12" customFormat="1">
      <c r="B195" s="158"/>
      <c r="D195" s="152" t="s">
        <v>160</v>
      </c>
      <c r="E195" s="159" t="s">
        <v>1</v>
      </c>
      <c r="F195" s="160" t="s">
        <v>5038</v>
      </c>
      <c r="H195" s="161">
        <v>85.4</v>
      </c>
      <c r="I195" s="162"/>
      <c r="L195" s="158"/>
      <c r="M195" s="163"/>
      <c r="T195" s="164"/>
      <c r="AT195" s="159" t="s">
        <v>160</v>
      </c>
      <c r="AU195" s="159" t="s">
        <v>89</v>
      </c>
      <c r="AV195" s="12" t="s">
        <v>89</v>
      </c>
      <c r="AW195" s="12" t="s">
        <v>31</v>
      </c>
      <c r="AX195" s="12" t="s">
        <v>76</v>
      </c>
      <c r="AY195" s="159" t="s">
        <v>156</v>
      </c>
    </row>
    <row r="196" spans="2:65" s="13" customFormat="1">
      <c r="B196" s="165"/>
      <c r="D196" s="152" t="s">
        <v>160</v>
      </c>
      <c r="E196" s="166" t="s">
        <v>1</v>
      </c>
      <c r="F196" s="167" t="s">
        <v>161</v>
      </c>
      <c r="H196" s="168">
        <v>85.4</v>
      </c>
      <c r="I196" s="169"/>
      <c r="L196" s="165"/>
      <c r="M196" s="170"/>
      <c r="T196" s="171"/>
      <c r="AT196" s="166" t="s">
        <v>160</v>
      </c>
      <c r="AU196" s="166" t="s">
        <v>89</v>
      </c>
      <c r="AV196" s="13" t="s">
        <v>155</v>
      </c>
      <c r="AW196" s="13" t="s">
        <v>31</v>
      </c>
      <c r="AX196" s="13" t="s">
        <v>82</v>
      </c>
      <c r="AY196" s="166" t="s">
        <v>156</v>
      </c>
    </row>
    <row r="197" spans="2:65" s="1" customFormat="1" ht="16.5" customHeight="1">
      <c r="B197" s="136"/>
      <c r="C197" s="180" t="s">
        <v>409</v>
      </c>
      <c r="D197" s="180" t="s">
        <v>263</v>
      </c>
      <c r="E197" s="181" t="s">
        <v>5039</v>
      </c>
      <c r="F197" s="182" t="s">
        <v>5040</v>
      </c>
      <c r="G197" s="183" t="s">
        <v>333</v>
      </c>
      <c r="H197" s="184">
        <v>690.101</v>
      </c>
      <c r="I197" s="185"/>
      <c r="J197" s="186">
        <v>0</v>
      </c>
      <c r="K197" s="187"/>
      <c r="L197" s="188"/>
      <c r="M197" s="189" t="s">
        <v>1</v>
      </c>
      <c r="N197" s="190" t="s">
        <v>42</v>
      </c>
      <c r="P197" s="147">
        <f>O197*H197</f>
        <v>0</v>
      </c>
      <c r="Q197" s="147">
        <v>1E-4</v>
      </c>
      <c r="R197" s="147">
        <f>Q197*H197</f>
        <v>6.9010100000000005E-2</v>
      </c>
      <c r="S197" s="147">
        <v>0</v>
      </c>
      <c r="T197" s="148">
        <f>S197*H197</f>
        <v>0</v>
      </c>
      <c r="AR197" s="149" t="s">
        <v>664</v>
      </c>
      <c r="AT197" s="149" t="s">
        <v>263</v>
      </c>
      <c r="AU197" s="149" t="s">
        <v>89</v>
      </c>
      <c r="AY197" s="17" t="s">
        <v>156</v>
      </c>
      <c r="BE197" s="150">
        <f>IF(N197="základná",J197,0)</f>
        <v>0</v>
      </c>
      <c r="BF197" s="150">
        <f>IF(N197="znížená",J197,0)</f>
        <v>0</v>
      </c>
      <c r="BG197" s="150">
        <f>IF(N197="zákl. prenesená",J197,0)</f>
        <v>0</v>
      </c>
      <c r="BH197" s="150">
        <f>IF(N197="zníž. prenesená",J197,0)</f>
        <v>0</v>
      </c>
      <c r="BI197" s="150">
        <f>IF(N197="nulová",J197,0)</f>
        <v>0</v>
      </c>
      <c r="BJ197" s="17" t="s">
        <v>89</v>
      </c>
      <c r="BK197" s="150">
        <f>ROUND(I197*H197,2)</f>
        <v>0</v>
      </c>
      <c r="BL197" s="17" t="s">
        <v>403</v>
      </c>
      <c r="BM197" s="149" t="s">
        <v>5041</v>
      </c>
    </row>
    <row r="198" spans="2:65" s="1" customFormat="1" ht="37.9" customHeight="1">
      <c r="B198" s="136"/>
      <c r="C198" s="180" t="s">
        <v>414</v>
      </c>
      <c r="D198" s="180" t="s">
        <v>263</v>
      </c>
      <c r="E198" s="181" t="s">
        <v>5042</v>
      </c>
      <c r="F198" s="182" t="s">
        <v>5043</v>
      </c>
      <c r="G198" s="183" t="s">
        <v>396</v>
      </c>
      <c r="H198" s="184">
        <v>170.8</v>
      </c>
      <c r="I198" s="185"/>
      <c r="J198" s="186">
        <v>0</v>
      </c>
      <c r="K198" s="187"/>
      <c r="L198" s="188"/>
      <c r="M198" s="189" t="s">
        <v>1</v>
      </c>
      <c r="N198" s="190" t="s">
        <v>42</v>
      </c>
      <c r="P198" s="147">
        <f>O198*H198</f>
        <v>0</v>
      </c>
      <c r="Q198" s="147">
        <v>0</v>
      </c>
      <c r="R198" s="147">
        <f>Q198*H198</f>
        <v>0</v>
      </c>
      <c r="S198" s="147">
        <v>0</v>
      </c>
      <c r="T198" s="148">
        <f>S198*H198</f>
        <v>0</v>
      </c>
      <c r="AR198" s="149" t="s">
        <v>664</v>
      </c>
      <c r="AT198" s="149" t="s">
        <v>263</v>
      </c>
      <c r="AU198" s="149" t="s">
        <v>89</v>
      </c>
      <c r="AY198" s="17" t="s">
        <v>156</v>
      </c>
      <c r="BE198" s="150">
        <f>IF(N198="základná",J198,0)</f>
        <v>0</v>
      </c>
      <c r="BF198" s="150">
        <f>IF(N198="znížená",J198,0)</f>
        <v>0</v>
      </c>
      <c r="BG198" s="150">
        <f>IF(N198="zákl. prenesená",J198,0)</f>
        <v>0</v>
      </c>
      <c r="BH198" s="150">
        <f>IF(N198="zníž. prenesená",J198,0)</f>
        <v>0</v>
      </c>
      <c r="BI198" s="150">
        <f>IF(N198="nulová",J198,0)</f>
        <v>0</v>
      </c>
      <c r="BJ198" s="17" t="s">
        <v>89</v>
      </c>
      <c r="BK198" s="150">
        <f>ROUND(I198*H198,2)</f>
        <v>0</v>
      </c>
      <c r="BL198" s="17" t="s">
        <v>403</v>
      </c>
      <c r="BM198" s="149" t="s">
        <v>5044</v>
      </c>
    </row>
    <row r="199" spans="2:65" s="1" customFormat="1" ht="16.5" customHeight="1">
      <c r="B199" s="136"/>
      <c r="C199" s="180" t="s">
        <v>432</v>
      </c>
      <c r="D199" s="180" t="s">
        <v>263</v>
      </c>
      <c r="E199" s="181" t="s">
        <v>5045</v>
      </c>
      <c r="F199" s="182" t="s">
        <v>5046</v>
      </c>
      <c r="G199" s="183" t="s">
        <v>178</v>
      </c>
      <c r="H199" s="184">
        <v>86.263000000000005</v>
      </c>
      <c r="I199" s="185"/>
      <c r="J199" s="186">
        <v>0</v>
      </c>
      <c r="K199" s="187"/>
      <c r="L199" s="188"/>
      <c r="M199" s="189" t="s">
        <v>1</v>
      </c>
      <c r="N199" s="190" t="s">
        <v>42</v>
      </c>
      <c r="P199" s="147">
        <f>O199*H199</f>
        <v>0</v>
      </c>
      <c r="Q199" s="147">
        <v>1.0999999999999999E-2</v>
      </c>
      <c r="R199" s="147">
        <f>Q199*H199</f>
        <v>0.94889299999999999</v>
      </c>
      <c r="S199" s="147">
        <v>0</v>
      </c>
      <c r="T199" s="148">
        <f>S199*H199</f>
        <v>0</v>
      </c>
      <c r="AR199" s="149" t="s">
        <v>664</v>
      </c>
      <c r="AT199" s="149" t="s">
        <v>263</v>
      </c>
      <c r="AU199" s="149" t="s">
        <v>89</v>
      </c>
      <c r="AY199" s="17" t="s">
        <v>156</v>
      </c>
      <c r="BE199" s="150">
        <f>IF(N199="základná",J199,0)</f>
        <v>0</v>
      </c>
      <c r="BF199" s="150">
        <f>IF(N199="znížená",J199,0)</f>
        <v>0</v>
      </c>
      <c r="BG199" s="150">
        <f>IF(N199="zákl. prenesená",J199,0)</f>
        <v>0</v>
      </c>
      <c r="BH199" s="150">
        <f>IF(N199="zníž. prenesená",J199,0)</f>
        <v>0</v>
      </c>
      <c r="BI199" s="150">
        <f>IF(N199="nulová",J199,0)</f>
        <v>0</v>
      </c>
      <c r="BJ199" s="17" t="s">
        <v>89</v>
      </c>
      <c r="BK199" s="150">
        <f>ROUND(I199*H199,2)</f>
        <v>0</v>
      </c>
      <c r="BL199" s="17" t="s">
        <v>403</v>
      </c>
      <c r="BM199" s="149" t="s">
        <v>5047</v>
      </c>
    </row>
    <row r="200" spans="2:65" s="1" customFormat="1" ht="24.2" customHeight="1">
      <c r="B200" s="136"/>
      <c r="C200" s="137" t="s">
        <v>167</v>
      </c>
      <c r="D200" s="137" t="s">
        <v>157</v>
      </c>
      <c r="E200" s="138" t="s">
        <v>5048</v>
      </c>
      <c r="F200" s="139" t="s">
        <v>5049</v>
      </c>
      <c r="G200" s="140" t="s">
        <v>178</v>
      </c>
      <c r="H200" s="141">
        <v>4.2</v>
      </c>
      <c r="I200" s="142"/>
      <c r="J200" s="143">
        <v>0</v>
      </c>
      <c r="K200" s="144"/>
      <c r="L200" s="32"/>
      <c r="M200" s="145" t="s">
        <v>1</v>
      </c>
      <c r="N200" s="146" t="s">
        <v>42</v>
      </c>
      <c r="P200" s="147">
        <f>O200*H200</f>
        <v>0</v>
      </c>
      <c r="Q200" s="147">
        <v>4.0000000000000003E-5</v>
      </c>
      <c r="R200" s="147">
        <f>Q200*H200</f>
        <v>1.6800000000000002E-4</v>
      </c>
      <c r="S200" s="147">
        <v>0</v>
      </c>
      <c r="T200" s="148">
        <f>S200*H200</f>
        <v>0</v>
      </c>
      <c r="AR200" s="149" t="s">
        <v>403</v>
      </c>
      <c r="AT200" s="149" t="s">
        <v>157</v>
      </c>
      <c r="AU200" s="149" t="s">
        <v>89</v>
      </c>
      <c r="AY200" s="17" t="s">
        <v>156</v>
      </c>
      <c r="BE200" s="150">
        <f>IF(N200="základná",J200,0)</f>
        <v>0</v>
      </c>
      <c r="BF200" s="150">
        <f>IF(N200="znížená",J200,0)</f>
        <v>0</v>
      </c>
      <c r="BG200" s="150">
        <f>IF(N200="zákl. prenesená",J200,0)</f>
        <v>0</v>
      </c>
      <c r="BH200" s="150">
        <f>IF(N200="zníž. prenesená",J200,0)</f>
        <v>0</v>
      </c>
      <c r="BI200" s="150">
        <f>IF(N200="nulová",J200,0)</f>
        <v>0</v>
      </c>
      <c r="BJ200" s="17" t="s">
        <v>89</v>
      </c>
      <c r="BK200" s="150">
        <f>ROUND(I200*H200,2)</f>
        <v>0</v>
      </c>
      <c r="BL200" s="17" t="s">
        <v>403</v>
      </c>
      <c r="BM200" s="149" t="s">
        <v>5050</v>
      </c>
    </row>
    <row r="201" spans="2:65" s="11" customFormat="1">
      <c r="B201" s="151"/>
      <c r="D201" s="152" t="s">
        <v>160</v>
      </c>
      <c r="E201" s="153" t="s">
        <v>1</v>
      </c>
      <c r="F201" s="154" t="s">
        <v>5017</v>
      </c>
      <c r="H201" s="153" t="s">
        <v>1</v>
      </c>
      <c r="I201" s="155"/>
      <c r="L201" s="151"/>
      <c r="M201" s="156"/>
      <c r="T201" s="157"/>
      <c r="AT201" s="153" t="s">
        <v>160</v>
      </c>
      <c r="AU201" s="153" t="s">
        <v>89</v>
      </c>
      <c r="AV201" s="11" t="s">
        <v>82</v>
      </c>
      <c r="AW201" s="11" t="s">
        <v>31</v>
      </c>
      <c r="AX201" s="11" t="s">
        <v>76</v>
      </c>
      <c r="AY201" s="153" t="s">
        <v>156</v>
      </c>
    </row>
    <row r="202" spans="2:65" s="11" customFormat="1">
      <c r="B202" s="151"/>
      <c r="D202" s="152" t="s">
        <v>160</v>
      </c>
      <c r="E202" s="153" t="s">
        <v>1</v>
      </c>
      <c r="F202" s="154" t="s">
        <v>5018</v>
      </c>
      <c r="H202" s="153" t="s">
        <v>1</v>
      </c>
      <c r="I202" s="155"/>
      <c r="L202" s="151"/>
      <c r="M202" s="156"/>
      <c r="T202" s="157"/>
      <c r="AT202" s="153" t="s">
        <v>160</v>
      </c>
      <c r="AU202" s="153" t="s">
        <v>89</v>
      </c>
      <c r="AV202" s="11" t="s">
        <v>82</v>
      </c>
      <c r="AW202" s="11" t="s">
        <v>31</v>
      </c>
      <c r="AX202" s="11" t="s">
        <v>76</v>
      </c>
      <c r="AY202" s="153" t="s">
        <v>156</v>
      </c>
    </row>
    <row r="203" spans="2:65" s="11" customFormat="1">
      <c r="B203" s="151"/>
      <c r="D203" s="152" t="s">
        <v>160</v>
      </c>
      <c r="E203" s="153" t="s">
        <v>1</v>
      </c>
      <c r="F203" s="154" t="s">
        <v>5019</v>
      </c>
      <c r="H203" s="153" t="s">
        <v>1</v>
      </c>
      <c r="I203" s="155"/>
      <c r="L203" s="151"/>
      <c r="M203" s="156"/>
      <c r="T203" s="157"/>
      <c r="AT203" s="153" t="s">
        <v>160</v>
      </c>
      <c r="AU203" s="153" t="s">
        <v>89</v>
      </c>
      <c r="AV203" s="11" t="s">
        <v>82</v>
      </c>
      <c r="AW203" s="11" t="s">
        <v>31</v>
      </c>
      <c r="AX203" s="11" t="s">
        <v>76</v>
      </c>
      <c r="AY203" s="153" t="s">
        <v>156</v>
      </c>
    </row>
    <row r="204" spans="2:65" s="11" customFormat="1">
      <c r="B204" s="151"/>
      <c r="D204" s="152" t="s">
        <v>160</v>
      </c>
      <c r="E204" s="153" t="s">
        <v>1</v>
      </c>
      <c r="F204" s="154" t="s">
        <v>5020</v>
      </c>
      <c r="H204" s="153" t="s">
        <v>1</v>
      </c>
      <c r="I204" s="155"/>
      <c r="L204" s="151"/>
      <c r="M204" s="156"/>
      <c r="T204" s="157"/>
      <c r="AT204" s="153" t="s">
        <v>160</v>
      </c>
      <c r="AU204" s="153" t="s">
        <v>89</v>
      </c>
      <c r="AV204" s="11" t="s">
        <v>82</v>
      </c>
      <c r="AW204" s="11" t="s">
        <v>31</v>
      </c>
      <c r="AX204" s="11" t="s">
        <v>76</v>
      </c>
      <c r="AY204" s="153" t="s">
        <v>156</v>
      </c>
    </row>
    <row r="205" spans="2:65" s="12" customFormat="1">
      <c r="B205" s="158"/>
      <c r="D205" s="152" t="s">
        <v>160</v>
      </c>
      <c r="E205" s="159" t="s">
        <v>1</v>
      </c>
      <c r="F205" s="160" t="s">
        <v>5051</v>
      </c>
      <c r="H205" s="161">
        <v>4.2</v>
      </c>
      <c r="I205" s="162"/>
      <c r="L205" s="158"/>
      <c r="M205" s="163"/>
      <c r="T205" s="164"/>
      <c r="AT205" s="159" t="s">
        <v>160</v>
      </c>
      <c r="AU205" s="159" t="s">
        <v>89</v>
      </c>
      <c r="AV205" s="12" t="s">
        <v>89</v>
      </c>
      <c r="AW205" s="12" t="s">
        <v>31</v>
      </c>
      <c r="AX205" s="12" t="s">
        <v>76</v>
      </c>
      <c r="AY205" s="159" t="s">
        <v>156</v>
      </c>
    </row>
    <row r="206" spans="2:65" s="15" customFormat="1">
      <c r="B206" s="193"/>
      <c r="D206" s="152" t="s">
        <v>160</v>
      </c>
      <c r="E206" s="194" t="s">
        <v>1</v>
      </c>
      <c r="F206" s="195" t="s">
        <v>5023</v>
      </c>
      <c r="H206" s="196">
        <v>4.2</v>
      </c>
      <c r="I206" s="197"/>
      <c r="L206" s="193"/>
      <c r="M206" s="198"/>
      <c r="T206" s="199"/>
      <c r="AT206" s="194" t="s">
        <v>160</v>
      </c>
      <c r="AU206" s="194" t="s">
        <v>89</v>
      </c>
      <c r="AV206" s="15" t="s">
        <v>163</v>
      </c>
      <c r="AW206" s="15" t="s">
        <v>31</v>
      </c>
      <c r="AX206" s="15" t="s">
        <v>76</v>
      </c>
      <c r="AY206" s="194" t="s">
        <v>156</v>
      </c>
    </row>
    <row r="207" spans="2:65" s="13" customFormat="1">
      <c r="B207" s="165"/>
      <c r="D207" s="152" t="s">
        <v>160</v>
      </c>
      <c r="E207" s="166" t="s">
        <v>1</v>
      </c>
      <c r="F207" s="167" t="s">
        <v>161</v>
      </c>
      <c r="H207" s="168">
        <v>4.2</v>
      </c>
      <c r="I207" s="169"/>
      <c r="L207" s="165"/>
      <c r="M207" s="170"/>
      <c r="T207" s="171"/>
      <c r="AT207" s="166" t="s">
        <v>160</v>
      </c>
      <c r="AU207" s="166" t="s">
        <v>89</v>
      </c>
      <c r="AV207" s="13" t="s">
        <v>155</v>
      </c>
      <c r="AW207" s="13" t="s">
        <v>31</v>
      </c>
      <c r="AX207" s="13" t="s">
        <v>82</v>
      </c>
      <c r="AY207" s="166" t="s">
        <v>156</v>
      </c>
    </row>
    <row r="208" spans="2:65" s="1" customFormat="1" ht="16.5" customHeight="1">
      <c r="B208" s="136"/>
      <c r="C208" s="180" t="s">
        <v>447</v>
      </c>
      <c r="D208" s="180" t="s">
        <v>263</v>
      </c>
      <c r="E208" s="181" t="s">
        <v>5039</v>
      </c>
      <c r="F208" s="182" t="s">
        <v>5040</v>
      </c>
      <c r="G208" s="183" t="s">
        <v>333</v>
      </c>
      <c r="H208" s="184">
        <v>32</v>
      </c>
      <c r="I208" s="185"/>
      <c r="J208" s="186">
        <v>0</v>
      </c>
      <c r="K208" s="187"/>
      <c r="L208" s="188"/>
      <c r="M208" s="189" t="s">
        <v>1</v>
      </c>
      <c r="N208" s="190" t="s">
        <v>42</v>
      </c>
      <c r="P208" s="147">
        <f>O208*H208</f>
        <v>0</v>
      </c>
      <c r="Q208" s="147">
        <v>1E-4</v>
      </c>
      <c r="R208" s="147">
        <f>Q208*H208</f>
        <v>3.2000000000000002E-3</v>
      </c>
      <c r="S208" s="147">
        <v>0</v>
      </c>
      <c r="T208" s="148">
        <f>S208*H208</f>
        <v>0</v>
      </c>
      <c r="AR208" s="149" t="s">
        <v>664</v>
      </c>
      <c r="AT208" s="149" t="s">
        <v>263</v>
      </c>
      <c r="AU208" s="149" t="s">
        <v>89</v>
      </c>
      <c r="AY208" s="17" t="s">
        <v>156</v>
      </c>
      <c r="BE208" s="150">
        <f>IF(N208="základná",J208,0)</f>
        <v>0</v>
      </c>
      <c r="BF208" s="150">
        <f>IF(N208="znížená",J208,0)</f>
        <v>0</v>
      </c>
      <c r="BG208" s="150">
        <f>IF(N208="zákl. prenesená",J208,0)</f>
        <v>0</v>
      </c>
      <c r="BH208" s="150">
        <f>IF(N208="zníž. prenesená",J208,0)</f>
        <v>0</v>
      </c>
      <c r="BI208" s="150">
        <f>IF(N208="nulová",J208,0)</f>
        <v>0</v>
      </c>
      <c r="BJ208" s="17" t="s">
        <v>89</v>
      </c>
      <c r="BK208" s="150">
        <f>ROUND(I208*H208,2)</f>
        <v>0</v>
      </c>
      <c r="BL208" s="17" t="s">
        <v>403</v>
      </c>
      <c r="BM208" s="149" t="s">
        <v>5052</v>
      </c>
    </row>
    <row r="209" spans="2:65" s="12" customFormat="1">
      <c r="B209" s="158"/>
      <c r="D209" s="152" t="s">
        <v>160</v>
      </c>
      <c r="E209" s="159" t="s">
        <v>1</v>
      </c>
      <c r="F209" s="160" t="s">
        <v>5053</v>
      </c>
      <c r="H209" s="161">
        <v>32</v>
      </c>
      <c r="I209" s="162"/>
      <c r="L209" s="158"/>
      <c r="M209" s="163"/>
      <c r="T209" s="164"/>
      <c r="AT209" s="159" t="s">
        <v>160</v>
      </c>
      <c r="AU209" s="159" t="s">
        <v>89</v>
      </c>
      <c r="AV209" s="12" t="s">
        <v>89</v>
      </c>
      <c r="AW209" s="12" t="s">
        <v>31</v>
      </c>
      <c r="AX209" s="12" t="s">
        <v>82</v>
      </c>
      <c r="AY209" s="159" t="s">
        <v>156</v>
      </c>
    </row>
    <row r="210" spans="2:65" s="1" customFormat="1" ht="16.5" customHeight="1">
      <c r="B210" s="136"/>
      <c r="C210" s="180" t="s">
        <v>495</v>
      </c>
      <c r="D210" s="180" t="s">
        <v>263</v>
      </c>
      <c r="E210" s="181" t="s">
        <v>5045</v>
      </c>
      <c r="F210" s="182" t="s">
        <v>5046</v>
      </c>
      <c r="G210" s="183" t="s">
        <v>178</v>
      </c>
      <c r="H210" s="184">
        <v>5</v>
      </c>
      <c r="I210" s="185"/>
      <c r="J210" s="186">
        <v>0</v>
      </c>
      <c r="K210" s="187"/>
      <c r="L210" s="188"/>
      <c r="M210" s="189" t="s">
        <v>1</v>
      </c>
      <c r="N210" s="190" t="s">
        <v>42</v>
      </c>
      <c r="P210" s="147">
        <f>O210*H210</f>
        <v>0</v>
      </c>
      <c r="Q210" s="147">
        <v>1.0999999999999999E-2</v>
      </c>
      <c r="R210" s="147">
        <f>Q210*H210</f>
        <v>5.4999999999999993E-2</v>
      </c>
      <c r="S210" s="147">
        <v>0</v>
      </c>
      <c r="T210" s="148">
        <f>S210*H210</f>
        <v>0</v>
      </c>
      <c r="AR210" s="149" t="s">
        <v>664</v>
      </c>
      <c r="AT210" s="149" t="s">
        <v>263</v>
      </c>
      <c r="AU210" s="149" t="s">
        <v>89</v>
      </c>
      <c r="AY210" s="17" t="s">
        <v>156</v>
      </c>
      <c r="BE210" s="150">
        <f>IF(N210="základná",J210,0)</f>
        <v>0</v>
      </c>
      <c r="BF210" s="150">
        <f>IF(N210="znížená",J210,0)</f>
        <v>0</v>
      </c>
      <c r="BG210" s="150">
        <f>IF(N210="zákl. prenesená",J210,0)</f>
        <v>0</v>
      </c>
      <c r="BH210" s="150">
        <f>IF(N210="zníž. prenesená",J210,0)</f>
        <v>0</v>
      </c>
      <c r="BI210" s="150">
        <f>IF(N210="nulová",J210,0)</f>
        <v>0</v>
      </c>
      <c r="BJ210" s="17" t="s">
        <v>89</v>
      </c>
      <c r="BK210" s="150">
        <f>ROUND(I210*H210,2)</f>
        <v>0</v>
      </c>
      <c r="BL210" s="17" t="s">
        <v>403</v>
      </c>
      <c r="BM210" s="149" t="s">
        <v>5054</v>
      </c>
    </row>
    <row r="211" spans="2:65" s="12" customFormat="1">
      <c r="B211" s="158"/>
      <c r="D211" s="152" t="s">
        <v>160</v>
      </c>
      <c r="E211" s="159" t="s">
        <v>1</v>
      </c>
      <c r="F211" s="160" t="s">
        <v>168</v>
      </c>
      <c r="H211" s="161">
        <v>5</v>
      </c>
      <c r="I211" s="162"/>
      <c r="L211" s="158"/>
      <c r="M211" s="163"/>
      <c r="T211" s="164"/>
      <c r="AT211" s="159" t="s">
        <v>160</v>
      </c>
      <c r="AU211" s="159" t="s">
        <v>89</v>
      </c>
      <c r="AV211" s="12" t="s">
        <v>89</v>
      </c>
      <c r="AW211" s="12" t="s">
        <v>31</v>
      </c>
      <c r="AX211" s="12" t="s">
        <v>82</v>
      </c>
      <c r="AY211" s="159" t="s">
        <v>156</v>
      </c>
    </row>
    <row r="212" spans="2:65" s="1" customFormat="1" ht="24.2" customHeight="1">
      <c r="B212" s="136"/>
      <c r="C212" s="137" t="s">
        <v>7</v>
      </c>
      <c r="D212" s="137" t="s">
        <v>157</v>
      </c>
      <c r="E212" s="138" t="s">
        <v>5055</v>
      </c>
      <c r="F212" s="139" t="s">
        <v>5056</v>
      </c>
      <c r="G212" s="140" t="s">
        <v>296</v>
      </c>
      <c r="H212" s="141">
        <v>1.7889999999999999</v>
      </c>
      <c r="I212" s="142"/>
      <c r="J212" s="143">
        <v>0</v>
      </c>
      <c r="K212" s="144"/>
      <c r="L212" s="32"/>
      <c r="M212" s="145" t="s">
        <v>1</v>
      </c>
      <c r="N212" s="146" t="s">
        <v>42</v>
      </c>
      <c r="P212" s="147">
        <f>O212*H212</f>
        <v>0</v>
      </c>
      <c r="Q212" s="147">
        <v>0</v>
      </c>
      <c r="R212" s="147">
        <f>Q212*H212</f>
        <v>0</v>
      </c>
      <c r="S212" s="147">
        <v>0</v>
      </c>
      <c r="T212" s="148">
        <f>S212*H212</f>
        <v>0</v>
      </c>
      <c r="AR212" s="149" t="s">
        <v>403</v>
      </c>
      <c r="AT212" s="149" t="s">
        <v>157</v>
      </c>
      <c r="AU212" s="149" t="s">
        <v>89</v>
      </c>
      <c r="AY212" s="17" t="s">
        <v>156</v>
      </c>
      <c r="BE212" s="150">
        <f>IF(N212="základná",J212,0)</f>
        <v>0</v>
      </c>
      <c r="BF212" s="150">
        <f>IF(N212="znížená",J212,0)</f>
        <v>0</v>
      </c>
      <c r="BG212" s="150">
        <f>IF(N212="zákl. prenesená",J212,0)</f>
        <v>0</v>
      </c>
      <c r="BH212" s="150">
        <f>IF(N212="zníž. prenesená",J212,0)</f>
        <v>0</v>
      </c>
      <c r="BI212" s="150">
        <f>IF(N212="nulová",J212,0)</f>
        <v>0</v>
      </c>
      <c r="BJ212" s="17" t="s">
        <v>89</v>
      </c>
      <c r="BK212" s="150">
        <f>ROUND(I212*H212,2)</f>
        <v>0</v>
      </c>
      <c r="BL212" s="17" t="s">
        <v>403</v>
      </c>
      <c r="BM212" s="149" t="s">
        <v>5057</v>
      </c>
    </row>
    <row r="213" spans="2:65" s="1" customFormat="1" ht="33" customHeight="1">
      <c r="B213" s="136"/>
      <c r="C213" s="137" t="s">
        <v>548</v>
      </c>
      <c r="D213" s="137" t="s">
        <v>157</v>
      </c>
      <c r="E213" s="138" t="s">
        <v>5058</v>
      </c>
      <c r="F213" s="139" t="s">
        <v>5059</v>
      </c>
      <c r="G213" s="140" t="s">
        <v>296</v>
      </c>
      <c r="H213" s="141">
        <v>1.7889999999999999</v>
      </c>
      <c r="I213" s="142"/>
      <c r="J213" s="143">
        <v>0</v>
      </c>
      <c r="K213" s="144"/>
      <c r="L213" s="32"/>
      <c r="M213" s="145" t="s">
        <v>1</v>
      </c>
      <c r="N213" s="146" t="s">
        <v>42</v>
      </c>
      <c r="P213" s="147">
        <f>O213*H213</f>
        <v>0</v>
      </c>
      <c r="Q213" s="147">
        <v>0</v>
      </c>
      <c r="R213" s="147">
        <f>Q213*H213</f>
        <v>0</v>
      </c>
      <c r="S213" s="147">
        <v>0</v>
      </c>
      <c r="T213" s="148">
        <f>S213*H213</f>
        <v>0</v>
      </c>
      <c r="AR213" s="149" t="s">
        <v>403</v>
      </c>
      <c r="AT213" s="149" t="s">
        <v>157</v>
      </c>
      <c r="AU213" s="149" t="s">
        <v>89</v>
      </c>
      <c r="AY213" s="17" t="s">
        <v>156</v>
      </c>
      <c r="BE213" s="150">
        <f>IF(N213="základná",J213,0)</f>
        <v>0</v>
      </c>
      <c r="BF213" s="150">
        <f>IF(N213="znížená",J213,0)</f>
        <v>0</v>
      </c>
      <c r="BG213" s="150">
        <f>IF(N213="zákl. prenesená",J213,0)</f>
        <v>0</v>
      </c>
      <c r="BH213" s="150">
        <f>IF(N213="zníž. prenesená",J213,0)</f>
        <v>0</v>
      </c>
      <c r="BI213" s="150">
        <f>IF(N213="nulová",J213,0)</f>
        <v>0</v>
      </c>
      <c r="BJ213" s="17" t="s">
        <v>89</v>
      </c>
      <c r="BK213" s="150">
        <f>ROUND(I213*H213,2)</f>
        <v>0</v>
      </c>
      <c r="BL213" s="17" t="s">
        <v>403</v>
      </c>
      <c r="BM213" s="149" t="s">
        <v>5060</v>
      </c>
    </row>
    <row r="214" spans="2:65" s="10" customFormat="1" ht="22.9" customHeight="1">
      <c r="B214" s="126"/>
      <c r="D214" s="127" t="s">
        <v>75</v>
      </c>
      <c r="E214" s="191" t="s">
        <v>2705</v>
      </c>
      <c r="F214" s="191" t="s">
        <v>2706</v>
      </c>
      <c r="I214" s="129"/>
      <c r="J214" s="192">
        <v>0</v>
      </c>
      <c r="L214" s="126"/>
      <c r="M214" s="131"/>
      <c r="P214" s="132">
        <f>SUM(P215:P233)</f>
        <v>0</v>
      </c>
      <c r="R214" s="132">
        <f>SUM(R215:R233)</f>
        <v>2.9773279999999999E-2</v>
      </c>
      <c r="T214" s="133">
        <f>SUM(T215:T233)</f>
        <v>0</v>
      </c>
      <c r="AR214" s="127" t="s">
        <v>89</v>
      </c>
      <c r="AT214" s="134" t="s">
        <v>75</v>
      </c>
      <c r="AU214" s="134" t="s">
        <v>82</v>
      </c>
      <c r="AY214" s="127" t="s">
        <v>156</v>
      </c>
      <c r="BK214" s="135">
        <f>SUM(BK215:BK233)</f>
        <v>0</v>
      </c>
    </row>
    <row r="215" spans="2:65" s="1" customFormat="1" ht="24.2" customHeight="1">
      <c r="B215" s="136"/>
      <c r="C215" s="137" t="s">
        <v>571</v>
      </c>
      <c r="D215" s="137" t="s">
        <v>157</v>
      </c>
      <c r="E215" s="138" t="s">
        <v>5061</v>
      </c>
      <c r="F215" s="139" t="s">
        <v>5062</v>
      </c>
      <c r="G215" s="140" t="s">
        <v>178</v>
      </c>
      <c r="H215" s="141">
        <v>0.875</v>
      </c>
      <c r="I215" s="142"/>
      <c r="J215" s="143">
        <v>0</v>
      </c>
      <c r="K215" s="144"/>
      <c r="L215" s="32"/>
      <c r="M215" s="145" t="s">
        <v>1</v>
      </c>
      <c r="N215" s="146" t="s">
        <v>42</v>
      </c>
      <c r="P215" s="147">
        <f>O215*H215</f>
        <v>0</v>
      </c>
      <c r="Q215" s="147">
        <v>0</v>
      </c>
      <c r="R215" s="147">
        <f>Q215*H215</f>
        <v>0</v>
      </c>
      <c r="S215" s="147">
        <v>0</v>
      </c>
      <c r="T215" s="148">
        <f>S215*H215</f>
        <v>0</v>
      </c>
      <c r="AR215" s="149" t="s">
        <v>403</v>
      </c>
      <c r="AT215" s="149" t="s">
        <v>157</v>
      </c>
      <c r="AU215" s="149" t="s">
        <v>89</v>
      </c>
      <c r="AY215" s="17" t="s">
        <v>156</v>
      </c>
      <c r="BE215" s="150">
        <f>IF(N215="základná",J215,0)</f>
        <v>0</v>
      </c>
      <c r="BF215" s="150">
        <f>IF(N215="znížená",J215,0)</f>
        <v>0</v>
      </c>
      <c r="BG215" s="150">
        <f>IF(N215="zákl. prenesená",J215,0)</f>
        <v>0</v>
      </c>
      <c r="BH215" s="150">
        <f>IF(N215="zníž. prenesená",J215,0)</f>
        <v>0</v>
      </c>
      <c r="BI215" s="150">
        <f>IF(N215="nulová",J215,0)</f>
        <v>0</v>
      </c>
      <c r="BJ215" s="17" t="s">
        <v>89</v>
      </c>
      <c r="BK215" s="150">
        <f>ROUND(I215*H215,2)</f>
        <v>0</v>
      </c>
      <c r="BL215" s="17" t="s">
        <v>403</v>
      </c>
      <c r="BM215" s="149" t="s">
        <v>5063</v>
      </c>
    </row>
    <row r="216" spans="2:65" s="11" customFormat="1">
      <c r="B216" s="151"/>
      <c r="D216" s="152" t="s">
        <v>160</v>
      </c>
      <c r="E216" s="153" t="s">
        <v>1</v>
      </c>
      <c r="F216" s="154" t="s">
        <v>5064</v>
      </c>
      <c r="H216" s="153" t="s">
        <v>1</v>
      </c>
      <c r="I216" s="155"/>
      <c r="L216" s="151"/>
      <c r="M216" s="156"/>
      <c r="T216" s="157"/>
      <c r="AT216" s="153" t="s">
        <v>160</v>
      </c>
      <c r="AU216" s="153" t="s">
        <v>89</v>
      </c>
      <c r="AV216" s="11" t="s">
        <v>82</v>
      </c>
      <c r="AW216" s="11" t="s">
        <v>31</v>
      </c>
      <c r="AX216" s="11" t="s">
        <v>76</v>
      </c>
      <c r="AY216" s="153" t="s">
        <v>156</v>
      </c>
    </row>
    <row r="217" spans="2:65" s="12" customFormat="1">
      <c r="B217" s="158"/>
      <c r="D217" s="152" t="s">
        <v>160</v>
      </c>
      <c r="E217" s="159" t="s">
        <v>1</v>
      </c>
      <c r="F217" s="160" t="s">
        <v>4975</v>
      </c>
      <c r="H217" s="161">
        <v>0.875</v>
      </c>
      <c r="I217" s="162"/>
      <c r="L217" s="158"/>
      <c r="M217" s="163"/>
      <c r="T217" s="164"/>
      <c r="AT217" s="159" t="s">
        <v>160</v>
      </c>
      <c r="AU217" s="159" t="s">
        <v>89</v>
      </c>
      <c r="AV217" s="12" t="s">
        <v>89</v>
      </c>
      <c r="AW217" s="12" t="s">
        <v>31</v>
      </c>
      <c r="AX217" s="12" t="s">
        <v>76</v>
      </c>
      <c r="AY217" s="159" t="s">
        <v>156</v>
      </c>
    </row>
    <row r="218" spans="2:65" s="13" customFormat="1">
      <c r="B218" s="165"/>
      <c r="D218" s="152" t="s">
        <v>160</v>
      </c>
      <c r="E218" s="166" t="s">
        <v>1</v>
      </c>
      <c r="F218" s="167" t="s">
        <v>161</v>
      </c>
      <c r="H218" s="168">
        <v>0.875</v>
      </c>
      <c r="I218" s="169"/>
      <c r="L218" s="165"/>
      <c r="M218" s="170"/>
      <c r="T218" s="171"/>
      <c r="AT218" s="166" t="s">
        <v>160</v>
      </c>
      <c r="AU218" s="166" t="s">
        <v>89</v>
      </c>
      <c r="AV218" s="13" t="s">
        <v>155</v>
      </c>
      <c r="AW218" s="13" t="s">
        <v>31</v>
      </c>
      <c r="AX218" s="13" t="s">
        <v>82</v>
      </c>
      <c r="AY218" s="166" t="s">
        <v>156</v>
      </c>
    </row>
    <row r="219" spans="2:65" s="1" customFormat="1" ht="21.75" customHeight="1">
      <c r="B219" s="136"/>
      <c r="C219" s="180" t="s">
        <v>587</v>
      </c>
      <c r="D219" s="180" t="s">
        <v>263</v>
      </c>
      <c r="E219" s="181" t="s">
        <v>5065</v>
      </c>
      <c r="F219" s="182" t="s">
        <v>5066</v>
      </c>
      <c r="G219" s="183" t="s">
        <v>178</v>
      </c>
      <c r="H219" s="184">
        <v>0.89300000000000002</v>
      </c>
      <c r="I219" s="185"/>
      <c r="J219" s="186">
        <v>0</v>
      </c>
      <c r="K219" s="187"/>
      <c r="L219" s="188"/>
      <c r="M219" s="189" t="s">
        <v>1</v>
      </c>
      <c r="N219" s="190" t="s">
        <v>42</v>
      </c>
      <c r="P219" s="147">
        <f>O219*H219</f>
        <v>0</v>
      </c>
      <c r="Q219" s="147">
        <v>8.8000000000000005E-3</v>
      </c>
      <c r="R219" s="147">
        <f>Q219*H219</f>
        <v>7.8583999999999998E-3</v>
      </c>
      <c r="S219" s="147">
        <v>0</v>
      </c>
      <c r="T219" s="148">
        <f>S219*H219</f>
        <v>0</v>
      </c>
      <c r="AR219" s="149" t="s">
        <v>664</v>
      </c>
      <c r="AT219" s="149" t="s">
        <v>263</v>
      </c>
      <c r="AU219" s="149" t="s">
        <v>89</v>
      </c>
      <c r="AY219" s="17" t="s">
        <v>156</v>
      </c>
      <c r="BE219" s="150">
        <f>IF(N219="základná",J219,0)</f>
        <v>0</v>
      </c>
      <c r="BF219" s="150">
        <f>IF(N219="znížená",J219,0)</f>
        <v>0</v>
      </c>
      <c r="BG219" s="150">
        <f>IF(N219="zákl. prenesená",J219,0)</f>
        <v>0</v>
      </c>
      <c r="BH219" s="150">
        <f>IF(N219="zníž. prenesená",J219,0)</f>
        <v>0</v>
      </c>
      <c r="BI219" s="150">
        <f>IF(N219="nulová",J219,0)</f>
        <v>0</v>
      </c>
      <c r="BJ219" s="17" t="s">
        <v>89</v>
      </c>
      <c r="BK219" s="150">
        <f>ROUND(I219*H219,2)</f>
        <v>0</v>
      </c>
      <c r="BL219" s="17" t="s">
        <v>403</v>
      </c>
      <c r="BM219" s="149" t="s">
        <v>5067</v>
      </c>
    </row>
    <row r="220" spans="2:65" s="12" customFormat="1">
      <c r="B220" s="158"/>
      <c r="D220" s="152" t="s">
        <v>160</v>
      </c>
      <c r="E220" s="159" t="s">
        <v>1</v>
      </c>
      <c r="F220" s="160" t="s">
        <v>5068</v>
      </c>
      <c r="H220" s="161">
        <v>0.875</v>
      </c>
      <c r="I220" s="162"/>
      <c r="L220" s="158"/>
      <c r="M220" s="163"/>
      <c r="T220" s="164"/>
      <c r="AT220" s="159" t="s">
        <v>160</v>
      </c>
      <c r="AU220" s="159" t="s">
        <v>89</v>
      </c>
      <c r="AV220" s="12" t="s">
        <v>89</v>
      </c>
      <c r="AW220" s="12" t="s">
        <v>31</v>
      </c>
      <c r="AX220" s="12" t="s">
        <v>76</v>
      </c>
      <c r="AY220" s="159" t="s">
        <v>156</v>
      </c>
    </row>
    <row r="221" spans="2:65" s="13" customFormat="1">
      <c r="B221" s="165"/>
      <c r="D221" s="152" t="s">
        <v>160</v>
      </c>
      <c r="E221" s="166" t="s">
        <v>1</v>
      </c>
      <c r="F221" s="167" t="s">
        <v>161</v>
      </c>
      <c r="H221" s="168">
        <v>0.875</v>
      </c>
      <c r="I221" s="169"/>
      <c r="L221" s="165"/>
      <c r="M221" s="170"/>
      <c r="T221" s="171"/>
      <c r="AT221" s="166" t="s">
        <v>160</v>
      </c>
      <c r="AU221" s="166" t="s">
        <v>89</v>
      </c>
      <c r="AV221" s="13" t="s">
        <v>155</v>
      </c>
      <c r="AW221" s="13" t="s">
        <v>31</v>
      </c>
      <c r="AX221" s="13" t="s">
        <v>82</v>
      </c>
      <c r="AY221" s="166" t="s">
        <v>156</v>
      </c>
    </row>
    <row r="222" spans="2:65" s="12" customFormat="1">
      <c r="B222" s="158"/>
      <c r="D222" s="152" t="s">
        <v>160</v>
      </c>
      <c r="F222" s="160" t="s">
        <v>5069</v>
      </c>
      <c r="H222" s="161">
        <v>0.89300000000000002</v>
      </c>
      <c r="I222" s="162"/>
      <c r="L222" s="158"/>
      <c r="M222" s="163"/>
      <c r="T222" s="164"/>
      <c r="AT222" s="159" t="s">
        <v>160</v>
      </c>
      <c r="AU222" s="159" t="s">
        <v>89</v>
      </c>
      <c r="AV222" s="12" t="s">
        <v>89</v>
      </c>
      <c r="AW222" s="12" t="s">
        <v>3</v>
      </c>
      <c r="AX222" s="12" t="s">
        <v>82</v>
      </c>
      <c r="AY222" s="159" t="s">
        <v>156</v>
      </c>
    </row>
    <row r="223" spans="2:65" s="1" customFormat="1" ht="24.2" customHeight="1">
      <c r="B223" s="136"/>
      <c r="C223" s="137" t="s">
        <v>602</v>
      </c>
      <c r="D223" s="137" t="s">
        <v>157</v>
      </c>
      <c r="E223" s="138" t="s">
        <v>5070</v>
      </c>
      <c r="F223" s="139" t="s">
        <v>5071</v>
      </c>
      <c r="G223" s="140" t="s">
        <v>333</v>
      </c>
      <c r="H223" s="141">
        <v>4</v>
      </c>
      <c r="I223" s="142"/>
      <c r="J223" s="143">
        <v>0</v>
      </c>
      <c r="K223" s="144"/>
      <c r="L223" s="32"/>
      <c r="M223" s="145" t="s">
        <v>1</v>
      </c>
      <c r="N223" s="146" t="s">
        <v>42</v>
      </c>
      <c r="P223" s="147">
        <f>O223*H223</f>
        <v>0</v>
      </c>
      <c r="Q223" s="147">
        <v>2.54112E-3</v>
      </c>
      <c r="R223" s="147">
        <f>Q223*H223</f>
        <v>1.016448E-2</v>
      </c>
      <c r="S223" s="147">
        <v>0</v>
      </c>
      <c r="T223" s="148">
        <f>S223*H223</f>
        <v>0</v>
      </c>
      <c r="AR223" s="149" t="s">
        <v>403</v>
      </c>
      <c r="AT223" s="149" t="s">
        <v>157</v>
      </c>
      <c r="AU223" s="149" t="s">
        <v>89</v>
      </c>
      <c r="AY223" s="17" t="s">
        <v>156</v>
      </c>
      <c r="BE223" s="150">
        <f>IF(N223="základná",J223,0)</f>
        <v>0</v>
      </c>
      <c r="BF223" s="150">
        <f>IF(N223="znížená",J223,0)</f>
        <v>0</v>
      </c>
      <c r="BG223" s="150">
        <f>IF(N223="zákl. prenesená",J223,0)</f>
        <v>0</v>
      </c>
      <c r="BH223" s="150">
        <f>IF(N223="zníž. prenesená",J223,0)</f>
        <v>0</v>
      </c>
      <c r="BI223" s="150">
        <f>IF(N223="nulová",J223,0)</f>
        <v>0</v>
      </c>
      <c r="BJ223" s="17" t="s">
        <v>89</v>
      </c>
      <c r="BK223" s="150">
        <f>ROUND(I223*H223,2)</f>
        <v>0</v>
      </c>
      <c r="BL223" s="17" t="s">
        <v>403</v>
      </c>
      <c r="BM223" s="149" t="s">
        <v>5072</v>
      </c>
    </row>
    <row r="224" spans="2:65" s="11" customFormat="1">
      <c r="B224" s="151"/>
      <c r="D224" s="152" t="s">
        <v>160</v>
      </c>
      <c r="E224" s="153" t="s">
        <v>1</v>
      </c>
      <c r="F224" s="154" t="s">
        <v>5073</v>
      </c>
      <c r="H224" s="153" t="s">
        <v>1</v>
      </c>
      <c r="I224" s="155"/>
      <c r="L224" s="151"/>
      <c r="M224" s="156"/>
      <c r="T224" s="157"/>
      <c r="AT224" s="153" t="s">
        <v>160</v>
      </c>
      <c r="AU224" s="153" t="s">
        <v>89</v>
      </c>
      <c r="AV224" s="11" t="s">
        <v>82</v>
      </c>
      <c r="AW224" s="11" t="s">
        <v>31</v>
      </c>
      <c r="AX224" s="11" t="s">
        <v>76</v>
      </c>
      <c r="AY224" s="153" t="s">
        <v>156</v>
      </c>
    </row>
    <row r="225" spans="2:65" s="12" customFormat="1">
      <c r="B225" s="158"/>
      <c r="D225" s="152" t="s">
        <v>160</v>
      </c>
      <c r="E225" s="159" t="s">
        <v>1</v>
      </c>
      <c r="F225" s="160" t="s">
        <v>5074</v>
      </c>
      <c r="H225" s="161">
        <v>1</v>
      </c>
      <c r="I225" s="162"/>
      <c r="L225" s="158"/>
      <c r="M225" s="163"/>
      <c r="T225" s="164"/>
      <c r="AT225" s="159" t="s">
        <v>160</v>
      </c>
      <c r="AU225" s="159" t="s">
        <v>89</v>
      </c>
      <c r="AV225" s="12" t="s">
        <v>89</v>
      </c>
      <c r="AW225" s="12" t="s">
        <v>31</v>
      </c>
      <c r="AX225" s="12" t="s">
        <v>76</v>
      </c>
      <c r="AY225" s="159" t="s">
        <v>156</v>
      </c>
    </row>
    <row r="226" spans="2:65" s="12" customFormat="1">
      <c r="B226" s="158"/>
      <c r="D226" s="152" t="s">
        <v>160</v>
      </c>
      <c r="E226" s="159" t="s">
        <v>1</v>
      </c>
      <c r="F226" s="160" t="s">
        <v>5075</v>
      </c>
      <c r="H226" s="161">
        <v>1</v>
      </c>
      <c r="I226" s="162"/>
      <c r="L226" s="158"/>
      <c r="M226" s="163"/>
      <c r="T226" s="164"/>
      <c r="AT226" s="159" t="s">
        <v>160</v>
      </c>
      <c r="AU226" s="159" t="s">
        <v>89</v>
      </c>
      <c r="AV226" s="12" t="s">
        <v>89</v>
      </c>
      <c r="AW226" s="12" t="s">
        <v>31</v>
      </c>
      <c r="AX226" s="12" t="s">
        <v>76</v>
      </c>
      <c r="AY226" s="159" t="s">
        <v>156</v>
      </c>
    </row>
    <row r="227" spans="2:65" s="12" customFormat="1">
      <c r="B227" s="158"/>
      <c r="D227" s="152" t="s">
        <v>160</v>
      </c>
      <c r="E227" s="159" t="s">
        <v>1</v>
      </c>
      <c r="F227" s="160" t="s">
        <v>5076</v>
      </c>
      <c r="H227" s="161">
        <v>1</v>
      </c>
      <c r="I227" s="162"/>
      <c r="L227" s="158"/>
      <c r="M227" s="163"/>
      <c r="T227" s="164"/>
      <c r="AT227" s="159" t="s">
        <v>160</v>
      </c>
      <c r="AU227" s="159" t="s">
        <v>89</v>
      </c>
      <c r="AV227" s="12" t="s">
        <v>89</v>
      </c>
      <c r="AW227" s="12" t="s">
        <v>31</v>
      </c>
      <c r="AX227" s="12" t="s">
        <v>76</v>
      </c>
      <c r="AY227" s="159" t="s">
        <v>156</v>
      </c>
    </row>
    <row r="228" spans="2:65" s="12" customFormat="1">
      <c r="B228" s="158"/>
      <c r="D228" s="152" t="s">
        <v>160</v>
      </c>
      <c r="E228" s="159" t="s">
        <v>1</v>
      </c>
      <c r="F228" s="160" t="s">
        <v>5076</v>
      </c>
      <c r="H228" s="161">
        <v>1</v>
      </c>
      <c r="I228" s="162"/>
      <c r="L228" s="158"/>
      <c r="M228" s="163"/>
      <c r="T228" s="164"/>
      <c r="AT228" s="159" t="s">
        <v>160</v>
      </c>
      <c r="AU228" s="159" t="s">
        <v>89</v>
      </c>
      <c r="AV228" s="12" t="s">
        <v>89</v>
      </c>
      <c r="AW228" s="12" t="s">
        <v>31</v>
      </c>
      <c r="AX228" s="12" t="s">
        <v>76</v>
      </c>
      <c r="AY228" s="159" t="s">
        <v>156</v>
      </c>
    </row>
    <row r="229" spans="2:65" s="13" customFormat="1">
      <c r="B229" s="165"/>
      <c r="D229" s="152" t="s">
        <v>160</v>
      </c>
      <c r="E229" s="166" t="s">
        <v>1</v>
      </c>
      <c r="F229" s="167" t="s">
        <v>161</v>
      </c>
      <c r="H229" s="168">
        <v>4</v>
      </c>
      <c r="I229" s="169"/>
      <c r="L229" s="165"/>
      <c r="M229" s="170"/>
      <c r="T229" s="171"/>
      <c r="AT229" s="166" t="s">
        <v>160</v>
      </c>
      <c r="AU229" s="166" t="s">
        <v>89</v>
      </c>
      <c r="AV229" s="13" t="s">
        <v>155</v>
      </c>
      <c r="AW229" s="13" t="s">
        <v>31</v>
      </c>
      <c r="AX229" s="13" t="s">
        <v>82</v>
      </c>
      <c r="AY229" s="166" t="s">
        <v>156</v>
      </c>
    </row>
    <row r="230" spans="2:65" s="1" customFormat="1" ht="37.9" customHeight="1">
      <c r="B230" s="136"/>
      <c r="C230" s="180" t="s">
        <v>608</v>
      </c>
      <c r="D230" s="180" t="s">
        <v>263</v>
      </c>
      <c r="E230" s="181" t="s">
        <v>5077</v>
      </c>
      <c r="F230" s="182" t="s">
        <v>5078</v>
      </c>
      <c r="G230" s="183" t="s">
        <v>178</v>
      </c>
      <c r="H230" s="184">
        <v>2.448</v>
      </c>
      <c r="I230" s="185"/>
      <c r="J230" s="186">
        <v>0</v>
      </c>
      <c r="K230" s="187"/>
      <c r="L230" s="188"/>
      <c r="M230" s="189" t="s">
        <v>1</v>
      </c>
      <c r="N230" s="190" t="s">
        <v>42</v>
      </c>
      <c r="P230" s="147">
        <f>O230*H230</f>
        <v>0</v>
      </c>
      <c r="Q230" s="147">
        <v>4.7999999999999996E-3</v>
      </c>
      <c r="R230" s="147">
        <f>Q230*H230</f>
        <v>1.1750399999999999E-2</v>
      </c>
      <c r="S230" s="147">
        <v>0</v>
      </c>
      <c r="T230" s="148">
        <f>S230*H230</f>
        <v>0</v>
      </c>
      <c r="AR230" s="149" t="s">
        <v>664</v>
      </c>
      <c r="AT230" s="149" t="s">
        <v>263</v>
      </c>
      <c r="AU230" s="149" t="s">
        <v>89</v>
      </c>
      <c r="AY230" s="17" t="s">
        <v>156</v>
      </c>
      <c r="BE230" s="150">
        <f>IF(N230="základná",J230,0)</f>
        <v>0</v>
      </c>
      <c r="BF230" s="150">
        <f>IF(N230="znížená",J230,0)</f>
        <v>0</v>
      </c>
      <c r="BG230" s="150">
        <f>IF(N230="zákl. prenesená",J230,0)</f>
        <v>0</v>
      </c>
      <c r="BH230" s="150">
        <f>IF(N230="zníž. prenesená",J230,0)</f>
        <v>0</v>
      </c>
      <c r="BI230" s="150">
        <f>IF(N230="nulová",J230,0)</f>
        <v>0</v>
      </c>
      <c r="BJ230" s="17" t="s">
        <v>89</v>
      </c>
      <c r="BK230" s="150">
        <f>ROUND(I230*H230,2)</f>
        <v>0</v>
      </c>
      <c r="BL230" s="17" t="s">
        <v>403</v>
      </c>
      <c r="BM230" s="149" t="s">
        <v>5079</v>
      </c>
    </row>
    <row r="231" spans="2:65" s="12" customFormat="1">
      <c r="B231" s="158"/>
      <c r="D231" s="152" t="s">
        <v>160</v>
      </c>
      <c r="F231" s="160" t="s">
        <v>5080</v>
      </c>
      <c r="H231" s="161">
        <v>2.448</v>
      </c>
      <c r="I231" s="162"/>
      <c r="L231" s="158"/>
      <c r="M231" s="163"/>
      <c r="T231" s="164"/>
      <c r="AT231" s="159" t="s">
        <v>160</v>
      </c>
      <c r="AU231" s="159" t="s">
        <v>89</v>
      </c>
      <c r="AV231" s="12" t="s">
        <v>89</v>
      </c>
      <c r="AW231" s="12" t="s">
        <v>3</v>
      </c>
      <c r="AX231" s="12" t="s">
        <v>82</v>
      </c>
      <c r="AY231" s="159" t="s">
        <v>156</v>
      </c>
    </row>
    <row r="232" spans="2:65" s="1" customFormat="1" ht="24.2" customHeight="1">
      <c r="B232" s="136"/>
      <c r="C232" s="137" t="s">
        <v>626</v>
      </c>
      <c r="D232" s="137" t="s">
        <v>157</v>
      </c>
      <c r="E232" s="138" t="s">
        <v>2723</v>
      </c>
      <c r="F232" s="139" t="s">
        <v>2724</v>
      </c>
      <c r="G232" s="140" t="s">
        <v>296</v>
      </c>
      <c r="H232" s="141">
        <v>0.03</v>
      </c>
      <c r="I232" s="142"/>
      <c r="J232" s="143">
        <v>0</v>
      </c>
      <c r="K232" s="144"/>
      <c r="L232" s="32"/>
      <c r="M232" s="145" t="s">
        <v>1</v>
      </c>
      <c r="N232" s="146" t="s">
        <v>42</v>
      </c>
      <c r="P232" s="147">
        <f>O232*H232</f>
        <v>0</v>
      </c>
      <c r="Q232" s="147">
        <v>0</v>
      </c>
      <c r="R232" s="147">
        <f>Q232*H232</f>
        <v>0</v>
      </c>
      <c r="S232" s="147">
        <v>0</v>
      </c>
      <c r="T232" s="148">
        <f>S232*H232</f>
        <v>0</v>
      </c>
      <c r="AR232" s="149" t="s">
        <v>403</v>
      </c>
      <c r="AT232" s="149" t="s">
        <v>157</v>
      </c>
      <c r="AU232" s="149" t="s">
        <v>89</v>
      </c>
      <c r="AY232" s="17" t="s">
        <v>156</v>
      </c>
      <c r="BE232" s="150">
        <f>IF(N232="základná",J232,0)</f>
        <v>0</v>
      </c>
      <c r="BF232" s="150">
        <f>IF(N232="znížená",J232,0)</f>
        <v>0</v>
      </c>
      <c r="BG232" s="150">
        <f>IF(N232="zákl. prenesená",J232,0)</f>
        <v>0</v>
      </c>
      <c r="BH232" s="150">
        <f>IF(N232="zníž. prenesená",J232,0)</f>
        <v>0</v>
      </c>
      <c r="BI232" s="150">
        <f>IF(N232="nulová",J232,0)</f>
        <v>0</v>
      </c>
      <c r="BJ232" s="17" t="s">
        <v>89</v>
      </c>
      <c r="BK232" s="150">
        <f>ROUND(I232*H232,2)</f>
        <v>0</v>
      </c>
      <c r="BL232" s="17" t="s">
        <v>403</v>
      </c>
      <c r="BM232" s="149" t="s">
        <v>5081</v>
      </c>
    </row>
    <row r="233" spans="2:65" s="1" customFormat="1" ht="24.2" customHeight="1">
      <c r="B233" s="136"/>
      <c r="C233" s="137" t="s">
        <v>633</v>
      </c>
      <c r="D233" s="137" t="s">
        <v>157</v>
      </c>
      <c r="E233" s="138" t="s">
        <v>2726</v>
      </c>
      <c r="F233" s="139" t="s">
        <v>2727</v>
      </c>
      <c r="G233" s="140" t="s">
        <v>296</v>
      </c>
      <c r="H233" s="141">
        <v>0.03</v>
      </c>
      <c r="I233" s="142"/>
      <c r="J233" s="143">
        <v>0</v>
      </c>
      <c r="K233" s="144"/>
      <c r="L233" s="32"/>
      <c r="M233" s="145" t="s">
        <v>1</v>
      </c>
      <c r="N233" s="146" t="s">
        <v>42</v>
      </c>
      <c r="P233" s="147">
        <f>O233*H233</f>
        <v>0</v>
      </c>
      <c r="Q233" s="147">
        <v>0</v>
      </c>
      <c r="R233" s="147">
        <f>Q233*H233</f>
        <v>0</v>
      </c>
      <c r="S233" s="147">
        <v>0</v>
      </c>
      <c r="T233" s="148">
        <f>S233*H233</f>
        <v>0</v>
      </c>
      <c r="AR233" s="149" t="s">
        <v>403</v>
      </c>
      <c r="AT233" s="149" t="s">
        <v>157</v>
      </c>
      <c r="AU233" s="149" t="s">
        <v>89</v>
      </c>
      <c r="AY233" s="17" t="s">
        <v>156</v>
      </c>
      <c r="BE233" s="150">
        <f>IF(N233="základná",J233,0)</f>
        <v>0</v>
      </c>
      <c r="BF233" s="150">
        <f>IF(N233="znížená",J233,0)</f>
        <v>0</v>
      </c>
      <c r="BG233" s="150">
        <f>IF(N233="zákl. prenesená",J233,0)</f>
        <v>0</v>
      </c>
      <c r="BH233" s="150">
        <f>IF(N233="zníž. prenesená",J233,0)</f>
        <v>0</v>
      </c>
      <c r="BI233" s="150">
        <f>IF(N233="nulová",J233,0)</f>
        <v>0</v>
      </c>
      <c r="BJ233" s="17" t="s">
        <v>89</v>
      </c>
      <c r="BK233" s="150">
        <f>ROUND(I233*H233,2)</f>
        <v>0</v>
      </c>
      <c r="BL233" s="17" t="s">
        <v>403</v>
      </c>
      <c r="BM233" s="149" t="s">
        <v>5082</v>
      </c>
    </row>
    <row r="234" spans="2:65" s="10" customFormat="1" ht="22.9" customHeight="1">
      <c r="B234" s="126"/>
      <c r="D234" s="127" t="s">
        <v>75</v>
      </c>
      <c r="E234" s="191" t="s">
        <v>1552</v>
      </c>
      <c r="F234" s="191" t="s">
        <v>1553</v>
      </c>
      <c r="I234" s="129"/>
      <c r="J234" s="192">
        <v>0</v>
      </c>
      <c r="L234" s="126"/>
      <c r="M234" s="131"/>
      <c r="P234" s="132">
        <f>SUM(P235:P264)</f>
        <v>0</v>
      </c>
      <c r="R234" s="132">
        <f>SUM(R235:R264)</f>
        <v>0.15886197499999999</v>
      </c>
      <c r="T234" s="133">
        <f>SUM(T235:T264)</f>
        <v>0</v>
      </c>
      <c r="AR234" s="127" t="s">
        <v>89</v>
      </c>
      <c r="AT234" s="134" t="s">
        <v>75</v>
      </c>
      <c r="AU234" s="134" t="s">
        <v>82</v>
      </c>
      <c r="AY234" s="127" t="s">
        <v>156</v>
      </c>
      <c r="BK234" s="135">
        <f>SUM(BK235:BK264)</f>
        <v>0</v>
      </c>
    </row>
    <row r="235" spans="2:65" s="1" customFormat="1" ht="44.25" customHeight="1">
      <c r="B235" s="136"/>
      <c r="C235" s="137" t="s">
        <v>647</v>
      </c>
      <c r="D235" s="137" t="s">
        <v>157</v>
      </c>
      <c r="E235" s="138" t="s">
        <v>5083</v>
      </c>
      <c r="F235" s="139" t="s">
        <v>5084</v>
      </c>
      <c r="G235" s="140" t="s">
        <v>396</v>
      </c>
      <c r="H235" s="141">
        <v>170.8</v>
      </c>
      <c r="I235" s="142"/>
      <c r="J235" s="143">
        <v>0</v>
      </c>
      <c r="K235" s="144"/>
      <c r="L235" s="32"/>
      <c r="M235" s="145" t="s">
        <v>1</v>
      </c>
      <c r="N235" s="146" t="s">
        <v>42</v>
      </c>
      <c r="P235" s="147">
        <f>O235*H235</f>
        <v>0</v>
      </c>
      <c r="Q235" s="147">
        <v>1.4999999999999999E-4</v>
      </c>
      <c r="R235" s="147">
        <f>Q235*H235</f>
        <v>2.562E-2</v>
      </c>
      <c r="S235" s="147">
        <v>0</v>
      </c>
      <c r="T235" s="148">
        <f>S235*H235</f>
        <v>0</v>
      </c>
      <c r="AR235" s="149" t="s">
        <v>403</v>
      </c>
      <c r="AT235" s="149" t="s">
        <v>157</v>
      </c>
      <c r="AU235" s="149" t="s">
        <v>89</v>
      </c>
      <c r="AY235" s="17" t="s">
        <v>156</v>
      </c>
      <c r="BE235" s="150">
        <f>IF(N235="základná",J235,0)</f>
        <v>0</v>
      </c>
      <c r="BF235" s="150">
        <f>IF(N235="znížená",J235,0)</f>
        <v>0</v>
      </c>
      <c r="BG235" s="150">
        <f>IF(N235="zákl. prenesená",J235,0)</f>
        <v>0</v>
      </c>
      <c r="BH235" s="150">
        <f>IF(N235="zníž. prenesená",J235,0)</f>
        <v>0</v>
      </c>
      <c r="BI235" s="150">
        <f>IF(N235="nulová",J235,0)</f>
        <v>0</v>
      </c>
      <c r="BJ235" s="17" t="s">
        <v>89</v>
      </c>
      <c r="BK235" s="150">
        <f>ROUND(I235*H235,2)</f>
        <v>0</v>
      </c>
      <c r="BL235" s="17" t="s">
        <v>403</v>
      </c>
      <c r="BM235" s="149" t="s">
        <v>5085</v>
      </c>
    </row>
    <row r="236" spans="2:65" s="11" customFormat="1">
      <c r="B236" s="151"/>
      <c r="D236" s="152" t="s">
        <v>160</v>
      </c>
      <c r="E236" s="153" t="s">
        <v>1</v>
      </c>
      <c r="F236" s="154" t="s">
        <v>5086</v>
      </c>
      <c r="H236" s="153" t="s">
        <v>1</v>
      </c>
      <c r="I236" s="155"/>
      <c r="L236" s="151"/>
      <c r="M236" s="156"/>
      <c r="T236" s="157"/>
      <c r="AT236" s="153" t="s">
        <v>160</v>
      </c>
      <c r="AU236" s="153" t="s">
        <v>89</v>
      </c>
      <c r="AV236" s="11" t="s">
        <v>82</v>
      </c>
      <c r="AW236" s="11" t="s">
        <v>31</v>
      </c>
      <c r="AX236" s="11" t="s">
        <v>76</v>
      </c>
      <c r="AY236" s="153" t="s">
        <v>156</v>
      </c>
    </row>
    <row r="237" spans="2:65" s="11" customFormat="1">
      <c r="B237" s="151"/>
      <c r="D237" s="152" t="s">
        <v>160</v>
      </c>
      <c r="E237" s="153" t="s">
        <v>1</v>
      </c>
      <c r="F237" s="154" t="s">
        <v>5087</v>
      </c>
      <c r="H237" s="153" t="s">
        <v>1</v>
      </c>
      <c r="I237" s="155"/>
      <c r="L237" s="151"/>
      <c r="M237" s="156"/>
      <c r="T237" s="157"/>
      <c r="AT237" s="153" t="s">
        <v>160</v>
      </c>
      <c r="AU237" s="153" t="s">
        <v>89</v>
      </c>
      <c r="AV237" s="11" t="s">
        <v>82</v>
      </c>
      <c r="AW237" s="11" t="s">
        <v>31</v>
      </c>
      <c r="AX237" s="11" t="s">
        <v>76</v>
      </c>
      <c r="AY237" s="153" t="s">
        <v>156</v>
      </c>
    </row>
    <row r="238" spans="2:65" s="12" customFormat="1">
      <c r="B238" s="158"/>
      <c r="D238" s="152" t="s">
        <v>160</v>
      </c>
      <c r="E238" s="159" t="s">
        <v>1</v>
      </c>
      <c r="F238" s="160" t="s">
        <v>5088</v>
      </c>
      <c r="H238" s="161">
        <v>170.8</v>
      </c>
      <c r="I238" s="162"/>
      <c r="L238" s="158"/>
      <c r="M238" s="163"/>
      <c r="T238" s="164"/>
      <c r="AT238" s="159" t="s">
        <v>160</v>
      </c>
      <c r="AU238" s="159" t="s">
        <v>89</v>
      </c>
      <c r="AV238" s="12" t="s">
        <v>89</v>
      </c>
      <c r="AW238" s="12" t="s">
        <v>31</v>
      </c>
      <c r="AX238" s="12" t="s">
        <v>76</v>
      </c>
      <c r="AY238" s="159" t="s">
        <v>156</v>
      </c>
    </row>
    <row r="239" spans="2:65" s="11" customFormat="1" ht="33.75">
      <c r="B239" s="151"/>
      <c r="D239" s="152" t="s">
        <v>160</v>
      </c>
      <c r="E239" s="153" t="s">
        <v>1</v>
      </c>
      <c r="F239" s="154" t="s">
        <v>5089</v>
      </c>
      <c r="H239" s="153" t="s">
        <v>1</v>
      </c>
      <c r="I239" s="155"/>
      <c r="L239" s="151"/>
      <c r="M239" s="156"/>
      <c r="T239" s="157"/>
      <c r="AT239" s="153" t="s">
        <v>160</v>
      </c>
      <c r="AU239" s="153" t="s">
        <v>89</v>
      </c>
      <c r="AV239" s="11" t="s">
        <v>82</v>
      </c>
      <c r="AW239" s="11" t="s">
        <v>31</v>
      </c>
      <c r="AX239" s="11" t="s">
        <v>76</v>
      </c>
      <c r="AY239" s="153" t="s">
        <v>156</v>
      </c>
    </row>
    <row r="240" spans="2:65" s="11" customFormat="1">
      <c r="B240" s="151"/>
      <c r="D240" s="152" t="s">
        <v>160</v>
      </c>
      <c r="E240" s="153" t="s">
        <v>1</v>
      </c>
      <c r="F240" s="154" t="s">
        <v>5090</v>
      </c>
      <c r="H240" s="153" t="s">
        <v>1</v>
      </c>
      <c r="I240" s="155"/>
      <c r="L240" s="151"/>
      <c r="M240" s="156"/>
      <c r="T240" s="157"/>
      <c r="AT240" s="153" t="s">
        <v>160</v>
      </c>
      <c r="AU240" s="153" t="s">
        <v>89</v>
      </c>
      <c r="AV240" s="11" t="s">
        <v>82</v>
      </c>
      <c r="AW240" s="11" t="s">
        <v>31</v>
      </c>
      <c r="AX240" s="11" t="s">
        <v>76</v>
      </c>
      <c r="AY240" s="153" t="s">
        <v>156</v>
      </c>
    </row>
    <row r="241" spans="2:65" s="11" customFormat="1" ht="22.5">
      <c r="B241" s="151"/>
      <c r="D241" s="152" t="s">
        <v>160</v>
      </c>
      <c r="E241" s="153" t="s">
        <v>1</v>
      </c>
      <c r="F241" s="154" t="s">
        <v>5091</v>
      </c>
      <c r="H241" s="153" t="s">
        <v>1</v>
      </c>
      <c r="I241" s="155"/>
      <c r="L241" s="151"/>
      <c r="M241" s="156"/>
      <c r="T241" s="157"/>
      <c r="AT241" s="153" t="s">
        <v>160</v>
      </c>
      <c r="AU241" s="153" t="s">
        <v>89</v>
      </c>
      <c r="AV241" s="11" t="s">
        <v>82</v>
      </c>
      <c r="AW241" s="11" t="s">
        <v>31</v>
      </c>
      <c r="AX241" s="11" t="s">
        <v>76</v>
      </c>
      <c r="AY241" s="153" t="s">
        <v>156</v>
      </c>
    </row>
    <row r="242" spans="2:65" s="11" customFormat="1" ht="22.5">
      <c r="B242" s="151"/>
      <c r="D242" s="152" t="s">
        <v>160</v>
      </c>
      <c r="E242" s="153" t="s">
        <v>1</v>
      </c>
      <c r="F242" s="154" t="s">
        <v>5092</v>
      </c>
      <c r="H242" s="153" t="s">
        <v>1</v>
      </c>
      <c r="I242" s="155"/>
      <c r="L242" s="151"/>
      <c r="M242" s="156"/>
      <c r="T242" s="157"/>
      <c r="AT242" s="153" t="s">
        <v>160</v>
      </c>
      <c r="AU242" s="153" t="s">
        <v>89</v>
      </c>
      <c r="AV242" s="11" t="s">
        <v>82</v>
      </c>
      <c r="AW242" s="11" t="s">
        <v>31</v>
      </c>
      <c r="AX242" s="11" t="s">
        <v>76</v>
      </c>
      <c r="AY242" s="153" t="s">
        <v>156</v>
      </c>
    </row>
    <row r="243" spans="2:65" s="13" customFormat="1">
      <c r="B243" s="165"/>
      <c r="D243" s="152" t="s">
        <v>160</v>
      </c>
      <c r="E243" s="166" t="s">
        <v>1</v>
      </c>
      <c r="F243" s="167" t="s">
        <v>5093</v>
      </c>
      <c r="H243" s="168">
        <v>170.8</v>
      </c>
      <c r="I243" s="169"/>
      <c r="L243" s="165"/>
      <c r="M243" s="170"/>
      <c r="T243" s="171"/>
      <c r="AT243" s="166" t="s">
        <v>160</v>
      </c>
      <c r="AU243" s="166" t="s">
        <v>89</v>
      </c>
      <c r="AV243" s="13" t="s">
        <v>155</v>
      </c>
      <c r="AW243" s="13" t="s">
        <v>31</v>
      </c>
      <c r="AX243" s="13" t="s">
        <v>82</v>
      </c>
      <c r="AY243" s="166" t="s">
        <v>156</v>
      </c>
    </row>
    <row r="244" spans="2:65" s="1" customFormat="1" ht="44.25" customHeight="1">
      <c r="B244" s="136"/>
      <c r="C244" s="137" t="s">
        <v>664</v>
      </c>
      <c r="D244" s="137" t="s">
        <v>157</v>
      </c>
      <c r="E244" s="138" t="s">
        <v>5094</v>
      </c>
      <c r="F244" s="139" t="s">
        <v>5095</v>
      </c>
      <c r="G244" s="140" t="s">
        <v>396</v>
      </c>
      <c r="H244" s="141">
        <v>11.75</v>
      </c>
      <c r="I244" s="142"/>
      <c r="J244" s="143">
        <v>0</v>
      </c>
      <c r="K244" s="144"/>
      <c r="L244" s="32"/>
      <c r="M244" s="145" t="s">
        <v>1</v>
      </c>
      <c r="N244" s="146" t="s">
        <v>42</v>
      </c>
      <c r="P244" s="147">
        <f>O244*H244</f>
        <v>0</v>
      </c>
      <c r="Q244" s="147">
        <v>1.67E-3</v>
      </c>
      <c r="R244" s="147">
        <f>Q244*H244</f>
        <v>1.9622500000000001E-2</v>
      </c>
      <c r="S244" s="147">
        <v>0</v>
      </c>
      <c r="T244" s="148">
        <f>S244*H244</f>
        <v>0</v>
      </c>
      <c r="AR244" s="149" t="s">
        <v>403</v>
      </c>
      <c r="AT244" s="149" t="s">
        <v>157</v>
      </c>
      <c r="AU244" s="149" t="s">
        <v>89</v>
      </c>
      <c r="AY244" s="17" t="s">
        <v>156</v>
      </c>
      <c r="BE244" s="150">
        <f>IF(N244="základná",J244,0)</f>
        <v>0</v>
      </c>
      <c r="BF244" s="150">
        <f>IF(N244="znížená",J244,0)</f>
        <v>0</v>
      </c>
      <c r="BG244" s="150">
        <f>IF(N244="zákl. prenesená",J244,0)</f>
        <v>0</v>
      </c>
      <c r="BH244" s="150">
        <f>IF(N244="zníž. prenesená",J244,0)</f>
        <v>0</v>
      </c>
      <c r="BI244" s="150">
        <f>IF(N244="nulová",J244,0)</f>
        <v>0</v>
      </c>
      <c r="BJ244" s="17" t="s">
        <v>89</v>
      </c>
      <c r="BK244" s="150">
        <f>ROUND(I244*H244,2)</f>
        <v>0</v>
      </c>
      <c r="BL244" s="17" t="s">
        <v>403</v>
      </c>
      <c r="BM244" s="149" t="s">
        <v>5096</v>
      </c>
    </row>
    <row r="245" spans="2:65" s="11" customFormat="1">
      <c r="B245" s="151"/>
      <c r="D245" s="152" t="s">
        <v>160</v>
      </c>
      <c r="E245" s="153" t="s">
        <v>1</v>
      </c>
      <c r="F245" s="154" t="s">
        <v>5097</v>
      </c>
      <c r="H245" s="153" t="s">
        <v>1</v>
      </c>
      <c r="I245" s="155"/>
      <c r="L245" s="151"/>
      <c r="M245" s="156"/>
      <c r="T245" s="157"/>
      <c r="AT245" s="153" t="s">
        <v>160</v>
      </c>
      <c r="AU245" s="153" t="s">
        <v>89</v>
      </c>
      <c r="AV245" s="11" t="s">
        <v>82</v>
      </c>
      <c r="AW245" s="11" t="s">
        <v>31</v>
      </c>
      <c r="AX245" s="11" t="s">
        <v>76</v>
      </c>
      <c r="AY245" s="153" t="s">
        <v>156</v>
      </c>
    </row>
    <row r="246" spans="2:65" s="12" customFormat="1">
      <c r="B246" s="158"/>
      <c r="D246" s="152" t="s">
        <v>160</v>
      </c>
      <c r="E246" s="159" t="s">
        <v>1</v>
      </c>
      <c r="F246" s="160" t="s">
        <v>5098</v>
      </c>
      <c r="H246" s="161">
        <v>11.75</v>
      </c>
      <c r="I246" s="162"/>
      <c r="L246" s="158"/>
      <c r="M246" s="163"/>
      <c r="T246" s="164"/>
      <c r="AT246" s="159" t="s">
        <v>160</v>
      </c>
      <c r="AU246" s="159" t="s">
        <v>89</v>
      </c>
      <c r="AV246" s="12" t="s">
        <v>89</v>
      </c>
      <c r="AW246" s="12" t="s">
        <v>31</v>
      </c>
      <c r="AX246" s="12" t="s">
        <v>76</v>
      </c>
      <c r="AY246" s="159" t="s">
        <v>156</v>
      </c>
    </row>
    <row r="247" spans="2:65" s="11" customFormat="1" ht="45">
      <c r="B247" s="151"/>
      <c r="D247" s="152" t="s">
        <v>160</v>
      </c>
      <c r="E247" s="153" t="s">
        <v>1</v>
      </c>
      <c r="F247" s="154" t="s">
        <v>5099</v>
      </c>
      <c r="H247" s="153" t="s">
        <v>1</v>
      </c>
      <c r="I247" s="155"/>
      <c r="L247" s="151"/>
      <c r="M247" s="156"/>
      <c r="T247" s="157"/>
      <c r="AT247" s="153" t="s">
        <v>160</v>
      </c>
      <c r="AU247" s="153" t="s">
        <v>89</v>
      </c>
      <c r="AV247" s="11" t="s">
        <v>82</v>
      </c>
      <c r="AW247" s="11" t="s">
        <v>31</v>
      </c>
      <c r="AX247" s="11" t="s">
        <v>76</v>
      </c>
      <c r="AY247" s="153" t="s">
        <v>156</v>
      </c>
    </row>
    <row r="248" spans="2:65" s="11" customFormat="1" ht="22.5">
      <c r="B248" s="151"/>
      <c r="D248" s="152" t="s">
        <v>160</v>
      </c>
      <c r="E248" s="153" t="s">
        <v>1</v>
      </c>
      <c r="F248" s="154" t="s">
        <v>5100</v>
      </c>
      <c r="H248" s="153" t="s">
        <v>1</v>
      </c>
      <c r="I248" s="155"/>
      <c r="L248" s="151"/>
      <c r="M248" s="156"/>
      <c r="T248" s="157"/>
      <c r="AT248" s="153" t="s">
        <v>160</v>
      </c>
      <c r="AU248" s="153" t="s">
        <v>89</v>
      </c>
      <c r="AV248" s="11" t="s">
        <v>82</v>
      </c>
      <c r="AW248" s="11" t="s">
        <v>31</v>
      </c>
      <c r="AX248" s="11" t="s">
        <v>76</v>
      </c>
      <c r="AY248" s="153" t="s">
        <v>156</v>
      </c>
    </row>
    <row r="249" spans="2:65" s="13" customFormat="1">
      <c r="B249" s="165"/>
      <c r="D249" s="152" t="s">
        <v>160</v>
      </c>
      <c r="E249" s="166" t="s">
        <v>1</v>
      </c>
      <c r="F249" s="167" t="s">
        <v>5101</v>
      </c>
      <c r="H249" s="168">
        <v>11.75</v>
      </c>
      <c r="I249" s="169"/>
      <c r="L249" s="165"/>
      <c r="M249" s="170"/>
      <c r="T249" s="171"/>
      <c r="AT249" s="166" t="s">
        <v>160</v>
      </c>
      <c r="AU249" s="166" t="s">
        <v>89</v>
      </c>
      <c r="AV249" s="13" t="s">
        <v>155</v>
      </c>
      <c r="AW249" s="13" t="s">
        <v>31</v>
      </c>
      <c r="AX249" s="13" t="s">
        <v>82</v>
      </c>
      <c r="AY249" s="166" t="s">
        <v>156</v>
      </c>
    </row>
    <row r="250" spans="2:65" s="1" customFormat="1" ht="44.25" customHeight="1">
      <c r="B250" s="136"/>
      <c r="C250" s="137" t="s">
        <v>681</v>
      </c>
      <c r="D250" s="137" t="s">
        <v>157</v>
      </c>
      <c r="E250" s="138" t="s">
        <v>5102</v>
      </c>
      <c r="F250" s="139" t="s">
        <v>5103</v>
      </c>
      <c r="G250" s="140" t="s">
        <v>396</v>
      </c>
      <c r="H250" s="141">
        <v>23.5</v>
      </c>
      <c r="I250" s="142"/>
      <c r="J250" s="143">
        <v>0</v>
      </c>
      <c r="K250" s="144"/>
      <c r="L250" s="32"/>
      <c r="M250" s="145" t="s">
        <v>1</v>
      </c>
      <c r="N250" s="146" t="s">
        <v>42</v>
      </c>
      <c r="P250" s="147">
        <f>O250*H250</f>
        <v>0</v>
      </c>
      <c r="Q250" s="147">
        <v>3.2799999999999999E-3</v>
      </c>
      <c r="R250" s="147">
        <f>Q250*H250</f>
        <v>7.7079999999999996E-2</v>
      </c>
      <c r="S250" s="147">
        <v>0</v>
      </c>
      <c r="T250" s="148">
        <f>S250*H250</f>
        <v>0</v>
      </c>
      <c r="AR250" s="149" t="s">
        <v>403</v>
      </c>
      <c r="AT250" s="149" t="s">
        <v>157</v>
      </c>
      <c r="AU250" s="149" t="s">
        <v>89</v>
      </c>
      <c r="AY250" s="17" t="s">
        <v>156</v>
      </c>
      <c r="BE250" s="150">
        <f>IF(N250="základná",J250,0)</f>
        <v>0</v>
      </c>
      <c r="BF250" s="150">
        <f>IF(N250="znížená",J250,0)</f>
        <v>0</v>
      </c>
      <c r="BG250" s="150">
        <f>IF(N250="zákl. prenesená",J250,0)</f>
        <v>0</v>
      </c>
      <c r="BH250" s="150">
        <f>IF(N250="zníž. prenesená",J250,0)</f>
        <v>0</v>
      </c>
      <c r="BI250" s="150">
        <f>IF(N250="nulová",J250,0)</f>
        <v>0</v>
      </c>
      <c r="BJ250" s="17" t="s">
        <v>89</v>
      </c>
      <c r="BK250" s="150">
        <f>ROUND(I250*H250,2)</f>
        <v>0</v>
      </c>
      <c r="BL250" s="17" t="s">
        <v>403</v>
      </c>
      <c r="BM250" s="149" t="s">
        <v>5104</v>
      </c>
    </row>
    <row r="251" spans="2:65" s="11" customFormat="1">
      <c r="B251" s="151"/>
      <c r="D251" s="152" t="s">
        <v>160</v>
      </c>
      <c r="E251" s="153" t="s">
        <v>1</v>
      </c>
      <c r="F251" s="154" t="s">
        <v>5105</v>
      </c>
      <c r="H251" s="153" t="s">
        <v>1</v>
      </c>
      <c r="I251" s="155"/>
      <c r="L251" s="151"/>
      <c r="M251" s="156"/>
      <c r="T251" s="157"/>
      <c r="AT251" s="153" t="s">
        <v>160</v>
      </c>
      <c r="AU251" s="153" t="s">
        <v>89</v>
      </c>
      <c r="AV251" s="11" t="s">
        <v>82</v>
      </c>
      <c r="AW251" s="11" t="s">
        <v>31</v>
      </c>
      <c r="AX251" s="11" t="s">
        <v>76</v>
      </c>
      <c r="AY251" s="153" t="s">
        <v>156</v>
      </c>
    </row>
    <row r="252" spans="2:65" s="12" customFormat="1">
      <c r="B252" s="158"/>
      <c r="D252" s="152" t="s">
        <v>160</v>
      </c>
      <c r="E252" s="159" t="s">
        <v>1</v>
      </c>
      <c r="F252" s="160" t="s">
        <v>5098</v>
      </c>
      <c r="H252" s="161">
        <v>11.75</v>
      </c>
      <c r="I252" s="162"/>
      <c r="L252" s="158"/>
      <c r="M252" s="163"/>
      <c r="T252" s="164"/>
      <c r="AT252" s="159" t="s">
        <v>160</v>
      </c>
      <c r="AU252" s="159" t="s">
        <v>89</v>
      </c>
      <c r="AV252" s="12" t="s">
        <v>89</v>
      </c>
      <c r="AW252" s="12" t="s">
        <v>31</v>
      </c>
      <c r="AX252" s="12" t="s">
        <v>76</v>
      </c>
      <c r="AY252" s="159" t="s">
        <v>156</v>
      </c>
    </row>
    <row r="253" spans="2:65" s="11" customFormat="1" ht="45">
      <c r="B253" s="151"/>
      <c r="D253" s="152" t="s">
        <v>160</v>
      </c>
      <c r="E253" s="153" t="s">
        <v>1</v>
      </c>
      <c r="F253" s="154" t="s">
        <v>5099</v>
      </c>
      <c r="H253" s="153" t="s">
        <v>1</v>
      </c>
      <c r="I253" s="155"/>
      <c r="L253" s="151"/>
      <c r="M253" s="156"/>
      <c r="T253" s="157"/>
      <c r="AT253" s="153" t="s">
        <v>160</v>
      </c>
      <c r="AU253" s="153" t="s">
        <v>89</v>
      </c>
      <c r="AV253" s="11" t="s">
        <v>82</v>
      </c>
      <c r="AW253" s="11" t="s">
        <v>31</v>
      </c>
      <c r="AX253" s="11" t="s">
        <v>76</v>
      </c>
      <c r="AY253" s="153" t="s">
        <v>156</v>
      </c>
    </row>
    <row r="254" spans="2:65" s="11" customFormat="1" ht="22.5">
      <c r="B254" s="151"/>
      <c r="D254" s="152" t="s">
        <v>160</v>
      </c>
      <c r="E254" s="153" t="s">
        <v>1</v>
      </c>
      <c r="F254" s="154" t="s">
        <v>5100</v>
      </c>
      <c r="H254" s="153" t="s">
        <v>1</v>
      </c>
      <c r="I254" s="155"/>
      <c r="L254" s="151"/>
      <c r="M254" s="156"/>
      <c r="T254" s="157"/>
      <c r="AT254" s="153" t="s">
        <v>160</v>
      </c>
      <c r="AU254" s="153" t="s">
        <v>89</v>
      </c>
      <c r="AV254" s="11" t="s">
        <v>82</v>
      </c>
      <c r="AW254" s="11" t="s">
        <v>31</v>
      </c>
      <c r="AX254" s="11" t="s">
        <v>76</v>
      </c>
      <c r="AY254" s="153" t="s">
        <v>156</v>
      </c>
    </row>
    <row r="255" spans="2:65" s="11" customFormat="1">
      <c r="B255" s="151"/>
      <c r="D255" s="152" t="s">
        <v>160</v>
      </c>
      <c r="E255" s="153" t="s">
        <v>1</v>
      </c>
      <c r="F255" s="154" t="s">
        <v>5106</v>
      </c>
      <c r="H255" s="153" t="s">
        <v>1</v>
      </c>
      <c r="I255" s="155"/>
      <c r="L255" s="151"/>
      <c r="M255" s="156"/>
      <c r="T255" s="157"/>
      <c r="AT255" s="153" t="s">
        <v>160</v>
      </c>
      <c r="AU255" s="153" t="s">
        <v>89</v>
      </c>
      <c r="AV255" s="11" t="s">
        <v>82</v>
      </c>
      <c r="AW255" s="11" t="s">
        <v>31</v>
      </c>
      <c r="AX255" s="11" t="s">
        <v>76</v>
      </c>
      <c r="AY255" s="153" t="s">
        <v>156</v>
      </c>
    </row>
    <row r="256" spans="2:65" s="12" customFormat="1">
      <c r="B256" s="158"/>
      <c r="D256" s="152" t="s">
        <v>160</v>
      </c>
      <c r="E256" s="159" t="s">
        <v>1</v>
      </c>
      <c r="F256" s="160" t="s">
        <v>5098</v>
      </c>
      <c r="H256" s="161">
        <v>11.75</v>
      </c>
      <c r="I256" s="162"/>
      <c r="L256" s="158"/>
      <c r="M256" s="163"/>
      <c r="T256" s="164"/>
      <c r="AT256" s="159" t="s">
        <v>160</v>
      </c>
      <c r="AU256" s="159" t="s">
        <v>89</v>
      </c>
      <c r="AV256" s="12" t="s">
        <v>89</v>
      </c>
      <c r="AW256" s="12" t="s">
        <v>31</v>
      </c>
      <c r="AX256" s="12" t="s">
        <v>76</v>
      </c>
      <c r="AY256" s="159" t="s">
        <v>156</v>
      </c>
    </row>
    <row r="257" spans="2:65" s="13" customFormat="1">
      <c r="B257" s="165"/>
      <c r="D257" s="152" t="s">
        <v>160</v>
      </c>
      <c r="E257" s="166" t="s">
        <v>1</v>
      </c>
      <c r="F257" s="167" t="s">
        <v>5107</v>
      </c>
      <c r="H257" s="168">
        <v>23.5</v>
      </c>
      <c r="I257" s="169"/>
      <c r="L257" s="165"/>
      <c r="M257" s="170"/>
      <c r="T257" s="171"/>
      <c r="AT257" s="166" t="s">
        <v>160</v>
      </c>
      <c r="AU257" s="166" t="s">
        <v>89</v>
      </c>
      <c r="AV257" s="13" t="s">
        <v>155</v>
      </c>
      <c r="AW257" s="13" t="s">
        <v>31</v>
      </c>
      <c r="AX257" s="13" t="s">
        <v>82</v>
      </c>
      <c r="AY257" s="166" t="s">
        <v>156</v>
      </c>
    </row>
    <row r="258" spans="2:65" s="1" customFormat="1" ht="76.349999999999994" customHeight="1">
      <c r="B258" s="136"/>
      <c r="C258" s="137" t="s">
        <v>688</v>
      </c>
      <c r="D258" s="137" t="s">
        <v>157</v>
      </c>
      <c r="E258" s="138" t="s">
        <v>5108</v>
      </c>
      <c r="F258" s="139" t="s">
        <v>5109</v>
      </c>
      <c r="G258" s="140" t="s">
        <v>396</v>
      </c>
      <c r="H258" s="141">
        <v>23.7</v>
      </c>
      <c r="I258" s="142"/>
      <c r="J258" s="143">
        <v>0</v>
      </c>
      <c r="K258" s="144"/>
      <c r="L258" s="32"/>
      <c r="M258" s="145" t="s">
        <v>1</v>
      </c>
      <c r="N258" s="146" t="s">
        <v>42</v>
      </c>
      <c r="P258" s="147">
        <f>O258*H258</f>
        <v>0</v>
      </c>
      <c r="Q258" s="147">
        <v>1.5417499999999999E-3</v>
      </c>
      <c r="R258" s="147">
        <f>Q258*H258</f>
        <v>3.6539474999999995E-2</v>
      </c>
      <c r="S258" s="147">
        <v>0</v>
      </c>
      <c r="T258" s="148">
        <f>S258*H258</f>
        <v>0</v>
      </c>
      <c r="AR258" s="149" t="s">
        <v>403</v>
      </c>
      <c r="AT258" s="149" t="s">
        <v>157</v>
      </c>
      <c r="AU258" s="149" t="s">
        <v>89</v>
      </c>
      <c r="AY258" s="17" t="s">
        <v>156</v>
      </c>
      <c r="BE258" s="150">
        <f>IF(N258="základná",J258,0)</f>
        <v>0</v>
      </c>
      <c r="BF258" s="150">
        <f>IF(N258="znížená",J258,0)</f>
        <v>0</v>
      </c>
      <c r="BG258" s="150">
        <f>IF(N258="zákl. prenesená",J258,0)</f>
        <v>0</v>
      </c>
      <c r="BH258" s="150">
        <f>IF(N258="zníž. prenesená",J258,0)</f>
        <v>0</v>
      </c>
      <c r="BI258" s="150">
        <f>IF(N258="nulová",J258,0)</f>
        <v>0</v>
      </c>
      <c r="BJ258" s="17" t="s">
        <v>89</v>
      </c>
      <c r="BK258" s="150">
        <f>ROUND(I258*H258,2)</f>
        <v>0</v>
      </c>
      <c r="BL258" s="17" t="s">
        <v>403</v>
      </c>
      <c r="BM258" s="149" t="s">
        <v>5110</v>
      </c>
    </row>
    <row r="259" spans="2:65" s="11" customFormat="1">
      <c r="B259" s="151"/>
      <c r="D259" s="152" t="s">
        <v>160</v>
      </c>
      <c r="E259" s="153" t="s">
        <v>1</v>
      </c>
      <c r="F259" s="154" t="s">
        <v>5111</v>
      </c>
      <c r="H259" s="153" t="s">
        <v>1</v>
      </c>
      <c r="I259" s="155"/>
      <c r="L259" s="151"/>
      <c r="M259" s="156"/>
      <c r="T259" s="157"/>
      <c r="AT259" s="153" t="s">
        <v>160</v>
      </c>
      <c r="AU259" s="153" t="s">
        <v>89</v>
      </c>
      <c r="AV259" s="11" t="s">
        <v>82</v>
      </c>
      <c r="AW259" s="11" t="s">
        <v>31</v>
      </c>
      <c r="AX259" s="11" t="s">
        <v>76</v>
      </c>
      <c r="AY259" s="153" t="s">
        <v>156</v>
      </c>
    </row>
    <row r="260" spans="2:65" s="12" customFormat="1">
      <c r="B260" s="158"/>
      <c r="D260" s="152" t="s">
        <v>160</v>
      </c>
      <c r="E260" s="159" t="s">
        <v>1</v>
      </c>
      <c r="F260" s="160" t="s">
        <v>5112</v>
      </c>
      <c r="H260" s="161">
        <v>20.3</v>
      </c>
      <c r="I260" s="162"/>
      <c r="L260" s="158"/>
      <c r="M260" s="163"/>
      <c r="T260" s="164"/>
      <c r="AT260" s="159" t="s">
        <v>160</v>
      </c>
      <c r="AU260" s="159" t="s">
        <v>89</v>
      </c>
      <c r="AV260" s="12" t="s">
        <v>89</v>
      </c>
      <c r="AW260" s="12" t="s">
        <v>31</v>
      </c>
      <c r="AX260" s="12" t="s">
        <v>76</v>
      </c>
      <c r="AY260" s="159" t="s">
        <v>156</v>
      </c>
    </row>
    <row r="261" spans="2:65" s="12" customFormat="1">
      <c r="B261" s="158"/>
      <c r="D261" s="152" t="s">
        <v>160</v>
      </c>
      <c r="E261" s="159" t="s">
        <v>1</v>
      </c>
      <c r="F261" s="160" t="s">
        <v>5113</v>
      </c>
      <c r="H261" s="161">
        <v>3.4</v>
      </c>
      <c r="I261" s="162"/>
      <c r="L261" s="158"/>
      <c r="M261" s="163"/>
      <c r="T261" s="164"/>
      <c r="AT261" s="159" t="s">
        <v>160</v>
      </c>
      <c r="AU261" s="159" t="s">
        <v>89</v>
      </c>
      <c r="AV261" s="12" t="s">
        <v>89</v>
      </c>
      <c r="AW261" s="12" t="s">
        <v>31</v>
      </c>
      <c r="AX261" s="12" t="s">
        <v>76</v>
      </c>
      <c r="AY261" s="159" t="s">
        <v>156</v>
      </c>
    </row>
    <row r="262" spans="2:65" s="13" customFormat="1">
      <c r="B262" s="165"/>
      <c r="D262" s="152" t="s">
        <v>160</v>
      </c>
      <c r="E262" s="166" t="s">
        <v>1</v>
      </c>
      <c r="F262" s="167" t="s">
        <v>161</v>
      </c>
      <c r="H262" s="168">
        <v>23.7</v>
      </c>
      <c r="I262" s="169"/>
      <c r="L262" s="165"/>
      <c r="M262" s="170"/>
      <c r="T262" s="171"/>
      <c r="AT262" s="166" t="s">
        <v>160</v>
      </c>
      <c r="AU262" s="166" t="s">
        <v>89</v>
      </c>
      <c r="AV262" s="13" t="s">
        <v>155</v>
      </c>
      <c r="AW262" s="13" t="s">
        <v>31</v>
      </c>
      <c r="AX262" s="13" t="s">
        <v>82</v>
      </c>
      <c r="AY262" s="166" t="s">
        <v>156</v>
      </c>
    </row>
    <row r="263" spans="2:65" s="1" customFormat="1" ht="24.2" customHeight="1">
      <c r="B263" s="136"/>
      <c r="C263" s="137" t="s">
        <v>702</v>
      </c>
      <c r="D263" s="137" t="s">
        <v>157</v>
      </c>
      <c r="E263" s="138" t="s">
        <v>3829</v>
      </c>
      <c r="F263" s="139" t="s">
        <v>3830</v>
      </c>
      <c r="G263" s="140" t="s">
        <v>296</v>
      </c>
      <c r="H263" s="141">
        <v>0.159</v>
      </c>
      <c r="I263" s="142"/>
      <c r="J263" s="143">
        <v>0</v>
      </c>
      <c r="K263" s="144"/>
      <c r="L263" s="32"/>
      <c r="M263" s="145" t="s">
        <v>1</v>
      </c>
      <c r="N263" s="146" t="s">
        <v>42</v>
      </c>
      <c r="P263" s="147">
        <f>O263*H263</f>
        <v>0</v>
      </c>
      <c r="Q263" s="147">
        <v>0</v>
      </c>
      <c r="R263" s="147">
        <f>Q263*H263</f>
        <v>0</v>
      </c>
      <c r="S263" s="147">
        <v>0</v>
      </c>
      <c r="T263" s="148">
        <f>S263*H263</f>
        <v>0</v>
      </c>
      <c r="AR263" s="149" t="s">
        <v>403</v>
      </c>
      <c r="AT263" s="149" t="s">
        <v>157</v>
      </c>
      <c r="AU263" s="149" t="s">
        <v>89</v>
      </c>
      <c r="AY263" s="17" t="s">
        <v>156</v>
      </c>
      <c r="BE263" s="150">
        <f>IF(N263="základná",J263,0)</f>
        <v>0</v>
      </c>
      <c r="BF263" s="150">
        <f>IF(N263="znížená",J263,0)</f>
        <v>0</v>
      </c>
      <c r="BG263" s="150">
        <f>IF(N263="zákl. prenesená",J263,0)</f>
        <v>0</v>
      </c>
      <c r="BH263" s="150">
        <f>IF(N263="zníž. prenesená",J263,0)</f>
        <v>0</v>
      </c>
      <c r="BI263" s="150">
        <f>IF(N263="nulová",J263,0)</f>
        <v>0</v>
      </c>
      <c r="BJ263" s="17" t="s">
        <v>89</v>
      </c>
      <c r="BK263" s="150">
        <f>ROUND(I263*H263,2)</f>
        <v>0</v>
      </c>
      <c r="BL263" s="17" t="s">
        <v>403</v>
      </c>
      <c r="BM263" s="149" t="s">
        <v>5114</v>
      </c>
    </row>
    <row r="264" spans="2:65" s="1" customFormat="1" ht="24.2" customHeight="1">
      <c r="B264" s="136"/>
      <c r="C264" s="137" t="s">
        <v>715</v>
      </c>
      <c r="D264" s="137" t="s">
        <v>157</v>
      </c>
      <c r="E264" s="138" t="s">
        <v>3832</v>
      </c>
      <c r="F264" s="139" t="s">
        <v>3833</v>
      </c>
      <c r="G264" s="140" t="s">
        <v>296</v>
      </c>
      <c r="H264" s="141">
        <v>0.159</v>
      </c>
      <c r="I264" s="142"/>
      <c r="J264" s="143">
        <v>0</v>
      </c>
      <c r="K264" s="144"/>
      <c r="L264" s="32"/>
      <c r="M264" s="202" t="s">
        <v>1</v>
      </c>
      <c r="N264" s="203" t="s">
        <v>42</v>
      </c>
      <c r="O264" s="204"/>
      <c r="P264" s="205">
        <f>O264*H264</f>
        <v>0</v>
      </c>
      <c r="Q264" s="205">
        <v>0</v>
      </c>
      <c r="R264" s="205">
        <f>Q264*H264</f>
        <v>0</v>
      </c>
      <c r="S264" s="205">
        <v>0</v>
      </c>
      <c r="T264" s="206">
        <f>S264*H264</f>
        <v>0</v>
      </c>
      <c r="AR264" s="149" t="s">
        <v>403</v>
      </c>
      <c r="AT264" s="149" t="s">
        <v>157</v>
      </c>
      <c r="AU264" s="149" t="s">
        <v>89</v>
      </c>
      <c r="AY264" s="17" t="s">
        <v>156</v>
      </c>
      <c r="BE264" s="150">
        <f>IF(N264="základná",J264,0)</f>
        <v>0</v>
      </c>
      <c r="BF264" s="150">
        <f>IF(N264="znížená",J264,0)</f>
        <v>0</v>
      </c>
      <c r="BG264" s="150">
        <f>IF(N264="zákl. prenesená",J264,0)</f>
        <v>0</v>
      </c>
      <c r="BH264" s="150">
        <f>IF(N264="zníž. prenesená",J264,0)</f>
        <v>0</v>
      </c>
      <c r="BI264" s="150">
        <f>IF(N264="nulová",J264,0)</f>
        <v>0</v>
      </c>
      <c r="BJ264" s="17" t="s">
        <v>89</v>
      </c>
      <c r="BK264" s="150">
        <f>ROUND(I264*H264,2)</f>
        <v>0</v>
      </c>
      <c r="BL264" s="17" t="s">
        <v>403</v>
      </c>
      <c r="BM264" s="149" t="s">
        <v>5115</v>
      </c>
    </row>
    <row r="265" spans="2:65" s="1" customFormat="1" ht="6.95" customHeight="1">
      <c r="B265" s="47"/>
      <c r="C265" s="48"/>
      <c r="D265" s="48"/>
      <c r="E265" s="48"/>
      <c r="F265" s="48"/>
      <c r="G265" s="48"/>
      <c r="H265" s="48"/>
      <c r="I265" s="48"/>
      <c r="J265" s="48"/>
      <c r="K265" s="48"/>
      <c r="L265" s="32"/>
    </row>
  </sheetData>
  <autoFilter ref="C128:K264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70"/>
  <sheetViews>
    <sheetView showGridLines="0" topLeftCell="A136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8" t="s">
        <v>5</v>
      </c>
      <c r="M2" s="239"/>
      <c r="N2" s="239"/>
      <c r="O2" s="239"/>
      <c r="P2" s="239"/>
      <c r="Q2" s="239"/>
      <c r="R2" s="239"/>
      <c r="S2" s="239"/>
      <c r="T2" s="239"/>
      <c r="U2" s="239"/>
      <c r="V2" s="239"/>
      <c r="AT2" s="17" t="s">
        <v>108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136</v>
      </c>
      <c r="L4" s="20"/>
      <c r="M4" s="95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74" t="str">
        <f>'Rekapitulácia stavby'!K6</f>
        <v>SO01 - TOPOĽČIANKY, Centrálny logistický sklad (CLS), KASÁRNE, REKONŠTRUKCIA OBJEKTU UBYTOVNE 001</v>
      </c>
      <c r="F7" s="275"/>
      <c r="G7" s="275"/>
      <c r="H7" s="275"/>
      <c r="L7" s="20"/>
    </row>
    <row r="8" spans="2:46" ht="12" customHeight="1">
      <c r="B8" s="20"/>
      <c r="D8" s="27" t="s">
        <v>137</v>
      </c>
      <c r="L8" s="20"/>
    </row>
    <row r="9" spans="2:46" s="1" customFormat="1" ht="23.25" customHeight="1">
      <c r="B9" s="32"/>
      <c r="E9" s="274" t="s">
        <v>198</v>
      </c>
      <c r="F9" s="273"/>
      <c r="G9" s="273"/>
      <c r="H9" s="273"/>
      <c r="L9" s="32"/>
    </row>
    <row r="10" spans="2:46" s="1" customFormat="1" ht="12" customHeight="1">
      <c r="B10" s="32"/>
      <c r="D10" s="27" t="s">
        <v>202</v>
      </c>
      <c r="L10" s="32"/>
    </row>
    <row r="11" spans="2:46" s="1" customFormat="1" ht="16.5" customHeight="1">
      <c r="B11" s="32"/>
      <c r="E11" s="270" t="s">
        <v>5116</v>
      </c>
      <c r="F11" s="273"/>
      <c r="G11" s="273"/>
      <c r="H11" s="273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20. 11. 2025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6" t="str">
        <f>'Rekapitulácia stavby'!E14</f>
        <v>Vyplň údaj</v>
      </c>
      <c r="F20" s="277"/>
      <c r="G20" s="277"/>
      <c r="H20" s="277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6"/>
      <c r="E29" s="257" t="s">
        <v>1</v>
      </c>
      <c r="F29" s="257"/>
      <c r="G29" s="257"/>
      <c r="H29" s="257"/>
      <c r="L29" s="96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7" t="s">
        <v>36</v>
      </c>
      <c r="J32" s="69">
        <f>ROUND(J125,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8">
        <f>ROUND((SUM(BE125:BE169)),  2)</f>
        <v>0</v>
      </c>
      <c r="G35" s="99"/>
      <c r="H35" s="99"/>
      <c r="I35" s="100">
        <v>0.23</v>
      </c>
      <c r="J35" s="98">
        <f>ROUND(((SUM(BE125:BE169))*I35),  2)</f>
        <v>0</v>
      </c>
      <c r="L35" s="32"/>
    </row>
    <row r="36" spans="2:12" s="1" customFormat="1" ht="14.45" customHeight="1">
      <c r="B36" s="32"/>
      <c r="E36" s="37" t="s">
        <v>42</v>
      </c>
      <c r="F36" s="98">
        <f>ROUND((SUM(BF125:BF169)),  2)</f>
        <v>0</v>
      </c>
      <c r="G36" s="99"/>
      <c r="H36" s="99"/>
      <c r="I36" s="100">
        <v>0.23</v>
      </c>
      <c r="J36" s="98">
        <f>ROUND(((SUM(BF125:BF169))*I36),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8">
        <f>ROUND((SUM(BG125:BG169)),  2)</f>
        <v>0</v>
      </c>
      <c r="I37" s="101">
        <v>0.23</v>
      </c>
      <c r="J37" s="88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8">
        <f>ROUND((SUM(BH125:BH169)),  2)</f>
        <v>0</v>
      </c>
      <c r="I38" s="101">
        <v>0.23</v>
      </c>
      <c r="J38" s="88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8">
        <f>ROUND((SUM(BI125:BI169)),  2)</f>
        <v>0</v>
      </c>
      <c r="G39" s="99"/>
      <c r="H39" s="99"/>
      <c r="I39" s="100">
        <v>0</v>
      </c>
      <c r="J39" s="98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2"/>
      <c r="D41" s="103" t="s">
        <v>46</v>
      </c>
      <c r="E41" s="60"/>
      <c r="F41" s="60"/>
      <c r="G41" s="104" t="s">
        <v>47</v>
      </c>
      <c r="H41" s="105" t="s">
        <v>48</v>
      </c>
      <c r="I41" s="60"/>
      <c r="J41" s="106">
        <f>SUM(J32:J39)</f>
        <v>0</v>
      </c>
      <c r="K41" s="107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08" t="s">
        <v>52</v>
      </c>
      <c r="G61" s="46" t="s">
        <v>51</v>
      </c>
      <c r="H61" s="34"/>
      <c r="I61" s="34"/>
      <c r="J61" s="109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08" t="s">
        <v>52</v>
      </c>
      <c r="G76" s="46" t="s">
        <v>51</v>
      </c>
      <c r="H76" s="34"/>
      <c r="I76" s="34"/>
      <c r="J76" s="109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138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4" t="str">
        <f>E7</f>
        <v>SO01 - TOPOĽČIANKY, Centrálny logistický sklad (CLS), KASÁRNE, REKONŠTRUKCIA OBJEKTU UBYTOVNE 001</v>
      </c>
      <c r="F85" s="275"/>
      <c r="G85" s="275"/>
      <c r="H85" s="275"/>
      <c r="L85" s="32"/>
    </row>
    <row r="86" spans="2:12" ht="12" customHeight="1">
      <c r="B86" s="20"/>
      <c r="C86" s="27" t="s">
        <v>137</v>
      </c>
      <c r="L86" s="20"/>
    </row>
    <row r="87" spans="2:12" s="1" customFormat="1" ht="23.25" customHeight="1">
      <c r="B87" s="32"/>
      <c r="E87" s="274" t="s">
        <v>198</v>
      </c>
      <c r="F87" s="273"/>
      <c r="G87" s="273"/>
      <c r="H87" s="273"/>
      <c r="L87" s="32"/>
    </row>
    <row r="88" spans="2:12" s="1" customFormat="1" ht="12" customHeight="1">
      <c r="B88" s="32"/>
      <c r="C88" s="27" t="s">
        <v>202</v>
      </c>
      <c r="L88" s="32"/>
    </row>
    <row r="89" spans="2:12" s="1" customFormat="1" ht="16.5" customHeight="1">
      <c r="B89" s="32"/>
      <c r="E89" s="270" t="str">
        <f>E11</f>
        <v>SO01.7 - SO01.7 Hasiace prístroje, Vyčistenie stavby</v>
      </c>
      <c r="F89" s="273"/>
      <c r="G89" s="273"/>
      <c r="H89" s="273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Topoľčianky </v>
      </c>
      <c r="I91" s="27" t="s">
        <v>21</v>
      </c>
      <c r="J91" s="55" t="str">
        <f>IF(J14="","",J14)</f>
        <v>20. 11. 2025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 xml:space="preserve">MV SR Pribinova č.2, 812 72 Bratislava </v>
      </c>
      <c r="I93" s="27" t="s">
        <v>29</v>
      </c>
      <c r="J93" s="30" t="str">
        <f>E23</f>
        <v>STAPRING a.s. Ing.A. Režná,Ing.I.Kóňa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K. Šinská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0" t="s">
        <v>139</v>
      </c>
      <c r="D96" s="102"/>
      <c r="E96" s="102"/>
      <c r="F96" s="102"/>
      <c r="G96" s="102"/>
      <c r="H96" s="102"/>
      <c r="I96" s="102"/>
      <c r="J96" s="111" t="s">
        <v>140</v>
      </c>
      <c r="K96" s="102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2" t="s">
        <v>141</v>
      </c>
      <c r="J98" s="69">
        <f>J125</f>
        <v>0</v>
      </c>
      <c r="L98" s="32"/>
      <c r="AU98" s="17" t="s">
        <v>142</v>
      </c>
    </row>
    <row r="99" spans="2:47" s="8" customFormat="1" ht="24.95" customHeight="1">
      <c r="B99" s="113"/>
      <c r="D99" s="114" t="s">
        <v>234</v>
      </c>
      <c r="E99" s="115"/>
      <c r="F99" s="115"/>
      <c r="G99" s="115"/>
      <c r="H99" s="115"/>
      <c r="I99" s="115"/>
      <c r="J99" s="116">
        <f>J126</f>
        <v>0</v>
      </c>
      <c r="L99" s="113"/>
    </row>
    <row r="100" spans="2:47" s="14" customFormat="1" ht="19.899999999999999" customHeight="1">
      <c r="B100" s="176"/>
      <c r="D100" s="177" t="s">
        <v>237</v>
      </c>
      <c r="E100" s="178"/>
      <c r="F100" s="178"/>
      <c r="G100" s="178"/>
      <c r="H100" s="178"/>
      <c r="I100" s="178"/>
      <c r="J100" s="179">
        <f>J127</f>
        <v>0</v>
      </c>
      <c r="L100" s="176"/>
    </row>
    <row r="101" spans="2:47" s="14" customFormat="1" ht="19.899999999999999" customHeight="1">
      <c r="B101" s="176"/>
      <c r="D101" s="177" t="s">
        <v>251</v>
      </c>
      <c r="E101" s="178"/>
      <c r="F101" s="178"/>
      <c r="G101" s="178"/>
      <c r="H101" s="178"/>
      <c r="I101" s="178"/>
      <c r="J101" s="179">
        <f>J137</f>
        <v>0</v>
      </c>
      <c r="L101" s="176"/>
    </row>
    <row r="102" spans="2:47" s="8" customFormat="1" ht="24.95" customHeight="1">
      <c r="B102" s="113"/>
      <c r="D102" s="114" t="s">
        <v>252</v>
      </c>
      <c r="E102" s="115"/>
      <c r="F102" s="115"/>
      <c r="G102" s="115"/>
      <c r="H102" s="115"/>
      <c r="I102" s="115"/>
      <c r="J102" s="116">
        <f>J139</f>
        <v>0</v>
      </c>
      <c r="L102" s="113"/>
    </row>
    <row r="103" spans="2:47" s="14" customFormat="1" ht="19.899999999999999" customHeight="1">
      <c r="B103" s="176"/>
      <c r="D103" s="177" t="s">
        <v>5117</v>
      </c>
      <c r="E103" s="178"/>
      <c r="F103" s="178"/>
      <c r="G103" s="178"/>
      <c r="H103" s="178"/>
      <c r="I103" s="178"/>
      <c r="J103" s="179">
        <f>J140</f>
        <v>0</v>
      </c>
      <c r="L103" s="176"/>
    </row>
    <row r="104" spans="2:47" s="1" customFormat="1" ht="21.75" customHeight="1">
      <c r="B104" s="32"/>
      <c r="L104" s="32"/>
    </row>
    <row r="105" spans="2:47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47" s="1" customFormat="1" ht="6.95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47" s="1" customFormat="1" ht="24.95" customHeight="1">
      <c r="B110" s="32"/>
      <c r="C110" s="21" t="s">
        <v>143</v>
      </c>
      <c r="L110" s="32"/>
    </row>
    <row r="111" spans="2:47" s="1" customFormat="1" ht="6.95" customHeight="1">
      <c r="B111" s="32"/>
      <c r="L111" s="32"/>
    </row>
    <row r="112" spans="2:47" s="1" customFormat="1" ht="12" customHeight="1">
      <c r="B112" s="32"/>
      <c r="C112" s="27" t="s">
        <v>15</v>
      </c>
      <c r="L112" s="32"/>
    </row>
    <row r="113" spans="2:65" s="1" customFormat="1" ht="26.25" customHeight="1">
      <c r="B113" s="32"/>
      <c r="E113" s="274" t="str">
        <f>E7</f>
        <v>SO01 - TOPOĽČIANKY, Centrálny logistický sklad (CLS), KASÁRNE, REKONŠTRUKCIA OBJEKTU UBYTOVNE 001</v>
      </c>
      <c r="F113" s="275"/>
      <c r="G113" s="275"/>
      <c r="H113" s="275"/>
      <c r="L113" s="32"/>
    </row>
    <row r="114" spans="2:65" ht="12" customHeight="1">
      <c r="B114" s="20"/>
      <c r="C114" s="27" t="s">
        <v>137</v>
      </c>
      <c r="L114" s="20"/>
    </row>
    <row r="115" spans="2:65" s="1" customFormat="1" ht="23.25" customHeight="1">
      <c r="B115" s="32"/>
      <c r="E115" s="274" t="s">
        <v>198</v>
      </c>
      <c r="F115" s="273"/>
      <c r="G115" s="273"/>
      <c r="H115" s="273"/>
      <c r="L115" s="32"/>
    </row>
    <row r="116" spans="2:65" s="1" customFormat="1" ht="12" customHeight="1">
      <c r="B116" s="32"/>
      <c r="C116" s="27" t="s">
        <v>202</v>
      </c>
      <c r="L116" s="32"/>
    </row>
    <row r="117" spans="2:65" s="1" customFormat="1" ht="16.5" customHeight="1">
      <c r="B117" s="32"/>
      <c r="E117" s="270" t="str">
        <f>E11</f>
        <v>SO01.7 - SO01.7 Hasiace prístroje, Vyčistenie stavby</v>
      </c>
      <c r="F117" s="273"/>
      <c r="G117" s="273"/>
      <c r="H117" s="273"/>
      <c r="L117" s="32"/>
    </row>
    <row r="118" spans="2:65" s="1" customFormat="1" ht="6.95" customHeight="1">
      <c r="B118" s="32"/>
      <c r="L118" s="32"/>
    </row>
    <row r="119" spans="2:65" s="1" customFormat="1" ht="12" customHeight="1">
      <c r="B119" s="32"/>
      <c r="C119" s="27" t="s">
        <v>19</v>
      </c>
      <c r="F119" s="25" t="str">
        <f>F14</f>
        <v xml:space="preserve">Topoľčianky </v>
      </c>
      <c r="I119" s="27" t="s">
        <v>21</v>
      </c>
      <c r="J119" s="55" t="str">
        <f>IF(J14="","",J14)</f>
        <v>20. 11. 2025</v>
      </c>
      <c r="L119" s="32"/>
    </row>
    <row r="120" spans="2:65" s="1" customFormat="1" ht="6.95" customHeight="1">
      <c r="B120" s="32"/>
      <c r="L120" s="32"/>
    </row>
    <row r="121" spans="2:65" s="1" customFormat="1" ht="40.15" customHeight="1">
      <c r="B121" s="32"/>
      <c r="C121" s="27" t="s">
        <v>23</v>
      </c>
      <c r="F121" s="25" t="str">
        <f>E17</f>
        <v xml:space="preserve">MV SR Pribinova č.2, 812 72 Bratislava </v>
      </c>
      <c r="I121" s="27" t="s">
        <v>29</v>
      </c>
      <c r="J121" s="30" t="str">
        <f>E23</f>
        <v>STAPRING a.s. Ing.A. Režná,Ing.I.Kóňa</v>
      </c>
      <c r="L121" s="32"/>
    </row>
    <row r="122" spans="2:65" s="1" customFormat="1" ht="15.2" customHeight="1">
      <c r="B122" s="32"/>
      <c r="C122" s="27" t="s">
        <v>27</v>
      </c>
      <c r="F122" s="25" t="str">
        <f>IF(E20="","",E20)</f>
        <v>Vyplň údaj</v>
      </c>
      <c r="I122" s="27" t="s">
        <v>32</v>
      </c>
      <c r="J122" s="30" t="str">
        <f>E26</f>
        <v>K. Šinská</v>
      </c>
      <c r="L122" s="32"/>
    </row>
    <row r="123" spans="2:65" s="1" customFormat="1" ht="10.35" customHeight="1">
      <c r="B123" s="32"/>
      <c r="L123" s="32"/>
    </row>
    <row r="124" spans="2:65" s="9" customFormat="1" ht="29.25" customHeight="1">
      <c r="B124" s="117"/>
      <c r="C124" s="118" t="s">
        <v>144</v>
      </c>
      <c r="D124" s="119" t="s">
        <v>61</v>
      </c>
      <c r="E124" s="119" t="s">
        <v>57</v>
      </c>
      <c r="F124" s="119" t="s">
        <v>58</v>
      </c>
      <c r="G124" s="119" t="s">
        <v>145</v>
      </c>
      <c r="H124" s="119" t="s">
        <v>146</v>
      </c>
      <c r="I124" s="119" t="s">
        <v>147</v>
      </c>
      <c r="J124" s="120" t="s">
        <v>140</v>
      </c>
      <c r="K124" s="121" t="s">
        <v>148</v>
      </c>
      <c r="L124" s="117"/>
      <c r="M124" s="62" t="s">
        <v>1</v>
      </c>
      <c r="N124" s="63" t="s">
        <v>40</v>
      </c>
      <c r="O124" s="63" t="s">
        <v>149</v>
      </c>
      <c r="P124" s="63" t="s">
        <v>150</v>
      </c>
      <c r="Q124" s="63" t="s">
        <v>151</v>
      </c>
      <c r="R124" s="63" t="s">
        <v>152</v>
      </c>
      <c r="S124" s="63" t="s">
        <v>153</v>
      </c>
      <c r="T124" s="64" t="s">
        <v>154</v>
      </c>
    </row>
    <row r="125" spans="2:65" s="1" customFormat="1" ht="22.9" customHeight="1">
      <c r="B125" s="32"/>
      <c r="C125" s="67" t="s">
        <v>141</v>
      </c>
      <c r="J125" s="122">
        <f>BK125</f>
        <v>0</v>
      </c>
      <c r="L125" s="32"/>
      <c r="M125" s="65"/>
      <c r="N125" s="56"/>
      <c r="O125" s="56"/>
      <c r="P125" s="123">
        <f>P126+P139</f>
        <v>0</v>
      </c>
      <c r="Q125" s="56"/>
      <c r="R125" s="123">
        <f>R126+R139</f>
        <v>0.6035895</v>
      </c>
      <c r="S125" s="56"/>
      <c r="T125" s="124">
        <f>T126+T139</f>
        <v>0</v>
      </c>
      <c r="AT125" s="17" t="s">
        <v>75</v>
      </c>
      <c r="AU125" s="17" t="s">
        <v>142</v>
      </c>
      <c r="BK125" s="125">
        <f>BK126+BK139</f>
        <v>0</v>
      </c>
    </row>
    <row r="126" spans="2:65" s="10" customFormat="1" ht="25.9" customHeight="1">
      <c r="B126" s="126"/>
      <c r="D126" s="127" t="s">
        <v>75</v>
      </c>
      <c r="E126" s="128" t="s">
        <v>261</v>
      </c>
      <c r="F126" s="128" t="s">
        <v>262</v>
      </c>
      <c r="I126" s="129"/>
      <c r="J126" s="130">
        <f>BK126</f>
        <v>0</v>
      </c>
      <c r="L126" s="126"/>
      <c r="M126" s="131"/>
      <c r="P126" s="132">
        <f>P127+P137</f>
        <v>0</v>
      </c>
      <c r="R126" s="132">
        <f>R127+R137</f>
        <v>0.1058495</v>
      </c>
      <c r="T126" s="133">
        <f>T127+T137</f>
        <v>0</v>
      </c>
      <c r="AR126" s="127" t="s">
        <v>82</v>
      </c>
      <c r="AT126" s="134" t="s">
        <v>75</v>
      </c>
      <c r="AU126" s="134" t="s">
        <v>76</v>
      </c>
      <c r="AY126" s="127" t="s">
        <v>156</v>
      </c>
      <c r="BK126" s="135">
        <f>BK127+BK137</f>
        <v>0</v>
      </c>
    </row>
    <row r="127" spans="2:65" s="10" customFormat="1" ht="22.9" customHeight="1">
      <c r="B127" s="126"/>
      <c r="D127" s="127" t="s">
        <v>75</v>
      </c>
      <c r="E127" s="191" t="s">
        <v>174</v>
      </c>
      <c r="F127" s="191" t="s">
        <v>305</v>
      </c>
      <c r="I127" s="129"/>
      <c r="J127" s="192">
        <f>BK127</f>
        <v>0</v>
      </c>
      <c r="L127" s="126"/>
      <c r="M127" s="131"/>
      <c r="P127" s="132">
        <f>SUM(P128:P136)</f>
        <v>0</v>
      </c>
      <c r="R127" s="132">
        <f>SUM(R128:R136)</f>
        <v>0.1058495</v>
      </c>
      <c r="T127" s="133">
        <f>SUM(T128:T136)</f>
        <v>0</v>
      </c>
      <c r="AR127" s="127" t="s">
        <v>82</v>
      </c>
      <c r="AT127" s="134" t="s">
        <v>75</v>
      </c>
      <c r="AU127" s="134" t="s">
        <v>82</v>
      </c>
      <c r="AY127" s="127" t="s">
        <v>156</v>
      </c>
      <c r="BK127" s="135">
        <f>SUM(BK128:BK136)</f>
        <v>0</v>
      </c>
    </row>
    <row r="128" spans="2:65" s="1" customFormat="1" ht="24.2" customHeight="1">
      <c r="B128" s="136"/>
      <c r="C128" s="137" t="s">
        <v>82</v>
      </c>
      <c r="D128" s="137" t="s">
        <v>157</v>
      </c>
      <c r="E128" s="138" t="s">
        <v>5118</v>
      </c>
      <c r="F128" s="139" t="s">
        <v>5119</v>
      </c>
      <c r="G128" s="140" t="s">
        <v>178</v>
      </c>
      <c r="H128" s="141">
        <v>2116.9899999999998</v>
      </c>
      <c r="I128" s="142"/>
      <c r="J128" s="143">
        <f>ROUND(I128*H128,2)</f>
        <v>0</v>
      </c>
      <c r="K128" s="144"/>
      <c r="L128" s="32"/>
      <c r="M128" s="145" t="s">
        <v>1</v>
      </c>
      <c r="N128" s="146" t="s">
        <v>42</v>
      </c>
      <c r="P128" s="147">
        <f>O128*H128</f>
        <v>0</v>
      </c>
      <c r="Q128" s="147">
        <v>5.0000000000000002E-5</v>
      </c>
      <c r="R128" s="147">
        <f>Q128*H128</f>
        <v>0.1058495</v>
      </c>
      <c r="S128" s="147">
        <v>0</v>
      </c>
      <c r="T128" s="148">
        <f>S128*H128</f>
        <v>0</v>
      </c>
      <c r="AR128" s="149" t="s">
        <v>155</v>
      </c>
      <c r="AT128" s="149" t="s">
        <v>157</v>
      </c>
      <c r="AU128" s="149" t="s">
        <v>89</v>
      </c>
      <c r="AY128" s="17" t="s">
        <v>156</v>
      </c>
      <c r="BE128" s="150">
        <f>IF(N128="základná",J128,0)</f>
        <v>0</v>
      </c>
      <c r="BF128" s="150">
        <f>IF(N128="znížená",J128,0)</f>
        <v>0</v>
      </c>
      <c r="BG128" s="150">
        <f>IF(N128="zákl. prenesená",J128,0)</f>
        <v>0</v>
      </c>
      <c r="BH128" s="150">
        <f>IF(N128="zníž. prenesená",J128,0)</f>
        <v>0</v>
      </c>
      <c r="BI128" s="150">
        <f>IF(N128="nulová",J128,0)</f>
        <v>0</v>
      </c>
      <c r="BJ128" s="17" t="s">
        <v>89</v>
      </c>
      <c r="BK128" s="150">
        <f>ROUND(I128*H128,2)</f>
        <v>0</v>
      </c>
      <c r="BL128" s="17" t="s">
        <v>155</v>
      </c>
      <c r="BM128" s="149" t="s">
        <v>5120</v>
      </c>
    </row>
    <row r="129" spans="2:65" s="11" customFormat="1">
      <c r="B129" s="151"/>
      <c r="D129" s="152" t="s">
        <v>160</v>
      </c>
      <c r="E129" s="153" t="s">
        <v>1</v>
      </c>
      <c r="F129" s="154" t="s">
        <v>5121</v>
      </c>
      <c r="H129" s="153" t="s">
        <v>1</v>
      </c>
      <c r="I129" s="155"/>
      <c r="L129" s="151"/>
      <c r="M129" s="156"/>
      <c r="T129" s="157"/>
      <c r="AT129" s="153" t="s">
        <v>160</v>
      </c>
      <c r="AU129" s="153" t="s">
        <v>89</v>
      </c>
      <c r="AV129" s="11" t="s">
        <v>82</v>
      </c>
      <c r="AW129" s="11" t="s">
        <v>31</v>
      </c>
      <c r="AX129" s="11" t="s">
        <v>76</v>
      </c>
      <c r="AY129" s="153" t="s">
        <v>156</v>
      </c>
    </row>
    <row r="130" spans="2:65" s="12" customFormat="1">
      <c r="B130" s="158"/>
      <c r="D130" s="152" t="s">
        <v>160</v>
      </c>
      <c r="E130" s="159" t="s">
        <v>1</v>
      </c>
      <c r="F130" s="160" t="s">
        <v>5122</v>
      </c>
      <c r="H130" s="161">
        <v>752.96</v>
      </c>
      <c r="I130" s="162"/>
      <c r="L130" s="158"/>
      <c r="M130" s="163"/>
      <c r="T130" s="164"/>
      <c r="AT130" s="159" t="s">
        <v>160</v>
      </c>
      <c r="AU130" s="159" t="s">
        <v>89</v>
      </c>
      <c r="AV130" s="12" t="s">
        <v>89</v>
      </c>
      <c r="AW130" s="12" t="s">
        <v>31</v>
      </c>
      <c r="AX130" s="12" t="s">
        <v>76</v>
      </c>
      <c r="AY130" s="159" t="s">
        <v>156</v>
      </c>
    </row>
    <row r="131" spans="2:65" s="12" customFormat="1">
      <c r="B131" s="158"/>
      <c r="D131" s="152" t="s">
        <v>160</v>
      </c>
      <c r="E131" s="159" t="s">
        <v>1</v>
      </c>
      <c r="F131" s="160" t="s">
        <v>5123</v>
      </c>
      <c r="H131" s="161">
        <v>784.52</v>
      </c>
      <c r="I131" s="162"/>
      <c r="L131" s="158"/>
      <c r="M131" s="163"/>
      <c r="T131" s="164"/>
      <c r="AT131" s="159" t="s">
        <v>160</v>
      </c>
      <c r="AU131" s="159" t="s">
        <v>89</v>
      </c>
      <c r="AV131" s="12" t="s">
        <v>89</v>
      </c>
      <c r="AW131" s="12" t="s">
        <v>31</v>
      </c>
      <c r="AX131" s="12" t="s">
        <v>76</v>
      </c>
      <c r="AY131" s="159" t="s">
        <v>156</v>
      </c>
    </row>
    <row r="132" spans="2:65" s="12" customFormat="1">
      <c r="B132" s="158"/>
      <c r="D132" s="152" t="s">
        <v>160</v>
      </c>
      <c r="E132" s="159" t="s">
        <v>1</v>
      </c>
      <c r="F132" s="160" t="s">
        <v>5124</v>
      </c>
      <c r="H132" s="161">
        <v>579.51</v>
      </c>
      <c r="I132" s="162"/>
      <c r="L132" s="158"/>
      <c r="M132" s="163"/>
      <c r="T132" s="164"/>
      <c r="AT132" s="159" t="s">
        <v>160</v>
      </c>
      <c r="AU132" s="159" t="s">
        <v>89</v>
      </c>
      <c r="AV132" s="12" t="s">
        <v>89</v>
      </c>
      <c r="AW132" s="12" t="s">
        <v>31</v>
      </c>
      <c r="AX132" s="12" t="s">
        <v>76</v>
      </c>
      <c r="AY132" s="159" t="s">
        <v>156</v>
      </c>
    </row>
    <row r="133" spans="2:65" s="13" customFormat="1">
      <c r="B133" s="165"/>
      <c r="D133" s="152" t="s">
        <v>160</v>
      </c>
      <c r="E133" s="166" t="s">
        <v>1</v>
      </c>
      <c r="F133" s="167" t="s">
        <v>5125</v>
      </c>
      <c r="H133" s="168">
        <v>2116.9899999999998</v>
      </c>
      <c r="I133" s="169"/>
      <c r="L133" s="165"/>
      <c r="M133" s="170"/>
      <c r="T133" s="171"/>
      <c r="AT133" s="166" t="s">
        <v>160</v>
      </c>
      <c r="AU133" s="166" t="s">
        <v>89</v>
      </c>
      <c r="AV133" s="13" t="s">
        <v>155</v>
      </c>
      <c r="AW133" s="13" t="s">
        <v>31</v>
      </c>
      <c r="AX133" s="13" t="s">
        <v>82</v>
      </c>
      <c r="AY133" s="166" t="s">
        <v>156</v>
      </c>
    </row>
    <row r="134" spans="2:65" s="12" customFormat="1">
      <c r="B134" s="158"/>
      <c r="D134" s="152" t="s">
        <v>160</v>
      </c>
      <c r="E134" s="159" t="s">
        <v>1</v>
      </c>
      <c r="F134" s="160" t="s">
        <v>5126</v>
      </c>
      <c r="H134" s="161">
        <v>2499.3200000000002</v>
      </c>
      <c r="I134" s="162"/>
      <c r="L134" s="158"/>
      <c r="M134" s="163"/>
      <c r="T134" s="164"/>
      <c r="AT134" s="159" t="s">
        <v>160</v>
      </c>
      <c r="AU134" s="159" t="s">
        <v>89</v>
      </c>
      <c r="AV134" s="12" t="s">
        <v>89</v>
      </c>
      <c r="AW134" s="12" t="s">
        <v>31</v>
      </c>
      <c r="AX134" s="12" t="s">
        <v>76</v>
      </c>
      <c r="AY134" s="159" t="s">
        <v>156</v>
      </c>
    </row>
    <row r="135" spans="2:65" s="1" customFormat="1" ht="16.5" customHeight="1">
      <c r="B135" s="136"/>
      <c r="C135" s="137" t="s">
        <v>89</v>
      </c>
      <c r="D135" s="137" t="s">
        <v>157</v>
      </c>
      <c r="E135" s="138" t="s">
        <v>1509</v>
      </c>
      <c r="F135" s="139" t="s">
        <v>1510</v>
      </c>
      <c r="G135" s="140" t="s">
        <v>333</v>
      </c>
      <c r="H135" s="141">
        <v>2</v>
      </c>
      <c r="I135" s="142"/>
      <c r="J135" s="143">
        <f>ROUND(I135*H135,2)</f>
        <v>0</v>
      </c>
      <c r="K135" s="144"/>
      <c r="L135" s="32"/>
      <c r="M135" s="145" t="s">
        <v>1</v>
      </c>
      <c r="N135" s="146" t="s">
        <v>42</v>
      </c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AR135" s="149" t="s">
        <v>155</v>
      </c>
      <c r="AT135" s="149" t="s">
        <v>157</v>
      </c>
      <c r="AU135" s="149" t="s">
        <v>89</v>
      </c>
      <c r="AY135" s="17" t="s">
        <v>156</v>
      </c>
      <c r="BE135" s="150">
        <f>IF(N135="základná",J135,0)</f>
        <v>0</v>
      </c>
      <c r="BF135" s="150">
        <f>IF(N135="znížená",J135,0)</f>
        <v>0</v>
      </c>
      <c r="BG135" s="150">
        <f>IF(N135="zákl. prenesená",J135,0)</f>
        <v>0</v>
      </c>
      <c r="BH135" s="150">
        <f>IF(N135="zníž. prenesená",J135,0)</f>
        <v>0</v>
      </c>
      <c r="BI135" s="150">
        <f>IF(N135="nulová",J135,0)</f>
        <v>0</v>
      </c>
      <c r="BJ135" s="17" t="s">
        <v>89</v>
      </c>
      <c r="BK135" s="150">
        <f>ROUND(I135*H135,2)</f>
        <v>0</v>
      </c>
      <c r="BL135" s="17" t="s">
        <v>155</v>
      </c>
      <c r="BM135" s="149" t="s">
        <v>5127</v>
      </c>
    </row>
    <row r="136" spans="2:65" s="12" customFormat="1">
      <c r="B136" s="158"/>
      <c r="D136" s="152" t="s">
        <v>160</v>
      </c>
      <c r="E136" s="159" t="s">
        <v>1</v>
      </c>
      <c r="F136" s="160" t="s">
        <v>89</v>
      </c>
      <c r="H136" s="161">
        <v>2</v>
      </c>
      <c r="I136" s="162"/>
      <c r="L136" s="158"/>
      <c r="M136" s="163"/>
      <c r="T136" s="164"/>
      <c r="AT136" s="159" t="s">
        <v>160</v>
      </c>
      <c r="AU136" s="159" t="s">
        <v>89</v>
      </c>
      <c r="AV136" s="12" t="s">
        <v>89</v>
      </c>
      <c r="AW136" s="12" t="s">
        <v>31</v>
      </c>
      <c r="AX136" s="12" t="s">
        <v>82</v>
      </c>
      <c r="AY136" s="159" t="s">
        <v>156</v>
      </c>
    </row>
    <row r="137" spans="2:65" s="10" customFormat="1" ht="22.9" customHeight="1">
      <c r="B137" s="126"/>
      <c r="D137" s="127" t="s">
        <v>75</v>
      </c>
      <c r="E137" s="191" t="s">
        <v>1454</v>
      </c>
      <c r="F137" s="191" t="s">
        <v>1512</v>
      </c>
      <c r="I137" s="129"/>
      <c r="J137" s="192">
        <f>BK137</f>
        <v>0</v>
      </c>
      <c r="L137" s="126"/>
      <c r="M137" s="131"/>
      <c r="P137" s="132">
        <f>P138</f>
        <v>0</v>
      </c>
      <c r="R137" s="132">
        <f>R138</f>
        <v>0</v>
      </c>
      <c r="T137" s="133">
        <f>T138</f>
        <v>0</v>
      </c>
      <c r="AR137" s="127" t="s">
        <v>82</v>
      </c>
      <c r="AT137" s="134" t="s">
        <v>75</v>
      </c>
      <c r="AU137" s="134" t="s">
        <v>82</v>
      </c>
      <c r="AY137" s="127" t="s">
        <v>156</v>
      </c>
      <c r="BK137" s="135">
        <f>BK138</f>
        <v>0</v>
      </c>
    </row>
    <row r="138" spans="2:65" s="1" customFormat="1" ht="24.2" customHeight="1">
      <c r="B138" s="136"/>
      <c r="C138" s="137" t="s">
        <v>163</v>
      </c>
      <c r="D138" s="137" t="s">
        <v>157</v>
      </c>
      <c r="E138" s="138" t="s">
        <v>1514</v>
      </c>
      <c r="F138" s="139" t="s">
        <v>1515</v>
      </c>
      <c r="G138" s="140" t="s">
        <v>296</v>
      </c>
      <c r="H138" s="141">
        <v>0.106</v>
      </c>
      <c r="I138" s="142"/>
      <c r="J138" s="143">
        <f>ROUND(I138*H138,2)</f>
        <v>0</v>
      </c>
      <c r="K138" s="144"/>
      <c r="L138" s="32"/>
      <c r="M138" s="145" t="s">
        <v>1</v>
      </c>
      <c r="N138" s="146" t="s">
        <v>42</v>
      </c>
      <c r="P138" s="147">
        <f>O138*H138</f>
        <v>0</v>
      </c>
      <c r="Q138" s="147">
        <v>0</v>
      </c>
      <c r="R138" s="147">
        <f>Q138*H138</f>
        <v>0</v>
      </c>
      <c r="S138" s="147">
        <v>0</v>
      </c>
      <c r="T138" s="148">
        <f>S138*H138</f>
        <v>0</v>
      </c>
      <c r="AR138" s="149" t="s">
        <v>155</v>
      </c>
      <c r="AT138" s="149" t="s">
        <v>157</v>
      </c>
      <c r="AU138" s="149" t="s">
        <v>89</v>
      </c>
      <c r="AY138" s="17" t="s">
        <v>156</v>
      </c>
      <c r="BE138" s="150">
        <f>IF(N138="základná",J138,0)</f>
        <v>0</v>
      </c>
      <c r="BF138" s="150">
        <f>IF(N138="znížená",J138,0)</f>
        <v>0</v>
      </c>
      <c r="BG138" s="150">
        <f>IF(N138="zákl. prenesená",J138,0)</f>
        <v>0</v>
      </c>
      <c r="BH138" s="150">
        <f>IF(N138="zníž. prenesená",J138,0)</f>
        <v>0</v>
      </c>
      <c r="BI138" s="150">
        <f>IF(N138="nulová",J138,0)</f>
        <v>0</v>
      </c>
      <c r="BJ138" s="17" t="s">
        <v>89</v>
      </c>
      <c r="BK138" s="150">
        <f>ROUND(I138*H138,2)</f>
        <v>0</v>
      </c>
      <c r="BL138" s="17" t="s">
        <v>155</v>
      </c>
      <c r="BM138" s="149" t="s">
        <v>5128</v>
      </c>
    </row>
    <row r="139" spans="2:65" s="10" customFormat="1" ht="25.9" customHeight="1">
      <c r="B139" s="126"/>
      <c r="D139" s="127" t="s">
        <v>75</v>
      </c>
      <c r="E139" s="128" t="s">
        <v>1517</v>
      </c>
      <c r="F139" s="128" t="s">
        <v>1518</v>
      </c>
      <c r="I139" s="129"/>
      <c r="J139" s="130">
        <f>BK139</f>
        <v>0</v>
      </c>
      <c r="L139" s="126"/>
      <c r="M139" s="131"/>
      <c r="P139" s="132">
        <f>P140</f>
        <v>0</v>
      </c>
      <c r="R139" s="132">
        <f>R140</f>
        <v>0.49774000000000002</v>
      </c>
      <c r="T139" s="133">
        <f>T140</f>
        <v>0</v>
      </c>
      <c r="AR139" s="127" t="s">
        <v>89</v>
      </c>
      <c r="AT139" s="134" t="s">
        <v>75</v>
      </c>
      <c r="AU139" s="134" t="s">
        <v>76</v>
      </c>
      <c r="AY139" s="127" t="s">
        <v>156</v>
      </c>
      <c r="BK139" s="135">
        <f>BK140</f>
        <v>0</v>
      </c>
    </row>
    <row r="140" spans="2:65" s="10" customFormat="1" ht="22.9" customHeight="1">
      <c r="B140" s="126"/>
      <c r="D140" s="127" t="s">
        <v>75</v>
      </c>
      <c r="E140" s="191" t="s">
        <v>5129</v>
      </c>
      <c r="F140" s="191" t="s">
        <v>5130</v>
      </c>
      <c r="I140" s="129"/>
      <c r="J140" s="192">
        <f>BK140</f>
        <v>0</v>
      </c>
      <c r="L140" s="126"/>
      <c r="M140" s="131"/>
      <c r="P140" s="132">
        <f>SUM(P141:P169)</f>
        <v>0</v>
      </c>
      <c r="R140" s="132">
        <f>SUM(R141:R169)</f>
        <v>0.49774000000000002</v>
      </c>
      <c r="T140" s="133">
        <f>SUM(T141:T169)</f>
        <v>0</v>
      </c>
      <c r="AR140" s="127" t="s">
        <v>89</v>
      </c>
      <c r="AT140" s="134" t="s">
        <v>75</v>
      </c>
      <c r="AU140" s="134" t="s">
        <v>82</v>
      </c>
      <c r="AY140" s="127" t="s">
        <v>156</v>
      </c>
      <c r="BK140" s="135">
        <f>SUM(BK141:BK169)</f>
        <v>0</v>
      </c>
    </row>
    <row r="141" spans="2:65" s="1" customFormat="1" ht="16.5" customHeight="1">
      <c r="B141" s="136"/>
      <c r="C141" s="137" t="s">
        <v>155</v>
      </c>
      <c r="D141" s="137" t="s">
        <v>157</v>
      </c>
      <c r="E141" s="138" t="s">
        <v>5131</v>
      </c>
      <c r="F141" s="139" t="s">
        <v>5132</v>
      </c>
      <c r="G141" s="140" t="s">
        <v>333</v>
      </c>
      <c r="H141" s="141">
        <v>23</v>
      </c>
      <c r="I141" s="142"/>
      <c r="J141" s="143">
        <f>ROUND(I141*H141,2)</f>
        <v>0</v>
      </c>
      <c r="K141" s="144"/>
      <c r="L141" s="32"/>
      <c r="M141" s="145" t="s">
        <v>1</v>
      </c>
      <c r="N141" s="146" t="s">
        <v>42</v>
      </c>
      <c r="P141" s="147">
        <f>O141*H141</f>
        <v>0</v>
      </c>
      <c r="Q141" s="147">
        <v>0</v>
      </c>
      <c r="R141" s="147">
        <f>Q141*H141</f>
        <v>0</v>
      </c>
      <c r="S141" s="147">
        <v>0</v>
      </c>
      <c r="T141" s="148">
        <f>S141*H141</f>
        <v>0</v>
      </c>
      <c r="AR141" s="149" t="s">
        <v>403</v>
      </c>
      <c r="AT141" s="149" t="s">
        <v>157</v>
      </c>
      <c r="AU141" s="149" t="s">
        <v>89</v>
      </c>
      <c r="AY141" s="17" t="s">
        <v>156</v>
      </c>
      <c r="BE141" s="150">
        <f>IF(N141="základná",J141,0)</f>
        <v>0</v>
      </c>
      <c r="BF141" s="150">
        <f>IF(N141="znížená",J141,0)</f>
        <v>0</v>
      </c>
      <c r="BG141" s="150">
        <f>IF(N141="zákl. prenesená",J141,0)</f>
        <v>0</v>
      </c>
      <c r="BH141" s="150">
        <f>IF(N141="zníž. prenesená",J141,0)</f>
        <v>0</v>
      </c>
      <c r="BI141" s="150">
        <f>IF(N141="nulová",J141,0)</f>
        <v>0</v>
      </c>
      <c r="BJ141" s="17" t="s">
        <v>89</v>
      </c>
      <c r="BK141" s="150">
        <f>ROUND(I141*H141,2)</f>
        <v>0</v>
      </c>
      <c r="BL141" s="17" t="s">
        <v>403</v>
      </c>
      <c r="BM141" s="149" t="s">
        <v>5133</v>
      </c>
    </row>
    <row r="142" spans="2:65" s="11" customFormat="1">
      <c r="B142" s="151"/>
      <c r="D142" s="152" t="s">
        <v>160</v>
      </c>
      <c r="E142" s="153" t="s">
        <v>1</v>
      </c>
      <c r="F142" s="154" t="s">
        <v>5134</v>
      </c>
      <c r="H142" s="153" t="s">
        <v>1</v>
      </c>
      <c r="I142" s="155"/>
      <c r="L142" s="151"/>
      <c r="M142" s="156"/>
      <c r="T142" s="157"/>
      <c r="AT142" s="153" t="s">
        <v>160</v>
      </c>
      <c r="AU142" s="153" t="s">
        <v>89</v>
      </c>
      <c r="AV142" s="11" t="s">
        <v>82</v>
      </c>
      <c r="AW142" s="11" t="s">
        <v>31</v>
      </c>
      <c r="AX142" s="11" t="s">
        <v>76</v>
      </c>
      <c r="AY142" s="153" t="s">
        <v>156</v>
      </c>
    </row>
    <row r="143" spans="2:65" s="12" customFormat="1">
      <c r="B143" s="158"/>
      <c r="D143" s="152" t="s">
        <v>160</v>
      </c>
      <c r="E143" s="159" t="s">
        <v>1</v>
      </c>
      <c r="F143" s="160" t="s">
        <v>5135</v>
      </c>
      <c r="H143" s="161">
        <v>17</v>
      </c>
      <c r="I143" s="162"/>
      <c r="L143" s="158"/>
      <c r="M143" s="163"/>
      <c r="T143" s="164"/>
      <c r="AT143" s="159" t="s">
        <v>160</v>
      </c>
      <c r="AU143" s="159" t="s">
        <v>89</v>
      </c>
      <c r="AV143" s="12" t="s">
        <v>89</v>
      </c>
      <c r="AW143" s="12" t="s">
        <v>31</v>
      </c>
      <c r="AX143" s="12" t="s">
        <v>76</v>
      </c>
      <c r="AY143" s="159" t="s">
        <v>156</v>
      </c>
    </row>
    <row r="144" spans="2:65" s="12" customFormat="1">
      <c r="B144" s="158"/>
      <c r="D144" s="152" t="s">
        <v>160</v>
      </c>
      <c r="E144" s="159" t="s">
        <v>1</v>
      </c>
      <c r="F144" s="160" t="s">
        <v>5136</v>
      </c>
      <c r="H144" s="161">
        <v>5</v>
      </c>
      <c r="I144" s="162"/>
      <c r="L144" s="158"/>
      <c r="M144" s="163"/>
      <c r="T144" s="164"/>
      <c r="AT144" s="159" t="s">
        <v>160</v>
      </c>
      <c r="AU144" s="159" t="s">
        <v>89</v>
      </c>
      <c r="AV144" s="12" t="s">
        <v>89</v>
      </c>
      <c r="AW144" s="12" t="s">
        <v>31</v>
      </c>
      <c r="AX144" s="12" t="s">
        <v>76</v>
      </c>
      <c r="AY144" s="159" t="s">
        <v>156</v>
      </c>
    </row>
    <row r="145" spans="2:65" s="12" customFormat="1">
      <c r="B145" s="158"/>
      <c r="D145" s="152" t="s">
        <v>160</v>
      </c>
      <c r="E145" s="159" t="s">
        <v>1</v>
      </c>
      <c r="F145" s="160" t="s">
        <v>5137</v>
      </c>
      <c r="H145" s="161">
        <v>1</v>
      </c>
      <c r="I145" s="162"/>
      <c r="L145" s="158"/>
      <c r="M145" s="163"/>
      <c r="T145" s="164"/>
      <c r="AT145" s="159" t="s">
        <v>160</v>
      </c>
      <c r="AU145" s="159" t="s">
        <v>89</v>
      </c>
      <c r="AV145" s="12" t="s">
        <v>89</v>
      </c>
      <c r="AW145" s="12" t="s">
        <v>31</v>
      </c>
      <c r="AX145" s="12" t="s">
        <v>76</v>
      </c>
      <c r="AY145" s="159" t="s">
        <v>156</v>
      </c>
    </row>
    <row r="146" spans="2:65" s="13" customFormat="1">
      <c r="B146" s="165"/>
      <c r="D146" s="152" t="s">
        <v>160</v>
      </c>
      <c r="E146" s="166" t="s">
        <v>1</v>
      </c>
      <c r="F146" s="167" t="s">
        <v>161</v>
      </c>
      <c r="H146" s="168">
        <v>23</v>
      </c>
      <c r="I146" s="169"/>
      <c r="L146" s="165"/>
      <c r="M146" s="170"/>
      <c r="T146" s="171"/>
      <c r="AT146" s="166" t="s">
        <v>160</v>
      </c>
      <c r="AU146" s="166" t="s">
        <v>89</v>
      </c>
      <c r="AV146" s="13" t="s">
        <v>155</v>
      </c>
      <c r="AW146" s="13" t="s">
        <v>31</v>
      </c>
      <c r="AX146" s="13" t="s">
        <v>82</v>
      </c>
      <c r="AY146" s="166" t="s">
        <v>156</v>
      </c>
    </row>
    <row r="147" spans="2:65" s="1" customFormat="1" ht="16.5" customHeight="1">
      <c r="B147" s="136"/>
      <c r="C147" s="180" t="s">
        <v>168</v>
      </c>
      <c r="D147" s="180" t="s">
        <v>263</v>
      </c>
      <c r="E147" s="181" t="s">
        <v>5138</v>
      </c>
      <c r="F147" s="182" t="s">
        <v>5139</v>
      </c>
      <c r="G147" s="183" t="s">
        <v>333</v>
      </c>
      <c r="H147" s="184">
        <v>23</v>
      </c>
      <c r="I147" s="185"/>
      <c r="J147" s="186">
        <f>ROUND(I147*H147,2)</f>
        <v>0</v>
      </c>
      <c r="K147" s="187"/>
      <c r="L147" s="188"/>
      <c r="M147" s="189" t="s">
        <v>1</v>
      </c>
      <c r="N147" s="190" t="s">
        <v>42</v>
      </c>
      <c r="P147" s="147">
        <f>O147*H147</f>
        <v>0</v>
      </c>
      <c r="Q147" s="147">
        <v>2.0999999999999999E-3</v>
      </c>
      <c r="R147" s="147">
        <f>Q147*H147</f>
        <v>4.8299999999999996E-2</v>
      </c>
      <c r="S147" s="147">
        <v>0</v>
      </c>
      <c r="T147" s="148">
        <f>S147*H147</f>
        <v>0</v>
      </c>
      <c r="AR147" s="149" t="s">
        <v>664</v>
      </c>
      <c r="AT147" s="149" t="s">
        <v>263</v>
      </c>
      <c r="AU147" s="149" t="s">
        <v>89</v>
      </c>
      <c r="AY147" s="17" t="s">
        <v>156</v>
      </c>
      <c r="BE147" s="150">
        <f>IF(N147="základná",J147,0)</f>
        <v>0</v>
      </c>
      <c r="BF147" s="150">
        <f>IF(N147="znížená",J147,0)</f>
        <v>0</v>
      </c>
      <c r="BG147" s="150">
        <f>IF(N147="zákl. prenesená",J147,0)</f>
        <v>0</v>
      </c>
      <c r="BH147" s="150">
        <f>IF(N147="zníž. prenesená",J147,0)</f>
        <v>0</v>
      </c>
      <c r="BI147" s="150">
        <f>IF(N147="nulová",J147,0)</f>
        <v>0</v>
      </c>
      <c r="BJ147" s="17" t="s">
        <v>89</v>
      </c>
      <c r="BK147" s="150">
        <f>ROUND(I147*H147,2)</f>
        <v>0</v>
      </c>
      <c r="BL147" s="17" t="s">
        <v>403</v>
      </c>
      <c r="BM147" s="149" t="s">
        <v>5140</v>
      </c>
    </row>
    <row r="148" spans="2:65" s="12" customFormat="1">
      <c r="B148" s="158"/>
      <c r="D148" s="152" t="s">
        <v>160</v>
      </c>
      <c r="E148" s="159" t="s">
        <v>1</v>
      </c>
      <c r="F148" s="160" t="s">
        <v>5141</v>
      </c>
      <c r="H148" s="161">
        <v>23</v>
      </c>
      <c r="I148" s="162"/>
      <c r="L148" s="158"/>
      <c r="M148" s="163"/>
      <c r="T148" s="164"/>
      <c r="AT148" s="159" t="s">
        <v>160</v>
      </c>
      <c r="AU148" s="159" t="s">
        <v>89</v>
      </c>
      <c r="AV148" s="12" t="s">
        <v>89</v>
      </c>
      <c r="AW148" s="12" t="s">
        <v>31</v>
      </c>
      <c r="AX148" s="12" t="s">
        <v>82</v>
      </c>
      <c r="AY148" s="159" t="s">
        <v>156</v>
      </c>
    </row>
    <row r="149" spans="2:65" s="1" customFormat="1" ht="21.75" customHeight="1">
      <c r="B149" s="136"/>
      <c r="C149" s="180" t="s">
        <v>169</v>
      </c>
      <c r="D149" s="180" t="s">
        <v>263</v>
      </c>
      <c r="E149" s="181" t="s">
        <v>5142</v>
      </c>
      <c r="F149" s="182" t="s">
        <v>5143</v>
      </c>
      <c r="G149" s="183" t="s">
        <v>333</v>
      </c>
      <c r="H149" s="184">
        <v>17</v>
      </c>
      <c r="I149" s="185"/>
      <c r="J149" s="186">
        <f>ROUND(I149*H149,2)</f>
        <v>0</v>
      </c>
      <c r="K149" s="187"/>
      <c r="L149" s="188"/>
      <c r="M149" s="189" t="s">
        <v>1</v>
      </c>
      <c r="N149" s="190" t="s">
        <v>42</v>
      </c>
      <c r="P149" s="147">
        <f>O149*H149</f>
        <v>0</v>
      </c>
      <c r="Q149" s="147">
        <v>2.1319999999999999E-2</v>
      </c>
      <c r="R149" s="147">
        <f>Q149*H149</f>
        <v>0.36243999999999998</v>
      </c>
      <c r="S149" s="147">
        <v>0</v>
      </c>
      <c r="T149" s="148">
        <f>S149*H149</f>
        <v>0</v>
      </c>
      <c r="AR149" s="149" t="s">
        <v>664</v>
      </c>
      <c r="AT149" s="149" t="s">
        <v>263</v>
      </c>
      <c r="AU149" s="149" t="s">
        <v>89</v>
      </c>
      <c r="AY149" s="17" t="s">
        <v>156</v>
      </c>
      <c r="BE149" s="150">
        <f>IF(N149="základná",J149,0)</f>
        <v>0</v>
      </c>
      <c r="BF149" s="150">
        <f>IF(N149="znížená",J149,0)</f>
        <v>0</v>
      </c>
      <c r="BG149" s="150">
        <f>IF(N149="zákl. prenesená",J149,0)</f>
        <v>0</v>
      </c>
      <c r="BH149" s="150">
        <f>IF(N149="zníž. prenesená",J149,0)</f>
        <v>0</v>
      </c>
      <c r="BI149" s="150">
        <f>IF(N149="nulová",J149,0)</f>
        <v>0</v>
      </c>
      <c r="BJ149" s="17" t="s">
        <v>89</v>
      </c>
      <c r="BK149" s="150">
        <f>ROUND(I149*H149,2)</f>
        <v>0</v>
      </c>
      <c r="BL149" s="17" t="s">
        <v>403</v>
      </c>
      <c r="BM149" s="149" t="s">
        <v>5144</v>
      </c>
    </row>
    <row r="150" spans="2:65" s="12" customFormat="1">
      <c r="B150" s="158"/>
      <c r="D150" s="152" t="s">
        <v>160</v>
      </c>
      <c r="E150" s="159" t="s">
        <v>1</v>
      </c>
      <c r="F150" s="160" t="s">
        <v>5145</v>
      </c>
      <c r="H150" s="161">
        <v>8</v>
      </c>
      <c r="I150" s="162"/>
      <c r="L150" s="158"/>
      <c r="M150" s="163"/>
      <c r="T150" s="164"/>
      <c r="AT150" s="159" t="s">
        <v>160</v>
      </c>
      <c r="AU150" s="159" t="s">
        <v>89</v>
      </c>
      <c r="AV150" s="12" t="s">
        <v>89</v>
      </c>
      <c r="AW150" s="12" t="s">
        <v>31</v>
      </c>
      <c r="AX150" s="12" t="s">
        <v>76</v>
      </c>
      <c r="AY150" s="159" t="s">
        <v>156</v>
      </c>
    </row>
    <row r="151" spans="2:65" s="15" customFormat="1">
      <c r="B151" s="193"/>
      <c r="D151" s="152" t="s">
        <v>160</v>
      </c>
      <c r="E151" s="194" t="s">
        <v>1</v>
      </c>
      <c r="F151" s="195" t="s">
        <v>278</v>
      </c>
      <c r="H151" s="196">
        <v>8</v>
      </c>
      <c r="I151" s="197"/>
      <c r="L151" s="193"/>
      <c r="M151" s="198"/>
      <c r="T151" s="199"/>
      <c r="AT151" s="194" t="s">
        <v>160</v>
      </c>
      <c r="AU151" s="194" t="s">
        <v>89</v>
      </c>
      <c r="AV151" s="15" t="s">
        <v>163</v>
      </c>
      <c r="AW151" s="15" t="s">
        <v>31</v>
      </c>
      <c r="AX151" s="15" t="s">
        <v>76</v>
      </c>
      <c r="AY151" s="194" t="s">
        <v>156</v>
      </c>
    </row>
    <row r="152" spans="2:65" s="12" customFormat="1">
      <c r="B152" s="158"/>
      <c r="D152" s="152" t="s">
        <v>160</v>
      </c>
      <c r="E152" s="159" t="s">
        <v>1</v>
      </c>
      <c r="F152" s="160" t="s">
        <v>1302</v>
      </c>
      <c r="H152" s="161">
        <v>5</v>
      </c>
      <c r="I152" s="162"/>
      <c r="L152" s="158"/>
      <c r="M152" s="163"/>
      <c r="T152" s="164"/>
      <c r="AT152" s="159" t="s">
        <v>160</v>
      </c>
      <c r="AU152" s="159" t="s">
        <v>89</v>
      </c>
      <c r="AV152" s="12" t="s">
        <v>89</v>
      </c>
      <c r="AW152" s="12" t="s">
        <v>31</v>
      </c>
      <c r="AX152" s="12" t="s">
        <v>76</v>
      </c>
      <c r="AY152" s="159" t="s">
        <v>156</v>
      </c>
    </row>
    <row r="153" spans="2:65" s="15" customFormat="1">
      <c r="B153" s="193"/>
      <c r="D153" s="152" t="s">
        <v>160</v>
      </c>
      <c r="E153" s="194" t="s">
        <v>1</v>
      </c>
      <c r="F153" s="195" t="s">
        <v>278</v>
      </c>
      <c r="H153" s="196">
        <v>5</v>
      </c>
      <c r="I153" s="197"/>
      <c r="L153" s="193"/>
      <c r="M153" s="198"/>
      <c r="T153" s="199"/>
      <c r="AT153" s="194" t="s">
        <v>160</v>
      </c>
      <c r="AU153" s="194" t="s">
        <v>89</v>
      </c>
      <c r="AV153" s="15" t="s">
        <v>163</v>
      </c>
      <c r="AW153" s="15" t="s">
        <v>31</v>
      </c>
      <c r="AX153" s="15" t="s">
        <v>76</v>
      </c>
      <c r="AY153" s="194" t="s">
        <v>156</v>
      </c>
    </row>
    <row r="154" spans="2:65" s="12" customFormat="1">
      <c r="B154" s="158"/>
      <c r="D154" s="152" t="s">
        <v>160</v>
      </c>
      <c r="E154" s="159" t="s">
        <v>1</v>
      </c>
      <c r="F154" s="160" t="s">
        <v>5146</v>
      </c>
      <c r="H154" s="161">
        <v>4</v>
      </c>
      <c r="I154" s="162"/>
      <c r="L154" s="158"/>
      <c r="M154" s="163"/>
      <c r="T154" s="164"/>
      <c r="AT154" s="159" t="s">
        <v>160</v>
      </c>
      <c r="AU154" s="159" t="s">
        <v>89</v>
      </c>
      <c r="AV154" s="12" t="s">
        <v>89</v>
      </c>
      <c r="AW154" s="12" t="s">
        <v>31</v>
      </c>
      <c r="AX154" s="12" t="s">
        <v>76</v>
      </c>
      <c r="AY154" s="159" t="s">
        <v>156</v>
      </c>
    </row>
    <row r="155" spans="2:65" s="15" customFormat="1">
      <c r="B155" s="193"/>
      <c r="D155" s="152" t="s">
        <v>160</v>
      </c>
      <c r="E155" s="194" t="s">
        <v>1</v>
      </c>
      <c r="F155" s="195" t="s">
        <v>278</v>
      </c>
      <c r="H155" s="196">
        <v>4</v>
      </c>
      <c r="I155" s="197"/>
      <c r="L155" s="193"/>
      <c r="M155" s="198"/>
      <c r="T155" s="199"/>
      <c r="AT155" s="194" t="s">
        <v>160</v>
      </c>
      <c r="AU155" s="194" t="s">
        <v>89</v>
      </c>
      <c r="AV155" s="15" t="s">
        <v>163</v>
      </c>
      <c r="AW155" s="15" t="s">
        <v>31</v>
      </c>
      <c r="AX155" s="15" t="s">
        <v>76</v>
      </c>
      <c r="AY155" s="194" t="s">
        <v>156</v>
      </c>
    </row>
    <row r="156" spans="2:65" s="13" customFormat="1">
      <c r="B156" s="165"/>
      <c r="D156" s="152" t="s">
        <v>160</v>
      </c>
      <c r="E156" s="166" t="s">
        <v>1</v>
      </c>
      <c r="F156" s="167" t="s">
        <v>161</v>
      </c>
      <c r="H156" s="168">
        <v>17</v>
      </c>
      <c r="I156" s="169"/>
      <c r="L156" s="165"/>
      <c r="M156" s="170"/>
      <c r="T156" s="171"/>
      <c r="AT156" s="166" t="s">
        <v>160</v>
      </c>
      <c r="AU156" s="166" t="s">
        <v>89</v>
      </c>
      <c r="AV156" s="13" t="s">
        <v>155</v>
      </c>
      <c r="AW156" s="13" t="s">
        <v>31</v>
      </c>
      <c r="AX156" s="13" t="s">
        <v>82</v>
      </c>
      <c r="AY156" s="166" t="s">
        <v>156</v>
      </c>
    </row>
    <row r="157" spans="2:65" s="1" customFormat="1" ht="21.75" customHeight="1">
      <c r="B157" s="136"/>
      <c r="C157" s="180" t="s">
        <v>171</v>
      </c>
      <c r="D157" s="180" t="s">
        <v>263</v>
      </c>
      <c r="E157" s="181" t="s">
        <v>5147</v>
      </c>
      <c r="F157" s="182" t="s">
        <v>5148</v>
      </c>
      <c r="G157" s="183" t="s">
        <v>333</v>
      </c>
      <c r="H157" s="184">
        <v>5</v>
      </c>
      <c r="I157" s="185"/>
      <c r="J157" s="186">
        <f>ROUND(I157*H157,2)</f>
        <v>0</v>
      </c>
      <c r="K157" s="187"/>
      <c r="L157" s="188"/>
      <c r="M157" s="189" t="s">
        <v>1</v>
      </c>
      <c r="N157" s="190" t="s">
        <v>42</v>
      </c>
      <c r="P157" s="147">
        <f>O157*H157</f>
        <v>0</v>
      </c>
      <c r="Q157" s="147">
        <v>1.4500000000000001E-2</v>
      </c>
      <c r="R157" s="147">
        <f>Q157*H157</f>
        <v>7.2500000000000009E-2</v>
      </c>
      <c r="S157" s="147">
        <v>0</v>
      </c>
      <c r="T157" s="148">
        <f>S157*H157</f>
        <v>0</v>
      </c>
      <c r="AR157" s="149" t="s">
        <v>664</v>
      </c>
      <c r="AT157" s="149" t="s">
        <v>263</v>
      </c>
      <c r="AU157" s="149" t="s">
        <v>89</v>
      </c>
      <c r="AY157" s="17" t="s">
        <v>156</v>
      </c>
      <c r="BE157" s="150">
        <f>IF(N157="základná",J157,0)</f>
        <v>0</v>
      </c>
      <c r="BF157" s="150">
        <f>IF(N157="znížená",J157,0)</f>
        <v>0</v>
      </c>
      <c r="BG157" s="150">
        <f>IF(N157="zákl. prenesená",J157,0)</f>
        <v>0</v>
      </c>
      <c r="BH157" s="150">
        <f>IF(N157="zníž. prenesená",J157,0)</f>
        <v>0</v>
      </c>
      <c r="BI157" s="150">
        <f>IF(N157="nulová",J157,0)</f>
        <v>0</v>
      </c>
      <c r="BJ157" s="17" t="s">
        <v>89</v>
      </c>
      <c r="BK157" s="150">
        <f>ROUND(I157*H157,2)</f>
        <v>0</v>
      </c>
      <c r="BL157" s="17" t="s">
        <v>403</v>
      </c>
      <c r="BM157" s="149" t="s">
        <v>5149</v>
      </c>
    </row>
    <row r="158" spans="2:65" s="12" customFormat="1">
      <c r="B158" s="158"/>
      <c r="D158" s="152" t="s">
        <v>160</v>
      </c>
      <c r="E158" s="159" t="s">
        <v>1</v>
      </c>
      <c r="F158" s="160" t="s">
        <v>1178</v>
      </c>
      <c r="H158" s="161">
        <v>3</v>
      </c>
      <c r="I158" s="162"/>
      <c r="L158" s="158"/>
      <c r="M158" s="163"/>
      <c r="T158" s="164"/>
      <c r="AT158" s="159" t="s">
        <v>160</v>
      </c>
      <c r="AU158" s="159" t="s">
        <v>89</v>
      </c>
      <c r="AV158" s="12" t="s">
        <v>89</v>
      </c>
      <c r="AW158" s="12" t="s">
        <v>31</v>
      </c>
      <c r="AX158" s="12" t="s">
        <v>76</v>
      </c>
      <c r="AY158" s="159" t="s">
        <v>156</v>
      </c>
    </row>
    <row r="159" spans="2:65" s="12" customFormat="1">
      <c r="B159" s="158"/>
      <c r="D159" s="152" t="s">
        <v>160</v>
      </c>
      <c r="E159" s="159" t="s">
        <v>1</v>
      </c>
      <c r="F159" s="160" t="s">
        <v>1169</v>
      </c>
      <c r="H159" s="161">
        <v>2</v>
      </c>
      <c r="I159" s="162"/>
      <c r="L159" s="158"/>
      <c r="M159" s="163"/>
      <c r="T159" s="164"/>
      <c r="AT159" s="159" t="s">
        <v>160</v>
      </c>
      <c r="AU159" s="159" t="s">
        <v>89</v>
      </c>
      <c r="AV159" s="12" t="s">
        <v>89</v>
      </c>
      <c r="AW159" s="12" t="s">
        <v>31</v>
      </c>
      <c r="AX159" s="12" t="s">
        <v>76</v>
      </c>
      <c r="AY159" s="159" t="s">
        <v>156</v>
      </c>
    </row>
    <row r="160" spans="2:65" s="12" customFormat="1">
      <c r="B160" s="158"/>
      <c r="D160" s="152" t="s">
        <v>160</v>
      </c>
      <c r="E160" s="159" t="s">
        <v>1</v>
      </c>
      <c r="F160" s="160" t="s">
        <v>5150</v>
      </c>
      <c r="H160" s="161">
        <v>0</v>
      </c>
      <c r="I160" s="162"/>
      <c r="L160" s="158"/>
      <c r="M160" s="163"/>
      <c r="T160" s="164"/>
      <c r="AT160" s="159" t="s">
        <v>160</v>
      </c>
      <c r="AU160" s="159" t="s">
        <v>89</v>
      </c>
      <c r="AV160" s="12" t="s">
        <v>89</v>
      </c>
      <c r="AW160" s="12" t="s">
        <v>31</v>
      </c>
      <c r="AX160" s="12" t="s">
        <v>76</v>
      </c>
      <c r="AY160" s="159" t="s">
        <v>156</v>
      </c>
    </row>
    <row r="161" spans="2:65" s="13" customFormat="1">
      <c r="B161" s="165"/>
      <c r="D161" s="152" t="s">
        <v>160</v>
      </c>
      <c r="E161" s="166" t="s">
        <v>1</v>
      </c>
      <c r="F161" s="167" t="s">
        <v>161</v>
      </c>
      <c r="H161" s="168">
        <v>5</v>
      </c>
      <c r="I161" s="169"/>
      <c r="L161" s="165"/>
      <c r="M161" s="170"/>
      <c r="T161" s="171"/>
      <c r="AT161" s="166" t="s">
        <v>160</v>
      </c>
      <c r="AU161" s="166" t="s">
        <v>89</v>
      </c>
      <c r="AV161" s="13" t="s">
        <v>155</v>
      </c>
      <c r="AW161" s="13" t="s">
        <v>31</v>
      </c>
      <c r="AX161" s="13" t="s">
        <v>82</v>
      </c>
      <c r="AY161" s="166" t="s">
        <v>156</v>
      </c>
    </row>
    <row r="162" spans="2:65" s="1" customFormat="1" ht="21.75" customHeight="1">
      <c r="B162" s="136"/>
      <c r="C162" s="180" t="s">
        <v>173</v>
      </c>
      <c r="D162" s="180" t="s">
        <v>263</v>
      </c>
      <c r="E162" s="181" t="s">
        <v>5151</v>
      </c>
      <c r="F162" s="182" t="s">
        <v>5152</v>
      </c>
      <c r="G162" s="183" t="s">
        <v>333</v>
      </c>
      <c r="H162" s="184">
        <v>1</v>
      </c>
      <c r="I162" s="185"/>
      <c r="J162" s="186">
        <f>ROUND(I162*H162,2)</f>
        <v>0</v>
      </c>
      <c r="K162" s="187"/>
      <c r="L162" s="188"/>
      <c r="M162" s="189" t="s">
        <v>1</v>
      </c>
      <c r="N162" s="190" t="s">
        <v>42</v>
      </c>
      <c r="P162" s="147">
        <f>O162*H162</f>
        <v>0</v>
      </c>
      <c r="Q162" s="147">
        <v>1.4500000000000001E-2</v>
      </c>
      <c r="R162" s="147">
        <f>Q162*H162</f>
        <v>1.4500000000000001E-2</v>
      </c>
      <c r="S162" s="147">
        <v>0</v>
      </c>
      <c r="T162" s="148">
        <f>S162*H162</f>
        <v>0</v>
      </c>
      <c r="AR162" s="149" t="s">
        <v>664</v>
      </c>
      <c r="AT162" s="149" t="s">
        <v>263</v>
      </c>
      <c r="AU162" s="149" t="s">
        <v>89</v>
      </c>
      <c r="AY162" s="17" t="s">
        <v>156</v>
      </c>
      <c r="BE162" s="150">
        <f>IF(N162="základná",J162,0)</f>
        <v>0</v>
      </c>
      <c r="BF162" s="150">
        <f>IF(N162="znížená",J162,0)</f>
        <v>0</v>
      </c>
      <c r="BG162" s="150">
        <f>IF(N162="zákl. prenesená",J162,0)</f>
        <v>0</v>
      </c>
      <c r="BH162" s="150">
        <f>IF(N162="zníž. prenesená",J162,0)</f>
        <v>0</v>
      </c>
      <c r="BI162" s="150">
        <f>IF(N162="nulová",J162,0)</f>
        <v>0</v>
      </c>
      <c r="BJ162" s="17" t="s">
        <v>89</v>
      </c>
      <c r="BK162" s="150">
        <f>ROUND(I162*H162,2)</f>
        <v>0</v>
      </c>
      <c r="BL162" s="17" t="s">
        <v>403</v>
      </c>
      <c r="BM162" s="149" t="s">
        <v>5153</v>
      </c>
    </row>
    <row r="163" spans="2:65" s="12" customFormat="1">
      <c r="B163" s="158"/>
      <c r="D163" s="152" t="s">
        <v>160</v>
      </c>
      <c r="E163" s="159" t="s">
        <v>1</v>
      </c>
      <c r="F163" s="160" t="s">
        <v>5154</v>
      </c>
      <c r="H163" s="161">
        <v>1</v>
      </c>
      <c r="I163" s="162"/>
      <c r="L163" s="158"/>
      <c r="M163" s="163"/>
      <c r="T163" s="164"/>
      <c r="AT163" s="159" t="s">
        <v>160</v>
      </c>
      <c r="AU163" s="159" t="s">
        <v>89</v>
      </c>
      <c r="AV163" s="12" t="s">
        <v>89</v>
      </c>
      <c r="AW163" s="12" t="s">
        <v>31</v>
      </c>
      <c r="AX163" s="12" t="s">
        <v>76</v>
      </c>
      <c r="AY163" s="159" t="s">
        <v>156</v>
      </c>
    </row>
    <row r="164" spans="2:65" s="12" customFormat="1">
      <c r="B164" s="158"/>
      <c r="D164" s="152" t="s">
        <v>160</v>
      </c>
      <c r="E164" s="159" t="s">
        <v>1</v>
      </c>
      <c r="F164" s="160" t="s">
        <v>5155</v>
      </c>
      <c r="H164" s="161">
        <v>0</v>
      </c>
      <c r="I164" s="162"/>
      <c r="L164" s="158"/>
      <c r="M164" s="163"/>
      <c r="T164" s="164"/>
      <c r="AT164" s="159" t="s">
        <v>160</v>
      </c>
      <c r="AU164" s="159" t="s">
        <v>89</v>
      </c>
      <c r="AV164" s="12" t="s">
        <v>89</v>
      </c>
      <c r="AW164" s="12" t="s">
        <v>31</v>
      </c>
      <c r="AX164" s="12" t="s">
        <v>76</v>
      </c>
      <c r="AY164" s="159" t="s">
        <v>156</v>
      </c>
    </row>
    <row r="165" spans="2:65" s="12" customFormat="1">
      <c r="B165" s="158"/>
      <c r="D165" s="152" t="s">
        <v>160</v>
      </c>
      <c r="E165" s="159" t="s">
        <v>1</v>
      </c>
      <c r="F165" s="160" t="s">
        <v>1225</v>
      </c>
      <c r="H165" s="161">
        <v>0</v>
      </c>
      <c r="I165" s="162"/>
      <c r="L165" s="158"/>
      <c r="M165" s="163"/>
      <c r="T165" s="164"/>
      <c r="AT165" s="159" t="s">
        <v>160</v>
      </c>
      <c r="AU165" s="159" t="s">
        <v>89</v>
      </c>
      <c r="AV165" s="12" t="s">
        <v>89</v>
      </c>
      <c r="AW165" s="12" t="s">
        <v>31</v>
      </c>
      <c r="AX165" s="12" t="s">
        <v>76</v>
      </c>
      <c r="AY165" s="159" t="s">
        <v>156</v>
      </c>
    </row>
    <row r="166" spans="2:65" s="13" customFormat="1">
      <c r="B166" s="165"/>
      <c r="D166" s="152" t="s">
        <v>160</v>
      </c>
      <c r="E166" s="166" t="s">
        <v>1</v>
      </c>
      <c r="F166" s="167" t="s">
        <v>161</v>
      </c>
      <c r="H166" s="168">
        <v>1</v>
      </c>
      <c r="I166" s="169"/>
      <c r="L166" s="165"/>
      <c r="M166" s="170"/>
      <c r="T166" s="171"/>
      <c r="AT166" s="166" t="s">
        <v>160</v>
      </c>
      <c r="AU166" s="166" t="s">
        <v>89</v>
      </c>
      <c r="AV166" s="13" t="s">
        <v>155</v>
      </c>
      <c r="AW166" s="13" t="s">
        <v>31</v>
      </c>
      <c r="AX166" s="13" t="s">
        <v>82</v>
      </c>
      <c r="AY166" s="166" t="s">
        <v>156</v>
      </c>
    </row>
    <row r="167" spans="2:65" s="1" customFormat="1" ht="24.2" customHeight="1">
      <c r="B167" s="136"/>
      <c r="C167" s="137" t="s">
        <v>174</v>
      </c>
      <c r="D167" s="137" t="s">
        <v>157</v>
      </c>
      <c r="E167" s="138" t="s">
        <v>5156</v>
      </c>
      <c r="F167" s="139" t="s">
        <v>5157</v>
      </c>
      <c r="G167" s="140" t="s">
        <v>4039</v>
      </c>
      <c r="H167" s="141">
        <v>1</v>
      </c>
      <c r="I167" s="142"/>
      <c r="J167" s="143">
        <f>ROUND(I167*H167,2)</f>
        <v>0</v>
      </c>
      <c r="K167" s="144"/>
      <c r="L167" s="32"/>
      <c r="M167" s="145" t="s">
        <v>1</v>
      </c>
      <c r="N167" s="146" t="s">
        <v>42</v>
      </c>
      <c r="P167" s="147">
        <f>O167*H167</f>
        <v>0</v>
      </c>
      <c r="Q167" s="147">
        <v>0</v>
      </c>
      <c r="R167" s="147">
        <f>Q167*H167</f>
        <v>0</v>
      </c>
      <c r="S167" s="147">
        <v>0</v>
      </c>
      <c r="T167" s="148">
        <f>S167*H167</f>
        <v>0</v>
      </c>
      <c r="AR167" s="149" t="s">
        <v>403</v>
      </c>
      <c r="AT167" s="149" t="s">
        <v>157</v>
      </c>
      <c r="AU167" s="149" t="s">
        <v>89</v>
      </c>
      <c r="AY167" s="17" t="s">
        <v>156</v>
      </c>
      <c r="BE167" s="150">
        <f>IF(N167="základná",J167,0)</f>
        <v>0</v>
      </c>
      <c r="BF167" s="150">
        <f>IF(N167="znížená",J167,0)</f>
        <v>0</v>
      </c>
      <c r="BG167" s="150">
        <f>IF(N167="zákl. prenesená",J167,0)</f>
        <v>0</v>
      </c>
      <c r="BH167" s="150">
        <f>IF(N167="zníž. prenesená",J167,0)</f>
        <v>0</v>
      </c>
      <c r="BI167" s="150">
        <f>IF(N167="nulová",J167,0)</f>
        <v>0</v>
      </c>
      <c r="BJ167" s="17" t="s">
        <v>89</v>
      </c>
      <c r="BK167" s="150">
        <f>ROUND(I167*H167,2)</f>
        <v>0</v>
      </c>
      <c r="BL167" s="17" t="s">
        <v>403</v>
      </c>
      <c r="BM167" s="149" t="s">
        <v>5158</v>
      </c>
    </row>
    <row r="168" spans="2:65" s="12" customFormat="1">
      <c r="B168" s="158"/>
      <c r="D168" s="152" t="s">
        <v>160</v>
      </c>
      <c r="E168" s="159" t="s">
        <v>1</v>
      </c>
      <c r="F168" s="160" t="s">
        <v>5159</v>
      </c>
      <c r="H168" s="161">
        <v>1</v>
      </c>
      <c r="I168" s="162"/>
      <c r="L168" s="158"/>
      <c r="M168" s="163"/>
      <c r="T168" s="164"/>
      <c r="AT168" s="159" t="s">
        <v>160</v>
      </c>
      <c r="AU168" s="159" t="s">
        <v>89</v>
      </c>
      <c r="AV168" s="12" t="s">
        <v>89</v>
      </c>
      <c r="AW168" s="12" t="s">
        <v>31</v>
      </c>
      <c r="AX168" s="12" t="s">
        <v>76</v>
      </c>
      <c r="AY168" s="159" t="s">
        <v>156</v>
      </c>
    </row>
    <row r="169" spans="2:65" s="13" customFormat="1">
      <c r="B169" s="165"/>
      <c r="D169" s="152" t="s">
        <v>160</v>
      </c>
      <c r="E169" s="166" t="s">
        <v>1</v>
      </c>
      <c r="F169" s="167" t="s">
        <v>161</v>
      </c>
      <c r="H169" s="168">
        <v>1</v>
      </c>
      <c r="I169" s="169"/>
      <c r="L169" s="165"/>
      <c r="M169" s="172"/>
      <c r="N169" s="173"/>
      <c r="O169" s="173"/>
      <c r="P169" s="173"/>
      <c r="Q169" s="173"/>
      <c r="R169" s="173"/>
      <c r="S169" s="173"/>
      <c r="T169" s="174"/>
      <c r="AT169" s="166" t="s">
        <v>160</v>
      </c>
      <c r="AU169" s="166" t="s">
        <v>89</v>
      </c>
      <c r="AV169" s="13" t="s">
        <v>155</v>
      </c>
      <c r="AW169" s="13" t="s">
        <v>31</v>
      </c>
      <c r="AX169" s="13" t="s">
        <v>82</v>
      </c>
      <c r="AY169" s="166" t="s">
        <v>156</v>
      </c>
    </row>
    <row r="170" spans="2:65" s="1" customFormat="1" ht="6.95" customHeight="1"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32"/>
    </row>
  </sheetData>
  <autoFilter ref="C124:K169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459"/>
  <sheetViews>
    <sheetView showGridLines="0" topLeftCell="A3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8" t="s">
        <v>5</v>
      </c>
      <c r="M2" s="239"/>
      <c r="N2" s="239"/>
      <c r="O2" s="239"/>
      <c r="P2" s="239"/>
      <c r="Q2" s="239"/>
      <c r="R2" s="239"/>
      <c r="S2" s="239"/>
      <c r="T2" s="239"/>
      <c r="U2" s="239"/>
      <c r="V2" s="239"/>
      <c r="AT2" s="17" t="s">
        <v>114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136</v>
      </c>
      <c r="L4" s="20"/>
      <c r="M4" s="95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74" t="str">
        <f>'Rekapitulácia stavby'!K6</f>
        <v>SO01 - TOPOĽČIANKY, Centrálny logistický sklad (CLS), KASÁRNE, REKONŠTRUKCIA OBJEKTU UBYTOVNE 001</v>
      </c>
      <c r="F7" s="275"/>
      <c r="G7" s="275"/>
      <c r="H7" s="275"/>
      <c r="L7" s="20"/>
    </row>
    <row r="8" spans="2:46" ht="12" customHeight="1">
      <c r="B8" s="20"/>
      <c r="D8" s="27" t="s">
        <v>137</v>
      </c>
      <c r="L8" s="20"/>
    </row>
    <row r="9" spans="2:46" s="1" customFormat="1" ht="23.25" customHeight="1">
      <c r="B9" s="32"/>
      <c r="E9" s="274" t="s">
        <v>5160</v>
      </c>
      <c r="F9" s="273"/>
      <c r="G9" s="273"/>
      <c r="H9" s="273"/>
      <c r="L9" s="32"/>
    </row>
    <row r="10" spans="2:46" s="1" customFormat="1" ht="12" customHeight="1">
      <c r="B10" s="32"/>
      <c r="D10" s="27" t="s">
        <v>202</v>
      </c>
      <c r="L10" s="32"/>
    </row>
    <row r="11" spans="2:46" s="1" customFormat="1" ht="16.5" customHeight="1">
      <c r="B11" s="32"/>
      <c r="E11" s="270" t="s">
        <v>5161</v>
      </c>
      <c r="F11" s="273"/>
      <c r="G11" s="273"/>
      <c r="H11" s="273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20. 11. 2025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6" t="str">
        <f>'Rekapitulácia stavby'!E14</f>
        <v>Vyplň údaj</v>
      </c>
      <c r="F20" s="277"/>
      <c r="G20" s="277"/>
      <c r="H20" s="277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5162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6"/>
      <c r="E29" s="257" t="s">
        <v>1</v>
      </c>
      <c r="F29" s="257"/>
      <c r="G29" s="257"/>
      <c r="H29" s="257"/>
      <c r="L29" s="96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7" t="s">
        <v>36</v>
      </c>
      <c r="J32" s="69">
        <f>ROUND(J136,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8">
        <f>ROUND((SUM(BE136:BE458)),  2)</f>
        <v>0</v>
      </c>
      <c r="G35" s="99"/>
      <c r="H35" s="99"/>
      <c r="I35" s="100">
        <v>0.23</v>
      </c>
      <c r="J35" s="98">
        <f>ROUND(((SUM(BE136:BE458))*I35),  2)</f>
        <v>0</v>
      </c>
      <c r="L35" s="32"/>
    </row>
    <row r="36" spans="2:12" s="1" customFormat="1" ht="14.45" customHeight="1">
      <c r="B36" s="32"/>
      <c r="E36" s="37" t="s">
        <v>42</v>
      </c>
      <c r="F36" s="98">
        <f>ROUND((SUM(BF136:BF458)),  2)</f>
        <v>0</v>
      </c>
      <c r="G36" s="99"/>
      <c r="H36" s="99"/>
      <c r="I36" s="100">
        <v>0.23</v>
      </c>
      <c r="J36" s="98">
        <f>ROUND(((SUM(BF136:BF458))*I36),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8">
        <f>ROUND((SUM(BG136:BG458)),  2)</f>
        <v>0</v>
      </c>
      <c r="I37" s="101">
        <v>0.23</v>
      </c>
      <c r="J37" s="88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8">
        <f>ROUND((SUM(BH136:BH458)),  2)</f>
        <v>0</v>
      </c>
      <c r="I38" s="101">
        <v>0.23</v>
      </c>
      <c r="J38" s="88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8">
        <f>ROUND((SUM(BI136:BI458)),  2)</f>
        <v>0</v>
      </c>
      <c r="G39" s="99"/>
      <c r="H39" s="99"/>
      <c r="I39" s="100">
        <v>0</v>
      </c>
      <c r="J39" s="98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2"/>
      <c r="D41" s="103" t="s">
        <v>46</v>
      </c>
      <c r="E41" s="60"/>
      <c r="F41" s="60"/>
      <c r="G41" s="104" t="s">
        <v>47</v>
      </c>
      <c r="H41" s="105" t="s">
        <v>48</v>
      </c>
      <c r="I41" s="60"/>
      <c r="J41" s="106">
        <f>SUM(J32:J39)</f>
        <v>0</v>
      </c>
      <c r="K41" s="107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51</v>
      </c>
      <c r="E61" s="34"/>
      <c r="F61" s="108" t="s">
        <v>52</v>
      </c>
      <c r="G61" s="46" t="s">
        <v>51</v>
      </c>
      <c r="H61" s="34"/>
      <c r="I61" s="34"/>
      <c r="J61" s="109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51</v>
      </c>
      <c r="E76" s="34"/>
      <c r="F76" s="108" t="s">
        <v>52</v>
      </c>
      <c r="G76" s="46" t="s">
        <v>51</v>
      </c>
      <c r="H76" s="34"/>
      <c r="I76" s="34"/>
      <c r="J76" s="109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138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4" t="str">
        <f>E7</f>
        <v>SO01 - TOPOĽČIANKY, Centrálny logistický sklad (CLS), KASÁRNE, REKONŠTRUKCIA OBJEKTU UBYTOVNE 001</v>
      </c>
      <c r="F85" s="275"/>
      <c r="G85" s="275"/>
      <c r="H85" s="275"/>
      <c r="L85" s="32"/>
    </row>
    <row r="86" spans="2:12" ht="12" customHeight="1">
      <c r="B86" s="20"/>
      <c r="C86" s="27" t="s">
        <v>137</v>
      </c>
      <c r="L86" s="20"/>
    </row>
    <row r="87" spans="2:12" s="1" customFormat="1" ht="23.25" customHeight="1">
      <c r="B87" s="32"/>
      <c r="E87" s="274" t="s">
        <v>5160</v>
      </c>
      <c r="F87" s="273"/>
      <c r="G87" s="273"/>
      <c r="H87" s="273"/>
      <c r="L87" s="32"/>
    </row>
    <row r="88" spans="2:12" s="1" customFormat="1" ht="12" customHeight="1">
      <c r="B88" s="32"/>
      <c r="C88" s="27" t="s">
        <v>202</v>
      </c>
      <c r="L88" s="32"/>
    </row>
    <row r="89" spans="2:12" s="1" customFormat="1" ht="16.5" customHeight="1">
      <c r="B89" s="32"/>
      <c r="E89" s="270" t="str">
        <f>E11</f>
        <v xml:space="preserve">E1.2 - E1.2  Zdravotechnika </v>
      </c>
      <c r="F89" s="273"/>
      <c r="G89" s="273"/>
      <c r="H89" s="273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Topoľčianky </v>
      </c>
      <c r="I91" s="27" t="s">
        <v>21</v>
      </c>
      <c r="J91" s="55" t="str">
        <f>IF(J14="","",J14)</f>
        <v>20. 11. 2025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 xml:space="preserve">MV SR Pribinova č.2, 812 72 Bratislava </v>
      </c>
      <c r="I93" s="27" t="s">
        <v>29</v>
      </c>
      <c r="J93" s="30" t="str">
        <f>E23</f>
        <v>STAPRING a.s. Ing.A. Režná,Ing.I.Kóňa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Ing.L.Kapustová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0" t="s">
        <v>139</v>
      </c>
      <c r="D96" s="102"/>
      <c r="E96" s="102"/>
      <c r="F96" s="102"/>
      <c r="G96" s="102"/>
      <c r="H96" s="102"/>
      <c r="I96" s="102"/>
      <c r="J96" s="111" t="s">
        <v>140</v>
      </c>
      <c r="K96" s="102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2" t="s">
        <v>141</v>
      </c>
      <c r="J98" s="69">
        <f>J136</f>
        <v>0</v>
      </c>
      <c r="L98" s="32"/>
      <c r="AU98" s="17" t="s">
        <v>142</v>
      </c>
    </row>
    <row r="99" spans="2:47" s="8" customFormat="1" ht="24.95" customHeight="1">
      <c r="B99" s="113"/>
      <c r="D99" s="114" t="s">
        <v>234</v>
      </c>
      <c r="E99" s="115"/>
      <c r="F99" s="115"/>
      <c r="G99" s="115"/>
      <c r="H99" s="115"/>
      <c r="I99" s="115"/>
      <c r="J99" s="116">
        <f>J137</f>
        <v>0</v>
      </c>
      <c r="L99" s="113"/>
    </row>
    <row r="100" spans="2:47" s="14" customFormat="1" ht="19.899999999999999" customHeight="1">
      <c r="B100" s="176"/>
      <c r="D100" s="177" t="s">
        <v>5163</v>
      </c>
      <c r="E100" s="178"/>
      <c r="F100" s="178"/>
      <c r="G100" s="178"/>
      <c r="H100" s="178"/>
      <c r="I100" s="178"/>
      <c r="J100" s="179">
        <f>J152</f>
        <v>0</v>
      </c>
      <c r="L100" s="176"/>
    </row>
    <row r="101" spans="2:47" s="14" customFormat="1" ht="19.899999999999999" customHeight="1">
      <c r="B101" s="176"/>
      <c r="D101" s="177" t="s">
        <v>5164</v>
      </c>
      <c r="E101" s="178"/>
      <c r="F101" s="178"/>
      <c r="G101" s="178"/>
      <c r="H101" s="178"/>
      <c r="I101" s="178"/>
      <c r="J101" s="179">
        <f>J177</f>
        <v>0</v>
      </c>
      <c r="L101" s="176"/>
    </row>
    <row r="102" spans="2:47" s="14" customFormat="1" ht="19.899999999999999" customHeight="1">
      <c r="B102" s="176"/>
      <c r="D102" s="177" t="s">
        <v>5165</v>
      </c>
      <c r="E102" s="178"/>
      <c r="F102" s="178"/>
      <c r="G102" s="178"/>
      <c r="H102" s="178"/>
      <c r="I102" s="178"/>
      <c r="J102" s="179">
        <f>J183</f>
        <v>0</v>
      </c>
      <c r="L102" s="176"/>
    </row>
    <row r="103" spans="2:47" s="14" customFormat="1" ht="19.899999999999999" customHeight="1">
      <c r="B103" s="176"/>
      <c r="D103" s="177" t="s">
        <v>248</v>
      </c>
      <c r="E103" s="178"/>
      <c r="F103" s="178"/>
      <c r="G103" s="178"/>
      <c r="H103" s="178"/>
      <c r="I103" s="178"/>
      <c r="J103" s="179">
        <f>J191</f>
        <v>0</v>
      </c>
      <c r="L103" s="176"/>
    </row>
    <row r="104" spans="2:47" s="14" customFormat="1" ht="19.899999999999999" customHeight="1">
      <c r="B104" s="176"/>
      <c r="D104" s="177" t="s">
        <v>249</v>
      </c>
      <c r="E104" s="178"/>
      <c r="F104" s="178"/>
      <c r="G104" s="178"/>
      <c r="H104" s="178"/>
      <c r="I104" s="178"/>
      <c r="J104" s="179">
        <f>J196</f>
        <v>0</v>
      </c>
      <c r="L104" s="176"/>
    </row>
    <row r="105" spans="2:47" s="14" customFormat="1" ht="19.899999999999999" customHeight="1">
      <c r="B105" s="176"/>
      <c r="D105" s="177" t="s">
        <v>250</v>
      </c>
      <c r="E105" s="178"/>
      <c r="F105" s="178"/>
      <c r="G105" s="178"/>
      <c r="H105" s="178"/>
      <c r="I105" s="178"/>
      <c r="J105" s="179">
        <f>J199</f>
        <v>0</v>
      </c>
      <c r="L105" s="176"/>
    </row>
    <row r="106" spans="2:47" s="8" customFormat="1" ht="24.95" customHeight="1">
      <c r="B106" s="113"/>
      <c r="D106" s="114" t="s">
        <v>5166</v>
      </c>
      <c r="E106" s="115"/>
      <c r="F106" s="115"/>
      <c r="G106" s="115"/>
      <c r="H106" s="115"/>
      <c r="I106" s="115"/>
      <c r="J106" s="116">
        <f>J204</f>
        <v>0</v>
      </c>
      <c r="L106" s="113"/>
    </row>
    <row r="107" spans="2:47" s="14" customFormat="1" ht="19.899999999999999" customHeight="1">
      <c r="B107" s="176"/>
      <c r="D107" s="177" t="s">
        <v>5167</v>
      </c>
      <c r="E107" s="178"/>
      <c r="F107" s="178"/>
      <c r="G107" s="178"/>
      <c r="H107" s="178"/>
      <c r="I107" s="178"/>
      <c r="J107" s="179">
        <f>J205</f>
        <v>0</v>
      </c>
      <c r="L107" s="176"/>
    </row>
    <row r="108" spans="2:47" s="14" customFormat="1" ht="19.899999999999999" customHeight="1">
      <c r="B108" s="176"/>
      <c r="D108" s="177" t="s">
        <v>5168</v>
      </c>
      <c r="E108" s="178"/>
      <c r="F108" s="178"/>
      <c r="G108" s="178"/>
      <c r="H108" s="178"/>
      <c r="I108" s="178"/>
      <c r="J108" s="179">
        <f>J265</f>
        <v>0</v>
      </c>
      <c r="L108" s="176"/>
    </row>
    <row r="109" spans="2:47" s="14" customFormat="1" ht="19.899999999999999" customHeight="1">
      <c r="B109" s="176"/>
      <c r="D109" s="177" t="s">
        <v>5169</v>
      </c>
      <c r="E109" s="178"/>
      <c r="F109" s="178"/>
      <c r="G109" s="178"/>
      <c r="H109" s="178"/>
      <c r="I109" s="178"/>
      <c r="J109" s="179">
        <f>J271</f>
        <v>0</v>
      </c>
      <c r="L109" s="176"/>
    </row>
    <row r="110" spans="2:47" s="14" customFormat="1" ht="19.899999999999999" customHeight="1">
      <c r="B110" s="176"/>
      <c r="D110" s="177" t="s">
        <v>5170</v>
      </c>
      <c r="E110" s="178"/>
      <c r="F110" s="178"/>
      <c r="G110" s="178"/>
      <c r="H110" s="178"/>
      <c r="I110" s="178"/>
      <c r="J110" s="179">
        <f>J326</f>
        <v>0</v>
      </c>
      <c r="L110" s="176"/>
    </row>
    <row r="111" spans="2:47" s="14" customFormat="1" ht="19.899999999999999" customHeight="1">
      <c r="B111" s="176"/>
      <c r="D111" s="177" t="s">
        <v>5171</v>
      </c>
      <c r="E111" s="178"/>
      <c r="F111" s="178"/>
      <c r="G111" s="178"/>
      <c r="H111" s="178"/>
      <c r="I111" s="178"/>
      <c r="J111" s="179">
        <f>J385</f>
        <v>0</v>
      </c>
      <c r="L111" s="176"/>
    </row>
    <row r="112" spans="2:47" s="14" customFormat="1" ht="19.899999999999999" customHeight="1">
      <c r="B112" s="176"/>
      <c r="D112" s="177" t="s">
        <v>5172</v>
      </c>
      <c r="E112" s="178"/>
      <c r="F112" s="178"/>
      <c r="G112" s="178"/>
      <c r="H112" s="178"/>
      <c r="I112" s="178"/>
      <c r="J112" s="179">
        <f>J401</f>
        <v>0</v>
      </c>
      <c r="L112" s="176"/>
    </row>
    <row r="113" spans="2:12" s="14" customFormat="1" ht="19.899999999999999" customHeight="1">
      <c r="B113" s="176"/>
      <c r="D113" s="177" t="s">
        <v>5173</v>
      </c>
      <c r="E113" s="178"/>
      <c r="F113" s="178"/>
      <c r="G113" s="178"/>
      <c r="H113" s="178"/>
      <c r="I113" s="178"/>
      <c r="J113" s="179">
        <f>J443</f>
        <v>0</v>
      </c>
      <c r="L113" s="176"/>
    </row>
    <row r="114" spans="2:12" s="14" customFormat="1" ht="19.899999999999999" customHeight="1">
      <c r="B114" s="176"/>
      <c r="D114" s="177" t="s">
        <v>5174</v>
      </c>
      <c r="E114" s="178"/>
      <c r="F114" s="178"/>
      <c r="G114" s="178"/>
      <c r="H114" s="178"/>
      <c r="I114" s="178"/>
      <c r="J114" s="179">
        <f>J454</f>
        <v>0</v>
      </c>
      <c r="L114" s="176"/>
    </row>
    <row r="115" spans="2:12" s="1" customFormat="1" ht="21.75" customHeight="1">
      <c r="B115" s="32"/>
      <c r="L115" s="32"/>
    </row>
    <row r="116" spans="2:12" s="1" customFormat="1" ht="6.95" customHeight="1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32"/>
    </row>
    <row r="120" spans="2:12" s="1" customFormat="1" ht="6.95" customHeight="1">
      <c r="B120" s="49"/>
      <c r="C120" s="50"/>
      <c r="D120" s="50"/>
      <c r="E120" s="50"/>
      <c r="F120" s="50"/>
      <c r="G120" s="50"/>
      <c r="H120" s="50"/>
      <c r="I120" s="50"/>
      <c r="J120" s="50"/>
      <c r="K120" s="50"/>
      <c r="L120" s="32"/>
    </row>
    <row r="121" spans="2:12" s="1" customFormat="1" ht="24.95" customHeight="1">
      <c r="B121" s="32"/>
      <c r="C121" s="21" t="s">
        <v>143</v>
      </c>
      <c r="L121" s="32"/>
    </row>
    <row r="122" spans="2:12" s="1" customFormat="1" ht="6.95" customHeight="1">
      <c r="B122" s="32"/>
      <c r="L122" s="32"/>
    </row>
    <row r="123" spans="2:12" s="1" customFormat="1" ht="12" customHeight="1">
      <c r="B123" s="32"/>
      <c r="C123" s="27" t="s">
        <v>15</v>
      </c>
      <c r="L123" s="32"/>
    </row>
    <row r="124" spans="2:12" s="1" customFormat="1" ht="26.25" customHeight="1">
      <c r="B124" s="32"/>
      <c r="E124" s="274" t="str">
        <f>E7</f>
        <v>SO01 - TOPOĽČIANKY, Centrálny logistický sklad (CLS), KASÁRNE, REKONŠTRUKCIA OBJEKTU UBYTOVNE 001</v>
      </c>
      <c r="F124" s="275"/>
      <c r="G124" s="275"/>
      <c r="H124" s="275"/>
      <c r="L124" s="32"/>
    </row>
    <row r="125" spans="2:12" ht="12" customHeight="1">
      <c r="B125" s="20"/>
      <c r="C125" s="27" t="s">
        <v>137</v>
      </c>
      <c r="L125" s="20"/>
    </row>
    <row r="126" spans="2:12" s="1" customFormat="1" ht="23.25" customHeight="1">
      <c r="B126" s="32"/>
      <c r="E126" s="274" t="s">
        <v>5160</v>
      </c>
      <c r="F126" s="273"/>
      <c r="G126" s="273"/>
      <c r="H126" s="273"/>
      <c r="L126" s="32"/>
    </row>
    <row r="127" spans="2:12" s="1" customFormat="1" ht="12" customHeight="1">
      <c r="B127" s="32"/>
      <c r="C127" s="27" t="s">
        <v>202</v>
      </c>
      <c r="L127" s="32"/>
    </row>
    <row r="128" spans="2:12" s="1" customFormat="1" ht="16.5" customHeight="1">
      <c r="B128" s="32"/>
      <c r="E128" s="270" t="str">
        <f>E11</f>
        <v xml:space="preserve">E1.2 - E1.2  Zdravotechnika </v>
      </c>
      <c r="F128" s="273"/>
      <c r="G128" s="273"/>
      <c r="H128" s="273"/>
      <c r="L128" s="32"/>
    </row>
    <row r="129" spans="2:65" s="1" customFormat="1" ht="6.95" customHeight="1">
      <c r="B129" s="32"/>
      <c r="L129" s="32"/>
    </row>
    <row r="130" spans="2:65" s="1" customFormat="1" ht="12" customHeight="1">
      <c r="B130" s="32"/>
      <c r="C130" s="27" t="s">
        <v>19</v>
      </c>
      <c r="F130" s="25" t="str">
        <f>F14</f>
        <v xml:space="preserve">Topoľčianky </v>
      </c>
      <c r="I130" s="27" t="s">
        <v>21</v>
      </c>
      <c r="J130" s="55" t="str">
        <f>IF(J14="","",J14)</f>
        <v>20. 11. 2025</v>
      </c>
      <c r="L130" s="32"/>
    </row>
    <row r="131" spans="2:65" s="1" customFormat="1" ht="6.95" customHeight="1">
      <c r="B131" s="32"/>
      <c r="L131" s="32"/>
    </row>
    <row r="132" spans="2:65" s="1" customFormat="1" ht="40.15" customHeight="1">
      <c r="B132" s="32"/>
      <c r="C132" s="27" t="s">
        <v>23</v>
      </c>
      <c r="F132" s="25" t="str">
        <f>E17</f>
        <v xml:space="preserve">MV SR Pribinova č.2, 812 72 Bratislava </v>
      </c>
      <c r="I132" s="27" t="s">
        <v>29</v>
      </c>
      <c r="J132" s="30" t="str">
        <f>E23</f>
        <v>STAPRING a.s. Ing.A. Režná,Ing.I.Kóňa</v>
      </c>
      <c r="L132" s="32"/>
    </row>
    <row r="133" spans="2:65" s="1" customFormat="1" ht="15.2" customHeight="1">
      <c r="B133" s="32"/>
      <c r="C133" s="27" t="s">
        <v>27</v>
      </c>
      <c r="F133" s="25" t="str">
        <f>IF(E20="","",E20)</f>
        <v>Vyplň údaj</v>
      </c>
      <c r="I133" s="27" t="s">
        <v>32</v>
      </c>
      <c r="J133" s="30" t="str">
        <f>E26</f>
        <v xml:space="preserve">Ing.L.Kapustová </v>
      </c>
      <c r="L133" s="32"/>
    </row>
    <row r="134" spans="2:65" s="1" customFormat="1" ht="10.35" customHeight="1">
      <c r="B134" s="32"/>
      <c r="L134" s="32"/>
    </row>
    <row r="135" spans="2:65" s="9" customFormat="1" ht="29.25" customHeight="1">
      <c r="B135" s="117"/>
      <c r="C135" s="118" t="s">
        <v>144</v>
      </c>
      <c r="D135" s="119" t="s">
        <v>61</v>
      </c>
      <c r="E135" s="119" t="s">
        <v>57</v>
      </c>
      <c r="F135" s="119" t="s">
        <v>58</v>
      </c>
      <c r="G135" s="119" t="s">
        <v>145</v>
      </c>
      <c r="H135" s="119" t="s">
        <v>146</v>
      </c>
      <c r="I135" s="119" t="s">
        <v>147</v>
      </c>
      <c r="J135" s="120" t="s">
        <v>140</v>
      </c>
      <c r="K135" s="121" t="s">
        <v>148</v>
      </c>
      <c r="L135" s="117"/>
      <c r="M135" s="62" t="s">
        <v>1</v>
      </c>
      <c r="N135" s="63" t="s">
        <v>40</v>
      </c>
      <c r="O135" s="63" t="s">
        <v>149</v>
      </c>
      <c r="P135" s="63" t="s">
        <v>150</v>
      </c>
      <c r="Q135" s="63" t="s">
        <v>151</v>
      </c>
      <c r="R135" s="63" t="s">
        <v>152</v>
      </c>
      <c r="S135" s="63" t="s">
        <v>153</v>
      </c>
      <c r="T135" s="64" t="s">
        <v>154</v>
      </c>
    </row>
    <row r="136" spans="2:65" s="1" customFormat="1" ht="22.9" customHeight="1">
      <c r="B136" s="32"/>
      <c r="C136" s="67" t="s">
        <v>141</v>
      </c>
      <c r="J136" s="122">
        <f>BK136</f>
        <v>0</v>
      </c>
      <c r="L136" s="32"/>
      <c r="M136" s="65"/>
      <c r="N136" s="56"/>
      <c r="O136" s="56"/>
      <c r="P136" s="123">
        <f>P137+P204</f>
        <v>0</v>
      </c>
      <c r="Q136" s="56"/>
      <c r="R136" s="123">
        <f>R137+R204</f>
        <v>13.050200799999999</v>
      </c>
      <c r="S136" s="56"/>
      <c r="T136" s="124">
        <f>T137+T204</f>
        <v>0</v>
      </c>
      <c r="AT136" s="17" t="s">
        <v>75</v>
      </c>
      <c r="AU136" s="17" t="s">
        <v>142</v>
      </c>
      <c r="BK136" s="125">
        <f>BK137+BK204</f>
        <v>0</v>
      </c>
    </row>
    <row r="137" spans="2:65" s="10" customFormat="1" ht="25.9" customHeight="1">
      <c r="B137" s="126"/>
      <c r="D137" s="127" t="s">
        <v>75</v>
      </c>
      <c r="E137" s="128" t="s">
        <v>261</v>
      </c>
      <c r="F137" s="128" t="s">
        <v>262</v>
      </c>
      <c r="I137" s="129"/>
      <c r="J137" s="130">
        <f>BK137</f>
        <v>0</v>
      </c>
      <c r="L137" s="126"/>
      <c r="M137" s="131"/>
      <c r="P137" s="132">
        <f>P138+SUM(P139:P152)+P177+P183+P191+P196+P199</f>
        <v>0</v>
      </c>
      <c r="R137" s="132">
        <f>R138+SUM(R139:R152)+R177+R183+R191+R196+R199</f>
        <v>0</v>
      </c>
      <c r="T137" s="133">
        <f>T138+SUM(T139:T152)+T177+T183+T191+T196+T199</f>
        <v>0</v>
      </c>
      <c r="AR137" s="127" t="s">
        <v>82</v>
      </c>
      <c r="AT137" s="134" t="s">
        <v>75</v>
      </c>
      <c r="AU137" s="134" t="s">
        <v>76</v>
      </c>
      <c r="AY137" s="127" t="s">
        <v>156</v>
      </c>
      <c r="BK137" s="135">
        <f>BK138+SUM(BK139:BK152)+BK177+BK183+BK191+BK196+BK199</f>
        <v>0</v>
      </c>
    </row>
    <row r="138" spans="2:65" s="1" customFormat="1" ht="44.25" customHeight="1">
      <c r="B138" s="136"/>
      <c r="C138" s="137" t="s">
        <v>82</v>
      </c>
      <c r="D138" s="137" t="s">
        <v>157</v>
      </c>
      <c r="E138" s="138" t="s">
        <v>82</v>
      </c>
      <c r="F138" s="139" t="s">
        <v>5175</v>
      </c>
      <c r="G138" s="140" t="s">
        <v>1</v>
      </c>
      <c r="H138" s="141">
        <v>0</v>
      </c>
      <c r="I138" s="142"/>
      <c r="J138" s="143">
        <f>ROUND(I138*H138,2)</f>
        <v>0</v>
      </c>
      <c r="K138" s="144"/>
      <c r="L138" s="32"/>
      <c r="M138" s="145" t="s">
        <v>1</v>
      </c>
      <c r="N138" s="146" t="s">
        <v>42</v>
      </c>
      <c r="P138" s="147">
        <f>O138*H138</f>
        <v>0</v>
      </c>
      <c r="Q138" s="147">
        <v>0</v>
      </c>
      <c r="R138" s="147">
        <f>Q138*H138</f>
        <v>0</v>
      </c>
      <c r="S138" s="147">
        <v>0</v>
      </c>
      <c r="T138" s="148">
        <f>S138*H138</f>
        <v>0</v>
      </c>
      <c r="AR138" s="149" t="s">
        <v>155</v>
      </c>
      <c r="AT138" s="149" t="s">
        <v>157</v>
      </c>
      <c r="AU138" s="149" t="s">
        <v>82</v>
      </c>
      <c r="AY138" s="17" t="s">
        <v>156</v>
      </c>
      <c r="BE138" s="150">
        <f>IF(N138="základná",J138,0)</f>
        <v>0</v>
      </c>
      <c r="BF138" s="150">
        <f>IF(N138="znížená",J138,0)</f>
        <v>0</v>
      </c>
      <c r="BG138" s="150">
        <f>IF(N138="zákl. prenesená",J138,0)</f>
        <v>0</v>
      </c>
      <c r="BH138" s="150">
        <f>IF(N138="zníž. prenesená",J138,0)</f>
        <v>0</v>
      </c>
      <c r="BI138" s="150">
        <f>IF(N138="nulová",J138,0)</f>
        <v>0</v>
      </c>
      <c r="BJ138" s="17" t="s">
        <v>89</v>
      </c>
      <c r="BK138" s="150">
        <f>ROUND(I138*H138,2)</f>
        <v>0</v>
      </c>
      <c r="BL138" s="17" t="s">
        <v>155</v>
      </c>
      <c r="BM138" s="149" t="s">
        <v>5176</v>
      </c>
    </row>
    <row r="139" spans="2:65" s="11" customFormat="1">
      <c r="B139" s="151"/>
      <c r="D139" s="152" t="s">
        <v>160</v>
      </c>
      <c r="E139" s="153" t="s">
        <v>1</v>
      </c>
      <c r="F139" s="154" t="s">
        <v>5177</v>
      </c>
      <c r="H139" s="153" t="s">
        <v>1</v>
      </c>
      <c r="I139" s="155"/>
      <c r="L139" s="151"/>
      <c r="M139" s="156"/>
      <c r="T139" s="157"/>
      <c r="AT139" s="153" t="s">
        <v>160</v>
      </c>
      <c r="AU139" s="153" t="s">
        <v>82</v>
      </c>
      <c r="AV139" s="11" t="s">
        <v>82</v>
      </c>
      <c r="AW139" s="11" t="s">
        <v>31</v>
      </c>
      <c r="AX139" s="11" t="s">
        <v>76</v>
      </c>
      <c r="AY139" s="153" t="s">
        <v>156</v>
      </c>
    </row>
    <row r="140" spans="2:65" s="11" customFormat="1">
      <c r="B140" s="151"/>
      <c r="D140" s="152" t="s">
        <v>160</v>
      </c>
      <c r="E140" s="153" t="s">
        <v>1</v>
      </c>
      <c r="F140" s="154" t="s">
        <v>5178</v>
      </c>
      <c r="H140" s="153" t="s">
        <v>1</v>
      </c>
      <c r="I140" s="155"/>
      <c r="L140" s="151"/>
      <c r="M140" s="156"/>
      <c r="T140" s="157"/>
      <c r="AT140" s="153" t="s">
        <v>160</v>
      </c>
      <c r="AU140" s="153" t="s">
        <v>82</v>
      </c>
      <c r="AV140" s="11" t="s">
        <v>82</v>
      </c>
      <c r="AW140" s="11" t="s">
        <v>31</v>
      </c>
      <c r="AX140" s="11" t="s">
        <v>76</v>
      </c>
      <c r="AY140" s="153" t="s">
        <v>156</v>
      </c>
    </row>
    <row r="141" spans="2:65" s="11" customFormat="1">
      <c r="B141" s="151"/>
      <c r="D141" s="152" t="s">
        <v>160</v>
      </c>
      <c r="E141" s="153" t="s">
        <v>1</v>
      </c>
      <c r="F141" s="154" t="s">
        <v>5179</v>
      </c>
      <c r="H141" s="153" t="s">
        <v>1</v>
      </c>
      <c r="I141" s="155"/>
      <c r="L141" s="151"/>
      <c r="M141" s="156"/>
      <c r="T141" s="157"/>
      <c r="AT141" s="153" t="s">
        <v>160</v>
      </c>
      <c r="AU141" s="153" t="s">
        <v>82</v>
      </c>
      <c r="AV141" s="11" t="s">
        <v>82</v>
      </c>
      <c r="AW141" s="11" t="s">
        <v>31</v>
      </c>
      <c r="AX141" s="11" t="s">
        <v>76</v>
      </c>
      <c r="AY141" s="153" t="s">
        <v>156</v>
      </c>
    </row>
    <row r="142" spans="2:65" s="11" customFormat="1">
      <c r="B142" s="151"/>
      <c r="D142" s="152" t="s">
        <v>160</v>
      </c>
      <c r="E142" s="153" t="s">
        <v>1</v>
      </c>
      <c r="F142" s="154" t="s">
        <v>5180</v>
      </c>
      <c r="H142" s="153" t="s">
        <v>1</v>
      </c>
      <c r="I142" s="155"/>
      <c r="L142" s="151"/>
      <c r="M142" s="156"/>
      <c r="T142" s="157"/>
      <c r="AT142" s="153" t="s">
        <v>160</v>
      </c>
      <c r="AU142" s="153" t="s">
        <v>82</v>
      </c>
      <c r="AV142" s="11" t="s">
        <v>82</v>
      </c>
      <c r="AW142" s="11" t="s">
        <v>31</v>
      </c>
      <c r="AX142" s="11" t="s">
        <v>76</v>
      </c>
      <c r="AY142" s="153" t="s">
        <v>156</v>
      </c>
    </row>
    <row r="143" spans="2:65" s="11" customFormat="1">
      <c r="B143" s="151"/>
      <c r="D143" s="152" t="s">
        <v>160</v>
      </c>
      <c r="E143" s="153" t="s">
        <v>1</v>
      </c>
      <c r="F143" s="154" t="s">
        <v>5181</v>
      </c>
      <c r="H143" s="153" t="s">
        <v>1</v>
      </c>
      <c r="I143" s="155"/>
      <c r="L143" s="151"/>
      <c r="M143" s="156"/>
      <c r="T143" s="157"/>
      <c r="AT143" s="153" t="s">
        <v>160</v>
      </c>
      <c r="AU143" s="153" t="s">
        <v>82</v>
      </c>
      <c r="AV143" s="11" t="s">
        <v>82</v>
      </c>
      <c r="AW143" s="11" t="s">
        <v>31</v>
      </c>
      <c r="AX143" s="11" t="s">
        <v>76</v>
      </c>
      <c r="AY143" s="153" t="s">
        <v>156</v>
      </c>
    </row>
    <row r="144" spans="2:65" s="11" customFormat="1" ht="33.75">
      <c r="B144" s="151"/>
      <c r="D144" s="152" t="s">
        <v>160</v>
      </c>
      <c r="E144" s="153" t="s">
        <v>1</v>
      </c>
      <c r="F144" s="154" t="s">
        <v>5182</v>
      </c>
      <c r="H144" s="153" t="s">
        <v>1</v>
      </c>
      <c r="I144" s="155"/>
      <c r="L144" s="151"/>
      <c r="M144" s="156"/>
      <c r="T144" s="157"/>
      <c r="AT144" s="153" t="s">
        <v>160</v>
      </c>
      <c r="AU144" s="153" t="s">
        <v>82</v>
      </c>
      <c r="AV144" s="11" t="s">
        <v>82</v>
      </c>
      <c r="AW144" s="11" t="s">
        <v>31</v>
      </c>
      <c r="AX144" s="11" t="s">
        <v>76</v>
      </c>
      <c r="AY144" s="153" t="s">
        <v>156</v>
      </c>
    </row>
    <row r="145" spans="2:65" s="11" customFormat="1" ht="22.5">
      <c r="B145" s="151"/>
      <c r="D145" s="152" t="s">
        <v>160</v>
      </c>
      <c r="E145" s="153" t="s">
        <v>1</v>
      </c>
      <c r="F145" s="154" t="s">
        <v>5183</v>
      </c>
      <c r="H145" s="153" t="s">
        <v>1</v>
      </c>
      <c r="I145" s="155"/>
      <c r="L145" s="151"/>
      <c r="M145" s="156"/>
      <c r="T145" s="157"/>
      <c r="AT145" s="153" t="s">
        <v>160</v>
      </c>
      <c r="AU145" s="153" t="s">
        <v>82</v>
      </c>
      <c r="AV145" s="11" t="s">
        <v>82</v>
      </c>
      <c r="AW145" s="11" t="s">
        <v>31</v>
      </c>
      <c r="AX145" s="11" t="s">
        <v>76</v>
      </c>
      <c r="AY145" s="153" t="s">
        <v>156</v>
      </c>
    </row>
    <row r="146" spans="2:65" s="11" customFormat="1" ht="22.5">
      <c r="B146" s="151"/>
      <c r="D146" s="152" t="s">
        <v>160</v>
      </c>
      <c r="E146" s="153" t="s">
        <v>1</v>
      </c>
      <c r="F146" s="154" t="s">
        <v>5184</v>
      </c>
      <c r="H146" s="153" t="s">
        <v>1</v>
      </c>
      <c r="I146" s="155"/>
      <c r="L146" s="151"/>
      <c r="M146" s="156"/>
      <c r="T146" s="157"/>
      <c r="AT146" s="153" t="s">
        <v>160</v>
      </c>
      <c r="AU146" s="153" t="s">
        <v>82</v>
      </c>
      <c r="AV146" s="11" t="s">
        <v>82</v>
      </c>
      <c r="AW146" s="11" t="s">
        <v>31</v>
      </c>
      <c r="AX146" s="11" t="s">
        <v>76</v>
      </c>
      <c r="AY146" s="153" t="s">
        <v>156</v>
      </c>
    </row>
    <row r="147" spans="2:65" s="11" customFormat="1" ht="33.75">
      <c r="B147" s="151"/>
      <c r="D147" s="152" t="s">
        <v>160</v>
      </c>
      <c r="E147" s="153" t="s">
        <v>1</v>
      </c>
      <c r="F147" s="154" t="s">
        <v>5185</v>
      </c>
      <c r="H147" s="153" t="s">
        <v>1</v>
      </c>
      <c r="I147" s="155"/>
      <c r="L147" s="151"/>
      <c r="M147" s="156"/>
      <c r="T147" s="157"/>
      <c r="AT147" s="153" t="s">
        <v>160</v>
      </c>
      <c r="AU147" s="153" t="s">
        <v>82</v>
      </c>
      <c r="AV147" s="11" t="s">
        <v>82</v>
      </c>
      <c r="AW147" s="11" t="s">
        <v>31</v>
      </c>
      <c r="AX147" s="11" t="s">
        <v>76</v>
      </c>
      <c r="AY147" s="153" t="s">
        <v>156</v>
      </c>
    </row>
    <row r="148" spans="2:65" s="11" customFormat="1" ht="33.75">
      <c r="B148" s="151"/>
      <c r="D148" s="152" t="s">
        <v>160</v>
      </c>
      <c r="E148" s="153" t="s">
        <v>1</v>
      </c>
      <c r="F148" s="154" t="s">
        <v>5186</v>
      </c>
      <c r="H148" s="153" t="s">
        <v>1</v>
      </c>
      <c r="I148" s="155"/>
      <c r="L148" s="151"/>
      <c r="M148" s="156"/>
      <c r="T148" s="157"/>
      <c r="AT148" s="153" t="s">
        <v>160</v>
      </c>
      <c r="AU148" s="153" t="s">
        <v>82</v>
      </c>
      <c r="AV148" s="11" t="s">
        <v>82</v>
      </c>
      <c r="AW148" s="11" t="s">
        <v>31</v>
      </c>
      <c r="AX148" s="11" t="s">
        <v>76</v>
      </c>
      <c r="AY148" s="153" t="s">
        <v>156</v>
      </c>
    </row>
    <row r="149" spans="2:65" s="11" customFormat="1" ht="22.5">
      <c r="B149" s="151"/>
      <c r="D149" s="152" t="s">
        <v>160</v>
      </c>
      <c r="E149" s="153" t="s">
        <v>1</v>
      </c>
      <c r="F149" s="154" t="s">
        <v>5187</v>
      </c>
      <c r="H149" s="153" t="s">
        <v>1</v>
      </c>
      <c r="I149" s="155"/>
      <c r="L149" s="151"/>
      <c r="M149" s="156"/>
      <c r="T149" s="157"/>
      <c r="AT149" s="153" t="s">
        <v>160</v>
      </c>
      <c r="AU149" s="153" t="s">
        <v>82</v>
      </c>
      <c r="AV149" s="11" t="s">
        <v>82</v>
      </c>
      <c r="AW149" s="11" t="s">
        <v>31</v>
      </c>
      <c r="AX149" s="11" t="s">
        <v>76</v>
      </c>
      <c r="AY149" s="153" t="s">
        <v>156</v>
      </c>
    </row>
    <row r="150" spans="2:65" s="11" customFormat="1" ht="22.5">
      <c r="B150" s="151"/>
      <c r="D150" s="152" t="s">
        <v>160</v>
      </c>
      <c r="E150" s="153" t="s">
        <v>1</v>
      </c>
      <c r="F150" s="154" t="s">
        <v>5188</v>
      </c>
      <c r="H150" s="153" t="s">
        <v>1</v>
      </c>
      <c r="I150" s="155"/>
      <c r="L150" s="151"/>
      <c r="M150" s="156"/>
      <c r="T150" s="157"/>
      <c r="AT150" s="153" t="s">
        <v>160</v>
      </c>
      <c r="AU150" s="153" t="s">
        <v>82</v>
      </c>
      <c r="AV150" s="11" t="s">
        <v>82</v>
      </c>
      <c r="AW150" s="11" t="s">
        <v>31</v>
      </c>
      <c r="AX150" s="11" t="s">
        <v>76</v>
      </c>
      <c r="AY150" s="153" t="s">
        <v>156</v>
      </c>
    </row>
    <row r="151" spans="2:65" s="13" customFormat="1">
      <c r="B151" s="165"/>
      <c r="D151" s="152" t="s">
        <v>160</v>
      </c>
      <c r="E151" s="166" t="s">
        <v>1</v>
      </c>
      <c r="F151" s="167" t="s">
        <v>161</v>
      </c>
      <c r="H151" s="168">
        <v>0</v>
      </c>
      <c r="I151" s="169"/>
      <c r="L151" s="165"/>
      <c r="M151" s="170"/>
      <c r="T151" s="171"/>
      <c r="AT151" s="166" t="s">
        <v>160</v>
      </c>
      <c r="AU151" s="166" t="s">
        <v>82</v>
      </c>
      <c r="AV151" s="13" t="s">
        <v>155</v>
      </c>
      <c r="AW151" s="13" t="s">
        <v>31</v>
      </c>
      <c r="AX151" s="13" t="s">
        <v>82</v>
      </c>
      <c r="AY151" s="166" t="s">
        <v>156</v>
      </c>
    </row>
    <row r="152" spans="2:65" s="10" customFormat="1" ht="22.9" customHeight="1">
      <c r="B152" s="126"/>
      <c r="D152" s="127" t="s">
        <v>75</v>
      </c>
      <c r="E152" s="191" t="s">
        <v>82</v>
      </c>
      <c r="F152" s="191" t="s">
        <v>5189</v>
      </c>
      <c r="I152" s="129"/>
      <c r="J152" s="192">
        <f>BK152</f>
        <v>0</v>
      </c>
      <c r="L152" s="126"/>
      <c r="M152" s="131"/>
      <c r="P152" s="132">
        <f>SUM(P153:P176)</f>
        <v>0</v>
      </c>
      <c r="R152" s="132">
        <f>SUM(R153:R176)</f>
        <v>0</v>
      </c>
      <c r="T152" s="133">
        <f>SUM(T153:T176)</f>
        <v>0</v>
      </c>
      <c r="AR152" s="127" t="s">
        <v>82</v>
      </c>
      <c r="AT152" s="134" t="s">
        <v>75</v>
      </c>
      <c r="AU152" s="134" t="s">
        <v>82</v>
      </c>
      <c r="AY152" s="127" t="s">
        <v>156</v>
      </c>
      <c r="BK152" s="135">
        <f>SUM(BK153:BK176)</f>
        <v>0</v>
      </c>
    </row>
    <row r="153" spans="2:65" s="1" customFormat="1" ht="33" customHeight="1">
      <c r="B153" s="136"/>
      <c r="C153" s="137" t="s">
        <v>89</v>
      </c>
      <c r="D153" s="137" t="s">
        <v>157</v>
      </c>
      <c r="E153" s="138" t="s">
        <v>5190</v>
      </c>
      <c r="F153" s="139" t="s">
        <v>5191</v>
      </c>
      <c r="G153" s="140" t="s">
        <v>226</v>
      </c>
      <c r="H153" s="141">
        <v>2.5790000000000002</v>
      </c>
      <c r="I153" s="142"/>
      <c r="J153" s="143">
        <f>ROUND(I153*H153,2)</f>
        <v>0</v>
      </c>
      <c r="K153" s="144"/>
      <c r="L153" s="32"/>
      <c r="M153" s="145" t="s">
        <v>1</v>
      </c>
      <c r="N153" s="146" t="s">
        <v>42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155</v>
      </c>
      <c r="AT153" s="149" t="s">
        <v>157</v>
      </c>
      <c r="AU153" s="149" t="s">
        <v>89</v>
      </c>
      <c r="AY153" s="17" t="s">
        <v>156</v>
      </c>
      <c r="BE153" s="150">
        <f>IF(N153="základná",J153,0)</f>
        <v>0</v>
      </c>
      <c r="BF153" s="150">
        <f>IF(N153="znížená",J153,0)</f>
        <v>0</v>
      </c>
      <c r="BG153" s="150">
        <f>IF(N153="zákl. prenesená",J153,0)</f>
        <v>0</v>
      </c>
      <c r="BH153" s="150">
        <f>IF(N153="zníž. prenesená",J153,0)</f>
        <v>0</v>
      </c>
      <c r="BI153" s="150">
        <f>IF(N153="nulová",J153,0)</f>
        <v>0</v>
      </c>
      <c r="BJ153" s="17" t="s">
        <v>89</v>
      </c>
      <c r="BK153" s="150">
        <f>ROUND(I153*H153,2)</f>
        <v>0</v>
      </c>
      <c r="BL153" s="17" t="s">
        <v>155</v>
      </c>
      <c r="BM153" s="149" t="s">
        <v>5192</v>
      </c>
    </row>
    <row r="154" spans="2:65" s="12" customFormat="1" ht="22.5">
      <c r="B154" s="158"/>
      <c r="D154" s="152" t="s">
        <v>160</v>
      </c>
      <c r="E154" s="159" t="s">
        <v>1</v>
      </c>
      <c r="F154" s="160" t="s">
        <v>5193</v>
      </c>
      <c r="H154" s="161">
        <v>0.19</v>
      </c>
      <c r="I154" s="162"/>
      <c r="L154" s="158"/>
      <c r="M154" s="163"/>
      <c r="T154" s="164"/>
      <c r="AT154" s="159" t="s">
        <v>160</v>
      </c>
      <c r="AU154" s="159" t="s">
        <v>89</v>
      </c>
      <c r="AV154" s="12" t="s">
        <v>89</v>
      </c>
      <c r="AW154" s="12" t="s">
        <v>31</v>
      </c>
      <c r="AX154" s="12" t="s">
        <v>76</v>
      </c>
      <c r="AY154" s="159" t="s">
        <v>156</v>
      </c>
    </row>
    <row r="155" spans="2:65" s="12" customFormat="1" ht="22.5">
      <c r="B155" s="158"/>
      <c r="D155" s="152" t="s">
        <v>160</v>
      </c>
      <c r="E155" s="159" t="s">
        <v>1</v>
      </c>
      <c r="F155" s="160" t="s">
        <v>5194</v>
      </c>
      <c r="H155" s="161">
        <v>0.38300000000000001</v>
      </c>
      <c r="I155" s="162"/>
      <c r="L155" s="158"/>
      <c r="M155" s="163"/>
      <c r="T155" s="164"/>
      <c r="AT155" s="159" t="s">
        <v>160</v>
      </c>
      <c r="AU155" s="159" t="s">
        <v>89</v>
      </c>
      <c r="AV155" s="12" t="s">
        <v>89</v>
      </c>
      <c r="AW155" s="12" t="s">
        <v>31</v>
      </c>
      <c r="AX155" s="12" t="s">
        <v>76</v>
      </c>
      <c r="AY155" s="159" t="s">
        <v>156</v>
      </c>
    </row>
    <row r="156" spans="2:65" s="12" customFormat="1" ht="22.5">
      <c r="B156" s="158"/>
      <c r="D156" s="152" t="s">
        <v>160</v>
      </c>
      <c r="E156" s="159" t="s">
        <v>1</v>
      </c>
      <c r="F156" s="160" t="s">
        <v>5195</v>
      </c>
      <c r="H156" s="161">
        <v>2.0059999999999998</v>
      </c>
      <c r="I156" s="162"/>
      <c r="L156" s="158"/>
      <c r="M156" s="163"/>
      <c r="T156" s="164"/>
      <c r="AT156" s="159" t="s">
        <v>160</v>
      </c>
      <c r="AU156" s="159" t="s">
        <v>89</v>
      </c>
      <c r="AV156" s="12" t="s">
        <v>89</v>
      </c>
      <c r="AW156" s="12" t="s">
        <v>31</v>
      </c>
      <c r="AX156" s="12" t="s">
        <v>76</v>
      </c>
      <c r="AY156" s="159" t="s">
        <v>156</v>
      </c>
    </row>
    <row r="157" spans="2:65" s="13" customFormat="1">
      <c r="B157" s="165"/>
      <c r="D157" s="152" t="s">
        <v>160</v>
      </c>
      <c r="E157" s="166" t="s">
        <v>1</v>
      </c>
      <c r="F157" s="167" t="s">
        <v>5196</v>
      </c>
      <c r="H157" s="168">
        <v>2.5790000000000002</v>
      </c>
      <c r="I157" s="169"/>
      <c r="L157" s="165"/>
      <c r="M157" s="170"/>
      <c r="T157" s="171"/>
      <c r="AT157" s="166" t="s">
        <v>160</v>
      </c>
      <c r="AU157" s="166" t="s">
        <v>89</v>
      </c>
      <c r="AV157" s="13" t="s">
        <v>155</v>
      </c>
      <c r="AW157" s="13" t="s">
        <v>31</v>
      </c>
      <c r="AX157" s="13" t="s">
        <v>82</v>
      </c>
      <c r="AY157" s="166" t="s">
        <v>156</v>
      </c>
    </row>
    <row r="158" spans="2:65" s="1" customFormat="1" ht="16.5" customHeight="1">
      <c r="B158" s="136"/>
      <c r="C158" s="137" t="s">
        <v>163</v>
      </c>
      <c r="D158" s="137" t="s">
        <v>157</v>
      </c>
      <c r="E158" s="138" t="s">
        <v>5197</v>
      </c>
      <c r="F158" s="139" t="s">
        <v>5198</v>
      </c>
      <c r="G158" s="140" t="s">
        <v>226</v>
      </c>
      <c r="H158" s="141">
        <v>2.5790000000000002</v>
      </c>
      <c r="I158" s="142"/>
      <c r="J158" s="143">
        <f>ROUND(I158*H158,2)</f>
        <v>0</v>
      </c>
      <c r="K158" s="144"/>
      <c r="L158" s="32"/>
      <c r="M158" s="145" t="s">
        <v>1</v>
      </c>
      <c r="N158" s="146" t="s">
        <v>42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155</v>
      </c>
      <c r="AT158" s="149" t="s">
        <v>157</v>
      </c>
      <c r="AU158" s="149" t="s">
        <v>89</v>
      </c>
      <c r="AY158" s="17" t="s">
        <v>156</v>
      </c>
      <c r="BE158" s="150">
        <f>IF(N158="základná",J158,0)</f>
        <v>0</v>
      </c>
      <c r="BF158" s="150">
        <f>IF(N158="znížená",J158,0)</f>
        <v>0</v>
      </c>
      <c r="BG158" s="150">
        <f>IF(N158="zákl. prenesená",J158,0)</f>
        <v>0</v>
      </c>
      <c r="BH158" s="150">
        <f>IF(N158="zníž. prenesená",J158,0)</f>
        <v>0</v>
      </c>
      <c r="BI158" s="150">
        <f>IF(N158="nulová",J158,0)</f>
        <v>0</v>
      </c>
      <c r="BJ158" s="17" t="s">
        <v>89</v>
      </c>
      <c r="BK158" s="150">
        <f>ROUND(I158*H158,2)</f>
        <v>0</v>
      </c>
      <c r="BL158" s="17" t="s">
        <v>155</v>
      </c>
      <c r="BM158" s="149" t="s">
        <v>5199</v>
      </c>
    </row>
    <row r="159" spans="2:65" s="1" customFormat="1" ht="33" customHeight="1">
      <c r="B159" s="136"/>
      <c r="C159" s="137" t="s">
        <v>155</v>
      </c>
      <c r="D159" s="137" t="s">
        <v>157</v>
      </c>
      <c r="E159" s="138" t="s">
        <v>5200</v>
      </c>
      <c r="F159" s="139" t="s">
        <v>5201</v>
      </c>
      <c r="G159" s="140" t="s">
        <v>226</v>
      </c>
      <c r="H159" s="141">
        <v>2.5790000000000002</v>
      </c>
      <c r="I159" s="142"/>
      <c r="J159" s="143">
        <f>ROUND(I159*H159,2)</f>
        <v>0</v>
      </c>
      <c r="K159" s="144"/>
      <c r="L159" s="32"/>
      <c r="M159" s="145" t="s">
        <v>1</v>
      </c>
      <c r="N159" s="146" t="s">
        <v>42</v>
      </c>
      <c r="P159" s="147">
        <f>O159*H159</f>
        <v>0</v>
      </c>
      <c r="Q159" s="147">
        <v>0</v>
      </c>
      <c r="R159" s="147">
        <f>Q159*H159</f>
        <v>0</v>
      </c>
      <c r="S159" s="147">
        <v>0</v>
      </c>
      <c r="T159" s="148">
        <f>S159*H159</f>
        <v>0</v>
      </c>
      <c r="AR159" s="149" t="s">
        <v>155</v>
      </c>
      <c r="AT159" s="149" t="s">
        <v>157</v>
      </c>
      <c r="AU159" s="149" t="s">
        <v>89</v>
      </c>
      <c r="AY159" s="17" t="s">
        <v>156</v>
      </c>
      <c r="BE159" s="150">
        <f>IF(N159="základná",J159,0)</f>
        <v>0</v>
      </c>
      <c r="BF159" s="150">
        <f>IF(N159="znížená",J159,0)</f>
        <v>0</v>
      </c>
      <c r="BG159" s="150">
        <f>IF(N159="zákl. prenesená",J159,0)</f>
        <v>0</v>
      </c>
      <c r="BH159" s="150">
        <f>IF(N159="zníž. prenesená",J159,0)</f>
        <v>0</v>
      </c>
      <c r="BI159" s="150">
        <f>IF(N159="nulová",J159,0)</f>
        <v>0</v>
      </c>
      <c r="BJ159" s="17" t="s">
        <v>89</v>
      </c>
      <c r="BK159" s="150">
        <f>ROUND(I159*H159,2)</f>
        <v>0</v>
      </c>
      <c r="BL159" s="17" t="s">
        <v>155</v>
      </c>
      <c r="BM159" s="149" t="s">
        <v>5202</v>
      </c>
    </row>
    <row r="160" spans="2:65" s="1" customFormat="1" ht="16.5" customHeight="1">
      <c r="B160" s="136"/>
      <c r="C160" s="137" t="s">
        <v>168</v>
      </c>
      <c r="D160" s="137" t="s">
        <v>157</v>
      </c>
      <c r="E160" s="138" t="s">
        <v>5203</v>
      </c>
      <c r="F160" s="139" t="s">
        <v>5204</v>
      </c>
      <c r="G160" s="140" t="s">
        <v>226</v>
      </c>
      <c r="H160" s="141">
        <v>2.5790000000000002</v>
      </c>
      <c r="I160" s="142"/>
      <c r="J160" s="143">
        <f>ROUND(I160*H160,2)</f>
        <v>0</v>
      </c>
      <c r="K160" s="144"/>
      <c r="L160" s="32"/>
      <c r="M160" s="145" t="s">
        <v>1</v>
      </c>
      <c r="N160" s="146" t="s">
        <v>42</v>
      </c>
      <c r="P160" s="147">
        <f>O160*H160</f>
        <v>0</v>
      </c>
      <c r="Q160" s="147">
        <v>0</v>
      </c>
      <c r="R160" s="147">
        <f>Q160*H160</f>
        <v>0</v>
      </c>
      <c r="S160" s="147">
        <v>0</v>
      </c>
      <c r="T160" s="148">
        <f>S160*H160</f>
        <v>0</v>
      </c>
      <c r="AR160" s="149" t="s">
        <v>155</v>
      </c>
      <c r="AT160" s="149" t="s">
        <v>157</v>
      </c>
      <c r="AU160" s="149" t="s">
        <v>89</v>
      </c>
      <c r="AY160" s="17" t="s">
        <v>156</v>
      </c>
      <c r="BE160" s="150">
        <f>IF(N160="základná",J160,0)</f>
        <v>0</v>
      </c>
      <c r="BF160" s="150">
        <f>IF(N160="znížená",J160,0)</f>
        <v>0</v>
      </c>
      <c r="BG160" s="150">
        <f>IF(N160="zákl. prenesená",J160,0)</f>
        <v>0</v>
      </c>
      <c r="BH160" s="150">
        <f>IF(N160="zníž. prenesená",J160,0)</f>
        <v>0</v>
      </c>
      <c r="BI160" s="150">
        <f>IF(N160="nulová",J160,0)</f>
        <v>0</v>
      </c>
      <c r="BJ160" s="17" t="s">
        <v>89</v>
      </c>
      <c r="BK160" s="150">
        <f>ROUND(I160*H160,2)</f>
        <v>0</v>
      </c>
      <c r="BL160" s="17" t="s">
        <v>155</v>
      </c>
      <c r="BM160" s="149" t="s">
        <v>5205</v>
      </c>
    </row>
    <row r="161" spans="2:65" s="1" customFormat="1" ht="24.2" customHeight="1">
      <c r="B161" s="136"/>
      <c r="C161" s="137" t="s">
        <v>169</v>
      </c>
      <c r="D161" s="137" t="s">
        <v>157</v>
      </c>
      <c r="E161" s="138" t="s">
        <v>5206</v>
      </c>
      <c r="F161" s="139" t="s">
        <v>5207</v>
      </c>
      <c r="G161" s="140" t="s">
        <v>296</v>
      </c>
      <c r="H161" s="141">
        <v>4.3070000000000004</v>
      </c>
      <c r="I161" s="142"/>
      <c r="J161" s="143">
        <f>ROUND(I161*H161,2)</f>
        <v>0</v>
      </c>
      <c r="K161" s="144"/>
      <c r="L161" s="32"/>
      <c r="M161" s="145" t="s">
        <v>1</v>
      </c>
      <c r="N161" s="146" t="s">
        <v>42</v>
      </c>
      <c r="P161" s="147">
        <f>O161*H161</f>
        <v>0</v>
      </c>
      <c r="Q161" s="147">
        <v>0</v>
      </c>
      <c r="R161" s="147">
        <f>Q161*H161</f>
        <v>0</v>
      </c>
      <c r="S161" s="147">
        <v>0</v>
      </c>
      <c r="T161" s="148">
        <f>S161*H161</f>
        <v>0</v>
      </c>
      <c r="AR161" s="149" t="s">
        <v>155</v>
      </c>
      <c r="AT161" s="149" t="s">
        <v>157</v>
      </c>
      <c r="AU161" s="149" t="s">
        <v>89</v>
      </c>
      <c r="AY161" s="17" t="s">
        <v>156</v>
      </c>
      <c r="BE161" s="150">
        <f>IF(N161="základná",J161,0)</f>
        <v>0</v>
      </c>
      <c r="BF161" s="150">
        <f>IF(N161="znížená",J161,0)</f>
        <v>0</v>
      </c>
      <c r="BG161" s="150">
        <f>IF(N161="zákl. prenesená",J161,0)</f>
        <v>0</v>
      </c>
      <c r="BH161" s="150">
        <f>IF(N161="zníž. prenesená",J161,0)</f>
        <v>0</v>
      </c>
      <c r="BI161" s="150">
        <f>IF(N161="nulová",J161,0)</f>
        <v>0</v>
      </c>
      <c r="BJ161" s="17" t="s">
        <v>89</v>
      </c>
      <c r="BK161" s="150">
        <f>ROUND(I161*H161,2)</f>
        <v>0</v>
      </c>
      <c r="BL161" s="17" t="s">
        <v>155</v>
      </c>
      <c r="BM161" s="149" t="s">
        <v>5208</v>
      </c>
    </row>
    <row r="162" spans="2:65" s="12" customFormat="1">
      <c r="B162" s="158"/>
      <c r="D162" s="152" t="s">
        <v>160</v>
      </c>
      <c r="E162" s="159" t="s">
        <v>1</v>
      </c>
      <c r="F162" s="160" t="s">
        <v>5209</v>
      </c>
      <c r="H162" s="161">
        <v>4.3070000000000004</v>
      </c>
      <c r="I162" s="162"/>
      <c r="L162" s="158"/>
      <c r="M162" s="163"/>
      <c r="T162" s="164"/>
      <c r="AT162" s="159" t="s">
        <v>160</v>
      </c>
      <c r="AU162" s="159" t="s">
        <v>89</v>
      </c>
      <c r="AV162" s="12" t="s">
        <v>89</v>
      </c>
      <c r="AW162" s="12" t="s">
        <v>31</v>
      </c>
      <c r="AX162" s="12" t="s">
        <v>76</v>
      </c>
      <c r="AY162" s="159" t="s">
        <v>156</v>
      </c>
    </row>
    <row r="163" spans="2:65" s="13" customFormat="1">
      <c r="B163" s="165"/>
      <c r="D163" s="152" t="s">
        <v>160</v>
      </c>
      <c r="E163" s="166" t="s">
        <v>1</v>
      </c>
      <c r="F163" s="167" t="s">
        <v>5196</v>
      </c>
      <c r="H163" s="168">
        <v>4.3070000000000004</v>
      </c>
      <c r="I163" s="169"/>
      <c r="L163" s="165"/>
      <c r="M163" s="170"/>
      <c r="T163" s="171"/>
      <c r="AT163" s="166" t="s">
        <v>160</v>
      </c>
      <c r="AU163" s="166" t="s">
        <v>89</v>
      </c>
      <c r="AV163" s="13" t="s">
        <v>155</v>
      </c>
      <c r="AW163" s="13" t="s">
        <v>31</v>
      </c>
      <c r="AX163" s="13" t="s">
        <v>82</v>
      </c>
      <c r="AY163" s="166" t="s">
        <v>156</v>
      </c>
    </row>
    <row r="164" spans="2:65" s="1" customFormat="1" ht="24.2" customHeight="1">
      <c r="B164" s="136"/>
      <c r="C164" s="137" t="s">
        <v>171</v>
      </c>
      <c r="D164" s="137" t="s">
        <v>157</v>
      </c>
      <c r="E164" s="138" t="s">
        <v>5210</v>
      </c>
      <c r="F164" s="139" t="s">
        <v>5211</v>
      </c>
      <c r="G164" s="140" t="s">
        <v>226</v>
      </c>
      <c r="H164" s="141">
        <v>1.8160000000000001</v>
      </c>
      <c r="I164" s="142"/>
      <c r="J164" s="143">
        <f>ROUND(I164*H164,2)</f>
        <v>0</v>
      </c>
      <c r="K164" s="144"/>
      <c r="L164" s="32"/>
      <c r="M164" s="145" t="s">
        <v>1</v>
      </c>
      <c r="N164" s="146" t="s">
        <v>42</v>
      </c>
      <c r="P164" s="147">
        <f>O164*H164</f>
        <v>0</v>
      </c>
      <c r="Q164" s="147">
        <v>0</v>
      </c>
      <c r="R164" s="147">
        <f>Q164*H164</f>
        <v>0</v>
      </c>
      <c r="S164" s="147">
        <v>0</v>
      </c>
      <c r="T164" s="148">
        <f>S164*H164</f>
        <v>0</v>
      </c>
      <c r="AR164" s="149" t="s">
        <v>155</v>
      </c>
      <c r="AT164" s="149" t="s">
        <v>157</v>
      </c>
      <c r="AU164" s="149" t="s">
        <v>89</v>
      </c>
      <c r="AY164" s="17" t="s">
        <v>156</v>
      </c>
      <c r="BE164" s="150">
        <f>IF(N164="základná",J164,0)</f>
        <v>0</v>
      </c>
      <c r="BF164" s="150">
        <f>IF(N164="znížená",J164,0)</f>
        <v>0</v>
      </c>
      <c r="BG164" s="150">
        <f>IF(N164="zákl. prenesená",J164,0)</f>
        <v>0</v>
      </c>
      <c r="BH164" s="150">
        <f>IF(N164="zníž. prenesená",J164,0)</f>
        <v>0</v>
      </c>
      <c r="BI164" s="150">
        <f>IF(N164="nulová",J164,0)</f>
        <v>0</v>
      </c>
      <c r="BJ164" s="17" t="s">
        <v>89</v>
      </c>
      <c r="BK164" s="150">
        <f>ROUND(I164*H164,2)</f>
        <v>0</v>
      </c>
      <c r="BL164" s="17" t="s">
        <v>155</v>
      </c>
      <c r="BM164" s="149" t="s">
        <v>5212</v>
      </c>
    </row>
    <row r="165" spans="2:65" s="12" customFormat="1" ht="22.5">
      <c r="B165" s="158"/>
      <c r="D165" s="152" t="s">
        <v>160</v>
      </c>
      <c r="E165" s="159" t="s">
        <v>1</v>
      </c>
      <c r="F165" s="160" t="s">
        <v>5213</v>
      </c>
      <c r="H165" s="161">
        <v>1.8160000000000001</v>
      </c>
      <c r="I165" s="162"/>
      <c r="L165" s="158"/>
      <c r="M165" s="163"/>
      <c r="T165" s="164"/>
      <c r="AT165" s="159" t="s">
        <v>160</v>
      </c>
      <c r="AU165" s="159" t="s">
        <v>89</v>
      </c>
      <c r="AV165" s="12" t="s">
        <v>89</v>
      </c>
      <c r="AW165" s="12" t="s">
        <v>31</v>
      </c>
      <c r="AX165" s="12" t="s">
        <v>76</v>
      </c>
      <c r="AY165" s="159" t="s">
        <v>156</v>
      </c>
    </row>
    <row r="166" spans="2:65" s="13" customFormat="1">
      <c r="B166" s="165"/>
      <c r="D166" s="152" t="s">
        <v>160</v>
      </c>
      <c r="E166" s="166" t="s">
        <v>1</v>
      </c>
      <c r="F166" s="167" t="s">
        <v>5196</v>
      </c>
      <c r="H166" s="168">
        <v>1.8160000000000001</v>
      </c>
      <c r="I166" s="169"/>
      <c r="L166" s="165"/>
      <c r="M166" s="170"/>
      <c r="T166" s="171"/>
      <c r="AT166" s="166" t="s">
        <v>160</v>
      </c>
      <c r="AU166" s="166" t="s">
        <v>89</v>
      </c>
      <c r="AV166" s="13" t="s">
        <v>155</v>
      </c>
      <c r="AW166" s="13" t="s">
        <v>31</v>
      </c>
      <c r="AX166" s="13" t="s">
        <v>82</v>
      </c>
      <c r="AY166" s="166" t="s">
        <v>156</v>
      </c>
    </row>
    <row r="167" spans="2:65" s="1" customFormat="1" ht="21.75" customHeight="1">
      <c r="B167" s="136"/>
      <c r="C167" s="180" t="s">
        <v>173</v>
      </c>
      <c r="D167" s="180" t="s">
        <v>263</v>
      </c>
      <c r="E167" s="181" t="s">
        <v>5214</v>
      </c>
      <c r="F167" s="182" t="s">
        <v>5215</v>
      </c>
      <c r="G167" s="183" t="s">
        <v>296</v>
      </c>
      <c r="H167" s="184">
        <v>4.8120000000000003</v>
      </c>
      <c r="I167" s="185"/>
      <c r="J167" s="186">
        <f>ROUND(I167*H167,2)</f>
        <v>0</v>
      </c>
      <c r="K167" s="187"/>
      <c r="L167" s="188"/>
      <c r="M167" s="189" t="s">
        <v>1</v>
      </c>
      <c r="N167" s="190" t="s">
        <v>42</v>
      </c>
      <c r="P167" s="147">
        <f>O167*H167</f>
        <v>0</v>
      </c>
      <c r="Q167" s="147">
        <v>0</v>
      </c>
      <c r="R167" s="147">
        <f>Q167*H167</f>
        <v>0</v>
      </c>
      <c r="S167" s="147">
        <v>0</v>
      </c>
      <c r="T167" s="148">
        <f>S167*H167</f>
        <v>0</v>
      </c>
      <c r="AR167" s="149" t="s">
        <v>173</v>
      </c>
      <c r="AT167" s="149" t="s">
        <v>263</v>
      </c>
      <c r="AU167" s="149" t="s">
        <v>89</v>
      </c>
      <c r="AY167" s="17" t="s">
        <v>156</v>
      </c>
      <c r="BE167" s="150">
        <f>IF(N167="základná",J167,0)</f>
        <v>0</v>
      </c>
      <c r="BF167" s="150">
        <f>IF(N167="znížená",J167,0)</f>
        <v>0</v>
      </c>
      <c r="BG167" s="150">
        <f>IF(N167="zákl. prenesená",J167,0)</f>
        <v>0</v>
      </c>
      <c r="BH167" s="150">
        <f>IF(N167="zníž. prenesená",J167,0)</f>
        <v>0</v>
      </c>
      <c r="BI167" s="150">
        <f>IF(N167="nulová",J167,0)</f>
        <v>0</v>
      </c>
      <c r="BJ167" s="17" t="s">
        <v>89</v>
      </c>
      <c r="BK167" s="150">
        <f>ROUND(I167*H167,2)</f>
        <v>0</v>
      </c>
      <c r="BL167" s="17" t="s">
        <v>155</v>
      </c>
      <c r="BM167" s="149" t="s">
        <v>5216</v>
      </c>
    </row>
    <row r="168" spans="2:65" s="1" customFormat="1" ht="24.2" customHeight="1">
      <c r="B168" s="136"/>
      <c r="C168" s="137" t="s">
        <v>174</v>
      </c>
      <c r="D168" s="137" t="s">
        <v>157</v>
      </c>
      <c r="E168" s="138" t="s">
        <v>5217</v>
      </c>
      <c r="F168" s="139" t="s">
        <v>5218</v>
      </c>
      <c r="G168" s="140" t="s">
        <v>226</v>
      </c>
      <c r="H168" s="141">
        <v>2.4470000000000001</v>
      </c>
      <c r="I168" s="142"/>
      <c r="J168" s="143">
        <f>ROUND(I168*H168,2)</f>
        <v>0</v>
      </c>
      <c r="K168" s="144"/>
      <c r="L168" s="32"/>
      <c r="M168" s="145" t="s">
        <v>1</v>
      </c>
      <c r="N168" s="146" t="s">
        <v>42</v>
      </c>
      <c r="P168" s="147">
        <f>O168*H168</f>
        <v>0</v>
      </c>
      <c r="Q168" s="147">
        <v>0</v>
      </c>
      <c r="R168" s="147">
        <f>Q168*H168</f>
        <v>0</v>
      </c>
      <c r="S168" s="147">
        <v>0</v>
      </c>
      <c r="T168" s="148">
        <f>S168*H168</f>
        <v>0</v>
      </c>
      <c r="AR168" s="149" t="s">
        <v>155</v>
      </c>
      <c r="AT168" s="149" t="s">
        <v>157</v>
      </c>
      <c r="AU168" s="149" t="s">
        <v>89</v>
      </c>
      <c r="AY168" s="17" t="s">
        <v>156</v>
      </c>
      <c r="BE168" s="150">
        <f>IF(N168="základná",J168,0)</f>
        <v>0</v>
      </c>
      <c r="BF168" s="150">
        <f>IF(N168="znížená",J168,0)</f>
        <v>0</v>
      </c>
      <c r="BG168" s="150">
        <f>IF(N168="zákl. prenesená",J168,0)</f>
        <v>0</v>
      </c>
      <c r="BH168" s="150">
        <f>IF(N168="zníž. prenesená",J168,0)</f>
        <v>0</v>
      </c>
      <c r="BI168" s="150">
        <f>IF(N168="nulová",J168,0)</f>
        <v>0</v>
      </c>
      <c r="BJ168" s="17" t="s">
        <v>89</v>
      </c>
      <c r="BK168" s="150">
        <f>ROUND(I168*H168,2)</f>
        <v>0</v>
      </c>
      <c r="BL168" s="17" t="s">
        <v>155</v>
      </c>
      <c r="BM168" s="149" t="s">
        <v>5219</v>
      </c>
    </row>
    <row r="169" spans="2:65" s="12" customFormat="1" ht="22.5">
      <c r="B169" s="158"/>
      <c r="D169" s="152" t="s">
        <v>160</v>
      </c>
      <c r="E169" s="159" t="s">
        <v>1</v>
      </c>
      <c r="F169" s="160" t="s">
        <v>5220</v>
      </c>
      <c r="H169" s="161">
        <v>2.4470000000000001</v>
      </c>
      <c r="I169" s="162"/>
      <c r="L169" s="158"/>
      <c r="M169" s="163"/>
      <c r="T169" s="164"/>
      <c r="AT169" s="159" t="s">
        <v>160</v>
      </c>
      <c r="AU169" s="159" t="s">
        <v>89</v>
      </c>
      <c r="AV169" s="12" t="s">
        <v>89</v>
      </c>
      <c r="AW169" s="12" t="s">
        <v>31</v>
      </c>
      <c r="AX169" s="12" t="s">
        <v>76</v>
      </c>
      <c r="AY169" s="159" t="s">
        <v>156</v>
      </c>
    </row>
    <row r="170" spans="2:65" s="13" customFormat="1">
      <c r="B170" s="165"/>
      <c r="D170" s="152" t="s">
        <v>160</v>
      </c>
      <c r="E170" s="166" t="s">
        <v>1</v>
      </c>
      <c r="F170" s="167" t="s">
        <v>5196</v>
      </c>
      <c r="H170" s="168">
        <v>2.4470000000000001</v>
      </c>
      <c r="I170" s="169"/>
      <c r="L170" s="165"/>
      <c r="M170" s="170"/>
      <c r="T170" s="171"/>
      <c r="AT170" s="166" t="s">
        <v>160</v>
      </c>
      <c r="AU170" s="166" t="s">
        <v>89</v>
      </c>
      <c r="AV170" s="13" t="s">
        <v>155</v>
      </c>
      <c r="AW170" s="13" t="s">
        <v>31</v>
      </c>
      <c r="AX170" s="13" t="s">
        <v>82</v>
      </c>
      <c r="AY170" s="166" t="s">
        <v>156</v>
      </c>
    </row>
    <row r="171" spans="2:65" s="1" customFormat="1" ht="33" customHeight="1">
      <c r="B171" s="136"/>
      <c r="C171" s="137" t="s">
        <v>175</v>
      </c>
      <c r="D171" s="137" t="s">
        <v>157</v>
      </c>
      <c r="E171" s="138" t="s">
        <v>5221</v>
      </c>
      <c r="F171" s="139" t="s">
        <v>5222</v>
      </c>
      <c r="G171" s="140" t="s">
        <v>226</v>
      </c>
      <c r="H171" s="141">
        <v>2.4470000000000001</v>
      </c>
      <c r="I171" s="142"/>
      <c r="J171" s="143">
        <f>ROUND(I171*H171,2)</f>
        <v>0</v>
      </c>
      <c r="K171" s="144"/>
      <c r="L171" s="32"/>
      <c r="M171" s="145" t="s">
        <v>1</v>
      </c>
      <c r="N171" s="146" t="s">
        <v>42</v>
      </c>
      <c r="P171" s="147">
        <f>O171*H171</f>
        <v>0</v>
      </c>
      <c r="Q171" s="147">
        <v>0</v>
      </c>
      <c r="R171" s="147">
        <f>Q171*H171</f>
        <v>0</v>
      </c>
      <c r="S171" s="147">
        <v>0</v>
      </c>
      <c r="T171" s="148">
        <f>S171*H171</f>
        <v>0</v>
      </c>
      <c r="AR171" s="149" t="s">
        <v>155</v>
      </c>
      <c r="AT171" s="149" t="s">
        <v>157</v>
      </c>
      <c r="AU171" s="149" t="s">
        <v>89</v>
      </c>
      <c r="AY171" s="17" t="s">
        <v>156</v>
      </c>
      <c r="BE171" s="150">
        <f>IF(N171="základná",J171,0)</f>
        <v>0</v>
      </c>
      <c r="BF171" s="150">
        <f>IF(N171="znížená",J171,0)</f>
        <v>0</v>
      </c>
      <c r="BG171" s="150">
        <f>IF(N171="zákl. prenesená",J171,0)</f>
        <v>0</v>
      </c>
      <c r="BH171" s="150">
        <f>IF(N171="zníž. prenesená",J171,0)</f>
        <v>0</v>
      </c>
      <c r="BI171" s="150">
        <f>IF(N171="nulová",J171,0)</f>
        <v>0</v>
      </c>
      <c r="BJ171" s="17" t="s">
        <v>89</v>
      </c>
      <c r="BK171" s="150">
        <f>ROUND(I171*H171,2)</f>
        <v>0</v>
      </c>
      <c r="BL171" s="17" t="s">
        <v>155</v>
      </c>
      <c r="BM171" s="149" t="s">
        <v>5223</v>
      </c>
    </row>
    <row r="172" spans="2:65" s="12" customFormat="1" ht="22.5">
      <c r="B172" s="158"/>
      <c r="D172" s="152" t="s">
        <v>160</v>
      </c>
      <c r="E172" s="159" t="s">
        <v>1</v>
      </c>
      <c r="F172" s="160" t="s">
        <v>5220</v>
      </c>
      <c r="H172" s="161">
        <v>2.4470000000000001</v>
      </c>
      <c r="I172" s="162"/>
      <c r="L172" s="158"/>
      <c r="M172" s="163"/>
      <c r="T172" s="164"/>
      <c r="AT172" s="159" t="s">
        <v>160</v>
      </c>
      <c r="AU172" s="159" t="s">
        <v>89</v>
      </c>
      <c r="AV172" s="12" t="s">
        <v>89</v>
      </c>
      <c r="AW172" s="12" t="s">
        <v>31</v>
      </c>
      <c r="AX172" s="12" t="s">
        <v>76</v>
      </c>
      <c r="AY172" s="159" t="s">
        <v>156</v>
      </c>
    </row>
    <row r="173" spans="2:65" s="13" customFormat="1">
      <c r="B173" s="165"/>
      <c r="D173" s="152" t="s">
        <v>160</v>
      </c>
      <c r="E173" s="166" t="s">
        <v>1</v>
      </c>
      <c r="F173" s="167" t="s">
        <v>5196</v>
      </c>
      <c r="H173" s="168">
        <v>2.4470000000000001</v>
      </c>
      <c r="I173" s="169"/>
      <c r="L173" s="165"/>
      <c r="M173" s="170"/>
      <c r="T173" s="171"/>
      <c r="AT173" s="166" t="s">
        <v>160</v>
      </c>
      <c r="AU173" s="166" t="s">
        <v>89</v>
      </c>
      <c r="AV173" s="13" t="s">
        <v>155</v>
      </c>
      <c r="AW173" s="13" t="s">
        <v>31</v>
      </c>
      <c r="AX173" s="13" t="s">
        <v>82</v>
      </c>
      <c r="AY173" s="166" t="s">
        <v>156</v>
      </c>
    </row>
    <row r="174" spans="2:65" s="1" customFormat="1" ht="37.9" customHeight="1">
      <c r="B174" s="136"/>
      <c r="C174" s="137" t="s">
        <v>330</v>
      </c>
      <c r="D174" s="137" t="s">
        <v>157</v>
      </c>
      <c r="E174" s="138" t="s">
        <v>5224</v>
      </c>
      <c r="F174" s="139" t="s">
        <v>5225</v>
      </c>
      <c r="G174" s="140" t="s">
        <v>226</v>
      </c>
      <c r="H174" s="141">
        <v>2.4470000000000001</v>
      </c>
      <c r="I174" s="142"/>
      <c r="J174" s="143">
        <f>ROUND(I174*H174,2)</f>
        <v>0</v>
      </c>
      <c r="K174" s="144"/>
      <c r="L174" s="32"/>
      <c r="M174" s="145" t="s">
        <v>1</v>
      </c>
      <c r="N174" s="146" t="s">
        <v>42</v>
      </c>
      <c r="P174" s="147">
        <f>O174*H174</f>
        <v>0</v>
      </c>
      <c r="Q174" s="147">
        <v>0</v>
      </c>
      <c r="R174" s="147">
        <f>Q174*H174</f>
        <v>0</v>
      </c>
      <c r="S174" s="147">
        <v>0</v>
      </c>
      <c r="T174" s="148">
        <f>S174*H174</f>
        <v>0</v>
      </c>
      <c r="AR174" s="149" t="s">
        <v>155</v>
      </c>
      <c r="AT174" s="149" t="s">
        <v>157</v>
      </c>
      <c r="AU174" s="149" t="s">
        <v>89</v>
      </c>
      <c r="AY174" s="17" t="s">
        <v>156</v>
      </c>
      <c r="BE174" s="150">
        <f>IF(N174="základná",J174,0)</f>
        <v>0</v>
      </c>
      <c r="BF174" s="150">
        <f>IF(N174="znížená",J174,0)</f>
        <v>0</v>
      </c>
      <c r="BG174" s="150">
        <f>IF(N174="zákl. prenesená",J174,0)</f>
        <v>0</v>
      </c>
      <c r="BH174" s="150">
        <f>IF(N174="zníž. prenesená",J174,0)</f>
        <v>0</v>
      </c>
      <c r="BI174" s="150">
        <f>IF(N174="nulová",J174,0)</f>
        <v>0</v>
      </c>
      <c r="BJ174" s="17" t="s">
        <v>89</v>
      </c>
      <c r="BK174" s="150">
        <f>ROUND(I174*H174,2)</f>
        <v>0</v>
      </c>
      <c r="BL174" s="17" t="s">
        <v>155</v>
      </c>
      <c r="BM174" s="149" t="s">
        <v>5226</v>
      </c>
    </row>
    <row r="175" spans="2:65" s="12" customFormat="1" ht="22.5">
      <c r="B175" s="158"/>
      <c r="D175" s="152" t="s">
        <v>160</v>
      </c>
      <c r="E175" s="159" t="s">
        <v>1</v>
      </c>
      <c r="F175" s="160" t="s">
        <v>5220</v>
      </c>
      <c r="H175" s="161">
        <v>2.4470000000000001</v>
      </c>
      <c r="I175" s="162"/>
      <c r="L175" s="158"/>
      <c r="M175" s="163"/>
      <c r="T175" s="164"/>
      <c r="AT175" s="159" t="s">
        <v>160</v>
      </c>
      <c r="AU175" s="159" t="s">
        <v>89</v>
      </c>
      <c r="AV175" s="12" t="s">
        <v>89</v>
      </c>
      <c r="AW175" s="12" t="s">
        <v>31</v>
      </c>
      <c r="AX175" s="12" t="s">
        <v>76</v>
      </c>
      <c r="AY175" s="159" t="s">
        <v>156</v>
      </c>
    </row>
    <row r="176" spans="2:65" s="13" customFormat="1">
      <c r="B176" s="165"/>
      <c r="D176" s="152" t="s">
        <v>160</v>
      </c>
      <c r="E176" s="166" t="s">
        <v>1</v>
      </c>
      <c r="F176" s="167" t="s">
        <v>5196</v>
      </c>
      <c r="H176" s="168">
        <v>2.4470000000000001</v>
      </c>
      <c r="I176" s="169"/>
      <c r="L176" s="165"/>
      <c r="M176" s="170"/>
      <c r="T176" s="171"/>
      <c r="AT176" s="166" t="s">
        <v>160</v>
      </c>
      <c r="AU176" s="166" t="s">
        <v>89</v>
      </c>
      <c r="AV176" s="13" t="s">
        <v>155</v>
      </c>
      <c r="AW176" s="13" t="s">
        <v>31</v>
      </c>
      <c r="AX176" s="13" t="s">
        <v>82</v>
      </c>
      <c r="AY176" s="166" t="s">
        <v>156</v>
      </c>
    </row>
    <row r="177" spans="2:65" s="10" customFormat="1" ht="22.9" customHeight="1">
      <c r="B177" s="126"/>
      <c r="D177" s="127" t="s">
        <v>75</v>
      </c>
      <c r="E177" s="191" t="s">
        <v>155</v>
      </c>
      <c r="F177" s="191" t="s">
        <v>5227</v>
      </c>
      <c r="I177" s="129"/>
      <c r="J177" s="192">
        <f>BK177</f>
        <v>0</v>
      </c>
      <c r="L177" s="126"/>
      <c r="M177" s="131"/>
      <c r="P177" s="132">
        <f>SUM(P178:P182)</f>
        <v>0</v>
      </c>
      <c r="R177" s="132">
        <f>SUM(R178:R182)</f>
        <v>0</v>
      </c>
      <c r="T177" s="133">
        <f>SUM(T178:T182)</f>
        <v>0</v>
      </c>
      <c r="AR177" s="127" t="s">
        <v>82</v>
      </c>
      <c r="AT177" s="134" t="s">
        <v>75</v>
      </c>
      <c r="AU177" s="134" t="s">
        <v>82</v>
      </c>
      <c r="AY177" s="127" t="s">
        <v>156</v>
      </c>
      <c r="BK177" s="135">
        <f>SUM(BK178:BK182)</f>
        <v>0</v>
      </c>
    </row>
    <row r="178" spans="2:65" s="1" customFormat="1" ht="37.9" customHeight="1">
      <c r="B178" s="136"/>
      <c r="C178" s="137" t="s">
        <v>172</v>
      </c>
      <c r="D178" s="137" t="s">
        <v>157</v>
      </c>
      <c r="E178" s="138" t="s">
        <v>5228</v>
      </c>
      <c r="F178" s="139" t="s">
        <v>5229</v>
      </c>
      <c r="G178" s="140" t="s">
        <v>226</v>
      </c>
      <c r="H178" s="141">
        <v>0.63100000000000001</v>
      </c>
      <c r="I178" s="142"/>
      <c r="J178" s="143">
        <f>ROUND(I178*H178,2)</f>
        <v>0</v>
      </c>
      <c r="K178" s="144"/>
      <c r="L178" s="32"/>
      <c r="M178" s="145" t="s">
        <v>1</v>
      </c>
      <c r="N178" s="146" t="s">
        <v>42</v>
      </c>
      <c r="P178" s="147">
        <f>O178*H178</f>
        <v>0</v>
      </c>
      <c r="Q178" s="147">
        <v>0</v>
      </c>
      <c r="R178" s="147">
        <f>Q178*H178</f>
        <v>0</v>
      </c>
      <c r="S178" s="147">
        <v>0</v>
      </c>
      <c r="T178" s="148">
        <f>S178*H178</f>
        <v>0</v>
      </c>
      <c r="AR178" s="149" t="s">
        <v>155</v>
      </c>
      <c r="AT178" s="149" t="s">
        <v>157</v>
      </c>
      <c r="AU178" s="149" t="s">
        <v>89</v>
      </c>
      <c r="AY178" s="17" t="s">
        <v>156</v>
      </c>
      <c r="BE178" s="150">
        <f>IF(N178="základná",J178,0)</f>
        <v>0</v>
      </c>
      <c r="BF178" s="150">
        <f>IF(N178="znížená",J178,0)</f>
        <v>0</v>
      </c>
      <c r="BG178" s="150">
        <f>IF(N178="zákl. prenesená",J178,0)</f>
        <v>0</v>
      </c>
      <c r="BH178" s="150">
        <f>IF(N178="zníž. prenesená",J178,0)</f>
        <v>0</v>
      </c>
      <c r="BI178" s="150">
        <f>IF(N178="nulová",J178,0)</f>
        <v>0</v>
      </c>
      <c r="BJ178" s="17" t="s">
        <v>89</v>
      </c>
      <c r="BK178" s="150">
        <f>ROUND(I178*H178,2)</f>
        <v>0</v>
      </c>
      <c r="BL178" s="17" t="s">
        <v>155</v>
      </c>
      <c r="BM178" s="149" t="s">
        <v>5230</v>
      </c>
    </row>
    <row r="179" spans="2:65" s="12" customFormat="1" ht="22.5">
      <c r="B179" s="158"/>
      <c r="D179" s="152" t="s">
        <v>160</v>
      </c>
      <c r="E179" s="159" t="s">
        <v>1</v>
      </c>
      <c r="F179" s="160" t="s">
        <v>5231</v>
      </c>
      <c r="H179" s="161">
        <v>7.5999999999999998E-2</v>
      </c>
      <c r="I179" s="162"/>
      <c r="L179" s="158"/>
      <c r="M179" s="163"/>
      <c r="T179" s="164"/>
      <c r="AT179" s="159" t="s">
        <v>160</v>
      </c>
      <c r="AU179" s="159" t="s">
        <v>89</v>
      </c>
      <c r="AV179" s="12" t="s">
        <v>89</v>
      </c>
      <c r="AW179" s="12" t="s">
        <v>31</v>
      </c>
      <c r="AX179" s="12" t="s">
        <v>76</v>
      </c>
      <c r="AY179" s="159" t="s">
        <v>156</v>
      </c>
    </row>
    <row r="180" spans="2:65" s="12" customFormat="1" ht="22.5">
      <c r="B180" s="158"/>
      <c r="D180" s="152" t="s">
        <v>160</v>
      </c>
      <c r="E180" s="159" t="s">
        <v>1</v>
      </c>
      <c r="F180" s="160" t="s">
        <v>5232</v>
      </c>
      <c r="H180" s="161">
        <v>0.09</v>
      </c>
      <c r="I180" s="162"/>
      <c r="L180" s="158"/>
      <c r="M180" s="163"/>
      <c r="T180" s="164"/>
      <c r="AT180" s="159" t="s">
        <v>160</v>
      </c>
      <c r="AU180" s="159" t="s">
        <v>89</v>
      </c>
      <c r="AV180" s="12" t="s">
        <v>89</v>
      </c>
      <c r="AW180" s="12" t="s">
        <v>31</v>
      </c>
      <c r="AX180" s="12" t="s">
        <v>76</v>
      </c>
      <c r="AY180" s="159" t="s">
        <v>156</v>
      </c>
    </row>
    <row r="181" spans="2:65" s="12" customFormat="1" ht="22.5">
      <c r="B181" s="158"/>
      <c r="D181" s="152" t="s">
        <v>160</v>
      </c>
      <c r="E181" s="159" t="s">
        <v>1</v>
      </c>
      <c r="F181" s="160" t="s">
        <v>5233</v>
      </c>
      <c r="H181" s="161">
        <v>0.46500000000000002</v>
      </c>
      <c r="I181" s="162"/>
      <c r="L181" s="158"/>
      <c r="M181" s="163"/>
      <c r="T181" s="164"/>
      <c r="AT181" s="159" t="s">
        <v>160</v>
      </c>
      <c r="AU181" s="159" t="s">
        <v>89</v>
      </c>
      <c r="AV181" s="12" t="s">
        <v>89</v>
      </c>
      <c r="AW181" s="12" t="s">
        <v>31</v>
      </c>
      <c r="AX181" s="12" t="s">
        <v>76</v>
      </c>
      <c r="AY181" s="159" t="s">
        <v>156</v>
      </c>
    </row>
    <row r="182" spans="2:65" s="13" customFormat="1">
      <c r="B182" s="165"/>
      <c r="D182" s="152" t="s">
        <v>160</v>
      </c>
      <c r="E182" s="166" t="s">
        <v>1</v>
      </c>
      <c r="F182" s="167" t="s">
        <v>5196</v>
      </c>
      <c r="H182" s="168">
        <v>0.63100000000000001</v>
      </c>
      <c r="I182" s="169"/>
      <c r="L182" s="165"/>
      <c r="M182" s="170"/>
      <c r="T182" s="171"/>
      <c r="AT182" s="166" t="s">
        <v>160</v>
      </c>
      <c r="AU182" s="166" t="s">
        <v>89</v>
      </c>
      <c r="AV182" s="13" t="s">
        <v>155</v>
      </c>
      <c r="AW182" s="13" t="s">
        <v>31</v>
      </c>
      <c r="AX182" s="13" t="s">
        <v>82</v>
      </c>
      <c r="AY182" s="166" t="s">
        <v>156</v>
      </c>
    </row>
    <row r="183" spans="2:65" s="10" customFormat="1" ht="22.9" customHeight="1">
      <c r="B183" s="126"/>
      <c r="D183" s="127" t="s">
        <v>75</v>
      </c>
      <c r="E183" s="191" t="s">
        <v>174</v>
      </c>
      <c r="F183" s="191" t="s">
        <v>5234</v>
      </c>
      <c r="I183" s="129"/>
      <c r="J183" s="192">
        <f>BK183</f>
        <v>0</v>
      </c>
      <c r="L183" s="126"/>
      <c r="M183" s="131"/>
      <c r="P183" s="132">
        <f>SUM(P184:P190)</f>
        <v>0</v>
      </c>
      <c r="R183" s="132">
        <f>SUM(R184:R190)</f>
        <v>0</v>
      </c>
      <c r="T183" s="133">
        <f>SUM(T184:T190)</f>
        <v>0</v>
      </c>
      <c r="AR183" s="127" t="s">
        <v>82</v>
      </c>
      <c r="AT183" s="134" t="s">
        <v>75</v>
      </c>
      <c r="AU183" s="134" t="s">
        <v>82</v>
      </c>
      <c r="AY183" s="127" t="s">
        <v>156</v>
      </c>
      <c r="BK183" s="135">
        <f>SUM(BK184:BK190)</f>
        <v>0</v>
      </c>
    </row>
    <row r="184" spans="2:65" s="1" customFormat="1" ht="24.2" customHeight="1">
      <c r="B184" s="136"/>
      <c r="C184" s="137" t="s">
        <v>369</v>
      </c>
      <c r="D184" s="137" t="s">
        <v>157</v>
      </c>
      <c r="E184" s="138" t="s">
        <v>5235</v>
      </c>
      <c r="F184" s="139" t="s">
        <v>5236</v>
      </c>
      <c r="G184" s="140" t="s">
        <v>333</v>
      </c>
      <c r="H184" s="141">
        <v>16</v>
      </c>
      <c r="I184" s="142"/>
      <c r="J184" s="143">
        <f t="shared" ref="J184:J190" si="0">ROUND(I184*H184,2)</f>
        <v>0</v>
      </c>
      <c r="K184" s="144"/>
      <c r="L184" s="32"/>
      <c r="M184" s="145" t="s">
        <v>1</v>
      </c>
      <c r="N184" s="146" t="s">
        <v>42</v>
      </c>
      <c r="P184" s="147">
        <f t="shared" ref="P184:P190" si="1">O184*H184</f>
        <v>0</v>
      </c>
      <c r="Q184" s="147">
        <v>0</v>
      </c>
      <c r="R184" s="147">
        <f t="shared" ref="R184:R190" si="2">Q184*H184</f>
        <v>0</v>
      </c>
      <c r="S184" s="147">
        <v>0</v>
      </c>
      <c r="T184" s="148">
        <f t="shared" ref="T184:T190" si="3">S184*H184</f>
        <v>0</v>
      </c>
      <c r="AR184" s="149" t="s">
        <v>155</v>
      </c>
      <c r="AT184" s="149" t="s">
        <v>157</v>
      </c>
      <c r="AU184" s="149" t="s">
        <v>89</v>
      </c>
      <c r="AY184" s="17" t="s">
        <v>156</v>
      </c>
      <c r="BE184" s="150">
        <f t="shared" ref="BE184:BE190" si="4">IF(N184="základná",J184,0)</f>
        <v>0</v>
      </c>
      <c r="BF184" s="150">
        <f t="shared" ref="BF184:BF190" si="5">IF(N184="znížená",J184,0)</f>
        <v>0</v>
      </c>
      <c r="BG184" s="150">
        <f t="shared" ref="BG184:BG190" si="6">IF(N184="zákl. prenesená",J184,0)</f>
        <v>0</v>
      </c>
      <c r="BH184" s="150">
        <f t="shared" ref="BH184:BH190" si="7">IF(N184="zníž. prenesená",J184,0)</f>
        <v>0</v>
      </c>
      <c r="BI184" s="150">
        <f t="shared" ref="BI184:BI190" si="8">IF(N184="nulová",J184,0)</f>
        <v>0</v>
      </c>
      <c r="BJ184" s="17" t="s">
        <v>89</v>
      </c>
      <c r="BK184" s="150">
        <f t="shared" ref="BK184:BK190" si="9">ROUND(I184*H184,2)</f>
        <v>0</v>
      </c>
      <c r="BL184" s="17" t="s">
        <v>155</v>
      </c>
      <c r="BM184" s="149" t="s">
        <v>5237</v>
      </c>
    </row>
    <row r="185" spans="2:65" s="1" customFormat="1" ht="24.2" customHeight="1">
      <c r="B185" s="136"/>
      <c r="C185" s="137" t="s">
        <v>378</v>
      </c>
      <c r="D185" s="137" t="s">
        <v>157</v>
      </c>
      <c r="E185" s="138" t="s">
        <v>5238</v>
      </c>
      <c r="F185" s="139" t="s">
        <v>5239</v>
      </c>
      <c r="G185" s="140" t="s">
        <v>333</v>
      </c>
      <c r="H185" s="141">
        <v>7</v>
      </c>
      <c r="I185" s="142"/>
      <c r="J185" s="143">
        <f t="shared" si="0"/>
        <v>0</v>
      </c>
      <c r="K185" s="144"/>
      <c r="L185" s="32"/>
      <c r="M185" s="145" t="s">
        <v>1</v>
      </c>
      <c r="N185" s="146" t="s">
        <v>42</v>
      </c>
      <c r="P185" s="147">
        <f t="shared" si="1"/>
        <v>0</v>
      </c>
      <c r="Q185" s="147">
        <v>0</v>
      </c>
      <c r="R185" s="147">
        <f t="shared" si="2"/>
        <v>0</v>
      </c>
      <c r="S185" s="147">
        <v>0</v>
      </c>
      <c r="T185" s="148">
        <f t="shared" si="3"/>
        <v>0</v>
      </c>
      <c r="AR185" s="149" t="s">
        <v>155</v>
      </c>
      <c r="AT185" s="149" t="s">
        <v>157</v>
      </c>
      <c r="AU185" s="149" t="s">
        <v>89</v>
      </c>
      <c r="AY185" s="17" t="s">
        <v>156</v>
      </c>
      <c r="BE185" s="150">
        <f t="shared" si="4"/>
        <v>0</v>
      </c>
      <c r="BF185" s="150">
        <f t="shared" si="5"/>
        <v>0</v>
      </c>
      <c r="BG185" s="150">
        <f t="shared" si="6"/>
        <v>0</v>
      </c>
      <c r="BH185" s="150">
        <f t="shared" si="7"/>
        <v>0</v>
      </c>
      <c r="BI185" s="150">
        <f t="shared" si="8"/>
        <v>0</v>
      </c>
      <c r="BJ185" s="17" t="s">
        <v>89</v>
      </c>
      <c r="BK185" s="150">
        <f t="shared" si="9"/>
        <v>0</v>
      </c>
      <c r="BL185" s="17" t="s">
        <v>155</v>
      </c>
      <c r="BM185" s="149" t="s">
        <v>5240</v>
      </c>
    </row>
    <row r="186" spans="2:65" s="1" customFormat="1" ht="33" customHeight="1">
      <c r="B186" s="136"/>
      <c r="C186" s="137" t="s">
        <v>393</v>
      </c>
      <c r="D186" s="137" t="s">
        <v>157</v>
      </c>
      <c r="E186" s="138" t="s">
        <v>5241</v>
      </c>
      <c r="F186" s="139" t="s">
        <v>5242</v>
      </c>
      <c r="G186" s="140" t="s">
        <v>333</v>
      </c>
      <c r="H186" s="141">
        <v>54</v>
      </c>
      <c r="I186" s="142"/>
      <c r="J186" s="143">
        <f t="shared" si="0"/>
        <v>0</v>
      </c>
      <c r="K186" s="144"/>
      <c r="L186" s="32"/>
      <c r="M186" s="145" t="s">
        <v>1</v>
      </c>
      <c r="N186" s="146" t="s">
        <v>42</v>
      </c>
      <c r="P186" s="147">
        <f t="shared" si="1"/>
        <v>0</v>
      </c>
      <c r="Q186" s="147">
        <v>0</v>
      </c>
      <c r="R186" s="147">
        <f t="shared" si="2"/>
        <v>0</v>
      </c>
      <c r="S186" s="147">
        <v>0</v>
      </c>
      <c r="T186" s="148">
        <f t="shared" si="3"/>
        <v>0</v>
      </c>
      <c r="AR186" s="149" t="s">
        <v>155</v>
      </c>
      <c r="AT186" s="149" t="s">
        <v>157</v>
      </c>
      <c r="AU186" s="149" t="s">
        <v>89</v>
      </c>
      <c r="AY186" s="17" t="s">
        <v>156</v>
      </c>
      <c r="BE186" s="150">
        <f t="shared" si="4"/>
        <v>0</v>
      </c>
      <c r="BF186" s="150">
        <f t="shared" si="5"/>
        <v>0</v>
      </c>
      <c r="BG186" s="150">
        <f t="shared" si="6"/>
        <v>0</v>
      </c>
      <c r="BH186" s="150">
        <f t="shared" si="7"/>
        <v>0</v>
      </c>
      <c r="BI186" s="150">
        <f t="shared" si="8"/>
        <v>0</v>
      </c>
      <c r="BJ186" s="17" t="s">
        <v>89</v>
      </c>
      <c r="BK186" s="150">
        <f t="shared" si="9"/>
        <v>0</v>
      </c>
      <c r="BL186" s="17" t="s">
        <v>155</v>
      </c>
      <c r="BM186" s="149" t="s">
        <v>5243</v>
      </c>
    </row>
    <row r="187" spans="2:65" s="1" customFormat="1" ht="33" customHeight="1">
      <c r="B187" s="136"/>
      <c r="C187" s="137" t="s">
        <v>403</v>
      </c>
      <c r="D187" s="137" t="s">
        <v>157</v>
      </c>
      <c r="E187" s="138" t="s">
        <v>5244</v>
      </c>
      <c r="F187" s="139" t="s">
        <v>5245</v>
      </c>
      <c r="G187" s="140" t="s">
        <v>333</v>
      </c>
      <c r="H187" s="141">
        <v>11</v>
      </c>
      <c r="I187" s="142"/>
      <c r="J187" s="143">
        <f t="shared" si="0"/>
        <v>0</v>
      </c>
      <c r="K187" s="144"/>
      <c r="L187" s="32"/>
      <c r="M187" s="145" t="s">
        <v>1</v>
      </c>
      <c r="N187" s="146" t="s">
        <v>42</v>
      </c>
      <c r="P187" s="147">
        <f t="shared" si="1"/>
        <v>0</v>
      </c>
      <c r="Q187" s="147">
        <v>0</v>
      </c>
      <c r="R187" s="147">
        <f t="shared" si="2"/>
        <v>0</v>
      </c>
      <c r="S187" s="147">
        <v>0</v>
      </c>
      <c r="T187" s="148">
        <f t="shared" si="3"/>
        <v>0</v>
      </c>
      <c r="AR187" s="149" t="s">
        <v>155</v>
      </c>
      <c r="AT187" s="149" t="s">
        <v>157</v>
      </c>
      <c r="AU187" s="149" t="s">
        <v>89</v>
      </c>
      <c r="AY187" s="17" t="s">
        <v>156</v>
      </c>
      <c r="BE187" s="150">
        <f t="shared" si="4"/>
        <v>0</v>
      </c>
      <c r="BF187" s="150">
        <f t="shared" si="5"/>
        <v>0</v>
      </c>
      <c r="BG187" s="150">
        <f t="shared" si="6"/>
        <v>0</v>
      </c>
      <c r="BH187" s="150">
        <f t="shared" si="7"/>
        <v>0</v>
      </c>
      <c r="BI187" s="150">
        <f t="shared" si="8"/>
        <v>0</v>
      </c>
      <c r="BJ187" s="17" t="s">
        <v>89</v>
      </c>
      <c r="BK187" s="150">
        <f t="shared" si="9"/>
        <v>0</v>
      </c>
      <c r="BL187" s="17" t="s">
        <v>155</v>
      </c>
      <c r="BM187" s="149" t="s">
        <v>5246</v>
      </c>
    </row>
    <row r="188" spans="2:65" s="1" customFormat="1" ht="37.9" customHeight="1">
      <c r="B188" s="136"/>
      <c r="C188" s="137" t="s">
        <v>409</v>
      </c>
      <c r="D188" s="137" t="s">
        <v>157</v>
      </c>
      <c r="E188" s="138" t="s">
        <v>5247</v>
      </c>
      <c r="F188" s="139" t="s">
        <v>5248</v>
      </c>
      <c r="G188" s="140" t="s">
        <v>396</v>
      </c>
      <c r="H188" s="141">
        <v>10</v>
      </c>
      <c r="I188" s="142"/>
      <c r="J188" s="143">
        <f t="shared" si="0"/>
        <v>0</v>
      </c>
      <c r="K188" s="144"/>
      <c r="L188" s="32"/>
      <c r="M188" s="145" t="s">
        <v>1</v>
      </c>
      <c r="N188" s="146" t="s">
        <v>42</v>
      </c>
      <c r="P188" s="147">
        <f t="shared" si="1"/>
        <v>0</v>
      </c>
      <c r="Q188" s="147">
        <v>0</v>
      </c>
      <c r="R188" s="147">
        <f t="shared" si="2"/>
        <v>0</v>
      </c>
      <c r="S188" s="147">
        <v>0</v>
      </c>
      <c r="T188" s="148">
        <f t="shared" si="3"/>
        <v>0</v>
      </c>
      <c r="AR188" s="149" t="s">
        <v>155</v>
      </c>
      <c r="AT188" s="149" t="s">
        <v>157</v>
      </c>
      <c r="AU188" s="149" t="s">
        <v>89</v>
      </c>
      <c r="AY188" s="17" t="s">
        <v>156</v>
      </c>
      <c r="BE188" s="150">
        <f t="shared" si="4"/>
        <v>0</v>
      </c>
      <c r="BF188" s="150">
        <f t="shared" si="5"/>
        <v>0</v>
      </c>
      <c r="BG188" s="150">
        <f t="shared" si="6"/>
        <v>0</v>
      </c>
      <c r="BH188" s="150">
        <f t="shared" si="7"/>
        <v>0</v>
      </c>
      <c r="BI188" s="150">
        <f t="shared" si="8"/>
        <v>0</v>
      </c>
      <c r="BJ188" s="17" t="s">
        <v>89</v>
      </c>
      <c r="BK188" s="150">
        <f t="shared" si="9"/>
        <v>0</v>
      </c>
      <c r="BL188" s="17" t="s">
        <v>155</v>
      </c>
      <c r="BM188" s="149" t="s">
        <v>5249</v>
      </c>
    </row>
    <row r="189" spans="2:65" s="1" customFormat="1" ht="37.9" customHeight="1">
      <c r="B189" s="136"/>
      <c r="C189" s="137" t="s">
        <v>414</v>
      </c>
      <c r="D189" s="137" t="s">
        <v>157</v>
      </c>
      <c r="E189" s="138" t="s">
        <v>5250</v>
      </c>
      <c r="F189" s="139" t="s">
        <v>5251</v>
      </c>
      <c r="G189" s="140" t="s">
        <v>396</v>
      </c>
      <c r="H189" s="141">
        <v>110</v>
      </c>
      <c r="I189" s="142"/>
      <c r="J189" s="143">
        <f t="shared" si="0"/>
        <v>0</v>
      </c>
      <c r="K189" s="144"/>
      <c r="L189" s="32"/>
      <c r="M189" s="145" t="s">
        <v>1</v>
      </c>
      <c r="N189" s="146" t="s">
        <v>42</v>
      </c>
      <c r="P189" s="147">
        <f t="shared" si="1"/>
        <v>0</v>
      </c>
      <c r="Q189" s="147">
        <v>0</v>
      </c>
      <c r="R189" s="147">
        <f t="shared" si="2"/>
        <v>0</v>
      </c>
      <c r="S189" s="147">
        <v>0</v>
      </c>
      <c r="T189" s="148">
        <f t="shared" si="3"/>
        <v>0</v>
      </c>
      <c r="AR189" s="149" t="s">
        <v>155</v>
      </c>
      <c r="AT189" s="149" t="s">
        <v>157</v>
      </c>
      <c r="AU189" s="149" t="s">
        <v>89</v>
      </c>
      <c r="AY189" s="17" t="s">
        <v>156</v>
      </c>
      <c r="BE189" s="150">
        <f t="shared" si="4"/>
        <v>0</v>
      </c>
      <c r="BF189" s="150">
        <f t="shared" si="5"/>
        <v>0</v>
      </c>
      <c r="BG189" s="150">
        <f t="shared" si="6"/>
        <v>0</v>
      </c>
      <c r="BH189" s="150">
        <f t="shared" si="7"/>
        <v>0</v>
      </c>
      <c r="BI189" s="150">
        <f t="shared" si="8"/>
        <v>0</v>
      </c>
      <c r="BJ189" s="17" t="s">
        <v>89</v>
      </c>
      <c r="BK189" s="150">
        <f t="shared" si="9"/>
        <v>0</v>
      </c>
      <c r="BL189" s="17" t="s">
        <v>155</v>
      </c>
      <c r="BM189" s="149" t="s">
        <v>5252</v>
      </c>
    </row>
    <row r="190" spans="2:65" s="1" customFormat="1" ht="37.9" customHeight="1">
      <c r="B190" s="136"/>
      <c r="C190" s="137" t="s">
        <v>432</v>
      </c>
      <c r="D190" s="137" t="s">
        <v>157</v>
      </c>
      <c r="E190" s="138" t="s">
        <v>5253</v>
      </c>
      <c r="F190" s="139" t="s">
        <v>5254</v>
      </c>
      <c r="G190" s="140" t="s">
        <v>396</v>
      </c>
      <c r="H190" s="141">
        <v>15</v>
      </c>
      <c r="I190" s="142"/>
      <c r="J190" s="143">
        <f t="shared" si="0"/>
        <v>0</v>
      </c>
      <c r="K190" s="144"/>
      <c r="L190" s="32"/>
      <c r="M190" s="145" t="s">
        <v>1</v>
      </c>
      <c r="N190" s="146" t="s">
        <v>42</v>
      </c>
      <c r="P190" s="147">
        <f t="shared" si="1"/>
        <v>0</v>
      </c>
      <c r="Q190" s="147">
        <v>0</v>
      </c>
      <c r="R190" s="147">
        <f t="shared" si="2"/>
        <v>0</v>
      </c>
      <c r="S190" s="147">
        <v>0</v>
      </c>
      <c r="T190" s="148">
        <f t="shared" si="3"/>
        <v>0</v>
      </c>
      <c r="AR190" s="149" t="s">
        <v>155</v>
      </c>
      <c r="AT190" s="149" t="s">
        <v>157</v>
      </c>
      <c r="AU190" s="149" t="s">
        <v>89</v>
      </c>
      <c r="AY190" s="17" t="s">
        <v>156</v>
      </c>
      <c r="BE190" s="150">
        <f t="shared" si="4"/>
        <v>0</v>
      </c>
      <c r="BF190" s="150">
        <f t="shared" si="5"/>
        <v>0</v>
      </c>
      <c r="BG190" s="150">
        <f t="shared" si="6"/>
        <v>0</v>
      </c>
      <c r="BH190" s="150">
        <f t="shared" si="7"/>
        <v>0</v>
      </c>
      <c r="BI190" s="150">
        <f t="shared" si="8"/>
        <v>0</v>
      </c>
      <c r="BJ190" s="17" t="s">
        <v>89</v>
      </c>
      <c r="BK190" s="150">
        <f t="shared" si="9"/>
        <v>0</v>
      </c>
      <c r="BL190" s="17" t="s">
        <v>155</v>
      </c>
      <c r="BM190" s="149" t="s">
        <v>5255</v>
      </c>
    </row>
    <row r="191" spans="2:65" s="10" customFormat="1" ht="22.9" customHeight="1">
      <c r="B191" s="126"/>
      <c r="D191" s="127" t="s">
        <v>75</v>
      </c>
      <c r="E191" s="191" t="s">
        <v>1434</v>
      </c>
      <c r="F191" s="191" t="s">
        <v>1435</v>
      </c>
      <c r="I191" s="129"/>
      <c r="J191" s="192">
        <f>BK191</f>
        <v>0</v>
      </c>
      <c r="L191" s="126"/>
      <c r="M191" s="131"/>
      <c r="P191" s="132">
        <f>SUM(P192:P195)</f>
        <v>0</v>
      </c>
      <c r="R191" s="132">
        <f>SUM(R192:R195)</f>
        <v>0</v>
      </c>
      <c r="T191" s="133">
        <f>SUM(T192:T195)</f>
        <v>0</v>
      </c>
      <c r="AR191" s="127" t="s">
        <v>82</v>
      </c>
      <c r="AT191" s="134" t="s">
        <v>75</v>
      </c>
      <c r="AU191" s="134" t="s">
        <v>82</v>
      </c>
      <c r="AY191" s="127" t="s">
        <v>156</v>
      </c>
      <c r="BK191" s="135">
        <f>SUM(BK192:BK195)</f>
        <v>0</v>
      </c>
    </row>
    <row r="192" spans="2:65" s="1" customFormat="1" ht="24.2" customHeight="1">
      <c r="B192" s="136"/>
      <c r="C192" s="137" t="s">
        <v>167</v>
      </c>
      <c r="D192" s="137" t="s">
        <v>157</v>
      </c>
      <c r="E192" s="138" t="s">
        <v>5256</v>
      </c>
      <c r="F192" s="139" t="s">
        <v>5257</v>
      </c>
      <c r="G192" s="140" t="s">
        <v>296</v>
      </c>
      <c r="H192" s="141">
        <v>13.775</v>
      </c>
      <c r="I192" s="142"/>
      <c r="J192" s="143">
        <f>ROUND(I192*H192,2)</f>
        <v>0</v>
      </c>
      <c r="K192" s="144"/>
      <c r="L192" s="32"/>
      <c r="M192" s="145" t="s">
        <v>1</v>
      </c>
      <c r="N192" s="146" t="s">
        <v>42</v>
      </c>
      <c r="P192" s="147">
        <f>O192*H192</f>
        <v>0</v>
      </c>
      <c r="Q192" s="147">
        <v>0</v>
      </c>
      <c r="R192" s="147">
        <f>Q192*H192</f>
        <v>0</v>
      </c>
      <c r="S192" s="147">
        <v>0</v>
      </c>
      <c r="T192" s="148">
        <f>S192*H192</f>
        <v>0</v>
      </c>
      <c r="AR192" s="149" t="s">
        <v>155</v>
      </c>
      <c r="AT192" s="149" t="s">
        <v>157</v>
      </c>
      <c r="AU192" s="149" t="s">
        <v>89</v>
      </c>
      <c r="AY192" s="17" t="s">
        <v>156</v>
      </c>
      <c r="BE192" s="150">
        <f>IF(N192="základná",J192,0)</f>
        <v>0</v>
      </c>
      <c r="BF192" s="150">
        <f>IF(N192="znížená",J192,0)</f>
        <v>0</v>
      </c>
      <c r="BG192" s="150">
        <f>IF(N192="zákl. prenesená",J192,0)</f>
        <v>0</v>
      </c>
      <c r="BH192" s="150">
        <f>IF(N192="zníž. prenesená",J192,0)</f>
        <v>0</v>
      </c>
      <c r="BI192" s="150">
        <f>IF(N192="nulová",J192,0)</f>
        <v>0</v>
      </c>
      <c r="BJ192" s="17" t="s">
        <v>89</v>
      </c>
      <c r="BK192" s="150">
        <f>ROUND(I192*H192,2)</f>
        <v>0</v>
      </c>
      <c r="BL192" s="17" t="s">
        <v>155</v>
      </c>
      <c r="BM192" s="149" t="s">
        <v>5258</v>
      </c>
    </row>
    <row r="193" spans="2:65" s="1" customFormat="1" ht="24.2" customHeight="1">
      <c r="B193" s="136"/>
      <c r="C193" s="137" t="s">
        <v>447</v>
      </c>
      <c r="D193" s="137" t="s">
        <v>157</v>
      </c>
      <c r="E193" s="138" t="s">
        <v>1462</v>
      </c>
      <c r="F193" s="139" t="s">
        <v>1463</v>
      </c>
      <c r="G193" s="140" t="s">
        <v>296</v>
      </c>
      <c r="H193" s="141">
        <v>13.775</v>
      </c>
      <c r="I193" s="142"/>
      <c r="J193" s="143">
        <f>ROUND(I193*H193,2)</f>
        <v>0</v>
      </c>
      <c r="K193" s="144"/>
      <c r="L193" s="32"/>
      <c r="M193" s="145" t="s">
        <v>1</v>
      </c>
      <c r="N193" s="146" t="s">
        <v>42</v>
      </c>
      <c r="P193" s="147">
        <f>O193*H193</f>
        <v>0</v>
      </c>
      <c r="Q193" s="147">
        <v>0</v>
      </c>
      <c r="R193" s="147">
        <f>Q193*H193</f>
        <v>0</v>
      </c>
      <c r="S193" s="147">
        <v>0</v>
      </c>
      <c r="T193" s="148">
        <f>S193*H193</f>
        <v>0</v>
      </c>
      <c r="AR193" s="149" t="s">
        <v>155</v>
      </c>
      <c r="AT193" s="149" t="s">
        <v>157</v>
      </c>
      <c r="AU193" s="149" t="s">
        <v>89</v>
      </c>
      <c r="AY193" s="17" t="s">
        <v>156</v>
      </c>
      <c r="BE193" s="150">
        <f>IF(N193="základná",J193,0)</f>
        <v>0</v>
      </c>
      <c r="BF193" s="150">
        <f>IF(N193="znížená",J193,0)</f>
        <v>0</v>
      </c>
      <c r="BG193" s="150">
        <f>IF(N193="zákl. prenesená",J193,0)</f>
        <v>0</v>
      </c>
      <c r="BH193" s="150">
        <f>IF(N193="zníž. prenesená",J193,0)</f>
        <v>0</v>
      </c>
      <c r="BI193" s="150">
        <f>IF(N193="nulová",J193,0)</f>
        <v>0</v>
      </c>
      <c r="BJ193" s="17" t="s">
        <v>89</v>
      </c>
      <c r="BK193" s="150">
        <f>ROUND(I193*H193,2)</f>
        <v>0</v>
      </c>
      <c r="BL193" s="17" t="s">
        <v>155</v>
      </c>
      <c r="BM193" s="149" t="s">
        <v>5259</v>
      </c>
    </row>
    <row r="194" spans="2:65" s="1" customFormat="1" ht="24.2" customHeight="1">
      <c r="B194" s="136"/>
      <c r="C194" s="137" t="s">
        <v>495</v>
      </c>
      <c r="D194" s="137" t="s">
        <v>157</v>
      </c>
      <c r="E194" s="138" t="s">
        <v>5260</v>
      </c>
      <c r="F194" s="139" t="s">
        <v>5261</v>
      </c>
      <c r="G194" s="140" t="s">
        <v>296</v>
      </c>
      <c r="H194" s="141">
        <v>13.775</v>
      </c>
      <c r="I194" s="142"/>
      <c r="J194" s="143">
        <f>ROUND(I194*H194,2)</f>
        <v>0</v>
      </c>
      <c r="K194" s="144"/>
      <c r="L194" s="32"/>
      <c r="M194" s="145" t="s">
        <v>1</v>
      </c>
      <c r="N194" s="146" t="s">
        <v>42</v>
      </c>
      <c r="P194" s="147">
        <f>O194*H194</f>
        <v>0</v>
      </c>
      <c r="Q194" s="147">
        <v>0</v>
      </c>
      <c r="R194" s="147">
        <f>Q194*H194</f>
        <v>0</v>
      </c>
      <c r="S194" s="147">
        <v>0</v>
      </c>
      <c r="T194" s="148">
        <f>S194*H194</f>
        <v>0</v>
      </c>
      <c r="AR194" s="149" t="s">
        <v>155</v>
      </c>
      <c r="AT194" s="149" t="s">
        <v>157</v>
      </c>
      <c r="AU194" s="149" t="s">
        <v>89</v>
      </c>
      <c r="AY194" s="17" t="s">
        <v>156</v>
      </c>
      <c r="BE194" s="150">
        <f>IF(N194="základná",J194,0)</f>
        <v>0</v>
      </c>
      <c r="BF194" s="150">
        <f>IF(N194="znížená",J194,0)</f>
        <v>0</v>
      </c>
      <c r="BG194" s="150">
        <f>IF(N194="zákl. prenesená",J194,0)</f>
        <v>0</v>
      </c>
      <c r="BH194" s="150">
        <f>IF(N194="zníž. prenesená",J194,0)</f>
        <v>0</v>
      </c>
      <c r="BI194" s="150">
        <f>IF(N194="nulová",J194,0)</f>
        <v>0</v>
      </c>
      <c r="BJ194" s="17" t="s">
        <v>89</v>
      </c>
      <c r="BK194" s="150">
        <f>ROUND(I194*H194,2)</f>
        <v>0</v>
      </c>
      <c r="BL194" s="17" t="s">
        <v>155</v>
      </c>
      <c r="BM194" s="149" t="s">
        <v>5262</v>
      </c>
    </row>
    <row r="195" spans="2:65" s="1" customFormat="1" ht="24.2" customHeight="1">
      <c r="B195" s="136"/>
      <c r="C195" s="137" t="s">
        <v>7</v>
      </c>
      <c r="D195" s="137" t="s">
        <v>157</v>
      </c>
      <c r="E195" s="138" t="s">
        <v>1455</v>
      </c>
      <c r="F195" s="139" t="s">
        <v>5263</v>
      </c>
      <c r="G195" s="140" t="s">
        <v>296</v>
      </c>
      <c r="H195" s="141">
        <v>13.775</v>
      </c>
      <c r="I195" s="142"/>
      <c r="J195" s="143">
        <f>ROUND(I195*H195,2)</f>
        <v>0</v>
      </c>
      <c r="K195" s="144"/>
      <c r="L195" s="32"/>
      <c r="M195" s="145" t="s">
        <v>1</v>
      </c>
      <c r="N195" s="146" t="s">
        <v>42</v>
      </c>
      <c r="P195" s="147">
        <f>O195*H195</f>
        <v>0</v>
      </c>
      <c r="Q195" s="147">
        <v>0</v>
      </c>
      <c r="R195" s="147">
        <f>Q195*H195</f>
        <v>0</v>
      </c>
      <c r="S195" s="147">
        <v>0</v>
      </c>
      <c r="T195" s="148">
        <f>S195*H195</f>
        <v>0</v>
      </c>
      <c r="AR195" s="149" t="s">
        <v>155</v>
      </c>
      <c r="AT195" s="149" t="s">
        <v>157</v>
      </c>
      <c r="AU195" s="149" t="s">
        <v>89</v>
      </c>
      <c r="AY195" s="17" t="s">
        <v>156</v>
      </c>
      <c r="BE195" s="150">
        <f>IF(N195="základná",J195,0)</f>
        <v>0</v>
      </c>
      <c r="BF195" s="150">
        <f>IF(N195="znížená",J195,0)</f>
        <v>0</v>
      </c>
      <c r="BG195" s="150">
        <f>IF(N195="zákl. prenesená",J195,0)</f>
        <v>0</v>
      </c>
      <c r="BH195" s="150">
        <f>IF(N195="zníž. prenesená",J195,0)</f>
        <v>0</v>
      </c>
      <c r="BI195" s="150">
        <f>IF(N195="nulová",J195,0)</f>
        <v>0</v>
      </c>
      <c r="BJ195" s="17" t="s">
        <v>89</v>
      </c>
      <c r="BK195" s="150">
        <f>ROUND(I195*H195,2)</f>
        <v>0</v>
      </c>
      <c r="BL195" s="17" t="s">
        <v>155</v>
      </c>
      <c r="BM195" s="149" t="s">
        <v>5264</v>
      </c>
    </row>
    <row r="196" spans="2:65" s="10" customFormat="1" ht="22.9" customHeight="1">
      <c r="B196" s="126"/>
      <c r="D196" s="127" t="s">
        <v>75</v>
      </c>
      <c r="E196" s="191" t="s">
        <v>1465</v>
      </c>
      <c r="F196" s="191" t="s">
        <v>1466</v>
      </c>
      <c r="I196" s="129"/>
      <c r="J196" s="192">
        <f>BK196</f>
        <v>0</v>
      </c>
      <c r="L196" s="126"/>
      <c r="M196" s="131"/>
      <c r="P196" s="132">
        <f>SUM(P197:P198)</f>
        <v>0</v>
      </c>
      <c r="R196" s="132">
        <f>SUM(R197:R198)</f>
        <v>0</v>
      </c>
      <c r="T196" s="133">
        <f>SUM(T197:T198)</f>
        <v>0</v>
      </c>
      <c r="AR196" s="127" t="s">
        <v>82</v>
      </c>
      <c r="AT196" s="134" t="s">
        <v>75</v>
      </c>
      <c r="AU196" s="134" t="s">
        <v>82</v>
      </c>
      <c r="AY196" s="127" t="s">
        <v>156</v>
      </c>
      <c r="BK196" s="135">
        <f>SUM(BK197:BK198)</f>
        <v>0</v>
      </c>
    </row>
    <row r="197" spans="2:65" s="1" customFormat="1" ht="21.75" customHeight="1">
      <c r="B197" s="136"/>
      <c r="C197" s="137" t="s">
        <v>548</v>
      </c>
      <c r="D197" s="137" t="s">
        <v>157</v>
      </c>
      <c r="E197" s="138" t="s">
        <v>5265</v>
      </c>
      <c r="F197" s="139" t="s">
        <v>1469</v>
      </c>
      <c r="G197" s="140" t="s">
        <v>296</v>
      </c>
      <c r="H197" s="141">
        <v>13.775</v>
      </c>
      <c r="I197" s="142"/>
      <c r="J197" s="143">
        <f>ROUND(I197*H197,2)</f>
        <v>0</v>
      </c>
      <c r="K197" s="144"/>
      <c r="L197" s="32"/>
      <c r="M197" s="145" t="s">
        <v>1</v>
      </c>
      <c r="N197" s="146" t="s">
        <v>42</v>
      </c>
      <c r="P197" s="147">
        <f>O197*H197</f>
        <v>0</v>
      </c>
      <c r="Q197" s="147">
        <v>0</v>
      </c>
      <c r="R197" s="147">
        <f>Q197*H197</f>
        <v>0</v>
      </c>
      <c r="S197" s="147">
        <v>0</v>
      </c>
      <c r="T197" s="148">
        <f>S197*H197</f>
        <v>0</v>
      </c>
      <c r="AR197" s="149" t="s">
        <v>155</v>
      </c>
      <c r="AT197" s="149" t="s">
        <v>157</v>
      </c>
      <c r="AU197" s="149" t="s">
        <v>89</v>
      </c>
      <c r="AY197" s="17" t="s">
        <v>156</v>
      </c>
      <c r="BE197" s="150">
        <f>IF(N197="základná",J197,0)</f>
        <v>0</v>
      </c>
      <c r="BF197" s="150">
        <f>IF(N197="znížená",J197,0)</f>
        <v>0</v>
      </c>
      <c r="BG197" s="150">
        <f>IF(N197="zákl. prenesená",J197,0)</f>
        <v>0</v>
      </c>
      <c r="BH197" s="150">
        <f>IF(N197="zníž. prenesená",J197,0)</f>
        <v>0</v>
      </c>
      <c r="BI197" s="150">
        <f>IF(N197="nulová",J197,0)</f>
        <v>0</v>
      </c>
      <c r="BJ197" s="17" t="s">
        <v>89</v>
      </c>
      <c r="BK197" s="150">
        <f>ROUND(I197*H197,2)</f>
        <v>0</v>
      </c>
      <c r="BL197" s="17" t="s">
        <v>155</v>
      </c>
      <c r="BM197" s="149" t="s">
        <v>5266</v>
      </c>
    </row>
    <row r="198" spans="2:65" s="1" customFormat="1" ht="24.2" customHeight="1">
      <c r="B198" s="136"/>
      <c r="C198" s="137" t="s">
        <v>571</v>
      </c>
      <c r="D198" s="137" t="s">
        <v>157</v>
      </c>
      <c r="E198" s="138" t="s">
        <v>5267</v>
      </c>
      <c r="F198" s="139" t="s">
        <v>5268</v>
      </c>
      <c r="G198" s="140" t="s">
        <v>296</v>
      </c>
      <c r="H198" s="141">
        <v>13.775</v>
      </c>
      <c r="I198" s="142"/>
      <c r="J198" s="143">
        <f>ROUND(I198*H198,2)</f>
        <v>0</v>
      </c>
      <c r="K198" s="144"/>
      <c r="L198" s="32"/>
      <c r="M198" s="145" t="s">
        <v>1</v>
      </c>
      <c r="N198" s="146" t="s">
        <v>42</v>
      </c>
      <c r="P198" s="147">
        <f>O198*H198</f>
        <v>0</v>
      </c>
      <c r="Q198" s="147">
        <v>0</v>
      </c>
      <c r="R198" s="147">
        <f>Q198*H198</f>
        <v>0</v>
      </c>
      <c r="S198" s="147">
        <v>0</v>
      </c>
      <c r="T198" s="148">
        <f>S198*H198</f>
        <v>0</v>
      </c>
      <c r="AR198" s="149" t="s">
        <v>155</v>
      </c>
      <c r="AT198" s="149" t="s">
        <v>157</v>
      </c>
      <c r="AU198" s="149" t="s">
        <v>89</v>
      </c>
      <c r="AY198" s="17" t="s">
        <v>156</v>
      </c>
      <c r="BE198" s="150">
        <f>IF(N198="základná",J198,0)</f>
        <v>0</v>
      </c>
      <c r="BF198" s="150">
        <f>IF(N198="znížená",J198,0)</f>
        <v>0</v>
      </c>
      <c r="BG198" s="150">
        <f>IF(N198="zákl. prenesená",J198,0)</f>
        <v>0</v>
      </c>
      <c r="BH198" s="150">
        <f>IF(N198="zníž. prenesená",J198,0)</f>
        <v>0</v>
      </c>
      <c r="BI198" s="150">
        <f>IF(N198="nulová",J198,0)</f>
        <v>0</v>
      </c>
      <c r="BJ198" s="17" t="s">
        <v>89</v>
      </c>
      <c r="BK198" s="150">
        <f>ROUND(I198*H198,2)</f>
        <v>0</v>
      </c>
      <c r="BL198" s="17" t="s">
        <v>155</v>
      </c>
      <c r="BM198" s="149" t="s">
        <v>5269</v>
      </c>
    </row>
    <row r="199" spans="2:65" s="10" customFormat="1" ht="22.9" customHeight="1">
      <c r="B199" s="126"/>
      <c r="D199" s="127" t="s">
        <v>75</v>
      </c>
      <c r="E199" s="191" t="s">
        <v>1476</v>
      </c>
      <c r="F199" s="191" t="s">
        <v>1477</v>
      </c>
      <c r="I199" s="129"/>
      <c r="J199" s="192">
        <f>BK199</f>
        <v>0</v>
      </c>
      <c r="L199" s="126"/>
      <c r="M199" s="131"/>
      <c r="P199" s="132">
        <f>SUM(P200:P203)</f>
        <v>0</v>
      </c>
      <c r="R199" s="132">
        <f>SUM(R200:R203)</f>
        <v>0</v>
      </c>
      <c r="T199" s="133">
        <f>SUM(T200:T203)</f>
        <v>0</v>
      </c>
      <c r="AR199" s="127" t="s">
        <v>82</v>
      </c>
      <c r="AT199" s="134" t="s">
        <v>75</v>
      </c>
      <c r="AU199" s="134" t="s">
        <v>82</v>
      </c>
      <c r="AY199" s="127" t="s">
        <v>156</v>
      </c>
      <c r="BK199" s="135">
        <f>SUM(BK200:BK203)</f>
        <v>0</v>
      </c>
    </row>
    <row r="200" spans="2:65" s="1" customFormat="1" ht="16.5" customHeight="1">
      <c r="B200" s="136"/>
      <c r="C200" s="137" t="s">
        <v>587</v>
      </c>
      <c r="D200" s="137" t="s">
        <v>157</v>
      </c>
      <c r="E200" s="138" t="s">
        <v>1509</v>
      </c>
      <c r="F200" s="139" t="s">
        <v>1510</v>
      </c>
      <c r="G200" s="140" t="s">
        <v>333</v>
      </c>
      <c r="H200" s="141">
        <v>2</v>
      </c>
      <c r="I200" s="142"/>
      <c r="J200" s="143">
        <f>ROUND(I200*H200,2)</f>
        <v>0</v>
      </c>
      <c r="K200" s="144"/>
      <c r="L200" s="32"/>
      <c r="M200" s="145" t="s">
        <v>1</v>
      </c>
      <c r="N200" s="146" t="s">
        <v>42</v>
      </c>
      <c r="P200" s="147">
        <f>O200*H200</f>
        <v>0</v>
      </c>
      <c r="Q200" s="147">
        <v>0</v>
      </c>
      <c r="R200" s="147">
        <f>Q200*H200</f>
        <v>0</v>
      </c>
      <c r="S200" s="147">
        <v>0</v>
      </c>
      <c r="T200" s="148">
        <f>S200*H200</f>
        <v>0</v>
      </c>
      <c r="AR200" s="149" t="s">
        <v>155</v>
      </c>
      <c r="AT200" s="149" t="s">
        <v>157</v>
      </c>
      <c r="AU200" s="149" t="s">
        <v>89</v>
      </c>
      <c r="AY200" s="17" t="s">
        <v>156</v>
      </c>
      <c r="BE200" s="150">
        <f>IF(N200="základná",J200,0)</f>
        <v>0</v>
      </c>
      <c r="BF200" s="150">
        <f>IF(N200="znížená",J200,0)</f>
        <v>0</v>
      </c>
      <c r="BG200" s="150">
        <f>IF(N200="zákl. prenesená",J200,0)</f>
        <v>0</v>
      </c>
      <c r="BH200" s="150">
        <f>IF(N200="zníž. prenesená",J200,0)</f>
        <v>0</v>
      </c>
      <c r="BI200" s="150">
        <f>IF(N200="nulová",J200,0)</f>
        <v>0</v>
      </c>
      <c r="BJ200" s="17" t="s">
        <v>89</v>
      </c>
      <c r="BK200" s="150">
        <f>ROUND(I200*H200,2)</f>
        <v>0</v>
      </c>
      <c r="BL200" s="17" t="s">
        <v>155</v>
      </c>
      <c r="BM200" s="149" t="s">
        <v>5270</v>
      </c>
    </row>
    <row r="201" spans="2:65" s="12" customFormat="1">
      <c r="B201" s="158"/>
      <c r="D201" s="152" t="s">
        <v>160</v>
      </c>
      <c r="E201" s="159" t="s">
        <v>1</v>
      </c>
      <c r="F201" s="160" t="s">
        <v>89</v>
      </c>
      <c r="H201" s="161">
        <v>2</v>
      </c>
      <c r="I201" s="162"/>
      <c r="L201" s="158"/>
      <c r="M201" s="163"/>
      <c r="T201" s="164"/>
      <c r="AT201" s="159" t="s">
        <v>160</v>
      </c>
      <c r="AU201" s="159" t="s">
        <v>89</v>
      </c>
      <c r="AV201" s="12" t="s">
        <v>89</v>
      </c>
      <c r="AW201" s="12" t="s">
        <v>31</v>
      </c>
      <c r="AX201" s="12" t="s">
        <v>76</v>
      </c>
      <c r="AY201" s="159" t="s">
        <v>156</v>
      </c>
    </row>
    <row r="202" spans="2:65" s="13" customFormat="1">
      <c r="B202" s="165"/>
      <c r="D202" s="152" t="s">
        <v>160</v>
      </c>
      <c r="E202" s="166" t="s">
        <v>1</v>
      </c>
      <c r="F202" s="167" t="s">
        <v>161</v>
      </c>
      <c r="H202" s="168">
        <v>2</v>
      </c>
      <c r="I202" s="169"/>
      <c r="L202" s="165"/>
      <c r="M202" s="170"/>
      <c r="T202" s="171"/>
      <c r="AT202" s="166" t="s">
        <v>160</v>
      </c>
      <c r="AU202" s="166" t="s">
        <v>89</v>
      </c>
      <c r="AV202" s="13" t="s">
        <v>155</v>
      </c>
      <c r="AW202" s="13" t="s">
        <v>31</v>
      </c>
      <c r="AX202" s="13" t="s">
        <v>82</v>
      </c>
      <c r="AY202" s="166" t="s">
        <v>156</v>
      </c>
    </row>
    <row r="203" spans="2:65" s="1" customFormat="1" ht="24.2" customHeight="1">
      <c r="B203" s="136"/>
      <c r="C203" s="137" t="s">
        <v>602</v>
      </c>
      <c r="D203" s="137" t="s">
        <v>157</v>
      </c>
      <c r="E203" s="138" t="s">
        <v>5271</v>
      </c>
      <c r="F203" s="139" t="s">
        <v>5272</v>
      </c>
      <c r="G203" s="140" t="s">
        <v>296</v>
      </c>
      <c r="H203" s="141">
        <v>13.775</v>
      </c>
      <c r="I203" s="142"/>
      <c r="J203" s="143">
        <f>ROUND(I203*H203,2)</f>
        <v>0</v>
      </c>
      <c r="K203" s="144"/>
      <c r="L203" s="32"/>
      <c r="M203" s="145" t="s">
        <v>1</v>
      </c>
      <c r="N203" s="146" t="s">
        <v>42</v>
      </c>
      <c r="P203" s="147">
        <f>O203*H203</f>
        <v>0</v>
      </c>
      <c r="Q203" s="147">
        <v>0</v>
      </c>
      <c r="R203" s="147">
        <f>Q203*H203</f>
        <v>0</v>
      </c>
      <c r="S203" s="147">
        <v>0</v>
      </c>
      <c r="T203" s="148">
        <f>S203*H203</f>
        <v>0</v>
      </c>
      <c r="AR203" s="149" t="s">
        <v>155</v>
      </c>
      <c r="AT203" s="149" t="s">
        <v>157</v>
      </c>
      <c r="AU203" s="149" t="s">
        <v>89</v>
      </c>
      <c r="AY203" s="17" t="s">
        <v>156</v>
      </c>
      <c r="BE203" s="150">
        <f>IF(N203="základná",J203,0)</f>
        <v>0</v>
      </c>
      <c r="BF203" s="150">
        <f>IF(N203="znížená",J203,0)</f>
        <v>0</v>
      </c>
      <c r="BG203" s="150">
        <f>IF(N203="zákl. prenesená",J203,0)</f>
        <v>0</v>
      </c>
      <c r="BH203" s="150">
        <f>IF(N203="zníž. prenesená",J203,0)</f>
        <v>0</v>
      </c>
      <c r="BI203" s="150">
        <f>IF(N203="nulová",J203,0)</f>
        <v>0</v>
      </c>
      <c r="BJ203" s="17" t="s">
        <v>89</v>
      </c>
      <c r="BK203" s="150">
        <f>ROUND(I203*H203,2)</f>
        <v>0</v>
      </c>
      <c r="BL203" s="17" t="s">
        <v>155</v>
      </c>
      <c r="BM203" s="149" t="s">
        <v>5273</v>
      </c>
    </row>
    <row r="204" spans="2:65" s="10" customFormat="1" ht="25.9" customHeight="1">
      <c r="B204" s="126"/>
      <c r="D204" s="127" t="s">
        <v>75</v>
      </c>
      <c r="E204" s="128" t="s">
        <v>1517</v>
      </c>
      <c r="F204" s="128" t="s">
        <v>5274</v>
      </c>
      <c r="I204" s="129"/>
      <c r="J204" s="130">
        <f>BK204</f>
        <v>0</v>
      </c>
      <c r="L204" s="126"/>
      <c r="M204" s="131"/>
      <c r="P204" s="132">
        <f>P205+P265+P271+P326+P385+P401+P443+P454</f>
        <v>0</v>
      </c>
      <c r="R204" s="132">
        <f>R205+R265+R271+R326+R385+R401+R443+R454</f>
        <v>13.050200799999999</v>
      </c>
      <c r="T204" s="133">
        <f>T205+T265+T271+T326+T385+T401+T443+T454</f>
        <v>0</v>
      </c>
      <c r="AR204" s="127" t="s">
        <v>89</v>
      </c>
      <c r="AT204" s="134" t="s">
        <v>75</v>
      </c>
      <c r="AU204" s="134" t="s">
        <v>76</v>
      </c>
      <c r="AY204" s="127" t="s">
        <v>156</v>
      </c>
      <c r="BK204" s="135">
        <f>BK205+BK265+BK271+BK326+BK385+BK401+BK443+BK454</f>
        <v>0</v>
      </c>
    </row>
    <row r="205" spans="2:65" s="10" customFormat="1" ht="22.9" customHeight="1">
      <c r="B205" s="126"/>
      <c r="D205" s="127" t="s">
        <v>75</v>
      </c>
      <c r="E205" s="191" t="s">
        <v>2705</v>
      </c>
      <c r="F205" s="191" t="s">
        <v>5275</v>
      </c>
      <c r="I205" s="129"/>
      <c r="J205" s="192">
        <f>BK205</f>
        <v>0</v>
      </c>
      <c r="L205" s="126"/>
      <c r="M205" s="131"/>
      <c r="P205" s="132">
        <f>SUM(P206:P264)</f>
        <v>0</v>
      </c>
      <c r="R205" s="132">
        <f>SUM(R206:R264)</f>
        <v>0.16049080000000002</v>
      </c>
      <c r="T205" s="133">
        <f>SUM(T206:T264)</f>
        <v>0</v>
      </c>
      <c r="AR205" s="127" t="s">
        <v>89</v>
      </c>
      <c r="AT205" s="134" t="s">
        <v>75</v>
      </c>
      <c r="AU205" s="134" t="s">
        <v>82</v>
      </c>
      <c r="AY205" s="127" t="s">
        <v>156</v>
      </c>
      <c r="BK205" s="135">
        <f>SUM(BK206:BK264)</f>
        <v>0</v>
      </c>
    </row>
    <row r="206" spans="2:65" s="1" customFormat="1" ht="24.2" customHeight="1">
      <c r="B206" s="136"/>
      <c r="C206" s="137" t="s">
        <v>608</v>
      </c>
      <c r="D206" s="137" t="s">
        <v>157</v>
      </c>
      <c r="E206" s="138" t="s">
        <v>5276</v>
      </c>
      <c r="F206" s="139" t="s">
        <v>5277</v>
      </c>
      <c r="G206" s="140" t="s">
        <v>396</v>
      </c>
      <c r="H206" s="141">
        <v>320</v>
      </c>
      <c r="I206" s="142"/>
      <c r="J206" s="143">
        <f>ROUND(I206*H206,2)</f>
        <v>0</v>
      </c>
      <c r="K206" s="144"/>
      <c r="L206" s="32"/>
      <c r="M206" s="145" t="s">
        <v>1</v>
      </c>
      <c r="N206" s="146" t="s">
        <v>42</v>
      </c>
      <c r="P206" s="147">
        <f>O206*H206</f>
        <v>0</v>
      </c>
      <c r="Q206" s="147">
        <v>1.0000000000000001E-5</v>
      </c>
      <c r="R206" s="147">
        <f>Q206*H206</f>
        <v>3.2000000000000002E-3</v>
      </c>
      <c r="S206" s="147">
        <v>0</v>
      </c>
      <c r="T206" s="148">
        <f>S206*H206</f>
        <v>0</v>
      </c>
      <c r="AR206" s="149" t="s">
        <v>403</v>
      </c>
      <c r="AT206" s="149" t="s">
        <v>157</v>
      </c>
      <c r="AU206" s="149" t="s">
        <v>89</v>
      </c>
      <c r="AY206" s="17" t="s">
        <v>156</v>
      </c>
      <c r="BE206" s="150">
        <f>IF(N206="základná",J206,0)</f>
        <v>0</v>
      </c>
      <c r="BF206" s="150">
        <f>IF(N206="znížená",J206,0)</f>
        <v>0</v>
      </c>
      <c r="BG206" s="150">
        <f>IF(N206="zákl. prenesená",J206,0)</f>
        <v>0</v>
      </c>
      <c r="BH206" s="150">
        <f>IF(N206="zníž. prenesená",J206,0)</f>
        <v>0</v>
      </c>
      <c r="BI206" s="150">
        <f>IF(N206="nulová",J206,0)</f>
        <v>0</v>
      </c>
      <c r="BJ206" s="17" t="s">
        <v>89</v>
      </c>
      <c r="BK206" s="150">
        <f>ROUND(I206*H206,2)</f>
        <v>0</v>
      </c>
      <c r="BL206" s="17" t="s">
        <v>403</v>
      </c>
      <c r="BM206" s="149" t="s">
        <v>5278</v>
      </c>
    </row>
    <row r="207" spans="2:65" s="1" customFormat="1" ht="33" customHeight="1">
      <c r="B207" s="136"/>
      <c r="C207" s="180" t="s">
        <v>626</v>
      </c>
      <c r="D207" s="180" t="s">
        <v>263</v>
      </c>
      <c r="E207" s="181" t="s">
        <v>5279</v>
      </c>
      <c r="F207" s="182" t="s">
        <v>5280</v>
      </c>
      <c r="G207" s="183" t="s">
        <v>396</v>
      </c>
      <c r="H207" s="184">
        <v>145.86000000000001</v>
      </c>
      <c r="I207" s="185"/>
      <c r="J207" s="186">
        <f>ROUND(I207*H207,2)</f>
        <v>0</v>
      </c>
      <c r="K207" s="187"/>
      <c r="L207" s="188"/>
      <c r="M207" s="189" t="s">
        <v>1</v>
      </c>
      <c r="N207" s="190" t="s">
        <v>42</v>
      </c>
      <c r="P207" s="147">
        <f>O207*H207</f>
        <v>0</v>
      </c>
      <c r="Q207" s="147">
        <v>4.0000000000000003E-5</v>
      </c>
      <c r="R207" s="147">
        <f>Q207*H207</f>
        <v>5.8344000000000009E-3</v>
      </c>
      <c r="S207" s="147">
        <v>0</v>
      </c>
      <c r="T207" s="148">
        <f>S207*H207</f>
        <v>0</v>
      </c>
      <c r="AR207" s="149" t="s">
        <v>664</v>
      </c>
      <c r="AT207" s="149" t="s">
        <v>263</v>
      </c>
      <c r="AU207" s="149" t="s">
        <v>89</v>
      </c>
      <c r="AY207" s="17" t="s">
        <v>156</v>
      </c>
      <c r="BE207" s="150">
        <f>IF(N207="základná",J207,0)</f>
        <v>0</v>
      </c>
      <c r="BF207" s="150">
        <f>IF(N207="znížená",J207,0)</f>
        <v>0</v>
      </c>
      <c r="BG207" s="150">
        <f>IF(N207="zákl. prenesená",J207,0)</f>
        <v>0</v>
      </c>
      <c r="BH207" s="150">
        <f>IF(N207="zníž. prenesená",J207,0)</f>
        <v>0</v>
      </c>
      <c r="BI207" s="150">
        <f>IF(N207="nulová",J207,0)</f>
        <v>0</v>
      </c>
      <c r="BJ207" s="17" t="s">
        <v>89</v>
      </c>
      <c r="BK207" s="150">
        <f>ROUND(I207*H207,2)</f>
        <v>0</v>
      </c>
      <c r="BL207" s="17" t="s">
        <v>403</v>
      </c>
      <c r="BM207" s="149" t="s">
        <v>5281</v>
      </c>
    </row>
    <row r="208" spans="2:65" s="12" customFormat="1">
      <c r="B208" s="158"/>
      <c r="D208" s="152" t="s">
        <v>160</v>
      </c>
      <c r="E208" s="159" t="s">
        <v>1</v>
      </c>
      <c r="F208" s="160" t="s">
        <v>5282</v>
      </c>
      <c r="H208" s="161">
        <v>145.86000000000001</v>
      </c>
      <c r="I208" s="162"/>
      <c r="L208" s="158"/>
      <c r="M208" s="163"/>
      <c r="T208" s="164"/>
      <c r="AT208" s="159" t="s">
        <v>160</v>
      </c>
      <c r="AU208" s="159" t="s">
        <v>89</v>
      </c>
      <c r="AV208" s="12" t="s">
        <v>89</v>
      </c>
      <c r="AW208" s="12" t="s">
        <v>31</v>
      </c>
      <c r="AX208" s="12" t="s">
        <v>76</v>
      </c>
      <c r="AY208" s="159" t="s">
        <v>156</v>
      </c>
    </row>
    <row r="209" spans="2:65" s="13" customFormat="1">
      <c r="B209" s="165"/>
      <c r="D209" s="152" t="s">
        <v>160</v>
      </c>
      <c r="E209" s="166" t="s">
        <v>1</v>
      </c>
      <c r="F209" s="167" t="s">
        <v>161</v>
      </c>
      <c r="H209" s="168">
        <v>145.86000000000001</v>
      </c>
      <c r="I209" s="169"/>
      <c r="L209" s="165"/>
      <c r="M209" s="170"/>
      <c r="T209" s="171"/>
      <c r="AT209" s="166" t="s">
        <v>160</v>
      </c>
      <c r="AU209" s="166" t="s">
        <v>89</v>
      </c>
      <c r="AV209" s="13" t="s">
        <v>155</v>
      </c>
      <c r="AW209" s="13" t="s">
        <v>31</v>
      </c>
      <c r="AX209" s="13" t="s">
        <v>82</v>
      </c>
      <c r="AY209" s="166" t="s">
        <v>156</v>
      </c>
    </row>
    <row r="210" spans="2:65" s="1" customFormat="1" ht="33" customHeight="1">
      <c r="B210" s="136"/>
      <c r="C210" s="180" t="s">
        <v>633</v>
      </c>
      <c r="D210" s="180" t="s">
        <v>263</v>
      </c>
      <c r="E210" s="181" t="s">
        <v>5283</v>
      </c>
      <c r="F210" s="182" t="s">
        <v>5284</v>
      </c>
      <c r="G210" s="183" t="s">
        <v>396</v>
      </c>
      <c r="H210" s="184">
        <v>70.38</v>
      </c>
      <c r="I210" s="185"/>
      <c r="J210" s="186">
        <f>ROUND(I210*H210,2)</f>
        <v>0</v>
      </c>
      <c r="K210" s="187"/>
      <c r="L210" s="188"/>
      <c r="M210" s="189" t="s">
        <v>1</v>
      </c>
      <c r="N210" s="190" t="s">
        <v>42</v>
      </c>
      <c r="P210" s="147">
        <f>O210*H210</f>
        <v>0</v>
      </c>
      <c r="Q210" s="147">
        <v>2.0000000000000002E-5</v>
      </c>
      <c r="R210" s="147">
        <f>Q210*H210</f>
        <v>1.4076E-3</v>
      </c>
      <c r="S210" s="147">
        <v>0</v>
      </c>
      <c r="T210" s="148">
        <f>S210*H210</f>
        <v>0</v>
      </c>
      <c r="AR210" s="149" t="s">
        <v>664</v>
      </c>
      <c r="AT210" s="149" t="s">
        <v>263</v>
      </c>
      <c r="AU210" s="149" t="s">
        <v>89</v>
      </c>
      <c r="AY210" s="17" t="s">
        <v>156</v>
      </c>
      <c r="BE210" s="150">
        <f>IF(N210="základná",J210,0)</f>
        <v>0</v>
      </c>
      <c r="BF210" s="150">
        <f>IF(N210="znížená",J210,0)</f>
        <v>0</v>
      </c>
      <c r="BG210" s="150">
        <f>IF(N210="zákl. prenesená",J210,0)</f>
        <v>0</v>
      </c>
      <c r="BH210" s="150">
        <f>IF(N210="zníž. prenesená",J210,0)</f>
        <v>0</v>
      </c>
      <c r="BI210" s="150">
        <f>IF(N210="nulová",J210,0)</f>
        <v>0</v>
      </c>
      <c r="BJ210" s="17" t="s">
        <v>89</v>
      </c>
      <c r="BK210" s="150">
        <f>ROUND(I210*H210,2)</f>
        <v>0</v>
      </c>
      <c r="BL210" s="17" t="s">
        <v>403</v>
      </c>
      <c r="BM210" s="149" t="s">
        <v>5285</v>
      </c>
    </row>
    <row r="211" spans="2:65" s="12" customFormat="1">
      <c r="B211" s="158"/>
      <c r="D211" s="152" t="s">
        <v>160</v>
      </c>
      <c r="E211" s="159" t="s">
        <v>1</v>
      </c>
      <c r="F211" s="160" t="s">
        <v>5286</v>
      </c>
      <c r="H211" s="161">
        <v>70.38</v>
      </c>
      <c r="I211" s="162"/>
      <c r="L211" s="158"/>
      <c r="M211" s="163"/>
      <c r="T211" s="164"/>
      <c r="AT211" s="159" t="s">
        <v>160</v>
      </c>
      <c r="AU211" s="159" t="s">
        <v>89</v>
      </c>
      <c r="AV211" s="12" t="s">
        <v>89</v>
      </c>
      <c r="AW211" s="12" t="s">
        <v>31</v>
      </c>
      <c r="AX211" s="12" t="s">
        <v>76</v>
      </c>
      <c r="AY211" s="159" t="s">
        <v>156</v>
      </c>
    </row>
    <row r="212" spans="2:65" s="13" customFormat="1">
      <c r="B212" s="165"/>
      <c r="D212" s="152" t="s">
        <v>160</v>
      </c>
      <c r="E212" s="166" t="s">
        <v>1</v>
      </c>
      <c r="F212" s="167" t="s">
        <v>161</v>
      </c>
      <c r="H212" s="168">
        <v>70.38</v>
      </c>
      <c r="I212" s="169"/>
      <c r="L212" s="165"/>
      <c r="M212" s="170"/>
      <c r="T212" s="171"/>
      <c r="AT212" s="166" t="s">
        <v>160</v>
      </c>
      <c r="AU212" s="166" t="s">
        <v>89</v>
      </c>
      <c r="AV212" s="13" t="s">
        <v>155</v>
      </c>
      <c r="AW212" s="13" t="s">
        <v>31</v>
      </c>
      <c r="AX212" s="13" t="s">
        <v>82</v>
      </c>
      <c r="AY212" s="166" t="s">
        <v>156</v>
      </c>
    </row>
    <row r="213" spans="2:65" s="1" customFormat="1" ht="33" customHeight="1">
      <c r="B213" s="136"/>
      <c r="C213" s="180" t="s">
        <v>647</v>
      </c>
      <c r="D213" s="180" t="s">
        <v>263</v>
      </c>
      <c r="E213" s="181" t="s">
        <v>5287</v>
      </c>
      <c r="F213" s="182" t="s">
        <v>5288</v>
      </c>
      <c r="G213" s="183" t="s">
        <v>396</v>
      </c>
      <c r="H213" s="184">
        <v>13.26</v>
      </c>
      <c r="I213" s="185"/>
      <c r="J213" s="186">
        <f>ROUND(I213*H213,2)</f>
        <v>0</v>
      </c>
      <c r="K213" s="187"/>
      <c r="L213" s="188"/>
      <c r="M213" s="189" t="s">
        <v>1</v>
      </c>
      <c r="N213" s="190" t="s">
        <v>42</v>
      </c>
      <c r="P213" s="147">
        <f>O213*H213</f>
        <v>0</v>
      </c>
      <c r="Q213" s="147">
        <v>1E-4</v>
      </c>
      <c r="R213" s="147">
        <f>Q213*H213</f>
        <v>1.3260000000000001E-3</v>
      </c>
      <c r="S213" s="147">
        <v>0</v>
      </c>
      <c r="T213" s="148">
        <f>S213*H213</f>
        <v>0</v>
      </c>
      <c r="AR213" s="149" t="s">
        <v>664</v>
      </c>
      <c r="AT213" s="149" t="s">
        <v>263</v>
      </c>
      <c r="AU213" s="149" t="s">
        <v>89</v>
      </c>
      <c r="AY213" s="17" t="s">
        <v>156</v>
      </c>
      <c r="BE213" s="150">
        <f>IF(N213="základná",J213,0)</f>
        <v>0</v>
      </c>
      <c r="BF213" s="150">
        <f>IF(N213="znížená",J213,0)</f>
        <v>0</v>
      </c>
      <c r="BG213" s="150">
        <f>IF(N213="zákl. prenesená",J213,0)</f>
        <v>0</v>
      </c>
      <c r="BH213" s="150">
        <f>IF(N213="zníž. prenesená",J213,0)</f>
        <v>0</v>
      </c>
      <c r="BI213" s="150">
        <f>IF(N213="nulová",J213,0)</f>
        <v>0</v>
      </c>
      <c r="BJ213" s="17" t="s">
        <v>89</v>
      </c>
      <c r="BK213" s="150">
        <f>ROUND(I213*H213,2)</f>
        <v>0</v>
      </c>
      <c r="BL213" s="17" t="s">
        <v>403</v>
      </c>
      <c r="BM213" s="149" t="s">
        <v>5289</v>
      </c>
    </row>
    <row r="214" spans="2:65" s="12" customFormat="1">
      <c r="B214" s="158"/>
      <c r="D214" s="152" t="s">
        <v>160</v>
      </c>
      <c r="E214" s="159" t="s">
        <v>1</v>
      </c>
      <c r="F214" s="160" t="s">
        <v>5290</v>
      </c>
      <c r="H214" s="161">
        <v>13.26</v>
      </c>
      <c r="I214" s="162"/>
      <c r="L214" s="158"/>
      <c r="M214" s="163"/>
      <c r="T214" s="164"/>
      <c r="AT214" s="159" t="s">
        <v>160</v>
      </c>
      <c r="AU214" s="159" t="s">
        <v>89</v>
      </c>
      <c r="AV214" s="12" t="s">
        <v>89</v>
      </c>
      <c r="AW214" s="12" t="s">
        <v>31</v>
      </c>
      <c r="AX214" s="12" t="s">
        <v>76</v>
      </c>
      <c r="AY214" s="159" t="s">
        <v>156</v>
      </c>
    </row>
    <row r="215" spans="2:65" s="13" customFormat="1">
      <c r="B215" s="165"/>
      <c r="D215" s="152" t="s">
        <v>160</v>
      </c>
      <c r="E215" s="166" t="s">
        <v>1</v>
      </c>
      <c r="F215" s="167" t="s">
        <v>161</v>
      </c>
      <c r="H215" s="168">
        <v>13.26</v>
      </c>
      <c r="I215" s="169"/>
      <c r="L215" s="165"/>
      <c r="M215" s="170"/>
      <c r="T215" s="171"/>
      <c r="AT215" s="166" t="s">
        <v>160</v>
      </c>
      <c r="AU215" s="166" t="s">
        <v>89</v>
      </c>
      <c r="AV215" s="13" t="s">
        <v>155</v>
      </c>
      <c r="AW215" s="13" t="s">
        <v>31</v>
      </c>
      <c r="AX215" s="13" t="s">
        <v>82</v>
      </c>
      <c r="AY215" s="166" t="s">
        <v>156</v>
      </c>
    </row>
    <row r="216" spans="2:65" s="1" customFormat="1" ht="33" customHeight="1">
      <c r="B216" s="136"/>
      <c r="C216" s="180" t="s">
        <v>664</v>
      </c>
      <c r="D216" s="180" t="s">
        <v>263</v>
      </c>
      <c r="E216" s="181" t="s">
        <v>5291</v>
      </c>
      <c r="F216" s="182" t="s">
        <v>5292</v>
      </c>
      <c r="G216" s="183" t="s">
        <v>396</v>
      </c>
      <c r="H216" s="184">
        <v>15.3</v>
      </c>
      <c r="I216" s="185"/>
      <c r="J216" s="186">
        <f>ROUND(I216*H216,2)</f>
        <v>0</v>
      </c>
      <c r="K216" s="187"/>
      <c r="L216" s="188"/>
      <c r="M216" s="189" t="s">
        <v>1</v>
      </c>
      <c r="N216" s="190" t="s">
        <v>42</v>
      </c>
      <c r="P216" s="147">
        <f>O216*H216</f>
        <v>0</v>
      </c>
      <c r="Q216" s="147">
        <v>4.0000000000000003E-5</v>
      </c>
      <c r="R216" s="147">
        <f>Q216*H216</f>
        <v>6.1200000000000013E-4</v>
      </c>
      <c r="S216" s="147">
        <v>0</v>
      </c>
      <c r="T216" s="148">
        <f>S216*H216</f>
        <v>0</v>
      </c>
      <c r="AR216" s="149" t="s">
        <v>664</v>
      </c>
      <c r="AT216" s="149" t="s">
        <v>263</v>
      </c>
      <c r="AU216" s="149" t="s">
        <v>89</v>
      </c>
      <c r="AY216" s="17" t="s">
        <v>156</v>
      </c>
      <c r="BE216" s="150">
        <f>IF(N216="základná",J216,0)</f>
        <v>0</v>
      </c>
      <c r="BF216" s="150">
        <f>IF(N216="znížená",J216,0)</f>
        <v>0</v>
      </c>
      <c r="BG216" s="150">
        <f>IF(N216="zákl. prenesená",J216,0)</f>
        <v>0</v>
      </c>
      <c r="BH216" s="150">
        <f>IF(N216="zníž. prenesená",J216,0)</f>
        <v>0</v>
      </c>
      <c r="BI216" s="150">
        <f>IF(N216="nulová",J216,0)</f>
        <v>0</v>
      </c>
      <c r="BJ216" s="17" t="s">
        <v>89</v>
      </c>
      <c r="BK216" s="150">
        <f>ROUND(I216*H216,2)</f>
        <v>0</v>
      </c>
      <c r="BL216" s="17" t="s">
        <v>403</v>
      </c>
      <c r="BM216" s="149" t="s">
        <v>5293</v>
      </c>
    </row>
    <row r="217" spans="2:65" s="12" customFormat="1">
      <c r="B217" s="158"/>
      <c r="D217" s="152" t="s">
        <v>160</v>
      </c>
      <c r="E217" s="159" t="s">
        <v>1</v>
      </c>
      <c r="F217" s="160" t="s">
        <v>5294</v>
      </c>
      <c r="H217" s="161">
        <v>15.3</v>
      </c>
      <c r="I217" s="162"/>
      <c r="L217" s="158"/>
      <c r="M217" s="163"/>
      <c r="T217" s="164"/>
      <c r="AT217" s="159" t="s">
        <v>160</v>
      </c>
      <c r="AU217" s="159" t="s">
        <v>89</v>
      </c>
      <c r="AV217" s="12" t="s">
        <v>89</v>
      </c>
      <c r="AW217" s="12" t="s">
        <v>31</v>
      </c>
      <c r="AX217" s="12" t="s">
        <v>76</v>
      </c>
      <c r="AY217" s="159" t="s">
        <v>156</v>
      </c>
    </row>
    <row r="218" spans="2:65" s="13" customFormat="1">
      <c r="B218" s="165"/>
      <c r="D218" s="152" t="s">
        <v>160</v>
      </c>
      <c r="E218" s="166" t="s">
        <v>1</v>
      </c>
      <c r="F218" s="167" t="s">
        <v>161</v>
      </c>
      <c r="H218" s="168">
        <v>15.3</v>
      </c>
      <c r="I218" s="169"/>
      <c r="L218" s="165"/>
      <c r="M218" s="170"/>
      <c r="T218" s="171"/>
      <c r="AT218" s="166" t="s">
        <v>160</v>
      </c>
      <c r="AU218" s="166" t="s">
        <v>89</v>
      </c>
      <c r="AV218" s="13" t="s">
        <v>155</v>
      </c>
      <c r="AW218" s="13" t="s">
        <v>31</v>
      </c>
      <c r="AX218" s="13" t="s">
        <v>82</v>
      </c>
      <c r="AY218" s="166" t="s">
        <v>156</v>
      </c>
    </row>
    <row r="219" spans="2:65" s="1" customFormat="1" ht="33" customHeight="1">
      <c r="B219" s="136"/>
      <c r="C219" s="180" t="s">
        <v>681</v>
      </c>
      <c r="D219" s="180" t="s">
        <v>263</v>
      </c>
      <c r="E219" s="181" t="s">
        <v>5295</v>
      </c>
      <c r="F219" s="182" t="s">
        <v>5296</v>
      </c>
      <c r="G219" s="183" t="s">
        <v>396</v>
      </c>
      <c r="H219" s="184">
        <v>56.1</v>
      </c>
      <c r="I219" s="185"/>
      <c r="J219" s="186">
        <f>ROUND(I219*H219,2)</f>
        <v>0</v>
      </c>
      <c r="K219" s="187"/>
      <c r="L219" s="188"/>
      <c r="M219" s="189" t="s">
        <v>1</v>
      </c>
      <c r="N219" s="190" t="s">
        <v>42</v>
      </c>
      <c r="P219" s="147">
        <f>O219*H219</f>
        <v>0</v>
      </c>
      <c r="Q219" s="147">
        <v>1.4999999999999999E-4</v>
      </c>
      <c r="R219" s="147">
        <f>Q219*H219</f>
        <v>8.4149999999999989E-3</v>
      </c>
      <c r="S219" s="147">
        <v>0</v>
      </c>
      <c r="T219" s="148">
        <f>S219*H219</f>
        <v>0</v>
      </c>
      <c r="AR219" s="149" t="s">
        <v>664</v>
      </c>
      <c r="AT219" s="149" t="s">
        <v>263</v>
      </c>
      <c r="AU219" s="149" t="s">
        <v>89</v>
      </c>
      <c r="AY219" s="17" t="s">
        <v>156</v>
      </c>
      <c r="BE219" s="150">
        <f>IF(N219="základná",J219,0)</f>
        <v>0</v>
      </c>
      <c r="BF219" s="150">
        <f>IF(N219="znížená",J219,0)</f>
        <v>0</v>
      </c>
      <c r="BG219" s="150">
        <f>IF(N219="zákl. prenesená",J219,0)</f>
        <v>0</v>
      </c>
      <c r="BH219" s="150">
        <f>IF(N219="zníž. prenesená",J219,0)</f>
        <v>0</v>
      </c>
      <c r="BI219" s="150">
        <f>IF(N219="nulová",J219,0)</f>
        <v>0</v>
      </c>
      <c r="BJ219" s="17" t="s">
        <v>89</v>
      </c>
      <c r="BK219" s="150">
        <f>ROUND(I219*H219,2)</f>
        <v>0</v>
      </c>
      <c r="BL219" s="17" t="s">
        <v>403</v>
      </c>
      <c r="BM219" s="149" t="s">
        <v>5297</v>
      </c>
    </row>
    <row r="220" spans="2:65" s="12" customFormat="1">
      <c r="B220" s="158"/>
      <c r="D220" s="152" t="s">
        <v>160</v>
      </c>
      <c r="E220" s="159" t="s">
        <v>1</v>
      </c>
      <c r="F220" s="160" t="s">
        <v>5298</v>
      </c>
      <c r="H220" s="161">
        <v>56.1</v>
      </c>
      <c r="I220" s="162"/>
      <c r="L220" s="158"/>
      <c r="M220" s="163"/>
      <c r="T220" s="164"/>
      <c r="AT220" s="159" t="s">
        <v>160</v>
      </c>
      <c r="AU220" s="159" t="s">
        <v>89</v>
      </c>
      <c r="AV220" s="12" t="s">
        <v>89</v>
      </c>
      <c r="AW220" s="12" t="s">
        <v>31</v>
      </c>
      <c r="AX220" s="12" t="s">
        <v>76</v>
      </c>
      <c r="AY220" s="159" t="s">
        <v>156</v>
      </c>
    </row>
    <row r="221" spans="2:65" s="13" customFormat="1">
      <c r="B221" s="165"/>
      <c r="D221" s="152" t="s">
        <v>160</v>
      </c>
      <c r="E221" s="166" t="s">
        <v>1</v>
      </c>
      <c r="F221" s="167" t="s">
        <v>161</v>
      </c>
      <c r="H221" s="168">
        <v>56.1</v>
      </c>
      <c r="I221" s="169"/>
      <c r="L221" s="165"/>
      <c r="M221" s="170"/>
      <c r="T221" s="171"/>
      <c r="AT221" s="166" t="s">
        <v>160</v>
      </c>
      <c r="AU221" s="166" t="s">
        <v>89</v>
      </c>
      <c r="AV221" s="13" t="s">
        <v>155</v>
      </c>
      <c r="AW221" s="13" t="s">
        <v>31</v>
      </c>
      <c r="AX221" s="13" t="s">
        <v>82</v>
      </c>
      <c r="AY221" s="166" t="s">
        <v>156</v>
      </c>
    </row>
    <row r="222" spans="2:65" s="1" customFormat="1" ht="33" customHeight="1">
      <c r="B222" s="136"/>
      <c r="C222" s="180" t="s">
        <v>688</v>
      </c>
      <c r="D222" s="180" t="s">
        <v>263</v>
      </c>
      <c r="E222" s="181" t="s">
        <v>5299</v>
      </c>
      <c r="F222" s="182" t="s">
        <v>5300</v>
      </c>
      <c r="G222" s="183" t="s">
        <v>396</v>
      </c>
      <c r="H222" s="184">
        <v>10.199999999999999</v>
      </c>
      <c r="I222" s="185"/>
      <c r="J222" s="186">
        <f>ROUND(I222*H222,2)</f>
        <v>0</v>
      </c>
      <c r="K222" s="187"/>
      <c r="L222" s="188"/>
      <c r="M222" s="189" t="s">
        <v>1</v>
      </c>
      <c r="N222" s="190" t="s">
        <v>42</v>
      </c>
      <c r="P222" s="147">
        <f>O222*H222</f>
        <v>0</v>
      </c>
      <c r="Q222" s="147">
        <v>1E-4</v>
      </c>
      <c r="R222" s="147">
        <f>Q222*H222</f>
        <v>1.0200000000000001E-3</v>
      </c>
      <c r="S222" s="147">
        <v>0</v>
      </c>
      <c r="T222" s="148">
        <f>S222*H222</f>
        <v>0</v>
      </c>
      <c r="AR222" s="149" t="s">
        <v>664</v>
      </c>
      <c r="AT222" s="149" t="s">
        <v>263</v>
      </c>
      <c r="AU222" s="149" t="s">
        <v>89</v>
      </c>
      <c r="AY222" s="17" t="s">
        <v>156</v>
      </c>
      <c r="BE222" s="150">
        <f>IF(N222="základná",J222,0)</f>
        <v>0</v>
      </c>
      <c r="BF222" s="150">
        <f>IF(N222="znížená",J222,0)</f>
        <v>0</v>
      </c>
      <c r="BG222" s="150">
        <f>IF(N222="zákl. prenesená",J222,0)</f>
        <v>0</v>
      </c>
      <c r="BH222" s="150">
        <f>IF(N222="zníž. prenesená",J222,0)</f>
        <v>0</v>
      </c>
      <c r="BI222" s="150">
        <f>IF(N222="nulová",J222,0)</f>
        <v>0</v>
      </c>
      <c r="BJ222" s="17" t="s">
        <v>89</v>
      </c>
      <c r="BK222" s="150">
        <f>ROUND(I222*H222,2)</f>
        <v>0</v>
      </c>
      <c r="BL222" s="17" t="s">
        <v>403</v>
      </c>
      <c r="BM222" s="149" t="s">
        <v>5301</v>
      </c>
    </row>
    <row r="223" spans="2:65" s="12" customFormat="1">
      <c r="B223" s="158"/>
      <c r="D223" s="152" t="s">
        <v>160</v>
      </c>
      <c r="E223" s="159" t="s">
        <v>1</v>
      </c>
      <c r="F223" s="160" t="s">
        <v>5302</v>
      </c>
      <c r="H223" s="161">
        <v>10.199999999999999</v>
      </c>
      <c r="I223" s="162"/>
      <c r="L223" s="158"/>
      <c r="M223" s="163"/>
      <c r="T223" s="164"/>
      <c r="AT223" s="159" t="s">
        <v>160</v>
      </c>
      <c r="AU223" s="159" t="s">
        <v>89</v>
      </c>
      <c r="AV223" s="12" t="s">
        <v>89</v>
      </c>
      <c r="AW223" s="12" t="s">
        <v>31</v>
      </c>
      <c r="AX223" s="12" t="s">
        <v>76</v>
      </c>
      <c r="AY223" s="159" t="s">
        <v>156</v>
      </c>
    </row>
    <row r="224" spans="2:65" s="13" customFormat="1">
      <c r="B224" s="165"/>
      <c r="D224" s="152" t="s">
        <v>160</v>
      </c>
      <c r="E224" s="166" t="s">
        <v>1</v>
      </c>
      <c r="F224" s="167" t="s">
        <v>161</v>
      </c>
      <c r="H224" s="168">
        <v>10.199999999999999</v>
      </c>
      <c r="I224" s="169"/>
      <c r="L224" s="165"/>
      <c r="M224" s="170"/>
      <c r="T224" s="171"/>
      <c r="AT224" s="166" t="s">
        <v>160</v>
      </c>
      <c r="AU224" s="166" t="s">
        <v>89</v>
      </c>
      <c r="AV224" s="13" t="s">
        <v>155</v>
      </c>
      <c r="AW224" s="13" t="s">
        <v>31</v>
      </c>
      <c r="AX224" s="13" t="s">
        <v>82</v>
      </c>
      <c r="AY224" s="166" t="s">
        <v>156</v>
      </c>
    </row>
    <row r="225" spans="2:65" s="1" customFormat="1" ht="33" customHeight="1">
      <c r="B225" s="136"/>
      <c r="C225" s="180" t="s">
        <v>702</v>
      </c>
      <c r="D225" s="180" t="s">
        <v>263</v>
      </c>
      <c r="E225" s="181" t="s">
        <v>5303</v>
      </c>
      <c r="F225" s="182" t="s">
        <v>5304</v>
      </c>
      <c r="G225" s="183" t="s">
        <v>396</v>
      </c>
      <c r="H225" s="184">
        <v>15.3</v>
      </c>
      <c r="I225" s="185"/>
      <c r="J225" s="186">
        <f>ROUND(I225*H225,2)</f>
        <v>0</v>
      </c>
      <c r="K225" s="187"/>
      <c r="L225" s="188"/>
      <c r="M225" s="189" t="s">
        <v>1</v>
      </c>
      <c r="N225" s="190" t="s">
        <v>42</v>
      </c>
      <c r="P225" s="147">
        <f>O225*H225</f>
        <v>0</v>
      </c>
      <c r="Q225" s="147">
        <v>2.0000000000000002E-5</v>
      </c>
      <c r="R225" s="147">
        <f>Q225*H225</f>
        <v>3.0600000000000007E-4</v>
      </c>
      <c r="S225" s="147">
        <v>0</v>
      </c>
      <c r="T225" s="148">
        <f>S225*H225</f>
        <v>0</v>
      </c>
      <c r="AR225" s="149" t="s">
        <v>664</v>
      </c>
      <c r="AT225" s="149" t="s">
        <v>263</v>
      </c>
      <c r="AU225" s="149" t="s">
        <v>89</v>
      </c>
      <c r="AY225" s="17" t="s">
        <v>156</v>
      </c>
      <c r="BE225" s="150">
        <f>IF(N225="základná",J225,0)</f>
        <v>0</v>
      </c>
      <c r="BF225" s="150">
        <f>IF(N225="znížená",J225,0)</f>
        <v>0</v>
      </c>
      <c r="BG225" s="150">
        <f>IF(N225="zákl. prenesená",J225,0)</f>
        <v>0</v>
      </c>
      <c r="BH225" s="150">
        <f>IF(N225="zníž. prenesená",J225,0)</f>
        <v>0</v>
      </c>
      <c r="BI225" s="150">
        <f>IF(N225="nulová",J225,0)</f>
        <v>0</v>
      </c>
      <c r="BJ225" s="17" t="s">
        <v>89</v>
      </c>
      <c r="BK225" s="150">
        <f>ROUND(I225*H225,2)</f>
        <v>0</v>
      </c>
      <c r="BL225" s="17" t="s">
        <v>403</v>
      </c>
      <c r="BM225" s="149" t="s">
        <v>5305</v>
      </c>
    </row>
    <row r="226" spans="2:65" s="12" customFormat="1">
      <c r="B226" s="158"/>
      <c r="D226" s="152" t="s">
        <v>160</v>
      </c>
      <c r="E226" s="159" t="s">
        <v>1</v>
      </c>
      <c r="F226" s="160" t="s">
        <v>5294</v>
      </c>
      <c r="H226" s="161">
        <v>15.3</v>
      </c>
      <c r="I226" s="162"/>
      <c r="L226" s="158"/>
      <c r="M226" s="163"/>
      <c r="T226" s="164"/>
      <c r="AT226" s="159" t="s">
        <v>160</v>
      </c>
      <c r="AU226" s="159" t="s">
        <v>89</v>
      </c>
      <c r="AV226" s="12" t="s">
        <v>89</v>
      </c>
      <c r="AW226" s="12" t="s">
        <v>31</v>
      </c>
      <c r="AX226" s="12" t="s">
        <v>76</v>
      </c>
      <c r="AY226" s="159" t="s">
        <v>156</v>
      </c>
    </row>
    <row r="227" spans="2:65" s="13" customFormat="1">
      <c r="B227" s="165"/>
      <c r="D227" s="152" t="s">
        <v>160</v>
      </c>
      <c r="E227" s="166" t="s">
        <v>1</v>
      </c>
      <c r="F227" s="167" t="s">
        <v>161</v>
      </c>
      <c r="H227" s="168">
        <v>15.3</v>
      </c>
      <c r="I227" s="169"/>
      <c r="L227" s="165"/>
      <c r="M227" s="170"/>
      <c r="T227" s="171"/>
      <c r="AT227" s="166" t="s">
        <v>160</v>
      </c>
      <c r="AU227" s="166" t="s">
        <v>89</v>
      </c>
      <c r="AV227" s="13" t="s">
        <v>155</v>
      </c>
      <c r="AW227" s="13" t="s">
        <v>31</v>
      </c>
      <c r="AX227" s="13" t="s">
        <v>82</v>
      </c>
      <c r="AY227" s="166" t="s">
        <v>156</v>
      </c>
    </row>
    <row r="228" spans="2:65" s="1" customFormat="1" ht="24.2" customHeight="1">
      <c r="B228" s="136"/>
      <c r="C228" s="137" t="s">
        <v>715</v>
      </c>
      <c r="D228" s="137" t="s">
        <v>157</v>
      </c>
      <c r="E228" s="138" t="s">
        <v>5306</v>
      </c>
      <c r="F228" s="139" t="s">
        <v>5307</v>
      </c>
      <c r="G228" s="140" t="s">
        <v>396</v>
      </c>
      <c r="H228" s="141">
        <v>142</v>
      </c>
      <c r="I228" s="142"/>
      <c r="J228" s="143">
        <f>ROUND(I228*H228,2)</f>
        <v>0</v>
      </c>
      <c r="K228" s="144"/>
      <c r="L228" s="32"/>
      <c r="M228" s="145" t="s">
        <v>1</v>
      </c>
      <c r="N228" s="146" t="s">
        <v>42</v>
      </c>
      <c r="P228" s="147">
        <f>O228*H228</f>
        <v>0</v>
      </c>
      <c r="Q228" s="147">
        <v>1.0000000000000001E-5</v>
      </c>
      <c r="R228" s="147">
        <f>Q228*H228</f>
        <v>1.42E-3</v>
      </c>
      <c r="S228" s="147">
        <v>0</v>
      </c>
      <c r="T228" s="148">
        <f>S228*H228</f>
        <v>0</v>
      </c>
      <c r="AR228" s="149" t="s">
        <v>403</v>
      </c>
      <c r="AT228" s="149" t="s">
        <v>157</v>
      </c>
      <c r="AU228" s="149" t="s">
        <v>89</v>
      </c>
      <c r="AY228" s="17" t="s">
        <v>156</v>
      </c>
      <c r="BE228" s="150">
        <f>IF(N228="základná",J228,0)</f>
        <v>0</v>
      </c>
      <c r="BF228" s="150">
        <f>IF(N228="znížená",J228,0)</f>
        <v>0</v>
      </c>
      <c r="BG228" s="150">
        <f>IF(N228="zákl. prenesená",J228,0)</f>
        <v>0</v>
      </c>
      <c r="BH228" s="150">
        <f>IF(N228="zníž. prenesená",J228,0)</f>
        <v>0</v>
      </c>
      <c r="BI228" s="150">
        <f>IF(N228="nulová",J228,0)</f>
        <v>0</v>
      </c>
      <c r="BJ228" s="17" t="s">
        <v>89</v>
      </c>
      <c r="BK228" s="150">
        <f>ROUND(I228*H228,2)</f>
        <v>0</v>
      </c>
      <c r="BL228" s="17" t="s">
        <v>403</v>
      </c>
      <c r="BM228" s="149" t="s">
        <v>5308</v>
      </c>
    </row>
    <row r="229" spans="2:65" s="1" customFormat="1" ht="33" customHeight="1">
      <c r="B229" s="136"/>
      <c r="C229" s="180" t="s">
        <v>731</v>
      </c>
      <c r="D229" s="180" t="s">
        <v>263</v>
      </c>
      <c r="E229" s="181" t="s">
        <v>5309</v>
      </c>
      <c r="F229" s="182" t="s">
        <v>5310</v>
      </c>
      <c r="G229" s="183" t="s">
        <v>396</v>
      </c>
      <c r="H229" s="184">
        <v>22.44</v>
      </c>
      <c r="I229" s="185"/>
      <c r="J229" s="186">
        <f>ROUND(I229*H229,2)</f>
        <v>0</v>
      </c>
      <c r="K229" s="187"/>
      <c r="L229" s="188"/>
      <c r="M229" s="189" t="s">
        <v>1</v>
      </c>
      <c r="N229" s="190" t="s">
        <v>42</v>
      </c>
      <c r="P229" s="147">
        <f>O229*H229</f>
        <v>0</v>
      </c>
      <c r="Q229" s="147">
        <v>4.0000000000000003E-5</v>
      </c>
      <c r="R229" s="147">
        <f>Q229*H229</f>
        <v>8.9760000000000013E-4</v>
      </c>
      <c r="S229" s="147">
        <v>0</v>
      </c>
      <c r="T229" s="148">
        <f>S229*H229</f>
        <v>0</v>
      </c>
      <c r="AR229" s="149" t="s">
        <v>664</v>
      </c>
      <c r="AT229" s="149" t="s">
        <v>263</v>
      </c>
      <c r="AU229" s="149" t="s">
        <v>89</v>
      </c>
      <c r="AY229" s="17" t="s">
        <v>156</v>
      </c>
      <c r="BE229" s="150">
        <f>IF(N229="základná",J229,0)</f>
        <v>0</v>
      </c>
      <c r="BF229" s="150">
        <f>IF(N229="znížená",J229,0)</f>
        <v>0</v>
      </c>
      <c r="BG229" s="150">
        <f>IF(N229="zákl. prenesená",J229,0)</f>
        <v>0</v>
      </c>
      <c r="BH229" s="150">
        <f>IF(N229="zníž. prenesená",J229,0)</f>
        <v>0</v>
      </c>
      <c r="BI229" s="150">
        <f>IF(N229="nulová",J229,0)</f>
        <v>0</v>
      </c>
      <c r="BJ229" s="17" t="s">
        <v>89</v>
      </c>
      <c r="BK229" s="150">
        <f>ROUND(I229*H229,2)</f>
        <v>0</v>
      </c>
      <c r="BL229" s="17" t="s">
        <v>403</v>
      </c>
      <c r="BM229" s="149" t="s">
        <v>5311</v>
      </c>
    </row>
    <row r="230" spans="2:65" s="12" customFormat="1">
      <c r="B230" s="158"/>
      <c r="D230" s="152" t="s">
        <v>160</v>
      </c>
      <c r="E230" s="159" t="s">
        <v>1</v>
      </c>
      <c r="F230" s="160" t="s">
        <v>5312</v>
      </c>
      <c r="H230" s="161">
        <v>22.44</v>
      </c>
      <c r="I230" s="162"/>
      <c r="L230" s="158"/>
      <c r="M230" s="163"/>
      <c r="T230" s="164"/>
      <c r="AT230" s="159" t="s">
        <v>160</v>
      </c>
      <c r="AU230" s="159" t="s">
        <v>89</v>
      </c>
      <c r="AV230" s="12" t="s">
        <v>89</v>
      </c>
      <c r="AW230" s="12" t="s">
        <v>31</v>
      </c>
      <c r="AX230" s="12" t="s">
        <v>76</v>
      </c>
      <c r="AY230" s="159" t="s">
        <v>156</v>
      </c>
    </row>
    <row r="231" spans="2:65" s="13" customFormat="1">
      <c r="B231" s="165"/>
      <c r="D231" s="152" t="s">
        <v>160</v>
      </c>
      <c r="E231" s="166" t="s">
        <v>1</v>
      </c>
      <c r="F231" s="167" t="s">
        <v>161</v>
      </c>
      <c r="H231" s="168">
        <v>22.44</v>
      </c>
      <c r="I231" s="169"/>
      <c r="L231" s="165"/>
      <c r="M231" s="170"/>
      <c r="T231" s="171"/>
      <c r="AT231" s="166" t="s">
        <v>160</v>
      </c>
      <c r="AU231" s="166" t="s">
        <v>89</v>
      </c>
      <c r="AV231" s="13" t="s">
        <v>155</v>
      </c>
      <c r="AW231" s="13" t="s">
        <v>31</v>
      </c>
      <c r="AX231" s="13" t="s">
        <v>82</v>
      </c>
      <c r="AY231" s="166" t="s">
        <v>156</v>
      </c>
    </row>
    <row r="232" spans="2:65" s="1" customFormat="1" ht="33" customHeight="1">
      <c r="B232" s="136"/>
      <c r="C232" s="180" t="s">
        <v>749</v>
      </c>
      <c r="D232" s="180" t="s">
        <v>263</v>
      </c>
      <c r="E232" s="181" t="s">
        <v>5313</v>
      </c>
      <c r="F232" s="182" t="s">
        <v>5314</v>
      </c>
      <c r="G232" s="183" t="s">
        <v>396</v>
      </c>
      <c r="H232" s="184">
        <v>20</v>
      </c>
      <c r="I232" s="185"/>
      <c r="J232" s="186">
        <f t="shared" ref="J232:J238" si="10">ROUND(I232*H232,2)</f>
        <v>0</v>
      </c>
      <c r="K232" s="187"/>
      <c r="L232" s="188"/>
      <c r="M232" s="189" t="s">
        <v>1</v>
      </c>
      <c r="N232" s="190" t="s">
        <v>42</v>
      </c>
      <c r="P232" s="147">
        <f t="shared" ref="P232:P238" si="11">O232*H232</f>
        <v>0</v>
      </c>
      <c r="Q232" s="147">
        <v>6.0000000000000002E-5</v>
      </c>
      <c r="R232" s="147">
        <f t="shared" ref="R232:R238" si="12">Q232*H232</f>
        <v>1.2000000000000001E-3</v>
      </c>
      <c r="S232" s="147">
        <v>0</v>
      </c>
      <c r="T232" s="148">
        <f t="shared" ref="T232:T238" si="13">S232*H232</f>
        <v>0</v>
      </c>
      <c r="AR232" s="149" t="s">
        <v>664</v>
      </c>
      <c r="AT232" s="149" t="s">
        <v>263</v>
      </c>
      <c r="AU232" s="149" t="s">
        <v>89</v>
      </c>
      <c r="AY232" s="17" t="s">
        <v>156</v>
      </c>
      <c r="BE232" s="150">
        <f t="shared" ref="BE232:BE238" si="14">IF(N232="základná",J232,0)</f>
        <v>0</v>
      </c>
      <c r="BF232" s="150">
        <f t="shared" ref="BF232:BF238" si="15">IF(N232="znížená",J232,0)</f>
        <v>0</v>
      </c>
      <c r="BG232" s="150">
        <f t="shared" ref="BG232:BG238" si="16">IF(N232="zákl. prenesená",J232,0)</f>
        <v>0</v>
      </c>
      <c r="BH232" s="150">
        <f t="shared" ref="BH232:BH238" si="17">IF(N232="zníž. prenesená",J232,0)</f>
        <v>0</v>
      </c>
      <c r="BI232" s="150">
        <f t="shared" ref="BI232:BI238" si="18">IF(N232="nulová",J232,0)</f>
        <v>0</v>
      </c>
      <c r="BJ232" s="17" t="s">
        <v>89</v>
      </c>
      <c r="BK232" s="150">
        <f t="shared" ref="BK232:BK238" si="19">ROUND(I232*H232,2)</f>
        <v>0</v>
      </c>
      <c r="BL232" s="17" t="s">
        <v>403</v>
      </c>
      <c r="BM232" s="149" t="s">
        <v>5315</v>
      </c>
    </row>
    <row r="233" spans="2:65" s="1" customFormat="1" ht="33" customHeight="1">
      <c r="B233" s="136"/>
      <c r="C233" s="180" t="s">
        <v>756</v>
      </c>
      <c r="D233" s="180" t="s">
        <v>263</v>
      </c>
      <c r="E233" s="181" t="s">
        <v>5316</v>
      </c>
      <c r="F233" s="182" t="s">
        <v>5317</v>
      </c>
      <c r="G233" s="183" t="s">
        <v>396</v>
      </c>
      <c r="H233" s="184">
        <v>22</v>
      </c>
      <c r="I233" s="185"/>
      <c r="J233" s="186">
        <f t="shared" si="10"/>
        <v>0</v>
      </c>
      <c r="K233" s="187"/>
      <c r="L233" s="188"/>
      <c r="M233" s="189" t="s">
        <v>1</v>
      </c>
      <c r="N233" s="190" t="s">
        <v>42</v>
      </c>
      <c r="P233" s="147">
        <f t="shared" si="11"/>
        <v>0</v>
      </c>
      <c r="Q233" s="147">
        <v>1E-4</v>
      </c>
      <c r="R233" s="147">
        <f t="shared" si="12"/>
        <v>2.2000000000000001E-3</v>
      </c>
      <c r="S233" s="147">
        <v>0</v>
      </c>
      <c r="T233" s="148">
        <f t="shared" si="13"/>
        <v>0</v>
      </c>
      <c r="AR233" s="149" t="s">
        <v>664</v>
      </c>
      <c r="AT233" s="149" t="s">
        <v>263</v>
      </c>
      <c r="AU233" s="149" t="s">
        <v>89</v>
      </c>
      <c r="AY233" s="17" t="s">
        <v>156</v>
      </c>
      <c r="BE233" s="150">
        <f t="shared" si="14"/>
        <v>0</v>
      </c>
      <c r="BF233" s="150">
        <f t="shared" si="15"/>
        <v>0</v>
      </c>
      <c r="BG233" s="150">
        <f t="shared" si="16"/>
        <v>0</v>
      </c>
      <c r="BH233" s="150">
        <f t="shared" si="17"/>
        <v>0</v>
      </c>
      <c r="BI233" s="150">
        <f t="shared" si="18"/>
        <v>0</v>
      </c>
      <c r="BJ233" s="17" t="s">
        <v>89</v>
      </c>
      <c r="BK233" s="150">
        <f t="shared" si="19"/>
        <v>0</v>
      </c>
      <c r="BL233" s="17" t="s">
        <v>403</v>
      </c>
      <c r="BM233" s="149" t="s">
        <v>5318</v>
      </c>
    </row>
    <row r="234" spans="2:65" s="1" customFormat="1" ht="33" customHeight="1">
      <c r="B234" s="136"/>
      <c r="C234" s="180" t="s">
        <v>764</v>
      </c>
      <c r="D234" s="180" t="s">
        <v>263</v>
      </c>
      <c r="E234" s="181" t="s">
        <v>5319</v>
      </c>
      <c r="F234" s="182" t="s">
        <v>5320</v>
      </c>
      <c r="G234" s="183" t="s">
        <v>396</v>
      </c>
      <c r="H234" s="184">
        <v>28</v>
      </c>
      <c r="I234" s="185"/>
      <c r="J234" s="186">
        <f t="shared" si="10"/>
        <v>0</v>
      </c>
      <c r="K234" s="187"/>
      <c r="L234" s="188"/>
      <c r="M234" s="189" t="s">
        <v>1</v>
      </c>
      <c r="N234" s="190" t="s">
        <v>42</v>
      </c>
      <c r="P234" s="147">
        <f t="shared" si="11"/>
        <v>0</v>
      </c>
      <c r="Q234" s="147">
        <v>1.8000000000000001E-4</v>
      </c>
      <c r="R234" s="147">
        <f t="shared" si="12"/>
        <v>5.0400000000000002E-3</v>
      </c>
      <c r="S234" s="147">
        <v>0</v>
      </c>
      <c r="T234" s="148">
        <f t="shared" si="13"/>
        <v>0</v>
      </c>
      <c r="AR234" s="149" t="s">
        <v>664</v>
      </c>
      <c r="AT234" s="149" t="s">
        <v>263</v>
      </c>
      <c r="AU234" s="149" t="s">
        <v>89</v>
      </c>
      <c r="AY234" s="17" t="s">
        <v>156</v>
      </c>
      <c r="BE234" s="150">
        <f t="shared" si="14"/>
        <v>0</v>
      </c>
      <c r="BF234" s="150">
        <f t="shared" si="15"/>
        <v>0</v>
      </c>
      <c r="BG234" s="150">
        <f t="shared" si="16"/>
        <v>0</v>
      </c>
      <c r="BH234" s="150">
        <f t="shared" si="17"/>
        <v>0</v>
      </c>
      <c r="BI234" s="150">
        <f t="shared" si="18"/>
        <v>0</v>
      </c>
      <c r="BJ234" s="17" t="s">
        <v>89</v>
      </c>
      <c r="BK234" s="150">
        <f t="shared" si="19"/>
        <v>0</v>
      </c>
      <c r="BL234" s="17" t="s">
        <v>403</v>
      </c>
      <c r="BM234" s="149" t="s">
        <v>5321</v>
      </c>
    </row>
    <row r="235" spans="2:65" s="1" customFormat="1" ht="33" customHeight="1">
      <c r="B235" s="136"/>
      <c r="C235" s="180" t="s">
        <v>776</v>
      </c>
      <c r="D235" s="180" t="s">
        <v>263</v>
      </c>
      <c r="E235" s="181" t="s">
        <v>5322</v>
      </c>
      <c r="F235" s="182" t="s">
        <v>5323</v>
      </c>
      <c r="G235" s="183" t="s">
        <v>396</v>
      </c>
      <c r="H235" s="184">
        <v>27</v>
      </c>
      <c r="I235" s="185"/>
      <c r="J235" s="186">
        <f t="shared" si="10"/>
        <v>0</v>
      </c>
      <c r="K235" s="187"/>
      <c r="L235" s="188"/>
      <c r="M235" s="189" t="s">
        <v>1</v>
      </c>
      <c r="N235" s="190" t="s">
        <v>42</v>
      </c>
      <c r="P235" s="147">
        <f t="shared" si="11"/>
        <v>0</v>
      </c>
      <c r="Q235" s="147">
        <v>9.0000000000000006E-5</v>
      </c>
      <c r="R235" s="147">
        <f t="shared" si="12"/>
        <v>2.4300000000000003E-3</v>
      </c>
      <c r="S235" s="147">
        <v>0</v>
      </c>
      <c r="T235" s="148">
        <f t="shared" si="13"/>
        <v>0</v>
      </c>
      <c r="AR235" s="149" t="s">
        <v>664</v>
      </c>
      <c r="AT235" s="149" t="s">
        <v>263</v>
      </c>
      <c r="AU235" s="149" t="s">
        <v>89</v>
      </c>
      <c r="AY235" s="17" t="s">
        <v>156</v>
      </c>
      <c r="BE235" s="150">
        <f t="shared" si="14"/>
        <v>0</v>
      </c>
      <c r="BF235" s="150">
        <f t="shared" si="15"/>
        <v>0</v>
      </c>
      <c r="BG235" s="150">
        <f t="shared" si="16"/>
        <v>0</v>
      </c>
      <c r="BH235" s="150">
        <f t="shared" si="17"/>
        <v>0</v>
      </c>
      <c r="BI235" s="150">
        <f t="shared" si="18"/>
        <v>0</v>
      </c>
      <c r="BJ235" s="17" t="s">
        <v>89</v>
      </c>
      <c r="BK235" s="150">
        <f t="shared" si="19"/>
        <v>0</v>
      </c>
      <c r="BL235" s="17" t="s">
        <v>403</v>
      </c>
      <c r="BM235" s="149" t="s">
        <v>5324</v>
      </c>
    </row>
    <row r="236" spans="2:65" s="1" customFormat="1" ht="33" customHeight="1">
      <c r="B236" s="136"/>
      <c r="C236" s="180" t="s">
        <v>892</v>
      </c>
      <c r="D236" s="180" t="s">
        <v>263</v>
      </c>
      <c r="E236" s="181" t="s">
        <v>5325</v>
      </c>
      <c r="F236" s="182" t="s">
        <v>5326</v>
      </c>
      <c r="G236" s="183" t="s">
        <v>396</v>
      </c>
      <c r="H236" s="184">
        <v>23</v>
      </c>
      <c r="I236" s="185"/>
      <c r="J236" s="186">
        <f t="shared" si="10"/>
        <v>0</v>
      </c>
      <c r="K236" s="187"/>
      <c r="L236" s="188"/>
      <c r="M236" s="189" t="s">
        <v>1</v>
      </c>
      <c r="N236" s="190" t="s">
        <v>42</v>
      </c>
      <c r="P236" s="147">
        <f t="shared" si="11"/>
        <v>0</v>
      </c>
      <c r="Q236" s="147">
        <v>8.0000000000000007E-5</v>
      </c>
      <c r="R236" s="147">
        <f t="shared" si="12"/>
        <v>1.8400000000000001E-3</v>
      </c>
      <c r="S236" s="147">
        <v>0</v>
      </c>
      <c r="T236" s="148">
        <f t="shared" si="13"/>
        <v>0</v>
      </c>
      <c r="AR236" s="149" t="s">
        <v>664</v>
      </c>
      <c r="AT236" s="149" t="s">
        <v>263</v>
      </c>
      <c r="AU236" s="149" t="s">
        <v>89</v>
      </c>
      <c r="AY236" s="17" t="s">
        <v>156</v>
      </c>
      <c r="BE236" s="150">
        <f t="shared" si="14"/>
        <v>0</v>
      </c>
      <c r="BF236" s="150">
        <f t="shared" si="15"/>
        <v>0</v>
      </c>
      <c r="BG236" s="150">
        <f t="shared" si="16"/>
        <v>0</v>
      </c>
      <c r="BH236" s="150">
        <f t="shared" si="17"/>
        <v>0</v>
      </c>
      <c r="BI236" s="150">
        <f t="shared" si="18"/>
        <v>0</v>
      </c>
      <c r="BJ236" s="17" t="s">
        <v>89</v>
      </c>
      <c r="BK236" s="150">
        <f t="shared" si="19"/>
        <v>0</v>
      </c>
      <c r="BL236" s="17" t="s">
        <v>403</v>
      </c>
      <c r="BM236" s="149" t="s">
        <v>5327</v>
      </c>
    </row>
    <row r="237" spans="2:65" s="1" customFormat="1" ht="24.2" customHeight="1">
      <c r="B237" s="136"/>
      <c r="C237" s="137" t="s">
        <v>963</v>
      </c>
      <c r="D237" s="137" t="s">
        <v>157</v>
      </c>
      <c r="E237" s="138" t="s">
        <v>5328</v>
      </c>
      <c r="F237" s="139" t="s">
        <v>5329</v>
      </c>
      <c r="G237" s="140" t="s">
        <v>396</v>
      </c>
      <c r="H237" s="141">
        <v>63</v>
      </c>
      <c r="I237" s="142"/>
      <c r="J237" s="143">
        <f t="shared" si="10"/>
        <v>0</v>
      </c>
      <c r="K237" s="144"/>
      <c r="L237" s="32"/>
      <c r="M237" s="145" t="s">
        <v>1</v>
      </c>
      <c r="N237" s="146" t="s">
        <v>42</v>
      </c>
      <c r="P237" s="147">
        <f t="shared" si="11"/>
        <v>0</v>
      </c>
      <c r="Q237" s="147">
        <v>1.0000000000000001E-5</v>
      </c>
      <c r="R237" s="147">
        <f t="shared" si="12"/>
        <v>6.3000000000000003E-4</v>
      </c>
      <c r="S237" s="147">
        <v>0</v>
      </c>
      <c r="T237" s="148">
        <f t="shared" si="13"/>
        <v>0</v>
      </c>
      <c r="AR237" s="149" t="s">
        <v>403</v>
      </c>
      <c r="AT237" s="149" t="s">
        <v>157</v>
      </c>
      <c r="AU237" s="149" t="s">
        <v>89</v>
      </c>
      <c r="AY237" s="17" t="s">
        <v>156</v>
      </c>
      <c r="BE237" s="150">
        <f t="shared" si="14"/>
        <v>0</v>
      </c>
      <c r="BF237" s="150">
        <f t="shared" si="15"/>
        <v>0</v>
      </c>
      <c r="BG237" s="150">
        <f t="shared" si="16"/>
        <v>0</v>
      </c>
      <c r="BH237" s="150">
        <f t="shared" si="17"/>
        <v>0</v>
      </c>
      <c r="BI237" s="150">
        <f t="shared" si="18"/>
        <v>0</v>
      </c>
      <c r="BJ237" s="17" t="s">
        <v>89</v>
      </c>
      <c r="BK237" s="150">
        <f t="shared" si="19"/>
        <v>0</v>
      </c>
      <c r="BL237" s="17" t="s">
        <v>403</v>
      </c>
      <c r="BM237" s="149" t="s">
        <v>5330</v>
      </c>
    </row>
    <row r="238" spans="2:65" s="1" customFormat="1" ht="33" customHeight="1">
      <c r="B238" s="136"/>
      <c r="C238" s="180" t="s">
        <v>981</v>
      </c>
      <c r="D238" s="180" t="s">
        <v>263</v>
      </c>
      <c r="E238" s="181" t="s">
        <v>5331</v>
      </c>
      <c r="F238" s="182" t="s">
        <v>5332</v>
      </c>
      <c r="G238" s="183" t="s">
        <v>396</v>
      </c>
      <c r="H238" s="184">
        <v>37.74</v>
      </c>
      <c r="I238" s="185"/>
      <c r="J238" s="186">
        <f t="shared" si="10"/>
        <v>0</v>
      </c>
      <c r="K238" s="187"/>
      <c r="L238" s="188"/>
      <c r="M238" s="189" t="s">
        <v>1</v>
      </c>
      <c r="N238" s="190" t="s">
        <v>42</v>
      </c>
      <c r="P238" s="147">
        <f t="shared" si="11"/>
        <v>0</v>
      </c>
      <c r="Q238" s="147">
        <v>5.0000000000000001E-4</v>
      </c>
      <c r="R238" s="147">
        <f t="shared" si="12"/>
        <v>1.8870000000000001E-2</v>
      </c>
      <c r="S238" s="147">
        <v>0</v>
      </c>
      <c r="T238" s="148">
        <f t="shared" si="13"/>
        <v>0</v>
      </c>
      <c r="AR238" s="149" t="s">
        <v>664</v>
      </c>
      <c r="AT238" s="149" t="s">
        <v>263</v>
      </c>
      <c r="AU238" s="149" t="s">
        <v>89</v>
      </c>
      <c r="AY238" s="17" t="s">
        <v>156</v>
      </c>
      <c r="BE238" s="150">
        <f t="shared" si="14"/>
        <v>0</v>
      </c>
      <c r="BF238" s="150">
        <f t="shared" si="15"/>
        <v>0</v>
      </c>
      <c r="BG238" s="150">
        <f t="shared" si="16"/>
        <v>0</v>
      </c>
      <c r="BH238" s="150">
        <f t="shared" si="17"/>
        <v>0</v>
      </c>
      <c r="BI238" s="150">
        <f t="shared" si="18"/>
        <v>0</v>
      </c>
      <c r="BJ238" s="17" t="s">
        <v>89</v>
      </c>
      <c r="BK238" s="150">
        <f t="shared" si="19"/>
        <v>0</v>
      </c>
      <c r="BL238" s="17" t="s">
        <v>403</v>
      </c>
      <c r="BM238" s="149" t="s">
        <v>5333</v>
      </c>
    </row>
    <row r="239" spans="2:65" s="12" customFormat="1">
      <c r="B239" s="158"/>
      <c r="D239" s="152" t="s">
        <v>160</v>
      </c>
      <c r="E239" s="159" t="s">
        <v>1</v>
      </c>
      <c r="F239" s="160" t="s">
        <v>5334</v>
      </c>
      <c r="H239" s="161">
        <v>37.74</v>
      </c>
      <c r="I239" s="162"/>
      <c r="L239" s="158"/>
      <c r="M239" s="163"/>
      <c r="T239" s="164"/>
      <c r="AT239" s="159" t="s">
        <v>160</v>
      </c>
      <c r="AU239" s="159" t="s">
        <v>89</v>
      </c>
      <c r="AV239" s="12" t="s">
        <v>89</v>
      </c>
      <c r="AW239" s="12" t="s">
        <v>31</v>
      </c>
      <c r="AX239" s="12" t="s">
        <v>76</v>
      </c>
      <c r="AY239" s="159" t="s">
        <v>156</v>
      </c>
    </row>
    <row r="240" spans="2:65" s="13" customFormat="1">
      <c r="B240" s="165"/>
      <c r="D240" s="152" t="s">
        <v>160</v>
      </c>
      <c r="E240" s="166" t="s">
        <v>1</v>
      </c>
      <c r="F240" s="167" t="s">
        <v>161</v>
      </c>
      <c r="H240" s="168">
        <v>37.74</v>
      </c>
      <c r="I240" s="169"/>
      <c r="L240" s="165"/>
      <c r="M240" s="170"/>
      <c r="T240" s="171"/>
      <c r="AT240" s="166" t="s">
        <v>160</v>
      </c>
      <c r="AU240" s="166" t="s">
        <v>89</v>
      </c>
      <c r="AV240" s="13" t="s">
        <v>155</v>
      </c>
      <c r="AW240" s="13" t="s">
        <v>31</v>
      </c>
      <c r="AX240" s="13" t="s">
        <v>82</v>
      </c>
      <c r="AY240" s="166" t="s">
        <v>156</v>
      </c>
    </row>
    <row r="241" spans="2:65" s="1" customFormat="1" ht="33" customHeight="1">
      <c r="B241" s="136"/>
      <c r="C241" s="180" t="s">
        <v>985</v>
      </c>
      <c r="D241" s="180" t="s">
        <v>263</v>
      </c>
      <c r="E241" s="181" t="s">
        <v>5335</v>
      </c>
      <c r="F241" s="182" t="s">
        <v>5336</v>
      </c>
      <c r="G241" s="183" t="s">
        <v>396</v>
      </c>
      <c r="H241" s="184">
        <v>26.52</v>
      </c>
      <c r="I241" s="185"/>
      <c r="J241" s="186">
        <f>ROUND(I241*H241,2)</f>
        <v>0</v>
      </c>
      <c r="K241" s="187"/>
      <c r="L241" s="188"/>
      <c r="M241" s="189" t="s">
        <v>1</v>
      </c>
      <c r="N241" s="190" t="s">
        <v>42</v>
      </c>
      <c r="P241" s="147">
        <f>O241*H241</f>
        <v>0</v>
      </c>
      <c r="Q241" s="147">
        <v>2.0000000000000001E-4</v>
      </c>
      <c r="R241" s="147">
        <f>Q241*H241</f>
        <v>5.3040000000000006E-3</v>
      </c>
      <c r="S241" s="147">
        <v>0</v>
      </c>
      <c r="T241" s="148">
        <f>S241*H241</f>
        <v>0</v>
      </c>
      <c r="AR241" s="149" t="s">
        <v>664</v>
      </c>
      <c r="AT241" s="149" t="s">
        <v>263</v>
      </c>
      <c r="AU241" s="149" t="s">
        <v>89</v>
      </c>
      <c r="AY241" s="17" t="s">
        <v>156</v>
      </c>
      <c r="BE241" s="150">
        <f>IF(N241="základná",J241,0)</f>
        <v>0</v>
      </c>
      <c r="BF241" s="150">
        <f>IF(N241="znížená",J241,0)</f>
        <v>0</v>
      </c>
      <c r="BG241" s="150">
        <f>IF(N241="zákl. prenesená",J241,0)</f>
        <v>0</v>
      </c>
      <c r="BH241" s="150">
        <f>IF(N241="zníž. prenesená",J241,0)</f>
        <v>0</v>
      </c>
      <c r="BI241" s="150">
        <f>IF(N241="nulová",J241,0)</f>
        <v>0</v>
      </c>
      <c r="BJ241" s="17" t="s">
        <v>89</v>
      </c>
      <c r="BK241" s="150">
        <f>ROUND(I241*H241,2)</f>
        <v>0</v>
      </c>
      <c r="BL241" s="17" t="s">
        <v>403</v>
      </c>
      <c r="BM241" s="149" t="s">
        <v>5337</v>
      </c>
    </row>
    <row r="242" spans="2:65" s="12" customFormat="1">
      <c r="B242" s="158"/>
      <c r="D242" s="152" t="s">
        <v>160</v>
      </c>
      <c r="E242" s="159" t="s">
        <v>1</v>
      </c>
      <c r="F242" s="160" t="s">
        <v>5338</v>
      </c>
      <c r="H242" s="161">
        <v>26.52</v>
      </c>
      <c r="I242" s="162"/>
      <c r="L242" s="158"/>
      <c r="M242" s="163"/>
      <c r="T242" s="164"/>
      <c r="AT242" s="159" t="s">
        <v>160</v>
      </c>
      <c r="AU242" s="159" t="s">
        <v>89</v>
      </c>
      <c r="AV242" s="12" t="s">
        <v>89</v>
      </c>
      <c r="AW242" s="12" t="s">
        <v>31</v>
      </c>
      <c r="AX242" s="12" t="s">
        <v>76</v>
      </c>
      <c r="AY242" s="159" t="s">
        <v>156</v>
      </c>
    </row>
    <row r="243" spans="2:65" s="13" customFormat="1">
      <c r="B243" s="165"/>
      <c r="D243" s="152" t="s">
        <v>160</v>
      </c>
      <c r="E243" s="166" t="s">
        <v>1</v>
      </c>
      <c r="F243" s="167" t="s">
        <v>161</v>
      </c>
      <c r="H243" s="168">
        <v>26.52</v>
      </c>
      <c r="I243" s="169"/>
      <c r="L243" s="165"/>
      <c r="M243" s="170"/>
      <c r="T243" s="171"/>
      <c r="AT243" s="166" t="s">
        <v>160</v>
      </c>
      <c r="AU243" s="166" t="s">
        <v>89</v>
      </c>
      <c r="AV243" s="13" t="s">
        <v>155</v>
      </c>
      <c r="AW243" s="13" t="s">
        <v>31</v>
      </c>
      <c r="AX243" s="13" t="s">
        <v>82</v>
      </c>
      <c r="AY243" s="166" t="s">
        <v>156</v>
      </c>
    </row>
    <row r="244" spans="2:65" s="1" customFormat="1" ht="24.2" customHeight="1">
      <c r="B244" s="136"/>
      <c r="C244" s="137" t="s">
        <v>1004</v>
      </c>
      <c r="D244" s="137" t="s">
        <v>157</v>
      </c>
      <c r="E244" s="138" t="s">
        <v>5339</v>
      </c>
      <c r="F244" s="139" t="s">
        <v>5340</v>
      </c>
      <c r="G244" s="140" t="s">
        <v>396</v>
      </c>
      <c r="H244" s="141">
        <v>478.5</v>
      </c>
      <c r="I244" s="142"/>
      <c r="J244" s="143">
        <f>ROUND(I244*H244,2)</f>
        <v>0</v>
      </c>
      <c r="K244" s="144"/>
      <c r="L244" s="32"/>
      <c r="M244" s="145" t="s">
        <v>1</v>
      </c>
      <c r="N244" s="146" t="s">
        <v>42</v>
      </c>
      <c r="P244" s="147">
        <f>O244*H244</f>
        <v>0</v>
      </c>
      <c r="Q244" s="147">
        <v>2.0000000000000002E-5</v>
      </c>
      <c r="R244" s="147">
        <f>Q244*H244</f>
        <v>9.5700000000000004E-3</v>
      </c>
      <c r="S244" s="147">
        <v>0</v>
      </c>
      <c r="T244" s="148">
        <f>S244*H244</f>
        <v>0</v>
      </c>
      <c r="AR244" s="149" t="s">
        <v>403</v>
      </c>
      <c r="AT244" s="149" t="s">
        <v>157</v>
      </c>
      <c r="AU244" s="149" t="s">
        <v>89</v>
      </c>
      <c r="AY244" s="17" t="s">
        <v>156</v>
      </c>
      <c r="BE244" s="150">
        <f>IF(N244="základná",J244,0)</f>
        <v>0</v>
      </c>
      <c r="BF244" s="150">
        <f>IF(N244="znížená",J244,0)</f>
        <v>0</v>
      </c>
      <c r="BG244" s="150">
        <f>IF(N244="zákl. prenesená",J244,0)</f>
        <v>0</v>
      </c>
      <c r="BH244" s="150">
        <f>IF(N244="zníž. prenesená",J244,0)</f>
        <v>0</v>
      </c>
      <c r="BI244" s="150">
        <f>IF(N244="nulová",J244,0)</f>
        <v>0</v>
      </c>
      <c r="BJ244" s="17" t="s">
        <v>89</v>
      </c>
      <c r="BK244" s="150">
        <f>ROUND(I244*H244,2)</f>
        <v>0</v>
      </c>
      <c r="BL244" s="17" t="s">
        <v>403</v>
      </c>
      <c r="BM244" s="149" t="s">
        <v>5341</v>
      </c>
    </row>
    <row r="245" spans="2:65" s="1" customFormat="1" ht="33" customHeight="1">
      <c r="B245" s="136"/>
      <c r="C245" s="180" t="s">
        <v>1011</v>
      </c>
      <c r="D245" s="180" t="s">
        <v>263</v>
      </c>
      <c r="E245" s="181" t="s">
        <v>5342</v>
      </c>
      <c r="F245" s="182" t="s">
        <v>5343</v>
      </c>
      <c r="G245" s="183" t="s">
        <v>396</v>
      </c>
      <c r="H245" s="184">
        <v>295.8</v>
      </c>
      <c r="I245" s="185"/>
      <c r="J245" s="186">
        <f>ROUND(I245*H245,2)</f>
        <v>0</v>
      </c>
      <c r="K245" s="187"/>
      <c r="L245" s="188"/>
      <c r="M245" s="189" t="s">
        <v>1</v>
      </c>
      <c r="N245" s="190" t="s">
        <v>42</v>
      </c>
      <c r="P245" s="147">
        <f>O245*H245</f>
        <v>0</v>
      </c>
      <c r="Q245" s="147">
        <v>1.0000000000000001E-5</v>
      </c>
      <c r="R245" s="147">
        <f>Q245*H245</f>
        <v>2.9580000000000006E-3</v>
      </c>
      <c r="S245" s="147">
        <v>0</v>
      </c>
      <c r="T245" s="148">
        <f>S245*H245</f>
        <v>0</v>
      </c>
      <c r="AR245" s="149" t="s">
        <v>664</v>
      </c>
      <c r="AT245" s="149" t="s">
        <v>263</v>
      </c>
      <c r="AU245" s="149" t="s">
        <v>89</v>
      </c>
      <c r="AY245" s="17" t="s">
        <v>156</v>
      </c>
      <c r="BE245" s="150">
        <f>IF(N245="základná",J245,0)</f>
        <v>0</v>
      </c>
      <c r="BF245" s="150">
        <f>IF(N245="znížená",J245,0)</f>
        <v>0</v>
      </c>
      <c r="BG245" s="150">
        <f>IF(N245="zákl. prenesená",J245,0)</f>
        <v>0</v>
      </c>
      <c r="BH245" s="150">
        <f>IF(N245="zníž. prenesená",J245,0)</f>
        <v>0</v>
      </c>
      <c r="BI245" s="150">
        <f>IF(N245="nulová",J245,0)</f>
        <v>0</v>
      </c>
      <c r="BJ245" s="17" t="s">
        <v>89</v>
      </c>
      <c r="BK245" s="150">
        <f>ROUND(I245*H245,2)</f>
        <v>0</v>
      </c>
      <c r="BL245" s="17" t="s">
        <v>403</v>
      </c>
      <c r="BM245" s="149" t="s">
        <v>5344</v>
      </c>
    </row>
    <row r="246" spans="2:65" s="12" customFormat="1">
      <c r="B246" s="158"/>
      <c r="D246" s="152" t="s">
        <v>160</v>
      </c>
      <c r="E246" s="159" t="s">
        <v>1</v>
      </c>
      <c r="F246" s="160" t="s">
        <v>5345</v>
      </c>
      <c r="H246" s="161">
        <v>295.8</v>
      </c>
      <c r="I246" s="162"/>
      <c r="L246" s="158"/>
      <c r="M246" s="163"/>
      <c r="T246" s="164"/>
      <c r="AT246" s="159" t="s">
        <v>160</v>
      </c>
      <c r="AU246" s="159" t="s">
        <v>89</v>
      </c>
      <c r="AV246" s="12" t="s">
        <v>89</v>
      </c>
      <c r="AW246" s="12" t="s">
        <v>31</v>
      </c>
      <c r="AX246" s="12" t="s">
        <v>76</v>
      </c>
      <c r="AY246" s="159" t="s">
        <v>156</v>
      </c>
    </row>
    <row r="247" spans="2:65" s="13" customFormat="1">
      <c r="B247" s="165"/>
      <c r="D247" s="152" t="s">
        <v>160</v>
      </c>
      <c r="E247" s="166" t="s">
        <v>1</v>
      </c>
      <c r="F247" s="167" t="s">
        <v>161</v>
      </c>
      <c r="H247" s="168">
        <v>295.8</v>
      </c>
      <c r="I247" s="169"/>
      <c r="L247" s="165"/>
      <c r="M247" s="170"/>
      <c r="T247" s="171"/>
      <c r="AT247" s="166" t="s">
        <v>160</v>
      </c>
      <c r="AU247" s="166" t="s">
        <v>89</v>
      </c>
      <c r="AV247" s="13" t="s">
        <v>155</v>
      </c>
      <c r="AW247" s="13" t="s">
        <v>31</v>
      </c>
      <c r="AX247" s="13" t="s">
        <v>82</v>
      </c>
      <c r="AY247" s="166" t="s">
        <v>156</v>
      </c>
    </row>
    <row r="248" spans="2:65" s="1" customFormat="1" ht="33" customHeight="1">
      <c r="B248" s="136"/>
      <c r="C248" s="180" t="s">
        <v>1016</v>
      </c>
      <c r="D248" s="180" t="s">
        <v>263</v>
      </c>
      <c r="E248" s="181" t="s">
        <v>5346</v>
      </c>
      <c r="F248" s="182" t="s">
        <v>5347</v>
      </c>
      <c r="G248" s="183" t="s">
        <v>396</v>
      </c>
      <c r="H248" s="184">
        <v>153</v>
      </c>
      <c r="I248" s="185"/>
      <c r="J248" s="186">
        <f>ROUND(I248*H248,2)</f>
        <v>0</v>
      </c>
      <c r="K248" s="187"/>
      <c r="L248" s="188"/>
      <c r="M248" s="189" t="s">
        <v>1</v>
      </c>
      <c r="N248" s="190" t="s">
        <v>42</v>
      </c>
      <c r="P248" s="147">
        <f>O248*H248</f>
        <v>0</v>
      </c>
      <c r="Q248" s="147">
        <v>2.0000000000000002E-5</v>
      </c>
      <c r="R248" s="147">
        <f>Q248*H248</f>
        <v>3.0600000000000002E-3</v>
      </c>
      <c r="S248" s="147">
        <v>0</v>
      </c>
      <c r="T248" s="148">
        <f>S248*H248</f>
        <v>0</v>
      </c>
      <c r="AR248" s="149" t="s">
        <v>664</v>
      </c>
      <c r="AT248" s="149" t="s">
        <v>263</v>
      </c>
      <c r="AU248" s="149" t="s">
        <v>89</v>
      </c>
      <c r="AY248" s="17" t="s">
        <v>156</v>
      </c>
      <c r="BE248" s="150">
        <f>IF(N248="základná",J248,0)</f>
        <v>0</v>
      </c>
      <c r="BF248" s="150">
        <f>IF(N248="znížená",J248,0)</f>
        <v>0</v>
      </c>
      <c r="BG248" s="150">
        <f>IF(N248="zákl. prenesená",J248,0)</f>
        <v>0</v>
      </c>
      <c r="BH248" s="150">
        <f>IF(N248="zníž. prenesená",J248,0)</f>
        <v>0</v>
      </c>
      <c r="BI248" s="150">
        <f>IF(N248="nulová",J248,0)</f>
        <v>0</v>
      </c>
      <c r="BJ248" s="17" t="s">
        <v>89</v>
      </c>
      <c r="BK248" s="150">
        <f>ROUND(I248*H248,2)</f>
        <v>0</v>
      </c>
      <c r="BL248" s="17" t="s">
        <v>403</v>
      </c>
      <c r="BM248" s="149" t="s">
        <v>5348</v>
      </c>
    </row>
    <row r="249" spans="2:65" s="12" customFormat="1">
      <c r="B249" s="158"/>
      <c r="D249" s="152" t="s">
        <v>160</v>
      </c>
      <c r="E249" s="159" t="s">
        <v>1</v>
      </c>
      <c r="F249" s="160" t="s">
        <v>5349</v>
      </c>
      <c r="H249" s="161">
        <v>153</v>
      </c>
      <c r="I249" s="162"/>
      <c r="L249" s="158"/>
      <c r="M249" s="163"/>
      <c r="T249" s="164"/>
      <c r="AT249" s="159" t="s">
        <v>160</v>
      </c>
      <c r="AU249" s="159" t="s">
        <v>89</v>
      </c>
      <c r="AV249" s="12" t="s">
        <v>89</v>
      </c>
      <c r="AW249" s="12" t="s">
        <v>31</v>
      </c>
      <c r="AX249" s="12" t="s">
        <v>76</v>
      </c>
      <c r="AY249" s="159" t="s">
        <v>156</v>
      </c>
    </row>
    <row r="250" spans="2:65" s="13" customFormat="1">
      <c r="B250" s="165"/>
      <c r="D250" s="152" t="s">
        <v>160</v>
      </c>
      <c r="E250" s="166" t="s">
        <v>1</v>
      </c>
      <c r="F250" s="167" t="s">
        <v>161</v>
      </c>
      <c r="H250" s="168">
        <v>153</v>
      </c>
      <c r="I250" s="169"/>
      <c r="L250" s="165"/>
      <c r="M250" s="170"/>
      <c r="T250" s="171"/>
      <c r="AT250" s="166" t="s">
        <v>160</v>
      </c>
      <c r="AU250" s="166" t="s">
        <v>89</v>
      </c>
      <c r="AV250" s="13" t="s">
        <v>155</v>
      </c>
      <c r="AW250" s="13" t="s">
        <v>31</v>
      </c>
      <c r="AX250" s="13" t="s">
        <v>82</v>
      </c>
      <c r="AY250" s="166" t="s">
        <v>156</v>
      </c>
    </row>
    <row r="251" spans="2:65" s="1" customFormat="1" ht="33" customHeight="1">
      <c r="B251" s="136"/>
      <c r="C251" s="180" t="s">
        <v>1023</v>
      </c>
      <c r="D251" s="180" t="s">
        <v>263</v>
      </c>
      <c r="E251" s="181" t="s">
        <v>5350</v>
      </c>
      <c r="F251" s="182" t="s">
        <v>5351</v>
      </c>
      <c r="G251" s="183" t="s">
        <v>396</v>
      </c>
      <c r="H251" s="184">
        <v>39.270000000000003</v>
      </c>
      <c r="I251" s="185"/>
      <c r="J251" s="186">
        <f>ROUND(I251*H251,2)</f>
        <v>0</v>
      </c>
      <c r="K251" s="187"/>
      <c r="L251" s="188"/>
      <c r="M251" s="189" t="s">
        <v>1</v>
      </c>
      <c r="N251" s="190" t="s">
        <v>42</v>
      </c>
      <c r="P251" s="147">
        <f>O251*H251</f>
        <v>0</v>
      </c>
      <c r="Q251" s="147">
        <v>4.0000000000000003E-5</v>
      </c>
      <c r="R251" s="147">
        <f>Q251*H251</f>
        <v>1.5708000000000002E-3</v>
      </c>
      <c r="S251" s="147">
        <v>0</v>
      </c>
      <c r="T251" s="148">
        <f>S251*H251</f>
        <v>0</v>
      </c>
      <c r="AR251" s="149" t="s">
        <v>664</v>
      </c>
      <c r="AT251" s="149" t="s">
        <v>263</v>
      </c>
      <c r="AU251" s="149" t="s">
        <v>89</v>
      </c>
      <c r="AY251" s="17" t="s">
        <v>156</v>
      </c>
      <c r="BE251" s="150">
        <f>IF(N251="základná",J251,0)</f>
        <v>0</v>
      </c>
      <c r="BF251" s="150">
        <f>IF(N251="znížená",J251,0)</f>
        <v>0</v>
      </c>
      <c r="BG251" s="150">
        <f>IF(N251="zákl. prenesená",J251,0)</f>
        <v>0</v>
      </c>
      <c r="BH251" s="150">
        <f>IF(N251="zníž. prenesená",J251,0)</f>
        <v>0</v>
      </c>
      <c r="BI251" s="150">
        <f>IF(N251="nulová",J251,0)</f>
        <v>0</v>
      </c>
      <c r="BJ251" s="17" t="s">
        <v>89</v>
      </c>
      <c r="BK251" s="150">
        <f>ROUND(I251*H251,2)</f>
        <v>0</v>
      </c>
      <c r="BL251" s="17" t="s">
        <v>403</v>
      </c>
      <c r="BM251" s="149" t="s">
        <v>5352</v>
      </c>
    </row>
    <row r="252" spans="2:65" s="12" customFormat="1">
      <c r="B252" s="158"/>
      <c r="D252" s="152" t="s">
        <v>160</v>
      </c>
      <c r="E252" s="159" t="s">
        <v>1</v>
      </c>
      <c r="F252" s="160" t="s">
        <v>5353</v>
      </c>
      <c r="H252" s="161">
        <v>39.270000000000003</v>
      </c>
      <c r="I252" s="162"/>
      <c r="L252" s="158"/>
      <c r="M252" s="163"/>
      <c r="T252" s="164"/>
      <c r="AT252" s="159" t="s">
        <v>160</v>
      </c>
      <c r="AU252" s="159" t="s">
        <v>89</v>
      </c>
      <c r="AV252" s="12" t="s">
        <v>89</v>
      </c>
      <c r="AW252" s="12" t="s">
        <v>31</v>
      </c>
      <c r="AX252" s="12" t="s">
        <v>76</v>
      </c>
      <c r="AY252" s="159" t="s">
        <v>156</v>
      </c>
    </row>
    <row r="253" spans="2:65" s="13" customFormat="1">
      <c r="B253" s="165"/>
      <c r="D253" s="152" t="s">
        <v>160</v>
      </c>
      <c r="E253" s="166" t="s">
        <v>1</v>
      </c>
      <c r="F253" s="167" t="s">
        <v>161</v>
      </c>
      <c r="H253" s="168">
        <v>39.270000000000003</v>
      </c>
      <c r="I253" s="169"/>
      <c r="L253" s="165"/>
      <c r="M253" s="170"/>
      <c r="T253" s="171"/>
      <c r="AT253" s="166" t="s">
        <v>160</v>
      </c>
      <c r="AU253" s="166" t="s">
        <v>89</v>
      </c>
      <c r="AV253" s="13" t="s">
        <v>155</v>
      </c>
      <c r="AW253" s="13" t="s">
        <v>31</v>
      </c>
      <c r="AX253" s="13" t="s">
        <v>82</v>
      </c>
      <c r="AY253" s="166" t="s">
        <v>156</v>
      </c>
    </row>
    <row r="254" spans="2:65" s="1" customFormat="1" ht="24.2" customHeight="1">
      <c r="B254" s="136"/>
      <c r="C254" s="137" t="s">
        <v>166</v>
      </c>
      <c r="D254" s="137" t="s">
        <v>157</v>
      </c>
      <c r="E254" s="138" t="s">
        <v>5354</v>
      </c>
      <c r="F254" s="139" t="s">
        <v>5355</v>
      </c>
      <c r="G254" s="140" t="s">
        <v>396</v>
      </c>
      <c r="H254" s="141">
        <v>81</v>
      </c>
      <c r="I254" s="142"/>
      <c r="J254" s="143">
        <f>ROUND(I254*H254,2)</f>
        <v>0</v>
      </c>
      <c r="K254" s="144"/>
      <c r="L254" s="32"/>
      <c r="M254" s="145" t="s">
        <v>1</v>
      </c>
      <c r="N254" s="146" t="s">
        <v>42</v>
      </c>
      <c r="P254" s="147">
        <f>O254*H254</f>
        <v>0</v>
      </c>
      <c r="Q254" s="147">
        <v>2.0000000000000002E-5</v>
      </c>
      <c r="R254" s="147">
        <f>Q254*H254</f>
        <v>1.6200000000000001E-3</v>
      </c>
      <c r="S254" s="147">
        <v>0</v>
      </c>
      <c r="T254" s="148">
        <f>S254*H254</f>
        <v>0</v>
      </c>
      <c r="AR254" s="149" t="s">
        <v>403</v>
      </c>
      <c r="AT254" s="149" t="s">
        <v>157</v>
      </c>
      <c r="AU254" s="149" t="s">
        <v>89</v>
      </c>
      <c r="AY254" s="17" t="s">
        <v>156</v>
      </c>
      <c r="BE254" s="150">
        <f>IF(N254="základná",J254,0)</f>
        <v>0</v>
      </c>
      <c r="BF254" s="150">
        <f>IF(N254="znížená",J254,0)</f>
        <v>0</v>
      </c>
      <c r="BG254" s="150">
        <f>IF(N254="zákl. prenesená",J254,0)</f>
        <v>0</v>
      </c>
      <c r="BH254" s="150">
        <f>IF(N254="zníž. prenesená",J254,0)</f>
        <v>0</v>
      </c>
      <c r="BI254" s="150">
        <f>IF(N254="nulová",J254,0)</f>
        <v>0</v>
      </c>
      <c r="BJ254" s="17" t="s">
        <v>89</v>
      </c>
      <c r="BK254" s="150">
        <f>ROUND(I254*H254,2)</f>
        <v>0</v>
      </c>
      <c r="BL254" s="17" t="s">
        <v>403</v>
      </c>
      <c r="BM254" s="149" t="s">
        <v>5356</v>
      </c>
    </row>
    <row r="255" spans="2:65" s="1" customFormat="1" ht="33" customHeight="1">
      <c r="B255" s="136"/>
      <c r="C255" s="180" t="s">
        <v>1036</v>
      </c>
      <c r="D255" s="180" t="s">
        <v>263</v>
      </c>
      <c r="E255" s="181" t="s">
        <v>5357</v>
      </c>
      <c r="F255" s="182" t="s">
        <v>5358</v>
      </c>
      <c r="G255" s="183" t="s">
        <v>396</v>
      </c>
      <c r="H255" s="184">
        <v>33.659999999999997</v>
      </c>
      <c r="I255" s="185"/>
      <c r="J255" s="186">
        <f>ROUND(I255*H255,2)</f>
        <v>0</v>
      </c>
      <c r="K255" s="187"/>
      <c r="L255" s="188"/>
      <c r="M255" s="189" t="s">
        <v>1</v>
      </c>
      <c r="N255" s="190" t="s">
        <v>42</v>
      </c>
      <c r="P255" s="147">
        <f>O255*H255</f>
        <v>0</v>
      </c>
      <c r="Q255" s="147">
        <v>9.0000000000000006E-5</v>
      </c>
      <c r="R255" s="147">
        <f>Q255*H255</f>
        <v>3.0293999999999998E-3</v>
      </c>
      <c r="S255" s="147">
        <v>0</v>
      </c>
      <c r="T255" s="148">
        <f>S255*H255</f>
        <v>0</v>
      </c>
      <c r="AR255" s="149" t="s">
        <v>664</v>
      </c>
      <c r="AT255" s="149" t="s">
        <v>263</v>
      </c>
      <c r="AU255" s="149" t="s">
        <v>89</v>
      </c>
      <c r="AY255" s="17" t="s">
        <v>156</v>
      </c>
      <c r="BE255" s="150">
        <f>IF(N255="základná",J255,0)</f>
        <v>0</v>
      </c>
      <c r="BF255" s="150">
        <f>IF(N255="znížená",J255,0)</f>
        <v>0</v>
      </c>
      <c r="BG255" s="150">
        <f>IF(N255="zákl. prenesená",J255,0)</f>
        <v>0</v>
      </c>
      <c r="BH255" s="150">
        <f>IF(N255="zníž. prenesená",J255,0)</f>
        <v>0</v>
      </c>
      <c r="BI255" s="150">
        <f>IF(N255="nulová",J255,0)</f>
        <v>0</v>
      </c>
      <c r="BJ255" s="17" t="s">
        <v>89</v>
      </c>
      <c r="BK255" s="150">
        <f>ROUND(I255*H255,2)</f>
        <v>0</v>
      </c>
      <c r="BL255" s="17" t="s">
        <v>403</v>
      </c>
      <c r="BM255" s="149" t="s">
        <v>5359</v>
      </c>
    </row>
    <row r="256" spans="2:65" s="12" customFormat="1">
      <c r="B256" s="158"/>
      <c r="D256" s="152" t="s">
        <v>160</v>
      </c>
      <c r="E256" s="159" t="s">
        <v>1</v>
      </c>
      <c r="F256" s="160" t="s">
        <v>5360</v>
      </c>
      <c r="H256" s="161">
        <v>33.659999999999997</v>
      </c>
      <c r="I256" s="162"/>
      <c r="L256" s="158"/>
      <c r="M256" s="163"/>
      <c r="T256" s="164"/>
      <c r="AT256" s="159" t="s">
        <v>160</v>
      </c>
      <c r="AU256" s="159" t="s">
        <v>89</v>
      </c>
      <c r="AV256" s="12" t="s">
        <v>89</v>
      </c>
      <c r="AW256" s="12" t="s">
        <v>31</v>
      </c>
      <c r="AX256" s="12" t="s">
        <v>76</v>
      </c>
      <c r="AY256" s="159" t="s">
        <v>156</v>
      </c>
    </row>
    <row r="257" spans="2:65" s="13" customFormat="1">
      <c r="B257" s="165"/>
      <c r="D257" s="152" t="s">
        <v>160</v>
      </c>
      <c r="E257" s="166" t="s">
        <v>1</v>
      </c>
      <c r="F257" s="167" t="s">
        <v>161</v>
      </c>
      <c r="H257" s="168">
        <v>33.659999999999997</v>
      </c>
      <c r="I257" s="169"/>
      <c r="L257" s="165"/>
      <c r="M257" s="170"/>
      <c r="T257" s="171"/>
      <c r="AT257" s="166" t="s">
        <v>160</v>
      </c>
      <c r="AU257" s="166" t="s">
        <v>89</v>
      </c>
      <c r="AV257" s="13" t="s">
        <v>155</v>
      </c>
      <c r="AW257" s="13" t="s">
        <v>31</v>
      </c>
      <c r="AX257" s="13" t="s">
        <v>82</v>
      </c>
      <c r="AY257" s="166" t="s">
        <v>156</v>
      </c>
    </row>
    <row r="258" spans="2:65" s="1" customFormat="1" ht="33" customHeight="1">
      <c r="B258" s="136"/>
      <c r="C258" s="180" t="s">
        <v>1086</v>
      </c>
      <c r="D258" s="180" t="s">
        <v>263</v>
      </c>
      <c r="E258" s="181" t="s">
        <v>5361</v>
      </c>
      <c r="F258" s="182" t="s">
        <v>5362</v>
      </c>
      <c r="G258" s="183" t="s">
        <v>396</v>
      </c>
      <c r="H258" s="184">
        <v>18</v>
      </c>
      <c r="I258" s="185"/>
      <c r="J258" s="186">
        <f t="shared" ref="J258:J264" si="20">ROUND(I258*H258,2)</f>
        <v>0</v>
      </c>
      <c r="K258" s="187"/>
      <c r="L258" s="188"/>
      <c r="M258" s="189" t="s">
        <v>1</v>
      </c>
      <c r="N258" s="190" t="s">
        <v>42</v>
      </c>
      <c r="P258" s="147">
        <f t="shared" ref="P258:P264" si="21">O258*H258</f>
        <v>0</v>
      </c>
      <c r="Q258" s="147">
        <v>1.9000000000000001E-4</v>
      </c>
      <c r="R258" s="147">
        <f t="shared" ref="R258:R264" si="22">Q258*H258</f>
        <v>3.4200000000000003E-3</v>
      </c>
      <c r="S258" s="147">
        <v>0</v>
      </c>
      <c r="T258" s="148">
        <f t="shared" ref="T258:T264" si="23">S258*H258</f>
        <v>0</v>
      </c>
      <c r="AR258" s="149" t="s">
        <v>664</v>
      </c>
      <c r="AT258" s="149" t="s">
        <v>263</v>
      </c>
      <c r="AU258" s="149" t="s">
        <v>89</v>
      </c>
      <c r="AY258" s="17" t="s">
        <v>156</v>
      </c>
      <c r="BE258" s="150">
        <f t="shared" ref="BE258:BE264" si="24">IF(N258="základná",J258,0)</f>
        <v>0</v>
      </c>
      <c r="BF258" s="150">
        <f t="shared" ref="BF258:BF264" si="25">IF(N258="znížená",J258,0)</f>
        <v>0</v>
      </c>
      <c r="BG258" s="150">
        <f t="shared" ref="BG258:BG264" si="26">IF(N258="zákl. prenesená",J258,0)</f>
        <v>0</v>
      </c>
      <c r="BH258" s="150">
        <f t="shared" ref="BH258:BH264" si="27">IF(N258="zníž. prenesená",J258,0)</f>
        <v>0</v>
      </c>
      <c r="BI258" s="150">
        <f t="shared" ref="BI258:BI264" si="28">IF(N258="nulová",J258,0)</f>
        <v>0</v>
      </c>
      <c r="BJ258" s="17" t="s">
        <v>89</v>
      </c>
      <c r="BK258" s="150">
        <f t="shared" ref="BK258:BK264" si="29">ROUND(I258*H258,2)</f>
        <v>0</v>
      </c>
      <c r="BL258" s="17" t="s">
        <v>403</v>
      </c>
      <c r="BM258" s="149" t="s">
        <v>5363</v>
      </c>
    </row>
    <row r="259" spans="2:65" s="1" customFormat="1" ht="33" customHeight="1">
      <c r="B259" s="136"/>
      <c r="C259" s="180" t="s">
        <v>1119</v>
      </c>
      <c r="D259" s="180" t="s">
        <v>263</v>
      </c>
      <c r="E259" s="181" t="s">
        <v>5364</v>
      </c>
      <c r="F259" s="182" t="s">
        <v>5365</v>
      </c>
      <c r="G259" s="183" t="s">
        <v>396</v>
      </c>
      <c r="H259" s="184">
        <v>33</v>
      </c>
      <c r="I259" s="185"/>
      <c r="J259" s="186">
        <f t="shared" si="20"/>
        <v>0</v>
      </c>
      <c r="K259" s="187"/>
      <c r="L259" s="188"/>
      <c r="M259" s="189" t="s">
        <v>1</v>
      </c>
      <c r="N259" s="190" t="s">
        <v>42</v>
      </c>
      <c r="P259" s="147">
        <f t="shared" si="21"/>
        <v>0</v>
      </c>
      <c r="Q259" s="147">
        <v>1E-4</v>
      </c>
      <c r="R259" s="147">
        <f t="shared" si="22"/>
        <v>3.3E-3</v>
      </c>
      <c r="S259" s="147">
        <v>0</v>
      </c>
      <c r="T259" s="148">
        <f t="shared" si="23"/>
        <v>0</v>
      </c>
      <c r="AR259" s="149" t="s">
        <v>664</v>
      </c>
      <c r="AT259" s="149" t="s">
        <v>263</v>
      </c>
      <c r="AU259" s="149" t="s">
        <v>89</v>
      </c>
      <c r="AY259" s="17" t="s">
        <v>156</v>
      </c>
      <c r="BE259" s="150">
        <f t="shared" si="24"/>
        <v>0</v>
      </c>
      <c r="BF259" s="150">
        <f t="shared" si="25"/>
        <v>0</v>
      </c>
      <c r="BG259" s="150">
        <f t="shared" si="26"/>
        <v>0</v>
      </c>
      <c r="BH259" s="150">
        <f t="shared" si="27"/>
        <v>0</v>
      </c>
      <c r="BI259" s="150">
        <f t="shared" si="28"/>
        <v>0</v>
      </c>
      <c r="BJ259" s="17" t="s">
        <v>89</v>
      </c>
      <c r="BK259" s="150">
        <f t="shared" si="29"/>
        <v>0</v>
      </c>
      <c r="BL259" s="17" t="s">
        <v>403</v>
      </c>
      <c r="BM259" s="149" t="s">
        <v>5366</v>
      </c>
    </row>
    <row r="260" spans="2:65" s="1" customFormat="1" ht="37.9" customHeight="1">
      <c r="B260" s="136"/>
      <c r="C260" s="137" t="s">
        <v>1139</v>
      </c>
      <c r="D260" s="137" t="s">
        <v>157</v>
      </c>
      <c r="E260" s="138" t="s">
        <v>5367</v>
      </c>
      <c r="F260" s="139" t="s">
        <v>5368</v>
      </c>
      <c r="G260" s="140" t="s">
        <v>333</v>
      </c>
      <c r="H260" s="141">
        <v>109</v>
      </c>
      <c r="I260" s="142"/>
      <c r="J260" s="143">
        <f t="shared" si="20"/>
        <v>0</v>
      </c>
      <c r="K260" s="144"/>
      <c r="L260" s="32"/>
      <c r="M260" s="145" t="s">
        <v>1</v>
      </c>
      <c r="N260" s="146" t="s">
        <v>42</v>
      </c>
      <c r="P260" s="147">
        <f t="shared" si="21"/>
        <v>0</v>
      </c>
      <c r="Q260" s="147">
        <v>3.3E-4</v>
      </c>
      <c r="R260" s="147">
        <f t="shared" si="22"/>
        <v>3.5970000000000002E-2</v>
      </c>
      <c r="S260" s="147">
        <v>0</v>
      </c>
      <c r="T260" s="148">
        <f t="shared" si="23"/>
        <v>0</v>
      </c>
      <c r="AR260" s="149" t="s">
        <v>403</v>
      </c>
      <c r="AT260" s="149" t="s">
        <v>157</v>
      </c>
      <c r="AU260" s="149" t="s">
        <v>89</v>
      </c>
      <c r="AY260" s="17" t="s">
        <v>156</v>
      </c>
      <c r="BE260" s="150">
        <f t="shared" si="24"/>
        <v>0</v>
      </c>
      <c r="BF260" s="150">
        <f t="shared" si="25"/>
        <v>0</v>
      </c>
      <c r="BG260" s="150">
        <f t="shared" si="26"/>
        <v>0</v>
      </c>
      <c r="BH260" s="150">
        <f t="shared" si="27"/>
        <v>0</v>
      </c>
      <c r="BI260" s="150">
        <f t="shared" si="28"/>
        <v>0</v>
      </c>
      <c r="BJ260" s="17" t="s">
        <v>89</v>
      </c>
      <c r="BK260" s="150">
        <f t="shared" si="29"/>
        <v>0</v>
      </c>
      <c r="BL260" s="17" t="s">
        <v>403</v>
      </c>
      <c r="BM260" s="149" t="s">
        <v>5369</v>
      </c>
    </row>
    <row r="261" spans="2:65" s="1" customFormat="1" ht="37.9" customHeight="1">
      <c r="B261" s="136"/>
      <c r="C261" s="137" t="s">
        <v>1150</v>
      </c>
      <c r="D261" s="137" t="s">
        <v>157</v>
      </c>
      <c r="E261" s="138" t="s">
        <v>5370</v>
      </c>
      <c r="F261" s="139" t="s">
        <v>5371</v>
      </c>
      <c r="G261" s="140" t="s">
        <v>333</v>
      </c>
      <c r="H261" s="141">
        <v>22</v>
      </c>
      <c r="I261" s="142"/>
      <c r="J261" s="143">
        <f t="shared" si="20"/>
        <v>0</v>
      </c>
      <c r="K261" s="144"/>
      <c r="L261" s="32"/>
      <c r="M261" s="145" t="s">
        <v>1</v>
      </c>
      <c r="N261" s="146" t="s">
        <v>42</v>
      </c>
      <c r="P261" s="147">
        <f t="shared" si="21"/>
        <v>0</v>
      </c>
      <c r="Q261" s="147">
        <v>4.6999999999999999E-4</v>
      </c>
      <c r="R261" s="147">
        <f t="shared" si="22"/>
        <v>1.034E-2</v>
      </c>
      <c r="S261" s="147">
        <v>0</v>
      </c>
      <c r="T261" s="148">
        <f t="shared" si="23"/>
        <v>0</v>
      </c>
      <c r="AR261" s="149" t="s">
        <v>403</v>
      </c>
      <c r="AT261" s="149" t="s">
        <v>157</v>
      </c>
      <c r="AU261" s="149" t="s">
        <v>89</v>
      </c>
      <c r="AY261" s="17" t="s">
        <v>156</v>
      </c>
      <c r="BE261" s="150">
        <f t="shared" si="24"/>
        <v>0</v>
      </c>
      <c r="BF261" s="150">
        <f t="shared" si="25"/>
        <v>0</v>
      </c>
      <c r="BG261" s="150">
        <f t="shared" si="26"/>
        <v>0</v>
      </c>
      <c r="BH261" s="150">
        <f t="shared" si="27"/>
        <v>0</v>
      </c>
      <c r="BI261" s="150">
        <f t="shared" si="28"/>
        <v>0</v>
      </c>
      <c r="BJ261" s="17" t="s">
        <v>89</v>
      </c>
      <c r="BK261" s="150">
        <f t="shared" si="29"/>
        <v>0</v>
      </c>
      <c r="BL261" s="17" t="s">
        <v>403</v>
      </c>
      <c r="BM261" s="149" t="s">
        <v>5372</v>
      </c>
    </row>
    <row r="262" spans="2:65" s="1" customFormat="1" ht="37.9" customHeight="1">
      <c r="B262" s="136"/>
      <c r="C262" s="137" t="s">
        <v>1156</v>
      </c>
      <c r="D262" s="137" t="s">
        <v>157</v>
      </c>
      <c r="E262" s="138" t="s">
        <v>5373</v>
      </c>
      <c r="F262" s="139" t="s">
        <v>5374</v>
      </c>
      <c r="G262" s="140" t="s">
        <v>333</v>
      </c>
      <c r="H262" s="141">
        <v>30</v>
      </c>
      <c r="I262" s="142"/>
      <c r="J262" s="143">
        <f t="shared" si="20"/>
        <v>0</v>
      </c>
      <c r="K262" s="144"/>
      <c r="L262" s="32"/>
      <c r="M262" s="145" t="s">
        <v>1</v>
      </c>
      <c r="N262" s="146" t="s">
        <v>42</v>
      </c>
      <c r="P262" s="147">
        <f t="shared" si="21"/>
        <v>0</v>
      </c>
      <c r="Q262" s="147">
        <v>7.9000000000000001E-4</v>
      </c>
      <c r="R262" s="147">
        <f t="shared" si="22"/>
        <v>2.3699999999999999E-2</v>
      </c>
      <c r="S262" s="147">
        <v>0</v>
      </c>
      <c r="T262" s="148">
        <f t="shared" si="23"/>
        <v>0</v>
      </c>
      <c r="AR262" s="149" t="s">
        <v>403</v>
      </c>
      <c r="AT262" s="149" t="s">
        <v>157</v>
      </c>
      <c r="AU262" s="149" t="s">
        <v>89</v>
      </c>
      <c r="AY262" s="17" t="s">
        <v>156</v>
      </c>
      <c r="BE262" s="150">
        <f t="shared" si="24"/>
        <v>0</v>
      </c>
      <c r="BF262" s="150">
        <f t="shared" si="25"/>
        <v>0</v>
      </c>
      <c r="BG262" s="150">
        <f t="shared" si="26"/>
        <v>0</v>
      </c>
      <c r="BH262" s="150">
        <f t="shared" si="27"/>
        <v>0</v>
      </c>
      <c r="BI262" s="150">
        <f t="shared" si="28"/>
        <v>0</v>
      </c>
      <c r="BJ262" s="17" t="s">
        <v>89</v>
      </c>
      <c r="BK262" s="150">
        <f t="shared" si="29"/>
        <v>0</v>
      </c>
      <c r="BL262" s="17" t="s">
        <v>403</v>
      </c>
      <c r="BM262" s="149" t="s">
        <v>5375</v>
      </c>
    </row>
    <row r="263" spans="2:65" s="1" customFormat="1" ht="24.2" customHeight="1">
      <c r="B263" s="136"/>
      <c r="C263" s="137" t="s">
        <v>1172</v>
      </c>
      <c r="D263" s="137" t="s">
        <v>157</v>
      </c>
      <c r="E263" s="138" t="s">
        <v>5376</v>
      </c>
      <c r="F263" s="139" t="s">
        <v>2724</v>
      </c>
      <c r="G263" s="140" t="s">
        <v>4149</v>
      </c>
      <c r="H263" s="201"/>
      <c r="I263" s="142"/>
      <c r="J263" s="143">
        <f t="shared" si="20"/>
        <v>0</v>
      </c>
      <c r="K263" s="144"/>
      <c r="L263" s="32"/>
      <c r="M263" s="145" t="s">
        <v>1</v>
      </c>
      <c r="N263" s="146" t="s">
        <v>42</v>
      </c>
      <c r="P263" s="147">
        <f t="shared" si="21"/>
        <v>0</v>
      </c>
      <c r="Q263" s="147">
        <v>0</v>
      </c>
      <c r="R263" s="147">
        <f t="shared" si="22"/>
        <v>0</v>
      </c>
      <c r="S263" s="147">
        <v>0</v>
      </c>
      <c r="T263" s="148">
        <f t="shared" si="23"/>
        <v>0</v>
      </c>
      <c r="AR263" s="149" t="s">
        <v>403</v>
      </c>
      <c r="AT263" s="149" t="s">
        <v>157</v>
      </c>
      <c r="AU263" s="149" t="s">
        <v>89</v>
      </c>
      <c r="AY263" s="17" t="s">
        <v>156</v>
      </c>
      <c r="BE263" s="150">
        <f t="shared" si="24"/>
        <v>0</v>
      </c>
      <c r="BF263" s="150">
        <f t="shared" si="25"/>
        <v>0</v>
      </c>
      <c r="BG263" s="150">
        <f t="shared" si="26"/>
        <v>0</v>
      </c>
      <c r="BH263" s="150">
        <f t="shared" si="27"/>
        <v>0</v>
      </c>
      <c r="BI263" s="150">
        <f t="shared" si="28"/>
        <v>0</v>
      </c>
      <c r="BJ263" s="17" t="s">
        <v>89</v>
      </c>
      <c r="BK263" s="150">
        <f t="shared" si="29"/>
        <v>0</v>
      </c>
      <c r="BL263" s="17" t="s">
        <v>403</v>
      </c>
      <c r="BM263" s="149" t="s">
        <v>5377</v>
      </c>
    </row>
    <row r="264" spans="2:65" s="1" customFormat="1" ht="24.2" customHeight="1">
      <c r="B264" s="136"/>
      <c r="C264" s="137" t="s">
        <v>1179</v>
      </c>
      <c r="D264" s="137" t="s">
        <v>157</v>
      </c>
      <c r="E264" s="138" t="s">
        <v>5378</v>
      </c>
      <c r="F264" s="139" t="s">
        <v>5379</v>
      </c>
      <c r="G264" s="140" t="s">
        <v>4149</v>
      </c>
      <c r="H264" s="201"/>
      <c r="I264" s="142"/>
      <c r="J264" s="143">
        <f t="shared" si="20"/>
        <v>0</v>
      </c>
      <c r="K264" s="144"/>
      <c r="L264" s="32"/>
      <c r="M264" s="145" t="s">
        <v>1</v>
      </c>
      <c r="N264" s="146" t="s">
        <v>42</v>
      </c>
      <c r="P264" s="147">
        <f t="shared" si="21"/>
        <v>0</v>
      </c>
      <c r="Q264" s="147">
        <v>0</v>
      </c>
      <c r="R264" s="147">
        <f t="shared" si="22"/>
        <v>0</v>
      </c>
      <c r="S264" s="147">
        <v>0</v>
      </c>
      <c r="T264" s="148">
        <f t="shared" si="23"/>
        <v>0</v>
      </c>
      <c r="AR264" s="149" t="s">
        <v>403</v>
      </c>
      <c r="AT264" s="149" t="s">
        <v>157</v>
      </c>
      <c r="AU264" s="149" t="s">
        <v>89</v>
      </c>
      <c r="AY264" s="17" t="s">
        <v>156</v>
      </c>
      <c r="BE264" s="150">
        <f t="shared" si="24"/>
        <v>0</v>
      </c>
      <c r="BF264" s="150">
        <f t="shared" si="25"/>
        <v>0</v>
      </c>
      <c r="BG264" s="150">
        <f t="shared" si="26"/>
        <v>0</v>
      </c>
      <c r="BH264" s="150">
        <f t="shared" si="27"/>
        <v>0</v>
      </c>
      <c r="BI264" s="150">
        <f t="shared" si="28"/>
        <v>0</v>
      </c>
      <c r="BJ264" s="17" t="s">
        <v>89</v>
      </c>
      <c r="BK264" s="150">
        <f t="shared" si="29"/>
        <v>0</v>
      </c>
      <c r="BL264" s="17" t="s">
        <v>403</v>
      </c>
      <c r="BM264" s="149" t="s">
        <v>5380</v>
      </c>
    </row>
    <row r="265" spans="2:65" s="10" customFormat="1" ht="22.9" customHeight="1">
      <c r="B265" s="126"/>
      <c r="D265" s="127" t="s">
        <v>75</v>
      </c>
      <c r="E265" s="191" t="s">
        <v>5381</v>
      </c>
      <c r="F265" s="191" t="s">
        <v>5382</v>
      </c>
      <c r="I265" s="129"/>
      <c r="J265" s="192">
        <f>BK265</f>
        <v>0</v>
      </c>
      <c r="L265" s="126"/>
      <c r="M265" s="131"/>
      <c r="P265" s="132">
        <f>SUM(P266:P270)</f>
        <v>0</v>
      </c>
      <c r="R265" s="132">
        <f>SUM(R266:R270)</f>
        <v>0</v>
      </c>
      <c r="T265" s="133">
        <f>SUM(T266:T270)</f>
        <v>0</v>
      </c>
      <c r="AR265" s="127" t="s">
        <v>89</v>
      </c>
      <c r="AT265" s="134" t="s">
        <v>75</v>
      </c>
      <c r="AU265" s="134" t="s">
        <v>82</v>
      </c>
      <c r="AY265" s="127" t="s">
        <v>156</v>
      </c>
      <c r="BK265" s="135">
        <f>SUM(BK266:BK270)</f>
        <v>0</v>
      </c>
    </row>
    <row r="266" spans="2:65" s="1" customFormat="1" ht="24.2" customHeight="1">
      <c r="B266" s="136"/>
      <c r="C266" s="137" t="s">
        <v>1186</v>
      </c>
      <c r="D266" s="137" t="s">
        <v>157</v>
      </c>
      <c r="E266" s="138" t="s">
        <v>5383</v>
      </c>
      <c r="F266" s="139" t="s">
        <v>5384</v>
      </c>
      <c r="G266" s="140" t="s">
        <v>396</v>
      </c>
      <c r="H266" s="141">
        <v>185</v>
      </c>
      <c r="I266" s="142"/>
      <c r="J266" s="143">
        <f>ROUND(I266*H266,2)</f>
        <v>0</v>
      </c>
      <c r="K266" s="144"/>
      <c r="L266" s="32"/>
      <c r="M266" s="145" t="s">
        <v>1</v>
      </c>
      <c r="N266" s="146" t="s">
        <v>42</v>
      </c>
      <c r="P266" s="147">
        <f>O266*H266</f>
        <v>0</v>
      </c>
      <c r="Q266" s="147">
        <v>0</v>
      </c>
      <c r="R266" s="147">
        <f>Q266*H266</f>
        <v>0</v>
      </c>
      <c r="S266" s="147">
        <v>0</v>
      </c>
      <c r="T266" s="148">
        <f>S266*H266</f>
        <v>0</v>
      </c>
      <c r="AR266" s="149" t="s">
        <v>403</v>
      </c>
      <c r="AT266" s="149" t="s">
        <v>157</v>
      </c>
      <c r="AU266" s="149" t="s">
        <v>89</v>
      </c>
      <c r="AY266" s="17" t="s">
        <v>156</v>
      </c>
      <c r="BE266" s="150">
        <f>IF(N266="základná",J266,0)</f>
        <v>0</v>
      </c>
      <c r="BF266" s="150">
        <f>IF(N266="znížená",J266,0)</f>
        <v>0</v>
      </c>
      <c r="BG266" s="150">
        <f>IF(N266="zákl. prenesená",J266,0)</f>
        <v>0</v>
      </c>
      <c r="BH266" s="150">
        <f>IF(N266="zníž. prenesená",J266,0)</f>
        <v>0</v>
      </c>
      <c r="BI266" s="150">
        <f>IF(N266="nulová",J266,0)</f>
        <v>0</v>
      </c>
      <c r="BJ266" s="17" t="s">
        <v>89</v>
      </c>
      <c r="BK266" s="150">
        <f>ROUND(I266*H266,2)</f>
        <v>0</v>
      </c>
      <c r="BL266" s="17" t="s">
        <v>403</v>
      </c>
      <c r="BM266" s="149" t="s">
        <v>5385</v>
      </c>
    </row>
    <row r="267" spans="2:65" s="1" customFormat="1" ht="24.2" customHeight="1">
      <c r="B267" s="136"/>
      <c r="C267" s="137" t="s">
        <v>1192</v>
      </c>
      <c r="D267" s="137" t="s">
        <v>157</v>
      </c>
      <c r="E267" s="138" t="s">
        <v>5386</v>
      </c>
      <c r="F267" s="139" t="s">
        <v>5387</v>
      </c>
      <c r="G267" s="140" t="s">
        <v>396</v>
      </c>
      <c r="H267" s="141">
        <v>50</v>
      </c>
      <c r="I267" s="142"/>
      <c r="J267" s="143">
        <f>ROUND(I267*H267,2)</f>
        <v>0</v>
      </c>
      <c r="K267" s="144"/>
      <c r="L267" s="32"/>
      <c r="M267" s="145" t="s">
        <v>1</v>
      </c>
      <c r="N267" s="146" t="s">
        <v>42</v>
      </c>
      <c r="P267" s="147">
        <f>O267*H267</f>
        <v>0</v>
      </c>
      <c r="Q267" s="147">
        <v>0</v>
      </c>
      <c r="R267" s="147">
        <f>Q267*H267</f>
        <v>0</v>
      </c>
      <c r="S267" s="147">
        <v>0</v>
      </c>
      <c r="T267" s="148">
        <f>S267*H267</f>
        <v>0</v>
      </c>
      <c r="AR267" s="149" t="s">
        <v>403</v>
      </c>
      <c r="AT267" s="149" t="s">
        <v>157</v>
      </c>
      <c r="AU267" s="149" t="s">
        <v>89</v>
      </c>
      <c r="AY267" s="17" t="s">
        <v>156</v>
      </c>
      <c r="BE267" s="150">
        <f>IF(N267="základná",J267,0)</f>
        <v>0</v>
      </c>
      <c r="BF267" s="150">
        <f>IF(N267="znížená",J267,0)</f>
        <v>0</v>
      </c>
      <c r="BG267" s="150">
        <f>IF(N267="zákl. prenesená",J267,0)</f>
        <v>0</v>
      </c>
      <c r="BH267" s="150">
        <f>IF(N267="zníž. prenesená",J267,0)</f>
        <v>0</v>
      </c>
      <c r="BI267" s="150">
        <f>IF(N267="nulová",J267,0)</f>
        <v>0</v>
      </c>
      <c r="BJ267" s="17" t="s">
        <v>89</v>
      </c>
      <c r="BK267" s="150">
        <f>ROUND(I267*H267,2)</f>
        <v>0</v>
      </c>
      <c r="BL267" s="17" t="s">
        <v>403</v>
      </c>
      <c r="BM267" s="149" t="s">
        <v>5388</v>
      </c>
    </row>
    <row r="268" spans="2:65" s="1" customFormat="1" ht="24.2" customHeight="1">
      <c r="B268" s="136"/>
      <c r="C268" s="137" t="s">
        <v>1197</v>
      </c>
      <c r="D268" s="137" t="s">
        <v>157</v>
      </c>
      <c r="E268" s="138" t="s">
        <v>5389</v>
      </c>
      <c r="F268" s="139" t="s">
        <v>5390</v>
      </c>
      <c r="G268" s="140" t="s">
        <v>333</v>
      </c>
      <c r="H268" s="141">
        <v>10</v>
      </c>
      <c r="I268" s="142"/>
      <c r="J268" s="143">
        <f>ROUND(I268*H268,2)</f>
        <v>0</v>
      </c>
      <c r="K268" s="144"/>
      <c r="L268" s="32"/>
      <c r="M268" s="145" t="s">
        <v>1</v>
      </c>
      <c r="N268" s="146" t="s">
        <v>42</v>
      </c>
      <c r="P268" s="147">
        <f>O268*H268</f>
        <v>0</v>
      </c>
      <c r="Q268" s="147">
        <v>0</v>
      </c>
      <c r="R268" s="147">
        <f>Q268*H268</f>
        <v>0</v>
      </c>
      <c r="S268" s="147">
        <v>0</v>
      </c>
      <c r="T268" s="148">
        <f>S268*H268</f>
        <v>0</v>
      </c>
      <c r="AR268" s="149" t="s">
        <v>403</v>
      </c>
      <c r="AT268" s="149" t="s">
        <v>157</v>
      </c>
      <c r="AU268" s="149" t="s">
        <v>89</v>
      </c>
      <c r="AY268" s="17" t="s">
        <v>156</v>
      </c>
      <c r="BE268" s="150">
        <f>IF(N268="základná",J268,0)</f>
        <v>0</v>
      </c>
      <c r="BF268" s="150">
        <f>IF(N268="znížená",J268,0)</f>
        <v>0</v>
      </c>
      <c r="BG268" s="150">
        <f>IF(N268="zákl. prenesená",J268,0)</f>
        <v>0</v>
      </c>
      <c r="BH268" s="150">
        <f>IF(N268="zníž. prenesená",J268,0)</f>
        <v>0</v>
      </c>
      <c r="BI268" s="150">
        <f>IF(N268="nulová",J268,0)</f>
        <v>0</v>
      </c>
      <c r="BJ268" s="17" t="s">
        <v>89</v>
      </c>
      <c r="BK268" s="150">
        <f>ROUND(I268*H268,2)</f>
        <v>0</v>
      </c>
      <c r="BL268" s="17" t="s">
        <v>403</v>
      </c>
      <c r="BM268" s="149" t="s">
        <v>5391</v>
      </c>
    </row>
    <row r="269" spans="2:65" s="1" customFormat="1" ht="21.75" customHeight="1">
      <c r="B269" s="136"/>
      <c r="C269" s="137" t="s">
        <v>1205</v>
      </c>
      <c r="D269" s="137" t="s">
        <v>157</v>
      </c>
      <c r="E269" s="138" t="s">
        <v>5392</v>
      </c>
      <c r="F269" s="139" t="s">
        <v>5393</v>
      </c>
      <c r="G269" s="140" t="s">
        <v>333</v>
      </c>
      <c r="H269" s="141">
        <v>47</v>
      </c>
      <c r="I269" s="142"/>
      <c r="J269" s="143">
        <f>ROUND(I269*H269,2)</f>
        <v>0</v>
      </c>
      <c r="K269" s="144"/>
      <c r="L269" s="32"/>
      <c r="M269" s="145" t="s">
        <v>1</v>
      </c>
      <c r="N269" s="146" t="s">
        <v>42</v>
      </c>
      <c r="P269" s="147">
        <f>O269*H269</f>
        <v>0</v>
      </c>
      <c r="Q269" s="147">
        <v>0</v>
      </c>
      <c r="R269" s="147">
        <f>Q269*H269</f>
        <v>0</v>
      </c>
      <c r="S269" s="147">
        <v>0</v>
      </c>
      <c r="T269" s="148">
        <f>S269*H269</f>
        <v>0</v>
      </c>
      <c r="AR269" s="149" t="s">
        <v>403</v>
      </c>
      <c r="AT269" s="149" t="s">
        <v>157</v>
      </c>
      <c r="AU269" s="149" t="s">
        <v>89</v>
      </c>
      <c r="AY269" s="17" t="s">
        <v>156</v>
      </c>
      <c r="BE269" s="150">
        <f>IF(N269="základná",J269,0)</f>
        <v>0</v>
      </c>
      <c r="BF269" s="150">
        <f>IF(N269="znížená",J269,0)</f>
        <v>0</v>
      </c>
      <c r="BG269" s="150">
        <f>IF(N269="zákl. prenesená",J269,0)</f>
        <v>0</v>
      </c>
      <c r="BH269" s="150">
        <f>IF(N269="zníž. prenesená",J269,0)</f>
        <v>0</v>
      </c>
      <c r="BI269" s="150">
        <f>IF(N269="nulová",J269,0)</f>
        <v>0</v>
      </c>
      <c r="BJ269" s="17" t="s">
        <v>89</v>
      </c>
      <c r="BK269" s="150">
        <f>ROUND(I269*H269,2)</f>
        <v>0</v>
      </c>
      <c r="BL269" s="17" t="s">
        <v>403</v>
      </c>
      <c r="BM269" s="149" t="s">
        <v>5394</v>
      </c>
    </row>
    <row r="270" spans="2:65" s="1" customFormat="1" ht="33" customHeight="1">
      <c r="B270" s="136"/>
      <c r="C270" s="137" t="s">
        <v>1211</v>
      </c>
      <c r="D270" s="137" t="s">
        <v>157</v>
      </c>
      <c r="E270" s="138" t="s">
        <v>5395</v>
      </c>
      <c r="F270" s="139" t="s">
        <v>5396</v>
      </c>
      <c r="G270" s="140" t="s">
        <v>296</v>
      </c>
      <c r="H270" s="141">
        <v>3.28</v>
      </c>
      <c r="I270" s="142"/>
      <c r="J270" s="143">
        <f>ROUND(I270*H270,2)</f>
        <v>0</v>
      </c>
      <c r="K270" s="144"/>
      <c r="L270" s="32"/>
      <c r="M270" s="145" t="s">
        <v>1</v>
      </c>
      <c r="N270" s="146" t="s">
        <v>42</v>
      </c>
      <c r="P270" s="147">
        <f>O270*H270</f>
        <v>0</v>
      </c>
      <c r="Q270" s="147">
        <v>0</v>
      </c>
      <c r="R270" s="147">
        <f>Q270*H270</f>
        <v>0</v>
      </c>
      <c r="S270" s="147">
        <v>0</v>
      </c>
      <c r="T270" s="148">
        <f>S270*H270</f>
        <v>0</v>
      </c>
      <c r="AR270" s="149" t="s">
        <v>403</v>
      </c>
      <c r="AT270" s="149" t="s">
        <v>157</v>
      </c>
      <c r="AU270" s="149" t="s">
        <v>89</v>
      </c>
      <c r="AY270" s="17" t="s">
        <v>156</v>
      </c>
      <c r="BE270" s="150">
        <f>IF(N270="základná",J270,0)</f>
        <v>0</v>
      </c>
      <c r="BF270" s="150">
        <f>IF(N270="znížená",J270,0)</f>
        <v>0</v>
      </c>
      <c r="BG270" s="150">
        <f>IF(N270="zákl. prenesená",J270,0)</f>
        <v>0</v>
      </c>
      <c r="BH270" s="150">
        <f>IF(N270="zníž. prenesená",J270,0)</f>
        <v>0</v>
      </c>
      <c r="BI270" s="150">
        <f>IF(N270="nulová",J270,0)</f>
        <v>0</v>
      </c>
      <c r="BJ270" s="17" t="s">
        <v>89</v>
      </c>
      <c r="BK270" s="150">
        <f>ROUND(I270*H270,2)</f>
        <v>0</v>
      </c>
      <c r="BL270" s="17" t="s">
        <v>403</v>
      </c>
      <c r="BM270" s="149" t="s">
        <v>5397</v>
      </c>
    </row>
    <row r="271" spans="2:65" s="10" customFormat="1" ht="22.9" customHeight="1">
      <c r="B271" s="126"/>
      <c r="D271" s="127" t="s">
        <v>75</v>
      </c>
      <c r="E271" s="191" t="s">
        <v>5398</v>
      </c>
      <c r="F271" s="191" t="s">
        <v>5399</v>
      </c>
      <c r="I271" s="129"/>
      <c r="J271" s="192">
        <f>BK271</f>
        <v>0</v>
      </c>
      <c r="L271" s="126"/>
      <c r="M271" s="131"/>
      <c r="P271" s="132">
        <f>SUM(P272:P325)</f>
        <v>0</v>
      </c>
      <c r="R271" s="132">
        <f>SUM(R272:R325)</f>
        <v>0.67694500000000013</v>
      </c>
      <c r="T271" s="133">
        <f>SUM(T272:T325)</f>
        <v>0</v>
      </c>
      <c r="AR271" s="127" t="s">
        <v>89</v>
      </c>
      <c r="AT271" s="134" t="s">
        <v>75</v>
      </c>
      <c r="AU271" s="134" t="s">
        <v>82</v>
      </c>
      <c r="AY271" s="127" t="s">
        <v>156</v>
      </c>
      <c r="BK271" s="135">
        <f>SUM(BK272:BK325)</f>
        <v>0</v>
      </c>
    </row>
    <row r="272" spans="2:65" s="1" customFormat="1" ht="24.2" customHeight="1">
      <c r="B272" s="136"/>
      <c r="C272" s="137" t="s">
        <v>1219</v>
      </c>
      <c r="D272" s="137" t="s">
        <v>157</v>
      </c>
      <c r="E272" s="138" t="s">
        <v>5400</v>
      </c>
      <c r="F272" s="139" t="s">
        <v>5401</v>
      </c>
      <c r="G272" s="140" t="s">
        <v>333</v>
      </c>
      <c r="H272" s="141">
        <v>13</v>
      </c>
      <c r="I272" s="142"/>
      <c r="J272" s="143">
        <f t="shared" ref="J272:J303" si="30">ROUND(I272*H272,2)</f>
        <v>0</v>
      </c>
      <c r="K272" s="144"/>
      <c r="L272" s="32"/>
      <c r="M272" s="145" t="s">
        <v>1</v>
      </c>
      <c r="N272" s="146" t="s">
        <v>42</v>
      </c>
      <c r="P272" s="147">
        <f t="shared" ref="P272:P303" si="31">O272*H272</f>
        <v>0</v>
      </c>
      <c r="Q272" s="147">
        <v>0</v>
      </c>
      <c r="R272" s="147">
        <f t="shared" ref="R272:R303" si="32">Q272*H272</f>
        <v>0</v>
      </c>
      <c r="S272" s="147">
        <v>0</v>
      </c>
      <c r="T272" s="148">
        <f t="shared" ref="T272:T303" si="33">S272*H272</f>
        <v>0</v>
      </c>
      <c r="AR272" s="149" t="s">
        <v>403</v>
      </c>
      <c r="AT272" s="149" t="s">
        <v>157</v>
      </c>
      <c r="AU272" s="149" t="s">
        <v>89</v>
      </c>
      <c r="AY272" s="17" t="s">
        <v>156</v>
      </c>
      <c r="BE272" s="150">
        <f t="shared" ref="BE272:BE303" si="34">IF(N272="základná",J272,0)</f>
        <v>0</v>
      </c>
      <c r="BF272" s="150">
        <f t="shared" ref="BF272:BF303" si="35">IF(N272="znížená",J272,0)</f>
        <v>0</v>
      </c>
      <c r="BG272" s="150">
        <f t="shared" ref="BG272:BG303" si="36">IF(N272="zákl. prenesená",J272,0)</f>
        <v>0</v>
      </c>
      <c r="BH272" s="150">
        <f t="shared" ref="BH272:BH303" si="37">IF(N272="zníž. prenesená",J272,0)</f>
        <v>0</v>
      </c>
      <c r="BI272" s="150">
        <f t="shared" ref="BI272:BI303" si="38">IF(N272="nulová",J272,0)</f>
        <v>0</v>
      </c>
      <c r="BJ272" s="17" t="s">
        <v>89</v>
      </c>
      <c r="BK272" s="150">
        <f t="shared" ref="BK272:BK303" si="39">ROUND(I272*H272,2)</f>
        <v>0</v>
      </c>
      <c r="BL272" s="17" t="s">
        <v>403</v>
      </c>
      <c r="BM272" s="149" t="s">
        <v>5402</v>
      </c>
    </row>
    <row r="273" spans="2:65" s="1" customFormat="1" ht="16.5" customHeight="1">
      <c r="B273" s="136"/>
      <c r="C273" s="137" t="s">
        <v>1226</v>
      </c>
      <c r="D273" s="137" t="s">
        <v>157</v>
      </c>
      <c r="E273" s="138" t="s">
        <v>5403</v>
      </c>
      <c r="F273" s="139" t="s">
        <v>5404</v>
      </c>
      <c r="G273" s="140" t="s">
        <v>396</v>
      </c>
      <c r="H273" s="141">
        <v>250</v>
      </c>
      <c r="I273" s="142"/>
      <c r="J273" s="143">
        <f t="shared" si="30"/>
        <v>0</v>
      </c>
      <c r="K273" s="144"/>
      <c r="L273" s="32"/>
      <c r="M273" s="145" t="s">
        <v>1</v>
      </c>
      <c r="N273" s="146" t="s">
        <v>42</v>
      </c>
      <c r="P273" s="147">
        <f t="shared" si="31"/>
        <v>0</v>
      </c>
      <c r="Q273" s="147">
        <v>0</v>
      </c>
      <c r="R273" s="147">
        <f t="shared" si="32"/>
        <v>0</v>
      </c>
      <c r="S273" s="147">
        <v>0</v>
      </c>
      <c r="T273" s="148">
        <f t="shared" si="33"/>
        <v>0</v>
      </c>
      <c r="AR273" s="149" t="s">
        <v>403</v>
      </c>
      <c r="AT273" s="149" t="s">
        <v>157</v>
      </c>
      <c r="AU273" s="149" t="s">
        <v>89</v>
      </c>
      <c r="AY273" s="17" t="s">
        <v>156</v>
      </c>
      <c r="BE273" s="150">
        <f t="shared" si="34"/>
        <v>0</v>
      </c>
      <c r="BF273" s="150">
        <f t="shared" si="35"/>
        <v>0</v>
      </c>
      <c r="BG273" s="150">
        <f t="shared" si="36"/>
        <v>0</v>
      </c>
      <c r="BH273" s="150">
        <f t="shared" si="37"/>
        <v>0</v>
      </c>
      <c r="BI273" s="150">
        <f t="shared" si="38"/>
        <v>0</v>
      </c>
      <c r="BJ273" s="17" t="s">
        <v>89</v>
      </c>
      <c r="BK273" s="150">
        <f t="shared" si="39"/>
        <v>0</v>
      </c>
      <c r="BL273" s="17" t="s">
        <v>403</v>
      </c>
      <c r="BM273" s="149" t="s">
        <v>5405</v>
      </c>
    </row>
    <row r="274" spans="2:65" s="1" customFormat="1" ht="24.2" customHeight="1">
      <c r="B274" s="136"/>
      <c r="C274" s="137" t="s">
        <v>1232</v>
      </c>
      <c r="D274" s="137" t="s">
        <v>157</v>
      </c>
      <c r="E274" s="138" t="s">
        <v>5406</v>
      </c>
      <c r="F274" s="139" t="s">
        <v>5407</v>
      </c>
      <c r="G274" s="140" t="s">
        <v>333</v>
      </c>
      <c r="H274" s="141">
        <v>1</v>
      </c>
      <c r="I274" s="142"/>
      <c r="J274" s="143">
        <f t="shared" si="30"/>
        <v>0</v>
      </c>
      <c r="K274" s="144"/>
      <c r="L274" s="32"/>
      <c r="M274" s="145" t="s">
        <v>1</v>
      </c>
      <c r="N274" s="146" t="s">
        <v>42</v>
      </c>
      <c r="P274" s="147">
        <f t="shared" si="31"/>
        <v>0</v>
      </c>
      <c r="Q274" s="147">
        <v>1.7099999999999999E-3</v>
      </c>
      <c r="R274" s="147">
        <f t="shared" si="32"/>
        <v>1.7099999999999999E-3</v>
      </c>
      <c r="S274" s="147">
        <v>0</v>
      </c>
      <c r="T274" s="148">
        <f t="shared" si="33"/>
        <v>0</v>
      </c>
      <c r="AR274" s="149" t="s">
        <v>403</v>
      </c>
      <c r="AT274" s="149" t="s">
        <v>157</v>
      </c>
      <c r="AU274" s="149" t="s">
        <v>89</v>
      </c>
      <c r="AY274" s="17" t="s">
        <v>156</v>
      </c>
      <c r="BE274" s="150">
        <f t="shared" si="34"/>
        <v>0</v>
      </c>
      <c r="BF274" s="150">
        <f t="shared" si="35"/>
        <v>0</v>
      </c>
      <c r="BG274" s="150">
        <f t="shared" si="36"/>
        <v>0</v>
      </c>
      <c r="BH274" s="150">
        <f t="shared" si="37"/>
        <v>0</v>
      </c>
      <c r="BI274" s="150">
        <f t="shared" si="38"/>
        <v>0</v>
      </c>
      <c r="BJ274" s="17" t="s">
        <v>89</v>
      </c>
      <c r="BK274" s="150">
        <f t="shared" si="39"/>
        <v>0</v>
      </c>
      <c r="BL274" s="17" t="s">
        <v>403</v>
      </c>
      <c r="BM274" s="149" t="s">
        <v>5408</v>
      </c>
    </row>
    <row r="275" spans="2:65" s="1" customFormat="1" ht="24.2" customHeight="1">
      <c r="B275" s="136"/>
      <c r="C275" s="137" t="s">
        <v>1237</v>
      </c>
      <c r="D275" s="137" t="s">
        <v>157</v>
      </c>
      <c r="E275" s="138" t="s">
        <v>5409</v>
      </c>
      <c r="F275" s="139" t="s">
        <v>5410</v>
      </c>
      <c r="G275" s="140" t="s">
        <v>333</v>
      </c>
      <c r="H275" s="141">
        <v>1</v>
      </c>
      <c r="I275" s="142"/>
      <c r="J275" s="143">
        <f t="shared" si="30"/>
        <v>0</v>
      </c>
      <c r="K275" s="144"/>
      <c r="L275" s="32"/>
      <c r="M275" s="145" t="s">
        <v>1</v>
      </c>
      <c r="N275" s="146" t="s">
        <v>42</v>
      </c>
      <c r="P275" s="147">
        <f t="shared" si="31"/>
        <v>0</v>
      </c>
      <c r="Q275" s="147">
        <v>1.91E-3</v>
      </c>
      <c r="R275" s="147">
        <f t="shared" si="32"/>
        <v>1.91E-3</v>
      </c>
      <c r="S275" s="147">
        <v>0</v>
      </c>
      <c r="T275" s="148">
        <f t="shared" si="33"/>
        <v>0</v>
      </c>
      <c r="AR275" s="149" t="s">
        <v>403</v>
      </c>
      <c r="AT275" s="149" t="s">
        <v>157</v>
      </c>
      <c r="AU275" s="149" t="s">
        <v>89</v>
      </c>
      <c r="AY275" s="17" t="s">
        <v>156</v>
      </c>
      <c r="BE275" s="150">
        <f t="shared" si="34"/>
        <v>0</v>
      </c>
      <c r="BF275" s="150">
        <f t="shared" si="35"/>
        <v>0</v>
      </c>
      <c r="BG275" s="150">
        <f t="shared" si="36"/>
        <v>0</v>
      </c>
      <c r="BH275" s="150">
        <f t="shared" si="37"/>
        <v>0</v>
      </c>
      <c r="BI275" s="150">
        <f t="shared" si="38"/>
        <v>0</v>
      </c>
      <c r="BJ275" s="17" t="s">
        <v>89</v>
      </c>
      <c r="BK275" s="150">
        <f t="shared" si="39"/>
        <v>0</v>
      </c>
      <c r="BL275" s="17" t="s">
        <v>403</v>
      </c>
      <c r="BM275" s="149" t="s">
        <v>5411</v>
      </c>
    </row>
    <row r="276" spans="2:65" s="1" customFormat="1" ht="24.2" customHeight="1">
      <c r="B276" s="136"/>
      <c r="C276" s="137" t="s">
        <v>1245</v>
      </c>
      <c r="D276" s="137" t="s">
        <v>157</v>
      </c>
      <c r="E276" s="138" t="s">
        <v>5412</v>
      </c>
      <c r="F276" s="139" t="s">
        <v>5413</v>
      </c>
      <c r="G276" s="140" t="s">
        <v>333</v>
      </c>
      <c r="H276" s="141">
        <v>2</v>
      </c>
      <c r="I276" s="142"/>
      <c r="J276" s="143">
        <f t="shared" si="30"/>
        <v>0</v>
      </c>
      <c r="K276" s="144"/>
      <c r="L276" s="32"/>
      <c r="M276" s="145" t="s">
        <v>1</v>
      </c>
      <c r="N276" s="146" t="s">
        <v>42</v>
      </c>
      <c r="P276" s="147">
        <f t="shared" si="31"/>
        <v>0</v>
      </c>
      <c r="Q276" s="147">
        <v>9.3999999999999997E-4</v>
      </c>
      <c r="R276" s="147">
        <f t="shared" si="32"/>
        <v>1.8799999999999999E-3</v>
      </c>
      <c r="S276" s="147">
        <v>0</v>
      </c>
      <c r="T276" s="148">
        <f t="shared" si="33"/>
        <v>0</v>
      </c>
      <c r="AR276" s="149" t="s">
        <v>403</v>
      </c>
      <c r="AT276" s="149" t="s">
        <v>157</v>
      </c>
      <c r="AU276" s="149" t="s">
        <v>89</v>
      </c>
      <c r="AY276" s="17" t="s">
        <v>156</v>
      </c>
      <c r="BE276" s="150">
        <f t="shared" si="34"/>
        <v>0</v>
      </c>
      <c r="BF276" s="150">
        <f t="shared" si="35"/>
        <v>0</v>
      </c>
      <c r="BG276" s="150">
        <f t="shared" si="36"/>
        <v>0</v>
      </c>
      <c r="BH276" s="150">
        <f t="shared" si="37"/>
        <v>0</v>
      </c>
      <c r="BI276" s="150">
        <f t="shared" si="38"/>
        <v>0</v>
      </c>
      <c r="BJ276" s="17" t="s">
        <v>89</v>
      </c>
      <c r="BK276" s="150">
        <f t="shared" si="39"/>
        <v>0</v>
      </c>
      <c r="BL276" s="17" t="s">
        <v>403</v>
      </c>
      <c r="BM276" s="149" t="s">
        <v>5414</v>
      </c>
    </row>
    <row r="277" spans="2:65" s="1" customFormat="1" ht="24.2" customHeight="1">
      <c r="B277" s="136"/>
      <c r="C277" s="137" t="s">
        <v>1251</v>
      </c>
      <c r="D277" s="137" t="s">
        <v>157</v>
      </c>
      <c r="E277" s="138" t="s">
        <v>5415</v>
      </c>
      <c r="F277" s="139" t="s">
        <v>5416</v>
      </c>
      <c r="G277" s="140" t="s">
        <v>333</v>
      </c>
      <c r="H277" s="141">
        <v>3</v>
      </c>
      <c r="I277" s="142"/>
      <c r="J277" s="143">
        <f t="shared" si="30"/>
        <v>0</v>
      </c>
      <c r="K277" s="144"/>
      <c r="L277" s="32"/>
      <c r="M277" s="145" t="s">
        <v>1</v>
      </c>
      <c r="N277" s="146" t="s">
        <v>42</v>
      </c>
      <c r="P277" s="147">
        <f t="shared" si="31"/>
        <v>0</v>
      </c>
      <c r="Q277" s="147">
        <v>1.0200000000000001E-3</v>
      </c>
      <c r="R277" s="147">
        <f t="shared" si="32"/>
        <v>3.0600000000000002E-3</v>
      </c>
      <c r="S277" s="147">
        <v>0</v>
      </c>
      <c r="T277" s="148">
        <f t="shared" si="33"/>
        <v>0</v>
      </c>
      <c r="AR277" s="149" t="s">
        <v>403</v>
      </c>
      <c r="AT277" s="149" t="s">
        <v>157</v>
      </c>
      <c r="AU277" s="149" t="s">
        <v>89</v>
      </c>
      <c r="AY277" s="17" t="s">
        <v>156</v>
      </c>
      <c r="BE277" s="150">
        <f t="shared" si="34"/>
        <v>0</v>
      </c>
      <c r="BF277" s="150">
        <f t="shared" si="35"/>
        <v>0</v>
      </c>
      <c r="BG277" s="150">
        <f t="shared" si="36"/>
        <v>0</v>
      </c>
      <c r="BH277" s="150">
        <f t="shared" si="37"/>
        <v>0</v>
      </c>
      <c r="BI277" s="150">
        <f t="shared" si="38"/>
        <v>0</v>
      </c>
      <c r="BJ277" s="17" t="s">
        <v>89</v>
      </c>
      <c r="BK277" s="150">
        <f t="shared" si="39"/>
        <v>0</v>
      </c>
      <c r="BL277" s="17" t="s">
        <v>403</v>
      </c>
      <c r="BM277" s="149" t="s">
        <v>5417</v>
      </c>
    </row>
    <row r="278" spans="2:65" s="1" customFormat="1" ht="24.2" customHeight="1">
      <c r="B278" s="136"/>
      <c r="C278" s="137" t="s">
        <v>1257</v>
      </c>
      <c r="D278" s="137" t="s">
        <v>157</v>
      </c>
      <c r="E278" s="138" t="s">
        <v>5418</v>
      </c>
      <c r="F278" s="139" t="s">
        <v>5419</v>
      </c>
      <c r="G278" s="140" t="s">
        <v>333</v>
      </c>
      <c r="H278" s="141">
        <v>19</v>
      </c>
      <c r="I278" s="142"/>
      <c r="J278" s="143">
        <f t="shared" si="30"/>
        <v>0</v>
      </c>
      <c r="K278" s="144"/>
      <c r="L278" s="32"/>
      <c r="M278" s="145" t="s">
        <v>1</v>
      </c>
      <c r="N278" s="146" t="s">
        <v>42</v>
      </c>
      <c r="P278" s="147">
        <f t="shared" si="31"/>
        <v>0</v>
      </c>
      <c r="Q278" s="147">
        <v>1.4400000000000001E-3</v>
      </c>
      <c r="R278" s="147">
        <f t="shared" si="32"/>
        <v>2.7360000000000002E-2</v>
      </c>
      <c r="S278" s="147">
        <v>0</v>
      </c>
      <c r="T278" s="148">
        <f t="shared" si="33"/>
        <v>0</v>
      </c>
      <c r="AR278" s="149" t="s">
        <v>403</v>
      </c>
      <c r="AT278" s="149" t="s">
        <v>157</v>
      </c>
      <c r="AU278" s="149" t="s">
        <v>89</v>
      </c>
      <c r="AY278" s="17" t="s">
        <v>156</v>
      </c>
      <c r="BE278" s="150">
        <f t="shared" si="34"/>
        <v>0</v>
      </c>
      <c r="BF278" s="150">
        <f t="shared" si="35"/>
        <v>0</v>
      </c>
      <c r="BG278" s="150">
        <f t="shared" si="36"/>
        <v>0</v>
      </c>
      <c r="BH278" s="150">
        <f t="shared" si="37"/>
        <v>0</v>
      </c>
      <c r="BI278" s="150">
        <f t="shared" si="38"/>
        <v>0</v>
      </c>
      <c r="BJ278" s="17" t="s">
        <v>89</v>
      </c>
      <c r="BK278" s="150">
        <f t="shared" si="39"/>
        <v>0</v>
      </c>
      <c r="BL278" s="17" t="s">
        <v>403</v>
      </c>
      <c r="BM278" s="149" t="s">
        <v>5420</v>
      </c>
    </row>
    <row r="279" spans="2:65" s="1" customFormat="1" ht="24.2" customHeight="1">
      <c r="B279" s="136"/>
      <c r="C279" s="137" t="s">
        <v>1262</v>
      </c>
      <c r="D279" s="137" t="s">
        <v>157</v>
      </c>
      <c r="E279" s="138" t="s">
        <v>5421</v>
      </c>
      <c r="F279" s="139" t="s">
        <v>5422</v>
      </c>
      <c r="G279" s="140" t="s">
        <v>333</v>
      </c>
      <c r="H279" s="141">
        <v>10</v>
      </c>
      <c r="I279" s="142"/>
      <c r="J279" s="143">
        <f t="shared" si="30"/>
        <v>0</v>
      </c>
      <c r="K279" s="144"/>
      <c r="L279" s="32"/>
      <c r="M279" s="145" t="s">
        <v>1</v>
      </c>
      <c r="N279" s="146" t="s">
        <v>42</v>
      </c>
      <c r="P279" s="147">
        <f t="shared" si="31"/>
        <v>0</v>
      </c>
      <c r="Q279" s="147">
        <v>1.58E-3</v>
      </c>
      <c r="R279" s="147">
        <f t="shared" si="32"/>
        <v>1.5800000000000002E-2</v>
      </c>
      <c r="S279" s="147">
        <v>0</v>
      </c>
      <c r="T279" s="148">
        <f t="shared" si="33"/>
        <v>0</v>
      </c>
      <c r="AR279" s="149" t="s">
        <v>403</v>
      </c>
      <c r="AT279" s="149" t="s">
        <v>157</v>
      </c>
      <c r="AU279" s="149" t="s">
        <v>89</v>
      </c>
      <c r="AY279" s="17" t="s">
        <v>156</v>
      </c>
      <c r="BE279" s="150">
        <f t="shared" si="34"/>
        <v>0</v>
      </c>
      <c r="BF279" s="150">
        <f t="shared" si="35"/>
        <v>0</v>
      </c>
      <c r="BG279" s="150">
        <f t="shared" si="36"/>
        <v>0</v>
      </c>
      <c r="BH279" s="150">
        <f t="shared" si="37"/>
        <v>0</v>
      </c>
      <c r="BI279" s="150">
        <f t="shared" si="38"/>
        <v>0</v>
      </c>
      <c r="BJ279" s="17" t="s">
        <v>89</v>
      </c>
      <c r="BK279" s="150">
        <f t="shared" si="39"/>
        <v>0</v>
      </c>
      <c r="BL279" s="17" t="s">
        <v>403</v>
      </c>
      <c r="BM279" s="149" t="s">
        <v>5423</v>
      </c>
    </row>
    <row r="280" spans="2:65" s="1" customFormat="1" ht="24.2" customHeight="1">
      <c r="B280" s="136"/>
      <c r="C280" s="137" t="s">
        <v>1268</v>
      </c>
      <c r="D280" s="137" t="s">
        <v>157</v>
      </c>
      <c r="E280" s="138" t="s">
        <v>5424</v>
      </c>
      <c r="F280" s="139" t="s">
        <v>5425</v>
      </c>
      <c r="G280" s="140" t="s">
        <v>333</v>
      </c>
      <c r="H280" s="141">
        <v>8</v>
      </c>
      <c r="I280" s="142"/>
      <c r="J280" s="143">
        <f t="shared" si="30"/>
        <v>0</v>
      </c>
      <c r="K280" s="144"/>
      <c r="L280" s="32"/>
      <c r="M280" s="145" t="s">
        <v>1</v>
      </c>
      <c r="N280" s="146" t="s">
        <v>42</v>
      </c>
      <c r="P280" s="147">
        <f t="shared" si="31"/>
        <v>0</v>
      </c>
      <c r="Q280" s="147">
        <v>4.7200000000000002E-3</v>
      </c>
      <c r="R280" s="147">
        <f t="shared" si="32"/>
        <v>3.7760000000000002E-2</v>
      </c>
      <c r="S280" s="147">
        <v>0</v>
      </c>
      <c r="T280" s="148">
        <f t="shared" si="33"/>
        <v>0</v>
      </c>
      <c r="AR280" s="149" t="s">
        <v>403</v>
      </c>
      <c r="AT280" s="149" t="s">
        <v>157</v>
      </c>
      <c r="AU280" s="149" t="s">
        <v>89</v>
      </c>
      <c r="AY280" s="17" t="s">
        <v>156</v>
      </c>
      <c r="BE280" s="150">
        <f t="shared" si="34"/>
        <v>0</v>
      </c>
      <c r="BF280" s="150">
        <f t="shared" si="35"/>
        <v>0</v>
      </c>
      <c r="BG280" s="150">
        <f t="shared" si="36"/>
        <v>0</v>
      </c>
      <c r="BH280" s="150">
        <f t="shared" si="37"/>
        <v>0</v>
      </c>
      <c r="BI280" s="150">
        <f t="shared" si="38"/>
        <v>0</v>
      </c>
      <c r="BJ280" s="17" t="s">
        <v>89</v>
      </c>
      <c r="BK280" s="150">
        <f t="shared" si="39"/>
        <v>0</v>
      </c>
      <c r="BL280" s="17" t="s">
        <v>403</v>
      </c>
      <c r="BM280" s="149" t="s">
        <v>5426</v>
      </c>
    </row>
    <row r="281" spans="2:65" s="1" customFormat="1" ht="24.2" customHeight="1">
      <c r="B281" s="136"/>
      <c r="C281" s="137" t="s">
        <v>1273</v>
      </c>
      <c r="D281" s="137" t="s">
        <v>157</v>
      </c>
      <c r="E281" s="138" t="s">
        <v>5427</v>
      </c>
      <c r="F281" s="139" t="s">
        <v>5428</v>
      </c>
      <c r="G281" s="140" t="s">
        <v>396</v>
      </c>
      <c r="H281" s="141">
        <v>10</v>
      </c>
      <c r="I281" s="142"/>
      <c r="J281" s="143">
        <f t="shared" si="30"/>
        <v>0</v>
      </c>
      <c r="K281" s="144"/>
      <c r="L281" s="32"/>
      <c r="M281" s="145" t="s">
        <v>1</v>
      </c>
      <c r="N281" s="146" t="s">
        <v>42</v>
      </c>
      <c r="P281" s="147">
        <f t="shared" si="31"/>
        <v>0</v>
      </c>
      <c r="Q281" s="147">
        <v>1.57E-3</v>
      </c>
      <c r="R281" s="147">
        <f t="shared" si="32"/>
        <v>1.5699999999999999E-2</v>
      </c>
      <c r="S281" s="147">
        <v>0</v>
      </c>
      <c r="T281" s="148">
        <f t="shared" si="33"/>
        <v>0</v>
      </c>
      <c r="AR281" s="149" t="s">
        <v>403</v>
      </c>
      <c r="AT281" s="149" t="s">
        <v>157</v>
      </c>
      <c r="AU281" s="149" t="s">
        <v>89</v>
      </c>
      <c r="AY281" s="17" t="s">
        <v>156</v>
      </c>
      <c r="BE281" s="150">
        <f t="shared" si="34"/>
        <v>0</v>
      </c>
      <c r="BF281" s="150">
        <f t="shared" si="35"/>
        <v>0</v>
      </c>
      <c r="BG281" s="150">
        <f t="shared" si="36"/>
        <v>0</v>
      </c>
      <c r="BH281" s="150">
        <f t="shared" si="37"/>
        <v>0</v>
      </c>
      <c r="BI281" s="150">
        <f t="shared" si="38"/>
        <v>0</v>
      </c>
      <c r="BJ281" s="17" t="s">
        <v>89</v>
      </c>
      <c r="BK281" s="150">
        <f t="shared" si="39"/>
        <v>0</v>
      </c>
      <c r="BL281" s="17" t="s">
        <v>403</v>
      </c>
      <c r="BM281" s="149" t="s">
        <v>5429</v>
      </c>
    </row>
    <row r="282" spans="2:65" s="1" customFormat="1" ht="24.2" customHeight="1">
      <c r="B282" s="136"/>
      <c r="C282" s="137" t="s">
        <v>1286</v>
      </c>
      <c r="D282" s="137" t="s">
        <v>157</v>
      </c>
      <c r="E282" s="138" t="s">
        <v>5430</v>
      </c>
      <c r="F282" s="139" t="s">
        <v>5431</v>
      </c>
      <c r="G282" s="140" t="s">
        <v>396</v>
      </c>
      <c r="H282" s="141">
        <v>4.5</v>
      </c>
      <c r="I282" s="142"/>
      <c r="J282" s="143">
        <f t="shared" si="30"/>
        <v>0</v>
      </c>
      <c r="K282" s="144"/>
      <c r="L282" s="32"/>
      <c r="M282" s="145" t="s">
        <v>1</v>
      </c>
      <c r="N282" s="146" t="s">
        <v>42</v>
      </c>
      <c r="P282" s="147">
        <f t="shared" si="31"/>
        <v>0</v>
      </c>
      <c r="Q282" s="147">
        <v>1.6999999999999999E-3</v>
      </c>
      <c r="R282" s="147">
        <f t="shared" si="32"/>
        <v>7.6499999999999997E-3</v>
      </c>
      <c r="S282" s="147">
        <v>0</v>
      </c>
      <c r="T282" s="148">
        <f t="shared" si="33"/>
        <v>0</v>
      </c>
      <c r="AR282" s="149" t="s">
        <v>403</v>
      </c>
      <c r="AT282" s="149" t="s">
        <v>157</v>
      </c>
      <c r="AU282" s="149" t="s">
        <v>89</v>
      </c>
      <c r="AY282" s="17" t="s">
        <v>156</v>
      </c>
      <c r="BE282" s="150">
        <f t="shared" si="34"/>
        <v>0</v>
      </c>
      <c r="BF282" s="150">
        <f t="shared" si="35"/>
        <v>0</v>
      </c>
      <c r="BG282" s="150">
        <f t="shared" si="36"/>
        <v>0</v>
      </c>
      <c r="BH282" s="150">
        <f t="shared" si="37"/>
        <v>0</v>
      </c>
      <c r="BI282" s="150">
        <f t="shared" si="38"/>
        <v>0</v>
      </c>
      <c r="BJ282" s="17" t="s">
        <v>89</v>
      </c>
      <c r="BK282" s="150">
        <f t="shared" si="39"/>
        <v>0</v>
      </c>
      <c r="BL282" s="17" t="s">
        <v>403</v>
      </c>
      <c r="BM282" s="149" t="s">
        <v>5432</v>
      </c>
    </row>
    <row r="283" spans="2:65" s="1" customFormat="1" ht="44.25" customHeight="1">
      <c r="B283" s="136"/>
      <c r="C283" s="137" t="s">
        <v>1296</v>
      </c>
      <c r="D283" s="137" t="s">
        <v>157</v>
      </c>
      <c r="E283" s="138" t="s">
        <v>5433</v>
      </c>
      <c r="F283" s="139" t="s">
        <v>5434</v>
      </c>
      <c r="G283" s="140" t="s">
        <v>396</v>
      </c>
      <c r="H283" s="141">
        <v>21.5</v>
      </c>
      <c r="I283" s="142"/>
      <c r="J283" s="143">
        <f t="shared" si="30"/>
        <v>0</v>
      </c>
      <c r="K283" s="144"/>
      <c r="L283" s="32"/>
      <c r="M283" s="145" t="s">
        <v>1</v>
      </c>
      <c r="N283" s="146" t="s">
        <v>42</v>
      </c>
      <c r="P283" s="147">
        <f t="shared" si="31"/>
        <v>0</v>
      </c>
      <c r="Q283" s="147">
        <v>8.7000000000000001E-4</v>
      </c>
      <c r="R283" s="147">
        <f t="shared" si="32"/>
        <v>1.8704999999999999E-2</v>
      </c>
      <c r="S283" s="147">
        <v>0</v>
      </c>
      <c r="T283" s="148">
        <f t="shared" si="33"/>
        <v>0</v>
      </c>
      <c r="AR283" s="149" t="s">
        <v>403</v>
      </c>
      <c r="AT283" s="149" t="s">
        <v>157</v>
      </c>
      <c r="AU283" s="149" t="s">
        <v>89</v>
      </c>
      <c r="AY283" s="17" t="s">
        <v>156</v>
      </c>
      <c r="BE283" s="150">
        <f t="shared" si="34"/>
        <v>0</v>
      </c>
      <c r="BF283" s="150">
        <f t="shared" si="35"/>
        <v>0</v>
      </c>
      <c r="BG283" s="150">
        <f t="shared" si="36"/>
        <v>0</v>
      </c>
      <c r="BH283" s="150">
        <f t="shared" si="37"/>
        <v>0</v>
      </c>
      <c r="BI283" s="150">
        <f t="shared" si="38"/>
        <v>0</v>
      </c>
      <c r="BJ283" s="17" t="s">
        <v>89</v>
      </c>
      <c r="BK283" s="150">
        <f t="shared" si="39"/>
        <v>0</v>
      </c>
      <c r="BL283" s="17" t="s">
        <v>403</v>
      </c>
      <c r="BM283" s="149" t="s">
        <v>5435</v>
      </c>
    </row>
    <row r="284" spans="2:65" s="1" customFormat="1" ht="44.25" customHeight="1">
      <c r="B284" s="136"/>
      <c r="C284" s="137" t="s">
        <v>1305</v>
      </c>
      <c r="D284" s="137" t="s">
        <v>157</v>
      </c>
      <c r="E284" s="138" t="s">
        <v>5436</v>
      </c>
      <c r="F284" s="139" t="s">
        <v>5437</v>
      </c>
      <c r="G284" s="140" t="s">
        <v>396</v>
      </c>
      <c r="H284" s="141">
        <v>53</v>
      </c>
      <c r="I284" s="142"/>
      <c r="J284" s="143">
        <f t="shared" si="30"/>
        <v>0</v>
      </c>
      <c r="K284" s="144"/>
      <c r="L284" s="32"/>
      <c r="M284" s="145" t="s">
        <v>1</v>
      </c>
      <c r="N284" s="146" t="s">
        <v>42</v>
      </c>
      <c r="P284" s="147">
        <f t="shared" si="31"/>
        <v>0</v>
      </c>
      <c r="Q284" s="147">
        <v>1.7899999999999999E-3</v>
      </c>
      <c r="R284" s="147">
        <f t="shared" si="32"/>
        <v>9.4869999999999996E-2</v>
      </c>
      <c r="S284" s="147">
        <v>0</v>
      </c>
      <c r="T284" s="148">
        <f t="shared" si="33"/>
        <v>0</v>
      </c>
      <c r="AR284" s="149" t="s">
        <v>403</v>
      </c>
      <c r="AT284" s="149" t="s">
        <v>157</v>
      </c>
      <c r="AU284" s="149" t="s">
        <v>89</v>
      </c>
      <c r="AY284" s="17" t="s">
        <v>156</v>
      </c>
      <c r="BE284" s="150">
        <f t="shared" si="34"/>
        <v>0</v>
      </c>
      <c r="BF284" s="150">
        <f t="shared" si="35"/>
        <v>0</v>
      </c>
      <c r="BG284" s="150">
        <f t="shared" si="36"/>
        <v>0</v>
      </c>
      <c r="BH284" s="150">
        <f t="shared" si="37"/>
        <v>0</v>
      </c>
      <c r="BI284" s="150">
        <f t="shared" si="38"/>
        <v>0</v>
      </c>
      <c r="BJ284" s="17" t="s">
        <v>89</v>
      </c>
      <c r="BK284" s="150">
        <f t="shared" si="39"/>
        <v>0</v>
      </c>
      <c r="BL284" s="17" t="s">
        <v>403</v>
      </c>
      <c r="BM284" s="149" t="s">
        <v>5438</v>
      </c>
    </row>
    <row r="285" spans="2:65" s="1" customFormat="1" ht="37.9" customHeight="1">
      <c r="B285" s="136"/>
      <c r="C285" s="137" t="s">
        <v>1311</v>
      </c>
      <c r="D285" s="137" t="s">
        <v>157</v>
      </c>
      <c r="E285" s="138" t="s">
        <v>5439</v>
      </c>
      <c r="F285" s="139" t="s">
        <v>5440</v>
      </c>
      <c r="G285" s="140" t="s">
        <v>396</v>
      </c>
      <c r="H285" s="141">
        <v>0.5</v>
      </c>
      <c r="I285" s="142"/>
      <c r="J285" s="143">
        <f t="shared" si="30"/>
        <v>0</v>
      </c>
      <c r="K285" s="144"/>
      <c r="L285" s="32"/>
      <c r="M285" s="145" t="s">
        <v>1</v>
      </c>
      <c r="N285" s="146" t="s">
        <v>42</v>
      </c>
      <c r="P285" s="147">
        <f t="shared" si="31"/>
        <v>0</v>
      </c>
      <c r="Q285" s="147">
        <v>2.3800000000000002E-3</v>
      </c>
      <c r="R285" s="147">
        <f t="shared" si="32"/>
        <v>1.1900000000000001E-3</v>
      </c>
      <c r="S285" s="147">
        <v>0</v>
      </c>
      <c r="T285" s="148">
        <f t="shared" si="33"/>
        <v>0</v>
      </c>
      <c r="AR285" s="149" t="s">
        <v>403</v>
      </c>
      <c r="AT285" s="149" t="s">
        <v>157</v>
      </c>
      <c r="AU285" s="149" t="s">
        <v>89</v>
      </c>
      <c r="AY285" s="17" t="s">
        <v>156</v>
      </c>
      <c r="BE285" s="150">
        <f t="shared" si="34"/>
        <v>0</v>
      </c>
      <c r="BF285" s="150">
        <f t="shared" si="35"/>
        <v>0</v>
      </c>
      <c r="BG285" s="150">
        <f t="shared" si="36"/>
        <v>0</v>
      </c>
      <c r="BH285" s="150">
        <f t="shared" si="37"/>
        <v>0</v>
      </c>
      <c r="BI285" s="150">
        <f t="shared" si="38"/>
        <v>0</v>
      </c>
      <c r="BJ285" s="17" t="s">
        <v>89</v>
      </c>
      <c r="BK285" s="150">
        <f t="shared" si="39"/>
        <v>0</v>
      </c>
      <c r="BL285" s="17" t="s">
        <v>403</v>
      </c>
      <c r="BM285" s="149" t="s">
        <v>5441</v>
      </c>
    </row>
    <row r="286" spans="2:65" s="1" customFormat="1" ht="37.9" customHeight="1">
      <c r="B286" s="136"/>
      <c r="C286" s="137" t="s">
        <v>1317</v>
      </c>
      <c r="D286" s="137" t="s">
        <v>157</v>
      </c>
      <c r="E286" s="138" t="s">
        <v>5442</v>
      </c>
      <c r="F286" s="139" t="s">
        <v>5443</v>
      </c>
      <c r="G286" s="140" t="s">
        <v>396</v>
      </c>
      <c r="H286" s="141">
        <v>14</v>
      </c>
      <c r="I286" s="142"/>
      <c r="J286" s="143">
        <f t="shared" si="30"/>
        <v>0</v>
      </c>
      <c r="K286" s="144"/>
      <c r="L286" s="32"/>
      <c r="M286" s="145" t="s">
        <v>1</v>
      </c>
      <c r="N286" s="146" t="s">
        <v>42</v>
      </c>
      <c r="P286" s="147">
        <f t="shared" si="31"/>
        <v>0</v>
      </c>
      <c r="Q286" s="147">
        <v>3.2000000000000003E-4</v>
      </c>
      <c r="R286" s="147">
        <f t="shared" si="32"/>
        <v>4.4800000000000005E-3</v>
      </c>
      <c r="S286" s="147">
        <v>0</v>
      </c>
      <c r="T286" s="148">
        <f t="shared" si="33"/>
        <v>0</v>
      </c>
      <c r="AR286" s="149" t="s">
        <v>403</v>
      </c>
      <c r="AT286" s="149" t="s">
        <v>157</v>
      </c>
      <c r="AU286" s="149" t="s">
        <v>89</v>
      </c>
      <c r="AY286" s="17" t="s">
        <v>156</v>
      </c>
      <c r="BE286" s="150">
        <f t="shared" si="34"/>
        <v>0</v>
      </c>
      <c r="BF286" s="150">
        <f t="shared" si="35"/>
        <v>0</v>
      </c>
      <c r="BG286" s="150">
        <f t="shared" si="36"/>
        <v>0</v>
      </c>
      <c r="BH286" s="150">
        <f t="shared" si="37"/>
        <v>0</v>
      </c>
      <c r="BI286" s="150">
        <f t="shared" si="38"/>
        <v>0</v>
      </c>
      <c r="BJ286" s="17" t="s">
        <v>89</v>
      </c>
      <c r="BK286" s="150">
        <f t="shared" si="39"/>
        <v>0</v>
      </c>
      <c r="BL286" s="17" t="s">
        <v>403</v>
      </c>
      <c r="BM286" s="149" t="s">
        <v>5444</v>
      </c>
    </row>
    <row r="287" spans="2:65" s="1" customFormat="1" ht="37.9" customHeight="1">
      <c r="B287" s="136"/>
      <c r="C287" s="137" t="s">
        <v>1323</v>
      </c>
      <c r="D287" s="137" t="s">
        <v>157</v>
      </c>
      <c r="E287" s="138" t="s">
        <v>5445</v>
      </c>
      <c r="F287" s="139" t="s">
        <v>5446</v>
      </c>
      <c r="G287" s="140" t="s">
        <v>396</v>
      </c>
      <c r="H287" s="141">
        <v>1.5</v>
      </c>
      <c r="I287" s="142"/>
      <c r="J287" s="143">
        <f t="shared" si="30"/>
        <v>0</v>
      </c>
      <c r="K287" s="144"/>
      <c r="L287" s="32"/>
      <c r="M287" s="145" t="s">
        <v>1</v>
      </c>
      <c r="N287" s="146" t="s">
        <v>42</v>
      </c>
      <c r="P287" s="147">
        <f t="shared" si="31"/>
        <v>0</v>
      </c>
      <c r="Q287" s="147">
        <v>6.4000000000000005E-4</v>
      </c>
      <c r="R287" s="147">
        <f t="shared" si="32"/>
        <v>9.6000000000000013E-4</v>
      </c>
      <c r="S287" s="147">
        <v>0</v>
      </c>
      <c r="T287" s="148">
        <f t="shared" si="33"/>
        <v>0</v>
      </c>
      <c r="AR287" s="149" t="s">
        <v>403</v>
      </c>
      <c r="AT287" s="149" t="s">
        <v>157</v>
      </c>
      <c r="AU287" s="149" t="s">
        <v>89</v>
      </c>
      <c r="AY287" s="17" t="s">
        <v>156</v>
      </c>
      <c r="BE287" s="150">
        <f t="shared" si="34"/>
        <v>0</v>
      </c>
      <c r="BF287" s="150">
        <f t="shared" si="35"/>
        <v>0</v>
      </c>
      <c r="BG287" s="150">
        <f t="shared" si="36"/>
        <v>0</v>
      </c>
      <c r="BH287" s="150">
        <f t="shared" si="37"/>
        <v>0</v>
      </c>
      <c r="BI287" s="150">
        <f t="shared" si="38"/>
        <v>0</v>
      </c>
      <c r="BJ287" s="17" t="s">
        <v>89</v>
      </c>
      <c r="BK287" s="150">
        <f t="shared" si="39"/>
        <v>0</v>
      </c>
      <c r="BL287" s="17" t="s">
        <v>403</v>
      </c>
      <c r="BM287" s="149" t="s">
        <v>5447</v>
      </c>
    </row>
    <row r="288" spans="2:65" s="1" customFormat="1" ht="37.9" customHeight="1">
      <c r="B288" s="136"/>
      <c r="C288" s="137" t="s">
        <v>1328</v>
      </c>
      <c r="D288" s="137" t="s">
        <v>157</v>
      </c>
      <c r="E288" s="138" t="s">
        <v>5448</v>
      </c>
      <c r="F288" s="139" t="s">
        <v>5449</v>
      </c>
      <c r="G288" s="140" t="s">
        <v>396</v>
      </c>
      <c r="H288" s="141">
        <v>2</v>
      </c>
      <c r="I288" s="142"/>
      <c r="J288" s="143">
        <f t="shared" si="30"/>
        <v>0</v>
      </c>
      <c r="K288" s="144"/>
      <c r="L288" s="32"/>
      <c r="M288" s="145" t="s">
        <v>1</v>
      </c>
      <c r="N288" s="146" t="s">
        <v>42</v>
      </c>
      <c r="P288" s="147">
        <f t="shared" si="31"/>
        <v>0</v>
      </c>
      <c r="Q288" s="147">
        <v>1.25E-3</v>
      </c>
      <c r="R288" s="147">
        <f t="shared" si="32"/>
        <v>2.5000000000000001E-3</v>
      </c>
      <c r="S288" s="147">
        <v>0</v>
      </c>
      <c r="T288" s="148">
        <f t="shared" si="33"/>
        <v>0</v>
      </c>
      <c r="AR288" s="149" t="s">
        <v>403</v>
      </c>
      <c r="AT288" s="149" t="s">
        <v>157</v>
      </c>
      <c r="AU288" s="149" t="s">
        <v>89</v>
      </c>
      <c r="AY288" s="17" t="s">
        <v>156</v>
      </c>
      <c r="BE288" s="150">
        <f t="shared" si="34"/>
        <v>0</v>
      </c>
      <c r="BF288" s="150">
        <f t="shared" si="35"/>
        <v>0</v>
      </c>
      <c r="BG288" s="150">
        <f t="shared" si="36"/>
        <v>0</v>
      </c>
      <c r="BH288" s="150">
        <f t="shared" si="37"/>
        <v>0</v>
      </c>
      <c r="BI288" s="150">
        <f t="shared" si="38"/>
        <v>0</v>
      </c>
      <c r="BJ288" s="17" t="s">
        <v>89</v>
      </c>
      <c r="BK288" s="150">
        <f t="shared" si="39"/>
        <v>0</v>
      </c>
      <c r="BL288" s="17" t="s">
        <v>403</v>
      </c>
      <c r="BM288" s="149" t="s">
        <v>5450</v>
      </c>
    </row>
    <row r="289" spans="2:65" s="1" customFormat="1" ht="24.2" customHeight="1">
      <c r="B289" s="136"/>
      <c r="C289" s="137" t="s">
        <v>1334</v>
      </c>
      <c r="D289" s="137" t="s">
        <v>157</v>
      </c>
      <c r="E289" s="138" t="s">
        <v>5451</v>
      </c>
      <c r="F289" s="139" t="s">
        <v>5452</v>
      </c>
      <c r="G289" s="140" t="s">
        <v>333</v>
      </c>
      <c r="H289" s="141">
        <v>7</v>
      </c>
      <c r="I289" s="142"/>
      <c r="J289" s="143">
        <f t="shared" si="30"/>
        <v>0</v>
      </c>
      <c r="K289" s="144"/>
      <c r="L289" s="32"/>
      <c r="M289" s="145" t="s">
        <v>1</v>
      </c>
      <c r="N289" s="146" t="s">
        <v>42</v>
      </c>
      <c r="P289" s="147">
        <f t="shared" si="31"/>
        <v>0</v>
      </c>
      <c r="Q289" s="147">
        <v>2.0000000000000001E-4</v>
      </c>
      <c r="R289" s="147">
        <f t="shared" si="32"/>
        <v>1.4E-3</v>
      </c>
      <c r="S289" s="147">
        <v>0</v>
      </c>
      <c r="T289" s="148">
        <f t="shared" si="33"/>
        <v>0</v>
      </c>
      <c r="AR289" s="149" t="s">
        <v>403</v>
      </c>
      <c r="AT289" s="149" t="s">
        <v>157</v>
      </c>
      <c r="AU289" s="149" t="s">
        <v>89</v>
      </c>
      <c r="AY289" s="17" t="s">
        <v>156</v>
      </c>
      <c r="BE289" s="150">
        <f t="shared" si="34"/>
        <v>0</v>
      </c>
      <c r="BF289" s="150">
        <f t="shared" si="35"/>
        <v>0</v>
      </c>
      <c r="BG289" s="150">
        <f t="shared" si="36"/>
        <v>0</v>
      </c>
      <c r="BH289" s="150">
        <f t="shared" si="37"/>
        <v>0</v>
      </c>
      <c r="BI289" s="150">
        <f t="shared" si="38"/>
        <v>0</v>
      </c>
      <c r="BJ289" s="17" t="s">
        <v>89</v>
      </c>
      <c r="BK289" s="150">
        <f t="shared" si="39"/>
        <v>0</v>
      </c>
      <c r="BL289" s="17" t="s">
        <v>403</v>
      </c>
      <c r="BM289" s="149" t="s">
        <v>5453</v>
      </c>
    </row>
    <row r="290" spans="2:65" s="1" customFormat="1" ht="21.75" customHeight="1">
      <c r="B290" s="136"/>
      <c r="C290" s="180" t="s">
        <v>1343</v>
      </c>
      <c r="D290" s="180" t="s">
        <v>263</v>
      </c>
      <c r="E290" s="181" t="s">
        <v>5454</v>
      </c>
      <c r="F290" s="182" t="s">
        <v>5455</v>
      </c>
      <c r="G290" s="183" t="s">
        <v>333</v>
      </c>
      <c r="H290" s="184">
        <v>7</v>
      </c>
      <c r="I290" s="185"/>
      <c r="J290" s="186">
        <f t="shared" si="30"/>
        <v>0</v>
      </c>
      <c r="K290" s="187"/>
      <c r="L290" s="188"/>
      <c r="M290" s="189" t="s">
        <v>1</v>
      </c>
      <c r="N290" s="190" t="s">
        <v>42</v>
      </c>
      <c r="P290" s="147">
        <f t="shared" si="31"/>
        <v>0</v>
      </c>
      <c r="Q290" s="147">
        <v>3.2000000000000003E-4</v>
      </c>
      <c r="R290" s="147">
        <f t="shared" si="32"/>
        <v>2.2400000000000002E-3</v>
      </c>
      <c r="S290" s="147">
        <v>0</v>
      </c>
      <c r="T290" s="148">
        <f t="shared" si="33"/>
        <v>0</v>
      </c>
      <c r="AR290" s="149" t="s">
        <v>664</v>
      </c>
      <c r="AT290" s="149" t="s">
        <v>263</v>
      </c>
      <c r="AU290" s="149" t="s">
        <v>89</v>
      </c>
      <c r="AY290" s="17" t="s">
        <v>156</v>
      </c>
      <c r="BE290" s="150">
        <f t="shared" si="34"/>
        <v>0</v>
      </c>
      <c r="BF290" s="150">
        <f t="shared" si="35"/>
        <v>0</v>
      </c>
      <c r="BG290" s="150">
        <f t="shared" si="36"/>
        <v>0</v>
      </c>
      <c r="BH290" s="150">
        <f t="shared" si="37"/>
        <v>0</v>
      </c>
      <c r="BI290" s="150">
        <f t="shared" si="38"/>
        <v>0</v>
      </c>
      <c r="BJ290" s="17" t="s">
        <v>89</v>
      </c>
      <c r="BK290" s="150">
        <f t="shared" si="39"/>
        <v>0</v>
      </c>
      <c r="BL290" s="17" t="s">
        <v>403</v>
      </c>
      <c r="BM290" s="149" t="s">
        <v>5456</v>
      </c>
    </row>
    <row r="291" spans="2:65" s="1" customFormat="1" ht="16.5" customHeight="1">
      <c r="B291" s="136"/>
      <c r="C291" s="137" t="s">
        <v>1350</v>
      </c>
      <c r="D291" s="137" t="s">
        <v>157</v>
      </c>
      <c r="E291" s="138" t="s">
        <v>5457</v>
      </c>
      <c r="F291" s="139" t="s">
        <v>5458</v>
      </c>
      <c r="G291" s="140" t="s">
        <v>396</v>
      </c>
      <c r="H291" s="141">
        <v>5.5</v>
      </c>
      <c r="I291" s="142"/>
      <c r="J291" s="143">
        <f t="shared" si="30"/>
        <v>0</v>
      </c>
      <c r="K291" s="144"/>
      <c r="L291" s="32"/>
      <c r="M291" s="145" t="s">
        <v>1</v>
      </c>
      <c r="N291" s="146" t="s">
        <v>42</v>
      </c>
      <c r="P291" s="147">
        <f t="shared" si="31"/>
        <v>0</v>
      </c>
      <c r="Q291" s="147">
        <v>8.9999999999999998E-4</v>
      </c>
      <c r="R291" s="147">
        <f t="shared" si="32"/>
        <v>4.9499999999999995E-3</v>
      </c>
      <c r="S291" s="147">
        <v>0</v>
      </c>
      <c r="T291" s="148">
        <f t="shared" si="33"/>
        <v>0</v>
      </c>
      <c r="AR291" s="149" t="s">
        <v>403</v>
      </c>
      <c r="AT291" s="149" t="s">
        <v>157</v>
      </c>
      <c r="AU291" s="149" t="s">
        <v>89</v>
      </c>
      <c r="AY291" s="17" t="s">
        <v>156</v>
      </c>
      <c r="BE291" s="150">
        <f t="shared" si="34"/>
        <v>0</v>
      </c>
      <c r="BF291" s="150">
        <f t="shared" si="35"/>
        <v>0</v>
      </c>
      <c r="BG291" s="150">
        <f t="shared" si="36"/>
        <v>0</v>
      </c>
      <c r="BH291" s="150">
        <f t="shared" si="37"/>
        <v>0</v>
      </c>
      <c r="BI291" s="150">
        <f t="shared" si="38"/>
        <v>0</v>
      </c>
      <c r="BJ291" s="17" t="s">
        <v>89</v>
      </c>
      <c r="BK291" s="150">
        <f t="shared" si="39"/>
        <v>0</v>
      </c>
      <c r="BL291" s="17" t="s">
        <v>403</v>
      </c>
      <c r="BM291" s="149" t="s">
        <v>5459</v>
      </c>
    </row>
    <row r="292" spans="2:65" s="1" customFormat="1" ht="16.5" customHeight="1">
      <c r="B292" s="136"/>
      <c r="C292" s="137" t="s">
        <v>1357</v>
      </c>
      <c r="D292" s="137" t="s">
        <v>157</v>
      </c>
      <c r="E292" s="138" t="s">
        <v>5460</v>
      </c>
      <c r="F292" s="139" t="s">
        <v>5461</v>
      </c>
      <c r="G292" s="140" t="s">
        <v>396</v>
      </c>
      <c r="H292" s="141">
        <v>21</v>
      </c>
      <c r="I292" s="142"/>
      <c r="J292" s="143">
        <f t="shared" si="30"/>
        <v>0</v>
      </c>
      <c r="K292" s="144"/>
      <c r="L292" s="32"/>
      <c r="M292" s="145" t="s">
        <v>1</v>
      </c>
      <c r="N292" s="146" t="s">
        <v>42</v>
      </c>
      <c r="P292" s="147">
        <f t="shared" si="31"/>
        <v>0</v>
      </c>
      <c r="Q292" s="147">
        <v>1.47E-3</v>
      </c>
      <c r="R292" s="147">
        <f t="shared" si="32"/>
        <v>3.0869999999999998E-2</v>
      </c>
      <c r="S292" s="147">
        <v>0</v>
      </c>
      <c r="T292" s="148">
        <f t="shared" si="33"/>
        <v>0</v>
      </c>
      <c r="AR292" s="149" t="s">
        <v>403</v>
      </c>
      <c r="AT292" s="149" t="s">
        <v>157</v>
      </c>
      <c r="AU292" s="149" t="s">
        <v>89</v>
      </c>
      <c r="AY292" s="17" t="s">
        <v>156</v>
      </c>
      <c r="BE292" s="150">
        <f t="shared" si="34"/>
        <v>0</v>
      </c>
      <c r="BF292" s="150">
        <f t="shared" si="35"/>
        <v>0</v>
      </c>
      <c r="BG292" s="150">
        <f t="shared" si="36"/>
        <v>0</v>
      </c>
      <c r="BH292" s="150">
        <f t="shared" si="37"/>
        <v>0</v>
      </c>
      <c r="BI292" s="150">
        <f t="shared" si="38"/>
        <v>0</v>
      </c>
      <c r="BJ292" s="17" t="s">
        <v>89</v>
      </c>
      <c r="BK292" s="150">
        <f t="shared" si="39"/>
        <v>0</v>
      </c>
      <c r="BL292" s="17" t="s">
        <v>403</v>
      </c>
      <c r="BM292" s="149" t="s">
        <v>5462</v>
      </c>
    </row>
    <row r="293" spans="2:65" s="1" customFormat="1" ht="16.5" customHeight="1">
      <c r="B293" s="136"/>
      <c r="C293" s="137" t="s">
        <v>1367</v>
      </c>
      <c r="D293" s="137" t="s">
        <v>157</v>
      </c>
      <c r="E293" s="138" t="s">
        <v>5463</v>
      </c>
      <c r="F293" s="139" t="s">
        <v>5464</v>
      </c>
      <c r="G293" s="140" t="s">
        <v>396</v>
      </c>
      <c r="H293" s="141">
        <v>2</v>
      </c>
      <c r="I293" s="142"/>
      <c r="J293" s="143">
        <f t="shared" si="30"/>
        <v>0</v>
      </c>
      <c r="K293" s="144"/>
      <c r="L293" s="32"/>
      <c r="M293" s="145" t="s">
        <v>1</v>
      </c>
      <c r="N293" s="146" t="s">
        <v>42</v>
      </c>
      <c r="P293" s="147">
        <f t="shared" si="31"/>
        <v>0</v>
      </c>
      <c r="Q293" s="147">
        <v>1.81E-3</v>
      </c>
      <c r="R293" s="147">
        <f t="shared" si="32"/>
        <v>3.62E-3</v>
      </c>
      <c r="S293" s="147">
        <v>0</v>
      </c>
      <c r="T293" s="148">
        <f t="shared" si="33"/>
        <v>0</v>
      </c>
      <c r="AR293" s="149" t="s">
        <v>403</v>
      </c>
      <c r="AT293" s="149" t="s">
        <v>157</v>
      </c>
      <c r="AU293" s="149" t="s">
        <v>89</v>
      </c>
      <c r="AY293" s="17" t="s">
        <v>156</v>
      </c>
      <c r="BE293" s="150">
        <f t="shared" si="34"/>
        <v>0</v>
      </c>
      <c r="BF293" s="150">
        <f t="shared" si="35"/>
        <v>0</v>
      </c>
      <c r="BG293" s="150">
        <f t="shared" si="36"/>
        <v>0</v>
      </c>
      <c r="BH293" s="150">
        <f t="shared" si="37"/>
        <v>0</v>
      </c>
      <c r="BI293" s="150">
        <f t="shared" si="38"/>
        <v>0</v>
      </c>
      <c r="BJ293" s="17" t="s">
        <v>89</v>
      </c>
      <c r="BK293" s="150">
        <f t="shared" si="39"/>
        <v>0</v>
      </c>
      <c r="BL293" s="17" t="s">
        <v>403</v>
      </c>
      <c r="BM293" s="149" t="s">
        <v>5465</v>
      </c>
    </row>
    <row r="294" spans="2:65" s="1" customFormat="1" ht="16.5" customHeight="1">
      <c r="B294" s="136"/>
      <c r="C294" s="137" t="s">
        <v>1374</v>
      </c>
      <c r="D294" s="137" t="s">
        <v>157</v>
      </c>
      <c r="E294" s="138" t="s">
        <v>5466</v>
      </c>
      <c r="F294" s="139" t="s">
        <v>5467</v>
      </c>
      <c r="G294" s="140" t="s">
        <v>396</v>
      </c>
      <c r="H294" s="141">
        <v>84</v>
      </c>
      <c r="I294" s="142"/>
      <c r="J294" s="143">
        <f t="shared" si="30"/>
        <v>0</v>
      </c>
      <c r="K294" s="144"/>
      <c r="L294" s="32"/>
      <c r="M294" s="145" t="s">
        <v>1</v>
      </c>
      <c r="N294" s="146" t="s">
        <v>42</v>
      </c>
      <c r="P294" s="147">
        <f t="shared" si="31"/>
        <v>0</v>
      </c>
      <c r="Q294" s="147">
        <v>7.2000000000000005E-4</v>
      </c>
      <c r="R294" s="147">
        <f t="shared" si="32"/>
        <v>6.0480000000000006E-2</v>
      </c>
      <c r="S294" s="147">
        <v>0</v>
      </c>
      <c r="T294" s="148">
        <f t="shared" si="33"/>
        <v>0</v>
      </c>
      <c r="AR294" s="149" t="s">
        <v>403</v>
      </c>
      <c r="AT294" s="149" t="s">
        <v>157</v>
      </c>
      <c r="AU294" s="149" t="s">
        <v>89</v>
      </c>
      <c r="AY294" s="17" t="s">
        <v>156</v>
      </c>
      <c r="BE294" s="150">
        <f t="shared" si="34"/>
        <v>0</v>
      </c>
      <c r="BF294" s="150">
        <f t="shared" si="35"/>
        <v>0</v>
      </c>
      <c r="BG294" s="150">
        <f t="shared" si="36"/>
        <v>0</v>
      </c>
      <c r="BH294" s="150">
        <f t="shared" si="37"/>
        <v>0</v>
      </c>
      <c r="BI294" s="150">
        <f t="shared" si="38"/>
        <v>0</v>
      </c>
      <c r="BJ294" s="17" t="s">
        <v>89</v>
      </c>
      <c r="BK294" s="150">
        <f t="shared" si="39"/>
        <v>0</v>
      </c>
      <c r="BL294" s="17" t="s">
        <v>403</v>
      </c>
      <c r="BM294" s="149" t="s">
        <v>5468</v>
      </c>
    </row>
    <row r="295" spans="2:65" s="1" customFormat="1" ht="16.5" customHeight="1">
      <c r="B295" s="136"/>
      <c r="C295" s="137" t="s">
        <v>1380</v>
      </c>
      <c r="D295" s="137" t="s">
        <v>157</v>
      </c>
      <c r="E295" s="138" t="s">
        <v>5469</v>
      </c>
      <c r="F295" s="139" t="s">
        <v>5470</v>
      </c>
      <c r="G295" s="140" t="s">
        <v>396</v>
      </c>
      <c r="H295" s="141">
        <v>84</v>
      </c>
      <c r="I295" s="142"/>
      <c r="J295" s="143">
        <f t="shared" si="30"/>
        <v>0</v>
      </c>
      <c r="K295" s="144"/>
      <c r="L295" s="32"/>
      <c r="M295" s="145" t="s">
        <v>1</v>
      </c>
      <c r="N295" s="146" t="s">
        <v>42</v>
      </c>
      <c r="P295" s="147">
        <f t="shared" si="31"/>
        <v>0</v>
      </c>
      <c r="Q295" s="147">
        <v>1.3799999999999999E-3</v>
      </c>
      <c r="R295" s="147">
        <f t="shared" si="32"/>
        <v>0.11592</v>
      </c>
      <c r="S295" s="147">
        <v>0</v>
      </c>
      <c r="T295" s="148">
        <f t="shared" si="33"/>
        <v>0</v>
      </c>
      <c r="AR295" s="149" t="s">
        <v>403</v>
      </c>
      <c r="AT295" s="149" t="s">
        <v>157</v>
      </c>
      <c r="AU295" s="149" t="s">
        <v>89</v>
      </c>
      <c r="AY295" s="17" t="s">
        <v>156</v>
      </c>
      <c r="BE295" s="150">
        <f t="shared" si="34"/>
        <v>0</v>
      </c>
      <c r="BF295" s="150">
        <f t="shared" si="35"/>
        <v>0</v>
      </c>
      <c r="BG295" s="150">
        <f t="shared" si="36"/>
        <v>0</v>
      </c>
      <c r="BH295" s="150">
        <f t="shared" si="37"/>
        <v>0</v>
      </c>
      <c r="BI295" s="150">
        <f t="shared" si="38"/>
        <v>0</v>
      </c>
      <c r="BJ295" s="17" t="s">
        <v>89</v>
      </c>
      <c r="BK295" s="150">
        <f t="shared" si="39"/>
        <v>0</v>
      </c>
      <c r="BL295" s="17" t="s">
        <v>403</v>
      </c>
      <c r="BM295" s="149" t="s">
        <v>5471</v>
      </c>
    </row>
    <row r="296" spans="2:65" s="1" customFormat="1" ht="16.5" customHeight="1">
      <c r="B296" s="136"/>
      <c r="C296" s="137" t="s">
        <v>1387</v>
      </c>
      <c r="D296" s="137" t="s">
        <v>157</v>
      </c>
      <c r="E296" s="138" t="s">
        <v>5472</v>
      </c>
      <c r="F296" s="139" t="s">
        <v>5473</v>
      </c>
      <c r="G296" s="140" t="s">
        <v>396</v>
      </c>
      <c r="H296" s="141">
        <v>2.5</v>
      </c>
      <c r="I296" s="142"/>
      <c r="J296" s="143">
        <f t="shared" si="30"/>
        <v>0</v>
      </c>
      <c r="K296" s="144"/>
      <c r="L296" s="32"/>
      <c r="M296" s="145" t="s">
        <v>1</v>
      </c>
      <c r="N296" s="146" t="s">
        <v>42</v>
      </c>
      <c r="P296" s="147">
        <f t="shared" si="31"/>
        <v>0</v>
      </c>
      <c r="Q296" s="147">
        <v>1.7600000000000001E-3</v>
      </c>
      <c r="R296" s="147">
        <f t="shared" si="32"/>
        <v>4.4000000000000003E-3</v>
      </c>
      <c r="S296" s="147">
        <v>0</v>
      </c>
      <c r="T296" s="148">
        <f t="shared" si="33"/>
        <v>0</v>
      </c>
      <c r="AR296" s="149" t="s">
        <v>403</v>
      </c>
      <c r="AT296" s="149" t="s">
        <v>157</v>
      </c>
      <c r="AU296" s="149" t="s">
        <v>89</v>
      </c>
      <c r="AY296" s="17" t="s">
        <v>156</v>
      </c>
      <c r="BE296" s="150">
        <f t="shared" si="34"/>
        <v>0</v>
      </c>
      <c r="BF296" s="150">
        <f t="shared" si="35"/>
        <v>0</v>
      </c>
      <c r="BG296" s="150">
        <f t="shared" si="36"/>
        <v>0</v>
      </c>
      <c r="BH296" s="150">
        <f t="shared" si="37"/>
        <v>0</v>
      </c>
      <c r="BI296" s="150">
        <f t="shared" si="38"/>
        <v>0</v>
      </c>
      <c r="BJ296" s="17" t="s">
        <v>89</v>
      </c>
      <c r="BK296" s="150">
        <f t="shared" si="39"/>
        <v>0</v>
      </c>
      <c r="BL296" s="17" t="s">
        <v>403</v>
      </c>
      <c r="BM296" s="149" t="s">
        <v>5474</v>
      </c>
    </row>
    <row r="297" spans="2:65" s="1" customFormat="1" ht="21.75" customHeight="1">
      <c r="B297" s="136"/>
      <c r="C297" s="137" t="s">
        <v>1394</v>
      </c>
      <c r="D297" s="137" t="s">
        <v>157</v>
      </c>
      <c r="E297" s="138" t="s">
        <v>5475</v>
      </c>
      <c r="F297" s="139" t="s">
        <v>5476</v>
      </c>
      <c r="G297" s="140" t="s">
        <v>396</v>
      </c>
      <c r="H297" s="141">
        <v>61</v>
      </c>
      <c r="I297" s="142"/>
      <c r="J297" s="143">
        <f t="shared" si="30"/>
        <v>0</v>
      </c>
      <c r="K297" s="144"/>
      <c r="L297" s="32"/>
      <c r="M297" s="145" t="s">
        <v>1</v>
      </c>
      <c r="N297" s="146" t="s">
        <v>42</v>
      </c>
      <c r="P297" s="147">
        <f t="shared" si="31"/>
        <v>0</v>
      </c>
      <c r="Q297" s="147">
        <v>8.3000000000000001E-4</v>
      </c>
      <c r="R297" s="147">
        <f t="shared" si="32"/>
        <v>5.0630000000000001E-2</v>
      </c>
      <c r="S297" s="147">
        <v>0</v>
      </c>
      <c r="T297" s="148">
        <f t="shared" si="33"/>
        <v>0</v>
      </c>
      <c r="AR297" s="149" t="s">
        <v>403</v>
      </c>
      <c r="AT297" s="149" t="s">
        <v>157</v>
      </c>
      <c r="AU297" s="149" t="s">
        <v>89</v>
      </c>
      <c r="AY297" s="17" t="s">
        <v>156</v>
      </c>
      <c r="BE297" s="150">
        <f t="shared" si="34"/>
        <v>0</v>
      </c>
      <c r="BF297" s="150">
        <f t="shared" si="35"/>
        <v>0</v>
      </c>
      <c r="BG297" s="150">
        <f t="shared" si="36"/>
        <v>0</v>
      </c>
      <c r="BH297" s="150">
        <f t="shared" si="37"/>
        <v>0</v>
      </c>
      <c r="BI297" s="150">
        <f t="shared" si="38"/>
        <v>0</v>
      </c>
      <c r="BJ297" s="17" t="s">
        <v>89</v>
      </c>
      <c r="BK297" s="150">
        <f t="shared" si="39"/>
        <v>0</v>
      </c>
      <c r="BL297" s="17" t="s">
        <v>403</v>
      </c>
      <c r="BM297" s="149" t="s">
        <v>5477</v>
      </c>
    </row>
    <row r="298" spans="2:65" s="1" customFormat="1" ht="21.75" customHeight="1">
      <c r="B298" s="136"/>
      <c r="C298" s="137" t="s">
        <v>1406</v>
      </c>
      <c r="D298" s="137" t="s">
        <v>157</v>
      </c>
      <c r="E298" s="138" t="s">
        <v>5478</v>
      </c>
      <c r="F298" s="139" t="s">
        <v>5479</v>
      </c>
      <c r="G298" s="140" t="s">
        <v>396</v>
      </c>
      <c r="H298" s="141">
        <v>5.5</v>
      </c>
      <c r="I298" s="142"/>
      <c r="J298" s="143">
        <f t="shared" si="30"/>
        <v>0</v>
      </c>
      <c r="K298" s="144"/>
      <c r="L298" s="32"/>
      <c r="M298" s="145" t="s">
        <v>1</v>
      </c>
      <c r="N298" s="146" t="s">
        <v>42</v>
      </c>
      <c r="P298" s="147">
        <f t="shared" si="31"/>
        <v>0</v>
      </c>
      <c r="Q298" s="147">
        <v>9.3999999999999997E-4</v>
      </c>
      <c r="R298" s="147">
        <f t="shared" si="32"/>
        <v>5.1700000000000001E-3</v>
      </c>
      <c r="S298" s="147">
        <v>0</v>
      </c>
      <c r="T298" s="148">
        <f t="shared" si="33"/>
        <v>0</v>
      </c>
      <c r="AR298" s="149" t="s">
        <v>403</v>
      </c>
      <c r="AT298" s="149" t="s">
        <v>157</v>
      </c>
      <c r="AU298" s="149" t="s">
        <v>89</v>
      </c>
      <c r="AY298" s="17" t="s">
        <v>156</v>
      </c>
      <c r="BE298" s="150">
        <f t="shared" si="34"/>
        <v>0</v>
      </c>
      <c r="BF298" s="150">
        <f t="shared" si="35"/>
        <v>0</v>
      </c>
      <c r="BG298" s="150">
        <f t="shared" si="36"/>
        <v>0</v>
      </c>
      <c r="BH298" s="150">
        <f t="shared" si="37"/>
        <v>0</v>
      </c>
      <c r="BI298" s="150">
        <f t="shared" si="38"/>
        <v>0</v>
      </c>
      <c r="BJ298" s="17" t="s">
        <v>89</v>
      </c>
      <c r="BK298" s="150">
        <f t="shared" si="39"/>
        <v>0</v>
      </c>
      <c r="BL298" s="17" t="s">
        <v>403</v>
      </c>
      <c r="BM298" s="149" t="s">
        <v>5480</v>
      </c>
    </row>
    <row r="299" spans="2:65" s="1" customFormat="1" ht="21.75" customHeight="1">
      <c r="B299" s="136"/>
      <c r="C299" s="137" t="s">
        <v>1419</v>
      </c>
      <c r="D299" s="137" t="s">
        <v>157</v>
      </c>
      <c r="E299" s="138" t="s">
        <v>5481</v>
      </c>
      <c r="F299" s="139" t="s">
        <v>5482</v>
      </c>
      <c r="G299" s="140" t="s">
        <v>396</v>
      </c>
      <c r="H299" s="141">
        <v>20</v>
      </c>
      <c r="I299" s="142"/>
      <c r="J299" s="143">
        <f t="shared" si="30"/>
        <v>0</v>
      </c>
      <c r="K299" s="144"/>
      <c r="L299" s="32"/>
      <c r="M299" s="145" t="s">
        <v>1</v>
      </c>
      <c r="N299" s="146" t="s">
        <v>42</v>
      </c>
      <c r="P299" s="147">
        <f t="shared" si="31"/>
        <v>0</v>
      </c>
      <c r="Q299" s="147">
        <v>1.5100000000000001E-3</v>
      </c>
      <c r="R299" s="147">
        <f t="shared" si="32"/>
        <v>3.0200000000000001E-2</v>
      </c>
      <c r="S299" s="147">
        <v>0</v>
      </c>
      <c r="T299" s="148">
        <f t="shared" si="33"/>
        <v>0</v>
      </c>
      <c r="AR299" s="149" t="s">
        <v>403</v>
      </c>
      <c r="AT299" s="149" t="s">
        <v>157</v>
      </c>
      <c r="AU299" s="149" t="s">
        <v>89</v>
      </c>
      <c r="AY299" s="17" t="s">
        <v>156</v>
      </c>
      <c r="BE299" s="150">
        <f t="shared" si="34"/>
        <v>0</v>
      </c>
      <c r="BF299" s="150">
        <f t="shared" si="35"/>
        <v>0</v>
      </c>
      <c r="BG299" s="150">
        <f t="shared" si="36"/>
        <v>0</v>
      </c>
      <c r="BH299" s="150">
        <f t="shared" si="37"/>
        <v>0</v>
      </c>
      <c r="BI299" s="150">
        <f t="shared" si="38"/>
        <v>0</v>
      </c>
      <c r="BJ299" s="17" t="s">
        <v>89</v>
      </c>
      <c r="BK299" s="150">
        <f t="shared" si="39"/>
        <v>0</v>
      </c>
      <c r="BL299" s="17" t="s">
        <v>403</v>
      </c>
      <c r="BM299" s="149" t="s">
        <v>5483</v>
      </c>
    </row>
    <row r="300" spans="2:65" s="1" customFormat="1" ht="16.5" customHeight="1">
      <c r="B300" s="136"/>
      <c r="C300" s="137" t="s">
        <v>1423</v>
      </c>
      <c r="D300" s="137" t="s">
        <v>157</v>
      </c>
      <c r="E300" s="138" t="s">
        <v>5484</v>
      </c>
      <c r="F300" s="139" t="s">
        <v>5485</v>
      </c>
      <c r="G300" s="140" t="s">
        <v>333</v>
      </c>
      <c r="H300" s="141">
        <v>8</v>
      </c>
      <c r="I300" s="142"/>
      <c r="J300" s="143">
        <f t="shared" si="30"/>
        <v>0</v>
      </c>
      <c r="K300" s="144"/>
      <c r="L300" s="32"/>
      <c r="M300" s="145" t="s">
        <v>1</v>
      </c>
      <c r="N300" s="146" t="s">
        <v>42</v>
      </c>
      <c r="P300" s="147">
        <f t="shared" si="31"/>
        <v>0</v>
      </c>
      <c r="Q300" s="147">
        <v>1.3999999999999999E-4</v>
      </c>
      <c r="R300" s="147">
        <f t="shared" si="32"/>
        <v>1.1199999999999999E-3</v>
      </c>
      <c r="S300" s="147">
        <v>0</v>
      </c>
      <c r="T300" s="148">
        <f t="shared" si="33"/>
        <v>0</v>
      </c>
      <c r="AR300" s="149" t="s">
        <v>403</v>
      </c>
      <c r="AT300" s="149" t="s">
        <v>157</v>
      </c>
      <c r="AU300" s="149" t="s">
        <v>89</v>
      </c>
      <c r="AY300" s="17" t="s">
        <v>156</v>
      </c>
      <c r="BE300" s="150">
        <f t="shared" si="34"/>
        <v>0</v>
      </c>
      <c r="BF300" s="150">
        <f t="shared" si="35"/>
        <v>0</v>
      </c>
      <c r="BG300" s="150">
        <f t="shared" si="36"/>
        <v>0</v>
      </c>
      <c r="BH300" s="150">
        <f t="shared" si="37"/>
        <v>0</v>
      </c>
      <c r="BI300" s="150">
        <f t="shared" si="38"/>
        <v>0</v>
      </c>
      <c r="BJ300" s="17" t="s">
        <v>89</v>
      </c>
      <c r="BK300" s="150">
        <f t="shared" si="39"/>
        <v>0</v>
      </c>
      <c r="BL300" s="17" t="s">
        <v>403</v>
      </c>
      <c r="BM300" s="149" t="s">
        <v>5486</v>
      </c>
    </row>
    <row r="301" spans="2:65" s="1" customFormat="1" ht="24.2" customHeight="1">
      <c r="B301" s="136"/>
      <c r="C301" s="180" t="s">
        <v>1427</v>
      </c>
      <c r="D301" s="180" t="s">
        <v>263</v>
      </c>
      <c r="E301" s="181" t="s">
        <v>5487</v>
      </c>
      <c r="F301" s="182" t="s">
        <v>5488</v>
      </c>
      <c r="G301" s="183" t="s">
        <v>333</v>
      </c>
      <c r="H301" s="184">
        <v>8</v>
      </c>
      <c r="I301" s="185"/>
      <c r="J301" s="186">
        <f t="shared" si="30"/>
        <v>0</v>
      </c>
      <c r="K301" s="187"/>
      <c r="L301" s="188"/>
      <c r="M301" s="189" t="s">
        <v>1</v>
      </c>
      <c r="N301" s="190" t="s">
        <v>42</v>
      </c>
      <c r="P301" s="147">
        <f t="shared" si="31"/>
        <v>0</v>
      </c>
      <c r="Q301" s="147">
        <v>1.4999999999999999E-4</v>
      </c>
      <c r="R301" s="147">
        <f t="shared" si="32"/>
        <v>1.1999999999999999E-3</v>
      </c>
      <c r="S301" s="147">
        <v>0</v>
      </c>
      <c r="T301" s="148">
        <f t="shared" si="33"/>
        <v>0</v>
      </c>
      <c r="AR301" s="149" t="s">
        <v>664</v>
      </c>
      <c r="AT301" s="149" t="s">
        <v>263</v>
      </c>
      <c r="AU301" s="149" t="s">
        <v>89</v>
      </c>
      <c r="AY301" s="17" t="s">
        <v>156</v>
      </c>
      <c r="BE301" s="150">
        <f t="shared" si="34"/>
        <v>0</v>
      </c>
      <c r="BF301" s="150">
        <f t="shared" si="35"/>
        <v>0</v>
      </c>
      <c r="BG301" s="150">
        <f t="shared" si="36"/>
        <v>0</v>
      </c>
      <c r="BH301" s="150">
        <f t="shared" si="37"/>
        <v>0</v>
      </c>
      <c r="BI301" s="150">
        <f t="shared" si="38"/>
        <v>0</v>
      </c>
      <c r="BJ301" s="17" t="s">
        <v>89</v>
      </c>
      <c r="BK301" s="150">
        <f t="shared" si="39"/>
        <v>0</v>
      </c>
      <c r="BL301" s="17" t="s">
        <v>403</v>
      </c>
      <c r="BM301" s="149" t="s">
        <v>5489</v>
      </c>
    </row>
    <row r="302" spans="2:65" s="1" customFormat="1" ht="16.5" customHeight="1">
      <c r="B302" s="136"/>
      <c r="C302" s="137" t="s">
        <v>1404</v>
      </c>
      <c r="D302" s="137" t="s">
        <v>157</v>
      </c>
      <c r="E302" s="138" t="s">
        <v>5490</v>
      </c>
      <c r="F302" s="139" t="s">
        <v>5491</v>
      </c>
      <c r="G302" s="140" t="s">
        <v>333</v>
      </c>
      <c r="H302" s="141">
        <v>11</v>
      </c>
      <c r="I302" s="142"/>
      <c r="J302" s="143">
        <f t="shared" si="30"/>
        <v>0</v>
      </c>
      <c r="K302" s="144"/>
      <c r="L302" s="32"/>
      <c r="M302" s="145" t="s">
        <v>1</v>
      </c>
      <c r="N302" s="146" t="s">
        <v>42</v>
      </c>
      <c r="P302" s="147">
        <f t="shared" si="31"/>
        <v>0</v>
      </c>
      <c r="Q302" s="147">
        <v>1.9000000000000001E-4</v>
      </c>
      <c r="R302" s="147">
        <f t="shared" si="32"/>
        <v>2.0900000000000003E-3</v>
      </c>
      <c r="S302" s="147">
        <v>0</v>
      </c>
      <c r="T302" s="148">
        <f t="shared" si="33"/>
        <v>0</v>
      </c>
      <c r="AR302" s="149" t="s">
        <v>403</v>
      </c>
      <c r="AT302" s="149" t="s">
        <v>157</v>
      </c>
      <c r="AU302" s="149" t="s">
        <v>89</v>
      </c>
      <c r="AY302" s="17" t="s">
        <v>156</v>
      </c>
      <c r="BE302" s="150">
        <f t="shared" si="34"/>
        <v>0</v>
      </c>
      <c r="BF302" s="150">
        <f t="shared" si="35"/>
        <v>0</v>
      </c>
      <c r="BG302" s="150">
        <f t="shared" si="36"/>
        <v>0</v>
      </c>
      <c r="BH302" s="150">
        <f t="shared" si="37"/>
        <v>0</v>
      </c>
      <c r="BI302" s="150">
        <f t="shared" si="38"/>
        <v>0</v>
      </c>
      <c r="BJ302" s="17" t="s">
        <v>89</v>
      </c>
      <c r="BK302" s="150">
        <f t="shared" si="39"/>
        <v>0</v>
      </c>
      <c r="BL302" s="17" t="s">
        <v>403</v>
      </c>
      <c r="BM302" s="149" t="s">
        <v>5492</v>
      </c>
    </row>
    <row r="303" spans="2:65" s="1" customFormat="1" ht="24.2" customHeight="1">
      <c r="B303" s="136"/>
      <c r="C303" s="180" t="s">
        <v>1436</v>
      </c>
      <c r="D303" s="180" t="s">
        <v>263</v>
      </c>
      <c r="E303" s="181" t="s">
        <v>5493</v>
      </c>
      <c r="F303" s="182" t="s">
        <v>5494</v>
      </c>
      <c r="G303" s="183" t="s">
        <v>333</v>
      </c>
      <c r="H303" s="184">
        <v>11</v>
      </c>
      <c r="I303" s="185"/>
      <c r="J303" s="186">
        <f t="shared" si="30"/>
        <v>0</v>
      </c>
      <c r="K303" s="187"/>
      <c r="L303" s="188"/>
      <c r="M303" s="189" t="s">
        <v>1</v>
      </c>
      <c r="N303" s="190" t="s">
        <v>42</v>
      </c>
      <c r="P303" s="147">
        <f t="shared" si="31"/>
        <v>0</v>
      </c>
      <c r="Q303" s="147">
        <v>3.5E-4</v>
      </c>
      <c r="R303" s="147">
        <f t="shared" si="32"/>
        <v>3.8500000000000001E-3</v>
      </c>
      <c r="S303" s="147">
        <v>0</v>
      </c>
      <c r="T303" s="148">
        <f t="shared" si="33"/>
        <v>0</v>
      </c>
      <c r="AR303" s="149" t="s">
        <v>664</v>
      </c>
      <c r="AT303" s="149" t="s">
        <v>263</v>
      </c>
      <c r="AU303" s="149" t="s">
        <v>89</v>
      </c>
      <c r="AY303" s="17" t="s">
        <v>156</v>
      </c>
      <c r="BE303" s="150">
        <f t="shared" si="34"/>
        <v>0</v>
      </c>
      <c r="BF303" s="150">
        <f t="shared" si="35"/>
        <v>0</v>
      </c>
      <c r="BG303" s="150">
        <f t="shared" si="36"/>
        <v>0</v>
      </c>
      <c r="BH303" s="150">
        <f t="shared" si="37"/>
        <v>0</v>
      </c>
      <c r="BI303" s="150">
        <f t="shared" si="38"/>
        <v>0</v>
      </c>
      <c r="BJ303" s="17" t="s">
        <v>89</v>
      </c>
      <c r="BK303" s="150">
        <f t="shared" si="39"/>
        <v>0</v>
      </c>
      <c r="BL303" s="17" t="s">
        <v>403</v>
      </c>
      <c r="BM303" s="149" t="s">
        <v>5495</v>
      </c>
    </row>
    <row r="304" spans="2:65" s="1" customFormat="1" ht="16.5" customHeight="1">
      <c r="B304" s="136"/>
      <c r="C304" s="137" t="s">
        <v>1442</v>
      </c>
      <c r="D304" s="137" t="s">
        <v>157</v>
      </c>
      <c r="E304" s="138" t="s">
        <v>5496</v>
      </c>
      <c r="F304" s="139" t="s">
        <v>5497</v>
      </c>
      <c r="G304" s="140" t="s">
        <v>333</v>
      </c>
      <c r="H304" s="141">
        <v>1</v>
      </c>
      <c r="I304" s="142"/>
      <c r="J304" s="143">
        <f t="shared" ref="J304:J325" si="40">ROUND(I304*H304,2)</f>
        <v>0</v>
      </c>
      <c r="K304" s="144"/>
      <c r="L304" s="32"/>
      <c r="M304" s="145" t="s">
        <v>1</v>
      </c>
      <c r="N304" s="146" t="s">
        <v>42</v>
      </c>
      <c r="P304" s="147">
        <f t="shared" ref="P304:P325" si="41">O304*H304</f>
        <v>0</v>
      </c>
      <c r="Q304" s="147">
        <v>3.2000000000000003E-4</v>
      </c>
      <c r="R304" s="147">
        <f t="shared" ref="R304:R325" si="42">Q304*H304</f>
        <v>3.2000000000000003E-4</v>
      </c>
      <c r="S304" s="147">
        <v>0</v>
      </c>
      <c r="T304" s="148">
        <f t="shared" ref="T304:T325" si="43">S304*H304</f>
        <v>0</v>
      </c>
      <c r="AR304" s="149" t="s">
        <v>403</v>
      </c>
      <c r="AT304" s="149" t="s">
        <v>157</v>
      </c>
      <c r="AU304" s="149" t="s">
        <v>89</v>
      </c>
      <c r="AY304" s="17" t="s">
        <v>156</v>
      </c>
      <c r="BE304" s="150">
        <f t="shared" ref="BE304:BE325" si="44">IF(N304="základná",J304,0)</f>
        <v>0</v>
      </c>
      <c r="BF304" s="150">
        <f t="shared" ref="BF304:BF325" si="45">IF(N304="znížená",J304,0)</f>
        <v>0</v>
      </c>
      <c r="BG304" s="150">
        <f t="shared" ref="BG304:BG325" si="46">IF(N304="zákl. prenesená",J304,0)</f>
        <v>0</v>
      </c>
      <c r="BH304" s="150">
        <f t="shared" ref="BH304:BH325" si="47">IF(N304="zníž. prenesená",J304,0)</f>
        <v>0</v>
      </c>
      <c r="BI304" s="150">
        <f t="shared" ref="BI304:BI325" si="48">IF(N304="nulová",J304,0)</f>
        <v>0</v>
      </c>
      <c r="BJ304" s="17" t="s">
        <v>89</v>
      </c>
      <c r="BK304" s="150">
        <f t="shared" ref="BK304:BK325" si="49">ROUND(I304*H304,2)</f>
        <v>0</v>
      </c>
      <c r="BL304" s="17" t="s">
        <v>403</v>
      </c>
      <c r="BM304" s="149" t="s">
        <v>5498</v>
      </c>
    </row>
    <row r="305" spans="2:65" s="1" customFormat="1" ht="24.2" customHeight="1">
      <c r="B305" s="136"/>
      <c r="C305" s="137" t="s">
        <v>1434</v>
      </c>
      <c r="D305" s="137" t="s">
        <v>157</v>
      </c>
      <c r="E305" s="138" t="s">
        <v>5499</v>
      </c>
      <c r="F305" s="139" t="s">
        <v>5500</v>
      </c>
      <c r="G305" s="140" t="s">
        <v>333</v>
      </c>
      <c r="H305" s="141">
        <v>36</v>
      </c>
      <c r="I305" s="142"/>
      <c r="J305" s="143">
        <f t="shared" si="40"/>
        <v>0</v>
      </c>
      <c r="K305" s="144"/>
      <c r="L305" s="32"/>
      <c r="M305" s="145" t="s">
        <v>1</v>
      </c>
      <c r="N305" s="146" t="s">
        <v>42</v>
      </c>
      <c r="P305" s="147">
        <f t="shared" si="41"/>
        <v>0</v>
      </c>
      <c r="Q305" s="147">
        <v>0</v>
      </c>
      <c r="R305" s="147">
        <f t="shared" si="42"/>
        <v>0</v>
      </c>
      <c r="S305" s="147">
        <v>0</v>
      </c>
      <c r="T305" s="148">
        <f t="shared" si="43"/>
        <v>0</v>
      </c>
      <c r="AR305" s="149" t="s">
        <v>403</v>
      </c>
      <c r="AT305" s="149" t="s">
        <v>157</v>
      </c>
      <c r="AU305" s="149" t="s">
        <v>89</v>
      </c>
      <c r="AY305" s="17" t="s">
        <v>156</v>
      </c>
      <c r="BE305" s="150">
        <f t="shared" si="44"/>
        <v>0</v>
      </c>
      <c r="BF305" s="150">
        <f t="shared" si="45"/>
        <v>0</v>
      </c>
      <c r="BG305" s="150">
        <f t="shared" si="46"/>
        <v>0</v>
      </c>
      <c r="BH305" s="150">
        <f t="shared" si="47"/>
        <v>0</v>
      </c>
      <c r="BI305" s="150">
        <f t="shared" si="48"/>
        <v>0</v>
      </c>
      <c r="BJ305" s="17" t="s">
        <v>89</v>
      </c>
      <c r="BK305" s="150">
        <f t="shared" si="49"/>
        <v>0</v>
      </c>
      <c r="BL305" s="17" t="s">
        <v>403</v>
      </c>
      <c r="BM305" s="149" t="s">
        <v>5501</v>
      </c>
    </row>
    <row r="306" spans="2:65" s="1" customFormat="1" ht="24.2" customHeight="1">
      <c r="B306" s="136"/>
      <c r="C306" s="137" t="s">
        <v>1449</v>
      </c>
      <c r="D306" s="137" t="s">
        <v>157</v>
      </c>
      <c r="E306" s="138" t="s">
        <v>5502</v>
      </c>
      <c r="F306" s="139" t="s">
        <v>5503</v>
      </c>
      <c r="G306" s="140" t="s">
        <v>333</v>
      </c>
      <c r="H306" s="141">
        <v>37</v>
      </c>
      <c r="I306" s="142"/>
      <c r="J306" s="143">
        <f t="shared" si="40"/>
        <v>0</v>
      </c>
      <c r="K306" s="144"/>
      <c r="L306" s="32"/>
      <c r="M306" s="145" t="s">
        <v>1</v>
      </c>
      <c r="N306" s="146" t="s">
        <v>42</v>
      </c>
      <c r="P306" s="147">
        <f t="shared" si="41"/>
        <v>0</v>
      </c>
      <c r="Q306" s="147">
        <v>0</v>
      </c>
      <c r="R306" s="147">
        <f t="shared" si="42"/>
        <v>0</v>
      </c>
      <c r="S306" s="147">
        <v>0</v>
      </c>
      <c r="T306" s="148">
        <f t="shared" si="43"/>
        <v>0</v>
      </c>
      <c r="AR306" s="149" t="s">
        <v>403</v>
      </c>
      <c r="AT306" s="149" t="s">
        <v>157</v>
      </c>
      <c r="AU306" s="149" t="s">
        <v>89</v>
      </c>
      <c r="AY306" s="17" t="s">
        <v>156</v>
      </c>
      <c r="BE306" s="150">
        <f t="shared" si="44"/>
        <v>0</v>
      </c>
      <c r="BF306" s="150">
        <f t="shared" si="45"/>
        <v>0</v>
      </c>
      <c r="BG306" s="150">
        <f t="shared" si="46"/>
        <v>0</v>
      </c>
      <c r="BH306" s="150">
        <f t="shared" si="47"/>
        <v>0</v>
      </c>
      <c r="BI306" s="150">
        <f t="shared" si="48"/>
        <v>0</v>
      </c>
      <c r="BJ306" s="17" t="s">
        <v>89</v>
      </c>
      <c r="BK306" s="150">
        <f t="shared" si="49"/>
        <v>0</v>
      </c>
      <c r="BL306" s="17" t="s">
        <v>403</v>
      </c>
      <c r="BM306" s="149" t="s">
        <v>5504</v>
      </c>
    </row>
    <row r="307" spans="2:65" s="1" customFormat="1" ht="24.2" customHeight="1">
      <c r="B307" s="136"/>
      <c r="C307" s="137" t="s">
        <v>1454</v>
      </c>
      <c r="D307" s="137" t="s">
        <v>157</v>
      </c>
      <c r="E307" s="138" t="s">
        <v>5505</v>
      </c>
      <c r="F307" s="139" t="s">
        <v>5506</v>
      </c>
      <c r="G307" s="140" t="s">
        <v>333</v>
      </c>
      <c r="H307" s="141">
        <v>34</v>
      </c>
      <c r="I307" s="142"/>
      <c r="J307" s="143">
        <f t="shared" si="40"/>
        <v>0</v>
      </c>
      <c r="K307" s="144"/>
      <c r="L307" s="32"/>
      <c r="M307" s="145" t="s">
        <v>1</v>
      </c>
      <c r="N307" s="146" t="s">
        <v>42</v>
      </c>
      <c r="P307" s="147">
        <f t="shared" si="41"/>
        <v>0</v>
      </c>
      <c r="Q307" s="147">
        <v>0</v>
      </c>
      <c r="R307" s="147">
        <f t="shared" si="42"/>
        <v>0</v>
      </c>
      <c r="S307" s="147">
        <v>0</v>
      </c>
      <c r="T307" s="148">
        <f t="shared" si="43"/>
        <v>0</v>
      </c>
      <c r="AR307" s="149" t="s">
        <v>403</v>
      </c>
      <c r="AT307" s="149" t="s">
        <v>157</v>
      </c>
      <c r="AU307" s="149" t="s">
        <v>89</v>
      </c>
      <c r="AY307" s="17" t="s">
        <v>156</v>
      </c>
      <c r="BE307" s="150">
        <f t="shared" si="44"/>
        <v>0</v>
      </c>
      <c r="BF307" s="150">
        <f t="shared" si="45"/>
        <v>0</v>
      </c>
      <c r="BG307" s="150">
        <f t="shared" si="46"/>
        <v>0</v>
      </c>
      <c r="BH307" s="150">
        <f t="shared" si="47"/>
        <v>0</v>
      </c>
      <c r="BI307" s="150">
        <f t="shared" si="48"/>
        <v>0</v>
      </c>
      <c r="BJ307" s="17" t="s">
        <v>89</v>
      </c>
      <c r="BK307" s="150">
        <f t="shared" si="49"/>
        <v>0</v>
      </c>
      <c r="BL307" s="17" t="s">
        <v>403</v>
      </c>
      <c r="BM307" s="149" t="s">
        <v>5507</v>
      </c>
    </row>
    <row r="308" spans="2:65" s="1" customFormat="1" ht="24.2" customHeight="1">
      <c r="B308" s="136"/>
      <c r="C308" s="137" t="s">
        <v>309</v>
      </c>
      <c r="D308" s="137" t="s">
        <v>157</v>
      </c>
      <c r="E308" s="138" t="s">
        <v>5508</v>
      </c>
      <c r="F308" s="139" t="s">
        <v>5509</v>
      </c>
      <c r="G308" s="140" t="s">
        <v>333</v>
      </c>
      <c r="H308" s="141">
        <v>11</v>
      </c>
      <c r="I308" s="142"/>
      <c r="J308" s="143">
        <f t="shared" si="40"/>
        <v>0</v>
      </c>
      <c r="K308" s="144"/>
      <c r="L308" s="32"/>
      <c r="M308" s="145" t="s">
        <v>1</v>
      </c>
      <c r="N308" s="146" t="s">
        <v>42</v>
      </c>
      <c r="P308" s="147">
        <f t="shared" si="41"/>
        <v>0</v>
      </c>
      <c r="Q308" s="147">
        <v>0</v>
      </c>
      <c r="R308" s="147">
        <f t="shared" si="42"/>
        <v>0</v>
      </c>
      <c r="S308" s="147">
        <v>0</v>
      </c>
      <c r="T308" s="148">
        <f t="shared" si="43"/>
        <v>0</v>
      </c>
      <c r="AR308" s="149" t="s">
        <v>403</v>
      </c>
      <c r="AT308" s="149" t="s">
        <v>157</v>
      </c>
      <c r="AU308" s="149" t="s">
        <v>89</v>
      </c>
      <c r="AY308" s="17" t="s">
        <v>156</v>
      </c>
      <c r="BE308" s="150">
        <f t="shared" si="44"/>
        <v>0</v>
      </c>
      <c r="BF308" s="150">
        <f t="shared" si="45"/>
        <v>0</v>
      </c>
      <c r="BG308" s="150">
        <f t="shared" si="46"/>
        <v>0</v>
      </c>
      <c r="BH308" s="150">
        <f t="shared" si="47"/>
        <v>0</v>
      </c>
      <c r="BI308" s="150">
        <f t="shared" si="48"/>
        <v>0</v>
      </c>
      <c r="BJ308" s="17" t="s">
        <v>89</v>
      </c>
      <c r="BK308" s="150">
        <f t="shared" si="49"/>
        <v>0</v>
      </c>
      <c r="BL308" s="17" t="s">
        <v>403</v>
      </c>
      <c r="BM308" s="149" t="s">
        <v>5510</v>
      </c>
    </row>
    <row r="309" spans="2:65" s="1" customFormat="1" ht="37.9" customHeight="1">
      <c r="B309" s="136"/>
      <c r="C309" s="180" t="s">
        <v>1461</v>
      </c>
      <c r="D309" s="180" t="s">
        <v>263</v>
      </c>
      <c r="E309" s="181" t="s">
        <v>5511</v>
      </c>
      <c r="F309" s="182" t="s">
        <v>5512</v>
      </c>
      <c r="G309" s="183" t="s">
        <v>333</v>
      </c>
      <c r="H309" s="184">
        <v>11</v>
      </c>
      <c r="I309" s="185"/>
      <c r="J309" s="186">
        <f t="shared" si="40"/>
        <v>0</v>
      </c>
      <c r="K309" s="187"/>
      <c r="L309" s="188"/>
      <c r="M309" s="189" t="s">
        <v>1</v>
      </c>
      <c r="N309" s="190" t="s">
        <v>42</v>
      </c>
      <c r="P309" s="147">
        <f t="shared" si="41"/>
        <v>0</v>
      </c>
      <c r="Q309" s="147">
        <v>4.8000000000000001E-4</v>
      </c>
      <c r="R309" s="147">
        <f t="shared" si="42"/>
        <v>5.28E-3</v>
      </c>
      <c r="S309" s="147">
        <v>0</v>
      </c>
      <c r="T309" s="148">
        <f t="shared" si="43"/>
        <v>0</v>
      </c>
      <c r="AR309" s="149" t="s">
        <v>664</v>
      </c>
      <c r="AT309" s="149" t="s">
        <v>263</v>
      </c>
      <c r="AU309" s="149" t="s">
        <v>89</v>
      </c>
      <c r="AY309" s="17" t="s">
        <v>156</v>
      </c>
      <c r="BE309" s="150">
        <f t="shared" si="44"/>
        <v>0</v>
      </c>
      <c r="BF309" s="150">
        <f t="shared" si="45"/>
        <v>0</v>
      </c>
      <c r="BG309" s="150">
        <f t="shared" si="46"/>
        <v>0</v>
      </c>
      <c r="BH309" s="150">
        <f t="shared" si="47"/>
        <v>0</v>
      </c>
      <c r="BI309" s="150">
        <f t="shared" si="48"/>
        <v>0</v>
      </c>
      <c r="BJ309" s="17" t="s">
        <v>89</v>
      </c>
      <c r="BK309" s="150">
        <f t="shared" si="49"/>
        <v>0</v>
      </c>
      <c r="BL309" s="17" t="s">
        <v>403</v>
      </c>
      <c r="BM309" s="149" t="s">
        <v>5513</v>
      </c>
    </row>
    <row r="310" spans="2:65" s="1" customFormat="1" ht="24.2" customHeight="1">
      <c r="B310" s="136"/>
      <c r="C310" s="137" t="s">
        <v>1467</v>
      </c>
      <c r="D310" s="137" t="s">
        <v>157</v>
      </c>
      <c r="E310" s="138" t="s">
        <v>5514</v>
      </c>
      <c r="F310" s="139" t="s">
        <v>5515</v>
      </c>
      <c r="G310" s="140" t="s">
        <v>333</v>
      </c>
      <c r="H310" s="141">
        <v>2</v>
      </c>
      <c r="I310" s="142"/>
      <c r="J310" s="143">
        <f t="shared" si="40"/>
        <v>0</v>
      </c>
      <c r="K310" s="144"/>
      <c r="L310" s="32"/>
      <c r="M310" s="145" t="s">
        <v>1</v>
      </c>
      <c r="N310" s="146" t="s">
        <v>42</v>
      </c>
      <c r="P310" s="147">
        <f t="shared" si="41"/>
        <v>0</v>
      </c>
      <c r="Q310" s="147">
        <v>1.0000000000000001E-5</v>
      </c>
      <c r="R310" s="147">
        <f t="shared" si="42"/>
        <v>2.0000000000000002E-5</v>
      </c>
      <c r="S310" s="147">
        <v>0</v>
      </c>
      <c r="T310" s="148">
        <f t="shared" si="43"/>
        <v>0</v>
      </c>
      <c r="AR310" s="149" t="s">
        <v>403</v>
      </c>
      <c r="AT310" s="149" t="s">
        <v>157</v>
      </c>
      <c r="AU310" s="149" t="s">
        <v>89</v>
      </c>
      <c r="AY310" s="17" t="s">
        <v>156</v>
      </c>
      <c r="BE310" s="150">
        <f t="shared" si="44"/>
        <v>0</v>
      </c>
      <c r="BF310" s="150">
        <f t="shared" si="45"/>
        <v>0</v>
      </c>
      <c r="BG310" s="150">
        <f t="shared" si="46"/>
        <v>0</v>
      </c>
      <c r="BH310" s="150">
        <f t="shared" si="47"/>
        <v>0</v>
      </c>
      <c r="BI310" s="150">
        <f t="shared" si="48"/>
        <v>0</v>
      </c>
      <c r="BJ310" s="17" t="s">
        <v>89</v>
      </c>
      <c r="BK310" s="150">
        <f t="shared" si="49"/>
        <v>0</v>
      </c>
      <c r="BL310" s="17" t="s">
        <v>403</v>
      </c>
      <c r="BM310" s="149" t="s">
        <v>5516</v>
      </c>
    </row>
    <row r="311" spans="2:65" s="1" customFormat="1" ht="37.9" customHeight="1">
      <c r="B311" s="136"/>
      <c r="C311" s="180" t="s">
        <v>1471</v>
      </c>
      <c r="D311" s="180" t="s">
        <v>263</v>
      </c>
      <c r="E311" s="181" t="s">
        <v>5517</v>
      </c>
      <c r="F311" s="182" t="s">
        <v>5518</v>
      </c>
      <c r="G311" s="183" t="s">
        <v>333</v>
      </c>
      <c r="H311" s="184">
        <v>2</v>
      </c>
      <c r="I311" s="185"/>
      <c r="J311" s="186">
        <f t="shared" si="40"/>
        <v>0</v>
      </c>
      <c r="K311" s="187"/>
      <c r="L311" s="188"/>
      <c r="M311" s="189" t="s">
        <v>1</v>
      </c>
      <c r="N311" s="190" t="s">
        <v>42</v>
      </c>
      <c r="P311" s="147">
        <f t="shared" si="41"/>
        <v>0</v>
      </c>
      <c r="Q311" s="147">
        <v>4.6000000000000001E-4</v>
      </c>
      <c r="R311" s="147">
        <f t="shared" si="42"/>
        <v>9.2000000000000003E-4</v>
      </c>
      <c r="S311" s="147">
        <v>0</v>
      </c>
      <c r="T311" s="148">
        <f t="shared" si="43"/>
        <v>0</v>
      </c>
      <c r="AR311" s="149" t="s">
        <v>664</v>
      </c>
      <c r="AT311" s="149" t="s">
        <v>263</v>
      </c>
      <c r="AU311" s="149" t="s">
        <v>89</v>
      </c>
      <c r="AY311" s="17" t="s">
        <v>156</v>
      </c>
      <c r="BE311" s="150">
        <f t="shared" si="44"/>
        <v>0</v>
      </c>
      <c r="BF311" s="150">
        <f t="shared" si="45"/>
        <v>0</v>
      </c>
      <c r="BG311" s="150">
        <f t="shared" si="46"/>
        <v>0</v>
      </c>
      <c r="BH311" s="150">
        <f t="shared" si="47"/>
        <v>0</v>
      </c>
      <c r="BI311" s="150">
        <f t="shared" si="48"/>
        <v>0</v>
      </c>
      <c r="BJ311" s="17" t="s">
        <v>89</v>
      </c>
      <c r="BK311" s="150">
        <f t="shared" si="49"/>
        <v>0</v>
      </c>
      <c r="BL311" s="17" t="s">
        <v>403</v>
      </c>
      <c r="BM311" s="149" t="s">
        <v>5519</v>
      </c>
    </row>
    <row r="312" spans="2:65" s="1" customFormat="1" ht="16.5" customHeight="1">
      <c r="B312" s="136"/>
      <c r="C312" s="180" t="s">
        <v>1478</v>
      </c>
      <c r="D312" s="180" t="s">
        <v>263</v>
      </c>
      <c r="E312" s="181" t="s">
        <v>5520</v>
      </c>
      <c r="F312" s="182" t="s">
        <v>5521</v>
      </c>
      <c r="G312" s="183" t="s">
        <v>333</v>
      </c>
      <c r="H312" s="184">
        <v>12</v>
      </c>
      <c r="I312" s="185"/>
      <c r="J312" s="186">
        <f t="shared" si="40"/>
        <v>0</v>
      </c>
      <c r="K312" s="187"/>
      <c r="L312" s="188"/>
      <c r="M312" s="189" t="s">
        <v>1</v>
      </c>
      <c r="N312" s="190" t="s">
        <v>42</v>
      </c>
      <c r="P312" s="147">
        <f t="shared" si="41"/>
        <v>0</v>
      </c>
      <c r="Q312" s="147">
        <v>4.8000000000000001E-4</v>
      </c>
      <c r="R312" s="147">
        <f t="shared" si="42"/>
        <v>5.7600000000000004E-3</v>
      </c>
      <c r="S312" s="147">
        <v>0</v>
      </c>
      <c r="T312" s="148">
        <f t="shared" si="43"/>
        <v>0</v>
      </c>
      <c r="AR312" s="149" t="s">
        <v>664</v>
      </c>
      <c r="AT312" s="149" t="s">
        <v>263</v>
      </c>
      <c r="AU312" s="149" t="s">
        <v>89</v>
      </c>
      <c r="AY312" s="17" t="s">
        <v>156</v>
      </c>
      <c r="BE312" s="150">
        <f t="shared" si="44"/>
        <v>0</v>
      </c>
      <c r="BF312" s="150">
        <f t="shared" si="45"/>
        <v>0</v>
      </c>
      <c r="BG312" s="150">
        <f t="shared" si="46"/>
        <v>0</v>
      </c>
      <c r="BH312" s="150">
        <f t="shared" si="47"/>
        <v>0</v>
      </c>
      <c r="BI312" s="150">
        <f t="shared" si="48"/>
        <v>0</v>
      </c>
      <c r="BJ312" s="17" t="s">
        <v>89</v>
      </c>
      <c r="BK312" s="150">
        <f t="shared" si="49"/>
        <v>0</v>
      </c>
      <c r="BL312" s="17" t="s">
        <v>403</v>
      </c>
      <c r="BM312" s="149" t="s">
        <v>5522</v>
      </c>
    </row>
    <row r="313" spans="2:65" s="1" customFormat="1" ht="24.2" customHeight="1">
      <c r="B313" s="136"/>
      <c r="C313" s="137" t="s">
        <v>1491</v>
      </c>
      <c r="D313" s="137" t="s">
        <v>157</v>
      </c>
      <c r="E313" s="138" t="s">
        <v>5523</v>
      </c>
      <c r="F313" s="139" t="s">
        <v>5524</v>
      </c>
      <c r="G313" s="140" t="s">
        <v>333</v>
      </c>
      <c r="H313" s="141">
        <v>15</v>
      </c>
      <c r="I313" s="142"/>
      <c r="J313" s="143">
        <f t="shared" si="40"/>
        <v>0</v>
      </c>
      <c r="K313" s="144"/>
      <c r="L313" s="32"/>
      <c r="M313" s="145" t="s">
        <v>1</v>
      </c>
      <c r="N313" s="146" t="s">
        <v>42</v>
      </c>
      <c r="P313" s="147">
        <f t="shared" si="41"/>
        <v>0</v>
      </c>
      <c r="Q313" s="147">
        <v>1.16E-3</v>
      </c>
      <c r="R313" s="147">
        <f t="shared" si="42"/>
        <v>1.7399999999999999E-2</v>
      </c>
      <c r="S313" s="147">
        <v>0</v>
      </c>
      <c r="T313" s="148">
        <f t="shared" si="43"/>
        <v>0</v>
      </c>
      <c r="AR313" s="149" t="s">
        <v>403</v>
      </c>
      <c r="AT313" s="149" t="s">
        <v>157</v>
      </c>
      <c r="AU313" s="149" t="s">
        <v>89</v>
      </c>
      <c r="AY313" s="17" t="s">
        <v>156</v>
      </c>
      <c r="BE313" s="150">
        <f t="shared" si="44"/>
        <v>0</v>
      </c>
      <c r="BF313" s="150">
        <f t="shared" si="45"/>
        <v>0</v>
      </c>
      <c r="BG313" s="150">
        <f t="shared" si="46"/>
        <v>0</v>
      </c>
      <c r="BH313" s="150">
        <f t="shared" si="47"/>
        <v>0</v>
      </c>
      <c r="BI313" s="150">
        <f t="shared" si="48"/>
        <v>0</v>
      </c>
      <c r="BJ313" s="17" t="s">
        <v>89</v>
      </c>
      <c r="BK313" s="150">
        <f t="shared" si="49"/>
        <v>0</v>
      </c>
      <c r="BL313" s="17" t="s">
        <v>403</v>
      </c>
      <c r="BM313" s="149" t="s">
        <v>5525</v>
      </c>
    </row>
    <row r="314" spans="2:65" s="1" customFormat="1" ht="37.9" customHeight="1">
      <c r="B314" s="136"/>
      <c r="C314" s="180" t="s">
        <v>1499</v>
      </c>
      <c r="D314" s="180" t="s">
        <v>263</v>
      </c>
      <c r="E314" s="181" t="s">
        <v>5526</v>
      </c>
      <c r="F314" s="182" t="s">
        <v>5527</v>
      </c>
      <c r="G314" s="183" t="s">
        <v>333</v>
      </c>
      <c r="H314" s="184">
        <v>15</v>
      </c>
      <c r="I314" s="185"/>
      <c r="J314" s="186">
        <f t="shared" si="40"/>
        <v>0</v>
      </c>
      <c r="K314" s="187"/>
      <c r="L314" s="188"/>
      <c r="M314" s="189" t="s">
        <v>1</v>
      </c>
      <c r="N314" s="190" t="s">
        <v>42</v>
      </c>
      <c r="P314" s="147">
        <f t="shared" si="41"/>
        <v>0</v>
      </c>
      <c r="Q314" s="147">
        <v>2.96E-3</v>
      </c>
      <c r="R314" s="147">
        <f t="shared" si="42"/>
        <v>4.4400000000000002E-2</v>
      </c>
      <c r="S314" s="147">
        <v>0</v>
      </c>
      <c r="T314" s="148">
        <f t="shared" si="43"/>
        <v>0</v>
      </c>
      <c r="AR314" s="149" t="s">
        <v>664</v>
      </c>
      <c r="AT314" s="149" t="s">
        <v>263</v>
      </c>
      <c r="AU314" s="149" t="s">
        <v>89</v>
      </c>
      <c r="AY314" s="17" t="s">
        <v>156</v>
      </c>
      <c r="BE314" s="150">
        <f t="shared" si="44"/>
        <v>0</v>
      </c>
      <c r="BF314" s="150">
        <f t="shared" si="45"/>
        <v>0</v>
      </c>
      <c r="BG314" s="150">
        <f t="shared" si="46"/>
        <v>0</v>
      </c>
      <c r="BH314" s="150">
        <f t="shared" si="47"/>
        <v>0</v>
      </c>
      <c r="BI314" s="150">
        <f t="shared" si="48"/>
        <v>0</v>
      </c>
      <c r="BJ314" s="17" t="s">
        <v>89</v>
      </c>
      <c r="BK314" s="150">
        <f t="shared" si="49"/>
        <v>0</v>
      </c>
      <c r="BL314" s="17" t="s">
        <v>403</v>
      </c>
      <c r="BM314" s="149" t="s">
        <v>5528</v>
      </c>
    </row>
    <row r="315" spans="2:65" s="1" customFormat="1" ht="24.2" customHeight="1">
      <c r="B315" s="136"/>
      <c r="C315" s="137" t="s">
        <v>1508</v>
      </c>
      <c r="D315" s="137" t="s">
        <v>157</v>
      </c>
      <c r="E315" s="138" t="s">
        <v>5529</v>
      </c>
      <c r="F315" s="139" t="s">
        <v>5530</v>
      </c>
      <c r="G315" s="140" t="s">
        <v>333</v>
      </c>
      <c r="H315" s="141">
        <v>1</v>
      </c>
      <c r="I315" s="142"/>
      <c r="J315" s="143">
        <f t="shared" si="40"/>
        <v>0</v>
      </c>
      <c r="K315" s="144"/>
      <c r="L315" s="32"/>
      <c r="M315" s="145" t="s">
        <v>1</v>
      </c>
      <c r="N315" s="146" t="s">
        <v>42</v>
      </c>
      <c r="P315" s="147">
        <f t="shared" si="41"/>
        <v>0</v>
      </c>
      <c r="Q315" s="147">
        <v>1E-4</v>
      </c>
      <c r="R315" s="147">
        <f t="shared" si="42"/>
        <v>1E-4</v>
      </c>
      <c r="S315" s="147">
        <v>0</v>
      </c>
      <c r="T315" s="148">
        <f t="shared" si="43"/>
        <v>0</v>
      </c>
      <c r="AR315" s="149" t="s">
        <v>403</v>
      </c>
      <c r="AT315" s="149" t="s">
        <v>157</v>
      </c>
      <c r="AU315" s="149" t="s">
        <v>89</v>
      </c>
      <c r="AY315" s="17" t="s">
        <v>156</v>
      </c>
      <c r="BE315" s="150">
        <f t="shared" si="44"/>
        <v>0</v>
      </c>
      <c r="BF315" s="150">
        <f t="shared" si="45"/>
        <v>0</v>
      </c>
      <c r="BG315" s="150">
        <f t="shared" si="46"/>
        <v>0</v>
      </c>
      <c r="BH315" s="150">
        <f t="shared" si="47"/>
        <v>0</v>
      </c>
      <c r="BI315" s="150">
        <f t="shared" si="48"/>
        <v>0</v>
      </c>
      <c r="BJ315" s="17" t="s">
        <v>89</v>
      </c>
      <c r="BK315" s="150">
        <f t="shared" si="49"/>
        <v>0</v>
      </c>
      <c r="BL315" s="17" t="s">
        <v>403</v>
      </c>
      <c r="BM315" s="149" t="s">
        <v>5531</v>
      </c>
    </row>
    <row r="316" spans="2:65" s="1" customFormat="1" ht="49.15" customHeight="1">
      <c r="B316" s="136"/>
      <c r="C316" s="180" t="s">
        <v>1513</v>
      </c>
      <c r="D316" s="180" t="s">
        <v>263</v>
      </c>
      <c r="E316" s="181" t="s">
        <v>5532</v>
      </c>
      <c r="F316" s="182" t="s">
        <v>5533</v>
      </c>
      <c r="G316" s="183" t="s">
        <v>333</v>
      </c>
      <c r="H316" s="184">
        <v>1</v>
      </c>
      <c r="I316" s="185"/>
      <c r="J316" s="186">
        <f t="shared" si="40"/>
        <v>0</v>
      </c>
      <c r="K316" s="187"/>
      <c r="L316" s="188"/>
      <c r="M316" s="189" t="s">
        <v>1</v>
      </c>
      <c r="N316" s="190" t="s">
        <v>42</v>
      </c>
      <c r="P316" s="147">
        <f t="shared" si="41"/>
        <v>0</v>
      </c>
      <c r="Q316" s="147">
        <v>7.5000000000000002E-4</v>
      </c>
      <c r="R316" s="147">
        <f t="shared" si="42"/>
        <v>7.5000000000000002E-4</v>
      </c>
      <c r="S316" s="147">
        <v>0</v>
      </c>
      <c r="T316" s="148">
        <f t="shared" si="43"/>
        <v>0</v>
      </c>
      <c r="AR316" s="149" t="s">
        <v>664</v>
      </c>
      <c r="AT316" s="149" t="s">
        <v>263</v>
      </c>
      <c r="AU316" s="149" t="s">
        <v>89</v>
      </c>
      <c r="AY316" s="17" t="s">
        <v>156</v>
      </c>
      <c r="BE316" s="150">
        <f t="shared" si="44"/>
        <v>0</v>
      </c>
      <c r="BF316" s="150">
        <f t="shared" si="45"/>
        <v>0</v>
      </c>
      <c r="BG316" s="150">
        <f t="shared" si="46"/>
        <v>0</v>
      </c>
      <c r="BH316" s="150">
        <f t="shared" si="47"/>
        <v>0</v>
      </c>
      <c r="BI316" s="150">
        <f t="shared" si="48"/>
        <v>0</v>
      </c>
      <c r="BJ316" s="17" t="s">
        <v>89</v>
      </c>
      <c r="BK316" s="150">
        <f t="shared" si="49"/>
        <v>0</v>
      </c>
      <c r="BL316" s="17" t="s">
        <v>403</v>
      </c>
      <c r="BM316" s="149" t="s">
        <v>5534</v>
      </c>
    </row>
    <row r="317" spans="2:65" s="1" customFormat="1" ht="33" customHeight="1">
      <c r="B317" s="136"/>
      <c r="C317" s="137" t="s">
        <v>1521</v>
      </c>
      <c r="D317" s="137" t="s">
        <v>157</v>
      </c>
      <c r="E317" s="138" t="s">
        <v>5535</v>
      </c>
      <c r="F317" s="139" t="s">
        <v>5536</v>
      </c>
      <c r="G317" s="140" t="s">
        <v>333</v>
      </c>
      <c r="H317" s="141">
        <v>7</v>
      </c>
      <c r="I317" s="142"/>
      <c r="J317" s="143">
        <f t="shared" si="40"/>
        <v>0</v>
      </c>
      <c r="K317" s="144"/>
      <c r="L317" s="32"/>
      <c r="M317" s="145" t="s">
        <v>1</v>
      </c>
      <c r="N317" s="146" t="s">
        <v>42</v>
      </c>
      <c r="P317" s="147">
        <f t="shared" si="41"/>
        <v>0</v>
      </c>
      <c r="Q317" s="147">
        <v>4.6000000000000001E-4</v>
      </c>
      <c r="R317" s="147">
        <f t="shared" si="42"/>
        <v>3.2200000000000002E-3</v>
      </c>
      <c r="S317" s="147">
        <v>0</v>
      </c>
      <c r="T317" s="148">
        <f t="shared" si="43"/>
        <v>0</v>
      </c>
      <c r="AR317" s="149" t="s">
        <v>403</v>
      </c>
      <c r="AT317" s="149" t="s">
        <v>157</v>
      </c>
      <c r="AU317" s="149" t="s">
        <v>89</v>
      </c>
      <c r="AY317" s="17" t="s">
        <v>156</v>
      </c>
      <c r="BE317" s="150">
        <f t="shared" si="44"/>
        <v>0</v>
      </c>
      <c r="BF317" s="150">
        <f t="shared" si="45"/>
        <v>0</v>
      </c>
      <c r="BG317" s="150">
        <f t="shared" si="46"/>
        <v>0</v>
      </c>
      <c r="BH317" s="150">
        <f t="shared" si="47"/>
        <v>0</v>
      </c>
      <c r="BI317" s="150">
        <f t="shared" si="48"/>
        <v>0</v>
      </c>
      <c r="BJ317" s="17" t="s">
        <v>89</v>
      </c>
      <c r="BK317" s="150">
        <f t="shared" si="49"/>
        <v>0</v>
      </c>
      <c r="BL317" s="17" t="s">
        <v>403</v>
      </c>
      <c r="BM317" s="149" t="s">
        <v>5537</v>
      </c>
    </row>
    <row r="318" spans="2:65" s="1" customFormat="1" ht="44.25" customHeight="1">
      <c r="B318" s="136"/>
      <c r="C318" s="180" t="s">
        <v>1530</v>
      </c>
      <c r="D318" s="180" t="s">
        <v>263</v>
      </c>
      <c r="E318" s="181" t="s">
        <v>5538</v>
      </c>
      <c r="F318" s="182" t="s">
        <v>5539</v>
      </c>
      <c r="G318" s="183" t="s">
        <v>333</v>
      </c>
      <c r="H318" s="184">
        <v>7</v>
      </c>
      <c r="I318" s="185"/>
      <c r="J318" s="186">
        <f t="shared" si="40"/>
        <v>0</v>
      </c>
      <c r="K318" s="187"/>
      <c r="L318" s="188"/>
      <c r="M318" s="189" t="s">
        <v>1</v>
      </c>
      <c r="N318" s="190" t="s">
        <v>42</v>
      </c>
      <c r="P318" s="147">
        <f t="shared" si="41"/>
        <v>0</v>
      </c>
      <c r="Q318" s="147">
        <v>5.0000000000000001E-3</v>
      </c>
      <c r="R318" s="147">
        <f t="shared" si="42"/>
        <v>3.5000000000000003E-2</v>
      </c>
      <c r="S318" s="147">
        <v>0</v>
      </c>
      <c r="T318" s="148">
        <f t="shared" si="43"/>
        <v>0</v>
      </c>
      <c r="AR318" s="149" t="s">
        <v>664</v>
      </c>
      <c r="AT318" s="149" t="s">
        <v>263</v>
      </c>
      <c r="AU318" s="149" t="s">
        <v>89</v>
      </c>
      <c r="AY318" s="17" t="s">
        <v>156</v>
      </c>
      <c r="BE318" s="150">
        <f t="shared" si="44"/>
        <v>0</v>
      </c>
      <c r="BF318" s="150">
        <f t="shared" si="45"/>
        <v>0</v>
      </c>
      <c r="BG318" s="150">
        <f t="shared" si="46"/>
        <v>0</v>
      </c>
      <c r="BH318" s="150">
        <f t="shared" si="47"/>
        <v>0</v>
      </c>
      <c r="BI318" s="150">
        <f t="shared" si="48"/>
        <v>0</v>
      </c>
      <c r="BJ318" s="17" t="s">
        <v>89</v>
      </c>
      <c r="BK318" s="150">
        <f t="shared" si="49"/>
        <v>0</v>
      </c>
      <c r="BL318" s="17" t="s">
        <v>403</v>
      </c>
      <c r="BM318" s="149" t="s">
        <v>5540</v>
      </c>
    </row>
    <row r="319" spans="2:65" s="1" customFormat="1" ht="49.15" customHeight="1">
      <c r="B319" s="136"/>
      <c r="C319" s="137" t="s">
        <v>1549</v>
      </c>
      <c r="D319" s="137" t="s">
        <v>157</v>
      </c>
      <c r="E319" s="138" t="s">
        <v>5541</v>
      </c>
      <c r="F319" s="139" t="s">
        <v>5542</v>
      </c>
      <c r="G319" s="140" t="s">
        <v>333</v>
      </c>
      <c r="H319" s="141">
        <v>2</v>
      </c>
      <c r="I319" s="142"/>
      <c r="J319" s="143">
        <f t="shared" si="40"/>
        <v>0</v>
      </c>
      <c r="K319" s="144"/>
      <c r="L319" s="32"/>
      <c r="M319" s="145" t="s">
        <v>1</v>
      </c>
      <c r="N319" s="146" t="s">
        <v>42</v>
      </c>
      <c r="P319" s="147">
        <f t="shared" si="41"/>
        <v>0</v>
      </c>
      <c r="Q319" s="147">
        <v>5.0000000000000002E-5</v>
      </c>
      <c r="R319" s="147">
        <f t="shared" si="42"/>
        <v>1E-4</v>
      </c>
      <c r="S319" s="147">
        <v>0</v>
      </c>
      <c r="T319" s="148">
        <f t="shared" si="43"/>
        <v>0</v>
      </c>
      <c r="AR319" s="149" t="s">
        <v>403</v>
      </c>
      <c r="AT319" s="149" t="s">
        <v>157</v>
      </c>
      <c r="AU319" s="149" t="s">
        <v>89</v>
      </c>
      <c r="AY319" s="17" t="s">
        <v>156</v>
      </c>
      <c r="BE319" s="150">
        <f t="shared" si="44"/>
        <v>0</v>
      </c>
      <c r="BF319" s="150">
        <f t="shared" si="45"/>
        <v>0</v>
      </c>
      <c r="BG319" s="150">
        <f t="shared" si="46"/>
        <v>0</v>
      </c>
      <c r="BH319" s="150">
        <f t="shared" si="47"/>
        <v>0</v>
      </c>
      <c r="BI319" s="150">
        <f t="shared" si="48"/>
        <v>0</v>
      </c>
      <c r="BJ319" s="17" t="s">
        <v>89</v>
      </c>
      <c r="BK319" s="150">
        <f t="shared" si="49"/>
        <v>0</v>
      </c>
      <c r="BL319" s="17" t="s">
        <v>403</v>
      </c>
      <c r="BM319" s="149" t="s">
        <v>5543</v>
      </c>
    </row>
    <row r="320" spans="2:65" s="1" customFormat="1" ht="49.15" customHeight="1">
      <c r="B320" s="136"/>
      <c r="C320" s="180" t="s">
        <v>1554</v>
      </c>
      <c r="D320" s="180" t="s">
        <v>263</v>
      </c>
      <c r="E320" s="181" t="s">
        <v>5544</v>
      </c>
      <c r="F320" s="182" t="s">
        <v>5545</v>
      </c>
      <c r="G320" s="183" t="s">
        <v>5546</v>
      </c>
      <c r="H320" s="184">
        <v>1</v>
      </c>
      <c r="I320" s="185"/>
      <c r="J320" s="186">
        <f t="shared" si="40"/>
        <v>0</v>
      </c>
      <c r="K320" s="187"/>
      <c r="L320" s="188"/>
      <c r="M320" s="189" t="s">
        <v>1</v>
      </c>
      <c r="N320" s="190" t="s">
        <v>42</v>
      </c>
      <c r="P320" s="147">
        <f t="shared" si="41"/>
        <v>0</v>
      </c>
      <c r="Q320" s="147">
        <v>5.0000000000000001E-3</v>
      </c>
      <c r="R320" s="147">
        <f t="shared" si="42"/>
        <v>5.0000000000000001E-3</v>
      </c>
      <c r="S320" s="147">
        <v>0</v>
      </c>
      <c r="T320" s="148">
        <f t="shared" si="43"/>
        <v>0</v>
      </c>
      <c r="AR320" s="149" t="s">
        <v>664</v>
      </c>
      <c r="AT320" s="149" t="s">
        <v>263</v>
      </c>
      <c r="AU320" s="149" t="s">
        <v>89</v>
      </c>
      <c r="AY320" s="17" t="s">
        <v>156</v>
      </c>
      <c r="BE320" s="150">
        <f t="shared" si="44"/>
        <v>0</v>
      </c>
      <c r="BF320" s="150">
        <f t="shared" si="45"/>
        <v>0</v>
      </c>
      <c r="BG320" s="150">
        <f t="shared" si="46"/>
        <v>0</v>
      </c>
      <c r="BH320" s="150">
        <f t="shared" si="47"/>
        <v>0</v>
      </c>
      <c r="BI320" s="150">
        <f t="shared" si="48"/>
        <v>0</v>
      </c>
      <c r="BJ320" s="17" t="s">
        <v>89</v>
      </c>
      <c r="BK320" s="150">
        <f t="shared" si="49"/>
        <v>0</v>
      </c>
      <c r="BL320" s="17" t="s">
        <v>403</v>
      </c>
      <c r="BM320" s="149" t="s">
        <v>5547</v>
      </c>
    </row>
    <row r="321" spans="2:65" s="1" customFormat="1" ht="49.15" customHeight="1">
      <c r="B321" s="136"/>
      <c r="C321" s="180" t="s">
        <v>1571</v>
      </c>
      <c r="D321" s="180" t="s">
        <v>263</v>
      </c>
      <c r="E321" s="181" t="s">
        <v>5548</v>
      </c>
      <c r="F321" s="182" t="s">
        <v>5549</v>
      </c>
      <c r="G321" s="183" t="s">
        <v>5546</v>
      </c>
      <c r="H321" s="184">
        <v>1</v>
      </c>
      <c r="I321" s="185"/>
      <c r="J321" s="186">
        <f t="shared" si="40"/>
        <v>0</v>
      </c>
      <c r="K321" s="187"/>
      <c r="L321" s="188"/>
      <c r="M321" s="189" t="s">
        <v>1</v>
      </c>
      <c r="N321" s="190" t="s">
        <v>42</v>
      </c>
      <c r="P321" s="147">
        <f t="shared" si="41"/>
        <v>0</v>
      </c>
      <c r="Q321" s="147">
        <v>5.0000000000000001E-3</v>
      </c>
      <c r="R321" s="147">
        <f t="shared" si="42"/>
        <v>5.0000000000000001E-3</v>
      </c>
      <c r="S321" s="147">
        <v>0</v>
      </c>
      <c r="T321" s="148">
        <f t="shared" si="43"/>
        <v>0</v>
      </c>
      <c r="AR321" s="149" t="s">
        <v>664</v>
      </c>
      <c r="AT321" s="149" t="s">
        <v>263</v>
      </c>
      <c r="AU321" s="149" t="s">
        <v>89</v>
      </c>
      <c r="AY321" s="17" t="s">
        <v>156</v>
      </c>
      <c r="BE321" s="150">
        <f t="shared" si="44"/>
        <v>0</v>
      </c>
      <c r="BF321" s="150">
        <f t="shared" si="45"/>
        <v>0</v>
      </c>
      <c r="BG321" s="150">
        <f t="shared" si="46"/>
        <v>0</v>
      </c>
      <c r="BH321" s="150">
        <f t="shared" si="47"/>
        <v>0</v>
      </c>
      <c r="BI321" s="150">
        <f t="shared" si="48"/>
        <v>0</v>
      </c>
      <c r="BJ321" s="17" t="s">
        <v>89</v>
      </c>
      <c r="BK321" s="150">
        <f t="shared" si="49"/>
        <v>0</v>
      </c>
      <c r="BL321" s="17" t="s">
        <v>403</v>
      </c>
      <c r="BM321" s="149" t="s">
        <v>5550</v>
      </c>
    </row>
    <row r="322" spans="2:65" s="1" customFormat="1" ht="24.2" customHeight="1">
      <c r="B322" s="136"/>
      <c r="C322" s="137" t="s">
        <v>1579</v>
      </c>
      <c r="D322" s="137" t="s">
        <v>157</v>
      </c>
      <c r="E322" s="138" t="s">
        <v>5551</v>
      </c>
      <c r="F322" s="139" t="s">
        <v>5552</v>
      </c>
      <c r="G322" s="140" t="s">
        <v>5553</v>
      </c>
      <c r="H322" s="141">
        <v>100</v>
      </c>
      <c r="I322" s="142"/>
      <c r="J322" s="143">
        <f t="shared" si="40"/>
        <v>0</v>
      </c>
      <c r="K322" s="144"/>
      <c r="L322" s="32"/>
      <c r="M322" s="145" t="s">
        <v>1</v>
      </c>
      <c r="N322" s="146" t="s">
        <v>42</v>
      </c>
      <c r="P322" s="147">
        <f t="shared" si="41"/>
        <v>0</v>
      </c>
      <c r="Q322" s="147">
        <v>0</v>
      </c>
      <c r="R322" s="147">
        <f t="shared" si="42"/>
        <v>0</v>
      </c>
      <c r="S322" s="147">
        <v>0</v>
      </c>
      <c r="T322" s="148">
        <f t="shared" si="43"/>
        <v>0</v>
      </c>
      <c r="AR322" s="149" t="s">
        <v>403</v>
      </c>
      <c r="AT322" s="149" t="s">
        <v>157</v>
      </c>
      <c r="AU322" s="149" t="s">
        <v>89</v>
      </c>
      <c r="AY322" s="17" t="s">
        <v>156</v>
      </c>
      <c r="BE322" s="150">
        <f t="shared" si="44"/>
        <v>0</v>
      </c>
      <c r="BF322" s="150">
        <f t="shared" si="45"/>
        <v>0</v>
      </c>
      <c r="BG322" s="150">
        <f t="shared" si="46"/>
        <v>0</v>
      </c>
      <c r="BH322" s="150">
        <f t="shared" si="47"/>
        <v>0</v>
      </c>
      <c r="BI322" s="150">
        <f t="shared" si="48"/>
        <v>0</v>
      </c>
      <c r="BJ322" s="17" t="s">
        <v>89</v>
      </c>
      <c r="BK322" s="150">
        <f t="shared" si="49"/>
        <v>0</v>
      </c>
      <c r="BL322" s="17" t="s">
        <v>403</v>
      </c>
      <c r="BM322" s="149" t="s">
        <v>5554</v>
      </c>
    </row>
    <row r="323" spans="2:65" s="1" customFormat="1" ht="24.2" customHeight="1">
      <c r="B323" s="136"/>
      <c r="C323" s="137" t="s">
        <v>1586</v>
      </c>
      <c r="D323" s="137" t="s">
        <v>157</v>
      </c>
      <c r="E323" s="138" t="s">
        <v>5555</v>
      </c>
      <c r="F323" s="139" t="s">
        <v>5556</v>
      </c>
      <c r="G323" s="140" t="s">
        <v>396</v>
      </c>
      <c r="H323" s="141">
        <v>392.5</v>
      </c>
      <c r="I323" s="142"/>
      <c r="J323" s="143">
        <f t="shared" si="40"/>
        <v>0</v>
      </c>
      <c r="K323" s="144"/>
      <c r="L323" s="32"/>
      <c r="M323" s="145" t="s">
        <v>1</v>
      </c>
      <c r="N323" s="146" t="s">
        <v>42</v>
      </c>
      <c r="P323" s="147">
        <f t="shared" si="41"/>
        <v>0</v>
      </c>
      <c r="Q323" s="147">
        <v>0</v>
      </c>
      <c r="R323" s="147">
        <f t="shared" si="42"/>
        <v>0</v>
      </c>
      <c r="S323" s="147">
        <v>0</v>
      </c>
      <c r="T323" s="148">
        <f t="shared" si="43"/>
        <v>0</v>
      </c>
      <c r="AR323" s="149" t="s">
        <v>403</v>
      </c>
      <c r="AT323" s="149" t="s">
        <v>157</v>
      </c>
      <c r="AU323" s="149" t="s">
        <v>89</v>
      </c>
      <c r="AY323" s="17" t="s">
        <v>156</v>
      </c>
      <c r="BE323" s="150">
        <f t="shared" si="44"/>
        <v>0</v>
      </c>
      <c r="BF323" s="150">
        <f t="shared" si="45"/>
        <v>0</v>
      </c>
      <c r="BG323" s="150">
        <f t="shared" si="46"/>
        <v>0</v>
      </c>
      <c r="BH323" s="150">
        <f t="shared" si="47"/>
        <v>0</v>
      </c>
      <c r="BI323" s="150">
        <f t="shared" si="48"/>
        <v>0</v>
      </c>
      <c r="BJ323" s="17" t="s">
        <v>89</v>
      </c>
      <c r="BK323" s="150">
        <f t="shared" si="49"/>
        <v>0</v>
      </c>
      <c r="BL323" s="17" t="s">
        <v>403</v>
      </c>
      <c r="BM323" s="149" t="s">
        <v>5557</v>
      </c>
    </row>
    <row r="324" spans="2:65" s="1" customFormat="1" ht="24.2" customHeight="1">
      <c r="B324" s="136"/>
      <c r="C324" s="137" t="s">
        <v>1591</v>
      </c>
      <c r="D324" s="137" t="s">
        <v>157</v>
      </c>
      <c r="E324" s="138" t="s">
        <v>5558</v>
      </c>
      <c r="F324" s="139" t="s">
        <v>5559</v>
      </c>
      <c r="G324" s="140" t="s">
        <v>4149</v>
      </c>
      <c r="H324" s="201"/>
      <c r="I324" s="142"/>
      <c r="J324" s="143">
        <f t="shared" si="40"/>
        <v>0</v>
      </c>
      <c r="K324" s="144"/>
      <c r="L324" s="32"/>
      <c r="M324" s="145" t="s">
        <v>1</v>
      </c>
      <c r="N324" s="146" t="s">
        <v>42</v>
      </c>
      <c r="P324" s="147">
        <f t="shared" si="41"/>
        <v>0</v>
      </c>
      <c r="Q324" s="147">
        <v>0</v>
      </c>
      <c r="R324" s="147">
        <f t="shared" si="42"/>
        <v>0</v>
      </c>
      <c r="S324" s="147">
        <v>0</v>
      </c>
      <c r="T324" s="148">
        <f t="shared" si="43"/>
        <v>0</v>
      </c>
      <c r="AR324" s="149" t="s">
        <v>403</v>
      </c>
      <c r="AT324" s="149" t="s">
        <v>157</v>
      </c>
      <c r="AU324" s="149" t="s">
        <v>89</v>
      </c>
      <c r="AY324" s="17" t="s">
        <v>156</v>
      </c>
      <c r="BE324" s="150">
        <f t="shared" si="44"/>
        <v>0</v>
      </c>
      <c r="BF324" s="150">
        <f t="shared" si="45"/>
        <v>0</v>
      </c>
      <c r="BG324" s="150">
        <f t="shared" si="46"/>
        <v>0</v>
      </c>
      <c r="BH324" s="150">
        <f t="shared" si="47"/>
        <v>0</v>
      </c>
      <c r="BI324" s="150">
        <f t="shared" si="48"/>
        <v>0</v>
      </c>
      <c r="BJ324" s="17" t="s">
        <v>89</v>
      </c>
      <c r="BK324" s="150">
        <f t="shared" si="49"/>
        <v>0</v>
      </c>
      <c r="BL324" s="17" t="s">
        <v>403</v>
      </c>
      <c r="BM324" s="149" t="s">
        <v>5560</v>
      </c>
    </row>
    <row r="325" spans="2:65" s="1" customFormat="1" ht="24.2" customHeight="1">
      <c r="B325" s="136"/>
      <c r="C325" s="137" t="s">
        <v>1600</v>
      </c>
      <c r="D325" s="137" t="s">
        <v>157</v>
      </c>
      <c r="E325" s="138" t="s">
        <v>5561</v>
      </c>
      <c r="F325" s="139" t="s">
        <v>5562</v>
      </c>
      <c r="G325" s="140" t="s">
        <v>4149</v>
      </c>
      <c r="H325" s="201"/>
      <c r="I325" s="142"/>
      <c r="J325" s="143">
        <f t="shared" si="40"/>
        <v>0</v>
      </c>
      <c r="K325" s="144"/>
      <c r="L325" s="32"/>
      <c r="M325" s="145" t="s">
        <v>1</v>
      </c>
      <c r="N325" s="146" t="s">
        <v>42</v>
      </c>
      <c r="P325" s="147">
        <f t="shared" si="41"/>
        <v>0</v>
      </c>
      <c r="Q325" s="147">
        <v>0</v>
      </c>
      <c r="R325" s="147">
        <f t="shared" si="42"/>
        <v>0</v>
      </c>
      <c r="S325" s="147">
        <v>0</v>
      </c>
      <c r="T325" s="148">
        <f t="shared" si="43"/>
        <v>0</v>
      </c>
      <c r="AR325" s="149" t="s">
        <v>403</v>
      </c>
      <c r="AT325" s="149" t="s">
        <v>157</v>
      </c>
      <c r="AU325" s="149" t="s">
        <v>89</v>
      </c>
      <c r="AY325" s="17" t="s">
        <v>156</v>
      </c>
      <c r="BE325" s="150">
        <f t="shared" si="44"/>
        <v>0</v>
      </c>
      <c r="BF325" s="150">
        <f t="shared" si="45"/>
        <v>0</v>
      </c>
      <c r="BG325" s="150">
        <f t="shared" si="46"/>
        <v>0</v>
      </c>
      <c r="BH325" s="150">
        <f t="shared" si="47"/>
        <v>0</v>
      </c>
      <c r="BI325" s="150">
        <f t="shared" si="48"/>
        <v>0</v>
      </c>
      <c r="BJ325" s="17" t="s">
        <v>89</v>
      </c>
      <c r="BK325" s="150">
        <f t="shared" si="49"/>
        <v>0</v>
      </c>
      <c r="BL325" s="17" t="s">
        <v>403</v>
      </c>
      <c r="BM325" s="149" t="s">
        <v>5563</v>
      </c>
    </row>
    <row r="326" spans="2:65" s="10" customFormat="1" ht="22.9" customHeight="1">
      <c r="B326" s="126"/>
      <c r="D326" s="127" t="s">
        <v>75</v>
      </c>
      <c r="E326" s="191" t="s">
        <v>5129</v>
      </c>
      <c r="F326" s="191" t="s">
        <v>5564</v>
      </c>
      <c r="I326" s="129"/>
      <c r="J326" s="192">
        <f>BK326</f>
        <v>0</v>
      </c>
      <c r="L326" s="126"/>
      <c r="M326" s="131"/>
      <c r="P326" s="132">
        <f>SUM(P327:P384)</f>
        <v>0</v>
      </c>
      <c r="R326" s="132">
        <f>SUM(R327:R384)</f>
        <v>1.9544549999999992</v>
      </c>
      <c r="T326" s="133">
        <f>SUM(T327:T384)</f>
        <v>0</v>
      </c>
      <c r="AR326" s="127" t="s">
        <v>89</v>
      </c>
      <c r="AT326" s="134" t="s">
        <v>75</v>
      </c>
      <c r="AU326" s="134" t="s">
        <v>82</v>
      </c>
      <c r="AY326" s="127" t="s">
        <v>156</v>
      </c>
      <c r="BK326" s="135">
        <f>SUM(BK327:BK384)</f>
        <v>0</v>
      </c>
    </row>
    <row r="327" spans="2:65" s="1" customFormat="1" ht="24.2" customHeight="1">
      <c r="B327" s="136"/>
      <c r="C327" s="137" t="s">
        <v>1605</v>
      </c>
      <c r="D327" s="137" t="s">
        <v>157</v>
      </c>
      <c r="E327" s="138" t="s">
        <v>5565</v>
      </c>
      <c r="F327" s="139" t="s">
        <v>5566</v>
      </c>
      <c r="G327" s="140" t="s">
        <v>333</v>
      </c>
      <c r="H327" s="141">
        <v>1</v>
      </c>
      <c r="I327" s="142"/>
      <c r="J327" s="143">
        <f t="shared" ref="J327:J358" si="50">ROUND(I327*H327,2)</f>
        <v>0</v>
      </c>
      <c r="K327" s="144"/>
      <c r="L327" s="32"/>
      <c r="M327" s="145" t="s">
        <v>1</v>
      </c>
      <c r="N327" s="146" t="s">
        <v>42</v>
      </c>
      <c r="P327" s="147">
        <f t="shared" ref="P327:P358" si="51">O327*H327</f>
        <v>0</v>
      </c>
      <c r="Q327" s="147">
        <v>6.7000000000000002E-4</v>
      </c>
      <c r="R327" s="147">
        <f t="shared" ref="R327:R358" si="52">Q327*H327</f>
        <v>6.7000000000000002E-4</v>
      </c>
      <c r="S327" s="147">
        <v>0</v>
      </c>
      <c r="T327" s="148">
        <f t="shared" ref="T327:T358" si="53">S327*H327</f>
        <v>0</v>
      </c>
      <c r="AR327" s="149" t="s">
        <v>403</v>
      </c>
      <c r="AT327" s="149" t="s">
        <v>157</v>
      </c>
      <c r="AU327" s="149" t="s">
        <v>89</v>
      </c>
      <c r="AY327" s="17" t="s">
        <v>156</v>
      </c>
      <c r="BE327" s="150">
        <f t="shared" ref="BE327:BE358" si="54">IF(N327="základná",J327,0)</f>
        <v>0</v>
      </c>
      <c r="BF327" s="150">
        <f t="shared" ref="BF327:BF358" si="55">IF(N327="znížená",J327,0)</f>
        <v>0</v>
      </c>
      <c r="BG327" s="150">
        <f t="shared" ref="BG327:BG358" si="56">IF(N327="zákl. prenesená",J327,0)</f>
        <v>0</v>
      </c>
      <c r="BH327" s="150">
        <f t="shared" ref="BH327:BH358" si="57">IF(N327="zníž. prenesená",J327,0)</f>
        <v>0</v>
      </c>
      <c r="BI327" s="150">
        <f t="shared" ref="BI327:BI358" si="58">IF(N327="nulová",J327,0)</f>
        <v>0</v>
      </c>
      <c r="BJ327" s="17" t="s">
        <v>89</v>
      </c>
      <c r="BK327" s="150">
        <f t="shared" ref="BK327:BK358" si="59">ROUND(I327*H327,2)</f>
        <v>0</v>
      </c>
      <c r="BL327" s="17" t="s">
        <v>403</v>
      </c>
      <c r="BM327" s="149" t="s">
        <v>5567</v>
      </c>
    </row>
    <row r="328" spans="2:65" s="1" customFormat="1" ht="24.2" customHeight="1">
      <c r="B328" s="136"/>
      <c r="C328" s="137" t="s">
        <v>1615</v>
      </c>
      <c r="D328" s="137" t="s">
        <v>157</v>
      </c>
      <c r="E328" s="138" t="s">
        <v>5568</v>
      </c>
      <c r="F328" s="139" t="s">
        <v>5569</v>
      </c>
      <c r="G328" s="140" t="s">
        <v>333</v>
      </c>
      <c r="H328" s="141">
        <v>2</v>
      </c>
      <c r="I328" s="142"/>
      <c r="J328" s="143">
        <f t="shared" si="50"/>
        <v>0</v>
      </c>
      <c r="K328" s="144"/>
      <c r="L328" s="32"/>
      <c r="M328" s="145" t="s">
        <v>1</v>
      </c>
      <c r="N328" s="146" t="s">
        <v>42</v>
      </c>
      <c r="P328" s="147">
        <f t="shared" si="51"/>
        <v>0</v>
      </c>
      <c r="Q328" s="147">
        <v>1E-3</v>
      </c>
      <c r="R328" s="147">
        <f t="shared" si="52"/>
        <v>2E-3</v>
      </c>
      <c r="S328" s="147">
        <v>0</v>
      </c>
      <c r="T328" s="148">
        <f t="shared" si="53"/>
        <v>0</v>
      </c>
      <c r="AR328" s="149" t="s">
        <v>403</v>
      </c>
      <c r="AT328" s="149" t="s">
        <v>157</v>
      </c>
      <c r="AU328" s="149" t="s">
        <v>89</v>
      </c>
      <c r="AY328" s="17" t="s">
        <v>156</v>
      </c>
      <c r="BE328" s="150">
        <f t="shared" si="54"/>
        <v>0</v>
      </c>
      <c r="BF328" s="150">
        <f t="shared" si="55"/>
        <v>0</v>
      </c>
      <c r="BG328" s="150">
        <f t="shared" si="56"/>
        <v>0</v>
      </c>
      <c r="BH328" s="150">
        <f t="shared" si="57"/>
        <v>0</v>
      </c>
      <c r="BI328" s="150">
        <f t="shared" si="58"/>
        <v>0</v>
      </c>
      <c r="BJ328" s="17" t="s">
        <v>89</v>
      </c>
      <c r="BK328" s="150">
        <f t="shared" si="59"/>
        <v>0</v>
      </c>
      <c r="BL328" s="17" t="s">
        <v>403</v>
      </c>
      <c r="BM328" s="149" t="s">
        <v>5570</v>
      </c>
    </row>
    <row r="329" spans="2:65" s="1" customFormat="1" ht="24.2" customHeight="1">
      <c r="B329" s="136"/>
      <c r="C329" s="137" t="s">
        <v>1622</v>
      </c>
      <c r="D329" s="137" t="s">
        <v>157</v>
      </c>
      <c r="E329" s="138" t="s">
        <v>5571</v>
      </c>
      <c r="F329" s="139" t="s">
        <v>5572</v>
      </c>
      <c r="G329" s="140" t="s">
        <v>333</v>
      </c>
      <c r="H329" s="141">
        <v>1</v>
      </c>
      <c r="I329" s="142"/>
      <c r="J329" s="143">
        <f t="shared" si="50"/>
        <v>0</v>
      </c>
      <c r="K329" s="144"/>
      <c r="L329" s="32"/>
      <c r="M329" s="145" t="s">
        <v>1</v>
      </c>
      <c r="N329" s="146" t="s">
        <v>42</v>
      </c>
      <c r="P329" s="147">
        <f t="shared" si="51"/>
        <v>0</v>
      </c>
      <c r="Q329" s="147">
        <v>3.5999999999999999E-3</v>
      </c>
      <c r="R329" s="147">
        <f t="shared" si="52"/>
        <v>3.5999999999999999E-3</v>
      </c>
      <c r="S329" s="147">
        <v>0</v>
      </c>
      <c r="T329" s="148">
        <f t="shared" si="53"/>
        <v>0</v>
      </c>
      <c r="AR329" s="149" t="s">
        <v>403</v>
      </c>
      <c r="AT329" s="149" t="s">
        <v>157</v>
      </c>
      <c r="AU329" s="149" t="s">
        <v>89</v>
      </c>
      <c r="AY329" s="17" t="s">
        <v>156</v>
      </c>
      <c r="BE329" s="150">
        <f t="shared" si="54"/>
        <v>0</v>
      </c>
      <c r="BF329" s="150">
        <f t="shared" si="55"/>
        <v>0</v>
      </c>
      <c r="BG329" s="150">
        <f t="shared" si="56"/>
        <v>0</v>
      </c>
      <c r="BH329" s="150">
        <f t="shared" si="57"/>
        <v>0</v>
      </c>
      <c r="BI329" s="150">
        <f t="shared" si="58"/>
        <v>0</v>
      </c>
      <c r="BJ329" s="17" t="s">
        <v>89</v>
      </c>
      <c r="BK329" s="150">
        <f t="shared" si="59"/>
        <v>0</v>
      </c>
      <c r="BL329" s="17" t="s">
        <v>403</v>
      </c>
      <c r="BM329" s="149" t="s">
        <v>5573</v>
      </c>
    </row>
    <row r="330" spans="2:65" s="1" customFormat="1" ht="33" customHeight="1">
      <c r="B330" s="136"/>
      <c r="C330" s="137" t="s">
        <v>1630</v>
      </c>
      <c r="D330" s="137" t="s">
        <v>157</v>
      </c>
      <c r="E330" s="138" t="s">
        <v>5574</v>
      </c>
      <c r="F330" s="139" t="s">
        <v>5575</v>
      </c>
      <c r="G330" s="140" t="s">
        <v>396</v>
      </c>
      <c r="H330" s="141">
        <v>4</v>
      </c>
      <c r="I330" s="142"/>
      <c r="J330" s="143">
        <f t="shared" si="50"/>
        <v>0</v>
      </c>
      <c r="K330" s="144"/>
      <c r="L330" s="32"/>
      <c r="M330" s="145" t="s">
        <v>1</v>
      </c>
      <c r="N330" s="146" t="s">
        <v>42</v>
      </c>
      <c r="P330" s="147">
        <f t="shared" si="51"/>
        <v>0</v>
      </c>
      <c r="Q330" s="147">
        <v>3.16E-3</v>
      </c>
      <c r="R330" s="147">
        <f t="shared" si="52"/>
        <v>1.264E-2</v>
      </c>
      <c r="S330" s="147">
        <v>0</v>
      </c>
      <c r="T330" s="148">
        <f t="shared" si="53"/>
        <v>0</v>
      </c>
      <c r="AR330" s="149" t="s">
        <v>403</v>
      </c>
      <c r="AT330" s="149" t="s">
        <v>157</v>
      </c>
      <c r="AU330" s="149" t="s">
        <v>89</v>
      </c>
      <c r="AY330" s="17" t="s">
        <v>156</v>
      </c>
      <c r="BE330" s="150">
        <f t="shared" si="54"/>
        <v>0</v>
      </c>
      <c r="BF330" s="150">
        <f t="shared" si="55"/>
        <v>0</v>
      </c>
      <c r="BG330" s="150">
        <f t="shared" si="56"/>
        <v>0</v>
      </c>
      <c r="BH330" s="150">
        <f t="shared" si="57"/>
        <v>0</v>
      </c>
      <c r="BI330" s="150">
        <f t="shared" si="58"/>
        <v>0</v>
      </c>
      <c r="BJ330" s="17" t="s">
        <v>89</v>
      </c>
      <c r="BK330" s="150">
        <f t="shared" si="59"/>
        <v>0</v>
      </c>
      <c r="BL330" s="17" t="s">
        <v>403</v>
      </c>
      <c r="BM330" s="149" t="s">
        <v>5576</v>
      </c>
    </row>
    <row r="331" spans="2:65" s="1" customFormat="1" ht="33" customHeight="1">
      <c r="B331" s="136"/>
      <c r="C331" s="137" t="s">
        <v>1640</v>
      </c>
      <c r="D331" s="137" t="s">
        <v>157</v>
      </c>
      <c r="E331" s="138" t="s">
        <v>5577</v>
      </c>
      <c r="F331" s="139" t="s">
        <v>5578</v>
      </c>
      <c r="G331" s="140" t="s">
        <v>396</v>
      </c>
      <c r="H331" s="141">
        <v>20</v>
      </c>
      <c r="I331" s="142"/>
      <c r="J331" s="143">
        <f t="shared" si="50"/>
        <v>0</v>
      </c>
      <c r="K331" s="144"/>
      <c r="L331" s="32"/>
      <c r="M331" s="145" t="s">
        <v>1</v>
      </c>
      <c r="N331" s="146" t="s">
        <v>42</v>
      </c>
      <c r="P331" s="147">
        <f t="shared" si="51"/>
        <v>0</v>
      </c>
      <c r="Q331" s="147">
        <v>3.8899999999999998E-3</v>
      </c>
      <c r="R331" s="147">
        <f t="shared" si="52"/>
        <v>7.7799999999999994E-2</v>
      </c>
      <c r="S331" s="147">
        <v>0</v>
      </c>
      <c r="T331" s="148">
        <f t="shared" si="53"/>
        <v>0</v>
      </c>
      <c r="AR331" s="149" t="s">
        <v>403</v>
      </c>
      <c r="AT331" s="149" t="s">
        <v>157</v>
      </c>
      <c r="AU331" s="149" t="s">
        <v>89</v>
      </c>
      <c r="AY331" s="17" t="s">
        <v>156</v>
      </c>
      <c r="BE331" s="150">
        <f t="shared" si="54"/>
        <v>0</v>
      </c>
      <c r="BF331" s="150">
        <f t="shared" si="55"/>
        <v>0</v>
      </c>
      <c r="BG331" s="150">
        <f t="shared" si="56"/>
        <v>0</v>
      </c>
      <c r="BH331" s="150">
        <f t="shared" si="57"/>
        <v>0</v>
      </c>
      <c r="BI331" s="150">
        <f t="shared" si="58"/>
        <v>0</v>
      </c>
      <c r="BJ331" s="17" t="s">
        <v>89</v>
      </c>
      <c r="BK331" s="150">
        <f t="shared" si="59"/>
        <v>0</v>
      </c>
      <c r="BL331" s="17" t="s">
        <v>403</v>
      </c>
      <c r="BM331" s="149" t="s">
        <v>5579</v>
      </c>
    </row>
    <row r="332" spans="2:65" s="1" customFormat="1" ht="33" customHeight="1">
      <c r="B332" s="136"/>
      <c r="C332" s="137" t="s">
        <v>1654</v>
      </c>
      <c r="D332" s="137" t="s">
        <v>157</v>
      </c>
      <c r="E332" s="138" t="s">
        <v>5580</v>
      </c>
      <c r="F332" s="139" t="s">
        <v>5581</v>
      </c>
      <c r="G332" s="140" t="s">
        <v>396</v>
      </c>
      <c r="H332" s="141">
        <v>28</v>
      </c>
      <c r="I332" s="142"/>
      <c r="J332" s="143">
        <f t="shared" si="50"/>
        <v>0</v>
      </c>
      <c r="K332" s="144"/>
      <c r="L332" s="32"/>
      <c r="M332" s="145" t="s">
        <v>1</v>
      </c>
      <c r="N332" s="146" t="s">
        <v>42</v>
      </c>
      <c r="P332" s="147">
        <f t="shared" si="51"/>
        <v>0</v>
      </c>
      <c r="Q332" s="147">
        <v>4.6499999999999996E-3</v>
      </c>
      <c r="R332" s="147">
        <f t="shared" si="52"/>
        <v>0.13019999999999998</v>
      </c>
      <c r="S332" s="147">
        <v>0</v>
      </c>
      <c r="T332" s="148">
        <f t="shared" si="53"/>
        <v>0</v>
      </c>
      <c r="AR332" s="149" t="s">
        <v>403</v>
      </c>
      <c r="AT332" s="149" t="s">
        <v>157</v>
      </c>
      <c r="AU332" s="149" t="s">
        <v>89</v>
      </c>
      <c r="AY332" s="17" t="s">
        <v>156</v>
      </c>
      <c r="BE332" s="150">
        <f t="shared" si="54"/>
        <v>0</v>
      </c>
      <c r="BF332" s="150">
        <f t="shared" si="55"/>
        <v>0</v>
      </c>
      <c r="BG332" s="150">
        <f t="shared" si="56"/>
        <v>0</v>
      </c>
      <c r="BH332" s="150">
        <f t="shared" si="57"/>
        <v>0</v>
      </c>
      <c r="BI332" s="150">
        <f t="shared" si="58"/>
        <v>0</v>
      </c>
      <c r="BJ332" s="17" t="s">
        <v>89</v>
      </c>
      <c r="BK332" s="150">
        <f t="shared" si="59"/>
        <v>0</v>
      </c>
      <c r="BL332" s="17" t="s">
        <v>403</v>
      </c>
      <c r="BM332" s="149" t="s">
        <v>5582</v>
      </c>
    </row>
    <row r="333" spans="2:65" s="1" customFormat="1" ht="33" customHeight="1">
      <c r="B333" s="136"/>
      <c r="C333" s="137" t="s">
        <v>1659</v>
      </c>
      <c r="D333" s="137" t="s">
        <v>157</v>
      </c>
      <c r="E333" s="138" t="s">
        <v>5583</v>
      </c>
      <c r="F333" s="139" t="s">
        <v>5584</v>
      </c>
      <c r="G333" s="140" t="s">
        <v>396</v>
      </c>
      <c r="H333" s="141">
        <v>23</v>
      </c>
      <c r="I333" s="142"/>
      <c r="J333" s="143">
        <f t="shared" si="50"/>
        <v>0</v>
      </c>
      <c r="K333" s="144"/>
      <c r="L333" s="32"/>
      <c r="M333" s="145" t="s">
        <v>1</v>
      </c>
      <c r="N333" s="146" t="s">
        <v>42</v>
      </c>
      <c r="P333" s="147">
        <f t="shared" si="51"/>
        <v>0</v>
      </c>
      <c r="Q333" s="147">
        <v>6.5900000000000004E-3</v>
      </c>
      <c r="R333" s="147">
        <f t="shared" si="52"/>
        <v>0.15157000000000001</v>
      </c>
      <c r="S333" s="147">
        <v>0</v>
      </c>
      <c r="T333" s="148">
        <f t="shared" si="53"/>
        <v>0</v>
      </c>
      <c r="AR333" s="149" t="s">
        <v>403</v>
      </c>
      <c r="AT333" s="149" t="s">
        <v>157</v>
      </c>
      <c r="AU333" s="149" t="s">
        <v>89</v>
      </c>
      <c r="AY333" s="17" t="s">
        <v>156</v>
      </c>
      <c r="BE333" s="150">
        <f t="shared" si="54"/>
        <v>0</v>
      </c>
      <c r="BF333" s="150">
        <f t="shared" si="55"/>
        <v>0</v>
      </c>
      <c r="BG333" s="150">
        <f t="shared" si="56"/>
        <v>0</v>
      </c>
      <c r="BH333" s="150">
        <f t="shared" si="57"/>
        <v>0</v>
      </c>
      <c r="BI333" s="150">
        <f t="shared" si="58"/>
        <v>0</v>
      </c>
      <c r="BJ333" s="17" t="s">
        <v>89</v>
      </c>
      <c r="BK333" s="150">
        <f t="shared" si="59"/>
        <v>0</v>
      </c>
      <c r="BL333" s="17" t="s">
        <v>403</v>
      </c>
      <c r="BM333" s="149" t="s">
        <v>5585</v>
      </c>
    </row>
    <row r="334" spans="2:65" s="1" customFormat="1" ht="33" customHeight="1">
      <c r="B334" s="136"/>
      <c r="C334" s="137" t="s">
        <v>1663</v>
      </c>
      <c r="D334" s="137" t="s">
        <v>157</v>
      </c>
      <c r="E334" s="138" t="s">
        <v>5586</v>
      </c>
      <c r="F334" s="139" t="s">
        <v>5587</v>
      </c>
      <c r="G334" s="140" t="s">
        <v>396</v>
      </c>
      <c r="H334" s="141">
        <v>11</v>
      </c>
      <c r="I334" s="142"/>
      <c r="J334" s="143">
        <f t="shared" si="50"/>
        <v>0</v>
      </c>
      <c r="K334" s="144"/>
      <c r="L334" s="32"/>
      <c r="M334" s="145" t="s">
        <v>1</v>
      </c>
      <c r="N334" s="146" t="s">
        <v>42</v>
      </c>
      <c r="P334" s="147">
        <f t="shared" si="51"/>
        <v>0</v>
      </c>
      <c r="Q334" s="147">
        <v>9.4500000000000001E-3</v>
      </c>
      <c r="R334" s="147">
        <f t="shared" si="52"/>
        <v>0.10395</v>
      </c>
      <c r="S334" s="147">
        <v>0</v>
      </c>
      <c r="T334" s="148">
        <f t="shared" si="53"/>
        <v>0</v>
      </c>
      <c r="AR334" s="149" t="s">
        <v>403</v>
      </c>
      <c r="AT334" s="149" t="s">
        <v>157</v>
      </c>
      <c r="AU334" s="149" t="s">
        <v>89</v>
      </c>
      <c r="AY334" s="17" t="s">
        <v>156</v>
      </c>
      <c r="BE334" s="150">
        <f t="shared" si="54"/>
        <v>0</v>
      </c>
      <c r="BF334" s="150">
        <f t="shared" si="55"/>
        <v>0</v>
      </c>
      <c r="BG334" s="150">
        <f t="shared" si="56"/>
        <v>0</v>
      </c>
      <c r="BH334" s="150">
        <f t="shared" si="57"/>
        <v>0</v>
      </c>
      <c r="BI334" s="150">
        <f t="shared" si="58"/>
        <v>0</v>
      </c>
      <c r="BJ334" s="17" t="s">
        <v>89</v>
      </c>
      <c r="BK334" s="150">
        <f t="shared" si="59"/>
        <v>0</v>
      </c>
      <c r="BL334" s="17" t="s">
        <v>403</v>
      </c>
      <c r="BM334" s="149" t="s">
        <v>5588</v>
      </c>
    </row>
    <row r="335" spans="2:65" s="1" customFormat="1" ht="24.2" customHeight="1">
      <c r="B335" s="136"/>
      <c r="C335" s="137" t="s">
        <v>1667</v>
      </c>
      <c r="D335" s="137" t="s">
        <v>157</v>
      </c>
      <c r="E335" s="138" t="s">
        <v>5589</v>
      </c>
      <c r="F335" s="139" t="s">
        <v>5590</v>
      </c>
      <c r="G335" s="140" t="s">
        <v>396</v>
      </c>
      <c r="H335" s="141">
        <v>3</v>
      </c>
      <c r="I335" s="142"/>
      <c r="J335" s="143">
        <f t="shared" si="50"/>
        <v>0</v>
      </c>
      <c r="K335" s="144"/>
      <c r="L335" s="32"/>
      <c r="M335" s="145" t="s">
        <v>1</v>
      </c>
      <c r="N335" s="146" t="s">
        <v>42</v>
      </c>
      <c r="P335" s="147">
        <f t="shared" si="51"/>
        <v>0</v>
      </c>
      <c r="Q335" s="147">
        <v>1.39E-3</v>
      </c>
      <c r="R335" s="147">
        <f t="shared" si="52"/>
        <v>4.1700000000000001E-3</v>
      </c>
      <c r="S335" s="147">
        <v>0</v>
      </c>
      <c r="T335" s="148">
        <f t="shared" si="53"/>
        <v>0</v>
      </c>
      <c r="AR335" s="149" t="s">
        <v>403</v>
      </c>
      <c r="AT335" s="149" t="s">
        <v>157</v>
      </c>
      <c r="AU335" s="149" t="s">
        <v>89</v>
      </c>
      <c r="AY335" s="17" t="s">
        <v>156</v>
      </c>
      <c r="BE335" s="150">
        <f t="shared" si="54"/>
        <v>0</v>
      </c>
      <c r="BF335" s="150">
        <f t="shared" si="55"/>
        <v>0</v>
      </c>
      <c r="BG335" s="150">
        <f t="shared" si="56"/>
        <v>0</v>
      </c>
      <c r="BH335" s="150">
        <f t="shared" si="57"/>
        <v>0</v>
      </c>
      <c r="BI335" s="150">
        <f t="shared" si="58"/>
        <v>0</v>
      </c>
      <c r="BJ335" s="17" t="s">
        <v>89</v>
      </c>
      <c r="BK335" s="150">
        <f t="shared" si="59"/>
        <v>0</v>
      </c>
      <c r="BL335" s="17" t="s">
        <v>403</v>
      </c>
      <c r="BM335" s="149" t="s">
        <v>5591</v>
      </c>
    </row>
    <row r="336" spans="2:65" s="1" customFormat="1" ht="24.2" customHeight="1">
      <c r="B336" s="136"/>
      <c r="C336" s="137" t="s">
        <v>1689</v>
      </c>
      <c r="D336" s="137" t="s">
        <v>157</v>
      </c>
      <c r="E336" s="138" t="s">
        <v>5592</v>
      </c>
      <c r="F336" s="139" t="s">
        <v>5593</v>
      </c>
      <c r="G336" s="140" t="s">
        <v>396</v>
      </c>
      <c r="H336" s="141">
        <v>26</v>
      </c>
      <c r="I336" s="142"/>
      <c r="J336" s="143">
        <f t="shared" si="50"/>
        <v>0</v>
      </c>
      <c r="K336" s="144"/>
      <c r="L336" s="32"/>
      <c r="M336" s="145" t="s">
        <v>1</v>
      </c>
      <c r="N336" s="146" t="s">
        <v>42</v>
      </c>
      <c r="P336" s="147">
        <f t="shared" si="51"/>
        <v>0</v>
      </c>
      <c r="Q336" s="147">
        <v>1.7700000000000001E-3</v>
      </c>
      <c r="R336" s="147">
        <f t="shared" si="52"/>
        <v>4.6020000000000005E-2</v>
      </c>
      <c r="S336" s="147">
        <v>0</v>
      </c>
      <c r="T336" s="148">
        <f t="shared" si="53"/>
        <v>0</v>
      </c>
      <c r="AR336" s="149" t="s">
        <v>403</v>
      </c>
      <c r="AT336" s="149" t="s">
        <v>157</v>
      </c>
      <c r="AU336" s="149" t="s">
        <v>89</v>
      </c>
      <c r="AY336" s="17" t="s">
        <v>156</v>
      </c>
      <c r="BE336" s="150">
        <f t="shared" si="54"/>
        <v>0</v>
      </c>
      <c r="BF336" s="150">
        <f t="shared" si="55"/>
        <v>0</v>
      </c>
      <c r="BG336" s="150">
        <f t="shared" si="56"/>
        <v>0</v>
      </c>
      <c r="BH336" s="150">
        <f t="shared" si="57"/>
        <v>0</v>
      </c>
      <c r="BI336" s="150">
        <f t="shared" si="58"/>
        <v>0</v>
      </c>
      <c r="BJ336" s="17" t="s">
        <v>89</v>
      </c>
      <c r="BK336" s="150">
        <f t="shared" si="59"/>
        <v>0</v>
      </c>
      <c r="BL336" s="17" t="s">
        <v>403</v>
      </c>
      <c r="BM336" s="149" t="s">
        <v>5594</v>
      </c>
    </row>
    <row r="337" spans="2:65" s="1" customFormat="1" ht="37.9" customHeight="1">
      <c r="B337" s="136"/>
      <c r="C337" s="137" t="s">
        <v>1696</v>
      </c>
      <c r="D337" s="137" t="s">
        <v>157</v>
      </c>
      <c r="E337" s="138" t="s">
        <v>5595</v>
      </c>
      <c r="F337" s="139" t="s">
        <v>5596</v>
      </c>
      <c r="G337" s="140" t="s">
        <v>396</v>
      </c>
      <c r="H337" s="141">
        <v>448</v>
      </c>
      <c r="I337" s="142"/>
      <c r="J337" s="143">
        <f t="shared" si="50"/>
        <v>0</v>
      </c>
      <c r="K337" s="144"/>
      <c r="L337" s="32"/>
      <c r="M337" s="145" t="s">
        <v>1</v>
      </c>
      <c r="N337" s="146" t="s">
        <v>42</v>
      </c>
      <c r="P337" s="147">
        <f t="shared" si="51"/>
        <v>0</v>
      </c>
      <c r="Q337" s="147">
        <v>4.8999999999999998E-4</v>
      </c>
      <c r="R337" s="147">
        <f t="shared" si="52"/>
        <v>0.21951999999999999</v>
      </c>
      <c r="S337" s="147">
        <v>0</v>
      </c>
      <c r="T337" s="148">
        <f t="shared" si="53"/>
        <v>0</v>
      </c>
      <c r="AR337" s="149" t="s">
        <v>403</v>
      </c>
      <c r="AT337" s="149" t="s">
        <v>157</v>
      </c>
      <c r="AU337" s="149" t="s">
        <v>89</v>
      </c>
      <c r="AY337" s="17" t="s">
        <v>156</v>
      </c>
      <c r="BE337" s="150">
        <f t="shared" si="54"/>
        <v>0</v>
      </c>
      <c r="BF337" s="150">
        <f t="shared" si="55"/>
        <v>0</v>
      </c>
      <c r="BG337" s="150">
        <f t="shared" si="56"/>
        <v>0</v>
      </c>
      <c r="BH337" s="150">
        <f t="shared" si="57"/>
        <v>0</v>
      </c>
      <c r="BI337" s="150">
        <f t="shared" si="58"/>
        <v>0</v>
      </c>
      <c r="BJ337" s="17" t="s">
        <v>89</v>
      </c>
      <c r="BK337" s="150">
        <f t="shared" si="59"/>
        <v>0</v>
      </c>
      <c r="BL337" s="17" t="s">
        <v>403</v>
      </c>
      <c r="BM337" s="149" t="s">
        <v>5597</v>
      </c>
    </row>
    <row r="338" spans="2:65" s="1" customFormat="1" ht="37.9" customHeight="1">
      <c r="B338" s="136"/>
      <c r="C338" s="137" t="s">
        <v>1700</v>
      </c>
      <c r="D338" s="137" t="s">
        <v>157</v>
      </c>
      <c r="E338" s="138" t="s">
        <v>5598</v>
      </c>
      <c r="F338" s="139" t="s">
        <v>5599</v>
      </c>
      <c r="G338" s="140" t="s">
        <v>396</v>
      </c>
      <c r="H338" s="141">
        <v>612</v>
      </c>
      <c r="I338" s="142"/>
      <c r="J338" s="143">
        <f t="shared" si="50"/>
        <v>0</v>
      </c>
      <c r="K338" s="144"/>
      <c r="L338" s="32"/>
      <c r="M338" s="145" t="s">
        <v>1</v>
      </c>
      <c r="N338" s="146" t="s">
        <v>42</v>
      </c>
      <c r="P338" s="147">
        <f t="shared" si="51"/>
        <v>0</v>
      </c>
      <c r="Q338" s="147">
        <v>6.0999999999999997E-4</v>
      </c>
      <c r="R338" s="147">
        <f t="shared" si="52"/>
        <v>0.37331999999999999</v>
      </c>
      <c r="S338" s="147">
        <v>0</v>
      </c>
      <c r="T338" s="148">
        <f t="shared" si="53"/>
        <v>0</v>
      </c>
      <c r="AR338" s="149" t="s">
        <v>403</v>
      </c>
      <c r="AT338" s="149" t="s">
        <v>157</v>
      </c>
      <c r="AU338" s="149" t="s">
        <v>89</v>
      </c>
      <c r="AY338" s="17" t="s">
        <v>156</v>
      </c>
      <c r="BE338" s="150">
        <f t="shared" si="54"/>
        <v>0</v>
      </c>
      <c r="BF338" s="150">
        <f t="shared" si="55"/>
        <v>0</v>
      </c>
      <c r="BG338" s="150">
        <f t="shared" si="56"/>
        <v>0</v>
      </c>
      <c r="BH338" s="150">
        <f t="shared" si="57"/>
        <v>0</v>
      </c>
      <c r="BI338" s="150">
        <f t="shared" si="58"/>
        <v>0</v>
      </c>
      <c r="BJ338" s="17" t="s">
        <v>89</v>
      </c>
      <c r="BK338" s="150">
        <f t="shared" si="59"/>
        <v>0</v>
      </c>
      <c r="BL338" s="17" t="s">
        <v>403</v>
      </c>
      <c r="BM338" s="149" t="s">
        <v>5600</v>
      </c>
    </row>
    <row r="339" spans="2:65" s="1" customFormat="1" ht="37.9" customHeight="1">
      <c r="B339" s="136"/>
      <c r="C339" s="137" t="s">
        <v>1712</v>
      </c>
      <c r="D339" s="137" t="s">
        <v>157</v>
      </c>
      <c r="E339" s="138" t="s">
        <v>5601</v>
      </c>
      <c r="F339" s="139" t="s">
        <v>5602</v>
      </c>
      <c r="G339" s="140" t="s">
        <v>396</v>
      </c>
      <c r="H339" s="141">
        <v>61.5</v>
      </c>
      <c r="I339" s="142"/>
      <c r="J339" s="143">
        <f t="shared" si="50"/>
        <v>0</v>
      </c>
      <c r="K339" s="144"/>
      <c r="L339" s="32"/>
      <c r="M339" s="145" t="s">
        <v>1</v>
      </c>
      <c r="N339" s="146" t="s">
        <v>42</v>
      </c>
      <c r="P339" s="147">
        <f t="shared" si="51"/>
        <v>0</v>
      </c>
      <c r="Q339" s="147">
        <v>7.1000000000000002E-4</v>
      </c>
      <c r="R339" s="147">
        <f t="shared" si="52"/>
        <v>4.3665000000000002E-2</v>
      </c>
      <c r="S339" s="147">
        <v>0</v>
      </c>
      <c r="T339" s="148">
        <f t="shared" si="53"/>
        <v>0</v>
      </c>
      <c r="AR339" s="149" t="s">
        <v>403</v>
      </c>
      <c r="AT339" s="149" t="s">
        <v>157</v>
      </c>
      <c r="AU339" s="149" t="s">
        <v>89</v>
      </c>
      <c r="AY339" s="17" t="s">
        <v>156</v>
      </c>
      <c r="BE339" s="150">
        <f t="shared" si="54"/>
        <v>0</v>
      </c>
      <c r="BF339" s="150">
        <f t="shared" si="55"/>
        <v>0</v>
      </c>
      <c r="BG339" s="150">
        <f t="shared" si="56"/>
        <v>0</v>
      </c>
      <c r="BH339" s="150">
        <f t="shared" si="57"/>
        <v>0</v>
      </c>
      <c r="BI339" s="150">
        <f t="shared" si="58"/>
        <v>0</v>
      </c>
      <c r="BJ339" s="17" t="s">
        <v>89</v>
      </c>
      <c r="BK339" s="150">
        <f t="shared" si="59"/>
        <v>0</v>
      </c>
      <c r="BL339" s="17" t="s">
        <v>403</v>
      </c>
      <c r="BM339" s="149" t="s">
        <v>5603</v>
      </c>
    </row>
    <row r="340" spans="2:65" s="1" customFormat="1" ht="37.9" customHeight="1">
      <c r="B340" s="136"/>
      <c r="C340" s="137" t="s">
        <v>1718</v>
      </c>
      <c r="D340" s="137" t="s">
        <v>157</v>
      </c>
      <c r="E340" s="138" t="s">
        <v>5604</v>
      </c>
      <c r="F340" s="139" t="s">
        <v>5605</v>
      </c>
      <c r="G340" s="140" t="s">
        <v>396</v>
      </c>
      <c r="H340" s="141">
        <v>55</v>
      </c>
      <c r="I340" s="142"/>
      <c r="J340" s="143">
        <f t="shared" si="50"/>
        <v>0</v>
      </c>
      <c r="K340" s="144"/>
      <c r="L340" s="32"/>
      <c r="M340" s="145" t="s">
        <v>1</v>
      </c>
      <c r="N340" s="146" t="s">
        <v>42</v>
      </c>
      <c r="P340" s="147">
        <f t="shared" si="51"/>
        <v>0</v>
      </c>
      <c r="Q340" s="147">
        <v>1.09E-3</v>
      </c>
      <c r="R340" s="147">
        <f t="shared" si="52"/>
        <v>5.9950000000000003E-2</v>
      </c>
      <c r="S340" s="147">
        <v>0</v>
      </c>
      <c r="T340" s="148">
        <f t="shared" si="53"/>
        <v>0</v>
      </c>
      <c r="AR340" s="149" t="s">
        <v>403</v>
      </c>
      <c r="AT340" s="149" t="s">
        <v>157</v>
      </c>
      <c r="AU340" s="149" t="s">
        <v>89</v>
      </c>
      <c r="AY340" s="17" t="s">
        <v>156</v>
      </c>
      <c r="BE340" s="150">
        <f t="shared" si="54"/>
        <v>0</v>
      </c>
      <c r="BF340" s="150">
        <f t="shared" si="55"/>
        <v>0</v>
      </c>
      <c r="BG340" s="150">
        <f t="shared" si="56"/>
        <v>0</v>
      </c>
      <c r="BH340" s="150">
        <f t="shared" si="57"/>
        <v>0</v>
      </c>
      <c r="BI340" s="150">
        <f t="shared" si="58"/>
        <v>0</v>
      </c>
      <c r="BJ340" s="17" t="s">
        <v>89</v>
      </c>
      <c r="BK340" s="150">
        <f t="shared" si="59"/>
        <v>0</v>
      </c>
      <c r="BL340" s="17" t="s">
        <v>403</v>
      </c>
      <c r="BM340" s="149" t="s">
        <v>5606</v>
      </c>
    </row>
    <row r="341" spans="2:65" s="1" customFormat="1" ht="37.9" customHeight="1">
      <c r="B341" s="136"/>
      <c r="C341" s="137" t="s">
        <v>1724</v>
      </c>
      <c r="D341" s="137" t="s">
        <v>157</v>
      </c>
      <c r="E341" s="138" t="s">
        <v>5607</v>
      </c>
      <c r="F341" s="139" t="s">
        <v>5608</v>
      </c>
      <c r="G341" s="140" t="s">
        <v>396</v>
      </c>
      <c r="H341" s="141">
        <v>40</v>
      </c>
      <c r="I341" s="142"/>
      <c r="J341" s="143">
        <f t="shared" si="50"/>
        <v>0</v>
      </c>
      <c r="K341" s="144"/>
      <c r="L341" s="32"/>
      <c r="M341" s="145" t="s">
        <v>1</v>
      </c>
      <c r="N341" s="146" t="s">
        <v>42</v>
      </c>
      <c r="P341" s="147">
        <f t="shared" si="51"/>
        <v>0</v>
      </c>
      <c r="Q341" s="147">
        <v>1.3600000000000001E-3</v>
      </c>
      <c r="R341" s="147">
        <f t="shared" si="52"/>
        <v>5.4400000000000004E-2</v>
      </c>
      <c r="S341" s="147">
        <v>0</v>
      </c>
      <c r="T341" s="148">
        <f t="shared" si="53"/>
        <v>0</v>
      </c>
      <c r="AR341" s="149" t="s">
        <v>403</v>
      </c>
      <c r="AT341" s="149" t="s">
        <v>157</v>
      </c>
      <c r="AU341" s="149" t="s">
        <v>89</v>
      </c>
      <c r="AY341" s="17" t="s">
        <v>156</v>
      </c>
      <c r="BE341" s="150">
        <f t="shared" si="54"/>
        <v>0</v>
      </c>
      <c r="BF341" s="150">
        <f t="shared" si="55"/>
        <v>0</v>
      </c>
      <c r="BG341" s="150">
        <f t="shared" si="56"/>
        <v>0</v>
      </c>
      <c r="BH341" s="150">
        <f t="shared" si="57"/>
        <v>0</v>
      </c>
      <c r="BI341" s="150">
        <f t="shared" si="58"/>
        <v>0</v>
      </c>
      <c r="BJ341" s="17" t="s">
        <v>89</v>
      </c>
      <c r="BK341" s="150">
        <f t="shared" si="59"/>
        <v>0</v>
      </c>
      <c r="BL341" s="17" t="s">
        <v>403</v>
      </c>
      <c r="BM341" s="149" t="s">
        <v>5609</v>
      </c>
    </row>
    <row r="342" spans="2:65" s="1" customFormat="1" ht="37.9" customHeight="1">
      <c r="B342" s="136"/>
      <c r="C342" s="137" t="s">
        <v>1795</v>
      </c>
      <c r="D342" s="137" t="s">
        <v>157</v>
      </c>
      <c r="E342" s="138" t="s">
        <v>5610</v>
      </c>
      <c r="F342" s="139" t="s">
        <v>5611</v>
      </c>
      <c r="G342" s="140" t="s">
        <v>396</v>
      </c>
      <c r="H342" s="141">
        <v>57</v>
      </c>
      <c r="I342" s="142"/>
      <c r="J342" s="143">
        <f t="shared" si="50"/>
        <v>0</v>
      </c>
      <c r="K342" s="144"/>
      <c r="L342" s="32"/>
      <c r="M342" s="145" t="s">
        <v>1</v>
      </c>
      <c r="N342" s="146" t="s">
        <v>42</v>
      </c>
      <c r="P342" s="147">
        <f t="shared" si="51"/>
        <v>0</v>
      </c>
      <c r="Q342" s="147">
        <v>1.9E-3</v>
      </c>
      <c r="R342" s="147">
        <f t="shared" si="52"/>
        <v>0.10829999999999999</v>
      </c>
      <c r="S342" s="147">
        <v>0</v>
      </c>
      <c r="T342" s="148">
        <f t="shared" si="53"/>
        <v>0</v>
      </c>
      <c r="AR342" s="149" t="s">
        <v>403</v>
      </c>
      <c r="AT342" s="149" t="s">
        <v>157</v>
      </c>
      <c r="AU342" s="149" t="s">
        <v>89</v>
      </c>
      <c r="AY342" s="17" t="s">
        <v>156</v>
      </c>
      <c r="BE342" s="150">
        <f t="shared" si="54"/>
        <v>0</v>
      </c>
      <c r="BF342" s="150">
        <f t="shared" si="55"/>
        <v>0</v>
      </c>
      <c r="BG342" s="150">
        <f t="shared" si="56"/>
        <v>0</v>
      </c>
      <c r="BH342" s="150">
        <f t="shared" si="57"/>
        <v>0</v>
      </c>
      <c r="BI342" s="150">
        <f t="shared" si="58"/>
        <v>0</v>
      </c>
      <c r="BJ342" s="17" t="s">
        <v>89</v>
      </c>
      <c r="BK342" s="150">
        <f t="shared" si="59"/>
        <v>0</v>
      </c>
      <c r="BL342" s="17" t="s">
        <v>403</v>
      </c>
      <c r="BM342" s="149" t="s">
        <v>5612</v>
      </c>
    </row>
    <row r="343" spans="2:65" s="1" customFormat="1" ht="37.9" customHeight="1">
      <c r="B343" s="136"/>
      <c r="C343" s="137" t="s">
        <v>1825</v>
      </c>
      <c r="D343" s="137" t="s">
        <v>157</v>
      </c>
      <c r="E343" s="138" t="s">
        <v>5613</v>
      </c>
      <c r="F343" s="139" t="s">
        <v>5614</v>
      </c>
      <c r="G343" s="140" t="s">
        <v>396</v>
      </c>
      <c r="H343" s="141">
        <v>23</v>
      </c>
      <c r="I343" s="142"/>
      <c r="J343" s="143">
        <f t="shared" si="50"/>
        <v>0</v>
      </c>
      <c r="K343" s="144"/>
      <c r="L343" s="32"/>
      <c r="M343" s="145" t="s">
        <v>1</v>
      </c>
      <c r="N343" s="146" t="s">
        <v>42</v>
      </c>
      <c r="P343" s="147">
        <f t="shared" si="51"/>
        <v>0</v>
      </c>
      <c r="Q343" s="147">
        <v>2E-3</v>
      </c>
      <c r="R343" s="147">
        <f t="shared" si="52"/>
        <v>4.5999999999999999E-2</v>
      </c>
      <c r="S343" s="147">
        <v>0</v>
      </c>
      <c r="T343" s="148">
        <f t="shared" si="53"/>
        <v>0</v>
      </c>
      <c r="AR343" s="149" t="s">
        <v>403</v>
      </c>
      <c r="AT343" s="149" t="s">
        <v>157</v>
      </c>
      <c r="AU343" s="149" t="s">
        <v>89</v>
      </c>
      <c r="AY343" s="17" t="s">
        <v>156</v>
      </c>
      <c r="BE343" s="150">
        <f t="shared" si="54"/>
        <v>0</v>
      </c>
      <c r="BF343" s="150">
        <f t="shared" si="55"/>
        <v>0</v>
      </c>
      <c r="BG343" s="150">
        <f t="shared" si="56"/>
        <v>0</v>
      </c>
      <c r="BH343" s="150">
        <f t="shared" si="57"/>
        <v>0</v>
      </c>
      <c r="BI343" s="150">
        <f t="shared" si="58"/>
        <v>0</v>
      </c>
      <c r="BJ343" s="17" t="s">
        <v>89</v>
      </c>
      <c r="BK343" s="150">
        <f t="shared" si="59"/>
        <v>0</v>
      </c>
      <c r="BL343" s="17" t="s">
        <v>403</v>
      </c>
      <c r="BM343" s="149" t="s">
        <v>5615</v>
      </c>
    </row>
    <row r="344" spans="2:65" s="1" customFormat="1" ht="16.5" customHeight="1">
      <c r="B344" s="136"/>
      <c r="C344" s="137" t="s">
        <v>1831</v>
      </c>
      <c r="D344" s="137" t="s">
        <v>157</v>
      </c>
      <c r="E344" s="138" t="s">
        <v>5616</v>
      </c>
      <c r="F344" s="139" t="s">
        <v>5617</v>
      </c>
      <c r="G344" s="140" t="s">
        <v>333</v>
      </c>
      <c r="H344" s="141">
        <v>598</v>
      </c>
      <c r="I344" s="142"/>
      <c r="J344" s="143">
        <f t="shared" si="50"/>
        <v>0</v>
      </c>
      <c r="K344" s="144"/>
      <c r="L344" s="32"/>
      <c r="M344" s="145" t="s">
        <v>1</v>
      </c>
      <c r="N344" s="146" t="s">
        <v>42</v>
      </c>
      <c r="P344" s="147">
        <f t="shared" si="51"/>
        <v>0</v>
      </c>
      <c r="Q344" s="147">
        <v>0</v>
      </c>
      <c r="R344" s="147">
        <f t="shared" si="52"/>
        <v>0</v>
      </c>
      <c r="S344" s="147">
        <v>0</v>
      </c>
      <c r="T344" s="148">
        <f t="shared" si="53"/>
        <v>0</v>
      </c>
      <c r="AR344" s="149" t="s">
        <v>403</v>
      </c>
      <c r="AT344" s="149" t="s">
        <v>157</v>
      </c>
      <c r="AU344" s="149" t="s">
        <v>89</v>
      </c>
      <c r="AY344" s="17" t="s">
        <v>156</v>
      </c>
      <c r="BE344" s="150">
        <f t="shared" si="54"/>
        <v>0</v>
      </c>
      <c r="BF344" s="150">
        <f t="shared" si="55"/>
        <v>0</v>
      </c>
      <c r="BG344" s="150">
        <f t="shared" si="56"/>
        <v>0</v>
      </c>
      <c r="BH344" s="150">
        <f t="shared" si="57"/>
        <v>0</v>
      </c>
      <c r="BI344" s="150">
        <f t="shared" si="58"/>
        <v>0</v>
      </c>
      <c r="BJ344" s="17" t="s">
        <v>89</v>
      </c>
      <c r="BK344" s="150">
        <f t="shared" si="59"/>
        <v>0</v>
      </c>
      <c r="BL344" s="17" t="s">
        <v>403</v>
      </c>
      <c r="BM344" s="149" t="s">
        <v>5618</v>
      </c>
    </row>
    <row r="345" spans="2:65" s="1" customFormat="1" ht="16.5" customHeight="1">
      <c r="B345" s="136"/>
      <c r="C345" s="137" t="s">
        <v>3203</v>
      </c>
      <c r="D345" s="137" t="s">
        <v>157</v>
      </c>
      <c r="E345" s="138" t="s">
        <v>5619</v>
      </c>
      <c r="F345" s="139" t="s">
        <v>5620</v>
      </c>
      <c r="G345" s="140" t="s">
        <v>333</v>
      </c>
      <c r="H345" s="141">
        <v>24</v>
      </c>
      <c r="I345" s="142"/>
      <c r="J345" s="143">
        <f t="shared" si="50"/>
        <v>0</v>
      </c>
      <c r="K345" s="144"/>
      <c r="L345" s="32"/>
      <c r="M345" s="145" t="s">
        <v>1</v>
      </c>
      <c r="N345" s="146" t="s">
        <v>42</v>
      </c>
      <c r="P345" s="147">
        <f t="shared" si="51"/>
        <v>0</v>
      </c>
      <c r="Q345" s="147">
        <v>0</v>
      </c>
      <c r="R345" s="147">
        <f t="shared" si="52"/>
        <v>0</v>
      </c>
      <c r="S345" s="147">
        <v>0</v>
      </c>
      <c r="T345" s="148">
        <f t="shared" si="53"/>
        <v>0</v>
      </c>
      <c r="AR345" s="149" t="s">
        <v>403</v>
      </c>
      <c r="AT345" s="149" t="s">
        <v>157</v>
      </c>
      <c r="AU345" s="149" t="s">
        <v>89</v>
      </c>
      <c r="AY345" s="17" t="s">
        <v>156</v>
      </c>
      <c r="BE345" s="150">
        <f t="shared" si="54"/>
        <v>0</v>
      </c>
      <c r="BF345" s="150">
        <f t="shared" si="55"/>
        <v>0</v>
      </c>
      <c r="BG345" s="150">
        <f t="shared" si="56"/>
        <v>0</v>
      </c>
      <c r="BH345" s="150">
        <f t="shared" si="57"/>
        <v>0</v>
      </c>
      <c r="BI345" s="150">
        <f t="shared" si="58"/>
        <v>0</v>
      </c>
      <c r="BJ345" s="17" t="s">
        <v>89</v>
      </c>
      <c r="BK345" s="150">
        <f t="shared" si="59"/>
        <v>0</v>
      </c>
      <c r="BL345" s="17" t="s">
        <v>403</v>
      </c>
      <c r="BM345" s="149" t="s">
        <v>5621</v>
      </c>
    </row>
    <row r="346" spans="2:65" s="1" customFormat="1" ht="24.2" customHeight="1">
      <c r="B346" s="136"/>
      <c r="C346" s="137" t="s">
        <v>3213</v>
      </c>
      <c r="D346" s="137" t="s">
        <v>157</v>
      </c>
      <c r="E346" s="138" t="s">
        <v>5622</v>
      </c>
      <c r="F346" s="139" t="s">
        <v>5623</v>
      </c>
      <c r="G346" s="140" t="s">
        <v>333</v>
      </c>
      <c r="H346" s="141">
        <v>49</v>
      </c>
      <c r="I346" s="142"/>
      <c r="J346" s="143">
        <f t="shared" si="50"/>
        <v>0</v>
      </c>
      <c r="K346" s="144"/>
      <c r="L346" s="32"/>
      <c r="M346" s="145" t="s">
        <v>1</v>
      </c>
      <c r="N346" s="146" t="s">
        <v>42</v>
      </c>
      <c r="P346" s="147">
        <f t="shared" si="51"/>
        <v>0</v>
      </c>
      <c r="Q346" s="147">
        <v>2.0000000000000002E-5</v>
      </c>
      <c r="R346" s="147">
        <f t="shared" si="52"/>
        <v>9.8000000000000019E-4</v>
      </c>
      <c r="S346" s="147">
        <v>0</v>
      </c>
      <c r="T346" s="148">
        <f t="shared" si="53"/>
        <v>0</v>
      </c>
      <c r="AR346" s="149" t="s">
        <v>403</v>
      </c>
      <c r="AT346" s="149" t="s">
        <v>157</v>
      </c>
      <c r="AU346" s="149" t="s">
        <v>89</v>
      </c>
      <c r="AY346" s="17" t="s">
        <v>156</v>
      </c>
      <c r="BE346" s="150">
        <f t="shared" si="54"/>
        <v>0</v>
      </c>
      <c r="BF346" s="150">
        <f t="shared" si="55"/>
        <v>0</v>
      </c>
      <c r="BG346" s="150">
        <f t="shared" si="56"/>
        <v>0</v>
      </c>
      <c r="BH346" s="150">
        <f t="shared" si="57"/>
        <v>0</v>
      </c>
      <c r="BI346" s="150">
        <f t="shared" si="58"/>
        <v>0</v>
      </c>
      <c r="BJ346" s="17" t="s">
        <v>89</v>
      </c>
      <c r="BK346" s="150">
        <f t="shared" si="59"/>
        <v>0</v>
      </c>
      <c r="BL346" s="17" t="s">
        <v>403</v>
      </c>
      <c r="BM346" s="149" t="s">
        <v>5624</v>
      </c>
    </row>
    <row r="347" spans="2:65" s="1" customFormat="1" ht="24.2" customHeight="1">
      <c r="B347" s="136"/>
      <c r="C347" s="180" t="s">
        <v>3217</v>
      </c>
      <c r="D347" s="180" t="s">
        <v>263</v>
      </c>
      <c r="E347" s="181" t="s">
        <v>5625</v>
      </c>
      <c r="F347" s="182" t="s">
        <v>5626</v>
      </c>
      <c r="G347" s="183" t="s">
        <v>333</v>
      </c>
      <c r="H347" s="184">
        <v>7</v>
      </c>
      <c r="I347" s="185"/>
      <c r="J347" s="186">
        <f t="shared" si="50"/>
        <v>0</v>
      </c>
      <c r="K347" s="187"/>
      <c r="L347" s="188"/>
      <c r="M347" s="189" t="s">
        <v>1</v>
      </c>
      <c r="N347" s="190" t="s">
        <v>42</v>
      </c>
      <c r="P347" s="147">
        <f t="shared" si="51"/>
        <v>0</v>
      </c>
      <c r="Q347" s="147">
        <v>1.3999999999999999E-4</v>
      </c>
      <c r="R347" s="147">
        <f t="shared" si="52"/>
        <v>9.7999999999999997E-4</v>
      </c>
      <c r="S347" s="147">
        <v>0</v>
      </c>
      <c r="T347" s="148">
        <f t="shared" si="53"/>
        <v>0</v>
      </c>
      <c r="AR347" s="149" t="s">
        <v>664</v>
      </c>
      <c r="AT347" s="149" t="s">
        <v>263</v>
      </c>
      <c r="AU347" s="149" t="s">
        <v>89</v>
      </c>
      <c r="AY347" s="17" t="s">
        <v>156</v>
      </c>
      <c r="BE347" s="150">
        <f t="shared" si="54"/>
        <v>0</v>
      </c>
      <c r="BF347" s="150">
        <f t="shared" si="55"/>
        <v>0</v>
      </c>
      <c r="BG347" s="150">
        <f t="shared" si="56"/>
        <v>0</v>
      </c>
      <c r="BH347" s="150">
        <f t="shared" si="57"/>
        <v>0</v>
      </c>
      <c r="BI347" s="150">
        <f t="shared" si="58"/>
        <v>0</v>
      </c>
      <c r="BJ347" s="17" t="s">
        <v>89</v>
      </c>
      <c r="BK347" s="150">
        <f t="shared" si="59"/>
        <v>0</v>
      </c>
      <c r="BL347" s="17" t="s">
        <v>403</v>
      </c>
      <c r="BM347" s="149" t="s">
        <v>5627</v>
      </c>
    </row>
    <row r="348" spans="2:65" s="1" customFormat="1" ht="33" customHeight="1">
      <c r="B348" s="136"/>
      <c r="C348" s="180" t="s">
        <v>3221</v>
      </c>
      <c r="D348" s="180" t="s">
        <v>263</v>
      </c>
      <c r="E348" s="181" t="s">
        <v>5628</v>
      </c>
      <c r="F348" s="182" t="s">
        <v>5629</v>
      </c>
      <c r="G348" s="183" t="s">
        <v>333</v>
      </c>
      <c r="H348" s="184">
        <v>17</v>
      </c>
      <c r="I348" s="185"/>
      <c r="J348" s="186">
        <f t="shared" si="50"/>
        <v>0</v>
      </c>
      <c r="K348" s="187"/>
      <c r="L348" s="188"/>
      <c r="M348" s="189" t="s">
        <v>1</v>
      </c>
      <c r="N348" s="190" t="s">
        <v>42</v>
      </c>
      <c r="P348" s="147">
        <f t="shared" si="51"/>
        <v>0</v>
      </c>
      <c r="Q348" s="147">
        <v>1.4999999999999999E-4</v>
      </c>
      <c r="R348" s="147">
        <f t="shared" si="52"/>
        <v>2.5499999999999997E-3</v>
      </c>
      <c r="S348" s="147">
        <v>0</v>
      </c>
      <c r="T348" s="148">
        <f t="shared" si="53"/>
        <v>0</v>
      </c>
      <c r="AR348" s="149" t="s">
        <v>664</v>
      </c>
      <c r="AT348" s="149" t="s">
        <v>263</v>
      </c>
      <c r="AU348" s="149" t="s">
        <v>89</v>
      </c>
      <c r="AY348" s="17" t="s">
        <v>156</v>
      </c>
      <c r="BE348" s="150">
        <f t="shared" si="54"/>
        <v>0</v>
      </c>
      <c r="BF348" s="150">
        <f t="shared" si="55"/>
        <v>0</v>
      </c>
      <c r="BG348" s="150">
        <f t="shared" si="56"/>
        <v>0</v>
      </c>
      <c r="BH348" s="150">
        <f t="shared" si="57"/>
        <v>0</v>
      </c>
      <c r="BI348" s="150">
        <f t="shared" si="58"/>
        <v>0</v>
      </c>
      <c r="BJ348" s="17" t="s">
        <v>89</v>
      </c>
      <c r="BK348" s="150">
        <f t="shared" si="59"/>
        <v>0</v>
      </c>
      <c r="BL348" s="17" t="s">
        <v>403</v>
      </c>
      <c r="BM348" s="149" t="s">
        <v>5630</v>
      </c>
    </row>
    <row r="349" spans="2:65" s="1" customFormat="1" ht="24.2" customHeight="1">
      <c r="B349" s="136"/>
      <c r="C349" s="180" t="s">
        <v>3225</v>
      </c>
      <c r="D349" s="180" t="s">
        <v>263</v>
      </c>
      <c r="E349" s="181" t="s">
        <v>5631</v>
      </c>
      <c r="F349" s="182" t="s">
        <v>5632</v>
      </c>
      <c r="G349" s="183" t="s">
        <v>333</v>
      </c>
      <c r="H349" s="184">
        <v>25</v>
      </c>
      <c r="I349" s="185"/>
      <c r="J349" s="186">
        <f t="shared" si="50"/>
        <v>0</v>
      </c>
      <c r="K349" s="187"/>
      <c r="L349" s="188"/>
      <c r="M349" s="189" t="s">
        <v>1</v>
      </c>
      <c r="N349" s="190" t="s">
        <v>42</v>
      </c>
      <c r="P349" s="147">
        <f t="shared" si="51"/>
        <v>0</v>
      </c>
      <c r="Q349" s="147">
        <v>8.0000000000000007E-5</v>
      </c>
      <c r="R349" s="147">
        <f t="shared" si="52"/>
        <v>2E-3</v>
      </c>
      <c r="S349" s="147">
        <v>0</v>
      </c>
      <c r="T349" s="148">
        <f t="shared" si="53"/>
        <v>0</v>
      </c>
      <c r="AR349" s="149" t="s">
        <v>664</v>
      </c>
      <c r="AT349" s="149" t="s">
        <v>263</v>
      </c>
      <c r="AU349" s="149" t="s">
        <v>89</v>
      </c>
      <c r="AY349" s="17" t="s">
        <v>156</v>
      </c>
      <c r="BE349" s="150">
        <f t="shared" si="54"/>
        <v>0</v>
      </c>
      <c r="BF349" s="150">
        <f t="shared" si="55"/>
        <v>0</v>
      </c>
      <c r="BG349" s="150">
        <f t="shared" si="56"/>
        <v>0</v>
      </c>
      <c r="BH349" s="150">
        <f t="shared" si="57"/>
        <v>0</v>
      </c>
      <c r="BI349" s="150">
        <f t="shared" si="58"/>
        <v>0</v>
      </c>
      <c r="BJ349" s="17" t="s">
        <v>89</v>
      </c>
      <c r="BK349" s="150">
        <f t="shared" si="59"/>
        <v>0</v>
      </c>
      <c r="BL349" s="17" t="s">
        <v>403</v>
      </c>
      <c r="BM349" s="149" t="s">
        <v>5633</v>
      </c>
    </row>
    <row r="350" spans="2:65" s="1" customFormat="1" ht="24.2" customHeight="1">
      <c r="B350" s="136"/>
      <c r="C350" s="137" t="s">
        <v>3229</v>
      </c>
      <c r="D350" s="137" t="s">
        <v>157</v>
      </c>
      <c r="E350" s="138" t="s">
        <v>5634</v>
      </c>
      <c r="F350" s="139" t="s">
        <v>5635</v>
      </c>
      <c r="G350" s="140" t="s">
        <v>333</v>
      </c>
      <c r="H350" s="141">
        <v>29</v>
      </c>
      <c r="I350" s="142"/>
      <c r="J350" s="143">
        <f t="shared" si="50"/>
        <v>0</v>
      </c>
      <c r="K350" s="144"/>
      <c r="L350" s="32"/>
      <c r="M350" s="145" t="s">
        <v>1</v>
      </c>
      <c r="N350" s="146" t="s">
        <v>42</v>
      </c>
      <c r="P350" s="147">
        <f t="shared" si="51"/>
        <v>0</v>
      </c>
      <c r="Q350" s="147">
        <v>5.0000000000000002E-5</v>
      </c>
      <c r="R350" s="147">
        <f t="shared" si="52"/>
        <v>1.4500000000000001E-3</v>
      </c>
      <c r="S350" s="147">
        <v>0</v>
      </c>
      <c r="T350" s="148">
        <f t="shared" si="53"/>
        <v>0</v>
      </c>
      <c r="AR350" s="149" t="s">
        <v>403</v>
      </c>
      <c r="AT350" s="149" t="s">
        <v>157</v>
      </c>
      <c r="AU350" s="149" t="s">
        <v>89</v>
      </c>
      <c r="AY350" s="17" t="s">
        <v>156</v>
      </c>
      <c r="BE350" s="150">
        <f t="shared" si="54"/>
        <v>0</v>
      </c>
      <c r="BF350" s="150">
        <f t="shared" si="55"/>
        <v>0</v>
      </c>
      <c r="BG350" s="150">
        <f t="shared" si="56"/>
        <v>0</v>
      </c>
      <c r="BH350" s="150">
        <f t="shared" si="57"/>
        <v>0</v>
      </c>
      <c r="BI350" s="150">
        <f t="shared" si="58"/>
        <v>0</v>
      </c>
      <c r="BJ350" s="17" t="s">
        <v>89</v>
      </c>
      <c r="BK350" s="150">
        <f t="shared" si="59"/>
        <v>0</v>
      </c>
      <c r="BL350" s="17" t="s">
        <v>403</v>
      </c>
      <c r="BM350" s="149" t="s">
        <v>5636</v>
      </c>
    </row>
    <row r="351" spans="2:65" s="1" customFormat="1" ht="24.2" customHeight="1">
      <c r="B351" s="136"/>
      <c r="C351" s="180" t="s">
        <v>3295</v>
      </c>
      <c r="D351" s="180" t="s">
        <v>263</v>
      </c>
      <c r="E351" s="181" t="s">
        <v>5637</v>
      </c>
      <c r="F351" s="182" t="s">
        <v>5638</v>
      </c>
      <c r="G351" s="183" t="s">
        <v>333</v>
      </c>
      <c r="H351" s="184">
        <v>7</v>
      </c>
      <c r="I351" s="185"/>
      <c r="J351" s="186">
        <f t="shared" si="50"/>
        <v>0</v>
      </c>
      <c r="K351" s="187"/>
      <c r="L351" s="188"/>
      <c r="M351" s="189" t="s">
        <v>1</v>
      </c>
      <c r="N351" s="190" t="s">
        <v>42</v>
      </c>
      <c r="P351" s="147">
        <f t="shared" si="51"/>
        <v>0</v>
      </c>
      <c r="Q351" s="147">
        <v>2.0000000000000001E-4</v>
      </c>
      <c r="R351" s="147">
        <f t="shared" si="52"/>
        <v>1.4E-3</v>
      </c>
      <c r="S351" s="147">
        <v>0</v>
      </c>
      <c r="T351" s="148">
        <f t="shared" si="53"/>
        <v>0</v>
      </c>
      <c r="AR351" s="149" t="s">
        <v>664</v>
      </c>
      <c r="AT351" s="149" t="s">
        <v>263</v>
      </c>
      <c r="AU351" s="149" t="s">
        <v>89</v>
      </c>
      <c r="AY351" s="17" t="s">
        <v>156</v>
      </c>
      <c r="BE351" s="150">
        <f t="shared" si="54"/>
        <v>0</v>
      </c>
      <c r="BF351" s="150">
        <f t="shared" si="55"/>
        <v>0</v>
      </c>
      <c r="BG351" s="150">
        <f t="shared" si="56"/>
        <v>0</v>
      </c>
      <c r="BH351" s="150">
        <f t="shared" si="57"/>
        <v>0</v>
      </c>
      <c r="BI351" s="150">
        <f t="shared" si="58"/>
        <v>0</v>
      </c>
      <c r="BJ351" s="17" t="s">
        <v>89</v>
      </c>
      <c r="BK351" s="150">
        <f t="shared" si="59"/>
        <v>0</v>
      </c>
      <c r="BL351" s="17" t="s">
        <v>403</v>
      </c>
      <c r="BM351" s="149" t="s">
        <v>5639</v>
      </c>
    </row>
    <row r="352" spans="2:65" s="1" customFormat="1" ht="33" customHeight="1">
      <c r="B352" s="136"/>
      <c r="C352" s="180" t="s">
        <v>3301</v>
      </c>
      <c r="D352" s="180" t="s">
        <v>263</v>
      </c>
      <c r="E352" s="181" t="s">
        <v>5640</v>
      </c>
      <c r="F352" s="182" t="s">
        <v>5641</v>
      </c>
      <c r="G352" s="183" t="s">
        <v>333</v>
      </c>
      <c r="H352" s="184">
        <v>19</v>
      </c>
      <c r="I352" s="185"/>
      <c r="J352" s="186">
        <f t="shared" si="50"/>
        <v>0</v>
      </c>
      <c r="K352" s="187"/>
      <c r="L352" s="188"/>
      <c r="M352" s="189" t="s">
        <v>1</v>
      </c>
      <c r="N352" s="190" t="s">
        <v>42</v>
      </c>
      <c r="P352" s="147">
        <f t="shared" si="51"/>
        <v>0</v>
      </c>
      <c r="Q352" s="147">
        <v>2.0000000000000001E-4</v>
      </c>
      <c r="R352" s="147">
        <f t="shared" si="52"/>
        <v>3.8E-3</v>
      </c>
      <c r="S352" s="147">
        <v>0</v>
      </c>
      <c r="T352" s="148">
        <f t="shared" si="53"/>
        <v>0</v>
      </c>
      <c r="AR352" s="149" t="s">
        <v>664</v>
      </c>
      <c r="AT352" s="149" t="s">
        <v>263</v>
      </c>
      <c r="AU352" s="149" t="s">
        <v>89</v>
      </c>
      <c r="AY352" s="17" t="s">
        <v>156</v>
      </c>
      <c r="BE352" s="150">
        <f t="shared" si="54"/>
        <v>0</v>
      </c>
      <c r="BF352" s="150">
        <f t="shared" si="55"/>
        <v>0</v>
      </c>
      <c r="BG352" s="150">
        <f t="shared" si="56"/>
        <v>0</v>
      </c>
      <c r="BH352" s="150">
        <f t="shared" si="57"/>
        <v>0</v>
      </c>
      <c r="BI352" s="150">
        <f t="shared" si="58"/>
        <v>0</v>
      </c>
      <c r="BJ352" s="17" t="s">
        <v>89</v>
      </c>
      <c r="BK352" s="150">
        <f t="shared" si="59"/>
        <v>0</v>
      </c>
      <c r="BL352" s="17" t="s">
        <v>403</v>
      </c>
      <c r="BM352" s="149" t="s">
        <v>5642</v>
      </c>
    </row>
    <row r="353" spans="2:65" s="1" customFormat="1" ht="24.2" customHeight="1">
      <c r="B353" s="136"/>
      <c r="C353" s="180" t="s">
        <v>3311</v>
      </c>
      <c r="D353" s="180" t="s">
        <v>263</v>
      </c>
      <c r="E353" s="181" t="s">
        <v>5643</v>
      </c>
      <c r="F353" s="182" t="s">
        <v>5644</v>
      </c>
      <c r="G353" s="183" t="s">
        <v>333</v>
      </c>
      <c r="H353" s="184">
        <v>3</v>
      </c>
      <c r="I353" s="185"/>
      <c r="J353" s="186">
        <f t="shared" si="50"/>
        <v>0</v>
      </c>
      <c r="K353" s="187"/>
      <c r="L353" s="188"/>
      <c r="M353" s="189" t="s">
        <v>1</v>
      </c>
      <c r="N353" s="190" t="s">
        <v>42</v>
      </c>
      <c r="P353" s="147">
        <f t="shared" si="51"/>
        <v>0</v>
      </c>
      <c r="Q353" s="147">
        <v>2.0000000000000001E-4</v>
      </c>
      <c r="R353" s="147">
        <f t="shared" si="52"/>
        <v>6.0000000000000006E-4</v>
      </c>
      <c r="S353" s="147">
        <v>0</v>
      </c>
      <c r="T353" s="148">
        <f t="shared" si="53"/>
        <v>0</v>
      </c>
      <c r="AR353" s="149" t="s">
        <v>664</v>
      </c>
      <c r="AT353" s="149" t="s">
        <v>263</v>
      </c>
      <c r="AU353" s="149" t="s">
        <v>89</v>
      </c>
      <c r="AY353" s="17" t="s">
        <v>156</v>
      </c>
      <c r="BE353" s="150">
        <f t="shared" si="54"/>
        <v>0</v>
      </c>
      <c r="BF353" s="150">
        <f t="shared" si="55"/>
        <v>0</v>
      </c>
      <c r="BG353" s="150">
        <f t="shared" si="56"/>
        <v>0</v>
      </c>
      <c r="BH353" s="150">
        <f t="shared" si="57"/>
        <v>0</v>
      </c>
      <c r="BI353" s="150">
        <f t="shared" si="58"/>
        <v>0</v>
      </c>
      <c r="BJ353" s="17" t="s">
        <v>89</v>
      </c>
      <c r="BK353" s="150">
        <f t="shared" si="59"/>
        <v>0</v>
      </c>
      <c r="BL353" s="17" t="s">
        <v>403</v>
      </c>
      <c r="BM353" s="149" t="s">
        <v>5645</v>
      </c>
    </row>
    <row r="354" spans="2:65" s="1" customFormat="1" ht="24.2" customHeight="1">
      <c r="B354" s="136"/>
      <c r="C354" s="137" t="s">
        <v>3315</v>
      </c>
      <c r="D354" s="137" t="s">
        <v>157</v>
      </c>
      <c r="E354" s="138" t="s">
        <v>5646</v>
      </c>
      <c r="F354" s="139" t="s">
        <v>5647</v>
      </c>
      <c r="G354" s="140" t="s">
        <v>333</v>
      </c>
      <c r="H354" s="141">
        <v>6</v>
      </c>
      <c r="I354" s="142"/>
      <c r="J354" s="143">
        <f t="shared" si="50"/>
        <v>0</v>
      </c>
      <c r="K354" s="144"/>
      <c r="L354" s="32"/>
      <c r="M354" s="145" t="s">
        <v>1</v>
      </c>
      <c r="N354" s="146" t="s">
        <v>42</v>
      </c>
      <c r="P354" s="147">
        <f t="shared" si="51"/>
        <v>0</v>
      </c>
      <c r="Q354" s="147">
        <v>5.0000000000000002E-5</v>
      </c>
      <c r="R354" s="147">
        <f t="shared" si="52"/>
        <v>3.0000000000000003E-4</v>
      </c>
      <c r="S354" s="147">
        <v>0</v>
      </c>
      <c r="T354" s="148">
        <f t="shared" si="53"/>
        <v>0</v>
      </c>
      <c r="AR354" s="149" t="s">
        <v>403</v>
      </c>
      <c r="AT354" s="149" t="s">
        <v>157</v>
      </c>
      <c r="AU354" s="149" t="s">
        <v>89</v>
      </c>
      <c r="AY354" s="17" t="s">
        <v>156</v>
      </c>
      <c r="BE354" s="150">
        <f t="shared" si="54"/>
        <v>0</v>
      </c>
      <c r="BF354" s="150">
        <f t="shared" si="55"/>
        <v>0</v>
      </c>
      <c r="BG354" s="150">
        <f t="shared" si="56"/>
        <v>0</v>
      </c>
      <c r="BH354" s="150">
        <f t="shared" si="57"/>
        <v>0</v>
      </c>
      <c r="BI354" s="150">
        <f t="shared" si="58"/>
        <v>0</v>
      </c>
      <c r="BJ354" s="17" t="s">
        <v>89</v>
      </c>
      <c r="BK354" s="150">
        <f t="shared" si="59"/>
        <v>0</v>
      </c>
      <c r="BL354" s="17" t="s">
        <v>403</v>
      </c>
      <c r="BM354" s="149" t="s">
        <v>5648</v>
      </c>
    </row>
    <row r="355" spans="2:65" s="1" customFormat="1" ht="33" customHeight="1">
      <c r="B355" s="136"/>
      <c r="C355" s="180" t="s">
        <v>3319</v>
      </c>
      <c r="D355" s="180" t="s">
        <v>263</v>
      </c>
      <c r="E355" s="181" t="s">
        <v>5649</v>
      </c>
      <c r="F355" s="182" t="s">
        <v>5650</v>
      </c>
      <c r="G355" s="183" t="s">
        <v>333</v>
      </c>
      <c r="H355" s="184">
        <v>6</v>
      </c>
      <c r="I355" s="185"/>
      <c r="J355" s="186">
        <f t="shared" si="50"/>
        <v>0</v>
      </c>
      <c r="K355" s="187"/>
      <c r="L355" s="188"/>
      <c r="M355" s="189" t="s">
        <v>1</v>
      </c>
      <c r="N355" s="190" t="s">
        <v>42</v>
      </c>
      <c r="P355" s="147">
        <f t="shared" si="51"/>
        <v>0</v>
      </c>
      <c r="Q355" s="147">
        <v>3.2000000000000003E-4</v>
      </c>
      <c r="R355" s="147">
        <f t="shared" si="52"/>
        <v>1.9200000000000003E-3</v>
      </c>
      <c r="S355" s="147">
        <v>0</v>
      </c>
      <c r="T355" s="148">
        <f t="shared" si="53"/>
        <v>0</v>
      </c>
      <c r="AR355" s="149" t="s">
        <v>664</v>
      </c>
      <c r="AT355" s="149" t="s">
        <v>263</v>
      </c>
      <c r="AU355" s="149" t="s">
        <v>89</v>
      </c>
      <c r="AY355" s="17" t="s">
        <v>156</v>
      </c>
      <c r="BE355" s="150">
        <f t="shared" si="54"/>
        <v>0</v>
      </c>
      <c r="BF355" s="150">
        <f t="shared" si="55"/>
        <v>0</v>
      </c>
      <c r="BG355" s="150">
        <f t="shared" si="56"/>
        <v>0</v>
      </c>
      <c r="BH355" s="150">
        <f t="shared" si="57"/>
        <v>0</v>
      </c>
      <c r="BI355" s="150">
        <f t="shared" si="58"/>
        <v>0</v>
      </c>
      <c r="BJ355" s="17" t="s">
        <v>89</v>
      </c>
      <c r="BK355" s="150">
        <f t="shared" si="59"/>
        <v>0</v>
      </c>
      <c r="BL355" s="17" t="s">
        <v>403</v>
      </c>
      <c r="BM355" s="149" t="s">
        <v>5651</v>
      </c>
    </row>
    <row r="356" spans="2:65" s="1" customFormat="1" ht="24.2" customHeight="1">
      <c r="B356" s="136"/>
      <c r="C356" s="137" t="s">
        <v>3325</v>
      </c>
      <c r="D356" s="137" t="s">
        <v>157</v>
      </c>
      <c r="E356" s="138" t="s">
        <v>5652</v>
      </c>
      <c r="F356" s="139" t="s">
        <v>5653</v>
      </c>
      <c r="G356" s="140" t="s">
        <v>333</v>
      </c>
      <c r="H356" s="141">
        <v>6</v>
      </c>
      <c r="I356" s="142"/>
      <c r="J356" s="143">
        <f t="shared" si="50"/>
        <v>0</v>
      </c>
      <c r="K356" s="144"/>
      <c r="L356" s="32"/>
      <c r="M356" s="145" t="s">
        <v>1</v>
      </c>
      <c r="N356" s="146" t="s">
        <v>42</v>
      </c>
      <c r="P356" s="147">
        <f t="shared" si="51"/>
        <v>0</v>
      </c>
      <c r="Q356" s="147">
        <v>6.0000000000000002E-5</v>
      </c>
      <c r="R356" s="147">
        <f t="shared" si="52"/>
        <v>3.6000000000000002E-4</v>
      </c>
      <c r="S356" s="147">
        <v>0</v>
      </c>
      <c r="T356" s="148">
        <f t="shared" si="53"/>
        <v>0</v>
      </c>
      <c r="AR356" s="149" t="s">
        <v>403</v>
      </c>
      <c r="AT356" s="149" t="s">
        <v>157</v>
      </c>
      <c r="AU356" s="149" t="s">
        <v>89</v>
      </c>
      <c r="AY356" s="17" t="s">
        <v>156</v>
      </c>
      <c r="BE356" s="150">
        <f t="shared" si="54"/>
        <v>0</v>
      </c>
      <c r="BF356" s="150">
        <f t="shared" si="55"/>
        <v>0</v>
      </c>
      <c r="BG356" s="150">
        <f t="shared" si="56"/>
        <v>0</v>
      </c>
      <c r="BH356" s="150">
        <f t="shared" si="57"/>
        <v>0</v>
      </c>
      <c r="BI356" s="150">
        <f t="shared" si="58"/>
        <v>0</v>
      </c>
      <c r="BJ356" s="17" t="s">
        <v>89</v>
      </c>
      <c r="BK356" s="150">
        <f t="shared" si="59"/>
        <v>0</v>
      </c>
      <c r="BL356" s="17" t="s">
        <v>403</v>
      </c>
      <c r="BM356" s="149" t="s">
        <v>5654</v>
      </c>
    </row>
    <row r="357" spans="2:65" s="1" customFormat="1" ht="33" customHeight="1">
      <c r="B357" s="136"/>
      <c r="C357" s="180" t="s">
        <v>3329</v>
      </c>
      <c r="D357" s="180" t="s">
        <v>263</v>
      </c>
      <c r="E357" s="181" t="s">
        <v>5655</v>
      </c>
      <c r="F357" s="182" t="s">
        <v>5656</v>
      </c>
      <c r="G357" s="183" t="s">
        <v>333</v>
      </c>
      <c r="H357" s="184">
        <v>6</v>
      </c>
      <c r="I357" s="185"/>
      <c r="J357" s="186">
        <f t="shared" si="50"/>
        <v>0</v>
      </c>
      <c r="K357" s="187"/>
      <c r="L357" s="188"/>
      <c r="M357" s="189" t="s">
        <v>1</v>
      </c>
      <c r="N357" s="190" t="s">
        <v>42</v>
      </c>
      <c r="P357" s="147">
        <f t="shared" si="51"/>
        <v>0</v>
      </c>
      <c r="Q357" s="147">
        <v>5.1999999999999995E-4</v>
      </c>
      <c r="R357" s="147">
        <f t="shared" si="52"/>
        <v>3.1199999999999995E-3</v>
      </c>
      <c r="S357" s="147">
        <v>0</v>
      </c>
      <c r="T357" s="148">
        <f t="shared" si="53"/>
        <v>0</v>
      </c>
      <c r="AR357" s="149" t="s">
        <v>664</v>
      </c>
      <c r="AT357" s="149" t="s">
        <v>263</v>
      </c>
      <c r="AU357" s="149" t="s">
        <v>89</v>
      </c>
      <c r="AY357" s="17" t="s">
        <v>156</v>
      </c>
      <c r="BE357" s="150">
        <f t="shared" si="54"/>
        <v>0</v>
      </c>
      <c r="BF357" s="150">
        <f t="shared" si="55"/>
        <v>0</v>
      </c>
      <c r="BG357" s="150">
        <f t="shared" si="56"/>
        <v>0</v>
      </c>
      <c r="BH357" s="150">
        <f t="shared" si="57"/>
        <v>0</v>
      </c>
      <c r="BI357" s="150">
        <f t="shared" si="58"/>
        <v>0</v>
      </c>
      <c r="BJ357" s="17" t="s">
        <v>89</v>
      </c>
      <c r="BK357" s="150">
        <f t="shared" si="59"/>
        <v>0</v>
      </c>
      <c r="BL357" s="17" t="s">
        <v>403</v>
      </c>
      <c r="BM357" s="149" t="s">
        <v>5657</v>
      </c>
    </row>
    <row r="358" spans="2:65" s="1" customFormat="1" ht="24.2" customHeight="1">
      <c r="B358" s="136"/>
      <c r="C358" s="137" t="s">
        <v>3333</v>
      </c>
      <c r="D358" s="137" t="s">
        <v>157</v>
      </c>
      <c r="E358" s="138" t="s">
        <v>5658</v>
      </c>
      <c r="F358" s="139" t="s">
        <v>5659</v>
      </c>
      <c r="G358" s="140" t="s">
        <v>333</v>
      </c>
      <c r="H358" s="141">
        <v>1</v>
      </c>
      <c r="I358" s="142"/>
      <c r="J358" s="143">
        <f t="shared" si="50"/>
        <v>0</v>
      </c>
      <c r="K358" s="144"/>
      <c r="L358" s="32"/>
      <c r="M358" s="145" t="s">
        <v>1</v>
      </c>
      <c r="N358" s="146" t="s">
        <v>42</v>
      </c>
      <c r="P358" s="147">
        <f t="shared" si="51"/>
        <v>0</v>
      </c>
      <c r="Q358" s="147">
        <v>6.0000000000000002E-5</v>
      </c>
      <c r="R358" s="147">
        <f t="shared" si="52"/>
        <v>6.0000000000000002E-5</v>
      </c>
      <c r="S358" s="147">
        <v>0</v>
      </c>
      <c r="T358" s="148">
        <f t="shared" si="53"/>
        <v>0</v>
      </c>
      <c r="AR358" s="149" t="s">
        <v>403</v>
      </c>
      <c r="AT358" s="149" t="s">
        <v>157</v>
      </c>
      <c r="AU358" s="149" t="s">
        <v>89</v>
      </c>
      <c r="AY358" s="17" t="s">
        <v>156</v>
      </c>
      <c r="BE358" s="150">
        <f t="shared" si="54"/>
        <v>0</v>
      </c>
      <c r="BF358" s="150">
        <f t="shared" si="55"/>
        <v>0</v>
      </c>
      <c r="BG358" s="150">
        <f t="shared" si="56"/>
        <v>0</v>
      </c>
      <c r="BH358" s="150">
        <f t="shared" si="57"/>
        <v>0</v>
      </c>
      <c r="BI358" s="150">
        <f t="shared" si="58"/>
        <v>0</v>
      </c>
      <c r="BJ358" s="17" t="s">
        <v>89</v>
      </c>
      <c r="BK358" s="150">
        <f t="shared" si="59"/>
        <v>0</v>
      </c>
      <c r="BL358" s="17" t="s">
        <v>403</v>
      </c>
      <c r="BM358" s="149" t="s">
        <v>5660</v>
      </c>
    </row>
    <row r="359" spans="2:65" s="1" customFormat="1" ht="33" customHeight="1">
      <c r="B359" s="136"/>
      <c r="C359" s="180" t="s">
        <v>1399</v>
      </c>
      <c r="D359" s="180" t="s">
        <v>263</v>
      </c>
      <c r="E359" s="181" t="s">
        <v>5661</v>
      </c>
      <c r="F359" s="182" t="s">
        <v>5662</v>
      </c>
      <c r="G359" s="183" t="s">
        <v>333</v>
      </c>
      <c r="H359" s="184">
        <v>1</v>
      </c>
      <c r="I359" s="185"/>
      <c r="J359" s="186">
        <f t="shared" ref="J359:J384" si="60">ROUND(I359*H359,2)</f>
        <v>0</v>
      </c>
      <c r="K359" s="187"/>
      <c r="L359" s="188"/>
      <c r="M359" s="189" t="s">
        <v>1</v>
      </c>
      <c r="N359" s="190" t="s">
        <v>42</v>
      </c>
      <c r="P359" s="147">
        <f t="shared" ref="P359:P384" si="61">O359*H359</f>
        <v>0</v>
      </c>
      <c r="Q359" s="147">
        <v>7.6999999999999996E-4</v>
      </c>
      <c r="R359" s="147">
        <f t="shared" ref="R359:R384" si="62">Q359*H359</f>
        <v>7.6999999999999996E-4</v>
      </c>
      <c r="S359" s="147">
        <v>0</v>
      </c>
      <c r="T359" s="148">
        <f t="shared" ref="T359:T384" si="63">S359*H359</f>
        <v>0</v>
      </c>
      <c r="AR359" s="149" t="s">
        <v>664</v>
      </c>
      <c r="AT359" s="149" t="s">
        <v>263</v>
      </c>
      <c r="AU359" s="149" t="s">
        <v>89</v>
      </c>
      <c r="AY359" s="17" t="s">
        <v>156</v>
      </c>
      <c r="BE359" s="150">
        <f t="shared" ref="BE359:BE384" si="64">IF(N359="základná",J359,0)</f>
        <v>0</v>
      </c>
      <c r="BF359" s="150">
        <f t="shared" ref="BF359:BF384" si="65">IF(N359="znížená",J359,0)</f>
        <v>0</v>
      </c>
      <c r="BG359" s="150">
        <f t="shared" ref="BG359:BG384" si="66">IF(N359="zákl. prenesená",J359,0)</f>
        <v>0</v>
      </c>
      <c r="BH359" s="150">
        <f t="shared" ref="BH359:BH384" si="67">IF(N359="zníž. prenesená",J359,0)</f>
        <v>0</v>
      </c>
      <c r="BI359" s="150">
        <f t="shared" ref="BI359:BI384" si="68">IF(N359="nulová",J359,0)</f>
        <v>0</v>
      </c>
      <c r="BJ359" s="17" t="s">
        <v>89</v>
      </c>
      <c r="BK359" s="150">
        <f t="shared" ref="BK359:BK384" si="69">ROUND(I359*H359,2)</f>
        <v>0</v>
      </c>
      <c r="BL359" s="17" t="s">
        <v>403</v>
      </c>
      <c r="BM359" s="149" t="s">
        <v>5663</v>
      </c>
    </row>
    <row r="360" spans="2:65" s="1" customFormat="1" ht="24.2" customHeight="1">
      <c r="B360" s="136"/>
      <c r="C360" s="137" t="s">
        <v>3342</v>
      </c>
      <c r="D360" s="137" t="s">
        <v>157</v>
      </c>
      <c r="E360" s="138" t="s">
        <v>5664</v>
      </c>
      <c r="F360" s="139" t="s">
        <v>5665</v>
      </c>
      <c r="G360" s="140" t="s">
        <v>333</v>
      </c>
      <c r="H360" s="141">
        <v>5</v>
      </c>
      <c r="I360" s="142"/>
      <c r="J360" s="143">
        <f t="shared" si="60"/>
        <v>0</v>
      </c>
      <c r="K360" s="144"/>
      <c r="L360" s="32"/>
      <c r="M360" s="145" t="s">
        <v>1</v>
      </c>
      <c r="N360" s="146" t="s">
        <v>42</v>
      </c>
      <c r="P360" s="147">
        <f t="shared" si="61"/>
        <v>0</v>
      </c>
      <c r="Q360" s="147">
        <v>6.9999999999999994E-5</v>
      </c>
      <c r="R360" s="147">
        <f t="shared" si="62"/>
        <v>3.4999999999999994E-4</v>
      </c>
      <c r="S360" s="147">
        <v>0</v>
      </c>
      <c r="T360" s="148">
        <f t="shared" si="63"/>
        <v>0</v>
      </c>
      <c r="AR360" s="149" t="s">
        <v>403</v>
      </c>
      <c r="AT360" s="149" t="s">
        <v>157</v>
      </c>
      <c r="AU360" s="149" t="s">
        <v>89</v>
      </c>
      <c r="AY360" s="17" t="s">
        <v>156</v>
      </c>
      <c r="BE360" s="150">
        <f t="shared" si="64"/>
        <v>0</v>
      </c>
      <c r="BF360" s="150">
        <f t="shared" si="65"/>
        <v>0</v>
      </c>
      <c r="BG360" s="150">
        <f t="shared" si="66"/>
        <v>0</v>
      </c>
      <c r="BH360" s="150">
        <f t="shared" si="67"/>
        <v>0</v>
      </c>
      <c r="BI360" s="150">
        <f t="shared" si="68"/>
        <v>0</v>
      </c>
      <c r="BJ360" s="17" t="s">
        <v>89</v>
      </c>
      <c r="BK360" s="150">
        <f t="shared" si="69"/>
        <v>0</v>
      </c>
      <c r="BL360" s="17" t="s">
        <v>403</v>
      </c>
      <c r="BM360" s="149" t="s">
        <v>5666</v>
      </c>
    </row>
    <row r="361" spans="2:65" s="1" customFormat="1" ht="24.2" customHeight="1">
      <c r="B361" s="136"/>
      <c r="C361" s="180" t="s">
        <v>3376</v>
      </c>
      <c r="D361" s="180" t="s">
        <v>263</v>
      </c>
      <c r="E361" s="181" t="s">
        <v>5667</v>
      </c>
      <c r="F361" s="182" t="s">
        <v>5668</v>
      </c>
      <c r="G361" s="183" t="s">
        <v>333</v>
      </c>
      <c r="H361" s="184">
        <v>1</v>
      </c>
      <c r="I361" s="185"/>
      <c r="J361" s="186">
        <f t="shared" si="60"/>
        <v>0</v>
      </c>
      <c r="K361" s="187"/>
      <c r="L361" s="188"/>
      <c r="M361" s="189" t="s">
        <v>1</v>
      </c>
      <c r="N361" s="190" t="s">
        <v>42</v>
      </c>
      <c r="P361" s="147">
        <f t="shared" si="61"/>
        <v>0</v>
      </c>
      <c r="Q361" s="147">
        <v>1.2800000000000001E-3</v>
      </c>
      <c r="R361" s="147">
        <f t="shared" si="62"/>
        <v>1.2800000000000001E-3</v>
      </c>
      <c r="S361" s="147">
        <v>0</v>
      </c>
      <c r="T361" s="148">
        <f t="shared" si="63"/>
        <v>0</v>
      </c>
      <c r="AR361" s="149" t="s">
        <v>664</v>
      </c>
      <c r="AT361" s="149" t="s">
        <v>263</v>
      </c>
      <c r="AU361" s="149" t="s">
        <v>89</v>
      </c>
      <c r="AY361" s="17" t="s">
        <v>156</v>
      </c>
      <c r="BE361" s="150">
        <f t="shared" si="64"/>
        <v>0</v>
      </c>
      <c r="BF361" s="150">
        <f t="shared" si="65"/>
        <v>0</v>
      </c>
      <c r="BG361" s="150">
        <f t="shared" si="66"/>
        <v>0</v>
      </c>
      <c r="BH361" s="150">
        <f t="shared" si="67"/>
        <v>0</v>
      </c>
      <c r="BI361" s="150">
        <f t="shared" si="68"/>
        <v>0</v>
      </c>
      <c r="BJ361" s="17" t="s">
        <v>89</v>
      </c>
      <c r="BK361" s="150">
        <f t="shared" si="69"/>
        <v>0</v>
      </c>
      <c r="BL361" s="17" t="s">
        <v>403</v>
      </c>
      <c r="BM361" s="149" t="s">
        <v>5669</v>
      </c>
    </row>
    <row r="362" spans="2:65" s="1" customFormat="1" ht="33" customHeight="1">
      <c r="B362" s="136"/>
      <c r="C362" s="180" t="s">
        <v>3380</v>
      </c>
      <c r="D362" s="180" t="s">
        <v>263</v>
      </c>
      <c r="E362" s="181" t="s">
        <v>5670</v>
      </c>
      <c r="F362" s="182" t="s">
        <v>5671</v>
      </c>
      <c r="G362" s="183" t="s">
        <v>333</v>
      </c>
      <c r="H362" s="184">
        <v>4</v>
      </c>
      <c r="I362" s="185"/>
      <c r="J362" s="186">
        <f t="shared" si="60"/>
        <v>0</v>
      </c>
      <c r="K362" s="187"/>
      <c r="L362" s="188"/>
      <c r="M362" s="189" t="s">
        <v>1</v>
      </c>
      <c r="N362" s="190" t="s">
        <v>42</v>
      </c>
      <c r="P362" s="147">
        <f t="shared" si="61"/>
        <v>0</v>
      </c>
      <c r="Q362" s="147">
        <v>1.5399999999999999E-3</v>
      </c>
      <c r="R362" s="147">
        <f t="shared" si="62"/>
        <v>6.1599999999999997E-3</v>
      </c>
      <c r="S362" s="147">
        <v>0</v>
      </c>
      <c r="T362" s="148">
        <f t="shared" si="63"/>
        <v>0</v>
      </c>
      <c r="AR362" s="149" t="s">
        <v>664</v>
      </c>
      <c r="AT362" s="149" t="s">
        <v>263</v>
      </c>
      <c r="AU362" s="149" t="s">
        <v>89</v>
      </c>
      <c r="AY362" s="17" t="s">
        <v>156</v>
      </c>
      <c r="BE362" s="150">
        <f t="shared" si="64"/>
        <v>0</v>
      </c>
      <c r="BF362" s="150">
        <f t="shared" si="65"/>
        <v>0</v>
      </c>
      <c r="BG362" s="150">
        <f t="shared" si="66"/>
        <v>0</v>
      </c>
      <c r="BH362" s="150">
        <f t="shared" si="67"/>
        <v>0</v>
      </c>
      <c r="BI362" s="150">
        <f t="shared" si="68"/>
        <v>0</v>
      </c>
      <c r="BJ362" s="17" t="s">
        <v>89</v>
      </c>
      <c r="BK362" s="150">
        <f t="shared" si="69"/>
        <v>0</v>
      </c>
      <c r="BL362" s="17" t="s">
        <v>403</v>
      </c>
      <c r="BM362" s="149" t="s">
        <v>5672</v>
      </c>
    </row>
    <row r="363" spans="2:65" s="1" customFormat="1" ht="24.2" customHeight="1">
      <c r="B363" s="136"/>
      <c r="C363" s="137" t="s">
        <v>3409</v>
      </c>
      <c r="D363" s="137" t="s">
        <v>157</v>
      </c>
      <c r="E363" s="138" t="s">
        <v>5673</v>
      </c>
      <c r="F363" s="139" t="s">
        <v>5674</v>
      </c>
      <c r="G363" s="140" t="s">
        <v>333</v>
      </c>
      <c r="H363" s="141">
        <v>5</v>
      </c>
      <c r="I363" s="142"/>
      <c r="J363" s="143">
        <f t="shared" si="60"/>
        <v>0</v>
      </c>
      <c r="K363" s="144"/>
      <c r="L363" s="32"/>
      <c r="M363" s="145" t="s">
        <v>1</v>
      </c>
      <c r="N363" s="146" t="s">
        <v>42</v>
      </c>
      <c r="P363" s="147">
        <f t="shared" si="61"/>
        <v>0</v>
      </c>
      <c r="Q363" s="147">
        <v>8.0000000000000007E-5</v>
      </c>
      <c r="R363" s="147">
        <f t="shared" si="62"/>
        <v>4.0000000000000002E-4</v>
      </c>
      <c r="S363" s="147">
        <v>0</v>
      </c>
      <c r="T363" s="148">
        <f t="shared" si="63"/>
        <v>0</v>
      </c>
      <c r="AR363" s="149" t="s">
        <v>403</v>
      </c>
      <c r="AT363" s="149" t="s">
        <v>157</v>
      </c>
      <c r="AU363" s="149" t="s">
        <v>89</v>
      </c>
      <c r="AY363" s="17" t="s">
        <v>156</v>
      </c>
      <c r="BE363" s="150">
        <f t="shared" si="64"/>
        <v>0</v>
      </c>
      <c r="BF363" s="150">
        <f t="shared" si="65"/>
        <v>0</v>
      </c>
      <c r="BG363" s="150">
        <f t="shared" si="66"/>
        <v>0</v>
      </c>
      <c r="BH363" s="150">
        <f t="shared" si="67"/>
        <v>0</v>
      </c>
      <c r="BI363" s="150">
        <f t="shared" si="68"/>
        <v>0</v>
      </c>
      <c r="BJ363" s="17" t="s">
        <v>89</v>
      </c>
      <c r="BK363" s="150">
        <f t="shared" si="69"/>
        <v>0</v>
      </c>
      <c r="BL363" s="17" t="s">
        <v>403</v>
      </c>
      <c r="BM363" s="149" t="s">
        <v>5675</v>
      </c>
    </row>
    <row r="364" spans="2:65" s="1" customFormat="1" ht="24.2" customHeight="1">
      <c r="B364" s="136"/>
      <c r="C364" s="180" t="s">
        <v>3412</v>
      </c>
      <c r="D364" s="180" t="s">
        <v>263</v>
      </c>
      <c r="E364" s="181" t="s">
        <v>5676</v>
      </c>
      <c r="F364" s="182" t="s">
        <v>5677</v>
      </c>
      <c r="G364" s="183" t="s">
        <v>333</v>
      </c>
      <c r="H364" s="184">
        <v>5</v>
      </c>
      <c r="I364" s="185"/>
      <c r="J364" s="186">
        <f t="shared" si="60"/>
        <v>0</v>
      </c>
      <c r="K364" s="187"/>
      <c r="L364" s="188"/>
      <c r="M364" s="189" t="s">
        <v>1</v>
      </c>
      <c r="N364" s="190" t="s">
        <v>42</v>
      </c>
      <c r="P364" s="147">
        <f t="shared" si="61"/>
        <v>0</v>
      </c>
      <c r="Q364" s="147">
        <v>2.3500000000000001E-3</v>
      </c>
      <c r="R364" s="147">
        <f t="shared" si="62"/>
        <v>1.175E-2</v>
      </c>
      <c r="S364" s="147">
        <v>0</v>
      </c>
      <c r="T364" s="148">
        <f t="shared" si="63"/>
        <v>0</v>
      </c>
      <c r="AR364" s="149" t="s">
        <v>664</v>
      </c>
      <c r="AT364" s="149" t="s">
        <v>263</v>
      </c>
      <c r="AU364" s="149" t="s">
        <v>89</v>
      </c>
      <c r="AY364" s="17" t="s">
        <v>156</v>
      </c>
      <c r="BE364" s="150">
        <f t="shared" si="64"/>
        <v>0</v>
      </c>
      <c r="BF364" s="150">
        <f t="shared" si="65"/>
        <v>0</v>
      </c>
      <c r="BG364" s="150">
        <f t="shared" si="66"/>
        <v>0</v>
      </c>
      <c r="BH364" s="150">
        <f t="shared" si="67"/>
        <v>0</v>
      </c>
      <c r="BI364" s="150">
        <f t="shared" si="68"/>
        <v>0</v>
      </c>
      <c r="BJ364" s="17" t="s">
        <v>89</v>
      </c>
      <c r="BK364" s="150">
        <f t="shared" si="69"/>
        <v>0</v>
      </c>
      <c r="BL364" s="17" t="s">
        <v>403</v>
      </c>
      <c r="BM364" s="149" t="s">
        <v>5678</v>
      </c>
    </row>
    <row r="365" spans="2:65" s="1" customFormat="1" ht="24.2" customHeight="1">
      <c r="B365" s="136"/>
      <c r="C365" s="137" t="s">
        <v>3427</v>
      </c>
      <c r="D365" s="137" t="s">
        <v>157</v>
      </c>
      <c r="E365" s="138" t="s">
        <v>5679</v>
      </c>
      <c r="F365" s="139" t="s">
        <v>5680</v>
      </c>
      <c r="G365" s="140" t="s">
        <v>333</v>
      </c>
      <c r="H365" s="141">
        <v>2</v>
      </c>
      <c r="I365" s="142"/>
      <c r="J365" s="143">
        <f t="shared" si="60"/>
        <v>0</v>
      </c>
      <c r="K365" s="144"/>
      <c r="L365" s="32"/>
      <c r="M365" s="145" t="s">
        <v>1</v>
      </c>
      <c r="N365" s="146" t="s">
        <v>42</v>
      </c>
      <c r="P365" s="147">
        <f t="shared" si="61"/>
        <v>0</v>
      </c>
      <c r="Q365" s="147">
        <v>8.0000000000000007E-5</v>
      </c>
      <c r="R365" s="147">
        <f t="shared" si="62"/>
        <v>1.6000000000000001E-4</v>
      </c>
      <c r="S365" s="147">
        <v>0</v>
      </c>
      <c r="T365" s="148">
        <f t="shared" si="63"/>
        <v>0</v>
      </c>
      <c r="AR365" s="149" t="s">
        <v>403</v>
      </c>
      <c r="AT365" s="149" t="s">
        <v>157</v>
      </c>
      <c r="AU365" s="149" t="s">
        <v>89</v>
      </c>
      <c r="AY365" s="17" t="s">
        <v>156</v>
      </c>
      <c r="BE365" s="150">
        <f t="shared" si="64"/>
        <v>0</v>
      </c>
      <c r="BF365" s="150">
        <f t="shared" si="65"/>
        <v>0</v>
      </c>
      <c r="BG365" s="150">
        <f t="shared" si="66"/>
        <v>0</v>
      </c>
      <c r="BH365" s="150">
        <f t="shared" si="67"/>
        <v>0</v>
      </c>
      <c r="BI365" s="150">
        <f t="shared" si="68"/>
        <v>0</v>
      </c>
      <c r="BJ365" s="17" t="s">
        <v>89</v>
      </c>
      <c r="BK365" s="150">
        <f t="shared" si="69"/>
        <v>0</v>
      </c>
      <c r="BL365" s="17" t="s">
        <v>403</v>
      </c>
      <c r="BM365" s="149" t="s">
        <v>5681</v>
      </c>
    </row>
    <row r="366" spans="2:65" s="1" customFormat="1" ht="33" customHeight="1">
      <c r="B366" s="136"/>
      <c r="C366" s="180" t="s">
        <v>3430</v>
      </c>
      <c r="D366" s="180" t="s">
        <v>263</v>
      </c>
      <c r="E366" s="181" t="s">
        <v>5682</v>
      </c>
      <c r="F366" s="182" t="s">
        <v>5683</v>
      </c>
      <c r="G366" s="183" t="s">
        <v>333</v>
      </c>
      <c r="H366" s="184">
        <v>2</v>
      </c>
      <c r="I366" s="185"/>
      <c r="J366" s="186">
        <f t="shared" si="60"/>
        <v>0</v>
      </c>
      <c r="K366" s="187"/>
      <c r="L366" s="188"/>
      <c r="M366" s="189" t="s">
        <v>1</v>
      </c>
      <c r="N366" s="190" t="s">
        <v>42</v>
      </c>
      <c r="P366" s="147">
        <f t="shared" si="61"/>
        <v>0</v>
      </c>
      <c r="Q366" s="147">
        <v>3.3999999999999998E-3</v>
      </c>
      <c r="R366" s="147">
        <f t="shared" si="62"/>
        <v>6.7999999999999996E-3</v>
      </c>
      <c r="S366" s="147">
        <v>0</v>
      </c>
      <c r="T366" s="148">
        <f t="shared" si="63"/>
        <v>0</v>
      </c>
      <c r="AR366" s="149" t="s">
        <v>664</v>
      </c>
      <c r="AT366" s="149" t="s">
        <v>263</v>
      </c>
      <c r="AU366" s="149" t="s">
        <v>89</v>
      </c>
      <c r="AY366" s="17" t="s">
        <v>156</v>
      </c>
      <c r="BE366" s="150">
        <f t="shared" si="64"/>
        <v>0</v>
      </c>
      <c r="BF366" s="150">
        <f t="shared" si="65"/>
        <v>0</v>
      </c>
      <c r="BG366" s="150">
        <f t="shared" si="66"/>
        <v>0</v>
      </c>
      <c r="BH366" s="150">
        <f t="shared" si="67"/>
        <v>0</v>
      </c>
      <c r="BI366" s="150">
        <f t="shared" si="68"/>
        <v>0</v>
      </c>
      <c r="BJ366" s="17" t="s">
        <v>89</v>
      </c>
      <c r="BK366" s="150">
        <f t="shared" si="69"/>
        <v>0</v>
      </c>
      <c r="BL366" s="17" t="s">
        <v>403</v>
      </c>
      <c r="BM366" s="149" t="s">
        <v>5684</v>
      </c>
    </row>
    <row r="367" spans="2:65" s="1" customFormat="1" ht="21.75" customHeight="1">
      <c r="B367" s="136"/>
      <c r="C367" s="137" t="s">
        <v>3460</v>
      </c>
      <c r="D367" s="137" t="s">
        <v>157</v>
      </c>
      <c r="E367" s="138" t="s">
        <v>5685</v>
      </c>
      <c r="F367" s="139" t="s">
        <v>5686</v>
      </c>
      <c r="G367" s="140" t="s">
        <v>333</v>
      </c>
      <c r="H367" s="141">
        <v>1</v>
      </c>
      <c r="I367" s="142"/>
      <c r="J367" s="143">
        <f t="shared" si="60"/>
        <v>0</v>
      </c>
      <c r="K367" s="144"/>
      <c r="L367" s="32"/>
      <c r="M367" s="145" t="s">
        <v>1</v>
      </c>
      <c r="N367" s="146" t="s">
        <v>42</v>
      </c>
      <c r="P367" s="147">
        <f t="shared" si="61"/>
        <v>0</v>
      </c>
      <c r="Q367" s="147">
        <v>2.0000000000000002E-5</v>
      </c>
      <c r="R367" s="147">
        <f t="shared" si="62"/>
        <v>2.0000000000000002E-5</v>
      </c>
      <c r="S367" s="147">
        <v>0</v>
      </c>
      <c r="T367" s="148">
        <f t="shared" si="63"/>
        <v>0</v>
      </c>
      <c r="AR367" s="149" t="s">
        <v>403</v>
      </c>
      <c r="AT367" s="149" t="s">
        <v>157</v>
      </c>
      <c r="AU367" s="149" t="s">
        <v>89</v>
      </c>
      <c r="AY367" s="17" t="s">
        <v>156</v>
      </c>
      <c r="BE367" s="150">
        <f t="shared" si="64"/>
        <v>0</v>
      </c>
      <c r="BF367" s="150">
        <f t="shared" si="65"/>
        <v>0</v>
      </c>
      <c r="BG367" s="150">
        <f t="shared" si="66"/>
        <v>0</v>
      </c>
      <c r="BH367" s="150">
        <f t="shared" si="67"/>
        <v>0</v>
      </c>
      <c r="BI367" s="150">
        <f t="shared" si="68"/>
        <v>0</v>
      </c>
      <c r="BJ367" s="17" t="s">
        <v>89</v>
      </c>
      <c r="BK367" s="150">
        <f t="shared" si="69"/>
        <v>0</v>
      </c>
      <c r="BL367" s="17" t="s">
        <v>403</v>
      </c>
      <c r="BM367" s="149" t="s">
        <v>5687</v>
      </c>
    </row>
    <row r="368" spans="2:65" s="1" customFormat="1" ht="24.2" customHeight="1">
      <c r="B368" s="136"/>
      <c r="C368" s="180" t="s">
        <v>3463</v>
      </c>
      <c r="D368" s="180" t="s">
        <v>263</v>
      </c>
      <c r="E368" s="181" t="s">
        <v>5688</v>
      </c>
      <c r="F368" s="182" t="s">
        <v>5689</v>
      </c>
      <c r="G368" s="183" t="s">
        <v>333</v>
      </c>
      <c r="H368" s="184">
        <v>1</v>
      </c>
      <c r="I368" s="185"/>
      <c r="J368" s="186">
        <f t="shared" si="60"/>
        <v>0</v>
      </c>
      <c r="K368" s="187"/>
      <c r="L368" s="188"/>
      <c r="M368" s="189" t="s">
        <v>1</v>
      </c>
      <c r="N368" s="190" t="s">
        <v>42</v>
      </c>
      <c r="P368" s="147">
        <f t="shared" si="61"/>
        <v>0</v>
      </c>
      <c r="Q368" s="147">
        <v>6.9999999999999994E-5</v>
      </c>
      <c r="R368" s="147">
        <f t="shared" si="62"/>
        <v>6.9999999999999994E-5</v>
      </c>
      <c r="S368" s="147">
        <v>0</v>
      </c>
      <c r="T368" s="148">
        <f t="shared" si="63"/>
        <v>0</v>
      </c>
      <c r="AR368" s="149" t="s">
        <v>664</v>
      </c>
      <c r="AT368" s="149" t="s">
        <v>263</v>
      </c>
      <c r="AU368" s="149" t="s">
        <v>89</v>
      </c>
      <c r="AY368" s="17" t="s">
        <v>156</v>
      </c>
      <c r="BE368" s="150">
        <f t="shared" si="64"/>
        <v>0</v>
      </c>
      <c r="BF368" s="150">
        <f t="shared" si="65"/>
        <v>0</v>
      </c>
      <c r="BG368" s="150">
        <f t="shared" si="66"/>
        <v>0</v>
      </c>
      <c r="BH368" s="150">
        <f t="shared" si="67"/>
        <v>0</v>
      </c>
      <c r="BI368" s="150">
        <f t="shared" si="68"/>
        <v>0</v>
      </c>
      <c r="BJ368" s="17" t="s">
        <v>89</v>
      </c>
      <c r="BK368" s="150">
        <f t="shared" si="69"/>
        <v>0</v>
      </c>
      <c r="BL368" s="17" t="s">
        <v>403</v>
      </c>
      <c r="BM368" s="149" t="s">
        <v>5690</v>
      </c>
    </row>
    <row r="369" spans="2:65" s="1" customFormat="1" ht="21.75" customHeight="1">
      <c r="B369" s="136"/>
      <c r="C369" s="137" t="s">
        <v>3475</v>
      </c>
      <c r="D369" s="137" t="s">
        <v>157</v>
      </c>
      <c r="E369" s="138" t="s">
        <v>5691</v>
      </c>
      <c r="F369" s="139" t="s">
        <v>5692</v>
      </c>
      <c r="G369" s="140" t="s">
        <v>333</v>
      </c>
      <c r="H369" s="141">
        <v>1</v>
      </c>
      <c r="I369" s="142"/>
      <c r="J369" s="143">
        <f t="shared" si="60"/>
        <v>0</v>
      </c>
      <c r="K369" s="144"/>
      <c r="L369" s="32"/>
      <c r="M369" s="145" t="s">
        <v>1</v>
      </c>
      <c r="N369" s="146" t="s">
        <v>42</v>
      </c>
      <c r="P369" s="147">
        <f t="shared" si="61"/>
        <v>0</v>
      </c>
      <c r="Q369" s="147">
        <v>5.0000000000000002E-5</v>
      </c>
      <c r="R369" s="147">
        <f t="shared" si="62"/>
        <v>5.0000000000000002E-5</v>
      </c>
      <c r="S369" s="147">
        <v>0</v>
      </c>
      <c r="T369" s="148">
        <f t="shared" si="63"/>
        <v>0</v>
      </c>
      <c r="AR369" s="149" t="s">
        <v>403</v>
      </c>
      <c r="AT369" s="149" t="s">
        <v>157</v>
      </c>
      <c r="AU369" s="149" t="s">
        <v>89</v>
      </c>
      <c r="AY369" s="17" t="s">
        <v>156</v>
      </c>
      <c r="BE369" s="150">
        <f t="shared" si="64"/>
        <v>0</v>
      </c>
      <c r="BF369" s="150">
        <f t="shared" si="65"/>
        <v>0</v>
      </c>
      <c r="BG369" s="150">
        <f t="shared" si="66"/>
        <v>0</v>
      </c>
      <c r="BH369" s="150">
        <f t="shared" si="67"/>
        <v>0</v>
      </c>
      <c r="BI369" s="150">
        <f t="shared" si="68"/>
        <v>0</v>
      </c>
      <c r="BJ369" s="17" t="s">
        <v>89</v>
      </c>
      <c r="BK369" s="150">
        <f t="shared" si="69"/>
        <v>0</v>
      </c>
      <c r="BL369" s="17" t="s">
        <v>403</v>
      </c>
      <c r="BM369" s="149" t="s">
        <v>5693</v>
      </c>
    </row>
    <row r="370" spans="2:65" s="1" customFormat="1" ht="24.2" customHeight="1">
      <c r="B370" s="136"/>
      <c r="C370" s="180" t="s">
        <v>3480</v>
      </c>
      <c r="D370" s="180" t="s">
        <v>263</v>
      </c>
      <c r="E370" s="181" t="s">
        <v>5694</v>
      </c>
      <c r="F370" s="182" t="s">
        <v>5695</v>
      </c>
      <c r="G370" s="183" t="s">
        <v>333</v>
      </c>
      <c r="H370" s="184">
        <v>1</v>
      </c>
      <c r="I370" s="185"/>
      <c r="J370" s="186">
        <f t="shared" si="60"/>
        <v>0</v>
      </c>
      <c r="K370" s="187"/>
      <c r="L370" s="188"/>
      <c r="M370" s="189" t="s">
        <v>1</v>
      </c>
      <c r="N370" s="190" t="s">
        <v>42</v>
      </c>
      <c r="P370" s="147">
        <f t="shared" si="61"/>
        <v>0</v>
      </c>
      <c r="Q370" s="147">
        <v>1.2999999999999999E-4</v>
      </c>
      <c r="R370" s="147">
        <f t="shared" si="62"/>
        <v>1.2999999999999999E-4</v>
      </c>
      <c r="S370" s="147">
        <v>0</v>
      </c>
      <c r="T370" s="148">
        <f t="shared" si="63"/>
        <v>0</v>
      </c>
      <c r="AR370" s="149" t="s">
        <v>664</v>
      </c>
      <c r="AT370" s="149" t="s">
        <v>263</v>
      </c>
      <c r="AU370" s="149" t="s">
        <v>89</v>
      </c>
      <c r="AY370" s="17" t="s">
        <v>156</v>
      </c>
      <c r="BE370" s="150">
        <f t="shared" si="64"/>
        <v>0</v>
      </c>
      <c r="BF370" s="150">
        <f t="shared" si="65"/>
        <v>0</v>
      </c>
      <c r="BG370" s="150">
        <f t="shared" si="66"/>
        <v>0</v>
      </c>
      <c r="BH370" s="150">
        <f t="shared" si="67"/>
        <v>0</v>
      </c>
      <c r="BI370" s="150">
        <f t="shared" si="68"/>
        <v>0</v>
      </c>
      <c r="BJ370" s="17" t="s">
        <v>89</v>
      </c>
      <c r="BK370" s="150">
        <f t="shared" si="69"/>
        <v>0</v>
      </c>
      <c r="BL370" s="17" t="s">
        <v>403</v>
      </c>
      <c r="BM370" s="149" t="s">
        <v>5696</v>
      </c>
    </row>
    <row r="371" spans="2:65" s="1" customFormat="1" ht="24.2" customHeight="1">
      <c r="B371" s="136"/>
      <c r="C371" s="137" t="s">
        <v>3504</v>
      </c>
      <c r="D371" s="137" t="s">
        <v>157</v>
      </c>
      <c r="E371" s="138" t="s">
        <v>5697</v>
      </c>
      <c r="F371" s="139" t="s">
        <v>5698</v>
      </c>
      <c r="G371" s="140" t="s">
        <v>333</v>
      </c>
      <c r="H371" s="141">
        <v>1</v>
      </c>
      <c r="I371" s="142"/>
      <c r="J371" s="143">
        <f t="shared" si="60"/>
        <v>0</v>
      </c>
      <c r="K371" s="144"/>
      <c r="L371" s="32"/>
      <c r="M371" s="145" t="s">
        <v>1</v>
      </c>
      <c r="N371" s="146" t="s">
        <v>42</v>
      </c>
      <c r="P371" s="147">
        <f t="shared" si="61"/>
        <v>0</v>
      </c>
      <c r="Q371" s="147">
        <v>6.0000000000000002E-5</v>
      </c>
      <c r="R371" s="147">
        <f t="shared" si="62"/>
        <v>6.0000000000000002E-5</v>
      </c>
      <c r="S371" s="147">
        <v>0</v>
      </c>
      <c r="T371" s="148">
        <f t="shared" si="63"/>
        <v>0</v>
      </c>
      <c r="AR371" s="149" t="s">
        <v>403</v>
      </c>
      <c r="AT371" s="149" t="s">
        <v>157</v>
      </c>
      <c r="AU371" s="149" t="s">
        <v>89</v>
      </c>
      <c r="AY371" s="17" t="s">
        <v>156</v>
      </c>
      <c r="BE371" s="150">
        <f t="shared" si="64"/>
        <v>0</v>
      </c>
      <c r="BF371" s="150">
        <f t="shared" si="65"/>
        <v>0</v>
      </c>
      <c r="BG371" s="150">
        <f t="shared" si="66"/>
        <v>0</v>
      </c>
      <c r="BH371" s="150">
        <f t="shared" si="67"/>
        <v>0</v>
      </c>
      <c r="BI371" s="150">
        <f t="shared" si="68"/>
        <v>0</v>
      </c>
      <c r="BJ371" s="17" t="s">
        <v>89</v>
      </c>
      <c r="BK371" s="150">
        <f t="shared" si="69"/>
        <v>0</v>
      </c>
      <c r="BL371" s="17" t="s">
        <v>403</v>
      </c>
      <c r="BM371" s="149" t="s">
        <v>5699</v>
      </c>
    </row>
    <row r="372" spans="2:65" s="1" customFormat="1" ht="37.9" customHeight="1">
      <c r="B372" s="136"/>
      <c r="C372" s="180" t="s">
        <v>3509</v>
      </c>
      <c r="D372" s="180" t="s">
        <v>263</v>
      </c>
      <c r="E372" s="181" t="s">
        <v>5700</v>
      </c>
      <c r="F372" s="182" t="s">
        <v>5701</v>
      </c>
      <c r="G372" s="183" t="s">
        <v>333</v>
      </c>
      <c r="H372" s="184">
        <v>1</v>
      </c>
      <c r="I372" s="185"/>
      <c r="J372" s="186">
        <f t="shared" si="60"/>
        <v>0</v>
      </c>
      <c r="K372" s="187"/>
      <c r="L372" s="188"/>
      <c r="M372" s="189" t="s">
        <v>1</v>
      </c>
      <c r="N372" s="190" t="s">
        <v>42</v>
      </c>
      <c r="P372" s="147">
        <f t="shared" si="61"/>
        <v>0</v>
      </c>
      <c r="Q372" s="147">
        <v>2.1000000000000001E-2</v>
      </c>
      <c r="R372" s="147">
        <f t="shared" si="62"/>
        <v>2.1000000000000001E-2</v>
      </c>
      <c r="S372" s="147">
        <v>0</v>
      </c>
      <c r="T372" s="148">
        <f t="shared" si="63"/>
        <v>0</v>
      </c>
      <c r="AR372" s="149" t="s">
        <v>664</v>
      </c>
      <c r="AT372" s="149" t="s">
        <v>263</v>
      </c>
      <c r="AU372" s="149" t="s">
        <v>89</v>
      </c>
      <c r="AY372" s="17" t="s">
        <v>156</v>
      </c>
      <c r="BE372" s="150">
        <f t="shared" si="64"/>
        <v>0</v>
      </c>
      <c r="BF372" s="150">
        <f t="shared" si="65"/>
        <v>0</v>
      </c>
      <c r="BG372" s="150">
        <f t="shared" si="66"/>
        <v>0</v>
      </c>
      <c r="BH372" s="150">
        <f t="shared" si="67"/>
        <v>0</v>
      </c>
      <c r="BI372" s="150">
        <f t="shared" si="68"/>
        <v>0</v>
      </c>
      <c r="BJ372" s="17" t="s">
        <v>89</v>
      </c>
      <c r="BK372" s="150">
        <f t="shared" si="69"/>
        <v>0</v>
      </c>
      <c r="BL372" s="17" t="s">
        <v>403</v>
      </c>
      <c r="BM372" s="149" t="s">
        <v>5702</v>
      </c>
    </row>
    <row r="373" spans="2:65" s="1" customFormat="1" ht="16.5" customHeight="1">
      <c r="B373" s="136"/>
      <c r="C373" s="137" t="s">
        <v>3538</v>
      </c>
      <c r="D373" s="137" t="s">
        <v>157</v>
      </c>
      <c r="E373" s="138" t="s">
        <v>5703</v>
      </c>
      <c r="F373" s="139" t="s">
        <v>5704</v>
      </c>
      <c r="G373" s="140" t="s">
        <v>333</v>
      </c>
      <c r="H373" s="141">
        <v>1</v>
      </c>
      <c r="I373" s="142"/>
      <c r="J373" s="143">
        <f t="shared" si="60"/>
        <v>0</v>
      </c>
      <c r="K373" s="144"/>
      <c r="L373" s="32"/>
      <c r="M373" s="145" t="s">
        <v>1</v>
      </c>
      <c r="N373" s="146" t="s">
        <v>42</v>
      </c>
      <c r="P373" s="147">
        <f t="shared" si="61"/>
        <v>0</v>
      </c>
      <c r="Q373" s="147">
        <v>6.9999999999999994E-5</v>
      </c>
      <c r="R373" s="147">
        <f t="shared" si="62"/>
        <v>6.9999999999999994E-5</v>
      </c>
      <c r="S373" s="147">
        <v>0</v>
      </c>
      <c r="T373" s="148">
        <f t="shared" si="63"/>
        <v>0</v>
      </c>
      <c r="AR373" s="149" t="s">
        <v>403</v>
      </c>
      <c r="AT373" s="149" t="s">
        <v>157</v>
      </c>
      <c r="AU373" s="149" t="s">
        <v>89</v>
      </c>
      <c r="AY373" s="17" t="s">
        <v>156</v>
      </c>
      <c r="BE373" s="150">
        <f t="shared" si="64"/>
        <v>0</v>
      </c>
      <c r="BF373" s="150">
        <f t="shared" si="65"/>
        <v>0</v>
      </c>
      <c r="BG373" s="150">
        <f t="shared" si="66"/>
        <v>0</v>
      </c>
      <c r="BH373" s="150">
        <f t="shared" si="67"/>
        <v>0</v>
      </c>
      <c r="BI373" s="150">
        <f t="shared" si="68"/>
        <v>0</v>
      </c>
      <c r="BJ373" s="17" t="s">
        <v>89</v>
      </c>
      <c r="BK373" s="150">
        <f t="shared" si="69"/>
        <v>0</v>
      </c>
      <c r="BL373" s="17" t="s">
        <v>403</v>
      </c>
      <c r="BM373" s="149" t="s">
        <v>5705</v>
      </c>
    </row>
    <row r="374" spans="2:65" s="1" customFormat="1" ht="44.25" customHeight="1">
      <c r="B374" s="136"/>
      <c r="C374" s="180" t="s">
        <v>1651</v>
      </c>
      <c r="D374" s="180" t="s">
        <v>263</v>
      </c>
      <c r="E374" s="181" t="s">
        <v>5706</v>
      </c>
      <c r="F374" s="182" t="s">
        <v>5707</v>
      </c>
      <c r="G374" s="183" t="s">
        <v>333</v>
      </c>
      <c r="H374" s="184">
        <v>1</v>
      </c>
      <c r="I374" s="185"/>
      <c r="J374" s="186">
        <f t="shared" si="60"/>
        <v>0</v>
      </c>
      <c r="K374" s="187"/>
      <c r="L374" s="188"/>
      <c r="M374" s="189" t="s">
        <v>1</v>
      </c>
      <c r="N374" s="190" t="s">
        <v>42</v>
      </c>
      <c r="P374" s="147">
        <f t="shared" si="61"/>
        <v>0</v>
      </c>
      <c r="Q374" s="147">
        <v>2.0500000000000002E-3</v>
      </c>
      <c r="R374" s="147">
        <f t="shared" si="62"/>
        <v>2.0500000000000002E-3</v>
      </c>
      <c r="S374" s="147">
        <v>0</v>
      </c>
      <c r="T374" s="148">
        <f t="shared" si="63"/>
        <v>0</v>
      </c>
      <c r="AR374" s="149" t="s">
        <v>664</v>
      </c>
      <c r="AT374" s="149" t="s">
        <v>263</v>
      </c>
      <c r="AU374" s="149" t="s">
        <v>89</v>
      </c>
      <c r="AY374" s="17" t="s">
        <v>156</v>
      </c>
      <c r="BE374" s="150">
        <f t="shared" si="64"/>
        <v>0</v>
      </c>
      <c r="BF374" s="150">
        <f t="shared" si="65"/>
        <v>0</v>
      </c>
      <c r="BG374" s="150">
        <f t="shared" si="66"/>
        <v>0</v>
      </c>
      <c r="BH374" s="150">
        <f t="shared" si="67"/>
        <v>0</v>
      </c>
      <c r="BI374" s="150">
        <f t="shared" si="68"/>
        <v>0</v>
      </c>
      <c r="BJ374" s="17" t="s">
        <v>89</v>
      </c>
      <c r="BK374" s="150">
        <f t="shared" si="69"/>
        <v>0</v>
      </c>
      <c r="BL374" s="17" t="s">
        <v>403</v>
      </c>
      <c r="BM374" s="149" t="s">
        <v>5708</v>
      </c>
    </row>
    <row r="375" spans="2:65" s="1" customFormat="1" ht="16.5" customHeight="1">
      <c r="B375" s="136"/>
      <c r="C375" s="137" t="s">
        <v>3545</v>
      </c>
      <c r="D375" s="137" t="s">
        <v>157</v>
      </c>
      <c r="E375" s="138" t="s">
        <v>5709</v>
      </c>
      <c r="F375" s="139" t="s">
        <v>5710</v>
      </c>
      <c r="G375" s="140" t="s">
        <v>333</v>
      </c>
      <c r="H375" s="141">
        <v>1</v>
      </c>
      <c r="I375" s="142"/>
      <c r="J375" s="143">
        <f t="shared" si="60"/>
        <v>0</v>
      </c>
      <c r="K375" s="144"/>
      <c r="L375" s="32"/>
      <c r="M375" s="145" t="s">
        <v>1</v>
      </c>
      <c r="N375" s="146" t="s">
        <v>42</v>
      </c>
      <c r="P375" s="147">
        <f t="shared" si="61"/>
        <v>0</v>
      </c>
      <c r="Q375" s="147">
        <v>6.9999999999999994E-5</v>
      </c>
      <c r="R375" s="147">
        <f t="shared" si="62"/>
        <v>6.9999999999999994E-5</v>
      </c>
      <c r="S375" s="147">
        <v>0</v>
      </c>
      <c r="T375" s="148">
        <f t="shared" si="63"/>
        <v>0</v>
      </c>
      <c r="AR375" s="149" t="s">
        <v>403</v>
      </c>
      <c r="AT375" s="149" t="s">
        <v>157</v>
      </c>
      <c r="AU375" s="149" t="s">
        <v>89</v>
      </c>
      <c r="AY375" s="17" t="s">
        <v>156</v>
      </c>
      <c r="BE375" s="150">
        <f t="shared" si="64"/>
        <v>0</v>
      </c>
      <c r="BF375" s="150">
        <f t="shared" si="65"/>
        <v>0</v>
      </c>
      <c r="BG375" s="150">
        <f t="shared" si="66"/>
        <v>0</v>
      </c>
      <c r="BH375" s="150">
        <f t="shared" si="67"/>
        <v>0</v>
      </c>
      <c r="BI375" s="150">
        <f t="shared" si="68"/>
        <v>0</v>
      </c>
      <c r="BJ375" s="17" t="s">
        <v>89</v>
      </c>
      <c r="BK375" s="150">
        <f t="shared" si="69"/>
        <v>0</v>
      </c>
      <c r="BL375" s="17" t="s">
        <v>403</v>
      </c>
      <c r="BM375" s="149" t="s">
        <v>5711</v>
      </c>
    </row>
    <row r="376" spans="2:65" s="1" customFormat="1" ht="55.5" customHeight="1">
      <c r="B376" s="136"/>
      <c r="C376" s="180" t="s">
        <v>3549</v>
      </c>
      <c r="D376" s="180" t="s">
        <v>263</v>
      </c>
      <c r="E376" s="181" t="s">
        <v>5712</v>
      </c>
      <c r="F376" s="182" t="s">
        <v>5713</v>
      </c>
      <c r="G376" s="183" t="s">
        <v>333</v>
      </c>
      <c r="H376" s="184">
        <v>1</v>
      </c>
      <c r="I376" s="185"/>
      <c r="J376" s="186">
        <f t="shared" si="60"/>
        <v>0</v>
      </c>
      <c r="K376" s="187"/>
      <c r="L376" s="188"/>
      <c r="M376" s="189" t="s">
        <v>1</v>
      </c>
      <c r="N376" s="190" t="s">
        <v>42</v>
      </c>
      <c r="P376" s="147">
        <f t="shared" si="61"/>
        <v>0</v>
      </c>
      <c r="Q376" s="147">
        <v>3.6099999999999999E-3</v>
      </c>
      <c r="R376" s="147">
        <f t="shared" si="62"/>
        <v>3.6099999999999999E-3</v>
      </c>
      <c r="S376" s="147">
        <v>0</v>
      </c>
      <c r="T376" s="148">
        <f t="shared" si="63"/>
        <v>0</v>
      </c>
      <c r="AR376" s="149" t="s">
        <v>664</v>
      </c>
      <c r="AT376" s="149" t="s">
        <v>263</v>
      </c>
      <c r="AU376" s="149" t="s">
        <v>89</v>
      </c>
      <c r="AY376" s="17" t="s">
        <v>156</v>
      </c>
      <c r="BE376" s="150">
        <f t="shared" si="64"/>
        <v>0</v>
      </c>
      <c r="BF376" s="150">
        <f t="shared" si="65"/>
        <v>0</v>
      </c>
      <c r="BG376" s="150">
        <f t="shared" si="66"/>
        <v>0</v>
      </c>
      <c r="BH376" s="150">
        <f t="shared" si="67"/>
        <v>0</v>
      </c>
      <c r="BI376" s="150">
        <f t="shared" si="68"/>
        <v>0</v>
      </c>
      <c r="BJ376" s="17" t="s">
        <v>89</v>
      </c>
      <c r="BK376" s="150">
        <f t="shared" si="69"/>
        <v>0</v>
      </c>
      <c r="BL376" s="17" t="s">
        <v>403</v>
      </c>
      <c r="BM376" s="149" t="s">
        <v>5714</v>
      </c>
    </row>
    <row r="377" spans="2:65" s="1" customFormat="1" ht="24.2" customHeight="1">
      <c r="B377" s="136"/>
      <c r="C377" s="137" t="s">
        <v>3555</v>
      </c>
      <c r="D377" s="137" t="s">
        <v>157</v>
      </c>
      <c r="E377" s="138" t="s">
        <v>5715</v>
      </c>
      <c r="F377" s="139" t="s">
        <v>5716</v>
      </c>
      <c r="G377" s="140" t="s">
        <v>5546</v>
      </c>
      <c r="H377" s="141">
        <v>8</v>
      </c>
      <c r="I377" s="142"/>
      <c r="J377" s="143">
        <f t="shared" si="60"/>
        <v>0</v>
      </c>
      <c r="K377" s="144"/>
      <c r="L377" s="32"/>
      <c r="M377" s="145" t="s">
        <v>1</v>
      </c>
      <c r="N377" s="146" t="s">
        <v>42</v>
      </c>
      <c r="P377" s="147">
        <f t="shared" si="61"/>
        <v>0</v>
      </c>
      <c r="Q377" s="147">
        <v>2.5999999999999998E-4</v>
      </c>
      <c r="R377" s="147">
        <f t="shared" si="62"/>
        <v>2.0799999999999998E-3</v>
      </c>
      <c r="S377" s="147">
        <v>0</v>
      </c>
      <c r="T377" s="148">
        <f t="shared" si="63"/>
        <v>0</v>
      </c>
      <c r="AR377" s="149" t="s">
        <v>403</v>
      </c>
      <c r="AT377" s="149" t="s">
        <v>157</v>
      </c>
      <c r="AU377" s="149" t="s">
        <v>89</v>
      </c>
      <c r="AY377" s="17" t="s">
        <v>156</v>
      </c>
      <c r="BE377" s="150">
        <f t="shared" si="64"/>
        <v>0</v>
      </c>
      <c r="BF377" s="150">
        <f t="shared" si="65"/>
        <v>0</v>
      </c>
      <c r="BG377" s="150">
        <f t="shared" si="66"/>
        <v>0</v>
      </c>
      <c r="BH377" s="150">
        <f t="shared" si="67"/>
        <v>0</v>
      </c>
      <c r="BI377" s="150">
        <f t="shared" si="68"/>
        <v>0</v>
      </c>
      <c r="BJ377" s="17" t="s">
        <v>89</v>
      </c>
      <c r="BK377" s="150">
        <f t="shared" si="69"/>
        <v>0</v>
      </c>
      <c r="BL377" s="17" t="s">
        <v>403</v>
      </c>
      <c r="BM377" s="149" t="s">
        <v>5717</v>
      </c>
    </row>
    <row r="378" spans="2:65" s="1" customFormat="1" ht="37.9" customHeight="1">
      <c r="B378" s="136"/>
      <c r="C378" s="180" t="s">
        <v>3592</v>
      </c>
      <c r="D378" s="180" t="s">
        <v>263</v>
      </c>
      <c r="E378" s="181" t="s">
        <v>5718</v>
      </c>
      <c r="F378" s="182" t="s">
        <v>5719</v>
      </c>
      <c r="G378" s="183" t="s">
        <v>333</v>
      </c>
      <c r="H378" s="184">
        <v>8</v>
      </c>
      <c r="I378" s="185"/>
      <c r="J378" s="186">
        <f t="shared" si="60"/>
        <v>0</v>
      </c>
      <c r="K378" s="187"/>
      <c r="L378" s="188"/>
      <c r="M378" s="189" t="s">
        <v>1</v>
      </c>
      <c r="N378" s="190" t="s">
        <v>42</v>
      </c>
      <c r="P378" s="147">
        <f t="shared" si="61"/>
        <v>0</v>
      </c>
      <c r="Q378" s="147">
        <v>1.8499999999999999E-2</v>
      </c>
      <c r="R378" s="147">
        <f t="shared" si="62"/>
        <v>0.14799999999999999</v>
      </c>
      <c r="S378" s="147">
        <v>0</v>
      </c>
      <c r="T378" s="148">
        <f t="shared" si="63"/>
        <v>0</v>
      </c>
      <c r="AR378" s="149" t="s">
        <v>664</v>
      </c>
      <c r="AT378" s="149" t="s">
        <v>263</v>
      </c>
      <c r="AU378" s="149" t="s">
        <v>89</v>
      </c>
      <c r="AY378" s="17" t="s">
        <v>156</v>
      </c>
      <c r="BE378" s="150">
        <f t="shared" si="64"/>
        <v>0</v>
      </c>
      <c r="BF378" s="150">
        <f t="shared" si="65"/>
        <v>0</v>
      </c>
      <c r="BG378" s="150">
        <f t="shared" si="66"/>
        <v>0</v>
      </c>
      <c r="BH378" s="150">
        <f t="shared" si="67"/>
        <v>0</v>
      </c>
      <c r="BI378" s="150">
        <f t="shared" si="68"/>
        <v>0</v>
      </c>
      <c r="BJ378" s="17" t="s">
        <v>89</v>
      </c>
      <c r="BK378" s="150">
        <f t="shared" si="69"/>
        <v>0</v>
      </c>
      <c r="BL378" s="17" t="s">
        <v>403</v>
      </c>
      <c r="BM378" s="149" t="s">
        <v>5720</v>
      </c>
    </row>
    <row r="379" spans="2:65" s="1" customFormat="1" ht="24.2" customHeight="1">
      <c r="B379" s="136"/>
      <c r="C379" s="137" t="s">
        <v>3615</v>
      </c>
      <c r="D379" s="137" t="s">
        <v>157</v>
      </c>
      <c r="E379" s="138" t="s">
        <v>5721</v>
      </c>
      <c r="F379" s="139" t="s">
        <v>5722</v>
      </c>
      <c r="G379" s="140" t="s">
        <v>5553</v>
      </c>
      <c r="H379" s="141">
        <v>100</v>
      </c>
      <c r="I379" s="142"/>
      <c r="J379" s="143">
        <f t="shared" si="60"/>
        <v>0</v>
      </c>
      <c r="K379" s="144"/>
      <c r="L379" s="32"/>
      <c r="M379" s="145" t="s">
        <v>1</v>
      </c>
      <c r="N379" s="146" t="s">
        <v>42</v>
      </c>
      <c r="P379" s="147">
        <f t="shared" si="61"/>
        <v>0</v>
      </c>
      <c r="Q379" s="147">
        <v>0</v>
      </c>
      <c r="R379" s="147">
        <f t="shared" si="62"/>
        <v>0</v>
      </c>
      <c r="S379" s="147">
        <v>0</v>
      </c>
      <c r="T379" s="148">
        <f t="shared" si="63"/>
        <v>0</v>
      </c>
      <c r="AR379" s="149" t="s">
        <v>403</v>
      </c>
      <c r="AT379" s="149" t="s">
        <v>157</v>
      </c>
      <c r="AU379" s="149" t="s">
        <v>89</v>
      </c>
      <c r="AY379" s="17" t="s">
        <v>156</v>
      </c>
      <c r="BE379" s="150">
        <f t="shared" si="64"/>
        <v>0</v>
      </c>
      <c r="BF379" s="150">
        <f t="shared" si="65"/>
        <v>0</v>
      </c>
      <c r="BG379" s="150">
        <f t="shared" si="66"/>
        <v>0</v>
      </c>
      <c r="BH379" s="150">
        <f t="shared" si="67"/>
        <v>0</v>
      </c>
      <c r="BI379" s="150">
        <f t="shared" si="68"/>
        <v>0</v>
      </c>
      <c r="BJ379" s="17" t="s">
        <v>89</v>
      </c>
      <c r="BK379" s="150">
        <f t="shared" si="69"/>
        <v>0</v>
      </c>
      <c r="BL379" s="17" t="s">
        <v>403</v>
      </c>
      <c r="BM379" s="149" t="s">
        <v>5723</v>
      </c>
    </row>
    <row r="380" spans="2:65" s="1" customFormat="1" ht="24.2" customHeight="1">
      <c r="B380" s="136"/>
      <c r="C380" s="137" t="s">
        <v>3643</v>
      </c>
      <c r="D380" s="137" t="s">
        <v>157</v>
      </c>
      <c r="E380" s="138" t="s">
        <v>5724</v>
      </c>
      <c r="F380" s="139" t="s">
        <v>5725</v>
      </c>
      <c r="G380" s="140" t="s">
        <v>396</v>
      </c>
      <c r="H380" s="141">
        <v>1348</v>
      </c>
      <c r="I380" s="142"/>
      <c r="J380" s="143">
        <f t="shared" si="60"/>
        <v>0</v>
      </c>
      <c r="K380" s="144"/>
      <c r="L380" s="32"/>
      <c r="M380" s="145" t="s">
        <v>1</v>
      </c>
      <c r="N380" s="146" t="s">
        <v>42</v>
      </c>
      <c r="P380" s="147">
        <f t="shared" si="61"/>
        <v>0</v>
      </c>
      <c r="Q380" s="147">
        <v>1.9000000000000001E-4</v>
      </c>
      <c r="R380" s="147">
        <f t="shared" si="62"/>
        <v>0.25612000000000001</v>
      </c>
      <c r="S380" s="147">
        <v>0</v>
      </c>
      <c r="T380" s="148">
        <f t="shared" si="63"/>
        <v>0</v>
      </c>
      <c r="AR380" s="149" t="s">
        <v>403</v>
      </c>
      <c r="AT380" s="149" t="s">
        <v>157</v>
      </c>
      <c r="AU380" s="149" t="s">
        <v>89</v>
      </c>
      <c r="AY380" s="17" t="s">
        <v>156</v>
      </c>
      <c r="BE380" s="150">
        <f t="shared" si="64"/>
        <v>0</v>
      </c>
      <c r="BF380" s="150">
        <f t="shared" si="65"/>
        <v>0</v>
      </c>
      <c r="BG380" s="150">
        <f t="shared" si="66"/>
        <v>0</v>
      </c>
      <c r="BH380" s="150">
        <f t="shared" si="67"/>
        <v>0</v>
      </c>
      <c r="BI380" s="150">
        <f t="shared" si="68"/>
        <v>0</v>
      </c>
      <c r="BJ380" s="17" t="s">
        <v>89</v>
      </c>
      <c r="BK380" s="150">
        <f t="shared" si="69"/>
        <v>0</v>
      </c>
      <c r="BL380" s="17" t="s">
        <v>403</v>
      </c>
      <c r="BM380" s="149" t="s">
        <v>5726</v>
      </c>
    </row>
    <row r="381" spans="2:65" s="1" customFormat="1" ht="24.2" customHeight="1">
      <c r="B381" s="136"/>
      <c r="C381" s="137" t="s">
        <v>3661</v>
      </c>
      <c r="D381" s="137" t="s">
        <v>157</v>
      </c>
      <c r="E381" s="138" t="s">
        <v>5727</v>
      </c>
      <c r="F381" s="139" t="s">
        <v>5728</v>
      </c>
      <c r="G381" s="140" t="s">
        <v>396</v>
      </c>
      <c r="H381" s="141">
        <v>63</v>
      </c>
      <c r="I381" s="142"/>
      <c r="J381" s="143">
        <f t="shared" si="60"/>
        <v>0</v>
      </c>
      <c r="K381" s="144"/>
      <c r="L381" s="32"/>
      <c r="M381" s="145" t="s">
        <v>1</v>
      </c>
      <c r="N381" s="146" t="s">
        <v>42</v>
      </c>
      <c r="P381" s="147">
        <f t="shared" si="61"/>
        <v>0</v>
      </c>
      <c r="Q381" s="147">
        <v>3.5E-4</v>
      </c>
      <c r="R381" s="147">
        <f t="shared" si="62"/>
        <v>2.205E-2</v>
      </c>
      <c r="S381" s="147">
        <v>0</v>
      </c>
      <c r="T381" s="148">
        <f t="shared" si="63"/>
        <v>0</v>
      </c>
      <c r="AR381" s="149" t="s">
        <v>403</v>
      </c>
      <c r="AT381" s="149" t="s">
        <v>157</v>
      </c>
      <c r="AU381" s="149" t="s">
        <v>89</v>
      </c>
      <c r="AY381" s="17" t="s">
        <v>156</v>
      </c>
      <c r="BE381" s="150">
        <f t="shared" si="64"/>
        <v>0</v>
      </c>
      <c r="BF381" s="150">
        <f t="shared" si="65"/>
        <v>0</v>
      </c>
      <c r="BG381" s="150">
        <f t="shared" si="66"/>
        <v>0</v>
      </c>
      <c r="BH381" s="150">
        <f t="shared" si="67"/>
        <v>0</v>
      </c>
      <c r="BI381" s="150">
        <f t="shared" si="68"/>
        <v>0</v>
      </c>
      <c r="BJ381" s="17" t="s">
        <v>89</v>
      </c>
      <c r="BK381" s="150">
        <f t="shared" si="69"/>
        <v>0</v>
      </c>
      <c r="BL381" s="17" t="s">
        <v>403</v>
      </c>
      <c r="BM381" s="149" t="s">
        <v>5729</v>
      </c>
    </row>
    <row r="382" spans="2:65" s="1" customFormat="1" ht="24.2" customHeight="1">
      <c r="B382" s="136"/>
      <c r="C382" s="137" t="s">
        <v>3665</v>
      </c>
      <c r="D382" s="137" t="s">
        <v>157</v>
      </c>
      <c r="E382" s="138" t="s">
        <v>5730</v>
      </c>
      <c r="F382" s="139" t="s">
        <v>5731</v>
      </c>
      <c r="G382" s="140" t="s">
        <v>396</v>
      </c>
      <c r="H382" s="141">
        <v>1411</v>
      </c>
      <c r="I382" s="142"/>
      <c r="J382" s="143">
        <f t="shared" si="60"/>
        <v>0</v>
      </c>
      <c r="K382" s="144"/>
      <c r="L382" s="32"/>
      <c r="M382" s="145" t="s">
        <v>1</v>
      </c>
      <c r="N382" s="146" t="s">
        <v>42</v>
      </c>
      <c r="P382" s="147">
        <f t="shared" si="61"/>
        <v>0</v>
      </c>
      <c r="Q382" s="147">
        <v>1.0000000000000001E-5</v>
      </c>
      <c r="R382" s="147">
        <f t="shared" si="62"/>
        <v>1.4110000000000001E-2</v>
      </c>
      <c r="S382" s="147">
        <v>0</v>
      </c>
      <c r="T382" s="148">
        <f t="shared" si="63"/>
        <v>0</v>
      </c>
      <c r="AR382" s="149" t="s">
        <v>403</v>
      </c>
      <c r="AT382" s="149" t="s">
        <v>157</v>
      </c>
      <c r="AU382" s="149" t="s">
        <v>89</v>
      </c>
      <c r="AY382" s="17" t="s">
        <v>156</v>
      </c>
      <c r="BE382" s="150">
        <f t="shared" si="64"/>
        <v>0</v>
      </c>
      <c r="BF382" s="150">
        <f t="shared" si="65"/>
        <v>0</v>
      </c>
      <c r="BG382" s="150">
        <f t="shared" si="66"/>
        <v>0</v>
      </c>
      <c r="BH382" s="150">
        <f t="shared" si="67"/>
        <v>0</v>
      </c>
      <c r="BI382" s="150">
        <f t="shared" si="68"/>
        <v>0</v>
      </c>
      <c r="BJ382" s="17" t="s">
        <v>89</v>
      </c>
      <c r="BK382" s="150">
        <f t="shared" si="69"/>
        <v>0</v>
      </c>
      <c r="BL382" s="17" t="s">
        <v>403</v>
      </c>
      <c r="BM382" s="149" t="s">
        <v>5732</v>
      </c>
    </row>
    <row r="383" spans="2:65" s="1" customFormat="1" ht="24.2" customHeight="1">
      <c r="B383" s="136"/>
      <c r="C383" s="137" t="s">
        <v>3669</v>
      </c>
      <c r="D383" s="137" t="s">
        <v>157</v>
      </c>
      <c r="E383" s="138" t="s">
        <v>5733</v>
      </c>
      <c r="F383" s="139" t="s">
        <v>5734</v>
      </c>
      <c r="G383" s="140" t="s">
        <v>4149</v>
      </c>
      <c r="H383" s="201"/>
      <c r="I383" s="142"/>
      <c r="J383" s="143">
        <f t="shared" si="60"/>
        <v>0</v>
      </c>
      <c r="K383" s="144"/>
      <c r="L383" s="32"/>
      <c r="M383" s="145" t="s">
        <v>1</v>
      </c>
      <c r="N383" s="146" t="s">
        <v>42</v>
      </c>
      <c r="P383" s="147">
        <f t="shared" si="61"/>
        <v>0</v>
      </c>
      <c r="Q383" s="147">
        <v>0</v>
      </c>
      <c r="R383" s="147">
        <f t="shared" si="62"/>
        <v>0</v>
      </c>
      <c r="S383" s="147">
        <v>0</v>
      </c>
      <c r="T383" s="148">
        <f t="shared" si="63"/>
        <v>0</v>
      </c>
      <c r="AR383" s="149" t="s">
        <v>403</v>
      </c>
      <c r="AT383" s="149" t="s">
        <v>157</v>
      </c>
      <c r="AU383" s="149" t="s">
        <v>89</v>
      </c>
      <c r="AY383" s="17" t="s">
        <v>156</v>
      </c>
      <c r="BE383" s="150">
        <f t="shared" si="64"/>
        <v>0</v>
      </c>
      <c r="BF383" s="150">
        <f t="shared" si="65"/>
        <v>0</v>
      </c>
      <c r="BG383" s="150">
        <f t="shared" si="66"/>
        <v>0</v>
      </c>
      <c r="BH383" s="150">
        <f t="shared" si="67"/>
        <v>0</v>
      </c>
      <c r="BI383" s="150">
        <f t="shared" si="68"/>
        <v>0</v>
      </c>
      <c r="BJ383" s="17" t="s">
        <v>89</v>
      </c>
      <c r="BK383" s="150">
        <f t="shared" si="69"/>
        <v>0</v>
      </c>
      <c r="BL383" s="17" t="s">
        <v>403</v>
      </c>
      <c r="BM383" s="149" t="s">
        <v>5735</v>
      </c>
    </row>
    <row r="384" spans="2:65" s="1" customFormat="1" ht="24.2" customHeight="1">
      <c r="B384" s="136"/>
      <c r="C384" s="137" t="s">
        <v>3673</v>
      </c>
      <c r="D384" s="137" t="s">
        <v>157</v>
      </c>
      <c r="E384" s="138" t="s">
        <v>5736</v>
      </c>
      <c r="F384" s="139" t="s">
        <v>5737</v>
      </c>
      <c r="G384" s="140" t="s">
        <v>4149</v>
      </c>
      <c r="H384" s="201"/>
      <c r="I384" s="142"/>
      <c r="J384" s="143">
        <f t="shared" si="60"/>
        <v>0</v>
      </c>
      <c r="K384" s="144"/>
      <c r="L384" s="32"/>
      <c r="M384" s="145" t="s">
        <v>1</v>
      </c>
      <c r="N384" s="146" t="s">
        <v>42</v>
      </c>
      <c r="P384" s="147">
        <f t="shared" si="61"/>
        <v>0</v>
      </c>
      <c r="Q384" s="147">
        <v>0</v>
      </c>
      <c r="R384" s="147">
        <f t="shared" si="62"/>
        <v>0</v>
      </c>
      <c r="S384" s="147">
        <v>0</v>
      </c>
      <c r="T384" s="148">
        <f t="shared" si="63"/>
        <v>0</v>
      </c>
      <c r="AR384" s="149" t="s">
        <v>403</v>
      </c>
      <c r="AT384" s="149" t="s">
        <v>157</v>
      </c>
      <c r="AU384" s="149" t="s">
        <v>89</v>
      </c>
      <c r="AY384" s="17" t="s">
        <v>156</v>
      </c>
      <c r="BE384" s="150">
        <f t="shared" si="64"/>
        <v>0</v>
      </c>
      <c r="BF384" s="150">
        <f t="shared" si="65"/>
        <v>0</v>
      </c>
      <c r="BG384" s="150">
        <f t="shared" si="66"/>
        <v>0</v>
      </c>
      <c r="BH384" s="150">
        <f t="shared" si="67"/>
        <v>0</v>
      </c>
      <c r="BI384" s="150">
        <f t="shared" si="68"/>
        <v>0</v>
      </c>
      <c r="BJ384" s="17" t="s">
        <v>89</v>
      </c>
      <c r="BK384" s="150">
        <f t="shared" si="69"/>
        <v>0</v>
      </c>
      <c r="BL384" s="17" t="s">
        <v>403</v>
      </c>
      <c r="BM384" s="149" t="s">
        <v>5738</v>
      </c>
    </row>
    <row r="385" spans="2:65" s="10" customFormat="1" ht="22.9" customHeight="1">
      <c r="B385" s="126"/>
      <c r="D385" s="127" t="s">
        <v>75</v>
      </c>
      <c r="E385" s="191" t="s">
        <v>5739</v>
      </c>
      <c r="F385" s="191" t="s">
        <v>5740</v>
      </c>
      <c r="I385" s="129"/>
      <c r="J385" s="192">
        <f>BK385</f>
        <v>0</v>
      </c>
      <c r="L385" s="126"/>
      <c r="M385" s="131"/>
      <c r="P385" s="132">
        <f>SUM(P386:P400)</f>
        <v>0</v>
      </c>
      <c r="R385" s="132">
        <f>SUM(R386:R400)</f>
        <v>0</v>
      </c>
      <c r="T385" s="133">
        <f>SUM(T386:T400)</f>
        <v>0</v>
      </c>
      <c r="AR385" s="127" t="s">
        <v>89</v>
      </c>
      <c r="AT385" s="134" t="s">
        <v>75</v>
      </c>
      <c r="AU385" s="134" t="s">
        <v>82</v>
      </c>
      <c r="AY385" s="127" t="s">
        <v>156</v>
      </c>
      <c r="BK385" s="135">
        <f>SUM(BK386:BK400)</f>
        <v>0</v>
      </c>
    </row>
    <row r="386" spans="2:65" s="1" customFormat="1" ht="24.2" customHeight="1">
      <c r="B386" s="136"/>
      <c r="C386" s="137" t="s">
        <v>3677</v>
      </c>
      <c r="D386" s="137" t="s">
        <v>157</v>
      </c>
      <c r="E386" s="138" t="s">
        <v>5741</v>
      </c>
      <c r="F386" s="139" t="s">
        <v>5742</v>
      </c>
      <c r="G386" s="140" t="s">
        <v>396</v>
      </c>
      <c r="H386" s="141">
        <v>300</v>
      </c>
      <c r="I386" s="142"/>
      <c r="J386" s="143">
        <f t="shared" ref="J386:J400" si="70">ROUND(I386*H386,2)</f>
        <v>0</v>
      </c>
      <c r="K386" s="144"/>
      <c r="L386" s="32"/>
      <c r="M386" s="145" t="s">
        <v>1</v>
      </c>
      <c r="N386" s="146" t="s">
        <v>42</v>
      </c>
      <c r="P386" s="147">
        <f t="shared" ref="P386:P400" si="71">O386*H386</f>
        <v>0</v>
      </c>
      <c r="Q386" s="147">
        <v>0</v>
      </c>
      <c r="R386" s="147">
        <f t="shared" ref="R386:R400" si="72">Q386*H386</f>
        <v>0</v>
      </c>
      <c r="S386" s="147">
        <v>0</v>
      </c>
      <c r="T386" s="148">
        <f t="shared" ref="T386:T400" si="73">S386*H386</f>
        <v>0</v>
      </c>
      <c r="AR386" s="149" t="s">
        <v>403</v>
      </c>
      <c r="AT386" s="149" t="s">
        <v>157</v>
      </c>
      <c r="AU386" s="149" t="s">
        <v>89</v>
      </c>
      <c r="AY386" s="17" t="s">
        <v>156</v>
      </c>
      <c r="BE386" s="150">
        <f t="shared" ref="BE386:BE400" si="74">IF(N386="základná",J386,0)</f>
        <v>0</v>
      </c>
      <c r="BF386" s="150">
        <f t="shared" ref="BF386:BF400" si="75">IF(N386="znížená",J386,0)</f>
        <v>0</v>
      </c>
      <c r="BG386" s="150">
        <f t="shared" ref="BG386:BG400" si="76">IF(N386="zákl. prenesená",J386,0)</f>
        <v>0</v>
      </c>
      <c r="BH386" s="150">
        <f t="shared" ref="BH386:BH400" si="77">IF(N386="zníž. prenesená",J386,0)</f>
        <v>0</v>
      </c>
      <c r="BI386" s="150">
        <f t="shared" ref="BI386:BI400" si="78">IF(N386="nulová",J386,0)</f>
        <v>0</v>
      </c>
      <c r="BJ386" s="17" t="s">
        <v>89</v>
      </c>
      <c r="BK386" s="150">
        <f t="shared" ref="BK386:BK400" si="79">ROUND(I386*H386,2)</f>
        <v>0</v>
      </c>
      <c r="BL386" s="17" t="s">
        <v>403</v>
      </c>
      <c r="BM386" s="149" t="s">
        <v>5743</v>
      </c>
    </row>
    <row r="387" spans="2:65" s="1" customFormat="1" ht="24.2" customHeight="1">
      <c r="B387" s="136"/>
      <c r="C387" s="137" t="s">
        <v>2950</v>
      </c>
      <c r="D387" s="137" t="s">
        <v>157</v>
      </c>
      <c r="E387" s="138" t="s">
        <v>5744</v>
      </c>
      <c r="F387" s="139" t="s">
        <v>5745</v>
      </c>
      <c r="G387" s="140" t="s">
        <v>396</v>
      </c>
      <c r="H387" s="141">
        <v>100</v>
      </c>
      <c r="I387" s="142"/>
      <c r="J387" s="143">
        <f t="shared" si="70"/>
        <v>0</v>
      </c>
      <c r="K387" s="144"/>
      <c r="L387" s="32"/>
      <c r="M387" s="145" t="s">
        <v>1</v>
      </c>
      <c r="N387" s="146" t="s">
        <v>42</v>
      </c>
      <c r="P387" s="147">
        <f t="shared" si="71"/>
        <v>0</v>
      </c>
      <c r="Q387" s="147">
        <v>0</v>
      </c>
      <c r="R387" s="147">
        <f t="shared" si="72"/>
        <v>0</v>
      </c>
      <c r="S387" s="147">
        <v>0</v>
      </c>
      <c r="T387" s="148">
        <f t="shared" si="73"/>
        <v>0</v>
      </c>
      <c r="AR387" s="149" t="s">
        <v>403</v>
      </c>
      <c r="AT387" s="149" t="s">
        <v>157</v>
      </c>
      <c r="AU387" s="149" t="s">
        <v>89</v>
      </c>
      <c r="AY387" s="17" t="s">
        <v>156</v>
      </c>
      <c r="BE387" s="150">
        <f t="shared" si="74"/>
        <v>0</v>
      </c>
      <c r="BF387" s="150">
        <f t="shared" si="75"/>
        <v>0</v>
      </c>
      <c r="BG387" s="150">
        <f t="shared" si="76"/>
        <v>0</v>
      </c>
      <c r="BH387" s="150">
        <f t="shared" si="77"/>
        <v>0</v>
      </c>
      <c r="BI387" s="150">
        <f t="shared" si="78"/>
        <v>0</v>
      </c>
      <c r="BJ387" s="17" t="s">
        <v>89</v>
      </c>
      <c r="BK387" s="150">
        <f t="shared" si="79"/>
        <v>0</v>
      </c>
      <c r="BL387" s="17" t="s">
        <v>403</v>
      </c>
      <c r="BM387" s="149" t="s">
        <v>5746</v>
      </c>
    </row>
    <row r="388" spans="2:65" s="1" customFormat="1" ht="24.2" customHeight="1">
      <c r="B388" s="136"/>
      <c r="C388" s="137" t="s">
        <v>5747</v>
      </c>
      <c r="D388" s="137" t="s">
        <v>157</v>
      </c>
      <c r="E388" s="138" t="s">
        <v>5748</v>
      </c>
      <c r="F388" s="139" t="s">
        <v>5749</v>
      </c>
      <c r="G388" s="140" t="s">
        <v>396</v>
      </c>
      <c r="H388" s="141">
        <v>150</v>
      </c>
      <c r="I388" s="142"/>
      <c r="J388" s="143">
        <f t="shared" si="70"/>
        <v>0</v>
      </c>
      <c r="K388" s="144"/>
      <c r="L388" s="32"/>
      <c r="M388" s="145" t="s">
        <v>1</v>
      </c>
      <c r="N388" s="146" t="s">
        <v>42</v>
      </c>
      <c r="P388" s="147">
        <f t="shared" si="71"/>
        <v>0</v>
      </c>
      <c r="Q388" s="147">
        <v>0</v>
      </c>
      <c r="R388" s="147">
        <f t="shared" si="72"/>
        <v>0</v>
      </c>
      <c r="S388" s="147">
        <v>0</v>
      </c>
      <c r="T388" s="148">
        <f t="shared" si="73"/>
        <v>0</v>
      </c>
      <c r="AR388" s="149" t="s">
        <v>403</v>
      </c>
      <c r="AT388" s="149" t="s">
        <v>157</v>
      </c>
      <c r="AU388" s="149" t="s">
        <v>89</v>
      </c>
      <c r="AY388" s="17" t="s">
        <v>156</v>
      </c>
      <c r="BE388" s="150">
        <f t="shared" si="74"/>
        <v>0</v>
      </c>
      <c r="BF388" s="150">
        <f t="shared" si="75"/>
        <v>0</v>
      </c>
      <c r="BG388" s="150">
        <f t="shared" si="76"/>
        <v>0</v>
      </c>
      <c r="BH388" s="150">
        <f t="shared" si="77"/>
        <v>0</v>
      </c>
      <c r="BI388" s="150">
        <f t="shared" si="78"/>
        <v>0</v>
      </c>
      <c r="BJ388" s="17" t="s">
        <v>89</v>
      </c>
      <c r="BK388" s="150">
        <f t="shared" si="79"/>
        <v>0</v>
      </c>
      <c r="BL388" s="17" t="s">
        <v>403</v>
      </c>
      <c r="BM388" s="149" t="s">
        <v>5750</v>
      </c>
    </row>
    <row r="389" spans="2:65" s="1" customFormat="1" ht="24.2" customHeight="1">
      <c r="B389" s="136"/>
      <c r="C389" s="137" t="s">
        <v>5751</v>
      </c>
      <c r="D389" s="137" t="s">
        <v>157</v>
      </c>
      <c r="E389" s="138" t="s">
        <v>5752</v>
      </c>
      <c r="F389" s="139" t="s">
        <v>5753</v>
      </c>
      <c r="G389" s="140" t="s">
        <v>396</v>
      </c>
      <c r="H389" s="141">
        <v>70</v>
      </c>
      <c r="I389" s="142"/>
      <c r="J389" s="143">
        <f t="shared" si="70"/>
        <v>0</v>
      </c>
      <c r="K389" s="144"/>
      <c r="L389" s="32"/>
      <c r="M389" s="145" t="s">
        <v>1</v>
      </c>
      <c r="N389" s="146" t="s">
        <v>42</v>
      </c>
      <c r="P389" s="147">
        <f t="shared" si="71"/>
        <v>0</v>
      </c>
      <c r="Q389" s="147">
        <v>0</v>
      </c>
      <c r="R389" s="147">
        <f t="shared" si="72"/>
        <v>0</v>
      </c>
      <c r="S389" s="147">
        <v>0</v>
      </c>
      <c r="T389" s="148">
        <f t="shared" si="73"/>
        <v>0</v>
      </c>
      <c r="AR389" s="149" t="s">
        <v>403</v>
      </c>
      <c r="AT389" s="149" t="s">
        <v>157</v>
      </c>
      <c r="AU389" s="149" t="s">
        <v>89</v>
      </c>
      <c r="AY389" s="17" t="s">
        <v>156</v>
      </c>
      <c r="BE389" s="150">
        <f t="shared" si="74"/>
        <v>0</v>
      </c>
      <c r="BF389" s="150">
        <f t="shared" si="75"/>
        <v>0</v>
      </c>
      <c r="BG389" s="150">
        <f t="shared" si="76"/>
        <v>0</v>
      </c>
      <c r="BH389" s="150">
        <f t="shared" si="77"/>
        <v>0</v>
      </c>
      <c r="BI389" s="150">
        <f t="shared" si="78"/>
        <v>0</v>
      </c>
      <c r="BJ389" s="17" t="s">
        <v>89</v>
      </c>
      <c r="BK389" s="150">
        <f t="shared" si="79"/>
        <v>0</v>
      </c>
      <c r="BL389" s="17" t="s">
        <v>403</v>
      </c>
      <c r="BM389" s="149" t="s">
        <v>5754</v>
      </c>
    </row>
    <row r="390" spans="2:65" s="1" customFormat="1" ht="24.2" customHeight="1">
      <c r="B390" s="136"/>
      <c r="C390" s="137" t="s">
        <v>5755</v>
      </c>
      <c r="D390" s="137" t="s">
        <v>157</v>
      </c>
      <c r="E390" s="138" t="s">
        <v>5756</v>
      </c>
      <c r="F390" s="139" t="s">
        <v>5757</v>
      </c>
      <c r="G390" s="140" t="s">
        <v>396</v>
      </c>
      <c r="H390" s="141">
        <v>60</v>
      </c>
      <c r="I390" s="142"/>
      <c r="J390" s="143">
        <f t="shared" si="70"/>
        <v>0</v>
      </c>
      <c r="K390" s="144"/>
      <c r="L390" s="32"/>
      <c r="M390" s="145" t="s">
        <v>1</v>
      </c>
      <c r="N390" s="146" t="s">
        <v>42</v>
      </c>
      <c r="P390" s="147">
        <f t="shared" si="71"/>
        <v>0</v>
      </c>
      <c r="Q390" s="147">
        <v>0</v>
      </c>
      <c r="R390" s="147">
        <f t="shared" si="72"/>
        <v>0</v>
      </c>
      <c r="S390" s="147">
        <v>0</v>
      </c>
      <c r="T390" s="148">
        <f t="shared" si="73"/>
        <v>0</v>
      </c>
      <c r="AR390" s="149" t="s">
        <v>403</v>
      </c>
      <c r="AT390" s="149" t="s">
        <v>157</v>
      </c>
      <c r="AU390" s="149" t="s">
        <v>89</v>
      </c>
      <c r="AY390" s="17" t="s">
        <v>156</v>
      </c>
      <c r="BE390" s="150">
        <f t="shared" si="74"/>
        <v>0</v>
      </c>
      <c r="BF390" s="150">
        <f t="shared" si="75"/>
        <v>0</v>
      </c>
      <c r="BG390" s="150">
        <f t="shared" si="76"/>
        <v>0</v>
      </c>
      <c r="BH390" s="150">
        <f t="shared" si="77"/>
        <v>0</v>
      </c>
      <c r="BI390" s="150">
        <f t="shared" si="78"/>
        <v>0</v>
      </c>
      <c r="BJ390" s="17" t="s">
        <v>89</v>
      </c>
      <c r="BK390" s="150">
        <f t="shared" si="79"/>
        <v>0</v>
      </c>
      <c r="BL390" s="17" t="s">
        <v>403</v>
      </c>
      <c r="BM390" s="149" t="s">
        <v>5758</v>
      </c>
    </row>
    <row r="391" spans="2:65" s="1" customFormat="1" ht="24.2" customHeight="1">
      <c r="B391" s="136"/>
      <c r="C391" s="137" t="s">
        <v>5759</v>
      </c>
      <c r="D391" s="137" t="s">
        <v>157</v>
      </c>
      <c r="E391" s="138" t="s">
        <v>5760</v>
      </c>
      <c r="F391" s="139" t="s">
        <v>5761</v>
      </c>
      <c r="G391" s="140" t="s">
        <v>396</v>
      </c>
      <c r="H391" s="141">
        <v>550</v>
      </c>
      <c r="I391" s="142"/>
      <c r="J391" s="143">
        <f t="shared" si="70"/>
        <v>0</v>
      </c>
      <c r="K391" s="144"/>
      <c r="L391" s="32"/>
      <c r="M391" s="145" t="s">
        <v>1</v>
      </c>
      <c r="N391" s="146" t="s">
        <v>42</v>
      </c>
      <c r="P391" s="147">
        <f t="shared" si="71"/>
        <v>0</v>
      </c>
      <c r="Q391" s="147">
        <v>0</v>
      </c>
      <c r="R391" s="147">
        <f t="shared" si="72"/>
        <v>0</v>
      </c>
      <c r="S391" s="147">
        <v>0</v>
      </c>
      <c r="T391" s="148">
        <f t="shared" si="73"/>
        <v>0</v>
      </c>
      <c r="AR391" s="149" t="s">
        <v>403</v>
      </c>
      <c r="AT391" s="149" t="s">
        <v>157</v>
      </c>
      <c r="AU391" s="149" t="s">
        <v>89</v>
      </c>
      <c r="AY391" s="17" t="s">
        <v>156</v>
      </c>
      <c r="BE391" s="150">
        <f t="shared" si="74"/>
        <v>0</v>
      </c>
      <c r="BF391" s="150">
        <f t="shared" si="75"/>
        <v>0</v>
      </c>
      <c r="BG391" s="150">
        <f t="shared" si="76"/>
        <v>0</v>
      </c>
      <c r="BH391" s="150">
        <f t="shared" si="77"/>
        <v>0</v>
      </c>
      <c r="BI391" s="150">
        <f t="shared" si="78"/>
        <v>0</v>
      </c>
      <c r="BJ391" s="17" t="s">
        <v>89</v>
      </c>
      <c r="BK391" s="150">
        <f t="shared" si="79"/>
        <v>0</v>
      </c>
      <c r="BL391" s="17" t="s">
        <v>403</v>
      </c>
      <c r="BM391" s="149" t="s">
        <v>5762</v>
      </c>
    </row>
    <row r="392" spans="2:65" s="1" customFormat="1" ht="24.2" customHeight="1">
      <c r="B392" s="136"/>
      <c r="C392" s="137" t="s">
        <v>5763</v>
      </c>
      <c r="D392" s="137" t="s">
        <v>157</v>
      </c>
      <c r="E392" s="138" t="s">
        <v>5764</v>
      </c>
      <c r="F392" s="139" t="s">
        <v>5765</v>
      </c>
      <c r="G392" s="140" t="s">
        <v>396</v>
      </c>
      <c r="H392" s="141">
        <v>130</v>
      </c>
      <c r="I392" s="142"/>
      <c r="J392" s="143">
        <f t="shared" si="70"/>
        <v>0</v>
      </c>
      <c r="K392" s="144"/>
      <c r="L392" s="32"/>
      <c r="M392" s="145" t="s">
        <v>1</v>
      </c>
      <c r="N392" s="146" t="s">
        <v>42</v>
      </c>
      <c r="P392" s="147">
        <f t="shared" si="71"/>
        <v>0</v>
      </c>
      <c r="Q392" s="147">
        <v>0</v>
      </c>
      <c r="R392" s="147">
        <f t="shared" si="72"/>
        <v>0</v>
      </c>
      <c r="S392" s="147">
        <v>0</v>
      </c>
      <c r="T392" s="148">
        <f t="shared" si="73"/>
        <v>0</v>
      </c>
      <c r="AR392" s="149" t="s">
        <v>403</v>
      </c>
      <c r="AT392" s="149" t="s">
        <v>157</v>
      </c>
      <c r="AU392" s="149" t="s">
        <v>89</v>
      </c>
      <c r="AY392" s="17" t="s">
        <v>156</v>
      </c>
      <c r="BE392" s="150">
        <f t="shared" si="74"/>
        <v>0</v>
      </c>
      <c r="BF392" s="150">
        <f t="shared" si="75"/>
        <v>0</v>
      </c>
      <c r="BG392" s="150">
        <f t="shared" si="76"/>
        <v>0</v>
      </c>
      <c r="BH392" s="150">
        <f t="shared" si="77"/>
        <v>0</v>
      </c>
      <c r="BI392" s="150">
        <f t="shared" si="78"/>
        <v>0</v>
      </c>
      <c r="BJ392" s="17" t="s">
        <v>89</v>
      </c>
      <c r="BK392" s="150">
        <f t="shared" si="79"/>
        <v>0</v>
      </c>
      <c r="BL392" s="17" t="s">
        <v>403</v>
      </c>
      <c r="BM392" s="149" t="s">
        <v>5766</v>
      </c>
    </row>
    <row r="393" spans="2:65" s="1" customFormat="1" ht="24.2" customHeight="1">
      <c r="B393" s="136"/>
      <c r="C393" s="137" t="s">
        <v>5767</v>
      </c>
      <c r="D393" s="137" t="s">
        <v>157</v>
      </c>
      <c r="E393" s="138" t="s">
        <v>5768</v>
      </c>
      <c r="F393" s="139" t="s">
        <v>5769</v>
      </c>
      <c r="G393" s="140" t="s">
        <v>333</v>
      </c>
      <c r="H393" s="141">
        <v>50</v>
      </c>
      <c r="I393" s="142"/>
      <c r="J393" s="143">
        <f t="shared" si="70"/>
        <v>0</v>
      </c>
      <c r="K393" s="144"/>
      <c r="L393" s="32"/>
      <c r="M393" s="145" t="s">
        <v>1</v>
      </c>
      <c r="N393" s="146" t="s">
        <v>42</v>
      </c>
      <c r="P393" s="147">
        <f t="shared" si="71"/>
        <v>0</v>
      </c>
      <c r="Q393" s="147">
        <v>0</v>
      </c>
      <c r="R393" s="147">
        <f t="shared" si="72"/>
        <v>0</v>
      </c>
      <c r="S393" s="147">
        <v>0</v>
      </c>
      <c r="T393" s="148">
        <f t="shared" si="73"/>
        <v>0</v>
      </c>
      <c r="AR393" s="149" t="s">
        <v>403</v>
      </c>
      <c r="AT393" s="149" t="s">
        <v>157</v>
      </c>
      <c r="AU393" s="149" t="s">
        <v>89</v>
      </c>
      <c r="AY393" s="17" t="s">
        <v>156</v>
      </c>
      <c r="BE393" s="150">
        <f t="shared" si="74"/>
        <v>0</v>
      </c>
      <c r="BF393" s="150">
        <f t="shared" si="75"/>
        <v>0</v>
      </c>
      <c r="BG393" s="150">
        <f t="shared" si="76"/>
        <v>0</v>
      </c>
      <c r="BH393" s="150">
        <f t="shared" si="77"/>
        <v>0</v>
      </c>
      <c r="BI393" s="150">
        <f t="shared" si="78"/>
        <v>0</v>
      </c>
      <c r="BJ393" s="17" t="s">
        <v>89</v>
      </c>
      <c r="BK393" s="150">
        <f t="shared" si="79"/>
        <v>0</v>
      </c>
      <c r="BL393" s="17" t="s">
        <v>403</v>
      </c>
      <c r="BM393" s="149" t="s">
        <v>5770</v>
      </c>
    </row>
    <row r="394" spans="2:65" s="1" customFormat="1" ht="24.2" customHeight="1">
      <c r="B394" s="136"/>
      <c r="C394" s="137" t="s">
        <v>5771</v>
      </c>
      <c r="D394" s="137" t="s">
        <v>157</v>
      </c>
      <c r="E394" s="138" t="s">
        <v>5772</v>
      </c>
      <c r="F394" s="139" t="s">
        <v>5773</v>
      </c>
      <c r="G394" s="140" t="s">
        <v>333</v>
      </c>
      <c r="H394" s="141">
        <v>30</v>
      </c>
      <c r="I394" s="142"/>
      <c r="J394" s="143">
        <f t="shared" si="70"/>
        <v>0</v>
      </c>
      <c r="K394" s="144"/>
      <c r="L394" s="32"/>
      <c r="M394" s="145" t="s">
        <v>1</v>
      </c>
      <c r="N394" s="146" t="s">
        <v>42</v>
      </c>
      <c r="P394" s="147">
        <f t="shared" si="71"/>
        <v>0</v>
      </c>
      <c r="Q394" s="147">
        <v>0</v>
      </c>
      <c r="R394" s="147">
        <f t="shared" si="72"/>
        <v>0</v>
      </c>
      <c r="S394" s="147">
        <v>0</v>
      </c>
      <c r="T394" s="148">
        <f t="shared" si="73"/>
        <v>0</v>
      </c>
      <c r="AR394" s="149" t="s">
        <v>403</v>
      </c>
      <c r="AT394" s="149" t="s">
        <v>157</v>
      </c>
      <c r="AU394" s="149" t="s">
        <v>89</v>
      </c>
      <c r="AY394" s="17" t="s">
        <v>156</v>
      </c>
      <c r="BE394" s="150">
        <f t="shared" si="74"/>
        <v>0</v>
      </c>
      <c r="BF394" s="150">
        <f t="shared" si="75"/>
        <v>0</v>
      </c>
      <c r="BG394" s="150">
        <f t="shared" si="76"/>
        <v>0</v>
      </c>
      <c r="BH394" s="150">
        <f t="shared" si="77"/>
        <v>0</v>
      </c>
      <c r="BI394" s="150">
        <f t="shared" si="78"/>
        <v>0</v>
      </c>
      <c r="BJ394" s="17" t="s">
        <v>89</v>
      </c>
      <c r="BK394" s="150">
        <f t="shared" si="79"/>
        <v>0</v>
      </c>
      <c r="BL394" s="17" t="s">
        <v>403</v>
      </c>
      <c r="BM394" s="149" t="s">
        <v>5774</v>
      </c>
    </row>
    <row r="395" spans="2:65" s="1" customFormat="1" ht="24.2" customHeight="1">
      <c r="B395" s="136"/>
      <c r="C395" s="137" t="s">
        <v>5775</v>
      </c>
      <c r="D395" s="137" t="s">
        <v>157</v>
      </c>
      <c r="E395" s="138" t="s">
        <v>5776</v>
      </c>
      <c r="F395" s="139" t="s">
        <v>5777</v>
      </c>
      <c r="G395" s="140" t="s">
        <v>333</v>
      </c>
      <c r="H395" s="141">
        <v>10</v>
      </c>
      <c r="I395" s="142"/>
      <c r="J395" s="143">
        <f t="shared" si="70"/>
        <v>0</v>
      </c>
      <c r="K395" s="144"/>
      <c r="L395" s="32"/>
      <c r="M395" s="145" t="s">
        <v>1</v>
      </c>
      <c r="N395" s="146" t="s">
        <v>42</v>
      </c>
      <c r="P395" s="147">
        <f t="shared" si="71"/>
        <v>0</v>
      </c>
      <c r="Q395" s="147">
        <v>0</v>
      </c>
      <c r="R395" s="147">
        <f t="shared" si="72"/>
        <v>0</v>
      </c>
      <c r="S395" s="147">
        <v>0</v>
      </c>
      <c r="T395" s="148">
        <f t="shared" si="73"/>
        <v>0</v>
      </c>
      <c r="AR395" s="149" t="s">
        <v>403</v>
      </c>
      <c r="AT395" s="149" t="s">
        <v>157</v>
      </c>
      <c r="AU395" s="149" t="s">
        <v>89</v>
      </c>
      <c r="AY395" s="17" t="s">
        <v>156</v>
      </c>
      <c r="BE395" s="150">
        <f t="shared" si="74"/>
        <v>0</v>
      </c>
      <c r="BF395" s="150">
        <f t="shared" si="75"/>
        <v>0</v>
      </c>
      <c r="BG395" s="150">
        <f t="shared" si="76"/>
        <v>0</v>
      </c>
      <c r="BH395" s="150">
        <f t="shared" si="77"/>
        <v>0</v>
      </c>
      <c r="BI395" s="150">
        <f t="shared" si="78"/>
        <v>0</v>
      </c>
      <c r="BJ395" s="17" t="s">
        <v>89</v>
      </c>
      <c r="BK395" s="150">
        <f t="shared" si="79"/>
        <v>0</v>
      </c>
      <c r="BL395" s="17" t="s">
        <v>403</v>
      </c>
      <c r="BM395" s="149" t="s">
        <v>5778</v>
      </c>
    </row>
    <row r="396" spans="2:65" s="1" customFormat="1" ht="24.2" customHeight="1">
      <c r="B396" s="136"/>
      <c r="C396" s="137" t="s">
        <v>5779</v>
      </c>
      <c r="D396" s="137" t="s">
        <v>157</v>
      </c>
      <c r="E396" s="138" t="s">
        <v>5780</v>
      </c>
      <c r="F396" s="139" t="s">
        <v>5781</v>
      </c>
      <c r="G396" s="140" t="s">
        <v>333</v>
      </c>
      <c r="H396" s="141">
        <v>10</v>
      </c>
      <c r="I396" s="142"/>
      <c r="J396" s="143">
        <f t="shared" si="70"/>
        <v>0</v>
      </c>
      <c r="K396" s="144"/>
      <c r="L396" s="32"/>
      <c r="M396" s="145" t="s">
        <v>1</v>
      </c>
      <c r="N396" s="146" t="s">
        <v>42</v>
      </c>
      <c r="P396" s="147">
        <f t="shared" si="71"/>
        <v>0</v>
      </c>
      <c r="Q396" s="147">
        <v>0</v>
      </c>
      <c r="R396" s="147">
        <f t="shared" si="72"/>
        <v>0</v>
      </c>
      <c r="S396" s="147">
        <v>0</v>
      </c>
      <c r="T396" s="148">
        <f t="shared" si="73"/>
        <v>0</v>
      </c>
      <c r="AR396" s="149" t="s">
        <v>403</v>
      </c>
      <c r="AT396" s="149" t="s">
        <v>157</v>
      </c>
      <c r="AU396" s="149" t="s">
        <v>89</v>
      </c>
      <c r="AY396" s="17" t="s">
        <v>156</v>
      </c>
      <c r="BE396" s="150">
        <f t="shared" si="74"/>
        <v>0</v>
      </c>
      <c r="BF396" s="150">
        <f t="shared" si="75"/>
        <v>0</v>
      </c>
      <c r="BG396" s="150">
        <f t="shared" si="76"/>
        <v>0</v>
      </c>
      <c r="BH396" s="150">
        <f t="shared" si="77"/>
        <v>0</v>
      </c>
      <c r="BI396" s="150">
        <f t="shared" si="78"/>
        <v>0</v>
      </c>
      <c r="BJ396" s="17" t="s">
        <v>89</v>
      </c>
      <c r="BK396" s="150">
        <f t="shared" si="79"/>
        <v>0</v>
      </c>
      <c r="BL396" s="17" t="s">
        <v>403</v>
      </c>
      <c r="BM396" s="149" t="s">
        <v>5782</v>
      </c>
    </row>
    <row r="397" spans="2:65" s="1" customFormat="1" ht="24.2" customHeight="1">
      <c r="B397" s="136"/>
      <c r="C397" s="137" t="s">
        <v>5783</v>
      </c>
      <c r="D397" s="137" t="s">
        <v>157</v>
      </c>
      <c r="E397" s="138" t="s">
        <v>5784</v>
      </c>
      <c r="F397" s="139" t="s">
        <v>5785</v>
      </c>
      <c r="G397" s="140" t="s">
        <v>333</v>
      </c>
      <c r="H397" s="141">
        <v>5</v>
      </c>
      <c r="I397" s="142"/>
      <c r="J397" s="143">
        <f t="shared" si="70"/>
        <v>0</v>
      </c>
      <c r="K397" s="144"/>
      <c r="L397" s="32"/>
      <c r="M397" s="145" t="s">
        <v>1</v>
      </c>
      <c r="N397" s="146" t="s">
        <v>42</v>
      </c>
      <c r="P397" s="147">
        <f t="shared" si="71"/>
        <v>0</v>
      </c>
      <c r="Q397" s="147">
        <v>0</v>
      </c>
      <c r="R397" s="147">
        <f t="shared" si="72"/>
        <v>0</v>
      </c>
      <c r="S397" s="147">
        <v>0</v>
      </c>
      <c r="T397" s="148">
        <f t="shared" si="73"/>
        <v>0</v>
      </c>
      <c r="AR397" s="149" t="s">
        <v>403</v>
      </c>
      <c r="AT397" s="149" t="s">
        <v>157</v>
      </c>
      <c r="AU397" s="149" t="s">
        <v>89</v>
      </c>
      <c r="AY397" s="17" t="s">
        <v>156</v>
      </c>
      <c r="BE397" s="150">
        <f t="shared" si="74"/>
        <v>0</v>
      </c>
      <c r="BF397" s="150">
        <f t="shared" si="75"/>
        <v>0</v>
      </c>
      <c r="BG397" s="150">
        <f t="shared" si="76"/>
        <v>0</v>
      </c>
      <c r="BH397" s="150">
        <f t="shared" si="77"/>
        <v>0</v>
      </c>
      <c r="BI397" s="150">
        <f t="shared" si="78"/>
        <v>0</v>
      </c>
      <c r="BJ397" s="17" t="s">
        <v>89</v>
      </c>
      <c r="BK397" s="150">
        <f t="shared" si="79"/>
        <v>0</v>
      </c>
      <c r="BL397" s="17" t="s">
        <v>403</v>
      </c>
      <c r="BM397" s="149" t="s">
        <v>5786</v>
      </c>
    </row>
    <row r="398" spans="2:65" s="1" customFormat="1" ht="24.2" customHeight="1">
      <c r="B398" s="136"/>
      <c r="C398" s="137" t="s">
        <v>5787</v>
      </c>
      <c r="D398" s="137" t="s">
        <v>157</v>
      </c>
      <c r="E398" s="138" t="s">
        <v>5788</v>
      </c>
      <c r="F398" s="139" t="s">
        <v>5789</v>
      </c>
      <c r="G398" s="140" t="s">
        <v>333</v>
      </c>
      <c r="H398" s="141">
        <v>3</v>
      </c>
      <c r="I398" s="142"/>
      <c r="J398" s="143">
        <f t="shared" si="70"/>
        <v>0</v>
      </c>
      <c r="K398" s="144"/>
      <c r="L398" s="32"/>
      <c r="M398" s="145" t="s">
        <v>1</v>
      </c>
      <c r="N398" s="146" t="s">
        <v>42</v>
      </c>
      <c r="P398" s="147">
        <f t="shared" si="71"/>
        <v>0</v>
      </c>
      <c r="Q398" s="147">
        <v>0</v>
      </c>
      <c r="R398" s="147">
        <f t="shared" si="72"/>
        <v>0</v>
      </c>
      <c r="S398" s="147">
        <v>0</v>
      </c>
      <c r="T398" s="148">
        <f t="shared" si="73"/>
        <v>0</v>
      </c>
      <c r="AR398" s="149" t="s">
        <v>403</v>
      </c>
      <c r="AT398" s="149" t="s">
        <v>157</v>
      </c>
      <c r="AU398" s="149" t="s">
        <v>89</v>
      </c>
      <c r="AY398" s="17" t="s">
        <v>156</v>
      </c>
      <c r="BE398" s="150">
        <f t="shared" si="74"/>
        <v>0</v>
      </c>
      <c r="BF398" s="150">
        <f t="shared" si="75"/>
        <v>0</v>
      </c>
      <c r="BG398" s="150">
        <f t="shared" si="76"/>
        <v>0</v>
      </c>
      <c r="BH398" s="150">
        <f t="shared" si="77"/>
        <v>0</v>
      </c>
      <c r="BI398" s="150">
        <f t="shared" si="78"/>
        <v>0</v>
      </c>
      <c r="BJ398" s="17" t="s">
        <v>89</v>
      </c>
      <c r="BK398" s="150">
        <f t="shared" si="79"/>
        <v>0</v>
      </c>
      <c r="BL398" s="17" t="s">
        <v>403</v>
      </c>
      <c r="BM398" s="149" t="s">
        <v>5790</v>
      </c>
    </row>
    <row r="399" spans="2:65" s="1" customFormat="1" ht="24.2" customHeight="1">
      <c r="B399" s="136"/>
      <c r="C399" s="137" t="s">
        <v>5791</v>
      </c>
      <c r="D399" s="137" t="s">
        <v>157</v>
      </c>
      <c r="E399" s="138" t="s">
        <v>5792</v>
      </c>
      <c r="F399" s="139" t="s">
        <v>5793</v>
      </c>
      <c r="G399" s="140" t="s">
        <v>333</v>
      </c>
      <c r="H399" s="141">
        <v>8</v>
      </c>
      <c r="I399" s="142"/>
      <c r="J399" s="143">
        <f t="shared" si="70"/>
        <v>0</v>
      </c>
      <c r="K399" s="144"/>
      <c r="L399" s="32"/>
      <c r="M399" s="145" t="s">
        <v>1</v>
      </c>
      <c r="N399" s="146" t="s">
        <v>42</v>
      </c>
      <c r="P399" s="147">
        <f t="shared" si="71"/>
        <v>0</v>
      </c>
      <c r="Q399" s="147">
        <v>0</v>
      </c>
      <c r="R399" s="147">
        <f t="shared" si="72"/>
        <v>0</v>
      </c>
      <c r="S399" s="147">
        <v>0</v>
      </c>
      <c r="T399" s="148">
        <f t="shared" si="73"/>
        <v>0</v>
      </c>
      <c r="AR399" s="149" t="s">
        <v>403</v>
      </c>
      <c r="AT399" s="149" t="s">
        <v>157</v>
      </c>
      <c r="AU399" s="149" t="s">
        <v>89</v>
      </c>
      <c r="AY399" s="17" t="s">
        <v>156</v>
      </c>
      <c r="BE399" s="150">
        <f t="shared" si="74"/>
        <v>0</v>
      </c>
      <c r="BF399" s="150">
        <f t="shared" si="75"/>
        <v>0</v>
      </c>
      <c r="BG399" s="150">
        <f t="shared" si="76"/>
        <v>0</v>
      </c>
      <c r="BH399" s="150">
        <f t="shared" si="77"/>
        <v>0</v>
      </c>
      <c r="BI399" s="150">
        <f t="shared" si="78"/>
        <v>0</v>
      </c>
      <c r="BJ399" s="17" t="s">
        <v>89</v>
      </c>
      <c r="BK399" s="150">
        <f t="shared" si="79"/>
        <v>0</v>
      </c>
      <c r="BL399" s="17" t="s">
        <v>403</v>
      </c>
      <c r="BM399" s="149" t="s">
        <v>5794</v>
      </c>
    </row>
    <row r="400" spans="2:65" s="1" customFormat="1" ht="33" customHeight="1">
      <c r="B400" s="136"/>
      <c r="C400" s="137" t="s">
        <v>5795</v>
      </c>
      <c r="D400" s="137" t="s">
        <v>157</v>
      </c>
      <c r="E400" s="138" t="s">
        <v>5796</v>
      </c>
      <c r="F400" s="139" t="s">
        <v>5797</v>
      </c>
      <c r="G400" s="140" t="s">
        <v>296</v>
      </c>
      <c r="H400" s="141">
        <v>4.05</v>
      </c>
      <c r="I400" s="142"/>
      <c r="J400" s="143">
        <f t="shared" si="70"/>
        <v>0</v>
      </c>
      <c r="K400" s="144"/>
      <c r="L400" s="32"/>
      <c r="M400" s="145" t="s">
        <v>1</v>
      </c>
      <c r="N400" s="146" t="s">
        <v>42</v>
      </c>
      <c r="P400" s="147">
        <f t="shared" si="71"/>
        <v>0</v>
      </c>
      <c r="Q400" s="147">
        <v>0</v>
      </c>
      <c r="R400" s="147">
        <f t="shared" si="72"/>
        <v>0</v>
      </c>
      <c r="S400" s="147">
        <v>0</v>
      </c>
      <c r="T400" s="148">
        <f t="shared" si="73"/>
        <v>0</v>
      </c>
      <c r="AR400" s="149" t="s">
        <v>403</v>
      </c>
      <c r="AT400" s="149" t="s">
        <v>157</v>
      </c>
      <c r="AU400" s="149" t="s">
        <v>89</v>
      </c>
      <c r="AY400" s="17" t="s">
        <v>156</v>
      </c>
      <c r="BE400" s="150">
        <f t="shared" si="74"/>
        <v>0</v>
      </c>
      <c r="BF400" s="150">
        <f t="shared" si="75"/>
        <v>0</v>
      </c>
      <c r="BG400" s="150">
        <f t="shared" si="76"/>
        <v>0</v>
      </c>
      <c r="BH400" s="150">
        <f t="shared" si="77"/>
        <v>0</v>
      </c>
      <c r="BI400" s="150">
        <f t="shared" si="78"/>
        <v>0</v>
      </c>
      <c r="BJ400" s="17" t="s">
        <v>89</v>
      </c>
      <c r="BK400" s="150">
        <f t="shared" si="79"/>
        <v>0</v>
      </c>
      <c r="BL400" s="17" t="s">
        <v>403</v>
      </c>
      <c r="BM400" s="149" t="s">
        <v>5798</v>
      </c>
    </row>
    <row r="401" spans="2:65" s="10" customFormat="1" ht="22.9" customHeight="1">
      <c r="B401" s="126"/>
      <c r="D401" s="127" t="s">
        <v>75</v>
      </c>
      <c r="E401" s="191" t="s">
        <v>1519</v>
      </c>
      <c r="F401" s="191" t="s">
        <v>5799</v>
      </c>
      <c r="I401" s="129"/>
      <c r="J401" s="192">
        <f>BK401</f>
        <v>0</v>
      </c>
      <c r="L401" s="126"/>
      <c r="M401" s="131"/>
      <c r="P401" s="132">
        <f>SUM(P402:P442)</f>
        <v>0</v>
      </c>
      <c r="R401" s="132">
        <f>SUM(R402:R442)</f>
        <v>1.9483099999999993</v>
      </c>
      <c r="T401" s="133">
        <f>SUM(T402:T442)</f>
        <v>0</v>
      </c>
      <c r="AR401" s="127" t="s">
        <v>89</v>
      </c>
      <c r="AT401" s="134" t="s">
        <v>75</v>
      </c>
      <c r="AU401" s="134" t="s">
        <v>82</v>
      </c>
      <c r="AY401" s="127" t="s">
        <v>156</v>
      </c>
      <c r="BK401" s="135">
        <f>SUM(BK402:BK442)</f>
        <v>0</v>
      </c>
    </row>
    <row r="402" spans="2:65" s="1" customFormat="1" ht="24.2" customHeight="1">
      <c r="B402" s="136"/>
      <c r="C402" s="137" t="s">
        <v>5800</v>
      </c>
      <c r="D402" s="137" t="s">
        <v>157</v>
      </c>
      <c r="E402" s="138" t="s">
        <v>5801</v>
      </c>
      <c r="F402" s="139" t="s">
        <v>5802</v>
      </c>
      <c r="G402" s="140" t="s">
        <v>333</v>
      </c>
      <c r="H402" s="141">
        <v>15</v>
      </c>
      <c r="I402" s="142"/>
      <c r="J402" s="143">
        <f t="shared" ref="J402:J442" si="80">ROUND(I402*H402,2)</f>
        <v>0</v>
      </c>
      <c r="K402" s="144"/>
      <c r="L402" s="32"/>
      <c r="M402" s="145" t="s">
        <v>1</v>
      </c>
      <c r="N402" s="146" t="s">
        <v>42</v>
      </c>
      <c r="P402" s="147">
        <f t="shared" ref="P402:P442" si="81">O402*H402</f>
        <v>0</v>
      </c>
      <c r="Q402" s="147">
        <v>0</v>
      </c>
      <c r="R402" s="147">
        <f t="shared" ref="R402:R442" si="82">Q402*H402</f>
        <v>0</v>
      </c>
      <c r="S402" s="147">
        <v>0</v>
      </c>
      <c r="T402" s="148">
        <f t="shared" ref="T402:T442" si="83">S402*H402</f>
        <v>0</v>
      </c>
      <c r="AR402" s="149" t="s">
        <v>403</v>
      </c>
      <c r="AT402" s="149" t="s">
        <v>157</v>
      </c>
      <c r="AU402" s="149" t="s">
        <v>89</v>
      </c>
      <c r="AY402" s="17" t="s">
        <v>156</v>
      </c>
      <c r="BE402" s="150">
        <f t="shared" ref="BE402:BE442" si="84">IF(N402="základná",J402,0)</f>
        <v>0</v>
      </c>
      <c r="BF402" s="150">
        <f t="shared" ref="BF402:BF442" si="85">IF(N402="znížená",J402,0)</f>
        <v>0</v>
      </c>
      <c r="BG402" s="150">
        <f t="shared" ref="BG402:BG442" si="86">IF(N402="zákl. prenesená",J402,0)</f>
        <v>0</v>
      </c>
      <c r="BH402" s="150">
        <f t="shared" ref="BH402:BH442" si="87">IF(N402="zníž. prenesená",J402,0)</f>
        <v>0</v>
      </c>
      <c r="BI402" s="150">
        <f t="shared" ref="BI402:BI442" si="88">IF(N402="nulová",J402,0)</f>
        <v>0</v>
      </c>
      <c r="BJ402" s="17" t="s">
        <v>89</v>
      </c>
      <c r="BK402" s="150">
        <f t="shared" ref="BK402:BK442" si="89">ROUND(I402*H402,2)</f>
        <v>0</v>
      </c>
      <c r="BL402" s="17" t="s">
        <v>403</v>
      </c>
      <c r="BM402" s="149" t="s">
        <v>5803</v>
      </c>
    </row>
    <row r="403" spans="2:65" s="1" customFormat="1" ht="44.25" customHeight="1">
      <c r="B403" s="136"/>
      <c r="C403" s="180" t="s">
        <v>5804</v>
      </c>
      <c r="D403" s="180" t="s">
        <v>263</v>
      </c>
      <c r="E403" s="181" t="s">
        <v>5805</v>
      </c>
      <c r="F403" s="182" t="s">
        <v>5806</v>
      </c>
      <c r="G403" s="183" t="s">
        <v>333</v>
      </c>
      <c r="H403" s="184">
        <v>15</v>
      </c>
      <c r="I403" s="185"/>
      <c r="J403" s="186">
        <f t="shared" si="80"/>
        <v>0</v>
      </c>
      <c r="K403" s="187"/>
      <c r="L403" s="188"/>
      <c r="M403" s="189" t="s">
        <v>1</v>
      </c>
      <c r="N403" s="190" t="s">
        <v>42</v>
      </c>
      <c r="P403" s="147">
        <f t="shared" si="81"/>
        <v>0</v>
      </c>
      <c r="Q403" s="147">
        <v>1.6049999999999998E-2</v>
      </c>
      <c r="R403" s="147">
        <f t="shared" si="82"/>
        <v>0.24074999999999996</v>
      </c>
      <c r="S403" s="147">
        <v>0</v>
      </c>
      <c r="T403" s="148">
        <f t="shared" si="83"/>
        <v>0</v>
      </c>
      <c r="AR403" s="149" t="s">
        <v>664</v>
      </c>
      <c r="AT403" s="149" t="s">
        <v>263</v>
      </c>
      <c r="AU403" s="149" t="s">
        <v>89</v>
      </c>
      <c r="AY403" s="17" t="s">
        <v>156</v>
      </c>
      <c r="BE403" s="150">
        <f t="shared" si="84"/>
        <v>0</v>
      </c>
      <c r="BF403" s="150">
        <f t="shared" si="85"/>
        <v>0</v>
      </c>
      <c r="BG403" s="150">
        <f t="shared" si="86"/>
        <v>0</v>
      </c>
      <c r="BH403" s="150">
        <f t="shared" si="87"/>
        <v>0</v>
      </c>
      <c r="BI403" s="150">
        <f t="shared" si="88"/>
        <v>0</v>
      </c>
      <c r="BJ403" s="17" t="s">
        <v>89</v>
      </c>
      <c r="BK403" s="150">
        <f t="shared" si="89"/>
        <v>0</v>
      </c>
      <c r="BL403" s="17" t="s">
        <v>403</v>
      </c>
      <c r="BM403" s="149" t="s">
        <v>5807</v>
      </c>
    </row>
    <row r="404" spans="2:65" s="1" customFormat="1" ht="16.5" customHeight="1">
      <c r="B404" s="136"/>
      <c r="C404" s="137" t="s">
        <v>5808</v>
      </c>
      <c r="D404" s="137" t="s">
        <v>157</v>
      </c>
      <c r="E404" s="138" t="s">
        <v>5809</v>
      </c>
      <c r="F404" s="139" t="s">
        <v>5810</v>
      </c>
      <c r="G404" s="140" t="s">
        <v>333</v>
      </c>
      <c r="H404" s="141">
        <v>15</v>
      </c>
      <c r="I404" s="142"/>
      <c r="J404" s="143">
        <f t="shared" si="80"/>
        <v>0</v>
      </c>
      <c r="K404" s="144"/>
      <c r="L404" s="32"/>
      <c r="M404" s="145" t="s">
        <v>1</v>
      </c>
      <c r="N404" s="146" t="s">
        <v>42</v>
      </c>
      <c r="P404" s="147">
        <f t="shared" si="81"/>
        <v>0</v>
      </c>
      <c r="Q404" s="147">
        <v>0</v>
      </c>
      <c r="R404" s="147">
        <f t="shared" si="82"/>
        <v>0</v>
      </c>
      <c r="S404" s="147">
        <v>0</v>
      </c>
      <c r="T404" s="148">
        <f t="shared" si="83"/>
        <v>0</v>
      </c>
      <c r="AR404" s="149" t="s">
        <v>403</v>
      </c>
      <c r="AT404" s="149" t="s">
        <v>157</v>
      </c>
      <c r="AU404" s="149" t="s">
        <v>89</v>
      </c>
      <c r="AY404" s="17" t="s">
        <v>156</v>
      </c>
      <c r="BE404" s="150">
        <f t="shared" si="84"/>
        <v>0</v>
      </c>
      <c r="BF404" s="150">
        <f t="shared" si="85"/>
        <v>0</v>
      </c>
      <c r="BG404" s="150">
        <f t="shared" si="86"/>
        <v>0</v>
      </c>
      <c r="BH404" s="150">
        <f t="shared" si="87"/>
        <v>0</v>
      </c>
      <c r="BI404" s="150">
        <f t="shared" si="88"/>
        <v>0</v>
      </c>
      <c r="BJ404" s="17" t="s">
        <v>89</v>
      </c>
      <c r="BK404" s="150">
        <f t="shared" si="89"/>
        <v>0</v>
      </c>
      <c r="BL404" s="17" t="s">
        <v>403</v>
      </c>
      <c r="BM404" s="149" t="s">
        <v>5811</v>
      </c>
    </row>
    <row r="405" spans="2:65" s="1" customFormat="1" ht="49.15" customHeight="1">
      <c r="B405" s="136"/>
      <c r="C405" s="180" t="s">
        <v>5812</v>
      </c>
      <c r="D405" s="180" t="s">
        <v>263</v>
      </c>
      <c r="E405" s="181" t="s">
        <v>5813</v>
      </c>
      <c r="F405" s="182" t="s">
        <v>5814</v>
      </c>
      <c r="G405" s="183" t="s">
        <v>333</v>
      </c>
      <c r="H405" s="184">
        <v>15</v>
      </c>
      <c r="I405" s="185"/>
      <c r="J405" s="186">
        <f t="shared" si="80"/>
        <v>0</v>
      </c>
      <c r="K405" s="187"/>
      <c r="L405" s="188"/>
      <c r="M405" s="189" t="s">
        <v>1</v>
      </c>
      <c r="N405" s="190" t="s">
        <v>42</v>
      </c>
      <c r="P405" s="147">
        <f t="shared" si="81"/>
        <v>0</v>
      </c>
      <c r="Q405" s="147">
        <v>1.7999999999999999E-2</v>
      </c>
      <c r="R405" s="147">
        <f t="shared" si="82"/>
        <v>0.26999999999999996</v>
      </c>
      <c r="S405" s="147">
        <v>0</v>
      </c>
      <c r="T405" s="148">
        <f t="shared" si="83"/>
        <v>0</v>
      </c>
      <c r="AR405" s="149" t="s">
        <v>664</v>
      </c>
      <c r="AT405" s="149" t="s">
        <v>263</v>
      </c>
      <c r="AU405" s="149" t="s">
        <v>89</v>
      </c>
      <c r="AY405" s="17" t="s">
        <v>156</v>
      </c>
      <c r="BE405" s="150">
        <f t="shared" si="84"/>
        <v>0</v>
      </c>
      <c r="BF405" s="150">
        <f t="shared" si="85"/>
        <v>0</v>
      </c>
      <c r="BG405" s="150">
        <f t="shared" si="86"/>
        <v>0</v>
      </c>
      <c r="BH405" s="150">
        <f t="shared" si="87"/>
        <v>0</v>
      </c>
      <c r="BI405" s="150">
        <f t="shared" si="88"/>
        <v>0</v>
      </c>
      <c r="BJ405" s="17" t="s">
        <v>89</v>
      </c>
      <c r="BK405" s="150">
        <f t="shared" si="89"/>
        <v>0</v>
      </c>
      <c r="BL405" s="17" t="s">
        <v>403</v>
      </c>
      <c r="BM405" s="149" t="s">
        <v>5815</v>
      </c>
    </row>
    <row r="406" spans="2:65" s="1" customFormat="1" ht="24.2" customHeight="1">
      <c r="B406" s="136"/>
      <c r="C406" s="137" t="s">
        <v>5816</v>
      </c>
      <c r="D406" s="137" t="s">
        <v>157</v>
      </c>
      <c r="E406" s="138" t="s">
        <v>5817</v>
      </c>
      <c r="F406" s="139" t="s">
        <v>5818</v>
      </c>
      <c r="G406" s="140" t="s">
        <v>333</v>
      </c>
      <c r="H406" s="141">
        <v>4</v>
      </c>
      <c r="I406" s="142"/>
      <c r="J406" s="143">
        <f t="shared" si="80"/>
        <v>0</v>
      </c>
      <c r="K406" s="144"/>
      <c r="L406" s="32"/>
      <c r="M406" s="145" t="s">
        <v>1</v>
      </c>
      <c r="N406" s="146" t="s">
        <v>42</v>
      </c>
      <c r="P406" s="147">
        <f t="shared" si="81"/>
        <v>0</v>
      </c>
      <c r="Q406" s="147">
        <v>2.7999999999999998E-4</v>
      </c>
      <c r="R406" s="147">
        <f t="shared" si="82"/>
        <v>1.1199999999999999E-3</v>
      </c>
      <c r="S406" s="147">
        <v>0</v>
      </c>
      <c r="T406" s="148">
        <f t="shared" si="83"/>
        <v>0</v>
      </c>
      <c r="AR406" s="149" t="s">
        <v>403</v>
      </c>
      <c r="AT406" s="149" t="s">
        <v>157</v>
      </c>
      <c r="AU406" s="149" t="s">
        <v>89</v>
      </c>
      <c r="AY406" s="17" t="s">
        <v>156</v>
      </c>
      <c r="BE406" s="150">
        <f t="shared" si="84"/>
        <v>0</v>
      </c>
      <c r="BF406" s="150">
        <f t="shared" si="85"/>
        <v>0</v>
      </c>
      <c r="BG406" s="150">
        <f t="shared" si="86"/>
        <v>0</v>
      </c>
      <c r="BH406" s="150">
        <f t="shared" si="87"/>
        <v>0</v>
      </c>
      <c r="BI406" s="150">
        <f t="shared" si="88"/>
        <v>0</v>
      </c>
      <c r="BJ406" s="17" t="s">
        <v>89</v>
      </c>
      <c r="BK406" s="150">
        <f t="shared" si="89"/>
        <v>0</v>
      </c>
      <c r="BL406" s="17" t="s">
        <v>403</v>
      </c>
      <c r="BM406" s="149" t="s">
        <v>5819</v>
      </c>
    </row>
    <row r="407" spans="2:65" s="1" customFormat="1" ht="37.9" customHeight="1">
      <c r="B407" s="136"/>
      <c r="C407" s="180" t="s">
        <v>5820</v>
      </c>
      <c r="D407" s="180" t="s">
        <v>263</v>
      </c>
      <c r="E407" s="181" t="s">
        <v>5821</v>
      </c>
      <c r="F407" s="182" t="s">
        <v>5822</v>
      </c>
      <c r="G407" s="183" t="s">
        <v>333</v>
      </c>
      <c r="H407" s="184">
        <v>4</v>
      </c>
      <c r="I407" s="185"/>
      <c r="J407" s="186">
        <f t="shared" si="80"/>
        <v>0</v>
      </c>
      <c r="K407" s="187"/>
      <c r="L407" s="188"/>
      <c r="M407" s="189" t="s">
        <v>1</v>
      </c>
      <c r="N407" s="190" t="s">
        <v>42</v>
      </c>
      <c r="P407" s="147">
        <f t="shared" si="81"/>
        <v>0</v>
      </c>
      <c r="Q407" s="147">
        <v>2.5499999999999998E-2</v>
      </c>
      <c r="R407" s="147">
        <f t="shared" si="82"/>
        <v>0.10199999999999999</v>
      </c>
      <c r="S407" s="147">
        <v>0</v>
      </c>
      <c r="T407" s="148">
        <f t="shared" si="83"/>
        <v>0</v>
      </c>
      <c r="AR407" s="149" t="s">
        <v>664</v>
      </c>
      <c r="AT407" s="149" t="s">
        <v>263</v>
      </c>
      <c r="AU407" s="149" t="s">
        <v>89</v>
      </c>
      <c r="AY407" s="17" t="s">
        <v>156</v>
      </c>
      <c r="BE407" s="150">
        <f t="shared" si="84"/>
        <v>0</v>
      </c>
      <c r="BF407" s="150">
        <f t="shared" si="85"/>
        <v>0</v>
      </c>
      <c r="BG407" s="150">
        <f t="shared" si="86"/>
        <v>0</v>
      </c>
      <c r="BH407" s="150">
        <f t="shared" si="87"/>
        <v>0</v>
      </c>
      <c r="BI407" s="150">
        <f t="shared" si="88"/>
        <v>0</v>
      </c>
      <c r="BJ407" s="17" t="s">
        <v>89</v>
      </c>
      <c r="BK407" s="150">
        <f t="shared" si="89"/>
        <v>0</v>
      </c>
      <c r="BL407" s="17" t="s">
        <v>403</v>
      </c>
      <c r="BM407" s="149" t="s">
        <v>5823</v>
      </c>
    </row>
    <row r="408" spans="2:65" s="1" customFormat="1" ht="24.2" customHeight="1">
      <c r="B408" s="136"/>
      <c r="C408" s="137" t="s">
        <v>5824</v>
      </c>
      <c r="D408" s="137" t="s">
        <v>157</v>
      </c>
      <c r="E408" s="138" t="s">
        <v>5825</v>
      </c>
      <c r="F408" s="139" t="s">
        <v>5826</v>
      </c>
      <c r="G408" s="140" t="s">
        <v>333</v>
      </c>
      <c r="H408" s="141">
        <v>10</v>
      </c>
      <c r="I408" s="142"/>
      <c r="J408" s="143">
        <f t="shared" si="80"/>
        <v>0</v>
      </c>
      <c r="K408" s="144"/>
      <c r="L408" s="32"/>
      <c r="M408" s="145" t="s">
        <v>1</v>
      </c>
      <c r="N408" s="146" t="s">
        <v>42</v>
      </c>
      <c r="P408" s="147">
        <f t="shared" si="81"/>
        <v>0</v>
      </c>
      <c r="Q408" s="147">
        <v>0</v>
      </c>
      <c r="R408" s="147">
        <f t="shared" si="82"/>
        <v>0</v>
      </c>
      <c r="S408" s="147">
        <v>0</v>
      </c>
      <c r="T408" s="148">
        <f t="shared" si="83"/>
        <v>0</v>
      </c>
      <c r="AR408" s="149" t="s">
        <v>403</v>
      </c>
      <c r="AT408" s="149" t="s">
        <v>157</v>
      </c>
      <c r="AU408" s="149" t="s">
        <v>89</v>
      </c>
      <c r="AY408" s="17" t="s">
        <v>156</v>
      </c>
      <c r="BE408" s="150">
        <f t="shared" si="84"/>
        <v>0</v>
      </c>
      <c r="BF408" s="150">
        <f t="shared" si="85"/>
        <v>0</v>
      </c>
      <c r="BG408" s="150">
        <f t="shared" si="86"/>
        <v>0</v>
      </c>
      <c r="BH408" s="150">
        <f t="shared" si="87"/>
        <v>0</v>
      </c>
      <c r="BI408" s="150">
        <f t="shared" si="88"/>
        <v>0</v>
      </c>
      <c r="BJ408" s="17" t="s">
        <v>89</v>
      </c>
      <c r="BK408" s="150">
        <f t="shared" si="89"/>
        <v>0</v>
      </c>
      <c r="BL408" s="17" t="s">
        <v>403</v>
      </c>
      <c r="BM408" s="149" t="s">
        <v>5827</v>
      </c>
    </row>
    <row r="409" spans="2:65" s="1" customFormat="1" ht="24.2" customHeight="1">
      <c r="B409" s="136"/>
      <c r="C409" s="180" t="s">
        <v>5828</v>
      </c>
      <c r="D409" s="180" t="s">
        <v>263</v>
      </c>
      <c r="E409" s="181" t="s">
        <v>5829</v>
      </c>
      <c r="F409" s="182" t="s">
        <v>5830</v>
      </c>
      <c r="G409" s="183" t="s">
        <v>333</v>
      </c>
      <c r="H409" s="184">
        <v>10</v>
      </c>
      <c r="I409" s="185"/>
      <c r="J409" s="186">
        <f t="shared" si="80"/>
        <v>0</v>
      </c>
      <c r="K409" s="187"/>
      <c r="L409" s="188"/>
      <c r="M409" s="189" t="s">
        <v>1</v>
      </c>
      <c r="N409" s="190" t="s">
        <v>42</v>
      </c>
      <c r="P409" s="147">
        <f t="shared" si="81"/>
        <v>0</v>
      </c>
      <c r="Q409" s="147">
        <v>9.8499999999999994E-3</v>
      </c>
      <c r="R409" s="147">
        <f t="shared" si="82"/>
        <v>9.849999999999999E-2</v>
      </c>
      <c r="S409" s="147">
        <v>0</v>
      </c>
      <c r="T409" s="148">
        <f t="shared" si="83"/>
        <v>0</v>
      </c>
      <c r="AR409" s="149" t="s">
        <v>664</v>
      </c>
      <c r="AT409" s="149" t="s">
        <v>263</v>
      </c>
      <c r="AU409" s="149" t="s">
        <v>89</v>
      </c>
      <c r="AY409" s="17" t="s">
        <v>156</v>
      </c>
      <c r="BE409" s="150">
        <f t="shared" si="84"/>
        <v>0</v>
      </c>
      <c r="BF409" s="150">
        <f t="shared" si="85"/>
        <v>0</v>
      </c>
      <c r="BG409" s="150">
        <f t="shared" si="86"/>
        <v>0</v>
      </c>
      <c r="BH409" s="150">
        <f t="shared" si="87"/>
        <v>0</v>
      </c>
      <c r="BI409" s="150">
        <f t="shared" si="88"/>
        <v>0</v>
      </c>
      <c r="BJ409" s="17" t="s">
        <v>89</v>
      </c>
      <c r="BK409" s="150">
        <f t="shared" si="89"/>
        <v>0</v>
      </c>
      <c r="BL409" s="17" t="s">
        <v>403</v>
      </c>
      <c r="BM409" s="149" t="s">
        <v>5831</v>
      </c>
    </row>
    <row r="410" spans="2:65" s="1" customFormat="1" ht="16.5" customHeight="1">
      <c r="B410" s="136"/>
      <c r="C410" s="137" t="s">
        <v>5832</v>
      </c>
      <c r="D410" s="137" t="s">
        <v>157</v>
      </c>
      <c r="E410" s="138" t="s">
        <v>5833</v>
      </c>
      <c r="F410" s="139" t="s">
        <v>5834</v>
      </c>
      <c r="G410" s="140" t="s">
        <v>333</v>
      </c>
      <c r="H410" s="141">
        <v>36</v>
      </c>
      <c r="I410" s="142"/>
      <c r="J410" s="143">
        <f t="shared" si="80"/>
        <v>0</v>
      </c>
      <c r="K410" s="144"/>
      <c r="L410" s="32"/>
      <c r="M410" s="145" t="s">
        <v>1</v>
      </c>
      <c r="N410" s="146" t="s">
        <v>42</v>
      </c>
      <c r="P410" s="147">
        <f t="shared" si="81"/>
        <v>0</v>
      </c>
      <c r="Q410" s="147">
        <v>2.7999999999999998E-4</v>
      </c>
      <c r="R410" s="147">
        <f t="shared" si="82"/>
        <v>1.0079999999999999E-2</v>
      </c>
      <c r="S410" s="147">
        <v>0</v>
      </c>
      <c r="T410" s="148">
        <f t="shared" si="83"/>
        <v>0</v>
      </c>
      <c r="AR410" s="149" t="s">
        <v>403</v>
      </c>
      <c r="AT410" s="149" t="s">
        <v>157</v>
      </c>
      <c r="AU410" s="149" t="s">
        <v>89</v>
      </c>
      <c r="AY410" s="17" t="s">
        <v>156</v>
      </c>
      <c r="BE410" s="150">
        <f t="shared" si="84"/>
        <v>0</v>
      </c>
      <c r="BF410" s="150">
        <f t="shared" si="85"/>
        <v>0</v>
      </c>
      <c r="BG410" s="150">
        <f t="shared" si="86"/>
        <v>0</v>
      </c>
      <c r="BH410" s="150">
        <f t="shared" si="87"/>
        <v>0</v>
      </c>
      <c r="BI410" s="150">
        <f t="shared" si="88"/>
        <v>0</v>
      </c>
      <c r="BJ410" s="17" t="s">
        <v>89</v>
      </c>
      <c r="BK410" s="150">
        <f t="shared" si="89"/>
        <v>0</v>
      </c>
      <c r="BL410" s="17" t="s">
        <v>403</v>
      </c>
      <c r="BM410" s="149" t="s">
        <v>5835</v>
      </c>
    </row>
    <row r="411" spans="2:65" s="1" customFormat="1" ht="24.2" customHeight="1">
      <c r="B411" s="136"/>
      <c r="C411" s="180" t="s">
        <v>5836</v>
      </c>
      <c r="D411" s="180" t="s">
        <v>263</v>
      </c>
      <c r="E411" s="181" t="s">
        <v>5837</v>
      </c>
      <c r="F411" s="182" t="s">
        <v>5838</v>
      </c>
      <c r="G411" s="183" t="s">
        <v>333</v>
      </c>
      <c r="H411" s="184">
        <v>30</v>
      </c>
      <c r="I411" s="185"/>
      <c r="J411" s="186">
        <f t="shared" si="80"/>
        <v>0</v>
      </c>
      <c r="K411" s="187"/>
      <c r="L411" s="188"/>
      <c r="M411" s="189" t="s">
        <v>1</v>
      </c>
      <c r="N411" s="190" t="s">
        <v>42</v>
      </c>
      <c r="P411" s="147">
        <f t="shared" si="81"/>
        <v>0</v>
      </c>
      <c r="Q411" s="147">
        <v>1.8100000000000002E-2</v>
      </c>
      <c r="R411" s="147">
        <f t="shared" si="82"/>
        <v>0.54300000000000004</v>
      </c>
      <c r="S411" s="147">
        <v>0</v>
      </c>
      <c r="T411" s="148">
        <f t="shared" si="83"/>
        <v>0</v>
      </c>
      <c r="AR411" s="149" t="s">
        <v>664</v>
      </c>
      <c r="AT411" s="149" t="s">
        <v>263</v>
      </c>
      <c r="AU411" s="149" t="s">
        <v>89</v>
      </c>
      <c r="AY411" s="17" t="s">
        <v>156</v>
      </c>
      <c r="BE411" s="150">
        <f t="shared" si="84"/>
        <v>0</v>
      </c>
      <c r="BF411" s="150">
        <f t="shared" si="85"/>
        <v>0</v>
      </c>
      <c r="BG411" s="150">
        <f t="shared" si="86"/>
        <v>0</v>
      </c>
      <c r="BH411" s="150">
        <f t="shared" si="87"/>
        <v>0</v>
      </c>
      <c r="BI411" s="150">
        <f t="shared" si="88"/>
        <v>0</v>
      </c>
      <c r="BJ411" s="17" t="s">
        <v>89</v>
      </c>
      <c r="BK411" s="150">
        <f t="shared" si="89"/>
        <v>0</v>
      </c>
      <c r="BL411" s="17" t="s">
        <v>403</v>
      </c>
      <c r="BM411" s="149" t="s">
        <v>5839</v>
      </c>
    </row>
    <row r="412" spans="2:65" s="1" customFormat="1" ht="33" customHeight="1">
      <c r="B412" s="136"/>
      <c r="C412" s="180" t="s">
        <v>5840</v>
      </c>
      <c r="D412" s="180" t="s">
        <v>263</v>
      </c>
      <c r="E412" s="181" t="s">
        <v>5841</v>
      </c>
      <c r="F412" s="182" t="s">
        <v>5842</v>
      </c>
      <c r="G412" s="183" t="s">
        <v>333</v>
      </c>
      <c r="H412" s="184">
        <v>6</v>
      </c>
      <c r="I412" s="185"/>
      <c r="J412" s="186">
        <f t="shared" si="80"/>
        <v>0</v>
      </c>
      <c r="K412" s="187"/>
      <c r="L412" s="188"/>
      <c r="M412" s="189" t="s">
        <v>1</v>
      </c>
      <c r="N412" s="190" t="s">
        <v>42</v>
      </c>
      <c r="P412" s="147">
        <f t="shared" si="81"/>
        <v>0</v>
      </c>
      <c r="Q412" s="147">
        <v>1.8100000000000002E-2</v>
      </c>
      <c r="R412" s="147">
        <f t="shared" si="82"/>
        <v>0.1086</v>
      </c>
      <c r="S412" s="147">
        <v>0</v>
      </c>
      <c r="T412" s="148">
        <f t="shared" si="83"/>
        <v>0</v>
      </c>
      <c r="AR412" s="149" t="s">
        <v>664</v>
      </c>
      <c r="AT412" s="149" t="s">
        <v>263</v>
      </c>
      <c r="AU412" s="149" t="s">
        <v>89</v>
      </c>
      <c r="AY412" s="17" t="s">
        <v>156</v>
      </c>
      <c r="BE412" s="150">
        <f t="shared" si="84"/>
        <v>0</v>
      </c>
      <c r="BF412" s="150">
        <f t="shared" si="85"/>
        <v>0</v>
      </c>
      <c r="BG412" s="150">
        <f t="shared" si="86"/>
        <v>0</v>
      </c>
      <c r="BH412" s="150">
        <f t="shared" si="87"/>
        <v>0</v>
      </c>
      <c r="BI412" s="150">
        <f t="shared" si="88"/>
        <v>0</v>
      </c>
      <c r="BJ412" s="17" t="s">
        <v>89</v>
      </c>
      <c r="BK412" s="150">
        <f t="shared" si="89"/>
        <v>0</v>
      </c>
      <c r="BL412" s="17" t="s">
        <v>403</v>
      </c>
      <c r="BM412" s="149" t="s">
        <v>5843</v>
      </c>
    </row>
    <row r="413" spans="2:65" s="1" customFormat="1" ht="33" customHeight="1">
      <c r="B413" s="136"/>
      <c r="C413" s="137" t="s">
        <v>5844</v>
      </c>
      <c r="D413" s="137" t="s">
        <v>157</v>
      </c>
      <c r="E413" s="138" t="s">
        <v>5845</v>
      </c>
      <c r="F413" s="139" t="s">
        <v>5846</v>
      </c>
      <c r="G413" s="140" t="s">
        <v>333</v>
      </c>
      <c r="H413" s="141">
        <v>10</v>
      </c>
      <c r="I413" s="142"/>
      <c r="J413" s="143">
        <f t="shared" si="80"/>
        <v>0</v>
      </c>
      <c r="K413" s="144"/>
      <c r="L413" s="32"/>
      <c r="M413" s="145" t="s">
        <v>1</v>
      </c>
      <c r="N413" s="146" t="s">
        <v>42</v>
      </c>
      <c r="P413" s="147">
        <f t="shared" si="81"/>
        <v>0</v>
      </c>
      <c r="Q413" s="147">
        <v>6.8999999999999997E-4</v>
      </c>
      <c r="R413" s="147">
        <f t="shared" si="82"/>
        <v>6.8999999999999999E-3</v>
      </c>
      <c r="S413" s="147">
        <v>0</v>
      </c>
      <c r="T413" s="148">
        <f t="shared" si="83"/>
        <v>0</v>
      </c>
      <c r="AR413" s="149" t="s">
        <v>403</v>
      </c>
      <c r="AT413" s="149" t="s">
        <v>157</v>
      </c>
      <c r="AU413" s="149" t="s">
        <v>89</v>
      </c>
      <c r="AY413" s="17" t="s">
        <v>156</v>
      </c>
      <c r="BE413" s="150">
        <f t="shared" si="84"/>
        <v>0</v>
      </c>
      <c r="BF413" s="150">
        <f t="shared" si="85"/>
        <v>0</v>
      </c>
      <c r="BG413" s="150">
        <f t="shared" si="86"/>
        <v>0</v>
      </c>
      <c r="BH413" s="150">
        <f t="shared" si="87"/>
        <v>0</v>
      </c>
      <c r="BI413" s="150">
        <f t="shared" si="88"/>
        <v>0</v>
      </c>
      <c r="BJ413" s="17" t="s">
        <v>89</v>
      </c>
      <c r="BK413" s="150">
        <f t="shared" si="89"/>
        <v>0</v>
      </c>
      <c r="BL413" s="17" t="s">
        <v>403</v>
      </c>
      <c r="BM413" s="149" t="s">
        <v>5847</v>
      </c>
    </row>
    <row r="414" spans="2:65" s="1" customFormat="1" ht="24.2" customHeight="1">
      <c r="B414" s="136"/>
      <c r="C414" s="180" t="s">
        <v>5848</v>
      </c>
      <c r="D414" s="180" t="s">
        <v>263</v>
      </c>
      <c r="E414" s="181" t="s">
        <v>5849</v>
      </c>
      <c r="F414" s="182" t="s">
        <v>5850</v>
      </c>
      <c r="G414" s="183" t="s">
        <v>333</v>
      </c>
      <c r="H414" s="184">
        <v>10</v>
      </c>
      <c r="I414" s="185"/>
      <c r="J414" s="186">
        <f t="shared" si="80"/>
        <v>0</v>
      </c>
      <c r="K414" s="187"/>
      <c r="L414" s="188"/>
      <c r="M414" s="189" t="s">
        <v>1</v>
      </c>
      <c r="N414" s="190" t="s">
        <v>42</v>
      </c>
      <c r="P414" s="147">
        <f t="shared" si="81"/>
        <v>0</v>
      </c>
      <c r="Q414" s="147">
        <v>8.6499999999999997E-3</v>
      </c>
      <c r="R414" s="147">
        <f t="shared" si="82"/>
        <v>8.6499999999999994E-2</v>
      </c>
      <c r="S414" s="147">
        <v>0</v>
      </c>
      <c r="T414" s="148">
        <f t="shared" si="83"/>
        <v>0</v>
      </c>
      <c r="AR414" s="149" t="s">
        <v>664</v>
      </c>
      <c r="AT414" s="149" t="s">
        <v>263</v>
      </c>
      <c r="AU414" s="149" t="s">
        <v>89</v>
      </c>
      <c r="AY414" s="17" t="s">
        <v>156</v>
      </c>
      <c r="BE414" s="150">
        <f t="shared" si="84"/>
        <v>0</v>
      </c>
      <c r="BF414" s="150">
        <f t="shared" si="85"/>
        <v>0</v>
      </c>
      <c r="BG414" s="150">
        <f t="shared" si="86"/>
        <v>0</v>
      </c>
      <c r="BH414" s="150">
        <f t="shared" si="87"/>
        <v>0</v>
      </c>
      <c r="BI414" s="150">
        <f t="shared" si="88"/>
        <v>0</v>
      </c>
      <c r="BJ414" s="17" t="s">
        <v>89</v>
      </c>
      <c r="BK414" s="150">
        <f t="shared" si="89"/>
        <v>0</v>
      </c>
      <c r="BL414" s="17" t="s">
        <v>403</v>
      </c>
      <c r="BM414" s="149" t="s">
        <v>5851</v>
      </c>
    </row>
    <row r="415" spans="2:65" s="1" customFormat="1" ht="33" customHeight="1">
      <c r="B415" s="136"/>
      <c r="C415" s="137" t="s">
        <v>5852</v>
      </c>
      <c r="D415" s="137" t="s">
        <v>157</v>
      </c>
      <c r="E415" s="138" t="s">
        <v>5853</v>
      </c>
      <c r="F415" s="139" t="s">
        <v>5854</v>
      </c>
      <c r="G415" s="140" t="s">
        <v>333</v>
      </c>
      <c r="H415" s="141">
        <v>46</v>
      </c>
      <c r="I415" s="142"/>
      <c r="J415" s="143">
        <f t="shared" si="80"/>
        <v>0</v>
      </c>
      <c r="K415" s="144"/>
      <c r="L415" s="32"/>
      <c r="M415" s="145" t="s">
        <v>1</v>
      </c>
      <c r="N415" s="146" t="s">
        <v>42</v>
      </c>
      <c r="P415" s="147">
        <f t="shared" si="81"/>
        <v>0</v>
      </c>
      <c r="Q415" s="147">
        <v>1E-4</v>
      </c>
      <c r="R415" s="147">
        <f t="shared" si="82"/>
        <v>4.5999999999999999E-3</v>
      </c>
      <c r="S415" s="147">
        <v>0</v>
      </c>
      <c r="T415" s="148">
        <f t="shared" si="83"/>
        <v>0</v>
      </c>
      <c r="AR415" s="149" t="s">
        <v>403</v>
      </c>
      <c r="AT415" s="149" t="s">
        <v>157</v>
      </c>
      <c r="AU415" s="149" t="s">
        <v>89</v>
      </c>
      <c r="AY415" s="17" t="s">
        <v>156</v>
      </c>
      <c r="BE415" s="150">
        <f t="shared" si="84"/>
        <v>0</v>
      </c>
      <c r="BF415" s="150">
        <f t="shared" si="85"/>
        <v>0</v>
      </c>
      <c r="BG415" s="150">
        <f t="shared" si="86"/>
        <v>0</v>
      </c>
      <c r="BH415" s="150">
        <f t="shared" si="87"/>
        <v>0</v>
      </c>
      <c r="BI415" s="150">
        <f t="shared" si="88"/>
        <v>0</v>
      </c>
      <c r="BJ415" s="17" t="s">
        <v>89</v>
      </c>
      <c r="BK415" s="150">
        <f t="shared" si="89"/>
        <v>0</v>
      </c>
      <c r="BL415" s="17" t="s">
        <v>403</v>
      </c>
      <c r="BM415" s="149" t="s">
        <v>5855</v>
      </c>
    </row>
    <row r="416" spans="2:65" s="1" customFormat="1" ht="37.9" customHeight="1">
      <c r="B416" s="136"/>
      <c r="C416" s="180" t="s">
        <v>5856</v>
      </c>
      <c r="D416" s="180" t="s">
        <v>263</v>
      </c>
      <c r="E416" s="181" t="s">
        <v>5857</v>
      </c>
      <c r="F416" s="182" t="s">
        <v>5858</v>
      </c>
      <c r="G416" s="183" t="s">
        <v>333</v>
      </c>
      <c r="H416" s="184">
        <v>36</v>
      </c>
      <c r="I416" s="185"/>
      <c r="J416" s="186">
        <f t="shared" si="80"/>
        <v>0</v>
      </c>
      <c r="K416" s="187"/>
      <c r="L416" s="188"/>
      <c r="M416" s="189" t="s">
        <v>1</v>
      </c>
      <c r="N416" s="190" t="s">
        <v>42</v>
      </c>
      <c r="P416" s="147">
        <f t="shared" si="81"/>
        <v>0</v>
      </c>
      <c r="Q416" s="147">
        <v>2E-3</v>
      </c>
      <c r="R416" s="147">
        <f t="shared" si="82"/>
        <v>7.2000000000000008E-2</v>
      </c>
      <c r="S416" s="147">
        <v>0</v>
      </c>
      <c r="T416" s="148">
        <f t="shared" si="83"/>
        <v>0</v>
      </c>
      <c r="AR416" s="149" t="s">
        <v>664</v>
      </c>
      <c r="AT416" s="149" t="s">
        <v>263</v>
      </c>
      <c r="AU416" s="149" t="s">
        <v>89</v>
      </c>
      <c r="AY416" s="17" t="s">
        <v>156</v>
      </c>
      <c r="BE416" s="150">
        <f t="shared" si="84"/>
        <v>0</v>
      </c>
      <c r="BF416" s="150">
        <f t="shared" si="85"/>
        <v>0</v>
      </c>
      <c r="BG416" s="150">
        <f t="shared" si="86"/>
        <v>0</v>
      </c>
      <c r="BH416" s="150">
        <f t="shared" si="87"/>
        <v>0</v>
      </c>
      <c r="BI416" s="150">
        <f t="shared" si="88"/>
        <v>0</v>
      </c>
      <c r="BJ416" s="17" t="s">
        <v>89</v>
      </c>
      <c r="BK416" s="150">
        <f t="shared" si="89"/>
        <v>0</v>
      </c>
      <c r="BL416" s="17" t="s">
        <v>403</v>
      </c>
      <c r="BM416" s="149" t="s">
        <v>5859</v>
      </c>
    </row>
    <row r="417" spans="2:65" s="1" customFormat="1" ht="37.9" customHeight="1">
      <c r="B417" s="136"/>
      <c r="C417" s="180" t="s">
        <v>5860</v>
      </c>
      <c r="D417" s="180" t="s">
        <v>263</v>
      </c>
      <c r="E417" s="181" t="s">
        <v>5861</v>
      </c>
      <c r="F417" s="182" t="s">
        <v>5862</v>
      </c>
      <c r="G417" s="183" t="s">
        <v>333</v>
      </c>
      <c r="H417" s="184">
        <v>10</v>
      </c>
      <c r="I417" s="185"/>
      <c r="J417" s="186">
        <f t="shared" si="80"/>
        <v>0</v>
      </c>
      <c r="K417" s="187"/>
      <c r="L417" s="188"/>
      <c r="M417" s="189" t="s">
        <v>1</v>
      </c>
      <c r="N417" s="190" t="s">
        <v>42</v>
      </c>
      <c r="P417" s="147">
        <f t="shared" si="81"/>
        <v>0</v>
      </c>
      <c r="Q417" s="147">
        <v>1.2999999999999999E-3</v>
      </c>
      <c r="R417" s="147">
        <f t="shared" si="82"/>
        <v>1.2999999999999999E-2</v>
      </c>
      <c r="S417" s="147">
        <v>0</v>
      </c>
      <c r="T417" s="148">
        <f t="shared" si="83"/>
        <v>0</v>
      </c>
      <c r="AR417" s="149" t="s">
        <v>664</v>
      </c>
      <c r="AT417" s="149" t="s">
        <v>263</v>
      </c>
      <c r="AU417" s="149" t="s">
        <v>89</v>
      </c>
      <c r="AY417" s="17" t="s">
        <v>156</v>
      </c>
      <c r="BE417" s="150">
        <f t="shared" si="84"/>
        <v>0</v>
      </c>
      <c r="BF417" s="150">
        <f t="shared" si="85"/>
        <v>0</v>
      </c>
      <c r="BG417" s="150">
        <f t="shared" si="86"/>
        <v>0</v>
      </c>
      <c r="BH417" s="150">
        <f t="shared" si="87"/>
        <v>0</v>
      </c>
      <c r="BI417" s="150">
        <f t="shared" si="88"/>
        <v>0</v>
      </c>
      <c r="BJ417" s="17" t="s">
        <v>89</v>
      </c>
      <c r="BK417" s="150">
        <f t="shared" si="89"/>
        <v>0</v>
      </c>
      <c r="BL417" s="17" t="s">
        <v>403</v>
      </c>
      <c r="BM417" s="149" t="s">
        <v>5863</v>
      </c>
    </row>
    <row r="418" spans="2:65" s="1" customFormat="1" ht="24.2" customHeight="1">
      <c r="B418" s="136"/>
      <c r="C418" s="137" t="s">
        <v>5864</v>
      </c>
      <c r="D418" s="137" t="s">
        <v>157</v>
      </c>
      <c r="E418" s="138" t="s">
        <v>5865</v>
      </c>
      <c r="F418" s="139" t="s">
        <v>5866</v>
      </c>
      <c r="G418" s="140" t="s">
        <v>333</v>
      </c>
      <c r="H418" s="141">
        <v>7</v>
      </c>
      <c r="I418" s="142"/>
      <c r="J418" s="143">
        <f t="shared" si="80"/>
        <v>0</v>
      </c>
      <c r="K418" s="144"/>
      <c r="L418" s="32"/>
      <c r="M418" s="145" t="s">
        <v>1</v>
      </c>
      <c r="N418" s="146" t="s">
        <v>42</v>
      </c>
      <c r="P418" s="147">
        <f t="shared" si="81"/>
        <v>0</v>
      </c>
      <c r="Q418" s="147">
        <v>7.2999999999999996E-4</v>
      </c>
      <c r="R418" s="147">
        <f t="shared" si="82"/>
        <v>5.11E-3</v>
      </c>
      <c r="S418" s="147">
        <v>0</v>
      </c>
      <c r="T418" s="148">
        <f t="shared" si="83"/>
        <v>0</v>
      </c>
      <c r="AR418" s="149" t="s">
        <v>403</v>
      </c>
      <c r="AT418" s="149" t="s">
        <v>157</v>
      </c>
      <c r="AU418" s="149" t="s">
        <v>89</v>
      </c>
      <c r="AY418" s="17" t="s">
        <v>156</v>
      </c>
      <c r="BE418" s="150">
        <f t="shared" si="84"/>
        <v>0</v>
      </c>
      <c r="BF418" s="150">
        <f t="shared" si="85"/>
        <v>0</v>
      </c>
      <c r="BG418" s="150">
        <f t="shared" si="86"/>
        <v>0</v>
      </c>
      <c r="BH418" s="150">
        <f t="shared" si="87"/>
        <v>0</v>
      </c>
      <c r="BI418" s="150">
        <f t="shared" si="88"/>
        <v>0</v>
      </c>
      <c r="BJ418" s="17" t="s">
        <v>89</v>
      </c>
      <c r="BK418" s="150">
        <f t="shared" si="89"/>
        <v>0</v>
      </c>
      <c r="BL418" s="17" t="s">
        <v>403</v>
      </c>
      <c r="BM418" s="149" t="s">
        <v>5867</v>
      </c>
    </row>
    <row r="419" spans="2:65" s="1" customFormat="1" ht="37.9" customHeight="1">
      <c r="B419" s="136"/>
      <c r="C419" s="180" t="s">
        <v>5868</v>
      </c>
      <c r="D419" s="180" t="s">
        <v>263</v>
      </c>
      <c r="E419" s="181" t="s">
        <v>5869</v>
      </c>
      <c r="F419" s="182" t="s">
        <v>5870</v>
      </c>
      <c r="G419" s="183" t="s">
        <v>333</v>
      </c>
      <c r="H419" s="184">
        <v>7</v>
      </c>
      <c r="I419" s="185"/>
      <c r="J419" s="186">
        <f t="shared" si="80"/>
        <v>0</v>
      </c>
      <c r="K419" s="187"/>
      <c r="L419" s="188"/>
      <c r="M419" s="189" t="s">
        <v>1</v>
      </c>
      <c r="N419" s="190" t="s">
        <v>42</v>
      </c>
      <c r="P419" s="147">
        <f t="shared" si="81"/>
        <v>0</v>
      </c>
      <c r="Q419" s="147">
        <v>1.8499999999999999E-2</v>
      </c>
      <c r="R419" s="147">
        <f t="shared" si="82"/>
        <v>0.1295</v>
      </c>
      <c r="S419" s="147">
        <v>0</v>
      </c>
      <c r="T419" s="148">
        <f t="shared" si="83"/>
        <v>0</v>
      </c>
      <c r="AR419" s="149" t="s">
        <v>664</v>
      </c>
      <c r="AT419" s="149" t="s">
        <v>263</v>
      </c>
      <c r="AU419" s="149" t="s">
        <v>89</v>
      </c>
      <c r="AY419" s="17" t="s">
        <v>156</v>
      </c>
      <c r="BE419" s="150">
        <f t="shared" si="84"/>
        <v>0</v>
      </c>
      <c r="BF419" s="150">
        <f t="shared" si="85"/>
        <v>0</v>
      </c>
      <c r="BG419" s="150">
        <f t="shared" si="86"/>
        <v>0</v>
      </c>
      <c r="BH419" s="150">
        <f t="shared" si="87"/>
        <v>0</v>
      </c>
      <c r="BI419" s="150">
        <f t="shared" si="88"/>
        <v>0</v>
      </c>
      <c r="BJ419" s="17" t="s">
        <v>89</v>
      </c>
      <c r="BK419" s="150">
        <f t="shared" si="89"/>
        <v>0</v>
      </c>
      <c r="BL419" s="17" t="s">
        <v>403</v>
      </c>
      <c r="BM419" s="149" t="s">
        <v>5871</v>
      </c>
    </row>
    <row r="420" spans="2:65" s="1" customFormat="1" ht="24.2" customHeight="1">
      <c r="B420" s="136"/>
      <c r="C420" s="137" t="s">
        <v>5872</v>
      </c>
      <c r="D420" s="137" t="s">
        <v>157</v>
      </c>
      <c r="E420" s="138" t="s">
        <v>5873</v>
      </c>
      <c r="F420" s="139" t="s">
        <v>5874</v>
      </c>
      <c r="G420" s="140" t="s">
        <v>333</v>
      </c>
      <c r="H420" s="141">
        <v>7</v>
      </c>
      <c r="I420" s="142"/>
      <c r="J420" s="143">
        <f t="shared" si="80"/>
        <v>0</v>
      </c>
      <c r="K420" s="144"/>
      <c r="L420" s="32"/>
      <c r="M420" s="145" t="s">
        <v>1</v>
      </c>
      <c r="N420" s="146" t="s">
        <v>42</v>
      </c>
      <c r="P420" s="147">
        <f t="shared" si="81"/>
        <v>0</v>
      </c>
      <c r="Q420" s="147">
        <v>6.3000000000000003E-4</v>
      </c>
      <c r="R420" s="147">
        <f t="shared" si="82"/>
        <v>4.4099999999999999E-3</v>
      </c>
      <c r="S420" s="147">
        <v>0</v>
      </c>
      <c r="T420" s="148">
        <f t="shared" si="83"/>
        <v>0</v>
      </c>
      <c r="AR420" s="149" t="s">
        <v>403</v>
      </c>
      <c r="AT420" s="149" t="s">
        <v>157</v>
      </c>
      <c r="AU420" s="149" t="s">
        <v>89</v>
      </c>
      <c r="AY420" s="17" t="s">
        <v>156</v>
      </c>
      <c r="BE420" s="150">
        <f t="shared" si="84"/>
        <v>0</v>
      </c>
      <c r="BF420" s="150">
        <f t="shared" si="85"/>
        <v>0</v>
      </c>
      <c r="BG420" s="150">
        <f t="shared" si="86"/>
        <v>0</v>
      </c>
      <c r="BH420" s="150">
        <f t="shared" si="87"/>
        <v>0</v>
      </c>
      <c r="BI420" s="150">
        <f t="shared" si="88"/>
        <v>0</v>
      </c>
      <c r="BJ420" s="17" t="s">
        <v>89</v>
      </c>
      <c r="BK420" s="150">
        <f t="shared" si="89"/>
        <v>0</v>
      </c>
      <c r="BL420" s="17" t="s">
        <v>403</v>
      </c>
      <c r="BM420" s="149" t="s">
        <v>5875</v>
      </c>
    </row>
    <row r="421" spans="2:65" s="1" customFormat="1" ht="33" customHeight="1">
      <c r="B421" s="136"/>
      <c r="C421" s="180" t="s">
        <v>5876</v>
      </c>
      <c r="D421" s="180" t="s">
        <v>263</v>
      </c>
      <c r="E421" s="181" t="s">
        <v>5877</v>
      </c>
      <c r="F421" s="182" t="s">
        <v>5878</v>
      </c>
      <c r="G421" s="183" t="s">
        <v>333</v>
      </c>
      <c r="H421" s="184">
        <v>7</v>
      </c>
      <c r="I421" s="185"/>
      <c r="J421" s="186">
        <f t="shared" si="80"/>
        <v>0</v>
      </c>
      <c r="K421" s="187"/>
      <c r="L421" s="188"/>
      <c r="M421" s="189" t="s">
        <v>1</v>
      </c>
      <c r="N421" s="190" t="s">
        <v>42</v>
      </c>
      <c r="P421" s="147">
        <f t="shared" si="81"/>
        <v>0</v>
      </c>
      <c r="Q421" s="147">
        <v>2.1299999999999999E-3</v>
      </c>
      <c r="R421" s="147">
        <f t="shared" si="82"/>
        <v>1.491E-2</v>
      </c>
      <c r="S421" s="147">
        <v>0</v>
      </c>
      <c r="T421" s="148">
        <f t="shared" si="83"/>
        <v>0</v>
      </c>
      <c r="AR421" s="149" t="s">
        <v>664</v>
      </c>
      <c r="AT421" s="149" t="s">
        <v>263</v>
      </c>
      <c r="AU421" s="149" t="s">
        <v>89</v>
      </c>
      <c r="AY421" s="17" t="s">
        <v>156</v>
      </c>
      <c r="BE421" s="150">
        <f t="shared" si="84"/>
        <v>0</v>
      </c>
      <c r="BF421" s="150">
        <f t="shared" si="85"/>
        <v>0</v>
      </c>
      <c r="BG421" s="150">
        <f t="shared" si="86"/>
        <v>0</v>
      </c>
      <c r="BH421" s="150">
        <f t="shared" si="87"/>
        <v>0</v>
      </c>
      <c r="BI421" s="150">
        <f t="shared" si="88"/>
        <v>0</v>
      </c>
      <c r="BJ421" s="17" t="s">
        <v>89</v>
      </c>
      <c r="BK421" s="150">
        <f t="shared" si="89"/>
        <v>0</v>
      </c>
      <c r="BL421" s="17" t="s">
        <v>403</v>
      </c>
      <c r="BM421" s="149" t="s">
        <v>5879</v>
      </c>
    </row>
    <row r="422" spans="2:65" s="1" customFormat="1" ht="24.2" customHeight="1">
      <c r="B422" s="136"/>
      <c r="C422" s="137" t="s">
        <v>5880</v>
      </c>
      <c r="D422" s="137" t="s">
        <v>157</v>
      </c>
      <c r="E422" s="138" t="s">
        <v>5881</v>
      </c>
      <c r="F422" s="139" t="s">
        <v>5882</v>
      </c>
      <c r="G422" s="140" t="s">
        <v>333</v>
      </c>
      <c r="H422" s="141">
        <v>1</v>
      </c>
      <c r="I422" s="142"/>
      <c r="J422" s="143">
        <f t="shared" si="80"/>
        <v>0</v>
      </c>
      <c r="K422" s="144"/>
      <c r="L422" s="32"/>
      <c r="M422" s="145" t="s">
        <v>1</v>
      </c>
      <c r="N422" s="146" t="s">
        <v>42</v>
      </c>
      <c r="P422" s="147">
        <f t="shared" si="81"/>
        <v>0</v>
      </c>
      <c r="Q422" s="147">
        <v>0</v>
      </c>
      <c r="R422" s="147">
        <f t="shared" si="82"/>
        <v>0</v>
      </c>
      <c r="S422" s="147">
        <v>0</v>
      </c>
      <c r="T422" s="148">
        <f t="shared" si="83"/>
        <v>0</v>
      </c>
      <c r="AR422" s="149" t="s">
        <v>403</v>
      </c>
      <c r="AT422" s="149" t="s">
        <v>157</v>
      </c>
      <c r="AU422" s="149" t="s">
        <v>89</v>
      </c>
      <c r="AY422" s="17" t="s">
        <v>156</v>
      </c>
      <c r="BE422" s="150">
        <f t="shared" si="84"/>
        <v>0</v>
      </c>
      <c r="BF422" s="150">
        <f t="shared" si="85"/>
        <v>0</v>
      </c>
      <c r="BG422" s="150">
        <f t="shared" si="86"/>
        <v>0</v>
      </c>
      <c r="BH422" s="150">
        <f t="shared" si="87"/>
        <v>0</v>
      </c>
      <c r="BI422" s="150">
        <f t="shared" si="88"/>
        <v>0</v>
      </c>
      <c r="BJ422" s="17" t="s">
        <v>89</v>
      </c>
      <c r="BK422" s="150">
        <f t="shared" si="89"/>
        <v>0</v>
      </c>
      <c r="BL422" s="17" t="s">
        <v>403</v>
      </c>
      <c r="BM422" s="149" t="s">
        <v>5883</v>
      </c>
    </row>
    <row r="423" spans="2:65" s="1" customFormat="1" ht="24.2" customHeight="1">
      <c r="B423" s="136"/>
      <c r="C423" s="180" t="s">
        <v>5884</v>
      </c>
      <c r="D423" s="180" t="s">
        <v>263</v>
      </c>
      <c r="E423" s="181" t="s">
        <v>5885</v>
      </c>
      <c r="F423" s="182" t="s">
        <v>5886</v>
      </c>
      <c r="G423" s="183" t="s">
        <v>333</v>
      </c>
      <c r="H423" s="184">
        <v>1</v>
      </c>
      <c r="I423" s="185"/>
      <c r="J423" s="186">
        <f t="shared" si="80"/>
        <v>0</v>
      </c>
      <c r="K423" s="187"/>
      <c r="L423" s="188"/>
      <c r="M423" s="189" t="s">
        <v>1</v>
      </c>
      <c r="N423" s="190" t="s">
        <v>42</v>
      </c>
      <c r="P423" s="147">
        <f t="shared" si="81"/>
        <v>0</v>
      </c>
      <c r="Q423" s="147">
        <v>1.3600000000000001E-3</v>
      </c>
      <c r="R423" s="147">
        <f t="shared" si="82"/>
        <v>1.3600000000000001E-3</v>
      </c>
      <c r="S423" s="147">
        <v>0</v>
      </c>
      <c r="T423" s="148">
        <f t="shared" si="83"/>
        <v>0</v>
      </c>
      <c r="AR423" s="149" t="s">
        <v>664</v>
      </c>
      <c r="AT423" s="149" t="s">
        <v>263</v>
      </c>
      <c r="AU423" s="149" t="s">
        <v>89</v>
      </c>
      <c r="AY423" s="17" t="s">
        <v>156</v>
      </c>
      <c r="BE423" s="150">
        <f t="shared" si="84"/>
        <v>0</v>
      </c>
      <c r="BF423" s="150">
        <f t="shared" si="85"/>
        <v>0</v>
      </c>
      <c r="BG423" s="150">
        <f t="shared" si="86"/>
        <v>0</v>
      </c>
      <c r="BH423" s="150">
        <f t="shared" si="87"/>
        <v>0</v>
      </c>
      <c r="BI423" s="150">
        <f t="shared" si="88"/>
        <v>0</v>
      </c>
      <c r="BJ423" s="17" t="s">
        <v>89</v>
      </c>
      <c r="BK423" s="150">
        <f t="shared" si="89"/>
        <v>0</v>
      </c>
      <c r="BL423" s="17" t="s">
        <v>403</v>
      </c>
      <c r="BM423" s="149" t="s">
        <v>5887</v>
      </c>
    </row>
    <row r="424" spans="2:65" s="1" customFormat="1" ht="21.75" customHeight="1">
      <c r="B424" s="136"/>
      <c r="C424" s="137" t="s">
        <v>5888</v>
      </c>
      <c r="D424" s="137" t="s">
        <v>157</v>
      </c>
      <c r="E424" s="138" t="s">
        <v>5889</v>
      </c>
      <c r="F424" s="139" t="s">
        <v>5890</v>
      </c>
      <c r="G424" s="140" t="s">
        <v>333</v>
      </c>
      <c r="H424" s="141">
        <v>16</v>
      </c>
      <c r="I424" s="142"/>
      <c r="J424" s="143">
        <f t="shared" si="80"/>
        <v>0</v>
      </c>
      <c r="K424" s="144"/>
      <c r="L424" s="32"/>
      <c r="M424" s="145" t="s">
        <v>1</v>
      </c>
      <c r="N424" s="146" t="s">
        <v>42</v>
      </c>
      <c r="P424" s="147">
        <f t="shared" si="81"/>
        <v>0</v>
      </c>
      <c r="Q424" s="147">
        <v>0</v>
      </c>
      <c r="R424" s="147">
        <f t="shared" si="82"/>
        <v>0</v>
      </c>
      <c r="S424" s="147">
        <v>0</v>
      </c>
      <c r="T424" s="148">
        <f t="shared" si="83"/>
        <v>0</v>
      </c>
      <c r="AR424" s="149" t="s">
        <v>403</v>
      </c>
      <c r="AT424" s="149" t="s">
        <v>157</v>
      </c>
      <c r="AU424" s="149" t="s">
        <v>89</v>
      </c>
      <c r="AY424" s="17" t="s">
        <v>156</v>
      </c>
      <c r="BE424" s="150">
        <f t="shared" si="84"/>
        <v>0</v>
      </c>
      <c r="BF424" s="150">
        <f t="shared" si="85"/>
        <v>0</v>
      </c>
      <c r="BG424" s="150">
        <f t="shared" si="86"/>
        <v>0</v>
      </c>
      <c r="BH424" s="150">
        <f t="shared" si="87"/>
        <v>0</v>
      </c>
      <c r="BI424" s="150">
        <f t="shared" si="88"/>
        <v>0</v>
      </c>
      <c r="BJ424" s="17" t="s">
        <v>89</v>
      </c>
      <c r="BK424" s="150">
        <f t="shared" si="89"/>
        <v>0</v>
      </c>
      <c r="BL424" s="17" t="s">
        <v>403</v>
      </c>
      <c r="BM424" s="149" t="s">
        <v>5891</v>
      </c>
    </row>
    <row r="425" spans="2:65" s="1" customFormat="1" ht="44.25" customHeight="1">
      <c r="B425" s="136"/>
      <c r="C425" s="180" t="s">
        <v>5892</v>
      </c>
      <c r="D425" s="180" t="s">
        <v>263</v>
      </c>
      <c r="E425" s="181" t="s">
        <v>5893</v>
      </c>
      <c r="F425" s="182" t="s">
        <v>5894</v>
      </c>
      <c r="G425" s="183" t="s">
        <v>333</v>
      </c>
      <c r="H425" s="184">
        <v>16</v>
      </c>
      <c r="I425" s="185"/>
      <c r="J425" s="186">
        <f t="shared" si="80"/>
        <v>0</v>
      </c>
      <c r="K425" s="187"/>
      <c r="L425" s="188"/>
      <c r="M425" s="189" t="s">
        <v>1</v>
      </c>
      <c r="N425" s="190" t="s">
        <v>42</v>
      </c>
      <c r="P425" s="147">
        <f t="shared" si="81"/>
        <v>0</v>
      </c>
      <c r="Q425" s="147">
        <v>1.4E-3</v>
      </c>
      <c r="R425" s="147">
        <f t="shared" si="82"/>
        <v>2.24E-2</v>
      </c>
      <c r="S425" s="147">
        <v>0</v>
      </c>
      <c r="T425" s="148">
        <f t="shared" si="83"/>
        <v>0</v>
      </c>
      <c r="AR425" s="149" t="s">
        <v>664</v>
      </c>
      <c r="AT425" s="149" t="s">
        <v>263</v>
      </c>
      <c r="AU425" s="149" t="s">
        <v>89</v>
      </c>
      <c r="AY425" s="17" t="s">
        <v>156</v>
      </c>
      <c r="BE425" s="150">
        <f t="shared" si="84"/>
        <v>0</v>
      </c>
      <c r="BF425" s="150">
        <f t="shared" si="85"/>
        <v>0</v>
      </c>
      <c r="BG425" s="150">
        <f t="shared" si="86"/>
        <v>0</v>
      </c>
      <c r="BH425" s="150">
        <f t="shared" si="87"/>
        <v>0</v>
      </c>
      <c r="BI425" s="150">
        <f t="shared" si="88"/>
        <v>0</v>
      </c>
      <c r="BJ425" s="17" t="s">
        <v>89</v>
      </c>
      <c r="BK425" s="150">
        <f t="shared" si="89"/>
        <v>0</v>
      </c>
      <c r="BL425" s="17" t="s">
        <v>403</v>
      </c>
      <c r="BM425" s="149" t="s">
        <v>5895</v>
      </c>
    </row>
    <row r="426" spans="2:65" s="1" customFormat="1" ht="24.2" customHeight="1">
      <c r="B426" s="136"/>
      <c r="C426" s="137" t="s">
        <v>5896</v>
      </c>
      <c r="D426" s="137" t="s">
        <v>157</v>
      </c>
      <c r="E426" s="138" t="s">
        <v>5897</v>
      </c>
      <c r="F426" s="139" t="s">
        <v>5898</v>
      </c>
      <c r="G426" s="140" t="s">
        <v>333</v>
      </c>
      <c r="H426" s="141">
        <v>6</v>
      </c>
      <c r="I426" s="142"/>
      <c r="J426" s="143">
        <f t="shared" si="80"/>
        <v>0</v>
      </c>
      <c r="K426" s="144"/>
      <c r="L426" s="32"/>
      <c r="M426" s="145" t="s">
        <v>1</v>
      </c>
      <c r="N426" s="146" t="s">
        <v>42</v>
      </c>
      <c r="P426" s="147">
        <f t="shared" si="81"/>
        <v>0</v>
      </c>
      <c r="Q426" s="147">
        <v>0</v>
      </c>
      <c r="R426" s="147">
        <f t="shared" si="82"/>
        <v>0</v>
      </c>
      <c r="S426" s="147">
        <v>0</v>
      </c>
      <c r="T426" s="148">
        <f t="shared" si="83"/>
        <v>0</v>
      </c>
      <c r="AR426" s="149" t="s">
        <v>403</v>
      </c>
      <c r="AT426" s="149" t="s">
        <v>157</v>
      </c>
      <c r="AU426" s="149" t="s">
        <v>89</v>
      </c>
      <c r="AY426" s="17" t="s">
        <v>156</v>
      </c>
      <c r="BE426" s="150">
        <f t="shared" si="84"/>
        <v>0</v>
      </c>
      <c r="BF426" s="150">
        <f t="shared" si="85"/>
        <v>0</v>
      </c>
      <c r="BG426" s="150">
        <f t="shared" si="86"/>
        <v>0</v>
      </c>
      <c r="BH426" s="150">
        <f t="shared" si="87"/>
        <v>0</v>
      </c>
      <c r="BI426" s="150">
        <f t="shared" si="88"/>
        <v>0</v>
      </c>
      <c r="BJ426" s="17" t="s">
        <v>89</v>
      </c>
      <c r="BK426" s="150">
        <f t="shared" si="89"/>
        <v>0</v>
      </c>
      <c r="BL426" s="17" t="s">
        <v>403</v>
      </c>
      <c r="BM426" s="149" t="s">
        <v>5899</v>
      </c>
    </row>
    <row r="427" spans="2:65" s="1" customFormat="1" ht="76.349999999999994" customHeight="1">
      <c r="B427" s="136"/>
      <c r="C427" s="180" t="s">
        <v>5900</v>
      </c>
      <c r="D427" s="180" t="s">
        <v>263</v>
      </c>
      <c r="E427" s="181" t="s">
        <v>5901</v>
      </c>
      <c r="F427" s="182" t="s">
        <v>5902</v>
      </c>
      <c r="G427" s="183" t="s">
        <v>333</v>
      </c>
      <c r="H427" s="184">
        <v>6</v>
      </c>
      <c r="I427" s="185"/>
      <c r="J427" s="186">
        <f t="shared" si="80"/>
        <v>0</v>
      </c>
      <c r="K427" s="187"/>
      <c r="L427" s="188"/>
      <c r="M427" s="189" t="s">
        <v>1</v>
      </c>
      <c r="N427" s="190" t="s">
        <v>42</v>
      </c>
      <c r="P427" s="147">
        <f t="shared" si="81"/>
        <v>0</v>
      </c>
      <c r="Q427" s="147">
        <v>2.8000000000000001E-2</v>
      </c>
      <c r="R427" s="147">
        <f t="shared" si="82"/>
        <v>0.16800000000000001</v>
      </c>
      <c r="S427" s="147">
        <v>0</v>
      </c>
      <c r="T427" s="148">
        <f t="shared" si="83"/>
        <v>0</v>
      </c>
      <c r="AR427" s="149" t="s">
        <v>664</v>
      </c>
      <c r="AT427" s="149" t="s">
        <v>263</v>
      </c>
      <c r="AU427" s="149" t="s">
        <v>89</v>
      </c>
      <c r="AY427" s="17" t="s">
        <v>156</v>
      </c>
      <c r="BE427" s="150">
        <f t="shared" si="84"/>
        <v>0</v>
      </c>
      <c r="BF427" s="150">
        <f t="shared" si="85"/>
        <v>0</v>
      </c>
      <c r="BG427" s="150">
        <f t="shared" si="86"/>
        <v>0</v>
      </c>
      <c r="BH427" s="150">
        <f t="shared" si="87"/>
        <v>0</v>
      </c>
      <c r="BI427" s="150">
        <f t="shared" si="88"/>
        <v>0</v>
      </c>
      <c r="BJ427" s="17" t="s">
        <v>89</v>
      </c>
      <c r="BK427" s="150">
        <f t="shared" si="89"/>
        <v>0</v>
      </c>
      <c r="BL427" s="17" t="s">
        <v>403</v>
      </c>
      <c r="BM427" s="149" t="s">
        <v>5903</v>
      </c>
    </row>
    <row r="428" spans="2:65" s="1" customFormat="1" ht="21.75" customHeight="1">
      <c r="B428" s="136"/>
      <c r="C428" s="137" t="s">
        <v>5904</v>
      </c>
      <c r="D428" s="137" t="s">
        <v>157</v>
      </c>
      <c r="E428" s="138" t="s">
        <v>5905</v>
      </c>
      <c r="F428" s="139" t="s">
        <v>5906</v>
      </c>
      <c r="G428" s="140" t="s">
        <v>333</v>
      </c>
      <c r="H428" s="141">
        <v>11</v>
      </c>
      <c r="I428" s="142"/>
      <c r="J428" s="143">
        <f t="shared" si="80"/>
        <v>0</v>
      </c>
      <c r="K428" s="144"/>
      <c r="L428" s="32"/>
      <c r="M428" s="145" t="s">
        <v>1</v>
      </c>
      <c r="N428" s="146" t="s">
        <v>42</v>
      </c>
      <c r="P428" s="147">
        <f t="shared" si="81"/>
        <v>0</v>
      </c>
      <c r="Q428" s="147">
        <v>8.0000000000000007E-5</v>
      </c>
      <c r="R428" s="147">
        <f t="shared" si="82"/>
        <v>8.8000000000000003E-4</v>
      </c>
      <c r="S428" s="147">
        <v>0</v>
      </c>
      <c r="T428" s="148">
        <f t="shared" si="83"/>
        <v>0</v>
      </c>
      <c r="AR428" s="149" t="s">
        <v>403</v>
      </c>
      <c r="AT428" s="149" t="s">
        <v>157</v>
      </c>
      <c r="AU428" s="149" t="s">
        <v>89</v>
      </c>
      <c r="AY428" s="17" t="s">
        <v>156</v>
      </c>
      <c r="BE428" s="150">
        <f t="shared" si="84"/>
        <v>0</v>
      </c>
      <c r="BF428" s="150">
        <f t="shared" si="85"/>
        <v>0</v>
      </c>
      <c r="BG428" s="150">
        <f t="shared" si="86"/>
        <v>0</v>
      </c>
      <c r="BH428" s="150">
        <f t="shared" si="87"/>
        <v>0</v>
      </c>
      <c r="BI428" s="150">
        <f t="shared" si="88"/>
        <v>0</v>
      </c>
      <c r="BJ428" s="17" t="s">
        <v>89</v>
      </c>
      <c r="BK428" s="150">
        <f t="shared" si="89"/>
        <v>0</v>
      </c>
      <c r="BL428" s="17" t="s">
        <v>403</v>
      </c>
      <c r="BM428" s="149" t="s">
        <v>5907</v>
      </c>
    </row>
    <row r="429" spans="2:65" s="1" customFormat="1" ht="33" customHeight="1">
      <c r="B429" s="136"/>
      <c r="C429" s="180" t="s">
        <v>5908</v>
      </c>
      <c r="D429" s="180" t="s">
        <v>263</v>
      </c>
      <c r="E429" s="181" t="s">
        <v>5909</v>
      </c>
      <c r="F429" s="182" t="s">
        <v>5910</v>
      </c>
      <c r="G429" s="183" t="s">
        <v>333</v>
      </c>
      <c r="H429" s="184">
        <v>11</v>
      </c>
      <c r="I429" s="185"/>
      <c r="J429" s="186">
        <f t="shared" si="80"/>
        <v>0</v>
      </c>
      <c r="K429" s="187"/>
      <c r="L429" s="188"/>
      <c r="M429" s="189" t="s">
        <v>1</v>
      </c>
      <c r="N429" s="190" t="s">
        <v>42</v>
      </c>
      <c r="P429" s="147">
        <f t="shared" si="81"/>
        <v>0</v>
      </c>
      <c r="Q429" s="147">
        <v>1.6000000000000001E-4</v>
      </c>
      <c r="R429" s="147">
        <f t="shared" si="82"/>
        <v>1.7600000000000001E-3</v>
      </c>
      <c r="S429" s="147">
        <v>0</v>
      </c>
      <c r="T429" s="148">
        <f t="shared" si="83"/>
        <v>0</v>
      </c>
      <c r="AR429" s="149" t="s">
        <v>664</v>
      </c>
      <c r="AT429" s="149" t="s">
        <v>263</v>
      </c>
      <c r="AU429" s="149" t="s">
        <v>89</v>
      </c>
      <c r="AY429" s="17" t="s">
        <v>156</v>
      </c>
      <c r="BE429" s="150">
        <f t="shared" si="84"/>
        <v>0</v>
      </c>
      <c r="BF429" s="150">
        <f t="shared" si="85"/>
        <v>0</v>
      </c>
      <c r="BG429" s="150">
        <f t="shared" si="86"/>
        <v>0</v>
      </c>
      <c r="BH429" s="150">
        <f t="shared" si="87"/>
        <v>0</v>
      </c>
      <c r="BI429" s="150">
        <f t="shared" si="88"/>
        <v>0</v>
      </c>
      <c r="BJ429" s="17" t="s">
        <v>89</v>
      </c>
      <c r="BK429" s="150">
        <f t="shared" si="89"/>
        <v>0</v>
      </c>
      <c r="BL429" s="17" t="s">
        <v>403</v>
      </c>
      <c r="BM429" s="149" t="s">
        <v>5911</v>
      </c>
    </row>
    <row r="430" spans="2:65" s="1" customFormat="1" ht="16.5" customHeight="1">
      <c r="B430" s="136"/>
      <c r="C430" s="137" t="s">
        <v>5912</v>
      </c>
      <c r="D430" s="137" t="s">
        <v>157</v>
      </c>
      <c r="E430" s="138" t="s">
        <v>5913</v>
      </c>
      <c r="F430" s="139" t="s">
        <v>5914</v>
      </c>
      <c r="G430" s="140" t="s">
        <v>333</v>
      </c>
      <c r="H430" s="141">
        <v>96</v>
      </c>
      <c r="I430" s="142"/>
      <c r="J430" s="143">
        <f t="shared" si="80"/>
        <v>0</v>
      </c>
      <c r="K430" s="144"/>
      <c r="L430" s="32"/>
      <c r="M430" s="145" t="s">
        <v>1</v>
      </c>
      <c r="N430" s="146" t="s">
        <v>42</v>
      </c>
      <c r="P430" s="147">
        <f t="shared" si="81"/>
        <v>0</v>
      </c>
      <c r="Q430" s="147">
        <v>8.0000000000000007E-5</v>
      </c>
      <c r="R430" s="147">
        <f t="shared" si="82"/>
        <v>7.6800000000000011E-3</v>
      </c>
      <c r="S430" s="147">
        <v>0</v>
      </c>
      <c r="T430" s="148">
        <f t="shared" si="83"/>
        <v>0</v>
      </c>
      <c r="AR430" s="149" t="s">
        <v>403</v>
      </c>
      <c r="AT430" s="149" t="s">
        <v>157</v>
      </c>
      <c r="AU430" s="149" t="s">
        <v>89</v>
      </c>
      <c r="AY430" s="17" t="s">
        <v>156</v>
      </c>
      <c r="BE430" s="150">
        <f t="shared" si="84"/>
        <v>0</v>
      </c>
      <c r="BF430" s="150">
        <f t="shared" si="85"/>
        <v>0</v>
      </c>
      <c r="BG430" s="150">
        <f t="shared" si="86"/>
        <v>0</v>
      </c>
      <c r="BH430" s="150">
        <f t="shared" si="87"/>
        <v>0</v>
      </c>
      <c r="BI430" s="150">
        <f t="shared" si="88"/>
        <v>0</v>
      </c>
      <c r="BJ430" s="17" t="s">
        <v>89</v>
      </c>
      <c r="BK430" s="150">
        <f t="shared" si="89"/>
        <v>0</v>
      </c>
      <c r="BL430" s="17" t="s">
        <v>403</v>
      </c>
      <c r="BM430" s="149" t="s">
        <v>5915</v>
      </c>
    </row>
    <row r="431" spans="2:65" s="1" customFormat="1" ht="24.2" customHeight="1">
      <c r="B431" s="136"/>
      <c r="C431" s="180" t="s">
        <v>5916</v>
      </c>
      <c r="D431" s="180" t="s">
        <v>263</v>
      </c>
      <c r="E431" s="181" t="s">
        <v>5917</v>
      </c>
      <c r="F431" s="182" t="s">
        <v>5918</v>
      </c>
      <c r="G431" s="183" t="s">
        <v>333</v>
      </c>
      <c r="H431" s="184">
        <v>96</v>
      </c>
      <c r="I431" s="185"/>
      <c r="J431" s="186">
        <f t="shared" si="80"/>
        <v>0</v>
      </c>
      <c r="K431" s="187"/>
      <c r="L431" s="188"/>
      <c r="M431" s="189" t="s">
        <v>1</v>
      </c>
      <c r="N431" s="190" t="s">
        <v>42</v>
      </c>
      <c r="P431" s="147">
        <f t="shared" si="81"/>
        <v>0</v>
      </c>
      <c r="Q431" s="147">
        <v>1.6000000000000001E-4</v>
      </c>
      <c r="R431" s="147">
        <f t="shared" si="82"/>
        <v>1.5360000000000002E-2</v>
      </c>
      <c r="S431" s="147">
        <v>0</v>
      </c>
      <c r="T431" s="148">
        <f t="shared" si="83"/>
        <v>0</v>
      </c>
      <c r="AR431" s="149" t="s">
        <v>664</v>
      </c>
      <c r="AT431" s="149" t="s">
        <v>263</v>
      </c>
      <c r="AU431" s="149" t="s">
        <v>89</v>
      </c>
      <c r="AY431" s="17" t="s">
        <v>156</v>
      </c>
      <c r="BE431" s="150">
        <f t="shared" si="84"/>
        <v>0</v>
      </c>
      <c r="BF431" s="150">
        <f t="shared" si="85"/>
        <v>0</v>
      </c>
      <c r="BG431" s="150">
        <f t="shared" si="86"/>
        <v>0</v>
      </c>
      <c r="BH431" s="150">
        <f t="shared" si="87"/>
        <v>0</v>
      </c>
      <c r="BI431" s="150">
        <f t="shared" si="88"/>
        <v>0</v>
      </c>
      <c r="BJ431" s="17" t="s">
        <v>89</v>
      </c>
      <c r="BK431" s="150">
        <f t="shared" si="89"/>
        <v>0</v>
      </c>
      <c r="BL431" s="17" t="s">
        <v>403</v>
      </c>
      <c r="BM431" s="149" t="s">
        <v>5919</v>
      </c>
    </row>
    <row r="432" spans="2:65" s="1" customFormat="1" ht="24.2" customHeight="1">
      <c r="B432" s="136"/>
      <c r="C432" s="137" t="s">
        <v>5920</v>
      </c>
      <c r="D432" s="137" t="s">
        <v>157</v>
      </c>
      <c r="E432" s="138" t="s">
        <v>5921</v>
      </c>
      <c r="F432" s="139" t="s">
        <v>5922</v>
      </c>
      <c r="G432" s="140" t="s">
        <v>333</v>
      </c>
      <c r="H432" s="141">
        <v>36</v>
      </c>
      <c r="I432" s="142"/>
      <c r="J432" s="143">
        <f t="shared" si="80"/>
        <v>0</v>
      </c>
      <c r="K432" s="144"/>
      <c r="L432" s="32"/>
      <c r="M432" s="145" t="s">
        <v>1</v>
      </c>
      <c r="N432" s="146" t="s">
        <v>42</v>
      </c>
      <c r="P432" s="147">
        <f t="shared" si="81"/>
        <v>0</v>
      </c>
      <c r="Q432" s="147">
        <v>0</v>
      </c>
      <c r="R432" s="147">
        <f t="shared" si="82"/>
        <v>0</v>
      </c>
      <c r="S432" s="147">
        <v>0</v>
      </c>
      <c r="T432" s="148">
        <f t="shared" si="83"/>
        <v>0</v>
      </c>
      <c r="AR432" s="149" t="s">
        <v>403</v>
      </c>
      <c r="AT432" s="149" t="s">
        <v>157</v>
      </c>
      <c r="AU432" s="149" t="s">
        <v>89</v>
      </c>
      <c r="AY432" s="17" t="s">
        <v>156</v>
      </c>
      <c r="BE432" s="150">
        <f t="shared" si="84"/>
        <v>0</v>
      </c>
      <c r="BF432" s="150">
        <f t="shared" si="85"/>
        <v>0</v>
      </c>
      <c r="BG432" s="150">
        <f t="shared" si="86"/>
        <v>0</v>
      </c>
      <c r="BH432" s="150">
        <f t="shared" si="87"/>
        <v>0</v>
      </c>
      <c r="BI432" s="150">
        <f t="shared" si="88"/>
        <v>0</v>
      </c>
      <c r="BJ432" s="17" t="s">
        <v>89</v>
      </c>
      <c r="BK432" s="150">
        <f t="shared" si="89"/>
        <v>0</v>
      </c>
      <c r="BL432" s="17" t="s">
        <v>403</v>
      </c>
      <c r="BM432" s="149" t="s">
        <v>5923</v>
      </c>
    </row>
    <row r="433" spans="2:65" s="1" customFormat="1" ht="24.2" customHeight="1">
      <c r="B433" s="136"/>
      <c r="C433" s="180" t="s">
        <v>5924</v>
      </c>
      <c r="D433" s="180" t="s">
        <v>263</v>
      </c>
      <c r="E433" s="181" t="s">
        <v>5925</v>
      </c>
      <c r="F433" s="182" t="s">
        <v>5926</v>
      </c>
      <c r="G433" s="183" t="s">
        <v>333</v>
      </c>
      <c r="H433" s="184">
        <v>36</v>
      </c>
      <c r="I433" s="185"/>
      <c r="J433" s="186">
        <f t="shared" si="80"/>
        <v>0</v>
      </c>
      <c r="K433" s="187"/>
      <c r="L433" s="188"/>
      <c r="M433" s="189" t="s">
        <v>1</v>
      </c>
      <c r="N433" s="190" t="s">
        <v>42</v>
      </c>
      <c r="P433" s="147">
        <f t="shared" si="81"/>
        <v>0</v>
      </c>
      <c r="Q433" s="147">
        <v>3.3E-4</v>
      </c>
      <c r="R433" s="147">
        <f t="shared" si="82"/>
        <v>1.188E-2</v>
      </c>
      <c r="S433" s="147">
        <v>0</v>
      </c>
      <c r="T433" s="148">
        <f t="shared" si="83"/>
        <v>0</v>
      </c>
      <c r="AR433" s="149" t="s">
        <v>664</v>
      </c>
      <c r="AT433" s="149" t="s">
        <v>263</v>
      </c>
      <c r="AU433" s="149" t="s">
        <v>89</v>
      </c>
      <c r="AY433" s="17" t="s">
        <v>156</v>
      </c>
      <c r="BE433" s="150">
        <f t="shared" si="84"/>
        <v>0</v>
      </c>
      <c r="BF433" s="150">
        <f t="shared" si="85"/>
        <v>0</v>
      </c>
      <c r="BG433" s="150">
        <f t="shared" si="86"/>
        <v>0</v>
      </c>
      <c r="BH433" s="150">
        <f t="shared" si="87"/>
        <v>0</v>
      </c>
      <c r="BI433" s="150">
        <f t="shared" si="88"/>
        <v>0</v>
      </c>
      <c r="BJ433" s="17" t="s">
        <v>89</v>
      </c>
      <c r="BK433" s="150">
        <f t="shared" si="89"/>
        <v>0</v>
      </c>
      <c r="BL433" s="17" t="s">
        <v>403</v>
      </c>
      <c r="BM433" s="149" t="s">
        <v>5927</v>
      </c>
    </row>
    <row r="434" spans="2:65" s="1" customFormat="1" ht="33" customHeight="1">
      <c r="B434" s="136"/>
      <c r="C434" s="137" t="s">
        <v>5928</v>
      </c>
      <c r="D434" s="137" t="s">
        <v>157</v>
      </c>
      <c r="E434" s="138" t="s">
        <v>5929</v>
      </c>
      <c r="F434" s="139" t="s">
        <v>5930</v>
      </c>
      <c r="G434" s="140" t="s">
        <v>333</v>
      </c>
      <c r="H434" s="141">
        <v>10</v>
      </c>
      <c r="I434" s="142"/>
      <c r="J434" s="143">
        <f t="shared" si="80"/>
        <v>0</v>
      </c>
      <c r="K434" s="144"/>
      <c r="L434" s="32"/>
      <c r="M434" s="145" t="s">
        <v>1</v>
      </c>
      <c r="N434" s="146" t="s">
        <v>42</v>
      </c>
      <c r="P434" s="147">
        <f t="shared" si="81"/>
        <v>0</v>
      </c>
      <c r="Q434" s="147">
        <v>1.0000000000000001E-5</v>
      </c>
      <c r="R434" s="147">
        <f t="shared" si="82"/>
        <v>1E-4</v>
      </c>
      <c r="S434" s="147">
        <v>0</v>
      </c>
      <c r="T434" s="148">
        <f t="shared" si="83"/>
        <v>0</v>
      </c>
      <c r="AR434" s="149" t="s">
        <v>403</v>
      </c>
      <c r="AT434" s="149" t="s">
        <v>157</v>
      </c>
      <c r="AU434" s="149" t="s">
        <v>89</v>
      </c>
      <c r="AY434" s="17" t="s">
        <v>156</v>
      </c>
      <c r="BE434" s="150">
        <f t="shared" si="84"/>
        <v>0</v>
      </c>
      <c r="BF434" s="150">
        <f t="shared" si="85"/>
        <v>0</v>
      </c>
      <c r="BG434" s="150">
        <f t="shared" si="86"/>
        <v>0</v>
      </c>
      <c r="BH434" s="150">
        <f t="shared" si="87"/>
        <v>0</v>
      </c>
      <c r="BI434" s="150">
        <f t="shared" si="88"/>
        <v>0</v>
      </c>
      <c r="BJ434" s="17" t="s">
        <v>89</v>
      </c>
      <c r="BK434" s="150">
        <f t="shared" si="89"/>
        <v>0</v>
      </c>
      <c r="BL434" s="17" t="s">
        <v>403</v>
      </c>
      <c r="BM434" s="149" t="s">
        <v>5931</v>
      </c>
    </row>
    <row r="435" spans="2:65" s="1" customFormat="1" ht="24.2" customHeight="1">
      <c r="B435" s="136"/>
      <c r="C435" s="180" t="s">
        <v>5932</v>
      </c>
      <c r="D435" s="180" t="s">
        <v>263</v>
      </c>
      <c r="E435" s="181" t="s">
        <v>5933</v>
      </c>
      <c r="F435" s="182" t="s">
        <v>5934</v>
      </c>
      <c r="G435" s="183" t="s">
        <v>333</v>
      </c>
      <c r="H435" s="184">
        <v>10</v>
      </c>
      <c r="I435" s="185"/>
      <c r="J435" s="186">
        <f t="shared" si="80"/>
        <v>0</v>
      </c>
      <c r="K435" s="187"/>
      <c r="L435" s="188"/>
      <c r="M435" s="189" t="s">
        <v>1</v>
      </c>
      <c r="N435" s="190" t="s">
        <v>42</v>
      </c>
      <c r="P435" s="147">
        <f t="shared" si="81"/>
        <v>0</v>
      </c>
      <c r="Q435" s="147">
        <v>3.6000000000000002E-4</v>
      </c>
      <c r="R435" s="147">
        <f t="shared" si="82"/>
        <v>3.6000000000000003E-3</v>
      </c>
      <c r="S435" s="147">
        <v>0</v>
      </c>
      <c r="T435" s="148">
        <f t="shared" si="83"/>
        <v>0</v>
      </c>
      <c r="AR435" s="149" t="s">
        <v>664</v>
      </c>
      <c r="AT435" s="149" t="s">
        <v>263</v>
      </c>
      <c r="AU435" s="149" t="s">
        <v>89</v>
      </c>
      <c r="AY435" s="17" t="s">
        <v>156</v>
      </c>
      <c r="BE435" s="150">
        <f t="shared" si="84"/>
        <v>0</v>
      </c>
      <c r="BF435" s="150">
        <f t="shared" si="85"/>
        <v>0</v>
      </c>
      <c r="BG435" s="150">
        <f t="shared" si="86"/>
        <v>0</v>
      </c>
      <c r="BH435" s="150">
        <f t="shared" si="87"/>
        <v>0</v>
      </c>
      <c r="BI435" s="150">
        <f t="shared" si="88"/>
        <v>0</v>
      </c>
      <c r="BJ435" s="17" t="s">
        <v>89</v>
      </c>
      <c r="BK435" s="150">
        <f t="shared" si="89"/>
        <v>0</v>
      </c>
      <c r="BL435" s="17" t="s">
        <v>403</v>
      </c>
      <c r="BM435" s="149" t="s">
        <v>5935</v>
      </c>
    </row>
    <row r="436" spans="2:65" s="1" customFormat="1" ht="33" customHeight="1">
      <c r="B436" s="136"/>
      <c r="C436" s="137" t="s">
        <v>5936</v>
      </c>
      <c r="D436" s="137" t="s">
        <v>157</v>
      </c>
      <c r="E436" s="138" t="s">
        <v>5937</v>
      </c>
      <c r="F436" s="139" t="s">
        <v>5938</v>
      </c>
      <c r="G436" s="140" t="s">
        <v>333</v>
      </c>
      <c r="H436" s="141">
        <v>2</v>
      </c>
      <c r="I436" s="142"/>
      <c r="J436" s="143">
        <f t="shared" si="80"/>
        <v>0</v>
      </c>
      <c r="K436" s="144"/>
      <c r="L436" s="32"/>
      <c r="M436" s="145" t="s">
        <v>1</v>
      </c>
      <c r="N436" s="146" t="s">
        <v>42</v>
      </c>
      <c r="P436" s="147">
        <f t="shared" si="81"/>
        <v>0</v>
      </c>
      <c r="Q436" s="147">
        <v>0</v>
      </c>
      <c r="R436" s="147">
        <f t="shared" si="82"/>
        <v>0</v>
      </c>
      <c r="S436" s="147">
        <v>0</v>
      </c>
      <c r="T436" s="148">
        <f t="shared" si="83"/>
        <v>0</v>
      </c>
      <c r="AR436" s="149" t="s">
        <v>403</v>
      </c>
      <c r="AT436" s="149" t="s">
        <v>157</v>
      </c>
      <c r="AU436" s="149" t="s">
        <v>89</v>
      </c>
      <c r="AY436" s="17" t="s">
        <v>156</v>
      </c>
      <c r="BE436" s="150">
        <f t="shared" si="84"/>
        <v>0</v>
      </c>
      <c r="BF436" s="150">
        <f t="shared" si="85"/>
        <v>0</v>
      </c>
      <c r="BG436" s="150">
        <f t="shared" si="86"/>
        <v>0</v>
      </c>
      <c r="BH436" s="150">
        <f t="shared" si="87"/>
        <v>0</v>
      </c>
      <c r="BI436" s="150">
        <f t="shared" si="88"/>
        <v>0</v>
      </c>
      <c r="BJ436" s="17" t="s">
        <v>89</v>
      </c>
      <c r="BK436" s="150">
        <f t="shared" si="89"/>
        <v>0</v>
      </c>
      <c r="BL436" s="17" t="s">
        <v>403</v>
      </c>
      <c r="BM436" s="149" t="s">
        <v>5939</v>
      </c>
    </row>
    <row r="437" spans="2:65" s="1" customFormat="1" ht="55.5" customHeight="1">
      <c r="B437" s="136"/>
      <c r="C437" s="180" t="s">
        <v>5940</v>
      </c>
      <c r="D437" s="180" t="s">
        <v>263</v>
      </c>
      <c r="E437" s="181" t="s">
        <v>5941</v>
      </c>
      <c r="F437" s="182" t="s">
        <v>5942</v>
      </c>
      <c r="G437" s="183" t="s">
        <v>333</v>
      </c>
      <c r="H437" s="184">
        <v>2</v>
      </c>
      <c r="I437" s="185"/>
      <c r="J437" s="186">
        <f t="shared" si="80"/>
        <v>0</v>
      </c>
      <c r="K437" s="187"/>
      <c r="L437" s="188"/>
      <c r="M437" s="189" t="s">
        <v>1</v>
      </c>
      <c r="N437" s="190" t="s">
        <v>42</v>
      </c>
      <c r="P437" s="147">
        <f t="shared" si="81"/>
        <v>0</v>
      </c>
      <c r="Q437" s="147">
        <v>1.0000000000000001E-5</v>
      </c>
      <c r="R437" s="147">
        <f t="shared" si="82"/>
        <v>2.0000000000000002E-5</v>
      </c>
      <c r="S437" s="147">
        <v>0</v>
      </c>
      <c r="T437" s="148">
        <f t="shared" si="83"/>
        <v>0</v>
      </c>
      <c r="AR437" s="149" t="s">
        <v>664</v>
      </c>
      <c r="AT437" s="149" t="s">
        <v>263</v>
      </c>
      <c r="AU437" s="149" t="s">
        <v>89</v>
      </c>
      <c r="AY437" s="17" t="s">
        <v>156</v>
      </c>
      <c r="BE437" s="150">
        <f t="shared" si="84"/>
        <v>0</v>
      </c>
      <c r="BF437" s="150">
        <f t="shared" si="85"/>
        <v>0</v>
      </c>
      <c r="BG437" s="150">
        <f t="shared" si="86"/>
        <v>0</v>
      </c>
      <c r="BH437" s="150">
        <f t="shared" si="87"/>
        <v>0</v>
      </c>
      <c r="BI437" s="150">
        <f t="shared" si="88"/>
        <v>0</v>
      </c>
      <c r="BJ437" s="17" t="s">
        <v>89</v>
      </c>
      <c r="BK437" s="150">
        <f t="shared" si="89"/>
        <v>0</v>
      </c>
      <c r="BL437" s="17" t="s">
        <v>403</v>
      </c>
      <c r="BM437" s="149" t="s">
        <v>5943</v>
      </c>
    </row>
    <row r="438" spans="2:65" s="1" customFormat="1" ht="16.5" customHeight="1">
      <c r="B438" s="136"/>
      <c r="C438" s="137" t="s">
        <v>5944</v>
      </c>
      <c r="D438" s="137" t="s">
        <v>157</v>
      </c>
      <c r="E438" s="138" t="s">
        <v>5945</v>
      </c>
      <c r="F438" s="139" t="s">
        <v>5946</v>
      </c>
      <c r="G438" s="140" t="s">
        <v>333</v>
      </c>
      <c r="H438" s="141">
        <v>13</v>
      </c>
      <c r="I438" s="142"/>
      <c r="J438" s="143">
        <f t="shared" si="80"/>
        <v>0</v>
      </c>
      <c r="K438" s="144"/>
      <c r="L438" s="32"/>
      <c r="M438" s="145" t="s">
        <v>1</v>
      </c>
      <c r="N438" s="146" t="s">
        <v>42</v>
      </c>
      <c r="P438" s="147">
        <f t="shared" si="81"/>
        <v>0</v>
      </c>
      <c r="Q438" s="147">
        <v>0</v>
      </c>
      <c r="R438" s="147">
        <f t="shared" si="82"/>
        <v>0</v>
      </c>
      <c r="S438" s="147">
        <v>0</v>
      </c>
      <c r="T438" s="148">
        <f t="shared" si="83"/>
        <v>0</v>
      </c>
      <c r="AR438" s="149" t="s">
        <v>403</v>
      </c>
      <c r="AT438" s="149" t="s">
        <v>157</v>
      </c>
      <c r="AU438" s="149" t="s">
        <v>89</v>
      </c>
      <c r="AY438" s="17" t="s">
        <v>156</v>
      </c>
      <c r="BE438" s="150">
        <f t="shared" si="84"/>
        <v>0</v>
      </c>
      <c r="BF438" s="150">
        <f t="shared" si="85"/>
        <v>0</v>
      </c>
      <c r="BG438" s="150">
        <f t="shared" si="86"/>
        <v>0</v>
      </c>
      <c r="BH438" s="150">
        <f t="shared" si="87"/>
        <v>0</v>
      </c>
      <c r="BI438" s="150">
        <f t="shared" si="88"/>
        <v>0</v>
      </c>
      <c r="BJ438" s="17" t="s">
        <v>89</v>
      </c>
      <c r="BK438" s="150">
        <f t="shared" si="89"/>
        <v>0</v>
      </c>
      <c r="BL438" s="17" t="s">
        <v>403</v>
      </c>
      <c r="BM438" s="149" t="s">
        <v>5947</v>
      </c>
    </row>
    <row r="439" spans="2:65" s="1" customFormat="1" ht="21.75" customHeight="1">
      <c r="B439" s="136"/>
      <c r="C439" s="180" t="s">
        <v>5948</v>
      </c>
      <c r="D439" s="180" t="s">
        <v>263</v>
      </c>
      <c r="E439" s="181" t="s">
        <v>5949</v>
      </c>
      <c r="F439" s="182" t="s">
        <v>5950</v>
      </c>
      <c r="G439" s="183" t="s">
        <v>333</v>
      </c>
      <c r="H439" s="184">
        <v>13</v>
      </c>
      <c r="I439" s="185"/>
      <c r="J439" s="186">
        <f t="shared" si="80"/>
        <v>0</v>
      </c>
      <c r="K439" s="187"/>
      <c r="L439" s="188"/>
      <c r="M439" s="189" t="s">
        <v>1</v>
      </c>
      <c r="N439" s="190" t="s">
        <v>42</v>
      </c>
      <c r="P439" s="147">
        <f t="shared" si="81"/>
        <v>0</v>
      </c>
      <c r="Q439" s="147">
        <v>3.3E-4</v>
      </c>
      <c r="R439" s="147">
        <f t="shared" si="82"/>
        <v>4.2900000000000004E-3</v>
      </c>
      <c r="S439" s="147">
        <v>0</v>
      </c>
      <c r="T439" s="148">
        <f t="shared" si="83"/>
        <v>0</v>
      </c>
      <c r="AR439" s="149" t="s">
        <v>664</v>
      </c>
      <c r="AT439" s="149" t="s">
        <v>263</v>
      </c>
      <c r="AU439" s="149" t="s">
        <v>89</v>
      </c>
      <c r="AY439" s="17" t="s">
        <v>156</v>
      </c>
      <c r="BE439" s="150">
        <f t="shared" si="84"/>
        <v>0</v>
      </c>
      <c r="BF439" s="150">
        <f t="shared" si="85"/>
        <v>0</v>
      </c>
      <c r="BG439" s="150">
        <f t="shared" si="86"/>
        <v>0</v>
      </c>
      <c r="BH439" s="150">
        <f t="shared" si="87"/>
        <v>0</v>
      </c>
      <c r="BI439" s="150">
        <f t="shared" si="88"/>
        <v>0</v>
      </c>
      <c r="BJ439" s="17" t="s">
        <v>89</v>
      </c>
      <c r="BK439" s="150">
        <f t="shared" si="89"/>
        <v>0</v>
      </c>
      <c r="BL439" s="17" t="s">
        <v>403</v>
      </c>
      <c r="BM439" s="149" t="s">
        <v>5951</v>
      </c>
    </row>
    <row r="440" spans="2:65" s="1" customFormat="1" ht="33" customHeight="1">
      <c r="B440" s="136"/>
      <c r="C440" s="137" t="s">
        <v>5952</v>
      </c>
      <c r="D440" s="137" t="s">
        <v>157</v>
      </c>
      <c r="E440" s="138" t="s">
        <v>5953</v>
      </c>
      <c r="F440" s="139" t="s">
        <v>5954</v>
      </c>
      <c r="G440" s="140" t="s">
        <v>5553</v>
      </c>
      <c r="H440" s="141">
        <v>150</v>
      </c>
      <c r="I440" s="142"/>
      <c r="J440" s="143">
        <f t="shared" si="80"/>
        <v>0</v>
      </c>
      <c r="K440" s="144"/>
      <c r="L440" s="32"/>
      <c r="M440" s="145" t="s">
        <v>1</v>
      </c>
      <c r="N440" s="146" t="s">
        <v>42</v>
      </c>
      <c r="P440" s="147">
        <f t="shared" si="81"/>
        <v>0</v>
      </c>
      <c r="Q440" s="147">
        <v>0</v>
      </c>
      <c r="R440" s="147">
        <f t="shared" si="82"/>
        <v>0</v>
      </c>
      <c r="S440" s="147">
        <v>0</v>
      </c>
      <c r="T440" s="148">
        <f t="shared" si="83"/>
        <v>0</v>
      </c>
      <c r="AR440" s="149" t="s">
        <v>403</v>
      </c>
      <c r="AT440" s="149" t="s">
        <v>157</v>
      </c>
      <c r="AU440" s="149" t="s">
        <v>89</v>
      </c>
      <c r="AY440" s="17" t="s">
        <v>156</v>
      </c>
      <c r="BE440" s="150">
        <f t="shared" si="84"/>
        <v>0</v>
      </c>
      <c r="BF440" s="150">
        <f t="shared" si="85"/>
        <v>0</v>
      </c>
      <c r="BG440" s="150">
        <f t="shared" si="86"/>
        <v>0</v>
      </c>
      <c r="BH440" s="150">
        <f t="shared" si="87"/>
        <v>0</v>
      </c>
      <c r="BI440" s="150">
        <f t="shared" si="88"/>
        <v>0</v>
      </c>
      <c r="BJ440" s="17" t="s">
        <v>89</v>
      </c>
      <c r="BK440" s="150">
        <f t="shared" si="89"/>
        <v>0</v>
      </c>
      <c r="BL440" s="17" t="s">
        <v>403</v>
      </c>
      <c r="BM440" s="149" t="s">
        <v>5955</v>
      </c>
    </row>
    <row r="441" spans="2:65" s="1" customFormat="1" ht="24.2" customHeight="1">
      <c r="B441" s="136"/>
      <c r="C441" s="137" t="s">
        <v>5956</v>
      </c>
      <c r="D441" s="137" t="s">
        <v>157</v>
      </c>
      <c r="E441" s="138" t="s">
        <v>5957</v>
      </c>
      <c r="F441" s="139" t="s">
        <v>3820</v>
      </c>
      <c r="G441" s="140" t="s">
        <v>4149</v>
      </c>
      <c r="H441" s="201"/>
      <c r="I441" s="142"/>
      <c r="J441" s="143">
        <f t="shared" si="80"/>
        <v>0</v>
      </c>
      <c r="K441" s="144"/>
      <c r="L441" s="32"/>
      <c r="M441" s="145" t="s">
        <v>1</v>
      </c>
      <c r="N441" s="146" t="s">
        <v>42</v>
      </c>
      <c r="P441" s="147">
        <f t="shared" si="81"/>
        <v>0</v>
      </c>
      <c r="Q441" s="147">
        <v>0</v>
      </c>
      <c r="R441" s="147">
        <f t="shared" si="82"/>
        <v>0</v>
      </c>
      <c r="S441" s="147">
        <v>0</v>
      </c>
      <c r="T441" s="148">
        <f t="shared" si="83"/>
        <v>0</v>
      </c>
      <c r="AR441" s="149" t="s">
        <v>403</v>
      </c>
      <c r="AT441" s="149" t="s">
        <v>157</v>
      </c>
      <c r="AU441" s="149" t="s">
        <v>89</v>
      </c>
      <c r="AY441" s="17" t="s">
        <v>156</v>
      </c>
      <c r="BE441" s="150">
        <f t="shared" si="84"/>
        <v>0</v>
      </c>
      <c r="BF441" s="150">
        <f t="shared" si="85"/>
        <v>0</v>
      </c>
      <c r="BG441" s="150">
        <f t="shared" si="86"/>
        <v>0</v>
      </c>
      <c r="BH441" s="150">
        <f t="shared" si="87"/>
        <v>0</v>
      </c>
      <c r="BI441" s="150">
        <f t="shared" si="88"/>
        <v>0</v>
      </c>
      <c r="BJ441" s="17" t="s">
        <v>89</v>
      </c>
      <c r="BK441" s="150">
        <f t="shared" si="89"/>
        <v>0</v>
      </c>
      <c r="BL441" s="17" t="s">
        <v>403</v>
      </c>
      <c r="BM441" s="149" t="s">
        <v>5958</v>
      </c>
    </row>
    <row r="442" spans="2:65" s="1" customFormat="1" ht="33" customHeight="1">
      <c r="B442" s="136"/>
      <c r="C442" s="137" t="s">
        <v>5959</v>
      </c>
      <c r="D442" s="137" t="s">
        <v>157</v>
      </c>
      <c r="E442" s="138" t="s">
        <v>5960</v>
      </c>
      <c r="F442" s="139" t="s">
        <v>5961</v>
      </c>
      <c r="G442" s="140" t="s">
        <v>4149</v>
      </c>
      <c r="H442" s="201"/>
      <c r="I442" s="142"/>
      <c r="J442" s="143">
        <f t="shared" si="80"/>
        <v>0</v>
      </c>
      <c r="K442" s="144"/>
      <c r="L442" s="32"/>
      <c r="M442" s="145" t="s">
        <v>1</v>
      </c>
      <c r="N442" s="146" t="s">
        <v>42</v>
      </c>
      <c r="P442" s="147">
        <f t="shared" si="81"/>
        <v>0</v>
      </c>
      <c r="Q442" s="147">
        <v>0</v>
      </c>
      <c r="R442" s="147">
        <f t="shared" si="82"/>
        <v>0</v>
      </c>
      <c r="S442" s="147">
        <v>0</v>
      </c>
      <c r="T442" s="148">
        <f t="shared" si="83"/>
        <v>0</v>
      </c>
      <c r="AR442" s="149" t="s">
        <v>403</v>
      </c>
      <c r="AT442" s="149" t="s">
        <v>157</v>
      </c>
      <c r="AU442" s="149" t="s">
        <v>89</v>
      </c>
      <c r="AY442" s="17" t="s">
        <v>156</v>
      </c>
      <c r="BE442" s="150">
        <f t="shared" si="84"/>
        <v>0</v>
      </c>
      <c r="BF442" s="150">
        <f t="shared" si="85"/>
        <v>0</v>
      </c>
      <c r="BG442" s="150">
        <f t="shared" si="86"/>
        <v>0</v>
      </c>
      <c r="BH442" s="150">
        <f t="shared" si="87"/>
        <v>0</v>
      </c>
      <c r="BI442" s="150">
        <f t="shared" si="88"/>
        <v>0</v>
      </c>
      <c r="BJ442" s="17" t="s">
        <v>89</v>
      </c>
      <c r="BK442" s="150">
        <f t="shared" si="89"/>
        <v>0</v>
      </c>
      <c r="BL442" s="17" t="s">
        <v>403</v>
      </c>
      <c r="BM442" s="149" t="s">
        <v>5962</v>
      </c>
    </row>
    <row r="443" spans="2:65" s="10" customFormat="1" ht="22.9" customHeight="1">
      <c r="B443" s="126"/>
      <c r="D443" s="127" t="s">
        <v>75</v>
      </c>
      <c r="E443" s="191" t="s">
        <v>5963</v>
      </c>
      <c r="F443" s="191" t="s">
        <v>5964</v>
      </c>
      <c r="I443" s="129"/>
      <c r="J443" s="192">
        <f>BK443</f>
        <v>0</v>
      </c>
      <c r="L443" s="126"/>
      <c r="M443" s="131"/>
      <c r="P443" s="132">
        <f>SUM(P444:P453)</f>
        <v>0</v>
      </c>
      <c r="R443" s="132">
        <f>SUM(R444:R453)</f>
        <v>0</v>
      </c>
      <c r="T443" s="133">
        <f>SUM(T444:T453)</f>
        <v>0</v>
      </c>
      <c r="AR443" s="127" t="s">
        <v>89</v>
      </c>
      <c r="AT443" s="134" t="s">
        <v>75</v>
      </c>
      <c r="AU443" s="134" t="s">
        <v>82</v>
      </c>
      <c r="AY443" s="127" t="s">
        <v>156</v>
      </c>
      <c r="BK443" s="135">
        <f>SUM(BK444:BK453)</f>
        <v>0</v>
      </c>
    </row>
    <row r="444" spans="2:65" s="1" customFormat="1" ht="24.2" customHeight="1">
      <c r="B444" s="136"/>
      <c r="C444" s="137" t="s">
        <v>5965</v>
      </c>
      <c r="D444" s="137" t="s">
        <v>157</v>
      </c>
      <c r="E444" s="138" t="s">
        <v>5966</v>
      </c>
      <c r="F444" s="139" t="s">
        <v>5967</v>
      </c>
      <c r="G444" s="140" t="s">
        <v>5546</v>
      </c>
      <c r="H444" s="141">
        <v>19</v>
      </c>
      <c r="I444" s="142"/>
      <c r="J444" s="143">
        <f t="shared" ref="J444:J453" si="90">ROUND(I444*H444,2)</f>
        <v>0</v>
      </c>
      <c r="K444" s="144"/>
      <c r="L444" s="32"/>
      <c r="M444" s="145" t="s">
        <v>1</v>
      </c>
      <c r="N444" s="146" t="s">
        <v>42</v>
      </c>
      <c r="P444" s="147">
        <f t="shared" ref="P444:P453" si="91">O444*H444</f>
        <v>0</v>
      </c>
      <c r="Q444" s="147">
        <v>0</v>
      </c>
      <c r="R444" s="147">
        <f t="shared" ref="R444:R453" si="92">Q444*H444</f>
        <v>0</v>
      </c>
      <c r="S444" s="147">
        <v>0</v>
      </c>
      <c r="T444" s="148">
        <f t="shared" ref="T444:T453" si="93">S444*H444</f>
        <v>0</v>
      </c>
      <c r="AR444" s="149" t="s">
        <v>403</v>
      </c>
      <c r="AT444" s="149" t="s">
        <v>157</v>
      </c>
      <c r="AU444" s="149" t="s">
        <v>89</v>
      </c>
      <c r="AY444" s="17" t="s">
        <v>156</v>
      </c>
      <c r="BE444" s="150">
        <f t="shared" ref="BE444:BE453" si="94">IF(N444="základná",J444,0)</f>
        <v>0</v>
      </c>
      <c r="BF444" s="150">
        <f t="shared" ref="BF444:BF453" si="95">IF(N444="znížená",J444,0)</f>
        <v>0</v>
      </c>
      <c r="BG444" s="150">
        <f t="shared" ref="BG444:BG453" si="96">IF(N444="zákl. prenesená",J444,0)</f>
        <v>0</v>
      </c>
      <c r="BH444" s="150">
        <f t="shared" ref="BH444:BH453" si="97">IF(N444="zníž. prenesená",J444,0)</f>
        <v>0</v>
      </c>
      <c r="BI444" s="150">
        <f t="shared" ref="BI444:BI453" si="98">IF(N444="nulová",J444,0)</f>
        <v>0</v>
      </c>
      <c r="BJ444" s="17" t="s">
        <v>89</v>
      </c>
      <c r="BK444" s="150">
        <f t="shared" ref="BK444:BK453" si="99">ROUND(I444*H444,2)</f>
        <v>0</v>
      </c>
      <c r="BL444" s="17" t="s">
        <v>403</v>
      </c>
      <c r="BM444" s="149" t="s">
        <v>5968</v>
      </c>
    </row>
    <row r="445" spans="2:65" s="1" customFormat="1" ht="24.2" customHeight="1">
      <c r="B445" s="136"/>
      <c r="C445" s="137" t="s">
        <v>5969</v>
      </c>
      <c r="D445" s="137" t="s">
        <v>157</v>
      </c>
      <c r="E445" s="138" t="s">
        <v>5970</v>
      </c>
      <c r="F445" s="139" t="s">
        <v>5971</v>
      </c>
      <c r="G445" s="140" t="s">
        <v>5546</v>
      </c>
      <c r="H445" s="141">
        <v>7</v>
      </c>
      <c r="I445" s="142"/>
      <c r="J445" s="143">
        <f t="shared" si="90"/>
        <v>0</v>
      </c>
      <c r="K445" s="144"/>
      <c r="L445" s="32"/>
      <c r="M445" s="145" t="s">
        <v>1</v>
      </c>
      <c r="N445" s="146" t="s">
        <v>42</v>
      </c>
      <c r="P445" s="147">
        <f t="shared" si="91"/>
        <v>0</v>
      </c>
      <c r="Q445" s="147">
        <v>0</v>
      </c>
      <c r="R445" s="147">
        <f t="shared" si="92"/>
        <v>0</v>
      </c>
      <c r="S445" s="147">
        <v>0</v>
      </c>
      <c r="T445" s="148">
        <f t="shared" si="93"/>
        <v>0</v>
      </c>
      <c r="AR445" s="149" t="s">
        <v>403</v>
      </c>
      <c r="AT445" s="149" t="s">
        <v>157</v>
      </c>
      <c r="AU445" s="149" t="s">
        <v>89</v>
      </c>
      <c r="AY445" s="17" t="s">
        <v>156</v>
      </c>
      <c r="BE445" s="150">
        <f t="shared" si="94"/>
        <v>0</v>
      </c>
      <c r="BF445" s="150">
        <f t="shared" si="95"/>
        <v>0</v>
      </c>
      <c r="BG445" s="150">
        <f t="shared" si="96"/>
        <v>0</v>
      </c>
      <c r="BH445" s="150">
        <f t="shared" si="97"/>
        <v>0</v>
      </c>
      <c r="BI445" s="150">
        <f t="shared" si="98"/>
        <v>0</v>
      </c>
      <c r="BJ445" s="17" t="s">
        <v>89</v>
      </c>
      <c r="BK445" s="150">
        <f t="shared" si="99"/>
        <v>0</v>
      </c>
      <c r="BL445" s="17" t="s">
        <v>403</v>
      </c>
      <c r="BM445" s="149" t="s">
        <v>5972</v>
      </c>
    </row>
    <row r="446" spans="2:65" s="1" customFormat="1" ht="24.2" customHeight="1">
      <c r="B446" s="136"/>
      <c r="C446" s="137" t="s">
        <v>5973</v>
      </c>
      <c r="D446" s="137" t="s">
        <v>157</v>
      </c>
      <c r="E446" s="138" t="s">
        <v>5974</v>
      </c>
      <c r="F446" s="139" t="s">
        <v>5975</v>
      </c>
      <c r="G446" s="140" t="s">
        <v>5546</v>
      </c>
      <c r="H446" s="141">
        <v>30</v>
      </c>
      <c r="I446" s="142"/>
      <c r="J446" s="143">
        <f t="shared" si="90"/>
        <v>0</v>
      </c>
      <c r="K446" s="144"/>
      <c r="L446" s="32"/>
      <c r="M446" s="145" t="s">
        <v>1</v>
      </c>
      <c r="N446" s="146" t="s">
        <v>42</v>
      </c>
      <c r="P446" s="147">
        <f t="shared" si="91"/>
        <v>0</v>
      </c>
      <c r="Q446" s="147">
        <v>0</v>
      </c>
      <c r="R446" s="147">
        <f t="shared" si="92"/>
        <v>0</v>
      </c>
      <c r="S446" s="147">
        <v>0</v>
      </c>
      <c r="T446" s="148">
        <f t="shared" si="93"/>
        <v>0</v>
      </c>
      <c r="AR446" s="149" t="s">
        <v>403</v>
      </c>
      <c r="AT446" s="149" t="s">
        <v>157</v>
      </c>
      <c r="AU446" s="149" t="s">
        <v>89</v>
      </c>
      <c r="AY446" s="17" t="s">
        <v>156</v>
      </c>
      <c r="BE446" s="150">
        <f t="shared" si="94"/>
        <v>0</v>
      </c>
      <c r="BF446" s="150">
        <f t="shared" si="95"/>
        <v>0</v>
      </c>
      <c r="BG446" s="150">
        <f t="shared" si="96"/>
        <v>0</v>
      </c>
      <c r="BH446" s="150">
        <f t="shared" si="97"/>
        <v>0</v>
      </c>
      <c r="BI446" s="150">
        <f t="shared" si="98"/>
        <v>0</v>
      </c>
      <c r="BJ446" s="17" t="s">
        <v>89</v>
      </c>
      <c r="BK446" s="150">
        <f t="shared" si="99"/>
        <v>0</v>
      </c>
      <c r="BL446" s="17" t="s">
        <v>403</v>
      </c>
      <c r="BM446" s="149" t="s">
        <v>5976</v>
      </c>
    </row>
    <row r="447" spans="2:65" s="1" customFormat="1" ht="24.2" customHeight="1">
      <c r="B447" s="136"/>
      <c r="C447" s="137" t="s">
        <v>5977</v>
      </c>
      <c r="D447" s="137" t="s">
        <v>157</v>
      </c>
      <c r="E447" s="138" t="s">
        <v>5978</v>
      </c>
      <c r="F447" s="139" t="s">
        <v>5979</v>
      </c>
      <c r="G447" s="140" t="s">
        <v>5546</v>
      </c>
      <c r="H447" s="141">
        <v>3</v>
      </c>
      <c r="I447" s="142"/>
      <c r="J447" s="143">
        <f t="shared" si="90"/>
        <v>0</v>
      </c>
      <c r="K447" s="144"/>
      <c r="L447" s="32"/>
      <c r="M447" s="145" t="s">
        <v>1</v>
      </c>
      <c r="N447" s="146" t="s">
        <v>42</v>
      </c>
      <c r="P447" s="147">
        <f t="shared" si="91"/>
        <v>0</v>
      </c>
      <c r="Q447" s="147">
        <v>0</v>
      </c>
      <c r="R447" s="147">
        <f t="shared" si="92"/>
        <v>0</v>
      </c>
      <c r="S447" s="147">
        <v>0</v>
      </c>
      <c r="T447" s="148">
        <f t="shared" si="93"/>
        <v>0</v>
      </c>
      <c r="AR447" s="149" t="s">
        <v>403</v>
      </c>
      <c r="AT447" s="149" t="s">
        <v>157</v>
      </c>
      <c r="AU447" s="149" t="s">
        <v>89</v>
      </c>
      <c r="AY447" s="17" t="s">
        <v>156</v>
      </c>
      <c r="BE447" s="150">
        <f t="shared" si="94"/>
        <v>0</v>
      </c>
      <c r="BF447" s="150">
        <f t="shared" si="95"/>
        <v>0</v>
      </c>
      <c r="BG447" s="150">
        <f t="shared" si="96"/>
        <v>0</v>
      </c>
      <c r="BH447" s="150">
        <f t="shared" si="97"/>
        <v>0</v>
      </c>
      <c r="BI447" s="150">
        <f t="shared" si="98"/>
        <v>0</v>
      </c>
      <c r="BJ447" s="17" t="s">
        <v>89</v>
      </c>
      <c r="BK447" s="150">
        <f t="shared" si="99"/>
        <v>0</v>
      </c>
      <c r="BL447" s="17" t="s">
        <v>403</v>
      </c>
      <c r="BM447" s="149" t="s">
        <v>5980</v>
      </c>
    </row>
    <row r="448" spans="2:65" s="1" customFormat="1" ht="33" customHeight="1">
      <c r="B448" s="136"/>
      <c r="C448" s="137" t="s">
        <v>5981</v>
      </c>
      <c r="D448" s="137" t="s">
        <v>157</v>
      </c>
      <c r="E448" s="138" t="s">
        <v>5982</v>
      </c>
      <c r="F448" s="139" t="s">
        <v>5983</v>
      </c>
      <c r="G448" s="140" t="s">
        <v>5546</v>
      </c>
      <c r="H448" s="141">
        <v>8</v>
      </c>
      <c r="I448" s="142"/>
      <c r="J448" s="143">
        <f t="shared" si="90"/>
        <v>0</v>
      </c>
      <c r="K448" s="144"/>
      <c r="L448" s="32"/>
      <c r="M448" s="145" t="s">
        <v>1</v>
      </c>
      <c r="N448" s="146" t="s">
        <v>42</v>
      </c>
      <c r="P448" s="147">
        <f t="shared" si="91"/>
        <v>0</v>
      </c>
      <c r="Q448" s="147">
        <v>0</v>
      </c>
      <c r="R448" s="147">
        <f t="shared" si="92"/>
        <v>0</v>
      </c>
      <c r="S448" s="147">
        <v>0</v>
      </c>
      <c r="T448" s="148">
        <f t="shared" si="93"/>
        <v>0</v>
      </c>
      <c r="AR448" s="149" t="s">
        <v>403</v>
      </c>
      <c r="AT448" s="149" t="s">
        <v>157</v>
      </c>
      <c r="AU448" s="149" t="s">
        <v>89</v>
      </c>
      <c r="AY448" s="17" t="s">
        <v>156</v>
      </c>
      <c r="BE448" s="150">
        <f t="shared" si="94"/>
        <v>0</v>
      </c>
      <c r="BF448" s="150">
        <f t="shared" si="95"/>
        <v>0</v>
      </c>
      <c r="BG448" s="150">
        <f t="shared" si="96"/>
        <v>0</v>
      </c>
      <c r="BH448" s="150">
        <f t="shared" si="97"/>
        <v>0</v>
      </c>
      <c r="BI448" s="150">
        <f t="shared" si="98"/>
        <v>0</v>
      </c>
      <c r="BJ448" s="17" t="s">
        <v>89</v>
      </c>
      <c r="BK448" s="150">
        <f t="shared" si="99"/>
        <v>0</v>
      </c>
      <c r="BL448" s="17" t="s">
        <v>403</v>
      </c>
      <c r="BM448" s="149" t="s">
        <v>5984</v>
      </c>
    </row>
    <row r="449" spans="2:65" s="1" customFormat="1" ht="21.75" customHeight="1">
      <c r="B449" s="136"/>
      <c r="C449" s="137" t="s">
        <v>5985</v>
      </c>
      <c r="D449" s="137" t="s">
        <v>157</v>
      </c>
      <c r="E449" s="138" t="s">
        <v>5986</v>
      </c>
      <c r="F449" s="139" t="s">
        <v>5987</v>
      </c>
      <c r="G449" s="140" t="s">
        <v>333</v>
      </c>
      <c r="H449" s="141">
        <v>7</v>
      </c>
      <c r="I449" s="142"/>
      <c r="J449" s="143">
        <f t="shared" si="90"/>
        <v>0</v>
      </c>
      <c r="K449" s="144"/>
      <c r="L449" s="32"/>
      <c r="M449" s="145" t="s">
        <v>1</v>
      </c>
      <c r="N449" s="146" t="s">
        <v>42</v>
      </c>
      <c r="P449" s="147">
        <f t="shared" si="91"/>
        <v>0</v>
      </c>
      <c r="Q449" s="147">
        <v>0</v>
      </c>
      <c r="R449" s="147">
        <f t="shared" si="92"/>
        <v>0</v>
      </c>
      <c r="S449" s="147">
        <v>0</v>
      </c>
      <c r="T449" s="148">
        <f t="shared" si="93"/>
        <v>0</v>
      </c>
      <c r="AR449" s="149" t="s">
        <v>403</v>
      </c>
      <c r="AT449" s="149" t="s">
        <v>157</v>
      </c>
      <c r="AU449" s="149" t="s">
        <v>89</v>
      </c>
      <c r="AY449" s="17" t="s">
        <v>156</v>
      </c>
      <c r="BE449" s="150">
        <f t="shared" si="94"/>
        <v>0</v>
      </c>
      <c r="BF449" s="150">
        <f t="shared" si="95"/>
        <v>0</v>
      </c>
      <c r="BG449" s="150">
        <f t="shared" si="96"/>
        <v>0</v>
      </c>
      <c r="BH449" s="150">
        <f t="shared" si="97"/>
        <v>0</v>
      </c>
      <c r="BI449" s="150">
        <f t="shared" si="98"/>
        <v>0</v>
      </c>
      <c r="BJ449" s="17" t="s">
        <v>89</v>
      </c>
      <c r="BK449" s="150">
        <f t="shared" si="99"/>
        <v>0</v>
      </c>
      <c r="BL449" s="17" t="s">
        <v>403</v>
      </c>
      <c r="BM449" s="149" t="s">
        <v>5988</v>
      </c>
    </row>
    <row r="450" spans="2:65" s="1" customFormat="1" ht="24.2" customHeight="1">
      <c r="B450" s="136"/>
      <c r="C450" s="137" t="s">
        <v>5989</v>
      </c>
      <c r="D450" s="137" t="s">
        <v>157</v>
      </c>
      <c r="E450" s="138" t="s">
        <v>5990</v>
      </c>
      <c r="F450" s="139" t="s">
        <v>5991</v>
      </c>
      <c r="G450" s="140" t="s">
        <v>5546</v>
      </c>
      <c r="H450" s="141">
        <v>41</v>
      </c>
      <c r="I450" s="142"/>
      <c r="J450" s="143">
        <f t="shared" si="90"/>
        <v>0</v>
      </c>
      <c r="K450" s="144"/>
      <c r="L450" s="32"/>
      <c r="M450" s="145" t="s">
        <v>1</v>
      </c>
      <c r="N450" s="146" t="s">
        <v>42</v>
      </c>
      <c r="P450" s="147">
        <f t="shared" si="91"/>
        <v>0</v>
      </c>
      <c r="Q450" s="147">
        <v>0</v>
      </c>
      <c r="R450" s="147">
        <f t="shared" si="92"/>
        <v>0</v>
      </c>
      <c r="S450" s="147">
        <v>0</v>
      </c>
      <c r="T450" s="148">
        <f t="shared" si="93"/>
        <v>0</v>
      </c>
      <c r="AR450" s="149" t="s">
        <v>403</v>
      </c>
      <c r="AT450" s="149" t="s">
        <v>157</v>
      </c>
      <c r="AU450" s="149" t="s">
        <v>89</v>
      </c>
      <c r="AY450" s="17" t="s">
        <v>156</v>
      </c>
      <c r="BE450" s="150">
        <f t="shared" si="94"/>
        <v>0</v>
      </c>
      <c r="BF450" s="150">
        <f t="shared" si="95"/>
        <v>0</v>
      </c>
      <c r="BG450" s="150">
        <f t="shared" si="96"/>
        <v>0</v>
      </c>
      <c r="BH450" s="150">
        <f t="shared" si="97"/>
        <v>0</v>
      </c>
      <c r="BI450" s="150">
        <f t="shared" si="98"/>
        <v>0</v>
      </c>
      <c r="BJ450" s="17" t="s">
        <v>89</v>
      </c>
      <c r="BK450" s="150">
        <f t="shared" si="99"/>
        <v>0</v>
      </c>
      <c r="BL450" s="17" t="s">
        <v>403</v>
      </c>
      <c r="BM450" s="149" t="s">
        <v>5992</v>
      </c>
    </row>
    <row r="451" spans="2:65" s="1" customFormat="1" ht="24.2" customHeight="1">
      <c r="B451" s="136"/>
      <c r="C451" s="137" t="s">
        <v>5993</v>
      </c>
      <c r="D451" s="137" t="s">
        <v>157</v>
      </c>
      <c r="E451" s="138" t="s">
        <v>5994</v>
      </c>
      <c r="F451" s="139" t="s">
        <v>5995</v>
      </c>
      <c r="G451" s="140" t="s">
        <v>333</v>
      </c>
      <c r="H451" s="141">
        <v>10</v>
      </c>
      <c r="I451" s="142"/>
      <c r="J451" s="143">
        <f t="shared" si="90"/>
        <v>0</v>
      </c>
      <c r="K451" s="144"/>
      <c r="L451" s="32"/>
      <c r="M451" s="145" t="s">
        <v>1</v>
      </c>
      <c r="N451" s="146" t="s">
        <v>42</v>
      </c>
      <c r="P451" s="147">
        <f t="shared" si="91"/>
        <v>0</v>
      </c>
      <c r="Q451" s="147">
        <v>0</v>
      </c>
      <c r="R451" s="147">
        <f t="shared" si="92"/>
        <v>0</v>
      </c>
      <c r="S451" s="147">
        <v>0</v>
      </c>
      <c r="T451" s="148">
        <f t="shared" si="93"/>
        <v>0</v>
      </c>
      <c r="AR451" s="149" t="s">
        <v>403</v>
      </c>
      <c r="AT451" s="149" t="s">
        <v>157</v>
      </c>
      <c r="AU451" s="149" t="s">
        <v>89</v>
      </c>
      <c r="AY451" s="17" t="s">
        <v>156</v>
      </c>
      <c r="BE451" s="150">
        <f t="shared" si="94"/>
        <v>0</v>
      </c>
      <c r="BF451" s="150">
        <f t="shared" si="95"/>
        <v>0</v>
      </c>
      <c r="BG451" s="150">
        <f t="shared" si="96"/>
        <v>0</v>
      </c>
      <c r="BH451" s="150">
        <f t="shared" si="97"/>
        <v>0</v>
      </c>
      <c r="BI451" s="150">
        <f t="shared" si="98"/>
        <v>0</v>
      </c>
      <c r="BJ451" s="17" t="s">
        <v>89</v>
      </c>
      <c r="BK451" s="150">
        <f t="shared" si="99"/>
        <v>0</v>
      </c>
      <c r="BL451" s="17" t="s">
        <v>403</v>
      </c>
      <c r="BM451" s="149" t="s">
        <v>5996</v>
      </c>
    </row>
    <row r="452" spans="2:65" s="1" customFormat="1" ht="37.9" customHeight="1">
      <c r="B452" s="136"/>
      <c r="C452" s="137" t="s">
        <v>5997</v>
      </c>
      <c r="D452" s="137" t="s">
        <v>157</v>
      </c>
      <c r="E452" s="138" t="s">
        <v>5998</v>
      </c>
      <c r="F452" s="139" t="s">
        <v>5999</v>
      </c>
      <c r="G452" s="140" t="s">
        <v>333</v>
      </c>
      <c r="H452" s="141">
        <v>33</v>
      </c>
      <c r="I452" s="142"/>
      <c r="J452" s="143">
        <f t="shared" si="90"/>
        <v>0</v>
      </c>
      <c r="K452" s="144"/>
      <c r="L452" s="32"/>
      <c r="M452" s="145" t="s">
        <v>1</v>
      </c>
      <c r="N452" s="146" t="s">
        <v>42</v>
      </c>
      <c r="P452" s="147">
        <f t="shared" si="91"/>
        <v>0</v>
      </c>
      <c r="Q452" s="147">
        <v>0</v>
      </c>
      <c r="R452" s="147">
        <f t="shared" si="92"/>
        <v>0</v>
      </c>
      <c r="S452" s="147">
        <v>0</v>
      </c>
      <c r="T452" s="148">
        <f t="shared" si="93"/>
        <v>0</v>
      </c>
      <c r="AR452" s="149" t="s">
        <v>403</v>
      </c>
      <c r="AT452" s="149" t="s">
        <v>157</v>
      </c>
      <c r="AU452" s="149" t="s">
        <v>89</v>
      </c>
      <c r="AY452" s="17" t="s">
        <v>156</v>
      </c>
      <c r="BE452" s="150">
        <f t="shared" si="94"/>
        <v>0</v>
      </c>
      <c r="BF452" s="150">
        <f t="shared" si="95"/>
        <v>0</v>
      </c>
      <c r="BG452" s="150">
        <f t="shared" si="96"/>
        <v>0</v>
      </c>
      <c r="BH452" s="150">
        <f t="shared" si="97"/>
        <v>0</v>
      </c>
      <c r="BI452" s="150">
        <f t="shared" si="98"/>
        <v>0</v>
      </c>
      <c r="BJ452" s="17" t="s">
        <v>89</v>
      </c>
      <c r="BK452" s="150">
        <f t="shared" si="99"/>
        <v>0</v>
      </c>
      <c r="BL452" s="17" t="s">
        <v>403</v>
      </c>
      <c r="BM452" s="149" t="s">
        <v>6000</v>
      </c>
    </row>
    <row r="453" spans="2:65" s="1" customFormat="1" ht="37.9" customHeight="1">
      <c r="B453" s="136"/>
      <c r="C453" s="137" t="s">
        <v>6001</v>
      </c>
      <c r="D453" s="137" t="s">
        <v>157</v>
      </c>
      <c r="E453" s="138" t="s">
        <v>6002</v>
      </c>
      <c r="F453" s="139" t="s">
        <v>6003</v>
      </c>
      <c r="G453" s="140" t="s">
        <v>296</v>
      </c>
      <c r="H453" s="141">
        <v>1.724</v>
      </c>
      <c r="I453" s="142"/>
      <c r="J453" s="143">
        <f t="shared" si="90"/>
        <v>0</v>
      </c>
      <c r="K453" s="144"/>
      <c r="L453" s="32"/>
      <c r="M453" s="145" t="s">
        <v>1</v>
      </c>
      <c r="N453" s="146" t="s">
        <v>42</v>
      </c>
      <c r="P453" s="147">
        <f t="shared" si="91"/>
        <v>0</v>
      </c>
      <c r="Q453" s="147">
        <v>0</v>
      </c>
      <c r="R453" s="147">
        <f t="shared" si="92"/>
        <v>0</v>
      </c>
      <c r="S453" s="147">
        <v>0</v>
      </c>
      <c r="T453" s="148">
        <f t="shared" si="93"/>
        <v>0</v>
      </c>
      <c r="AR453" s="149" t="s">
        <v>403</v>
      </c>
      <c r="AT453" s="149" t="s">
        <v>157</v>
      </c>
      <c r="AU453" s="149" t="s">
        <v>89</v>
      </c>
      <c r="AY453" s="17" t="s">
        <v>156</v>
      </c>
      <c r="BE453" s="150">
        <f t="shared" si="94"/>
        <v>0</v>
      </c>
      <c r="BF453" s="150">
        <f t="shared" si="95"/>
        <v>0</v>
      </c>
      <c r="BG453" s="150">
        <f t="shared" si="96"/>
        <v>0</v>
      </c>
      <c r="BH453" s="150">
        <f t="shared" si="97"/>
        <v>0</v>
      </c>
      <c r="BI453" s="150">
        <f t="shared" si="98"/>
        <v>0</v>
      </c>
      <c r="BJ453" s="17" t="s">
        <v>89</v>
      </c>
      <c r="BK453" s="150">
        <f t="shared" si="99"/>
        <v>0</v>
      </c>
      <c r="BL453" s="17" t="s">
        <v>403</v>
      </c>
      <c r="BM453" s="149" t="s">
        <v>6004</v>
      </c>
    </row>
    <row r="454" spans="2:65" s="10" customFormat="1" ht="22.9" customHeight="1">
      <c r="B454" s="126"/>
      <c r="D454" s="127" t="s">
        <v>75</v>
      </c>
      <c r="E454" s="191" t="s">
        <v>1598</v>
      </c>
      <c r="F454" s="191" t="s">
        <v>6005</v>
      </c>
      <c r="I454" s="129"/>
      <c r="J454" s="192">
        <f>BK454</f>
        <v>0</v>
      </c>
      <c r="L454" s="126"/>
      <c r="M454" s="131"/>
      <c r="P454" s="132">
        <f>SUM(P455:P458)</f>
        <v>0</v>
      </c>
      <c r="R454" s="132">
        <f>SUM(R455:R458)</f>
        <v>8.31</v>
      </c>
      <c r="T454" s="133">
        <f>SUM(T455:T458)</f>
        <v>0</v>
      </c>
      <c r="AR454" s="127" t="s">
        <v>89</v>
      </c>
      <c r="AT454" s="134" t="s">
        <v>75</v>
      </c>
      <c r="AU454" s="134" t="s">
        <v>82</v>
      </c>
      <c r="AY454" s="127" t="s">
        <v>156</v>
      </c>
      <c r="BK454" s="135">
        <f>SUM(BK455:BK458)</f>
        <v>0</v>
      </c>
    </row>
    <row r="455" spans="2:65" s="1" customFormat="1" ht="24.2" customHeight="1">
      <c r="B455" s="136"/>
      <c r="C455" s="137" t="s">
        <v>6006</v>
      </c>
      <c r="D455" s="137" t="s">
        <v>157</v>
      </c>
      <c r="E455" s="138" t="s">
        <v>6007</v>
      </c>
      <c r="F455" s="139" t="s">
        <v>6008</v>
      </c>
      <c r="G455" s="140" t="s">
        <v>1643</v>
      </c>
      <c r="H455" s="141">
        <v>750</v>
      </c>
      <c r="I455" s="142"/>
      <c r="J455" s="143">
        <f>ROUND(I455*H455,2)</f>
        <v>0</v>
      </c>
      <c r="K455" s="144"/>
      <c r="L455" s="32"/>
      <c r="M455" s="145" t="s">
        <v>1</v>
      </c>
      <c r="N455" s="146" t="s">
        <v>42</v>
      </c>
      <c r="P455" s="147">
        <f>O455*H455</f>
        <v>0</v>
      </c>
      <c r="Q455" s="147">
        <v>8.0000000000000007E-5</v>
      </c>
      <c r="R455" s="147">
        <f>Q455*H455</f>
        <v>6.0000000000000005E-2</v>
      </c>
      <c r="S455" s="147">
        <v>0</v>
      </c>
      <c r="T455" s="148">
        <f>S455*H455</f>
        <v>0</v>
      </c>
      <c r="AR455" s="149" t="s">
        <v>403</v>
      </c>
      <c r="AT455" s="149" t="s">
        <v>157</v>
      </c>
      <c r="AU455" s="149" t="s">
        <v>89</v>
      </c>
      <c r="AY455" s="17" t="s">
        <v>156</v>
      </c>
      <c r="BE455" s="150">
        <f>IF(N455="základná",J455,0)</f>
        <v>0</v>
      </c>
      <c r="BF455" s="150">
        <f>IF(N455="znížená",J455,0)</f>
        <v>0</v>
      </c>
      <c r="BG455" s="150">
        <f>IF(N455="zákl. prenesená",J455,0)</f>
        <v>0</v>
      </c>
      <c r="BH455" s="150">
        <f>IF(N455="zníž. prenesená",J455,0)</f>
        <v>0</v>
      </c>
      <c r="BI455" s="150">
        <f>IF(N455="nulová",J455,0)</f>
        <v>0</v>
      </c>
      <c r="BJ455" s="17" t="s">
        <v>89</v>
      </c>
      <c r="BK455" s="150">
        <f>ROUND(I455*H455,2)</f>
        <v>0</v>
      </c>
      <c r="BL455" s="17" t="s">
        <v>403</v>
      </c>
      <c r="BM455" s="149" t="s">
        <v>6009</v>
      </c>
    </row>
    <row r="456" spans="2:65" s="1" customFormat="1" ht="24.2" customHeight="1">
      <c r="B456" s="136"/>
      <c r="C456" s="180" t="s">
        <v>6010</v>
      </c>
      <c r="D456" s="180" t="s">
        <v>263</v>
      </c>
      <c r="E456" s="181" t="s">
        <v>6011</v>
      </c>
      <c r="F456" s="182" t="s">
        <v>6012</v>
      </c>
      <c r="G456" s="183" t="s">
        <v>1643</v>
      </c>
      <c r="H456" s="184">
        <v>750</v>
      </c>
      <c r="I456" s="185"/>
      <c r="J456" s="186">
        <f>ROUND(I456*H456,2)</f>
        <v>0</v>
      </c>
      <c r="K456" s="187"/>
      <c r="L456" s="188"/>
      <c r="M456" s="189" t="s">
        <v>1</v>
      </c>
      <c r="N456" s="190" t="s">
        <v>42</v>
      </c>
      <c r="P456" s="147">
        <f>O456*H456</f>
        <v>0</v>
      </c>
      <c r="Q456" s="147">
        <v>1.0999999999999999E-2</v>
      </c>
      <c r="R456" s="147">
        <f>Q456*H456</f>
        <v>8.25</v>
      </c>
      <c r="S456" s="147">
        <v>0</v>
      </c>
      <c r="T456" s="148">
        <f>S456*H456</f>
        <v>0</v>
      </c>
      <c r="AR456" s="149" t="s">
        <v>664</v>
      </c>
      <c r="AT456" s="149" t="s">
        <v>263</v>
      </c>
      <c r="AU456" s="149" t="s">
        <v>89</v>
      </c>
      <c r="AY456" s="17" t="s">
        <v>156</v>
      </c>
      <c r="BE456" s="150">
        <f>IF(N456="základná",J456,0)</f>
        <v>0</v>
      </c>
      <c r="BF456" s="150">
        <f>IF(N456="znížená",J456,0)</f>
        <v>0</v>
      </c>
      <c r="BG456" s="150">
        <f>IF(N456="zákl. prenesená",J456,0)</f>
        <v>0</v>
      </c>
      <c r="BH456" s="150">
        <f>IF(N456="zníž. prenesená",J456,0)</f>
        <v>0</v>
      </c>
      <c r="BI456" s="150">
        <f>IF(N456="nulová",J456,0)</f>
        <v>0</v>
      </c>
      <c r="BJ456" s="17" t="s">
        <v>89</v>
      </c>
      <c r="BK456" s="150">
        <f>ROUND(I456*H456,2)</f>
        <v>0</v>
      </c>
      <c r="BL456" s="17" t="s">
        <v>403</v>
      </c>
      <c r="BM456" s="149" t="s">
        <v>6013</v>
      </c>
    </row>
    <row r="457" spans="2:65" s="1" customFormat="1" ht="24.2" customHeight="1">
      <c r="B457" s="136"/>
      <c r="C457" s="137" t="s">
        <v>6014</v>
      </c>
      <c r="D457" s="137" t="s">
        <v>157</v>
      </c>
      <c r="E457" s="138" t="s">
        <v>6015</v>
      </c>
      <c r="F457" s="139" t="s">
        <v>6016</v>
      </c>
      <c r="G457" s="140" t="s">
        <v>4149</v>
      </c>
      <c r="H457" s="201"/>
      <c r="I457" s="142"/>
      <c r="J457" s="143">
        <f>ROUND(I457*H457,2)</f>
        <v>0</v>
      </c>
      <c r="K457" s="144"/>
      <c r="L457" s="32"/>
      <c r="M457" s="145" t="s">
        <v>1</v>
      </c>
      <c r="N457" s="146" t="s">
        <v>42</v>
      </c>
      <c r="P457" s="147">
        <f>O457*H457</f>
        <v>0</v>
      </c>
      <c r="Q457" s="147">
        <v>0</v>
      </c>
      <c r="R457" s="147">
        <f>Q457*H457</f>
        <v>0</v>
      </c>
      <c r="S457" s="147">
        <v>0</v>
      </c>
      <c r="T457" s="148">
        <f>S457*H457</f>
        <v>0</v>
      </c>
      <c r="AR457" s="149" t="s">
        <v>403</v>
      </c>
      <c r="AT457" s="149" t="s">
        <v>157</v>
      </c>
      <c r="AU457" s="149" t="s">
        <v>89</v>
      </c>
      <c r="AY457" s="17" t="s">
        <v>156</v>
      </c>
      <c r="BE457" s="150">
        <f>IF(N457="základná",J457,0)</f>
        <v>0</v>
      </c>
      <c r="BF457" s="150">
        <f>IF(N457="znížená",J457,0)</f>
        <v>0</v>
      </c>
      <c r="BG457" s="150">
        <f>IF(N457="zákl. prenesená",J457,0)</f>
        <v>0</v>
      </c>
      <c r="BH457" s="150">
        <f>IF(N457="zníž. prenesená",J457,0)</f>
        <v>0</v>
      </c>
      <c r="BI457" s="150">
        <f>IF(N457="nulová",J457,0)</f>
        <v>0</v>
      </c>
      <c r="BJ457" s="17" t="s">
        <v>89</v>
      </c>
      <c r="BK457" s="150">
        <f>ROUND(I457*H457,2)</f>
        <v>0</v>
      </c>
      <c r="BL457" s="17" t="s">
        <v>403</v>
      </c>
      <c r="BM457" s="149" t="s">
        <v>6017</v>
      </c>
    </row>
    <row r="458" spans="2:65" s="1" customFormat="1" ht="24.2" customHeight="1">
      <c r="B458" s="136"/>
      <c r="C458" s="137" t="s">
        <v>6018</v>
      </c>
      <c r="D458" s="137" t="s">
        <v>157</v>
      </c>
      <c r="E458" s="138" t="s">
        <v>6019</v>
      </c>
      <c r="F458" s="139" t="s">
        <v>6020</v>
      </c>
      <c r="G458" s="140" t="s">
        <v>4149</v>
      </c>
      <c r="H458" s="201"/>
      <c r="I458" s="142"/>
      <c r="J458" s="143">
        <f>ROUND(I458*H458,2)</f>
        <v>0</v>
      </c>
      <c r="K458" s="144"/>
      <c r="L458" s="32"/>
      <c r="M458" s="202" t="s">
        <v>1</v>
      </c>
      <c r="N458" s="203" t="s">
        <v>42</v>
      </c>
      <c r="O458" s="204"/>
      <c r="P458" s="205">
        <f>O458*H458</f>
        <v>0</v>
      </c>
      <c r="Q458" s="205">
        <v>0</v>
      </c>
      <c r="R458" s="205">
        <f>Q458*H458</f>
        <v>0</v>
      </c>
      <c r="S458" s="205">
        <v>0</v>
      </c>
      <c r="T458" s="206">
        <f>S458*H458</f>
        <v>0</v>
      </c>
      <c r="AR458" s="149" t="s">
        <v>403</v>
      </c>
      <c r="AT458" s="149" t="s">
        <v>157</v>
      </c>
      <c r="AU458" s="149" t="s">
        <v>89</v>
      </c>
      <c r="AY458" s="17" t="s">
        <v>156</v>
      </c>
      <c r="BE458" s="150">
        <f>IF(N458="základná",J458,0)</f>
        <v>0</v>
      </c>
      <c r="BF458" s="150">
        <f>IF(N458="znížená",J458,0)</f>
        <v>0</v>
      </c>
      <c r="BG458" s="150">
        <f>IF(N458="zákl. prenesená",J458,0)</f>
        <v>0</v>
      </c>
      <c r="BH458" s="150">
        <f>IF(N458="zníž. prenesená",J458,0)</f>
        <v>0</v>
      </c>
      <c r="BI458" s="150">
        <f>IF(N458="nulová",J458,0)</f>
        <v>0</v>
      </c>
      <c r="BJ458" s="17" t="s">
        <v>89</v>
      </c>
      <c r="BK458" s="150">
        <f>ROUND(I458*H458,2)</f>
        <v>0</v>
      </c>
      <c r="BL458" s="17" t="s">
        <v>403</v>
      </c>
      <c r="BM458" s="149" t="s">
        <v>6021</v>
      </c>
    </row>
    <row r="459" spans="2:65" s="1" customFormat="1" ht="6.95" customHeight="1">
      <c r="B459" s="47"/>
      <c r="C459" s="48"/>
      <c r="D459" s="48"/>
      <c r="E459" s="48"/>
      <c r="F459" s="48"/>
      <c r="G459" s="48"/>
      <c r="H459" s="48"/>
      <c r="I459" s="48"/>
      <c r="J459" s="48"/>
      <c r="K459" s="48"/>
      <c r="L459" s="32"/>
    </row>
  </sheetData>
  <autoFilter ref="C135:K458"/>
  <mergeCells count="12">
    <mergeCell ref="E128:H128"/>
    <mergeCell ref="L2:V2"/>
    <mergeCell ref="E85:H85"/>
    <mergeCell ref="E87:H87"/>
    <mergeCell ref="E89:H89"/>
    <mergeCell ref="E124:H124"/>
    <mergeCell ref="E126:H12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_x00e1_tum_x0020__x00fa_pravy xmlns="f5989147-848d-48d2-ae59-80d800a8233c" xsi:nil="true"/>
    <D_x00e1_tum xmlns="f5989147-848d-48d2-ae59-80d800a8233c">2026-02-11T08:36:28+00:00</D_x00e1_tum>
    <Kraj xmlns="f5989147-848d-48d2-ae59-80d800a8233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BE6A42C0D2D2B42B23C0DBEC6690C7A" ma:contentTypeVersion="5" ma:contentTypeDescription="Umožňuje vytvoriť nový dokument." ma:contentTypeScope="" ma:versionID="92f133573869d95d1164ce44524a6da8">
  <xsd:schema xmlns:xsd="http://www.w3.org/2001/XMLSchema" xmlns:xs="http://www.w3.org/2001/XMLSchema" xmlns:p="http://schemas.microsoft.com/office/2006/metadata/properties" xmlns:ns2="f5989147-848d-48d2-ae59-80d800a8233c" xmlns:ns3="7d7cdc55-6ebe-4ecb-a43c-ecb324da520f" targetNamespace="http://schemas.microsoft.com/office/2006/metadata/properties" ma:root="true" ma:fieldsID="46a66ee1878a78d8a247981f00274df4" ns2:_="" ns3:_="">
    <xsd:import namespace="f5989147-848d-48d2-ae59-80d800a8233c"/>
    <xsd:import namespace="7d7cdc55-6ebe-4ecb-a43c-ecb324da520f"/>
    <xsd:element name="properties">
      <xsd:complexType>
        <xsd:sequence>
          <xsd:element name="documentManagement">
            <xsd:complexType>
              <xsd:all>
                <xsd:element ref="ns2:Kraj" minOccurs="0"/>
                <xsd:element ref="ns3:SharedWithUsers" minOccurs="0"/>
                <xsd:element ref="ns3:SharedWithDetails" minOccurs="0"/>
                <xsd:element ref="ns2:D_x00e1_tum" minOccurs="0"/>
                <xsd:element ref="ns2:D_x00e1_tum_x0020__x00fa_prav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989147-848d-48d2-ae59-80d800a8233c" elementFormDefault="qualified">
    <xsd:import namespace="http://schemas.microsoft.com/office/2006/documentManagement/types"/>
    <xsd:import namespace="http://schemas.microsoft.com/office/infopath/2007/PartnerControls"/>
    <xsd:element name="Kraj" ma:index="8" nillable="true" ma:displayName="Kraj" ma:internalName="Kraj">
      <xsd:simpleType>
        <xsd:restriction base="dms:Text">
          <xsd:maxLength value="255"/>
        </xsd:restriction>
      </xsd:simpleType>
    </xsd:element>
    <xsd:element name="D_x00e1_tum" ma:index="11" nillable="true" ma:displayName="Dátum" ma:default="[today]" ma:format="DateOnly" ma:internalName="D_x00e1_tum">
      <xsd:simpleType>
        <xsd:restriction base="dms:DateTime"/>
      </xsd:simpleType>
    </xsd:element>
    <xsd:element name="D_x00e1_tum_x0020__x00fa_pravy" ma:index="12" nillable="true" ma:displayName="Dátum úpravy" ma:format="DateOnly" ma:internalName="D_x00e1_tum_x0020__x00fa_pravy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cdc55-6ebe-4ecb-a43c-ecb324da520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169341-B321-42BF-8591-C981645DBC96}">
  <ds:schemaRefs>
    <ds:schemaRef ds:uri="http://schemas.microsoft.com/office/2006/metadata/properties"/>
    <ds:schemaRef ds:uri="http://schemas.microsoft.com/office/infopath/2007/PartnerControls"/>
    <ds:schemaRef ds:uri="f5989147-848d-48d2-ae59-80d800a8233c"/>
  </ds:schemaRefs>
</ds:datastoreItem>
</file>

<file path=customXml/itemProps2.xml><?xml version="1.0" encoding="utf-8"?>
<ds:datastoreItem xmlns:ds="http://schemas.openxmlformats.org/officeDocument/2006/customXml" ds:itemID="{B2D15C57-C810-47BC-8498-A3797B6A60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989147-848d-48d2-ae59-80d800a8233c"/>
    <ds:schemaRef ds:uri="7d7cdc55-6ebe-4ecb-a43c-ecb324da52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B6D454-E301-414D-8C3A-152C89283E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17</vt:i4>
      </vt:variant>
      <vt:variant>
        <vt:lpstr>Pomenované rozsahy</vt:lpstr>
      </vt:variant>
      <vt:variant>
        <vt:i4>34</vt:i4>
      </vt:variant>
    </vt:vector>
  </HeadingPairs>
  <TitlesOfParts>
    <vt:vector size="51" baseType="lpstr">
      <vt:lpstr>Rekapitulácia stavby</vt:lpstr>
      <vt:lpstr>SO01.1 - SO01.1 Búracie p...</vt:lpstr>
      <vt:lpstr>SO01.2 - SO01.2 Architekt...</vt:lpstr>
      <vt:lpstr>SO01.3 - SO01.3  Konštruk...</vt:lpstr>
      <vt:lpstr>SO01.4 - SO01.4 Výkaz pla...</vt:lpstr>
      <vt:lpstr>SO01.5 - SO01.5 Zatepleni...</vt:lpstr>
      <vt:lpstr>SO01.6 - SO01.6  Vysprave...</vt:lpstr>
      <vt:lpstr>SO01.7 - SO01.7 Hasiace p...</vt:lpstr>
      <vt:lpstr>E1.2 - E1.2  Zdravotechnika </vt:lpstr>
      <vt:lpstr>E1.3 - E1.3  Ústredné vyk...</vt:lpstr>
      <vt:lpstr>E1.4 - E1.4 Vzduchotechnika </vt:lpstr>
      <vt:lpstr>E1.5 - E1.5 Elektroinštal...</vt:lpstr>
      <vt:lpstr>E1.6a - E1.6a Štruktúrova...</vt:lpstr>
      <vt:lpstr>E1.6b, E1.6c - E1.6b Elek...</vt:lpstr>
      <vt:lpstr>E1.7 - E1.7 Plynoinštalácia</vt:lpstr>
      <vt:lpstr>E1.9 - E1.9 Meranie a reg...</vt:lpstr>
      <vt:lpstr>Zoznam figúr</vt:lpstr>
      <vt:lpstr>'E1.2 - E1.2  Zdravotechnika '!Názvy_tlače</vt:lpstr>
      <vt:lpstr>'E1.3 - E1.3  Ústredné vyk...'!Názvy_tlače</vt:lpstr>
      <vt:lpstr>'E1.4 - E1.4 Vzduchotechnika '!Názvy_tlače</vt:lpstr>
      <vt:lpstr>'E1.5 - E1.5 Elektroinštal...'!Názvy_tlače</vt:lpstr>
      <vt:lpstr>'E1.6a - E1.6a Štruktúrova...'!Názvy_tlače</vt:lpstr>
      <vt:lpstr>'E1.6b, E1.6c - E1.6b Elek...'!Názvy_tlače</vt:lpstr>
      <vt:lpstr>'E1.7 - E1.7 Plynoinštalácia'!Názvy_tlače</vt:lpstr>
      <vt:lpstr>'E1.9 - E1.9 Meranie a reg...'!Názvy_tlače</vt:lpstr>
      <vt:lpstr>'Rekapitulácia stavby'!Názvy_tlače</vt:lpstr>
      <vt:lpstr>'SO01.1 - SO01.1 Búracie p...'!Názvy_tlače</vt:lpstr>
      <vt:lpstr>'SO01.2 - SO01.2 Architekt...'!Názvy_tlače</vt:lpstr>
      <vt:lpstr>'SO01.3 - SO01.3  Konštruk...'!Názvy_tlače</vt:lpstr>
      <vt:lpstr>'SO01.4 - SO01.4 Výkaz pla...'!Názvy_tlače</vt:lpstr>
      <vt:lpstr>'SO01.5 - SO01.5 Zatepleni...'!Názvy_tlače</vt:lpstr>
      <vt:lpstr>'SO01.6 - SO01.6  Vysprave...'!Názvy_tlače</vt:lpstr>
      <vt:lpstr>'SO01.7 - SO01.7 Hasiace p...'!Názvy_tlače</vt:lpstr>
      <vt:lpstr>'Zoznam figúr'!Názvy_tlače</vt:lpstr>
      <vt:lpstr>'E1.2 - E1.2  Zdravotechnika '!Oblasť_tlače</vt:lpstr>
      <vt:lpstr>'E1.3 - E1.3  Ústredné vyk...'!Oblasť_tlače</vt:lpstr>
      <vt:lpstr>'E1.4 - E1.4 Vzduchotechnika '!Oblasť_tlače</vt:lpstr>
      <vt:lpstr>'E1.5 - E1.5 Elektroinštal...'!Oblasť_tlače</vt:lpstr>
      <vt:lpstr>'E1.6a - E1.6a Štruktúrova...'!Oblasť_tlače</vt:lpstr>
      <vt:lpstr>'E1.6b, E1.6c - E1.6b Elek...'!Oblasť_tlače</vt:lpstr>
      <vt:lpstr>'E1.7 - E1.7 Plynoinštalácia'!Oblasť_tlače</vt:lpstr>
      <vt:lpstr>'E1.9 - E1.9 Meranie a reg...'!Oblasť_tlače</vt:lpstr>
      <vt:lpstr>'Rekapitulácia stavby'!Oblasť_tlače</vt:lpstr>
      <vt:lpstr>'SO01.1 - SO01.1 Búracie p...'!Oblasť_tlače</vt:lpstr>
      <vt:lpstr>'SO01.2 - SO01.2 Architekt...'!Oblasť_tlače</vt:lpstr>
      <vt:lpstr>'SO01.3 - SO01.3  Konštruk...'!Oblasť_tlače</vt:lpstr>
      <vt:lpstr>'SO01.4 - SO01.4 Výkaz pla...'!Oblasť_tlače</vt:lpstr>
      <vt:lpstr>'SO01.5 - SO01.5 Zatepleni...'!Oblasť_tlače</vt:lpstr>
      <vt:lpstr>'SO01.6 - SO01.6  Vysprave...'!Oblasť_tlače</vt:lpstr>
      <vt:lpstr>'SO01.7 - SO01.7 Hasiace p...'!Oblasť_tlače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DESKTOP-K51QAR0\katarina.sinska</dc:creator>
  <cp:lastModifiedBy>Peter Matejovič</cp:lastModifiedBy>
  <dcterms:created xsi:type="dcterms:W3CDTF">2025-11-20T12:22:13Z</dcterms:created>
  <dcterms:modified xsi:type="dcterms:W3CDTF">2026-03-16T11:51:12Z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0x010100ABE6A42C0D2D2B42B23C0DBEC6690C7A</vt:lpwstr>
  </property>
</Properties>
</file>